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A33EB3A-B64B-4B9D-B1E9-AC5860DDE20B}" xr6:coauthVersionLast="47" xr6:coauthVersionMax="47" xr10:uidLastSave="{00000000-0000-0000-0000-000000000000}"/>
  <bookViews>
    <workbookView xWindow="-108" yWindow="-108" windowWidth="23256" windowHeight="12456" tabRatio="704" firstSheet="1" activeTab="1" xr2:uid="{00000000-000D-0000-FFFF-FFFF00000000}"/>
  </bookViews>
  <sheets>
    <sheet name="PLS 2024" sheetId="24" state="hidden" r:id="rId1"/>
    <sheet name="LŠZ P" sheetId="1" r:id="rId2"/>
    <sheet name="LŠZ H" sheetId="8" state="hidden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H'!$A$1:$N$200</definedName>
    <definedName name="_xlnm.Print_Area" localSheetId="1">'LŠZ P'!$A$1:$N$849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47" i="1" l="1"/>
  <c r="P347" i="1"/>
  <c r="Y328" i="1"/>
  <c r="P328" i="1"/>
  <c r="P233" i="1"/>
  <c r="Y233" i="1" s="1"/>
  <c r="P182" i="1"/>
  <c r="Y182" i="1"/>
  <c r="AN2" i="8"/>
  <c r="AN6" i="8"/>
  <c r="P101" i="1" l="1"/>
  <c r="Y101" i="1" s="1"/>
  <c r="P79" i="1"/>
  <c r="Y51" i="1"/>
  <c r="P51" i="1"/>
  <c r="P5" i="1"/>
  <c r="Y5" i="1" s="1"/>
  <c r="Y32" i="1"/>
  <c r="P32" i="1"/>
  <c r="Y48" i="1"/>
  <c r="P48" i="1"/>
  <c r="P391" i="1"/>
  <c r="Y391" i="1" s="1"/>
  <c r="P1018" i="1"/>
  <c r="Y1018" i="1"/>
  <c r="P112" i="1"/>
  <c r="P574" i="1" l="1"/>
  <c r="Y574" i="1"/>
  <c r="J4" i="24" l="1"/>
  <c r="P148" i="1" l="1"/>
  <c r="P402" i="1"/>
  <c r="P1537" i="1"/>
  <c r="P1536" i="1"/>
  <c r="P307" i="1"/>
  <c r="P266" i="1"/>
  <c r="Y266" i="1"/>
  <c r="P709" i="1"/>
  <c r="P833" i="1"/>
  <c r="Y833" i="1"/>
  <c r="P827" i="1"/>
  <c r="Y827" i="1"/>
  <c r="P824" i="1"/>
  <c r="Y824" i="1"/>
  <c r="P751" i="1"/>
  <c r="P981" i="1"/>
  <c r="Y1535" i="1"/>
  <c r="P1535" i="1"/>
  <c r="P854" i="1" l="1"/>
  <c r="P1356" i="1"/>
  <c r="P1222" i="1"/>
  <c r="Y1222" i="1"/>
  <c r="P1320" i="1"/>
  <c r="P1355" i="1"/>
  <c r="P1354" i="1"/>
  <c r="P1346" i="1" l="1"/>
  <c r="P1269" i="1"/>
  <c r="Y1269" i="1"/>
  <c r="P1291" i="1"/>
  <c r="Y1291" i="1"/>
  <c r="AA790" i="8"/>
  <c r="P790" i="8"/>
  <c r="Y1534" i="1" l="1"/>
  <c r="P1534" i="1"/>
  <c r="Y926" i="1"/>
  <c r="P926" i="1"/>
  <c r="P1340" i="1" l="1"/>
  <c r="P1339" i="1"/>
  <c r="AA509" i="8"/>
  <c r="P509" i="8"/>
  <c r="P1336" i="1" l="1"/>
  <c r="P1335" i="1"/>
  <c r="P1225" i="1"/>
  <c r="Y1225" i="1"/>
  <c r="Y1533" i="1"/>
  <c r="P1533" i="1"/>
  <c r="P1199" i="1" l="1"/>
  <c r="Y1199" i="1"/>
  <c r="P1219" i="1"/>
  <c r="P1172" i="1"/>
  <c r="P1296" i="1"/>
  <c r="Y1296" i="1"/>
  <c r="P1131" i="1"/>
  <c r="P1020" i="1"/>
  <c r="Y1020" i="1"/>
  <c r="P1197" i="1"/>
  <c r="Y1197" i="1"/>
  <c r="P1161" i="1"/>
  <c r="P1201" i="1"/>
  <c r="P1160" i="1"/>
  <c r="P1085" i="1"/>
  <c r="Y1085" i="1"/>
  <c r="P1070" i="1"/>
  <c r="P1063" i="1"/>
  <c r="Y1063" i="1"/>
  <c r="P1035" i="1"/>
  <c r="P1021" i="1"/>
  <c r="P1028" i="1"/>
  <c r="Y1028" i="1"/>
  <c r="P999" i="1"/>
  <c r="P966" i="1"/>
  <c r="P932" i="1"/>
  <c r="P942" i="1"/>
  <c r="Y993" i="1"/>
  <c r="P993" i="1"/>
  <c r="P920" i="1"/>
  <c r="Y920" i="1"/>
  <c r="P567" i="1"/>
  <c r="P541" i="1"/>
  <c r="P870" i="1"/>
  <c r="Y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Y555" i="1"/>
  <c r="P424" i="1"/>
  <c r="P609" i="1"/>
  <c r="P618" i="1"/>
  <c r="P513" i="1" l="1"/>
  <c r="Y513" i="1"/>
  <c r="P265" i="1"/>
  <c r="Y265" i="1"/>
  <c r="P410" i="1"/>
  <c r="P529" i="1" l="1"/>
  <c r="P498" i="1" l="1"/>
  <c r="Y498" i="1"/>
  <c r="Y61" i="1" l="1"/>
  <c r="P61" i="1"/>
  <c r="P46" i="1" l="1"/>
  <c r="Y1532" i="1" l="1"/>
  <c r="P1532" i="1"/>
  <c r="P3" i="8"/>
  <c r="P279" i="1"/>
  <c r="P232" i="1"/>
  <c r="P163" i="1"/>
  <c r="P196" i="1"/>
  <c r="P1531" i="1" l="1"/>
  <c r="AA806" i="8" l="1"/>
  <c r="P130" i="1" l="1"/>
  <c r="Y130" i="1"/>
  <c r="Y37" i="1"/>
  <c r="P63" i="1"/>
  <c r="Y63" i="1"/>
  <c r="Y1530" i="1" l="1"/>
  <c r="P1530" i="1"/>
  <c r="P1437" i="1" l="1"/>
  <c r="AC24" i="27" l="1"/>
  <c r="P381" i="1"/>
  <c r="Y381" i="1"/>
  <c r="P13" i="1"/>
  <c r="Y13" i="1"/>
  <c r="P230" i="1" l="1"/>
  <c r="Y230" i="1"/>
  <c r="Y1529" i="1" l="1"/>
  <c r="P1529" i="1"/>
  <c r="Y795" i="1"/>
  <c r="P795" i="1"/>
  <c r="Y1528" i="1" l="1"/>
  <c r="P1528" i="1"/>
  <c r="P1436" i="1" l="1"/>
  <c r="Y1231" i="1" l="1"/>
  <c r="Y1527" i="1" l="1"/>
  <c r="P1527" i="1"/>
  <c r="Y1526" i="1" l="1"/>
  <c r="P1526" i="1"/>
  <c r="Y1435" i="1" l="1"/>
  <c r="P1435" i="1" l="1"/>
  <c r="P1434" i="1" l="1"/>
  <c r="P1433" i="1"/>
  <c r="Y1282" i="1"/>
  <c r="P1282" i="1"/>
  <c r="P962" i="1" l="1"/>
  <c r="Y962" i="1"/>
  <c r="Y950" i="1" l="1"/>
  <c r="P66" i="8"/>
  <c r="P426" i="8" l="1"/>
  <c r="AA426" i="8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Y1525" i="1"/>
  <c r="P1525" i="1"/>
  <c r="P83" i="8"/>
  <c r="AA83" i="8"/>
  <c r="Y1405" i="1" l="1"/>
  <c r="P1405" i="1"/>
  <c r="Y1404" i="1"/>
  <c r="P1404" i="1"/>
  <c r="Y1403" i="1" l="1"/>
  <c r="P1403" i="1" l="1"/>
  <c r="Y1402" i="1"/>
  <c r="P1402" i="1"/>
  <c r="Y1401" i="1" l="1"/>
  <c r="P1401" i="1"/>
  <c r="Y1400" i="1"/>
  <c r="P1400" i="1"/>
  <c r="Y1396" i="1" l="1"/>
  <c r="Y1397" i="1"/>
  <c r="Y1398" i="1"/>
  <c r="Y1399" i="1"/>
  <c r="P1399" i="1"/>
  <c r="P1398" i="1" l="1"/>
  <c r="P1397" i="1"/>
  <c r="P1396" i="1"/>
  <c r="Y1395" i="1" l="1"/>
  <c r="P1395" i="1"/>
  <c r="Y1394" i="1"/>
  <c r="P1394" i="1"/>
  <c r="P471" i="8" l="1"/>
  <c r="P1393" i="1"/>
  <c r="P1392" i="1"/>
  <c r="Y1391" i="1" l="1"/>
  <c r="P1391" i="1"/>
  <c r="AA422" i="8" l="1"/>
  <c r="P422" i="8"/>
  <c r="P1524" i="1"/>
  <c r="P1390" i="1"/>
  <c r="P1388" i="1" l="1"/>
  <c r="Y1388" i="1"/>
  <c r="Y1387" i="1" l="1"/>
  <c r="P1387" i="1"/>
  <c r="AA501" i="8"/>
  <c r="P501" i="8"/>
  <c r="Y1386" i="1"/>
  <c r="P1386" i="1"/>
  <c r="AB24" i="16" l="1"/>
  <c r="P1385" i="1"/>
  <c r="Y1385" i="1"/>
  <c r="P106" i="8"/>
  <c r="AA106" i="8"/>
  <c r="Y1384" i="1" l="1"/>
  <c r="P1384" i="1"/>
  <c r="Y1383" i="1"/>
  <c r="P1383" i="1"/>
  <c r="Y1382" i="1" l="1"/>
  <c r="P1382" i="1"/>
  <c r="P1523" i="1" l="1"/>
  <c r="Y1381" i="1" l="1"/>
  <c r="P1381" i="1"/>
  <c r="Y1380" i="1" l="1"/>
  <c r="P1380" i="1"/>
  <c r="Y1379" i="1"/>
  <c r="P1379" i="1"/>
  <c r="P1265" i="1" l="1"/>
  <c r="Y1265" i="1"/>
  <c r="Y159" i="1" l="1"/>
  <c r="Y1187" i="1" l="1"/>
  <c r="Y846" i="1"/>
  <c r="Y783" i="1"/>
  <c r="P735" i="1"/>
  <c r="Y735" i="1"/>
  <c r="Y739" i="1" l="1"/>
  <c r="P64" i="1" l="1"/>
  <c r="Y64" i="1"/>
  <c r="Y1218" i="1" l="1"/>
  <c r="P1218" i="1"/>
  <c r="Y168" i="1" l="1"/>
  <c r="P168" i="1"/>
  <c r="Y1093" i="1"/>
  <c r="P1093" i="1" l="1"/>
  <c r="P1246" i="1" l="1"/>
  <c r="Y1246" i="1"/>
  <c r="Y1522" i="1" l="1"/>
  <c r="P1522" i="1"/>
  <c r="Y1069" i="1" l="1"/>
  <c r="P1069" i="1"/>
  <c r="Y886" i="1"/>
  <c r="P886" i="1"/>
  <c r="Y1171" i="1" l="1"/>
  <c r="Y408" i="1"/>
  <c r="P408" i="1" l="1"/>
  <c r="Y404" i="1"/>
  <c r="P404" i="1"/>
  <c r="Y314" i="1" l="1"/>
  <c r="P314" i="1"/>
  <c r="Y743" i="1" l="1"/>
  <c r="P743" i="1"/>
  <c r="AA401" i="8" l="1"/>
  <c r="AA506" i="8"/>
  <c r="P506" i="8"/>
  <c r="Y103" i="1" l="1"/>
  <c r="Y393" i="1" l="1"/>
  <c r="P393" i="1"/>
  <c r="Y456" i="1" l="1"/>
  <c r="P456" i="1"/>
  <c r="Y548" i="1" l="1"/>
  <c r="Y96" i="1" l="1"/>
  <c r="Y731" i="1" l="1"/>
  <c r="P731" i="1"/>
  <c r="Y1521" i="1" l="1"/>
  <c r="P1521" i="1"/>
  <c r="Y1520" i="1"/>
  <c r="P1520" i="1"/>
  <c r="Y1519" i="1"/>
  <c r="P1519" i="1"/>
  <c r="P1518" i="1"/>
  <c r="Y1518" i="1" s="1"/>
  <c r="Y1517" i="1"/>
  <c r="P1517" i="1"/>
  <c r="P1516" i="1"/>
  <c r="Y1515" i="1"/>
  <c r="P1515" i="1"/>
  <c r="Y1514" i="1"/>
  <c r="P1514" i="1"/>
  <c r="Y1513" i="1"/>
  <c r="P1513" i="1"/>
  <c r="Y1512" i="1"/>
  <c r="P1512" i="1"/>
  <c r="Y1511" i="1"/>
  <c r="P1511" i="1"/>
  <c r="P1510" i="1"/>
  <c r="Y1509" i="1"/>
  <c r="P1509" i="1"/>
  <c r="Y1508" i="1"/>
  <c r="P1508" i="1"/>
  <c r="Y1507" i="1"/>
  <c r="P1507" i="1"/>
  <c r="P1506" i="1"/>
  <c r="Y1505" i="1"/>
  <c r="P1505" i="1"/>
  <c r="Y1504" i="1"/>
  <c r="P1504" i="1"/>
  <c r="P1503" i="1"/>
  <c r="P1502" i="1"/>
  <c r="P1501" i="1"/>
  <c r="Y476" i="1" l="1"/>
  <c r="P476" i="1"/>
  <c r="Y862" i="1" l="1"/>
  <c r="Y80" i="1"/>
  <c r="P80" i="1"/>
  <c r="Y510" i="1" l="1"/>
  <c r="P702" i="1"/>
  <c r="Y702" i="1"/>
  <c r="F72" i="27"/>
  <c r="Y1281" i="1" l="1"/>
  <c r="P1281" i="1"/>
  <c r="Y1280" i="1"/>
  <c r="P1280" i="1"/>
  <c r="P1327" i="1"/>
  <c r="Y1327" i="1" s="1"/>
  <c r="P1137" i="1"/>
  <c r="Y1137" i="1"/>
  <c r="Y1052" i="1" l="1"/>
  <c r="P1052" i="1"/>
  <c r="Y1368" i="1"/>
  <c r="P1306" i="1"/>
  <c r="Y1306" i="1"/>
  <c r="Y1342" i="1" l="1"/>
  <c r="P1342" i="1"/>
  <c r="Y10" i="1"/>
  <c r="P917" i="1" l="1"/>
  <c r="Y917" i="1"/>
  <c r="AA17" i="8" l="1"/>
  <c r="P17" i="8"/>
  <c r="Y604" i="1" l="1"/>
  <c r="Y412" i="1" l="1"/>
  <c r="P69" i="1"/>
  <c r="P272" i="1"/>
  <c r="P308" i="1"/>
  <c r="Y354" i="1"/>
  <c r="P354" i="1"/>
  <c r="Y69" i="1"/>
  <c r="Y272" i="1"/>
  <c r="Y308" i="1"/>
  <c r="Y895" i="1"/>
  <c r="S895" i="1"/>
  <c r="Y1112" i="1"/>
  <c r="Y712" i="1" l="1"/>
  <c r="P712" i="1"/>
  <c r="AA413" i="8"/>
  <c r="P413" i="8"/>
  <c r="Y335" i="1"/>
  <c r="Y356" i="1" l="1"/>
  <c r="Y344" i="1" l="1"/>
  <c r="P344" i="1" l="1"/>
  <c r="Y81" i="1"/>
  <c r="P81" i="1"/>
  <c r="Y53" i="1"/>
  <c r="P53" i="1" l="1"/>
  <c r="Y165" i="1"/>
  <c r="P165" i="1"/>
  <c r="AA418" i="8" l="1"/>
  <c r="Y716" i="1" l="1"/>
  <c r="Y1180" i="1"/>
  <c r="P1180" i="1"/>
  <c r="Y1179" i="1" l="1"/>
  <c r="Y1334" i="1"/>
  <c r="Y278" i="1"/>
  <c r="Y145" i="1"/>
  <c r="Y239" i="1"/>
  <c r="Y1337" i="1"/>
  <c r="P1337" i="1"/>
  <c r="P1378" i="1"/>
  <c r="Y1378" i="1"/>
  <c r="Y1038" i="1" l="1"/>
  <c r="P1038" i="1"/>
  <c r="P1326" i="1" l="1"/>
  <c r="Y1326" i="1" s="1"/>
  <c r="Y1347" i="1"/>
  <c r="Y930" i="1" l="1"/>
  <c r="Y572" i="1"/>
  <c r="Y1324" i="1" l="1"/>
  <c r="P1324" i="1"/>
  <c r="Y1308" i="1" l="1"/>
  <c r="P1308" i="1"/>
  <c r="Y1307" i="1"/>
  <c r="P1307" i="1"/>
  <c r="Y1318" i="1" l="1"/>
  <c r="Y7" i="1" l="1"/>
  <c r="AA495" i="8"/>
  <c r="AA476" i="8"/>
  <c r="Y1190" i="1" l="1"/>
  <c r="Y494" i="1"/>
  <c r="Y944" i="1"/>
  <c r="Y1303" i="1" l="1"/>
  <c r="P1303" i="1"/>
  <c r="P1252" i="1" l="1"/>
  <c r="Y1252" i="1" s="1"/>
  <c r="Y1259" i="1"/>
  <c r="P1259" i="1"/>
  <c r="Y805" i="1"/>
  <c r="AA43" i="8" l="1"/>
  <c r="P43" i="8"/>
  <c r="Y1285" i="1" l="1"/>
  <c r="P1285" i="1"/>
  <c r="P1237" i="1" l="1"/>
  <c r="Y1237" i="1"/>
  <c r="P1205" i="1"/>
  <c r="Y1205" i="1"/>
  <c r="Y1263" i="1"/>
  <c r="Y561" i="1" l="1"/>
  <c r="P561" i="1"/>
  <c r="N1212" i="1" l="1"/>
  <c r="Y1212" i="1" s="1"/>
  <c r="Y861" i="1" l="1"/>
  <c r="Y442" i="1" l="1"/>
  <c r="P442" i="1" l="1"/>
  <c r="P1189" i="1"/>
  <c r="Y1189" i="1"/>
  <c r="Y900" i="1" l="1"/>
  <c r="P900" i="1"/>
  <c r="Y571" i="1"/>
  <c r="Y742" i="1"/>
  <c r="P742" i="1"/>
  <c r="Y275" i="1" l="1"/>
  <c r="AA99" i="8" l="1"/>
  <c r="Y396" i="1" l="1"/>
  <c r="Y1220" i="1" l="1"/>
  <c r="P1174" i="1" l="1"/>
  <c r="Y1174" i="1"/>
  <c r="Y1136" i="1" l="1"/>
  <c r="P1136" i="1"/>
  <c r="AA4" i="8"/>
  <c r="P4" i="8"/>
  <c r="Y1108" i="1" l="1"/>
  <c r="P1108" i="1"/>
  <c r="Y1088" i="1"/>
  <c r="P1088" i="1"/>
  <c r="Y1007" i="1"/>
  <c r="Y996" i="1"/>
  <c r="P996" i="1"/>
  <c r="Y953" i="1" l="1"/>
  <c r="P1007" i="1"/>
  <c r="P982" i="1"/>
  <c r="Y982" i="1"/>
  <c r="P961" i="1"/>
  <c r="Y961" i="1"/>
  <c r="P953" i="1"/>
  <c r="Y899" i="1" l="1"/>
  <c r="Y554" i="1" l="1"/>
  <c r="Y176" i="1"/>
  <c r="Y931" i="1" l="1"/>
  <c r="P931" i="1"/>
  <c r="Y565" i="1" l="1"/>
  <c r="Y1016" i="1"/>
  <c r="P927" i="1"/>
  <c r="Y927" i="1"/>
  <c r="Y625" i="1" l="1"/>
  <c r="P625" i="1"/>
  <c r="Y1067" i="1" l="1"/>
  <c r="Y873" i="1"/>
  <c r="P873" i="1"/>
  <c r="Y1043" i="1" l="1"/>
  <c r="Y803" i="1"/>
  <c r="P803" i="1"/>
  <c r="Y786" i="1" l="1"/>
  <c r="P786" i="1"/>
  <c r="P841" i="1" l="1"/>
  <c r="Y841" i="1"/>
  <c r="Y764" i="1"/>
  <c r="P771" i="1"/>
  <c r="Y771" i="1"/>
  <c r="Y767" i="1"/>
  <c r="P767" i="1"/>
  <c r="Y755" i="1"/>
  <c r="P755" i="1"/>
  <c r="Y693" i="1" l="1"/>
  <c r="P693" i="1" l="1"/>
  <c r="Y675" i="1" l="1"/>
  <c r="P675" i="1"/>
  <c r="Y562" i="1"/>
  <c r="P562" i="1"/>
  <c r="Y1042" i="1" l="1"/>
  <c r="Y698" i="1"/>
  <c r="P491" i="1" l="1"/>
  <c r="Y491" i="1"/>
  <c r="Y343" i="1" l="1"/>
  <c r="Y469" i="1"/>
  <c r="P469" i="1"/>
  <c r="Y428" i="1" l="1"/>
  <c r="P428" i="1"/>
  <c r="Y329" i="1"/>
  <c r="P329" i="1"/>
  <c r="P315" i="1"/>
  <c r="Y315" i="1" s="1"/>
  <c r="Y1366" i="1" l="1"/>
  <c r="P1366" i="1"/>
  <c r="Y1288" i="1"/>
  <c r="P1288" i="1"/>
  <c r="Y183" i="1"/>
  <c r="P183" i="1"/>
  <c r="Y475" i="1" l="1"/>
  <c r="Y600" i="1"/>
  <c r="Y180" i="1" l="1"/>
  <c r="P180" i="1"/>
  <c r="Y140" i="1"/>
  <c r="P140" i="1"/>
  <c r="Y139" i="1"/>
  <c r="P139" i="1"/>
  <c r="Y133" i="1"/>
  <c r="P133" i="1"/>
  <c r="Y52" i="1"/>
  <c r="P52" i="1"/>
  <c r="Y34" i="1"/>
  <c r="P34" i="1"/>
  <c r="Y18" i="1"/>
  <c r="P18" i="1"/>
  <c r="Y717" i="1" l="1"/>
  <c r="Y1230" i="1" l="1"/>
  <c r="P1230" i="1"/>
  <c r="P1217" i="1" l="1"/>
  <c r="Y1217" i="1"/>
  <c r="P1200" i="1"/>
  <c r="Y1200" i="1"/>
  <c r="Y885" i="1" l="1"/>
  <c r="Y14" i="16" l="1"/>
  <c r="P1148" i="1" l="1"/>
  <c r="Y1148" i="1"/>
  <c r="P1147" i="1"/>
  <c r="Y1147" i="1"/>
  <c r="P1110" i="1"/>
  <c r="Y1110" i="1"/>
  <c r="Y1089" i="1"/>
  <c r="P1089" i="1"/>
  <c r="P1013" i="1" l="1"/>
  <c r="Y1013" i="1"/>
  <c r="P992" i="1"/>
  <c r="Y992" i="1" s="1"/>
  <c r="Y964" i="1" l="1"/>
  <c r="Y974" i="1"/>
  <c r="P974" i="1"/>
  <c r="Y970" i="1"/>
  <c r="P970" i="1"/>
  <c r="Y969" i="1" l="1"/>
  <c r="P969" i="1"/>
  <c r="Y198" i="1" l="1"/>
  <c r="Y648" i="1"/>
  <c r="Y967" i="1" l="1"/>
  <c r="P967" i="1"/>
  <c r="Y954" i="1" l="1"/>
  <c r="P954" i="1"/>
  <c r="P913" i="1"/>
  <c r="Y913" i="1"/>
  <c r="Y903" i="1" l="1"/>
  <c r="P903" i="1"/>
  <c r="Y896" i="1" l="1"/>
  <c r="P896" i="1"/>
  <c r="P889" i="1"/>
  <c r="Y889" i="1"/>
  <c r="AA28" i="8" l="1"/>
  <c r="P28" i="8"/>
  <c r="Y882" i="1"/>
  <c r="P882" i="1"/>
  <c r="P877" i="1"/>
  <c r="Y877" i="1"/>
  <c r="P769" i="1" l="1"/>
  <c r="Y769" i="1"/>
  <c r="Y558" i="1" l="1"/>
  <c r="P558" i="1"/>
  <c r="Y369" i="1" l="1"/>
  <c r="P369" i="1"/>
  <c r="Y406" i="1" l="1"/>
  <c r="P406" i="1"/>
  <c r="Y839" i="1" l="1"/>
  <c r="P839" i="1"/>
  <c r="Y831" i="1" l="1"/>
  <c r="P831" i="1"/>
  <c r="Y782" i="1"/>
  <c r="P782" i="1"/>
  <c r="Y203" i="1" l="1"/>
  <c r="Y268" i="1" l="1"/>
  <c r="P802" i="1" l="1"/>
  <c r="Y802" i="1"/>
  <c r="Y759" i="1"/>
  <c r="Y785" i="1" l="1"/>
  <c r="P785" i="1"/>
  <c r="Y181" i="1"/>
  <c r="Y282" i="1" l="1"/>
  <c r="Y270" i="1"/>
  <c r="Y1031" i="1"/>
  <c r="Y778" i="1" l="1"/>
  <c r="P778" i="1"/>
  <c r="Y132" i="1"/>
  <c r="Y757" i="1" l="1"/>
  <c r="P757" i="1"/>
  <c r="Y740" i="1"/>
  <c r="P740" i="1"/>
  <c r="P730" i="1" l="1"/>
  <c r="Y730" i="1"/>
  <c r="Y157" i="1"/>
  <c r="P655" i="1" l="1"/>
  <c r="Y655" i="1"/>
  <c r="Y627" i="1" l="1"/>
  <c r="P627" i="1"/>
  <c r="Y74" i="1" l="1"/>
  <c r="P74" i="1"/>
  <c r="Y504" i="1" l="1"/>
  <c r="P504" i="1"/>
  <c r="AA37" i="8" l="1"/>
  <c r="Y12" i="1" l="1"/>
  <c r="P12" i="1"/>
  <c r="Y14" i="1"/>
  <c r="P14" i="1"/>
  <c r="Y1245" i="1" l="1"/>
  <c r="P1245" i="1"/>
  <c r="Y1175" i="1"/>
  <c r="P1175" i="1"/>
  <c r="Y120" i="1"/>
  <c r="Y1050" i="1"/>
  <c r="P1050" i="1"/>
  <c r="Y75" i="1" l="1"/>
  <c r="Y925" i="1" l="1"/>
  <c r="P925" i="1"/>
  <c r="Y729" i="1" l="1"/>
  <c r="P729" i="1"/>
  <c r="Y539" i="1" l="1"/>
  <c r="P539" i="1"/>
  <c r="Y98" i="1" l="1"/>
  <c r="P98" i="1"/>
  <c r="Y1243" i="1" l="1"/>
  <c r="Y42" i="1"/>
  <c r="P42" i="1"/>
  <c r="Y522" i="1"/>
  <c r="Y31" i="1" l="1"/>
  <c r="P31" i="1"/>
  <c r="Y1251" i="1" l="1"/>
  <c r="P1251" i="1"/>
  <c r="P1166" i="1" l="1"/>
  <c r="Y1166" i="1"/>
  <c r="P1140" i="1" l="1"/>
  <c r="Y1140" i="1"/>
  <c r="Y1076" i="1"/>
  <c r="P1076" i="1"/>
  <c r="Y1055" i="1" l="1"/>
  <c r="P1055" i="1"/>
  <c r="Y284" i="1" l="1"/>
  <c r="P284" i="1"/>
  <c r="Y1057" i="1" l="1"/>
  <c r="P1057" i="1"/>
  <c r="Y1053" i="1" l="1"/>
  <c r="P1053" i="1"/>
  <c r="Y1004" i="1"/>
  <c r="P1004" i="1"/>
  <c r="P972" i="1" l="1"/>
  <c r="Y972" i="1"/>
  <c r="Y934" i="1" l="1"/>
  <c r="Y1071" i="1" l="1"/>
  <c r="P905" i="1" l="1"/>
  <c r="Y905" i="1"/>
  <c r="Y715" i="1" l="1"/>
  <c r="P715" i="1"/>
  <c r="Y744" i="1" l="1"/>
  <c r="P744" i="1"/>
  <c r="Y1033" i="1" l="1"/>
  <c r="Y679" i="1" l="1"/>
  <c r="P679" i="1"/>
  <c r="Y689" i="1"/>
  <c r="P689" i="1"/>
  <c r="Y940" i="1" l="1"/>
  <c r="Y665" i="1"/>
  <c r="P665" i="1"/>
  <c r="Y653" i="1"/>
  <c r="P653" i="1"/>
  <c r="D369" i="24"/>
  <c r="Y622" i="1" l="1"/>
  <c r="P622" i="1" l="1"/>
  <c r="Y470" i="1"/>
  <c r="Y395" i="1"/>
  <c r="Y621" i="1" l="1"/>
  <c r="P621" i="1"/>
  <c r="Y610" i="1" l="1"/>
  <c r="P610" i="1"/>
  <c r="Y677" i="1"/>
  <c r="Y560" i="1" l="1"/>
  <c r="P560" i="1"/>
  <c r="Y217" i="1" l="1"/>
  <c r="Y59" i="1"/>
  <c r="Y49" i="1" l="1"/>
  <c r="Y11" i="1"/>
  <c r="Y597" i="1"/>
  <c r="P597" i="1"/>
  <c r="Y588" i="1"/>
  <c r="P588" i="1"/>
  <c r="Y585" i="1"/>
  <c r="P585" i="1"/>
  <c r="AA511" i="8" l="1"/>
  <c r="AN511" i="8"/>
  <c r="P536" i="1" l="1"/>
  <c r="Y536" i="1"/>
  <c r="Y497" i="1"/>
  <c r="P497" i="1"/>
  <c r="Y474" i="1"/>
  <c r="P474" i="1"/>
  <c r="E330" i="24" l="1"/>
  <c r="Y458" i="1"/>
  <c r="P458" i="1"/>
  <c r="P429" i="1"/>
  <c r="Y429" i="1"/>
  <c r="P421" i="1" l="1"/>
  <c r="Y421" i="1"/>
  <c r="Y414" i="1"/>
  <c r="P414" i="1"/>
  <c r="Y407" i="1" l="1"/>
  <c r="P407" i="1"/>
  <c r="Y394" i="1"/>
  <c r="P394" i="1"/>
  <c r="Y384" i="1"/>
  <c r="P384" i="1"/>
  <c r="Y382" i="1"/>
  <c r="P382" i="1"/>
  <c r="Y359" i="1"/>
  <c r="P359" i="1"/>
  <c r="Y349" i="1" l="1"/>
  <c r="P349" i="1"/>
  <c r="Y346" i="1"/>
  <c r="P346" i="1"/>
  <c r="P998" i="1" l="1"/>
  <c r="Y330" i="1" l="1"/>
  <c r="P330" i="1"/>
  <c r="Y245" i="1"/>
  <c r="P245" i="1"/>
  <c r="Y213" i="1" l="1"/>
  <c r="Y220" i="1" l="1"/>
  <c r="P220" i="1"/>
  <c r="P216" i="1"/>
  <c r="Y216" i="1"/>
  <c r="Y660" i="1"/>
  <c r="AN73" i="8" l="1"/>
  <c r="Y186" i="1"/>
  <c r="P186" i="1"/>
  <c r="Y179" i="1" l="1"/>
  <c r="P179" i="1"/>
  <c r="Y178" i="1"/>
  <c r="P178" i="1"/>
  <c r="Y116" i="1"/>
  <c r="P116" i="1"/>
  <c r="Y106" i="1"/>
  <c r="P106" i="1"/>
  <c r="Y40" i="1"/>
  <c r="P40" i="1"/>
  <c r="D293" i="24"/>
  <c r="Y25" i="1"/>
  <c r="P25" i="1"/>
  <c r="Y47" i="1" l="1"/>
  <c r="Y453" i="1" l="1"/>
  <c r="Y1333" i="1" l="1"/>
  <c r="Y249" i="1" l="1"/>
  <c r="P249" i="1"/>
  <c r="P29" i="1"/>
  <c r="Y29" i="1"/>
  <c r="Y4" i="1" l="1"/>
  <c r="P4" i="1"/>
  <c r="Y8" i="1"/>
  <c r="Y963" i="1" l="1"/>
  <c r="Y1044" i="1" l="1"/>
  <c r="Y199" i="1" l="1"/>
  <c r="P199" i="1"/>
  <c r="Y732" i="1"/>
  <c r="Y373" i="1" l="1"/>
  <c r="P373" i="1"/>
  <c r="Y1119" i="1"/>
  <c r="P1119" i="1"/>
  <c r="Y1078" i="1"/>
  <c r="Y1332" i="1" l="1"/>
  <c r="Y385" i="1"/>
  <c r="P385" i="1"/>
  <c r="Y1363" i="1" l="1"/>
  <c r="P801" i="1"/>
  <c r="Y801" i="1"/>
  <c r="Y746" i="1" l="1"/>
  <c r="Y85" i="1" l="1"/>
  <c r="P85" i="1"/>
  <c r="Y22" i="1"/>
  <c r="P22" i="1"/>
  <c r="Y206" i="1" l="1"/>
  <c r="P1274" i="1" l="1"/>
  <c r="Y1274" i="1"/>
  <c r="Y823" i="1"/>
  <c r="P1271" i="1"/>
  <c r="Y1271" i="1"/>
  <c r="Y1114" i="1"/>
  <c r="P1114" i="1"/>
  <c r="P1208" i="1" l="1"/>
  <c r="Y1208" i="1"/>
  <c r="Y57" i="1" l="1"/>
  <c r="Y1267" i="1"/>
  <c r="P1267" i="1"/>
  <c r="P1025" i="1" l="1"/>
  <c r="Y1025" i="1"/>
  <c r="Y1302" i="1" l="1"/>
  <c r="Y72" i="1" l="1"/>
  <c r="P1233" i="1" l="1"/>
  <c r="Y1233" i="1"/>
  <c r="Y748" i="1"/>
  <c r="Y1066" i="1" l="1"/>
  <c r="Y901" i="1"/>
  <c r="Y1227" i="1" l="1"/>
  <c r="P1227" i="1"/>
  <c r="Y551" i="1" l="1"/>
  <c r="Y1202" i="1" l="1"/>
  <c r="P1202" i="1"/>
  <c r="Y1321" i="1" l="1"/>
  <c r="P1321" i="1"/>
  <c r="AB62" i="16"/>
  <c r="P1182" i="1"/>
  <c r="Y1182" i="1"/>
  <c r="Y1054" i="1"/>
  <c r="P1054" i="1"/>
  <c r="AA61" i="8" l="1"/>
  <c r="P61" i="8"/>
  <c r="P929" i="1"/>
  <c r="Y929" i="1"/>
  <c r="Y93" i="1"/>
  <c r="Y254" i="1"/>
  <c r="P872" i="1"/>
  <c r="Y872" i="1"/>
  <c r="P883" i="1" l="1"/>
  <c r="Y883" i="1"/>
  <c r="P876" i="1"/>
  <c r="Y876" i="1"/>
  <c r="Y866" i="1"/>
  <c r="P866" i="1"/>
  <c r="Y339" i="1"/>
  <c r="Y804" i="1" l="1"/>
  <c r="P804" i="1"/>
  <c r="Y860" i="1" l="1"/>
  <c r="P860" i="1"/>
  <c r="Y799" i="1"/>
  <c r="P799" i="1"/>
  <c r="Y825" i="1"/>
  <c r="P825" i="1"/>
  <c r="Y1102" i="1" l="1"/>
  <c r="Y725" i="1"/>
  <c r="P725" i="1"/>
  <c r="P696" i="1" l="1"/>
  <c r="Y696" i="1"/>
  <c r="Y102" i="1"/>
  <c r="Y851" i="1" l="1"/>
  <c r="E87" i="24"/>
  <c r="Y673" i="1" l="1"/>
  <c r="P673" i="1"/>
  <c r="Y122" i="1"/>
  <c r="Y293" i="1"/>
  <c r="Y540" i="1"/>
  <c r="P540" i="1"/>
  <c r="Y557" i="1" l="1"/>
  <c r="Y338" i="1" l="1"/>
  <c r="AA56" i="8" l="1"/>
  <c r="P56" i="8"/>
  <c r="P531" i="1" l="1"/>
  <c r="Y531" i="1"/>
  <c r="Y281" i="1"/>
  <c r="Y276" i="1"/>
  <c r="Y153" i="1"/>
  <c r="Y891" i="1" l="1"/>
  <c r="Y507" i="1"/>
  <c r="Y227" i="1"/>
  <c r="Y887" i="1"/>
  <c r="Y638" i="1" l="1"/>
  <c r="N45" i="24"/>
  <c r="M45" i="24"/>
  <c r="L45" i="24"/>
  <c r="J45" i="24"/>
  <c r="H45" i="24"/>
  <c r="G45" i="24"/>
  <c r="F45" i="24"/>
  <c r="E45" i="24"/>
  <c r="D45" i="24"/>
  <c r="Y90" i="1"/>
  <c r="P90" i="1"/>
  <c r="Y602" i="1"/>
  <c r="AA19" i="8" l="1"/>
  <c r="P19" i="8"/>
  <c r="Y654" i="1" l="1"/>
  <c r="P654" i="1"/>
  <c r="Y387" i="1" l="1"/>
  <c r="Y619" i="1" l="1"/>
  <c r="P619" i="1"/>
  <c r="Y319" i="1" l="1"/>
  <c r="P319" i="1"/>
  <c r="AA425" i="8" l="1"/>
  <c r="Y776" i="1" l="1"/>
  <c r="Y583" i="1"/>
  <c r="P583" i="1"/>
  <c r="P410" i="8" l="1"/>
  <c r="AA410" i="8"/>
  <c r="Y323" i="1"/>
  <c r="P323" i="1"/>
  <c r="AA448" i="8" l="1"/>
  <c r="P448" i="8"/>
  <c r="AA423" i="8" l="1"/>
  <c r="AA112" i="8"/>
  <c r="Y768" i="1" l="1"/>
  <c r="Y668" i="1"/>
  <c r="Y136" i="1" l="1"/>
  <c r="Y868" i="1"/>
  <c r="P868" i="1"/>
  <c r="Y847" i="1"/>
  <c r="Y1005" i="1"/>
  <c r="Y432" i="1" l="1"/>
  <c r="P432" i="1"/>
  <c r="Y1039" i="1" l="1"/>
  <c r="Y123" i="1"/>
  <c r="Y292" i="1"/>
  <c r="P292" i="1"/>
  <c r="P289" i="1"/>
  <c r="Y289" i="1"/>
  <c r="Y546" i="1"/>
  <c r="AA21" i="8"/>
  <c r="M69" i="27"/>
  <c r="Y257" i="1"/>
  <c r="P257" i="1"/>
  <c r="Y255" i="1"/>
  <c r="P255" i="1"/>
  <c r="P219" i="1"/>
  <c r="Y219" i="1" s="1"/>
  <c r="Y121" i="1"/>
  <c r="P121" i="1"/>
  <c r="Y19" i="1" l="1"/>
  <c r="P19" i="1"/>
  <c r="Y6" i="1"/>
  <c r="S6" i="1"/>
  <c r="P6" i="1"/>
  <c r="AA45" i="8"/>
  <c r="Y465" i="1" l="1"/>
  <c r="Y1244" i="1"/>
  <c r="Y221" i="1" l="1"/>
  <c r="Y243" i="1"/>
  <c r="Y286" i="1"/>
  <c r="Y422" i="1" l="1"/>
  <c r="P422" i="1"/>
  <c r="AA461" i="8" l="1"/>
  <c r="Y591" i="1" l="1"/>
  <c r="Y376" i="1" l="1"/>
  <c r="P376" i="1"/>
  <c r="Y129" i="1" l="1"/>
  <c r="P129" i="1"/>
  <c r="Y228" i="1"/>
  <c r="Y1262" i="1" l="1"/>
  <c r="Y287" i="1"/>
  <c r="P287" i="1"/>
  <c r="P1242" i="1" l="1"/>
  <c r="Y1242" i="1"/>
  <c r="P1293" i="1" l="1"/>
  <c r="Y1293" i="1"/>
  <c r="Y791" i="1"/>
  <c r="P791" i="1"/>
  <c r="Y113" i="1"/>
  <c r="P113" i="1"/>
  <c r="Y975" i="1" l="1"/>
  <c r="P975" i="1"/>
  <c r="Y1181" i="1"/>
  <c r="Y172" i="1" l="1"/>
  <c r="Y174" i="1"/>
  <c r="Y264" i="1"/>
  <c r="Y392" i="1" l="1"/>
  <c r="P392" i="1"/>
  <c r="Y430" i="1"/>
  <c r="P430" i="1"/>
  <c r="Y290" i="1" l="1"/>
  <c r="Y358" i="1"/>
  <c r="P358" i="1"/>
  <c r="P1315" i="1"/>
  <c r="Y1315" i="1"/>
  <c r="Y167" i="1" l="1"/>
  <c r="Y613" i="1" l="1"/>
  <c r="Y360" i="1"/>
  <c r="P360" i="1"/>
  <c r="Y1266" i="1"/>
  <c r="P1266" i="1"/>
  <c r="Y1236" i="1"/>
  <c r="P1236" i="1"/>
  <c r="AA102" i="8" l="1"/>
  <c r="P1188" i="1" l="1"/>
  <c r="Y1188" i="1"/>
  <c r="E582" i="24"/>
  <c r="P1126" i="1"/>
  <c r="Y1126" i="1"/>
  <c r="AA100" i="8" l="1"/>
  <c r="Y1083" i="1" l="1"/>
  <c r="P1083" i="1"/>
  <c r="Y1077" i="1"/>
  <c r="P1077" i="1"/>
  <c r="AA125" i="8"/>
  <c r="Y1037" i="1" l="1"/>
  <c r="P1037" i="1"/>
  <c r="AA59" i="8" l="1"/>
  <c r="Y978" i="1" l="1"/>
  <c r="P978" i="1"/>
  <c r="P960" i="1" l="1"/>
  <c r="Y960" i="1"/>
  <c r="Y177" i="1"/>
  <c r="Y959" i="1" l="1"/>
  <c r="P959" i="1"/>
  <c r="AA71" i="8"/>
  <c r="Y949" i="1" l="1"/>
  <c r="P949" i="1"/>
  <c r="Y894" i="1" l="1"/>
  <c r="P894" i="1"/>
  <c r="Y832" i="1"/>
  <c r="P832" i="1"/>
  <c r="Y644" i="1"/>
  <c r="P84" i="8" l="1"/>
  <c r="AA84" i="8"/>
  <c r="Y849" i="1" l="1"/>
  <c r="P849" i="1"/>
  <c r="Y761" i="1"/>
  <c r="P761" i="1"/>
  <c r="Y699" i="1"/>
  <c r="P699" i="1"/>
  <c r="Y682" i="1"/>
  <c r="P682" i="1"/>
  <c r="Y661" i="1"/>
  <c r="P661" i="1"/>
  <c r="Y222" i="1" l="1"/>
  <c r="Y1138" i="1" l="1"/>
  <c r="Y640" i="1" l="1"/>
  <c r="P640" i="1"/>
  <c r="P620" i="1"/>
  <c r="Y606" i="1"/>
  <c r="P606" i="1"/>
  <c r="Y599" i="1" l="1"/>
  <c r="P599" i="1"/>
  <c r="Y590" i="1" l="1"/>
  <c r="P590" i="1"/>
  <c r="Y580" i="1" l="1"/>
  <c r="P580" i="1"/>
  <c r="Y756" i="1"/>
  <c r="Y568" i="1" l="1"/>
  <c r="P568" i="1"/>
  <c r="Y400" i="1" l="1"/>
  <c r="AA47" i="8"/>
  <c r="Z14" i="27"/>
  <c r="Y313" i="1"/>
  <c r="P563" i="1" l="1"/>
  <c r="Y563" i="1"/>
  <c r="Y525" i="1"/>
  <c r="P525" i="1"/>
  <c r="Y512" i="1" l="1"/>
  <c r="P512" i="1"/>
  <c r="Y502" i="1"/>
  <c r="P502" i="1"/>
  <c r="Y467" i="1" l="1"/>
  <c r="K197" i="24" s="1"/>
  <c r="P467" i="1"/>
  <c r="Y450" i="1"/>
  <c r="P450" i="1"/>
  <c r="P815" i="1" l="1"/>
  <c r="Y598" i="1" l="1"/>
  <c r="Y401" i="1"/>
  <c r="P401" i="1"/>
  <c r="Y340" i="1" l="1"/>
  <c r="P340" i="1"/>
  <c r="Y327" i="1" l="1"/>
  <c r="P327" i="1"/>
  <c r="Y1073" i="1"/>
  <c r="Y231" i="1" l="1"/>
  <c r="P231" i="1"/>
  <c r="Y519" i="1"/>
  <c r="Y1165" i="1" l="1"/>
  <c r="Y185" i="1"/>
  <c r="P185" i="1"/>
  <c r="Y169" i="1" l="1"/>
  <c r="P169" i="1"/>
  <c r="Y162" i="1"/>
  <c r="P162" i="1"/>
  <c r="P143" i="1"/>
  <c r="Y143" i="1"/>
  <c r="Y128" i="1"/>
  <c r="P128" i="1"/>
  <c r="P65" i="1"/>
  <c r="Y65" i="1"/>
  <c r="Y54" i="1"/>
  <c r="P54" i="1"/>
  <c r="Y33" i="1" l="1"/>
  <c r="P33" i="1"/>
  <c r="Y1065" i="1"/>
  <c r="P1065" i="1"/>
  <c r="AA439" i="8"/>
  <c r="P439" i="8"/>
  <c r="Y946" i="1"/>
  <c r="P946" i="1"/>
  <c r="Y1204" i="1"/>
  <c r="Y1351" i="1"/>
  <c r="P1351" i="1"/>
  <c r="P492" i="1" l="1"/>
  <c r="Y492" i="1"/>
  <c r="Y1343" i="1" l="1"/>
  <c r="P1343" i="1"/>
  <c r="P1377" i="1"/>
  <c r="Y1376" i="1"/>
  <c r="P1376" i="1"/>
  <c r="P1375" i="1" l="1"/>
  <c r="Y1183" i="1"/>
  <c r="Y1374" i="1"/>
  <c r="P1374" i="1"/>
  <c r="Y924" i="1" l="1"/>
  <c r="P924" i="1"/>
  <c r="Y277" i="1"/>
  <c r="P277" i="1"/>
  <c r="Y990" i="1"/>
  <c r="Y154" i="1"/>
  <c r="P154" i="1"/>
  <c r="P1290" i="1"/>
  <c r="Y1290" i="1"/>
  <c r="Y1195" i="1" l="1"/>
  <c r="P1195" i="1"/>
  <c r="AA513" i="8"/>
  <c r="Y1194" i="1" l="1"/>
  <c r="P1194" i="1"/>
  <c r="Y1192" i="1" l="1"/>
  <c r="P1192" i="1"/>
  <c r="P1164" i="1"/>
  <c r="Y1164" i="1"/>
  <c r="Y1017" i="1" l="1"/>
  <c r="K45" i="24" s="1"/>
  <c r="Y1041" i="1" l="1"/>
  <c r="P1041" i="1"/>
  <c r="P915" i="1"/>
  <c r="Y915" i="1"/>
  <c r="Y781" i="1"/>
  <c r="P781" i="1"/>
  <c r="Y1014" i="1"/>
  <c r="Y397" i="1"/>
  <c r="P397" i="1"/>
  <c r="P263" i="1"/>
  <c r="Y263" i="1"/>
  <c r="Y84" i="1" l="1"/>
  <c r="P84" i="1"/>
  <c r="Y62" i="1"/>
  <c r="P62" i="1"/>
  <c r="Y1371" i="1"/>
  <c r="P1371" i="1"/>
  <c r="Y1352" i="1"/>
  <c r="P1352" i="1"/>
  <c r="P1312" i="1"/>
  <c r="Y1312" i="1"/>
  <c r="P1310" i="1"/>
  <c r="Y1310" i="1"/>
  <c r="P1309" i="1" l="1"/>
  <c r="Y1309" i="1"/>
  <c r="P1297" i="1" l="1"/>
  <c r="Y1297" i="1"/>
  <c r="P1295" i="1"/>
  <c r="Y1295" i="1"/>
  <c r="Y1104" i="1" l="1"/>
  <c r="P1104" i="1"/>
  <c r="P1215" i="1" l="1"/>
  <c r="Y1215" i="1"/>
  <c r="Y1178" i="1"/>
  <c r="P1178" i="1"/>
  <c r="BT14" i="17"/>
  <c r="Y1154" i="1"/>
  <c r="P1154" i="1"/>
  <c r="Y1153" i="1" l="1"/>
  <c r="P1153" i="1"/>
  <c r="Y1134" i="1"/>
  <c r="Y994" i="1"/>
  <c r="Y1113" i="1"/>
  <c r="P1146" i="1" l="1"/>
  <c r="Y1146" i="1"/>
  <c r="Y1080" i="1"/>
  <c r="P1080" i="1"/>
  <c r="Y1353" i="1"/>
  <c r="Y1034" i="1" l="1"/>
  <c r="P1034" i="1"/>
  <c r="P997" i="1" l="1"/>
  <c r="Y997" i="1"/>
  <c r="Y1350" i="1"/>
  <c r="AA70" i="8" l="1"/>
  <c r="P70" i="8"/>
  <c r="Y1084" i="1" l="1"/>
  <c r="P971" i="1" l="1"/>
  <c r="Y971" i="1"/>
  <c r="Y1168" i="1" l="1"/>
  <c r="Y968" i="1" l="1"/>
  <c r="P968" i="1"/>
  <c r="Y958" i="1" l="1"/>
  <c r="P958" i="1"/>
  <c r="Y457" i="1" l="1"/>
  <c r="Y945" i="1"/>
  <c r="P945" i="1"/>
  <c r="Y688" i="1" l="1"/>
  <c r="P688" i="1"/>
  <c r="Y378" i="1"/>
  <c r="Y1022" i="1"/>
  <c r="Y662" i="1" l="1"/>
  <c r="P662" i="1"/>
  <c r="Y615" i="1"/>
  <c r="P615" i="1"/>
  <c r="Y592" i="1"/>
  <c r="P592" i="1"/>
  <c r="Y611" i="1"/>
  <c r="P611" i="1"/>
  <c r="Y325" i="1"/>
  <c r="P532" i="1" l="1"/>
  <c r="Y532" i="1"/>
  <c r="Y118" i="1"/>
  <c r="Y437" i="1" l="1"/>
  <c r="P437" i="1"/>
  <c r="P242" i="1" l="1"/>
  <c r="Y242" i="1"/>
  <c r="Y234" i="1"/>
  <c r="P234" i="1"/>
  <c r="Y214" i="1"/>
  <c r="Y918" i="1"/>
  <c r="Y269" i="1" l="1"/>
  <c r="P269" i="1"/>
  <c r="Y250" i="1" l="1"/>
  <c r="P250" i="1"/>
  <c r="Y1358" i="1" l="1"/>
  <c r="Y1058" i="1"/>
  <c r="Y3" i="1"/>
  <c r="AA427" i="8" l="1"/>
  <c r="P427" i="8"/>
  <c r="Y714" i="1" l="1"/>
  <c r="P714" i="1"/>
  <c r="Y99" i="1"/>
  <c r="P705" i="1" l="1"/>
  <c r="Y705" i="1"/>
  <c r="Y253" i="1"/>
  <c r="P253" i="1"/>
  <c r="Y1019" i="1"/>
  <c r="P1019" i="1"/>
  <c r="Y564" i="1"/>
  <c r="AA30" i="8"/>
  <c r="Y1024" i="1" l="1"/>
  <c r="P1024" i="1"/>
  <c r="Y733" i="1"/>
  <c r="P733" i="1"/>
  <c r="Y612" i="1" l="1"/>
  <c r="Y297" i="1" l="1"/>
  <c r="Y828" i="1"/>
  <c r="P828" i="1"/>
  <c r="P797" i="1"/>
  <c r="Y797" i="1"/>
  <c r="Y718" i="1"/>
  <c r="P718" i="1"/>
  <c r="P676" i="1"/>
  <c r="Y676" i="1"/>
  <c r="Y291" i="1"/>
  <c r="Y304" i="1"/>
  <c r="Y294" i="1"/>
  <c r="Y566" i="1" l="1"/>
  <c r="P566" i="1"/>
  <c r="Y493" i="1"/>
  <c r="P493" i="1"/>
  <c r="Y321" i="1"/>
  <c r="P321" i="1"/>
  <c r="P1162" i="1" l="1"/>
  <c r="Y1162" i="1"/>
  <c r="P1129" i="1"/>
  <c r="Y1129" i="1"/>
  <c r="Y1023" i="1" l="1"/>
  <c r="P1128" i="1" l="1"/>
  <c r="Y1128" i="1"/>
  <c r="P1061" i="1"/>
  <c r="Y1061" i="1"/>
  <c r="Y499" i="1"/>
  <c r="S499" i="1"/>
  <c r="P499" i="1"/>
  <c r="Y485" i="1"/>
  <c r="P485" i="1"/>
  <c r="Y1193" i="1" l="1"/>
  <c r="P1193" i="1"/>
  <c r="BW34" i="17"/>
  <c r="BW72" i="17"/>
  <c r="P1060" i="1" l="1"/>
  <c r="Y1060" i="1"/>
  <c r="Y60" i="1" l="1"/>
  <c r="Y486" i="1" l="1"/>
  <c r="P486" i="1"/>
  <c r="Y869" i="1"/>
  <c r="P869" i="1"/>
  <c r="P110" i="1" l="1"/>
  <c r="Y110" i="1"/>
  <c r="Y535" i="1"/>
  <c r="S535" i="1"/>
  <c r="P535" i="1"/>
  <c r="Y1298" i="1" l="1"/>
  <c r="P1298" i="1"/>
  <c r="Y1223" i="1" l="1"/>
  <c r="P1223" i="1"/>
  <c r="P1187" i="1" l="1"/>
  <c r="Y777" i="1"/>
  <c r="Y1012" i="1" l="1"/>
  <c r="Y909" i="1" l="1"/>
  <c r="P909" i="1"/>
  <c r="P928" i="1"/>
  <c r="Y928" i="1"/>
  <c r="Y607" i="1"/>
  <c r="P607" i="1"/>
  <c r="Y923" i="1" l="1"/>
  <c r="P923" i="1"/>
  <c r="Y919" i="1"/>
  <c r="P919" i="1"/>
  <c r="Y1338" i="1"/>
  <c r="Y829" i="1" l="1"/>
  <c r="P829" i="1"/>
  <c r="Y728" i="1" l="1"/>
  <c r="P728" i="1"/>
  <c r="Y117" i="1" l="1"/>
  <c r="Y365" i="1"/>
  <c r="Y723" i="1" l="1"/>
  <c r="P723" i="1"/>
  <c r="Y720" i="1"/>
  <c r="P720" i="1"/>
  <c r="Y684" i="1"/>
  <c r="P684" i="1"/>
  <c r="P578" i="1"/>
  <c r="Y578" i="1"/>
  <c r="Y1087" i="1"/>
  <c r="Y471" i="1" l="1"/>
  <c r="Y553" i="1" l="1"/>
  <c r="P553" i="1"/>
  <c r="Y520" i="1"/>
  <c r="P520" i="1"/>
  <c r="Y39" i="1" l="1"/>
  <c r="P548" i="1"/>
  <c r="Y17" i="1" l="1"/>
  <c r="Y1249" i="1"/>
  <c r="Y1258" i="1"/>
  <c r="Y1232" i="1"/>
  <c r="Y542" i="1"/>
  <c r="P542" i="1"/>
  <c r="Y523" i="1"/>
  <c r="P523" i="1"/>
  <c r="Y473" i="1" l="1"/>
  <c r="P473" i="1"/>
  <c r="Y884" i="1" l="1"/>
  <c r="Y236" i="1" l="1"/>
  <c r="Y1130" i="1"/>
  <c r="Y1331" i="1" l="1"/>
  <c r="Y446" i="1"/>
  <c r="P446" i="1"/>
  <c r="Y9" i="1" l="1"/>
  <c r="P9" i="1"/>
  <c r="Y443" i="1" l="1"/>
  <c r="P443" i="1"/>
  <c r="Y332" i="1"/>
  <c r="P332" i="1"/>
  <c r="Y302" i="1" l="1"/>
  <c r="P302" i="1"/>
  <c r="Y301" i="1" l="1"/>
  <c r="P301" i="1"/>
  <c r="Y259" i="1" l="1"/>
  <c r="Y361" i="1"/>
  <c r="Y1127" i="1" l="1"/>
  <c r="P299" i="1" l="1"/>
  <c r="Y299" i="1" s="1"/>
  <c r="AZ35" i="17" l="1"/>
  <c r="Y285" i="1"/>
  <c r="P285" i="1"/>
  <c r="Y246" i="1" l="1"/>
  <c r="P246" i="1"/>
  <c r="Y656" i="1"/>
  <c r="Y405" i="1"/>
  <c r="P405" i="1"/>
  <c r="Y208" i="1" l="1"/>
  <c r="P208" i="1"/>
  <c r="Y125" i="1"/>
  <c r="P125" i="1"/>
  <c r="Y104" i="1"/>
  <c r="P104" i="1"/>
  <c r="Y73" i="1"/>
  <c r="P73" i="1"/>
  <c r="Y67" i="1"/>
  <c r="P67" i="1"/>
  <c r="Y496" i="1" l="1"/>
  <c r="Y44" i="1"/>
  <c r="P44" i="1"/>
  <c r="P21" i="1" l="1"/>
  <c r="Y21" i="1"/>
  <c r="Y202" i="1"/>
  <c r="AA420" i="8"/>
  <c r="P149" i="1"/>
  <c r="Y149" i="1"/>
  <c r="P20" i="1" l="1"/>
  <c r="Y20" i="1"/>
  <c r="Y550" i="1" l="1"/>
  <c r="Y559" i="1" l="1"/>
  <c r="Y666" i="1" l="1"/>
  <c r="Y477" i="1" l="1"/>
  <c r="P1009" i="1"/>
  <c r="Y1009" i="1"/>
  <c r="AA441" i="8"/>
  <c r="Y855" i="1" l="1"/>
  <c r="P855" i="1"/>
  <c r="Y821" i="1"/>
  <c r="P821" i="1"/>
  <c r="Y603" i="1"/>
  <c r="P603" i="1"/>
  <c r="AA460" i="8" l="1"/>
  <c r="P460" i="8"/>
  <c r="Y188" i="1"/>
  <c r="P188" i="1"/>
  <c r="Y573" i="1" l="1"/>
  <c r="Y1345" i="1" l="1"/>
  <c r="P1345" i="1"/>
  <c r="AC98" i="27" l="1"/>
  <c r="P1373" i="1"/>
  <c r="P1372" i="1"/>
  <c r="P1370" i="1"/>
  <c r="P1369" i="1"/>
  <c r="P1368" i="1"/>
  <c r="P980" i="1"/>
  <c r="Y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Y1051" i="1" l="1"/>
  <c r="P1051" i="1"/>
  <c r="P1226" i="1"/>
  <c r="D703" i="24" l="1"/>
  <c r="P176" i="1" l="1"/>
  <c r="P1016" i="1" l="1"/>
  <c r="P440" i="1"/>
  <c r="Y440" i="1"/>
  <c r="P1027" i="1" l="1"/>
  <c r="Y1027" i="1"/>
  <c r="P964" i="1" l="1"/>
  <c r="P1220" i="1" l="1"/>
  <c r="P774" i="1"/>
  <c r="P396" i="1" l="1"/>
  <c r="P519" i="1" l="1"/>
  <c r="P952" i="1"/>
  <c r="Y952" i="1"/>
  <c r="P244" i="1" l="1"/>
  <c r="P1144" i="1"/>
  <c r="Y1144" i="1"/>
  <c r="P1132" i="1"/>
  <c r="P1125" i="1"/>
  <c r="Y1125" i="1"/>
  <c r="P1120" i="1"/>
  <c r="Y1120" i="1"/>
  <c r="P859" i="1" l="1"/>
  <c r="Y859" i="1"/>
  <c r="P213" i="1"/>
  <c r="P159" i="1"/>
  <c r="P1072" i="1" l="1"/>
  <c r="P988" i="1"/>
  <c r="P908" i="1" l="1"/>
  <c r="Y908" i="1"/>
  <c r="P897" i="1"/>
  <c r="P885" i="1"/>
  <c r="P875" i="1" l="1"/>
  <c r="Y875" i="1"/>
  <c r="P863" i="1"/>
  <c r="P852" i="1"/>
  <c r="Y852" i="1"/>
  <c r="P835" i="1"/>
  <c r="P823" i="1"/>
  <c r="P814" i="1" l="1"/>
  <c r="Y814" i="1"/>
  <c r="AO814" i="1"/>
  <c r="P805" i="1"/>
  <c r="Y517" i="1" l="1"/>
  <c r="P517" i="1"/>
  <c r="P741" i="1"/>
  <c r="P409" i="1" l="1"/>
  <c r="P789" i="1"/>
  <c r="Y789" i="1" s="1"/>
  <c r="P753" i="1" l="1"/>
  <c r="P724" i="1"/>
  <c r="Y724" i="1"/>
  <c r="P717" i="1"/>
  <c r="P600" i="1"/>
  <c r="P554" i="1"/>
  <c r="P537" i="1" l="1"/>
  <c r="Y537" i="1"/>
  <c r="P530" i="1"/>
  <c r="Y530" i="1"/>
  <c r="P495" i="1"/>
  <c r="P490" i="1" l="1"/>
  <c r="Y490" i="1"/>
  <c r="P423" i="1" l="1"/>
  <c r="P403" i="1"/>
  <c r="P462" i="1" l="1"/>
  <c r="Y462" i="1"/>
  <c r="P759" i="1" l="1"/>
  <c r="P426" i="1"/>
  <c r="P398" i="1" l="1"/>
  <c r="P648" i="1" l="1"/>
  <c r="P633" i="1"/>
  <c r="Y633" i="1"/>
  <c r="P623" i="1"/>
  <c r="P350" i="1"/>
  <c r="Y350" i="1"/>
  <c r="P475" i="1" l="1"/>
  <c r="P309" i="1" l="1"/>
  <c r="P254" i="1"/>
  <c r="P161" i="1"/>
  <c r="Y161" i="1"/>
  <c r="P93" i="1"/>
  <c r="P296" i="1" l="1"/>
  <c r="P282" i="1" l="1"/>
  <c r="P264" i="1"/>
  <c r="P275" i="1"/>
  <c r="P270" i="1"/>
  <c r="P87" i="1" l="1"/>
  <c r="Y411" i="1"/>
  <c r="P411" i="1"/>
  <c r="P42" i="8" l="1"/>
  <c r="P268" i="1" l="1"/>
  <c r="P203" i="1" l="1"/>
  <c r="P181" i="1"/>
  <c r="P202" i="1"/>
  <c r="P198" i="1" l="1"/>
  <c r="P736" i="1" l="1"/>
  <c r="P157" i="1" l="1"/>
  <c r="P151" i="1"/>
  <c r="P136" i="1" l="1"/>
  <c r="Y577" i="1" l="1"/>
  <c r="P577" i="1"/>
  <c r="Y2" i="1"/>
  <c r="P2" i="1"/>
  <c r="P120" i="1" l="1"/>
  <c r="P108" i="1" l="1"/>
  <c r="Y108" i="1"/>
  <c r="P88" i="1"/>
  <c r="P1097" i="1" l="1"/>
  <c r="Y1097" i="1" s="1"/>
  <c r="P1171" i="1" l="1"/>
  <c r="P916" i="1" l="1"/>
  <c r="Y916" i="1"/>
  <c r="P934" i="1" l="1"/>
  <c r="P470" i="1" l="1"/>
  <c r="P522" i="1"/>
  <c r="P481" i="1"/>
  <c r="Y468" i="1"/>
  <c r="P468" i="1"/>
  <c r="Y937" i="1" l="1"/>
  <c r="P937" i="1"/>
  <c r="P75" i="1" l="1"/>
  <c r="P680" i="1" l="1"/>
  <c r="P659" i="1"/>
  <c r="Y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Y943" i="1" l="1"/>
  <c r="P943" i="1"/>
  <c r="P1149" i="1" l="1"/>
  <c r="P1105" i="1"/>
  <c r="P1033" i="1"/>
  <c r="P1032" i="1"/>
  <c r="P914" i="1"/>
  <c r="Y914" i="1"/>
  <c r="P395" i="1"/>
  <c r="P1299" i="1"/>
  <c r="P746" i="1"/>
  <c r="P745" i="1"/>
  <c r="P132" i="1" l="1"/>
  <c r="Y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Y1313" i="1"/>
  <c r="P455" i="1" l="1"/>
  <c r="P453" i="1"/>
  <c r="P748" i="1"/>
  <c r="P57" i="1" l="1"/>
  <c r="P8" i="1" l="1"/>
  <c r="P892" i="1" l="1"/>
  <c r="P891" i="1"/>
  <c r="P871" i="1"/>
  <c r="Y871" i="1"/>
  <c r="P632" i="1"/>
  <c r="Y632" i="1"/>
  <c r="P857" i="1" l="1"/>
  <c r="P514" i="1"/>
  <c r="Y514" i="1"/>
  <c r="P582" i="1"/>
  <c r="P298" i="1" l="1"/>
  <c r="P656" i="1"/>
  <c r="P557" i="1"/>
  <c r="P1066" i="1" l="1"/>
  <c r="P439" i="1"/>
  <c r="Y439" i="1"/>
  <c r="P43" i="1" l="1"/>
  <c r="P102" i="1"/>
  <c r="P72" i="1" l="1"/>
  <c r="P152" i="1" l="1"/>
  <c r="P747" i="1" l="1"/>
  <c r="Y747" i="1"/>
  <c r="Y898" i="1"/>
  <c r="P1000" i="1"/>
  <c r="P819" i="1"/>
  <c r="P1150" i="1" l="1"/>
  <c r="P1198" i="1"/>
  <c r="Y1198" i="1"/>
  <c r="P1240" i="1"/>
  <c r="Y1240" i="1"/>
  <c r="P1238" i="1"/>
  <c r="Y1238" i="1"/>
  <c r="Y874" i="1" l="1"/>
  <c r="P1109" i="1" l="1"/>
  <c r="Y1109" i="1"/>
  <c r="P901" i="1"/>
  <c r="P375" i="1" l="1"/>
  <c r="Y375" i="1"/>
  <c r="P1361" i="1"/>
  <c r="P155" i="1"/>
  <c r="P1102" i="1"/>
  <c r="P930" i="1" l="1"/>
  <c r="J142" i="24"/>
  <c r="P1123" i="1"/>
  <c r="Y1123" i="1"/>
  <c r="Y1344" i="1" l="1"/>
  <c r="P1344" i="1"/>
  <c r="P1008" i="1" l="1"/>
  <c r="Y1008" i="1"/>
  <c r="P707" i="1" l="1"/>
  <c r="P681" i="1"/>
  <c r="J121" i="24"/>
  <c r="P645" i="1" l="1"/>
  <c r="P631" i="1" l="1"/>
  <c r="Y631" i="1"/>
  <c r="P507" i="1"/>
  <c r="P276" i="1"/>
  <c r="P227" i="1"/>
  <c r="P26" i="1" l="1"/>
  <c r="P1360" i="1"/>
  <c r="P387" i="1" l="1"/>
  <c r="AB100" i="16"/>
  <c r="P339" i="1" l="1"/>
  <c r="P291" i="1"/>
  <c r="P338" i="1" l="1"/>
  <c r="P150" i="1" l="1"/>
  <c r="Y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J25" i="24"/>
  <c r="H25" i="24"/>
  <c r="G25" i="24"/>
  <c r="F25" i="24"/>
  <c r="E25" i="24"/>
  <c r="D25" i="24"/>
  <c r="N24" i="24"/>
  <c r="M24" i="24"/>
  <c r="L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J10" i="24"/>
  <c r="H10" i="24"/>
  <c r="G10" i="24"/>
  <c r="F10" i="24"/>
  <c r="E10" i="24"/>
  <c r="D10" i="24"/>
  <c r="N9" i="24"/>
  <c r="M9" i="24"/>
  <c r="L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H4" i="24"/>
  <c r="G4" i="24"/>
  <c r="F4" i="24"/>
  <c r="E4" i="24"/>
  <c r="D4" i="24"/>
  <c r="P71" i="1" l="1"/>
  <c r="P1363" i="1"/>
  <c r="P1359" i="1" l="1"/>
  <c r="P167" i="1" l="1"/>
  <c r="P1358" i="1" l="1"/>
  <c r="K608" i="24" l="1"/>
  <c r="P286" i="1" l="1"/>
  <c r="P224" i="1"/>
  <c r="P657" i="1" l="1"/>
  <c r="Y657" i="1"/>
  <c r="P221" i="1" l="1"/>
  <c r="P706" i="1" l="1"/>
  <c r="P103" i="1" l="1"/>
  <c r="AC24" i="26" l="1"/>
  <c r="Y1276" i="1" l="1"/>
  <c r="P228" i="1" l="1"/>
  <c r="P174" i="1" l="1"/>
  <c r="P172" i="1"/>
  <c r="P177" i="1"/>
  <c r="P400" i="1" l="1"/>
  <c r="P170" i="1" l="1"/>
  <c r="P756" i="1" l="1"/>
  <c r="P545" i="1"/>
  <c r="H515" i="24" l="1"/>
  <c r="P1357" i="1" l="1"/>
  <c r="P147" i="1" l="1"/>
  <c r="Y147" i="1"/>
  <c r="P1113" i="1" l="1"/>
  <c r="P27" i="1" l="1"/>
  <c r="P1071" i="1" l="1"/>
  <c r="P10" i="1" l="1"/>
  <c r="P325" i="1" l="1"/>
  <c r="P1349" i="1"/>
  <c r="P222" i="1" l="1"/>
  <c r="P513" i="8" l="1"/>
  <c r="AB176" i="16"/>
  <c r="AB138" i="16"/>
  <c r="P1362" i="1"/>
  <c r="P546" i="1" l="1"/>
  <c r="P1353" i="1" l="1"/>
  <c r="P1183" i="1"/>
  <c r="P853" i="1"/>
  <c r="P1181" i="1" l="1"/>
  <c r="P1017" i="1"/>
  <c r="P1173" i="1" l="1"/>
  <c r="Y1173" i="1"/>
  <c r="P1168" i="1" l="1"/>
  <c r="P1167" i="1"/>
  <c r="Y1167" i="1"/>
  <c r="P1165" i="1"/>
  <c r="P843" i="1" l="1"/>
  <c r="Y843" i="1"/>
  <c r="P386" i="1"/>
  <c r="P1142" i="1" l="1"/>
  <c r="Y1142" i="1"/>
  <c r="P1134" i="1" l="1"/>
  <c r="P1022" i="1" l="1"/>
  <c r="Y752" i="1" l="1"/>
  <c r="P994" i="1" l="1"/>
  <c r="P119" i="1" l="1"/>
  <c r="P118" i="1" l="1"/>
  <c r="P1084" i="1"/>
  <c r="P510" i="1" l="1"/>
  <c r="P488" i="1" l="1"/>
  <c r="Y488" i="1"/>
  <c r="P460" i="1"/>
  <c r="Y460" i="1"/>
  <c r="P788" i="1" l="1"/>
  <c r="Y788" i="1"/>
  <c r="P378" i="1" l="1"/>
  <c r="P214" i="1"/>
  <c r="P99" i="1"/>
  <c r="H318" i="24" l="1"/>
  <c r="P355" i="1" l="1"/>
  <c r="P918" i="1" l="1"/>
  <c r="P1191" i="1" l="1"/>
  <c r="L151" i="24" l="1"/>
  <c r="P365" i="1" l="1"/>
  <c r="AA402" i="8"/>
  <c r="P402" i="8"/>
  <c r="Y779" i="1" l="1"/>
  <c r="P779" i="1"/>
  <c r="P760" i="1"/>
  <c r="P663" i="1" l="1"/>
  <c r="P612" i="1"/>
  <c r="P304" i="1" l="1"/>
  <c r="AC172" i="27"/>
  <c r="P297" i="1"/>
  <c r="P294" i="1"/>
  <c r="P236" i="1"/>
  <c r="Y218" i="1" l="1"/>
  <c r="P218" i="1"/>
  <c r="P197" i="1"/>
  <c r="P492" i="8" l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Y1329" i="1"/>
  <c r="P1177" i="1" l="1"/>
  <c r="Y1177" i="1"/>
  <c r="P777" i="1" l="1"/>
  <c r="P509" i="1"/>
  <c r="P39" i="1" l="1"/>
  <c r="P1043" i="1" l="1"/>
  <c r="P1042" i="1"/>
  <c r="P1095" i="1" l="1"/>
  <c r="Y1095" i="1"/>
  <c r="P1100" i="1"/>
  <c r="P1130" i="1" l="1"/>
  <c r="P1127" i="1" l="1"/>
  <c r="P1124" i="1"/>
  <c r="Y1124" i="1"/>
  <c r="P1118" i="1"/>
  <c r="Y1118" i="1"/>
  <c r="P505" i="1"/>
  <c r="Y505" i="1"/>
  <c r="P1111" i="1"/>
  <c r="Y1111" i="1"/>
  <c r="P1087" i="1" l="1"/>
  <c r="P1081" i="1" l="1"/>
  <c r="P241" i="1" l="1"/>
  <c r="Y241" i="1"/>
  <c r="P361" i="1"/>
  <c r="P1031" i="1" l="1"/>
  <c r="P1078" i="1" l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N89" i="24"/>
  <c r="M89" i="24"/>
  <c r="L89" i="24"/>
  <c r="K89" i="24"/>
  <c r="J89" i="24"/>
  <c r="H89" i="24"/>
  <c r="G89" i="24"/>
  <c r="F89" i="24"/>
  <c r="E89" i="24"/>
  <c r="D89" i="24"/>
  <c r="N88" i="24"/>
  <c r="M88" i="24"/>
  <c r="L88" i="24"/>
  <c r="J88" i="24"/>
  <c r="H88" i="24"/>
  <c r="G88" i="24"/>
  <c r="F88" i="24"/>
  <c r="E88" i="24"/>
  <c r="D88" i="24"/>
  <c r="N87" i="24"/>
  <c r="M87" i="24"/>
  <c r="L87" i="24"/>
  <c r="J87" i="24"/>
  <c r="H87" i="24"/>
  <c r="G87" i="24"/>
  <c r="F87" i="24"/>
  <c r="D87" i="24"/>
  <c r="N86" i="24"/>
  <c r="M86" i="24"/>
  <c r="L86" i="24"/>
  <c r="J86" i="24"/>
  <c r="H86" i="24"/>
  <c r="G86" i="24"/>
  <c r="F86" i="24"/>
  <c r="E86" i="24"/>
  <c r="D86" i="24"/>
  <c r="N85" i="24"/>
  <c r="M85" i="24"/>
  <c r="L85" i="24"/>
  <c r="J85" i="24"/>
  <c r="H85" i="24"/>
  <c r="G85" i="24"/>
  <c r="F85" i="24"/>
  <c r="E85" i="24"/>
  <c r="D85" i="24"/>
  <c r="N84" i="24"/>
  <c r="M84" i="24"/>
  <c r="L84" i="24"/>
  <c r="J84" i="24"/>
  <c r="H84" i="24"/>
  <c r="G84" i="24"/>
  <c r="F84" i="24"/>
  <c r="E84" i="24"/>
  <c r="D84" i="24"/>
  <c r="N83" i="24"/>
  <c r="M83" i="24"/>
  <c r="L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J81" i="24"/>
  <c r="H81" i="24"/>
  <c r="G81" i="24"/>
  <c r="F81" i="24"/>
  <c r="E81" i="24"/>
  <c r="D81" i="24"/>
  <c r="N80" i="24"/>
  <c r="M80" i="24"/>
  <c r="L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J74" i="24"/>
  <c r="H74" i="24"/>
  <c r="G74" i="24"/>
  <c r="F74" i="24"/>
  <c r="E74" i="24"/>
  <c r="D74" i="24"/>
  <c r="N73" i="24"/>
  <c r="M73" i="24"/>
  <c r="L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J71" i="24"/>
  <c r="H71" i="24"/>
  <c r="G71" i="24"/>
  <c r="F71" i="24"/>
  <c r="E71" i="24"/>
  <c r="D71" i="24"/>
  <c r="N70" i="24"/>
  <c r="M70" i="24"/>
  <c r="L70" i="24"/>
  <c r="J70" i="24"/>
  <c r="H70" i="24"/>
  <c r="G70" i="24"/>
  <c r="F70" i="24"/>
  <c r="E70" i="24"/>
  <c r="D70" i="24"/>
  <c r="N69" i="24"/>
  <c r="M69" i="24"/>
  <c r="L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N63" i="24"/>
  <c r="M63" i="24"/>
  <c r="L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J61" i="24"/>
  <c r="H61" i="24"/>
  <c r="G61" i="24"/>
  <c r="F61" i="24"/>
  <c r="E61" i="24"/>
  <c r="D61" i="24"/>
  <c r="N60" i="24"/>
  <c r="M60" i="24"/>
  <c r="L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J41" i="24"/>
  <c r="H41" i="24"/>
  <c r="G41" i="24"/>
  <c r="F41" i="24"/>
  <c r="E41" i="24"/>
  <c r="D41" i="24"/>
  <c r="N40" i="24"/>
  <c r="M40" i="24"/>
  <c r="L40" i="24"/>
  <c r="J40" i="24"/>
  <c r="H40" i="24"/>
  <c r="G40" i="24"/>
  <c r="F40" i="24"/>
  <c r="E40" i="24"/>
  <c r="D40" i="24"/>
  <c r="N39" i="24"/>
  <c r="M39" i="24"/>
  <c r="L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J35" i="24"/>
  <c r="H35" i="24"/>
  <c r="G35" i="24"/>
  <c r="F35" i="24"/>
  <c r="E35" i="24"/>
  <c r="D35" i="24"/>
  <c r="N34" i="24"/>
  <c r="M34" i="24"/>
  <c r="L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J32" i="24"/>
  <c r="H32" i="24"/>
  <c r="G32" i="24"/>
  <c r="F32" i="24"/>
  <c r="E32" i="24"/>
  <c r="D32" i="24"/>
  <c r="N31" i="24"/>
  <c r="M31" i="24"/>
  <c r="L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1014" i="1" l="1"/>
  <c r="P1012" i="1" l="1"/>
  <c r="P1010" i="1"/>
  <c r="Y1010" i="1"/>
  <c r="P979" i="1"/>
  <c r="Y979" i="1"/>
  <c r="K88" i="24" s="1"/>
  <c r="P845" i="1"/>
  <c r="Y845" i="1"/>
  <c r="P3" i="1" l="1"/>
  <c r="P780" i="1" l="1"/>
  <c r="Y780" i="1"/>
  <c r="P550" i="1"/>
  <c r="P477" i="1" l="1"/>
  <c r="AE100" i="17" l="1"/>
  <c r="D697" i="24" l="1"/>
  <c r="G692" i="24" l="1"/>
  <c r="H686" i="24"/>
  <c r="P420" i="8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N721" i="24"/>
  <c r="M721" i="24"/>
  <c r="L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N681" i="24"/>
  <c r="M681" i="24"/>
  <c r="L681" i="24"/>
  <c r="K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96" i="1" l="1"/>
  <c r="P950" i="1" l="1"/>
  <c r="P441" i="8" l="1"/>
  <c r="P238" i="1" l="1"/>
  <c r="BW62" i="17" l="1"/>
  <c r="P1231" i="1" l="1"/>
  <c r="N656" i="24"/>
  <c r="P944" i="1"/>
  <c r="P229" i="1" l="1"/>
  <c r="Y229" i="1"/>
  <c r="K84" i="24" s="1"/>
  <c r="P862" i="1" l="1"/>
  <c r="P776" i="1" l="1"/>
  <c r="P764" i="1"/>
  <c r="P572" i="1" l="1"/>
  <c r="P571" i="1"/>
  <c r="P565" i="1" l="1"/>
  <c r="P559" i="1"/>
  <c r="P551" i="1" l="1"/>
  <c r="Y362" i="1"/>
  <c r="P362" i="1"/>
  <c r="P666" i="1"/>
  <c r="P1341" i="1"/>
  <c r="P1328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AA455" i="8"/>
  <c r="P455" i="8"/>
  <c r="AA407" i="8"/>
  <c r="P407" i="8"/>
  <c r="Y383" i="1"/>
  <c r="P383" i="1"/>
  <c r="P343" i="1"/>
  <c r="AA514" i="8"/>
  <c r="P514" i="8"/>
  <c r="Y1279" i="1"/>
  <c r="P1279" i="1"/>
  <c r="Y1322" i="1"/>
  <c r="P1322" i="1"/>
  <c r="Y581" i="1"/>
  <c r="P581" i="1"/>
  <c r="Y856" i="1"/>
  <c r="P856" i="1"/>
  <c r="Y1325" i="1"/>
  <c r="P1325" i="1"/>
  <c r="Y114" i="1"/>
  <c r="P114" i="1"/>
  <c r="Y933" i="1"/>
  <c r="P933" i="1"/>
  <c r="Y205" i="1"/>
  <c r="P205" i="1"/>
  <c r="P1059" i="1"/>
  <c r="Y1059" i="1"/>
  <c r="E535" i="24"/>
  <c r="P1318" i="1"/>
  <c r="P457" i="1"/>
  <c r="Y280" i="1"/>
  <c r="K83" i="24" s="1"/>
  <c r="P280" i="1"/>
  <c r="AA111" i="8"/>
  <c r="P111" i="8"/>
  <c r="Y451" i="1"/>
  <c r="P451" i="1"/>
  <c r="P190" i="1"/>
  <c r="Y190" i="1" s="1"/>
  <c r="P1317" i="1"/>
  <c r="Y1317" i="1"/>
  <c r="AA5" i="8"/>
  <c r="P5" i="8"/>
  <c r="P1305" i="1"/>
  <c r="P1096" i="1"/>
  <c r="Y1096" i="1" s="1"/>
  <c r="Y617" i="1"/>
  <c r="P617" i="1"/>
  <c r="Y454" i="1"/>
  <c r="P454" i="1"/>
  <c r="P237" i="1"/>
  <c r="Y237" i="1"/>
  <c r="Y166" i="1"/>
  <c r="P166" i="1"/>
  <c r="P552" i="1"/>
  <c r="P865" i="1"/>
  <c r="Y865" i="1"/>
  <c r="BC26" i="17"/>
  <c r="BC64" i="17"/>
  <c r="Y207" i="1"/>
  <c r="P207" i="1"/>
  <c r="Y201" i="1"/>
  <c r="P201" i="1"/>
  <c r="Y83" i="1"/>
  <c r="P83" i="1"/>
  <c r="P898" i="1"/>
  <c r="Y989" i="1"/>
  <c r="P989" i="1"/>
  <c r="Y1029" i="1"/>
  <c r="P1029" i="1"/>
  <c r="P1300" i="1"/>
  <c r="Y1300" i="1"/>
  <c r="Y526" i="1"/>
  <c r="P526" i="1"/>
  <c r="Y601" i="1"/>
  <c r="P601" i="1"/>
  <c r="AA415" i="8"/>
  <c r="P415" i="8"/>
  <c r="P1158" i="1"/>
  <c r="Y1158" i="1"/>
  <c r="Y842" i="1"/>
  <c r="P842" i="1"/>
  <c r="P1112" i="1"/>
  <c r="Y173" i="1"/>
  <c r="P173" i="1"/>
  <c r="Y1106" i="1"/>
  <c r="P1106" i="1"/>
  <c r="Y1278" i="1"/>
  <c r="P1278" i="1"/>
  <c r="H355" i="24"/>
  <c r="Y1301" i="1"/>
  <c r="P1301" i="1"/>
  <c r="Y1152" i="1"/>
  <c r="P1152" i="1"/>
  <c r="P445" i="1"/>
  <c r="P95" i="1"/>
  <c r="Y86" i="1"/>
  <c r="P86" i="1"/>
  <c r="Y138" i="1"/>
  <c r="P138" i="1"/>
  <c r="Y1299" i="1"/>
  <c r="Y1235" i="1"/>
  <c r="P1235" i="1"/>
  <c r="Y642" i="1"/>
  <c r="P642" i="1"/>
  <c r="Y124" i="1"/>
  <c r="P124" i="1"/>
  <c r="P109" i="1" l="1"/>
  <c r="Y109" i="1"/>
  <c r="Y137" i="1"/>
  <c r="P137" i="1"/>
  <c r="Y1045" i="1"/>
  <c r="P1045" i="1"/>
  <c r="Y711" i="1"/>
  <c r="P711" i="1"/>
  <c r="Y985" i="1" l="1"/>
  <c r="P985" i="1"/>
  <c r="Y995" i="1"/>
  <c r="P995" i="1"/>
  <c r="Y670" i="1"/>
  <c r="P670" i="1"/>
  <c r="Y784" i="1"/>
  <c r="P784" i="1"/>
  <c r="Y1316" i="1" l="1"/>
  <c r="P1316" i="1"/>
  <c r="Y549" i="1"/>
  <c r="P549" i="1"/>
  <c r="Y938" i="1" l="1"/>
  <c r="P938" i="1"/>
  <c r="Y826" i="1"/>
  <c r="P826" i="1"/>
  <c r="J221" i="24" l="1"/>
  <c r="Y1122" i="1"/>
  <c r="P1122" i="1"/>
  <c r="Y671" i="1"/>
  <c r="P671" i="1"/>
  <c r="Y1277" i="1"/>
  <c r="P1277" i="1"/>
  <c r="P324" i="1"/>
  <c r="Y209" i="1"/>
  <c r="K60" i="24" s="1"/>
  <c r="P209" i="1"/>
  <c r="Y194" i="1"/>
  <c r="K61" i="24" s="1"/>
  <c r="P194" i="1"/>
  <c r="P313" i="1"/>
  <c r="Y156" i="1"/>
  <c r="P156" i="1"/>
  <c r="Y225" i="1"/>
  <c r="P225" i="1"/>
  <c r="P850" i="1"/>
  <c r="Y850" i="1"/>
  <c r="Y907" i="1"/>
  <c r="P907" i="1"/>
  <c r="P638" i="1"/>
  <c r="F130" i="24"/>
  <c r="Y368" i="1"/>
  <c r="P368" i="1"/>
  <c r="Y78" i="1"/>
  <c r="P78" i="1"/>
  <c r="AE138" i="17" l="1"/>
  <c r="Y38" i="1" l="1"/>
  <c r="P38" i="1"/>
  <c r="P153" i="1" l="1"/>
  <c r="Y820" i="1" l="1"/>
  <c r="P820" i="1"/>
  <c r="E1037" i="24" l="1"/>
  <c r="Y719" i="1" l="1"/>
  <c r="K10" i="24" s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Y977" i="1"/>
  <c r="P977" i="1"/>
  <c r="P1276" i="1" l="1"/>
  <c r="AA64" i="8" l="1"/>
  <c r="P64" i="8"/>
  <c r="AA421" i="8" l="1"/>
  <c r="P421" i="8"/>
  <c r="Y252" i="1" l="1"/>
  <c r="P252" i="1"/>
  <c r="P1275" i="1" l="1"/>
  <c r="BW176" i="17" l="1"/>
  <c r="AE176" i="17"/>
  <c r="BW138" i="17"/>
  <c r="BT90" i="17"/>
  <c r="Y1272" i="1"/>
  <c r="P1272" i="1"/>
  <c r="D896" i="24" l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J810" i="24"/>
  <c r="H810" i="24"/>
  <c r="G810" i="24"/>
  <c r="F810" i="24"/>
  <c r="E810" i="24"/>
  <c r="D810" i="24"/>
  <c r="N809" i="24"/>
  <c r="M809" i="24"/>
  <c r="L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J804" i="24"/>
  <c r="H804" i="24"/>
  <c r="G804" i="24"/>
  <c r="F804" i="24"/>
  <c r="E804" i="24"/>
  <c r="D804" i="24"/>
  <c r="N803" i="24"/>
  <c r="M803" i="24"/>
  <c r="L803" i="24"/>
  <c r="J803" i="24"/>
  <c r="H803" i="24"/>
  <c r="G803" i="24"/>
  <c r="F803" i="24"/>
  <c r="E803" i="24"/>
  <c r="D803" i="24"/>
  <c r="N802" i="24"/>
  <c r="M802" i="24"/>
  <c r="L802" i="24"/>
  <c r="K802" i="24"/>
  <c r="J802" i="24"/>
  <c r="H802" i="24"/>
  <c r="G802" i="24"/>
  <c r="F802" i="24"/>
  <c r="E802" i="24"/>
  <c r="D802" i="24"/>
  <c r="N801" i="24"/>
  <c r="M801" i="24"/>
  <c r="L801" i="24"/>
  <c r="K801" i="24"/>
  <c r="J801" i="24"/>
  <c r="H801" i="24"/>
  <c r="G801" i="24"/>
  <c r="F801" i="24"/>
  <c r="E801" i="24"/>
  <c r="D801" i="24"/>
  <c r="N800" i="24"/>
  <c r="M800" i="24"/>
  <c r="L800" i="24"/>
  <c r="K800" i="24"/>
  <c r="J800" i="24"/>
  <c r="H800" i="24"/>
  <c r="G800" i="24"/>
  <c r="F800" i="24"/>
  <c r="E800" i="24"/>
  <c r="D800" i="24"/>
  <c r="N799" i="24"/>
  <c r="M799" i="24"/>
  <c r="L799" i="24"/>
  <c r="K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N652" i="24"/>
  <c r="M652" i="24"/>
  <c r="L652" i="24"/>
  <c r="J652" i="24"/>
  <c r="H652" i="24"/>
  <c r="G652" i="24"/>
  <c r="F652" i="24"/>
  <c r="E652" i="24"/>
  <c r="D652" i="24"/>
  <c r="N651" i="24"/>
  <c r="M651" i="24"/>
  <c r="L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J648" i="24"/>
  <c r="H648" i="24"/>
  <c r="G648" i="24"/>
  <c r="F648" i="24"/>
  <c r="E648" i="24"/>
  <c r="D648" i="24"/>
  <c r="N647" i="24"/>
  <c r="M647" i="24"/>
  <c r="L647" i="24"/>
  <c r="K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J567" i="24"/>
  <c r="H567" i="24"/>
  <c r="G567" i="24"/>
  <c r="F567" i="24"/>
  <c r="E567" i="24"/>
  <c r="D567" i="24"/>
  <c r="N566" i="24"/>
  <c r="M566" i="24"/>
  <c r="L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N539" i="24"/>
  <c r="M539" i="24"/>
  <c r="L539" i="24"/>
  <c r="K539" i="24"/>
  <c r="J539" i="24"/>
  <c r="H539" i="24"/>
  <c r="G539" i="24"/>
  <c r="F539" i="24"/>
  <c r="E539" i="24"/>
  <c r="D539" i="24"/>
  <c r="N538" i="24"/>
  <c r="M538" i="24"/>
  <c r="L538" i="24"/>
  <c r="K538" i="24"/>
  <c r="J538" i="24"/>
  <c r="H538" i="24"/>
  <c r="G538" i="24"/>
  <c r="F538" i="24"/>
  <c r="E538" i="24"/>
  <c r="D538" i="24"/>
  <c r="N537" i="24"/>
  <c r="M537" i="24"/>
  <c r="L537" i="24"/>
  <c r="K537" i="24"/>
  <c r="J537" i="24"/>
  <c r="H537" i="24"/>
  <c r="G537" i="24"/>
  <c r="F537" i="24"/>
  <c r="E537" i="24"/>
  <c r="D537" i="24"/>
  <c r="N536" i="24"/>
  <c r="M536" i="24"/>
  <c r="L536" i="24"/>
  <c r="K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N532" i="24"/>
  <c r="M532" i="24"/>
  <c r="L532" i="24"/>
  <c r="K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N522" i="24"/>
  <c r="M522" i="24"/>
  <c r="L522" i="24"/>
  <c r="K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N504" i="24"/>
  <c r="M504" i="24"/>
  <c r="L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8" i="24"/>
  <c r="M498" i="24"/>
  <c r="L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J481" i="24"/>
  <c r="H481" i="24"/>
  <c r="G481" i="24"/>
  <c r="F481" i="24"/>
  <c r="E481" i="24"/>
  <c r="D481" i="24"/>
  <c r="N480" i="24"/>
  <c r="M480" i="24"/>
  <c r="L480" i="24"/>
  <c r="K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N476" i="24"/>
  <c r="M476" i="24"/>
  <c r="L476" i="24"/>
  <c r="K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J473" i="24"/>
  <c r="H473" i="24"/>
  <c r="G473" i="24"/>
  <c r="F473" i="24"/>
  <c r="E473" i="24"/>
  <c r="D473" i="24"/>
  <c r="N472" i="24"/>
  <c r="M472" i="24"/>
  <c r="L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N470" i="24"/>
  <c r="M470" i="24"/>
  <c r="L470" i="24"/>
  <c r="K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J438" i="24"/>
  <c r="H438" i="24"/>
  <c r="G438" i="24"/>
  <c r="F438" i="24"/>
  <c r="E438" i="24"/>
  <c r="D438" i="24"/>
  <c r="N437" i="24"/>
  <c r="M437" i="24"/>
  <c r="L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N397" i="24"/>
  <c r="M397" i="24"/>
  <c r="L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J377" i="24"/>
  <c r="H377" i="24"/>
  <c r="G377" i="24"/>
  <c r="F377" i="24"/>
  <c r="E377" i="24"/>
  <c r="D377" i="24"/>
  <c r="N376" i="24"/>
  <c r="M376" i="24"/>
  <c r="L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J366" i="24"/>
  <c r="H366" i="24"/>
  <c r="G366" i="24"/>
  <c r="F366" i="24"/>
  <c r="E366" i="24"/>
  <c r="D366" i="24"/>
  <c r="N365" i="24"/>
  <c r="M365" i="24"/>
  <c r="L365" i="24"/>
  <c r="J365" i="24"/>
  <c r="H365" i="24"/>
  <c r="G365" i="24"/>
  <c r="F365" i="24"/>
  <c r="E365" i="24"/>
  <c r="D365" i="24"/>
  <c r="N364" i="24"/>
  <c r="M364" i="24"/>
  <c r="L364" i="24"/>
  <c r="K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N354" i="24"/>
  <c r="M354" i="24"/>
  <c r="L354" i="24"/>
  <c r="K354" i="24"/>
  <c r="J354" i="24"/>
  <c r="H354" i="24"/>
  <c r="G354" i="24"/>
  <c r="F354" i="24"/>
  <c r="E354" i="24"/>
  <c r="D354" i="24"/>
  <c r="N353" i="24"/>
  <c r="M353" i="24"/>
  <c r="L353" i="24"/>
  <c r="K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N351" i="24"/>
  <c r="M351" i="24"/>
  <c r="L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N346" i="24"/>
  <c r="M346" i="24"/>
  <c r="L346" i="24"/>
  <c r="K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N336" i="24"/>
  <c r="M336" i="24"/>
  <c r="L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J334" i="24"/>
  <c r="H334" i="24"/>
  <c r="G334" i="24"/>
  <c r="F334" i="24"/>
  <c r="E334" i="24"/>
  <c r="D334" i="24"/>
  <c r="N333" i="24"/>
  <c r="M333" i="24"/>
  <c r="L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N326" i="24"/>
  <c r="M326" i="24"/>
  <c r="L326" i="24"/>
  <c r="J326" i="24"/>
  <c r="H326" i="24"/>
  <c r="G326" i="24"/>
  <c r="F326" i="24"/>
  <c r="E326" i="24"/>
  <c r="D326" i="24"/>
  <c r="N325" i="24"/>
  <c r="M325" i="24"/>
  <c r="L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J323" i="24"/>
  <c r="H323" i="24"/>
  <c r="G323" i="24"/>
  <c r="F323" i="24"/>
  <c r="E323" i="24"/>
  <c r="D323" i="24"/>
  <c r="N322" i="24"/>
  <c r="M322" i="24"/>
  <c r="L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N308" i="24"/>
  <c r="M308" i="24"/>
  <c r="L308" i="24"/>
  <c r="K308" i="24"/>
  <c r="J308" i="24"/>
  <c r="H308" i="24"/>
  <c r="G308" i="24"/>
  <c r="F308" i="24"/>
  <c r="E308" i="24"/>
  <c r="D308" i="24"/>
  <c r="N307" i="24"/>
  <c r="M307" i="24"/>
  <c r="L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J305" i="24"/>
  <c r="H305" i="24"/>
  <c r="G305" i="24"/>
  <c r="F305" i="24"/>
  <c r="E305" i="24"/>
  <c r="D305" i="24"/>
  <c r="N304" i="24"/>
  <c r="M304" i="24"/>
  <c r="L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N302" i="24"/>
  <c r="M302" i="24"/>
  <c r="L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J297" i="24"/>
  <c r="H297" i="24"/>
  <c r="G297" i="24"/>
  <c r="F297" i="24"/>
  <c r="E297" i="24"/>
  <c r="D297" i="24"/>
  <c r="N296" i="24"/>
  <c r="M296" i="24"/>
  <c r="L296" i="24"/>
  <c r="K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J294" i="24"/>
  <c r="H294" i="24"/>
  <c r="G294" i="24"/>
  <c r="F294" i="24"/>
  <c r="E294" i="24"/>
  <c r="D294" i="24"/>
  <c r="N293" i="24"/>
  <c r="M293" i="24"/>
  <c r="L293" i="24"/>
  <c r="J293" i="24"/>
  <c r="H293" i="24"/>
  <c r="F293" i="24"/>
  <c r="E293" i="24"/>
  <c r="N292" i="24"/>
  <c r="M292" i="24"/>
  <c r="L292" i="24"/>
  <c r="J292" i="24"/>
  <c r="H292" i="24"/>
  <c r="G292" i="24"/>
  <c r="F292" i="24"/>
  <c r="E292" i="24"/>
  <c r="D292" i="24"/>
  <c r="N291" i="24"/>
  <c r="M291" i="24"/>
  <c r="L291" i="24"/>
  <c r="J291" i="24"/>
  <c r="H291" i="24"/>
  <c r="G291" i="24"/>
  <c r="F291" i="24"/>
  <c r="E291" i="24"/>
  <c r="D291" i="24"/>
  <c r="N290" i="24"/>
  <c r="M290" i="24"/>
  <c r="L290" i="24"/>
  <c r="J290" i="24"/>
  <c r="H290" i="24"/>
  <c r="G290" i="24"/>
  <c r="F290" i="24"/>
  <c r="E290" i="24"/>
  <c r="D290" i="24"/>
  <c r="N289" i="24"/>
  <c r="M289" i="24"/>
  <c r="L289" i="24"/>
  <c r="J289" i="24"/>
  <c r="H289" i="24"/>
  <c r="G289" i="24"/>
  <c r="F289" i="24"/>
  <c r="E289" i="24"/>
  <c r="D289" i="24"/>
  <c r="N288" i="24"/>
  <c r="M288" i="24"/>
  <c r="L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N286" i="24"/>
  <c r="M286" i="24"/>
  <c r="L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N284" i="24"/>
  <c r="M284" i="24"/>
  <c r="L284" i="24"/>
  <c r="J284" i="24"/>
  <c r="H284" i="24"/>
  <c r="G284" i="24"/>
  <c r="F284" i="24"/>
  <c r="E284" i="24"/>
  <c r="D284" i="24"/>
  <c r="N283" i="24"/>
  <c r="M283" i="24"/>
  <c r="L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J275" i="24"/>
  <c r="H275" i="24"/>
  <c r="G275" i="24"/>
  <c r="F275" i="24"/>
  <c r="E275" i="24"/>
  <c r="D275" i="24"/>
  <c r="N274" i="24"/>
  <c r="M274" i="24"/>
  <c r="L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N264" i="24"/>
  <c r="M264" i="24"/>
  <c r="L264" i="24"/>
  <c r="K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J256" i="24"/>
  <c r="H256" i="24"/>
  <c r="G256" i="24"/>
  <c r="F256" i="24"/>
  <c r="E256" i="24"/>
  <c r="D256" i="24"/>
  <c r="N255" i="24"/>
  <c r="M255" i="24"/>
  <c r="L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G242" i="24"/>
  <c r="F242" i="24"/>
  <c r="E242" i="24"/>
  <c r="D242" i="24"/>
  <c r="N241" i="24"/>
  <c r="M241" i="24"/>
  <c r="L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N216" i="24"/>
  <c r="M216" i="24"/>
  <c r="L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N211" i="24"/>
  <c r="M211" i="24"/>
  <c r="L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N189" i="24"/>
  <c r="M189" i="24"/>
  <c r="L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N182" i="24"/>
  <c r="M182" i="24"/>
  <c r="L182" i="24"/>
  <c r="K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N153" i="24"/>
  <c r="M153" i="24"/>
  <c r="L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J138" i="24"/>
  <c r="H138" i="24"/>
  <c r="G138" i="24"/>
  <c r="F138" i="24"/>
  <c r="E138" i="24"/>
  <c r="D138" i="24"/>
  <c r="N137" i="24"/>
  <c r="M137" i="24"/>
  <c r="L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J132" i="24"/>
  <c r="H132" i="24"/>
  <c r="G132" i="24"/>
  <c r="F132" i="24"/>
  <c r="E132" i="24"/>
  <c r="D132" i="24"/>
  <c r="N131" i="24"/>
  <c r="M131" i="24"/>
  <c r="L131" i="24"/>
  <c r="J131" i="24"/>
  <c r="H131" i="24"/>
  <c r="G131" i="24"/>
  <c r="F131" i="24"/>
  <c r="E131" i="24"/>
  <c r="D131" i="24"/>
  <c r="N130" i="24"/>
  <c r="M130" i="24"/>
  <c r="L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J103" i="24"/>
  <c r="H103" i="24"/>
  <c r="G103" i="24"/>
  <c r="F103" i="24"/>
  <c r="E103" i="24"/>
  <c r="D103" i="24"/>
  <c r="N102" i="24"/>
  <c r="M102" i="24"/>
  <c r="L102" i="24"/>
  <c r="J102" i="24"/>
  <c r="H102" i="24"/>
  <c r="G102" i="24"/>
  <c r="F102" i="24"/>
  <c r="E102" i="24"/>
  <c r="D102" i="24"/>
  <c r="N101" i="24"/>
  <c r="M101" i="24"/>
  <c r="L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J94" i="24"/>
  <c r="H94" i="24"/>
  <c r="G94" i="24"/>
  <c r="F94" i="24"/>
  <c r="E94" i="24"/>
  <c r="D94" i="24"/>
  <c r="N93" i="24"/>
  <c r="M93" i="24"/>
  <c r="L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K944" i="24"/>
  <c r="L944" i="24"/>
  <c r="M944" i="24"/>
  <c r="N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L960" i="24"/>
  <c r="M960" i="24"/>
  <c r="N960" i="24"/>
  <c r="D961" i="24"/>
  <c r="E961" i="24"/>
  <c r="F961" i="24"/>
  <c r="G961" i="24"/>
  <c r="H961" i="24"/>
  <c r="J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K966" i="24"/>
  <c r="L966" i="24"/>
  <c r="M966" i="24"/>
  <c r="N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K995" i="24"/>
  <c r="L995" i="24"/>
  <c r="M995" i="24"/>
  <c r="N995" i="24"/>
  <c r="D996" i="24"/>
  <c r="E996" i="24"/>
  <c r="F996" i="24"/>
  <c r="G996" i="24"/>
  <c r="H996" i="24"/>
  <c r="J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L1017" i="24"/>
  <c r="M1017" i="24"/>
  <c r="N1017" i="24"/>
  <c r="D1018" i="24"/>
  <c r="E1018" i="24"/>
  <c r="F1018" i="24"/>
  <c r="G1018" i="24"/>
  <c r="H1018" i="24"/>
  <c r="J1018" i="24"/>
  <c r="K1018" i="24"/>
  <c r="L1018" i="24"/>
  <c r="M1018" i="24"/>
  <c r="N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L1021" i="24"/>
  <c r="M1021" i="24"/>
  <c r="N1021" i="24"/>
  <c r="D1022" i="24"/>
  <c r="E1022" i="24"/>
  <c r="F1022" i="24"/>
  <c r="G1022" i="24"/>
  <c r="H1022" i="24"/>
  <c r="J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L1024" i="24"/>
  <c r="M1024" i="24"/>
  <c r="N1024" i="24"/>
  <c r="D1025" i="24"/>
  <c r="E1025" i="24"/>
  <c r="F1025" i="24"/>
  <c r="G1025" i="24"/>
  <c r="H1025" i="24"/>
  <c r="J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L1040" i="24"/>
  <c r="M1040" i="24"/>
  <c r="N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L1066" i="24"/>
  <c r="M1066" i="24"/>
  <c r="N1066" i="24"/>
  <c r="D1067" i="24"/>
  <c r="E1067" i="24"/>
  <c r="F1067" i="24"/>
  <c r="G1067" i="24"/>
  <c r="H1067" i="24"/>
  <c r="J1067" i="24"/>
  <c r="L1067" i="24"/>
  <c r="M1067" i="24"/>
  <c r="N1067" i="24"/>
  <c r="D1068" i="24"/>
  <c r="E1068" i="24"/>
  <c r="F1068" i="24"/>
  <c r="G1068" i="24"/>
  <c r="H1068" i="24"/>
  <c r="J1068" i="24"/>
  <c r="L1068" i="24"/>
  <c r="M1068" i="24"/>
  <c r="N1068" i="24"/>
  <c r="D1069" i="24"/>
  <c r="E1069" i="24"/>
  <c r="F1069" i="24"/>
  <c r="G1069" i="24"/>
  <c r="H1069" i="24"/>
  <c r="J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L1073" i="24"/>
  <c r="M1073" i="24"/>
  <c r="N1073" i="24"/>
  <c r="D1074" i="24"/>
  <c r="E1074" i="24"/>
  <c r="F1074" i="24"/>
  <c r="G1074" i="24"/>
  <c r="H1074" i="24"/>
  <c r="J1074" i="24"/>
  <c r="L1074" i="24"/>
  <c r="M1074" i="24"/>
  <c r="N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K1083" i="24"/>
  <c r="L1083" i="24"/>
  <c r="M1083" i="24"/>
  <c r="N1083" i="24"/>
  <c r="D1084" i="24"/>
  <c r="E1084" i="24"/>
  <c r="F1084" i="24"/>
  <c r="G1084" i="24"/>
  <c r="H1084" i="24"/>
  <c r="J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L1092" i="24"/>
  <c r="M1092" i="24"/>
  <c r="N1092" i="24"/>
  <c r="D1093" i="24"/>
  <c r="E1093" i="24"/>
  <c r="F1093" i="24"/>
  <c r="G1093" i="24"/>
  <c r="H1093" i="24"/>
  <c r="J1093" i="24"/>
  <c r="L1093" i="24"/>
  <c r="M1093" i="24"/>
  <c r="N1093" i="24"/>
  <c r="D1094" i="24"/>
  <c r="E1094" i="24"/>
  <c r="F1094" i="24"/>
  <c r="G1094" i="24"/>
  <c r="H1094" i="24"/>
  <c r="J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L1101" i="24"/>
  <c r="M1101" i="24"/>
  <c r="N1101" i="24"/>
  <c r="D1102" i="24"/>
  <c r="E1102" i="24"/>
  <c r="F1102" i="24"/>
  <c r="G1102" i="24"/>
  <c r="H1102" i="24"/>
  <c r="J1102" i="24"/>
  <c r="L1102" i="24"/>
  <c r="M1102" i="24"/>
  <c r="N1102" i="24"/>
  <c r="D1103" i="24"/>
  <c r="E1103" i="24"/>
  <c r="F1103" i="24"/>
  <c r="G1103" i="24"/>
  <c r="H1103" i="24"/>
  <c r="J1103" i="24"/>
  <c r="L1103" i="24"/>
  <c r="M1103" i="24"/>
  <c r="N1103" i="24"/>
  <c r="D1104" i="24"/>
  <c r="E1104" i="24"/>
  <c r="F1104" i="24"/>
  <c r="G1104" i="24"/>
  <c r="H1104" i="24"/>
  <c r="J1104" i="24"/>
  <c r="L1104" i="24"/>
  <c r="M1104" i="24"/>
  <c r="N1104" i="24"/>
  <c r="D1105" i="24"/>
  <c r="E1105" i="24"/>
  <c r="F1105" i="24"/>
  <c r="G1105" i="24"/>
  <c r="H1105" i="24"/>
  <c r="J1105" i="24"/>
  <c r="L1105" i="24"/>
  <c r="M1105" i="24"/>
  <c r="N1105" i="24"/>
  <c r="D1106" i="24"/>
  <c r="E1106" i="24"/>
  <c r="F1106" i="24"/>
  <c r="G1106" i="24"/>
  <c r="H1106" i="24"/>
  <c r="J1106" i="24"/>
  <c r="L1106" i="24"/>
  <c r="M1106" i="24"/>
  <c r="N1106" i="24"/>
  <c r="D1107" i="24"/>
  <c r="E1107" i="24"/>
  <c r="F1107" i="24"/>
  <c r="G1107" i="24"/>
  <c r="H1107" i="24"/>
  <c r="J1107" i="24"/>
  <c r="L1107" i="24"/>
  <c r="M1107" i="24"/>
  <c r="N1107" i="24"/>
  <c r="D1108" i="24"/>
  <c r="E1108" i="24"/>
  <c r="F1108" i="24"/>
  <c r="G1108" i="24"/>
  <c r="H1108" i="24"/>
  <c r="J1108" i="24"/>
  <c r="L1108" i="24"/>
  <c r="M1108" i="24"/>
  <c r="N1108" i="24"/>
  <c r="D1109" i="24"/>
  <c r="E1109" i="24"/>
  <c r="F1109" i="24"/>
  <c r="G1109" i="24"/>
  <c r="H1109" i="24"/>
  <c r="J1109" i="24"/>
  <c r="L1109" i="24"/>
  <c r="M1109" i="24"/>
  <c r="N1109" i="24"/>
  <c r="D1110" i="24"/>
  <c r="E1110" i="24"/>
  <c r="F1110" i="24"/>
  <c r="G1110" i="24"/>
  <c r="H1110" i="24"/>
  <c r="J1110" i="24"/>
  <c r="L1110" i="24"/>
  <c r="M1110" i="24"/>
  <c r="N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K1112" i="24"/>
  <c r="L1112" i="24"/>
  <c r="M1112" i="24"/>
  <c r="N1112" i="24"/>
  <c r="D1113" i="24"/>
  <c r="E1113" i="24"/>
  <c r="F1113" i="24"/>
  <c r="G1113" i="24"/>
  <c r="H1113" i="24"/>
  <c r="J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K747" i="24"/>
  <c r="L747" i="24"/>
  <c r="M747" i="24"/>
  <c r="N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L780" i="24"/>
  <c r="M780" i="24"/>
  <c r="N780" i="24"/>
  <c r="D781" i="24"/>
  <c r="E781" i="24"/>
  <c r="F781" i="24"/>
  <c r="G781" i="24"/>
  <c r="H781" i="24"/>
  <c r="J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L792" i="24"/>
  <c r="M792" i="24"/>
  <c r="N792" i="24"/>
  <c r="D793" i="24"/>
  <c r="E793" i="24"/>
  <c r="F793" i="24"/>
  <c r="G793" i="24"/>
  <c r="H793" i="24"/>
  <c r="J793" i="24"/>
  <c r="L793" i="24"/>
  <c r="M793" i="24"/>
  <c r="N793" i="24"/>
  <c r="D794" i="24"/>
  <c r="E794" i="24"/>
  <c r="F794" i="24"/>
  <c r="G794" i="24"/>
  <c r="H794" i="24"/>
  <c r="J794" i="24"/>
  <c r="K794" i="24"/>
  <c r="L794" i="24"/>
  <c r="M794" i="24"/>
  <c r="N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K815" i="24"/>
  <c r="L815" i="24"/>
  <c r="M815" i="24"/>
  <c r="N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L819" i="24"/>
  <c r="M819" i="24"/>
  <c r="N819" i="24"/>
  <c r="D820" i="24"/>
  <c r="E820" i="24"/>
  <c r="F820" i="24"/>
  <c r="G820" i="24"/>
  <c r="H820" i="24"/>
  <c r="J820" i="24"/>
  <c r="L820" i="24"/>
  <c r="M820" i="24"/>
  <c r="N820" i="24"/>
  <c r="D821" i="24"/>
  <c r="E821" i="24"/>
  <c r="F821" i="24"/>
  <c r="G821" i="24"/>
  <c r="H821" i="24"/>
  <c r="J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L829" i="24"/>
  <c r="M829" i="24"/>
  <c r="N829" i="24"/>
  <c r="D830" i="24"/>
  <c r="E830" i="24"/>
  <c r="F830" i="24"/>
  <c r="G830" i="24"/>
  <c r="H830" i="24"/>
  <c r="J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L844" i="24"/>
  <c r="M844" i="24"/>
  <c r="N844" i="24"/>
  <c r="D845" i="24"/>
  <c r="E845" i="24"/>
  <c r="F845" i="24"/>
  <c r="G845" i="24"/>
  <c r="H845" i="24"/>
  <c r="J845" i="24"/>
  <c r="L845" i="24"/>
  <c r="M845" i="24"/>
  <c r="N845" i="24"/>
  <c r="D846" i="24"/>
  <c r="F846" i="24"/>
  <c r="G846" i="24"/>
  <c r="H846" i="24"/>
  <c r="J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L850" i="24"/>
  <c r="M850" i="24"/>
  <c r="N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K852" i="24"/>
  <c r="L852" i="24"/>
  <c r="M852" i="24"/>
  <c r="N852" i="24"/>
  <c r="D853" i="24"/>
  <c r="E853" i="24"/>
  <c r="F853" i="24"/>
  <c r="G853" i="24"/>
  <c r="H853" i="24"/>
  <c r="J853" i="24"/>
  <c r="K853" i="24"/>
  <c r="L853" i="24"/>
  <c r="M853" i="24"/>
  <c r="N853" i="24"/>
  <c r="D854" i="24"/>
  <c r="E854" i="24"/>
  <c r="F854" i="24"/>
  <c r="G854" i="24"/>
  <c r="H854" i="24"/>
  <c r="J854" i="24"/>
  <c r="K854" i="24"/>
  <c r="L854" i="24"/>
  <c r="M854" i="24"/>
  <c r="N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L862" i="24"/>
  <c r="M862" i="24"/>
  <c r="N862" i="24"/>
  <c r="D863" i="24"/>
  <c r="E863" i="24"/>
  <c r="F863" i="24"/>
  <c r="G863" i="24"/>
  <c r="H863" i="24"/>
  <c r="J863" i="24"/>
  <c r="K863" i="24"/>
  <c r="L863" i="24"/>
  <c r="M863" i="24"/>
  <c r="N863" i="24"/>
  <c r="D864" i="24"/>
  <c r="E864" i="24"/>
  <c r="F864" i="24"/>
  <c r="G864" i="24"/>
  <c r="H864" i="24"/>
  <c r="J864" i="24"/>
  <c r="L864" i="24"/>
  <c r="M864" i="24"/>
  <c r="N864" i="24"/>
  <c r="D865" i="24"/>
  <c r="E865" i="24"/>
  <c r="F865" i="24"/>
  <c r="G865" i="24"/>
  <c r="H865" i="24"/>
  <c r="J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L893" i="24"/>
  <c r="M893" i="24"/>
  <c r="N893" i="24"/>
  <c r="D894" i="24"/>
  <c r="E894" i="24"/>
  <c r="F894" i="24"/>
  <c r="G894" i="24"/>
  <c r="H894" i="24"/>
  <c r="J894" i="24"/>
  <c r="K894" i="24"/>
  <c r="L894" i="24"/>
  <c r="M894" i="24"/>
  <c r="N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K908" i="24"/>
  <c r="L908" i="24"/>
  <c r="M908" i="24"/>
  <c r="N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K911" i="24"/>
  <c r="L911" i="24"/>
  <c r="M911" i="24"/>
  <c r="N911" i="24"/>
  <c r="D912" i="24"/>
  <c r="E912" i="24"/>
  <c r="F912" i="24"/>
  <c r="G912" i="24"/>
  <c r="H912" i="24"/>
  <c r="J912" i="24"/>
  <c r="K912" i="24"/>
  <c r="L912" i="24"/>
  <c r="M912" i="24"/>
  <c r="N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L927" i="24"/>
  <c r="M927" i="24"/>
  <c r="N927" i="24"/>
  <c r="D928" i="24"/>
  <c r="E928" i="24"/>
  <c r="F928" i="24"/>
  <c r="G928" i="24"/>
  <c r="H928" i="24"/>
  <c r="J928" i="24"/>
  <c r="L928" i="24"/>
  <c r="M928" i="24"/>
  <c r="N928" i="24"/>
  <c r="D929" i="24"/>
  <c r="E929" i="24"/>
  <c r="F929" i="24"/>
  <c r="G929" i="24"/>
  <c r="H929" i="24"/>
  <c r="J929" i="24"/>
  <c r="L929" i="24"/>
  <c r="M929" i="24"/>
  <c r="D930" i="24"/>
  <c r="E930" i="24"/>
  <c r="F930" i="24"/>
  <c r="G930" i="24"/>
  <c r="H930" i="24"/>
  <c r="J930" i="24"/>
  <c r="L930" i="24"/>
  <c r="M930" i="24"/>
  <c r="N930" i="24"/>
  <c r="D931" i="24"/>
  <c r="E931" i="24"/>
  <c r="F931" i="24"/>
  <c r="G931" i="24"/>
  <c r="H931" i="24"/>
  <c r="J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Y984" i="1" l="1"/>
  <c r="K864" i="24" s="1"/>
  <c r="P984" i="1"/>
  <c r="P372" i="1" l="1"/>
  <c r="Y372" i="1" s="1"/>
  <c r="K862" i="24" s="1"/>
  <c r="B6" i="10"/>
  <c r="B5" i="10"/>
  <c r="Y459" i="1"/>
  <c r="P459" i="1"/>
  <c r="Y417" i="1"/>
  <c r="K674" i="24" s="1"/>
  <c r="P417" i="1"/>
  <c r="Y434" i="1"/>
  <c r="K830" i="24" s="1"/>
  <c r="P434" i="1"/>
  <c r="Y1270" i="1"/>
  <c r="P1270" i="1"/>
  <c r="Y936" i="1"/>
  <c r="K813" i="24" s="1"/>
  <c r="P936" i="1"/>
  <c r="P465" i="1"/>
  <c r="Y911" i="1"/>
  <c r="P911" i="1"/>
  <c r="Y337" i="1"/>
  <c r="P337" i="1"/>
  <c r="Y448" i="1"/>
  <c r="P448" i="1"/>
  <c r="Y1115" i="1"/>
  <c r="P1115" i="1"/>
  <c r="Y262" i="1"/>
  <c r="K498" i="24" s="1"/>
  <c r="P262" i="1"/>
  <c r="Y910" i="1"/>
  <c r="K260" i="24" s="1"/>
  <c r="P910" i="1"/>
  <c r="Y288" i="1"/>
  <c r="K342" i="24" s="1"/>
  <c r="P288" i="1"/>
  <c r="Y806" i="1"/>
  <c r="K481" i="24" s="1"/>
  <c r="P806" i="1"/>
  <c r="Y311" i="1"/>
  <c r="P311" i="1"/>
  <c r="Y310" i="1"/>
  <c r="P310" i="1"/>
  <c r="Y260" i="1"/>
  <c r="P260" i="1"/>
  <c r="Y312" i="1"/>
  <c r="K487" i="24" s="1"/>
  <c r="P312" i="1"/>
  <c r="Y647" i="1"/>
  <c r="K56" i="24" s="1"/>
  <c r="P647" i="1"/>
  <c r="Y639" i="1"/>
  <c r="P874" i="1"/>
  <c r="Y976" i="1"/>
  <c r="P976" i="1"/>
  <c r="P35" i="1"/>
  <c r="Y35" i="1"/>
  <c r="P158" i="1"/>
  <c r="Y158" i="1"/>
  <c r="BD35" i="17"/>
  <c r="Y479" i="1"/>
  <c r="K101" i="24" s="1"/>
  <c r="P479" i="1"/>
  <c r="Y1286" i="1"/>
  <c r="K366" i="24" s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Y482" i="1"/>
  <c r="P482" i="1"/>
  <c r="Y36" i="1"/>
  <c r="K132" i="24" s="1"/>
  <c r="P36" i="1"/>
  <c r="AA203" i="8"/>
  <c r="P203" i="8"/>
  <c r="Y672" i="1"/>
  <c r="P672" i="1"/>
  <c r="Y295" i="1"/>
  <c r="P295" i="1"/>
  <c r="Y794" i="1"/>
  <c r="P794" i="1"/>
  <c r="Y680" i="1"/>
  <c r="Y687" i="1"/>
  <c r="P687" i="1"/>
  <c r="Y1314" i="1"/>
  <c r="K137" i="24" s="1"/>
  <c r="P1314" i="1"/>
  <c r="Y955" i="1"/>
  <c r="P955" i="1"/>
  <c r="Y1264" i="1"/>
  <c r="K266" i="24" s="1"/>
  <c r="P1264" i="1"/>
  <c r="Y1292" i="1"/>
  <c r="K34" i="24" s="1"/>
  <c r="P1292" i="1"/>
  <c r="K790" i="24" l="1"/>
  <c r="K817" i="24"/>
  <c r="K9" i="24"/>
  <c r="K792" i="24"/>
  <c r="K249" i="24"/>
  <c r="K189" i="24"/>
  <c r="K472" i="24"/>
  <c r="K793" i="24"/>
  <c r="K567" i="24"/>
  <c r="K780" i="24"/>
  <c r="K94" i="24"/>
  <c r="K845" i="24"/>
  <c r="K594" i="24"/>
  <c r="K1066" i="24"/>
  <c r="K829" i="24"/>
  <c r="Y538" i="1"/>
  <c r="P538" i="1"/>
  <c r="Y1311" i="1"/>
  <c r="P1311" i="1"/>
  <c r="Y1196" i="1"/>
  <c r="K325" i="24" s="1"/>
  <c r="P1196" i="1"/>
  <c r="Y1283" i="1"/>
  <c r="P1283" i="1"/>
  <c r="Y1079" i="1"/>
  <c r="P1079" i="1"/>
  <c r="Y836" i="1"/>
  <c r="P836" i="1"/>
  <c r="Y700" i="1"/>
  <c r="P700" i="1"/>
  <c r="Y1221" i="1"/>
  <c r="P1221" i="1"/>
  <c r="Y649" i="1"/>
  <c r="K526" i="24" s="1"/>
  <c r="P649" i="1"/>
  <c r="Y641" i="1"/>
  <c r="K123" i="24" s="1"/>
  <c r="P641" i="1"/>
  <c r="Y1304" i="1"/>
  <c r="K1094" i="24" s="1"/>
  <c r="P1304" i="1"/>
  <c r="P1294" i="1"/>
  <c r="Y1294" i="1"/>
  <c r="K108" i="24" s="1"/>
  <c r="Y765" i="1"/>
  <c r="P765" i="1"/>
  <c r="Y58" i="1"/>
  <c r="K142" i="24" s="1"/>
  <c r="P58" i="1"/>
  <c r="P692" i="1"/>
  <c r="Y692" i="1" s="1"/>
  <c r="Y1289" i="1"/>
  <c r="P1289" i="1"/>
  <c r="Y1287" i="1"/>
  <c r="P1287" i="1"/>
  <c r="Y111" i="1"/>
  <c r="P111" i="1"/>
  <c r="Y595" i="1"/>
  <c r="P595" i="1"/>
  <c r="P792" i="1"/>
  <c r="Y449" i="1"/>
  <c r="P449" i="1"/>
  <c r="Y637" i="1"/>
  <c r="K74" i="24" s="1"/>
  <c r="P637" i="1"/>
  <c r="P92" i="1"/>
  <c r="Y317" i="1"/>
  <c r="P317" i="1"/>
  <c r="Y922" i="1"/>
  <c r="P922" i="1"/>
  <c r="P1179" i="1"/>
  <c r="Y431" i="1"/>
  <c r="P431" i="1"/>
  <c r="P420" i="1"/>
  <c r="Y420" i="1"/>
  <c r="K652" i="24" s="1"/>
  <c r="Y135" i="1"/>
  <c r="P135" i="1"/>
  <c r="Y55" i="1"/>
  <c r="P55" i="1"/>
  <c r="Y1000" i="1"/>
  <c r="Y126" i="1"/>
  <c r="P126" i="1"/>
  <c r="Y146" i="1"/>
  <c r="P146" i="1"/>
  <c r="Y547" i="1"/>
  <c r="K996" i="24" s="1"/>
  <c r="P547" i="1"/>
  <c r="Y650" i="1"/>
  <c r="K1040" i="24" s="1"/>
  <c r="P650" i="1"/>
  <c r="Y484" i="1"/>
  <c r="K598" i="24" s="1"/>
  <c r="P484" i="1"/>
  <c r="P1244" i="1"/>
  <c r="P1262" i="1"/>
  <c r="Y1261" i="1"/>
  <c r="P1261" i="1"/>
  <c r="P1241" i="1"/>
  <c r="BZ15" i="6"/>
  <c r="BW143" i="6" s="1"/>
  <c r="P644" i="1"/>
  <c r="Y134" i="1"/>
  <c r="P134" i="1"/>
  <c r="Y336" i="1"/>
  <c r="P336" i="1"/>
  <c r="Y858" i="1"/>
  <c r="K6" i="24" s="1"/>
  <c r="P858" i="1"/>
  <c r="P813" i="1"/>
  <c r="Y813" i="1"/>
  <c r="K877" i="24" s="1"/>
  <c r="AO813" i="1"/>
  <c r="Y624" i="1"/>
  <c r="K1027" i="24" s="1"/>
  <c r="P624" i="1"/>
  <c r="Y226" i="1"/>
  <c r="P226" i="1"/>
  <c r="Y100" i="1"/>
  <c r="P100" i="1"/>
  <c r="P1239" i="1"/>
  <c r="Y1211" i="1"/>
  <c r="K865" i="24" s="1"/>
  <c r="P1211" i="1"/>
  <c r="Y357" i="1"/>
  <c r="P357" i="1"/>
  <c r="P533" i="1"/>
  <c r="Y533" i="1"/>
  <c r="AA496" i="8"/>
  <c r="P496" i="8"/>
  <c r="P495" i="8"/>
  <c r="Y1250" i="1"/>
  <c r="P1250" i="1"/>
  <c r="Y646" i="1"/>
  <c r="K883" i="24" s="1"/>
  <c r="P646" i="1"/>
  <c r="BT52" i="17"/>
  <c r="Y695" i="1"/>
  <c r="K510" i="24" s="1"/>
  <c r="P695" i="1"/>
  <c r="P806" i="8"/>
  <c r="Y888" i="1"/>
  <c r="P888" i="1"/>
  <c r="Y630" i="1"/>
  <c r="K881" i="24" s="1"/>
  <c r="P630" i="1"/>
  <c r="Y822" i="1"/>
  <c r="K102" i="24" s="1"/>
  <c r="P822" i="1"/>
  <c r="Y628" i="1"/>
  <c r="P628" i="1"/>
  <c r="Y1254" i="1"/>
  <c r="P1254" i="1"/>
  <c r="Y1170" i="1"/>
  <c r="P1170" i="1"/>
  <c r="Y425" i="1"/>
  <c r="P425" i="1"/>
  <c r="Y1229" i="1"/>
  <c r="K928" i="24" s="1"/>
  <c r="P1229" i="1"/>
  <c r="Y1185" i="1"/>
  <c r="P1185" i="1"/>
  <c r="Y1169" i="1"/>
  <c r="P1169" i="1"/>
  <c r="Y89" i="1"/>
  <c r="K87" i="24" s="1"/>
  <c r="P89" i="1"/>
  <c r="AA1000" i="8"/>
  <c r="S1000" i="8"/>
  <c r="P1000" i="8"/>
  <c r="AA999" i="8"/>
  <c r="S999" i="8"/>
  <c r="P999" i="8"/>
  <c r="AA998" i="8"/>
  <c r="S998" i="8"/>
  <c r="P998" i="8"/>
  <c r="AA997" i="8"/>
  <c r="S997" i="8"/>
  <c r="P997" i="8"/>
  <c r="AA996" i="8"/>
  <c r="S996" i="8"/>
  <c r="P996" i="8"/>
  <c r="AA995" i="8"/>
  <c r="S995" i="8"/>
  <c r="P995" i="8"/>
  <c r="AA994" i="8"/>
  <c r="S994" i="8"/>
  <c r="P994" i="8"/>
  <c r="AA993" i="8"/>
  <c r="S993" i="8"/>
  <c r="P993" i="8"/>
  <c r="AA992" i="8"/>
  <c r="S992" i="8"/>
  <c r="P992" i="8"/>
  <c r="AA991" i="8"/>
  <c r="S991" i="8"/>
  <c r="P991" i="8"/>
  <c r="AA990" i="8"/>
  <c r="S990" i="8"/>
  <c r="P990" i="8"/>
  <c r="AA989" i="8"/>
  <c r="S989" i="8"/>
  <c r="P989" i="8"/>
  <c r="AA988" i="8"/>
  <c r="S988" i="8"/>
  <c r="P988" i="8"/>
  <c r="AA987" i="8"/>
  <c r="S987" i="8"/>
  <c r="P987" i="8"/>
  <c r="AA986" i="8"/>
  <c r="S986" i="8"/>
  <c r="P986" i="8"/>
  <c r="AA985" i="8"/>
  <c r="S985" i="8"/>
  <c r="P985" i="8"/>
  <c r="AA984" i="8"/>
  <c r="S984" i="8"/>
  <c r="P984" i="8"/>
  <c r="AA983" i="8"/>
  <c r="S983" i="8"/>
  <c r="P983" i="8"/>
  <c r="AA982" i="8"/>
  <c r="S982" i="8"/>
  <c r="P982" i="8"/>
  <c r="AA981" i="8"/>
  <c r="S981" i="8"/>
  <c r="P981" i="8"/>
  <c r="AA980" i="8"/>
  <c r="S980" i="8"/>
  <c r="P980" i="8"/>
  <c r="AA979" i="8"/>
  <c r="S979" i="8"/>
  <c r="P979" i="8"/>
  <c r="AA978" i="8"/>
  <c r="S978" i="8"/>
  <c r="P978" i="8"/>
  <c r="AA977" i="8"/>
  <c r="S977" i="8"/>
  <c r="P977" i="8"/>
  <c r="AA976" i="8"/>
  <c r="S976" i="8"/>
  <c r="P976" i="8"/>
  <c r="AA975" i="8"/>
  <c r="S975" i="8"/>
  <c r="P975" i="8"/>
  <c r="AA974" i="8"/>
  <c r="S974" i="8"/>
  <c r="P974" i="8"/>
  <c r="AA973" i="8"/>
  <c r="S973" i="8"/>
  <c r="P973" i="8"/>
  <c r="AA972" i="8"/>
  <c r="S972" i="8"/>
  <c r="P972" i="8"/>
  <c r="AA971" i="8"/>
  <c r="S971" i="8"/>
  <c r="P971" i="8"/>
  <c r="AA970" i="8"/>
  <c r="S970" i="8"/>
  <c r="P970" i="8"/>
  <c r="AA969" i="8"/>
  <c r="S969" i="8"/>
  <c r="P969" i="8"/>
  <c r="AA968" i="8"/>
  <c r="S968" i="8"/>
  <c r="P968" i="8"/>
  <c r="AA967" i="8"/>
  <c r="S967" i="8"/>
  <c r="P967" i="8"/>
  <c r="AA966" i="8"/>
  <c r="S966" i="8"/>
  <c r="P966" i="8"/>
  <c r="AA965" i="8"/>
  <c r="S965" i="8"/>
  <c r="P965" i="8"/>
  <c r="AA964" i="8"/>
  <c r="S964" i="8"/>
  <c r="P964" i="8"/>
  <c r="AA963" i="8"/>
  <c r="S963" i="8"/>
  <c r="P963" i="8"/>
  <c r="AA962" i="8"/>
  <c r="S962" i="8"/>
  <c r="P962" i="8"/>
  <c r="AA961" i="8"/>
  <c r="S961" i="8"/>
  <c r="P961" i="8"/>
  <c r="AA960" i="8"/>
  <c r="S960" i="8"/>
  <c r="P960" i="8"/>
  <c r="AA959" i="8"/>
  <c r="S959" i="8"/>
  <c r="P959" i="8"/>
  <c r="AA958" i="8"/>
  <c r="S958" i="8"/>
  <c r="P958" i="8"/>
  <c r="AA957" i="8"/>
  <c r="S957" i="8"/>
  <c r="P957" i="8"/>
  <c r="AA956" i="8"/>
  <c r="S956" i="8"/>
  <c r="P956" i="8"/>
  <c r="AA955" i="8"/>
  <c r="S955" i="8"/>
  <c r="P955" i="8"/>
  <c r="AA954" i="8"/>
  <c r="S954" i="8"/>
  <c r="P954" i="8"/>
  <c r="AA953" i="8"/>
  <c r="S953" i="8"/>
  <c r="P953" i="8"/>
  <c r="AA952" i="8"/>
  <c r="S952" i="8"/>
  <c r="P952" i="8"/>
  <c r="AA951" i="8"/>
  <c r="S951" i="8"/>
  <c r="P951" i="8"/>
  <c r="AA950" i="8"/>
  <c r="S950" i="8"/>
  <c r="P950" i="8"/>
  <c r="AA949" i="8"/>
  <c r="S949" i="8"/>
  <c r="P949" i="8"/>
  <c r="AA948" i="8"/>
  <c r="S948" i="8"/>
  <c r="P948" i="8"/>
  <c r="AA947" i="8"/>
  <c r="S947" i="8"/>
  <c r="P947" i="8"/>
  <c r="AA946" i="8"/>
  <c r="S946" i="8"/>
  <c r="P946" i="8"/>
  <c r="AA945" i="8"/>
  <c r="S945" i="8"/>
  <c r="P945" i="8"/>
  <c r="AA944" i="8"/>
  <c r="S944" i="8"/>
  <c r="P944" i="8"/>
  <c r="AA943" i="8"/>
  <c r="S943" i="8"/>
  <c r="P943" i="8"/>
  <c r="AA942" i="8"/>
  <c r="S942" i="8"/>
  <c r="P942" i="8"/>
  <c r="AA941" i="8"/>
  <c r="S941" i="8"/>
  <c r="P941" i="8"/>
  <c r="AA940" i="8"/>
  <c r="S940" i="8"/>
  <c r="P940" i="8"/>
  <c r="AA939" i="8"/>
  <c r="S939" i="8"/>
  <c r="P939" i="8"/>
  <c r="AA938" i="8"/>
  <c r="S938" i="8"/>
  <c r="P938" i="8"/>
  <c r="AA937" i="8"/>
  <c r="S937" i="8"/>
  <c r="P937" i="8"/>
  <c r="AA936" i="8"/>
  <c r="S936" i="8"/>
  <c r="P936" i="8"/>
  <c r="AA935" i="8"/>
  <c r="S935" i="8"/>
  <c r="P935" i="8"/>
  <c r="AA934" i="8"/>
  <c r="S934" i="8"/>
  <c r="P934" i="8"/>
  <c r="AA933" i="8"/>
  <c r="S933" i="8"/>
  <c r="P933" i="8"/>
  <c r="AA932" i="8"/>
  <c r="S932" i="8"/>
  <c r="P932" i="8"/>
  <c r="AA931" i="8"/>
  <c r="S931" i="8"/>
  <c r="P931" i="8"/>
  <c r="AA930" i="8"/>
  <c r="S930" i="8"/>
  <c r="P930" i="8"/>
  <c r="AA929" i="8"/>
  <c r="S929" i="8"/>
  <c r="P929" i="8"/>
  <c r="AA928" i="8"/>
  <c r="S928" i="8"/>
  <c r="P928" i="8"/>
  <c r="AA927" i="8"/>
  <c r="S927" i="8"/>
  <c r="P927" i="8"/>
  <c r="AA926" i="8"/>
  <c r="S926" i="8"/>
  <c r="P926" i="8"/>
  <c r="AA925" i="8"/>
  <c r="S925" i="8"/>
  <c r="P925" i="8"/>
  <c r="AA924" i="8"/>
  <c r="S924" i="8"/>
  <c r="P924" i="8"/>
  <c r="AA923" i="8"/>
  <c r="S923" i="8"/>
  <c r="P923" i="8"/>
  <c r="AA922" i="8"/>
  <c r="S922" i="8"/>
  <c r="P922" i="8"/>
  <c r="AA921" i="8"/>
  <c r="S921" i="8"/>
  <c r="P921" i="8"/>
  <c r="AA920" i="8"/>
  <c r="S920" i="8"/>
  <c r="P920" i="8"/>
  <c r="AA919" i="8"/>
  <c r="S919" i="8"/>
  <c r="P919" i="8"/>
  <c r="AA918" i="8"/>
  <c r="S918" i="8"/>
  <c r="P918" i="8"/>
  <c r="AA917" i="8"/>
  <c r="S917" i="8"/>
  <c r="P917" i="8"/>
  <c r="AA916" i="8"/>
  <c r="S916" i="8"/>
  <c r="P916" i="8"/>
  <c r="AA915" i="8"/>
  <c r="S915" i="8"/>
  <c r="P915" i="8"/>
  <c r="AA914" i="8"/>
  <c r="S914" i="8"/>
  <c r="P914" i="8"/>
  <c r="AA913" i="8"/>
  <c r="P913" i="8"/>
  <c r="AA912" i="8"/>
  <c r="S912" i="8"/>
  <c r="P912" i="8"/>
  <c r="AA911" i="8"/>
  <c r="S911" i="8"/>
  <c r="P911" i="8"/>
  <c r="AA910" i="8"/>
  <c r="S910" i="8"/>
  <c r="P910" i="8"/>
  <c r="AA909" i="8"/>
  <c r="S909" i="8"/>
  <c r="P909" i="8"/>
  <c r="AA908" i="8"/>
  <c r="S908" i="8"/>
  <c r="P908" i="8"/>
  <c r="AA907" i="8"/>
  <c r="S907" i="8"/>
  <c r="P907" i="8"/>
  <c r="AA906" i="8"/>
  <c r="S906" i="8"/>
  <c r="P906" i="8"/>
  <c r="AA905" i="8"/>
  <c r="S905" i="8"/>
  <c r="P905" i="8"/>
  <c r="AA904" i="8"/>
  <c r="S904" i="8"/>
  <c r="P904" i="8"/>
  <c r="AA903" i="8"/>
  <c r="S903" i="8"/>
  <c r="P903" i="8"/>
  <c r="AA902" i="8"/>
  <c r="S902" i="8"/>
  <c r="P902" i="8"/>
  <c r="AA901" i="8"/>
  <c r="S901" i="8"/>
  <c r="P901" i="8"/>
  <c r="AA900" i="8"/>
  <c r="S900" i="8"/>
  <c r="P900" i="8"/>
  <c r="AA899" i="8"/>
  <c r="S899" i="8"/>
  <c r="P899" i="8"/>
  <c r="AA898" i="8"/>
  <c r="S898" i="8"/>
  <c r="P898" i="8"/>
  <c r="AA897" i="8"/>
  <c r="S897" i="8"/>
  <c r="P897" i="8"/>
  <c r="AA896" i="8"/>
  <c r="S896" i="8"/>
  <c r="P896" i="8"/>
  <c r="AA895" i="8"/>
  <c r="S895" i="8"/>
  <c r="P895" i="8"/>
  <c r="AA894" i="8"/>
  <c r="S894" i="8"/>
  <c r="P894" i="8"/>
  <c r="AA893" i="8"/>
  <c r="S893" i="8"/>
  <c r="P893" i="8"/>
  <c r="AA892" i="8"/>
  <c r="S892" i="8"/>
  <c r="P892" i="8"/>
  <c r="AA891" i="8"/>
  <c r="S891" i="8"/>
  <c r="P891" i="8"/>
  <c r="AA890" i="8"/>
  <c r="S890" i="8"/>
  <c r="P890" i="8"/>
  <c r="AA889" i="8"/>
  <c r="S889" i="8"/>
  <c r="P889" i="8"/>
  <c r="AA888" i="8"/>
  <c r="S888" i="8"/>
  <c r="P888" i="8"/>
  <c r="AA887" i="8"/>
  <c r="S887" i="8"/>
  <c r="P887" i="8"/>
  <c r="AA886" i="8"/>
  <c r="S886" i="8"/>
  <c r="P886" i="8"/>
  <c r="AA885" i="8"/>
  <c r="S885" i="8"/>
  <c r="P885" i="8"/>
  <c r="AA884" i="8"/>
  <c r="S884" i="8"/>
  <c r="P884" i="8"/>
  <c r="AA883" i="8"/>
  <c r="S883" i="8"/>
  <c r="P883" i="8"/>
  <c r="AA882" i="8"/>
  <c r="S882" i="8"/>
  <c r="P882" i="8"/>
  <c r="AA881" i="8"/>
  <c r="S881" i="8"/>
  <c r="P881" i="8"/>
  <c r="AA880" i="8"/>
  <c r="S880" i="8"/>
  <c r="P880" i="8"/>
  <c r="AA879" i="8"/>
  <c r="S879" i="8"/>
  <c r="P879" i="8"/>
  <c r="AA878" i="8"/>
  <c r="S878" i="8"/>
  <c r="P878" i="8"/>
  <c r="AA877" i="8"/>
  <c r="S877" i="8"/>
  <c r="P877" i="8"/>
  <c r="AA876" i="8"/>
  <c r="S876" i="8"/>
  <c r="P876" i="8"/>
  <c r="AA875" i="8"/>
  <c r="S875" i="8"/>
  <c r="P875" i="8"/>
  <c r="AA874" i="8"/>
  <c r="S874" i="8"/>
  <c r="P874" i="8"/>
  <c r="AA873" i="8"/>
  <c r="S873" i="8"/>
  <c r="P873" i="8"/>
  <c r="AA872" i="8"/>
  <c r="S872" i="8"/>
  <c r="P872" i="8"/>
  <c r="AA871" i="8"/>
  <c r="S871" i="8"/>
  <c r="P871" i="8"/>
  <c r="AA870" i="8"/>
  <c r="S870" i="8"/>
  <c r="P870" i="8"/>
  <c r="AA869" i="8"/>
  <c r="S869" i="8"/>
  <c r="P869" i="8"/>
  <c r="AA868" i="8"/>
  <c r="S868" i="8"/>
  <c r="P868" i="8"/>
  <c r="AA867" i="8"/>
  <c r="S867" i="8"/>
  <c r="P867" i="8"/>
  <c r="AA866" i="8"/>
  <c r="S866" i="8"/>
  <c r="P866" i="8"/>
  <c r="AA865" i="8"/>
  <c r="S865" i="8"/>
  <c r="P865" i="8"/>
  <c r="AA864" i="8"/>
  <c r="S864" i="8"/>
  <c r="P864" i="8"/>
  <c r="AA863" i="8"/>
  <c r="S863" i="8"/>
  <c r="P863" i="8"/>
  <c r="AA862" i="8"/>
  <c r="S862" i="8"/>
  <c r="P862" i="8"/>
  <c r="AA861" i="8"/>
  <c r="S861" i="8"/>
  <c r="P861" i="8"/>
  <c r="AA860" i="8"/>
  <c r="S860" i="8"/>
  <c r="P860" i="8"/>
  <c r="AA859" i="8"/>
  <c r="S859" i="8"/>
  <c r="P859" i="8"/>
  <c r="AA858" i="8"/>
  <c r="S858" i="8"/>
  <c r="P858" i="8"/>
  <c r="AA857" i="8"/>
  <c r="S857" i="8"/>
  <c r="P857" i="8"/>
  <c r="AA856" i="8"/>
  <c r="S856" i="8"/>
  <c r="P856" i="8"/>
  <c r="AA855" i="8"/>
  <c r="S855" i="8"/>
  <c r="P855" i="8"/>
  <c r="AA854" i="8"/>
  <c r="S854" i="8"/>
  <c r="P854" i="8"/>
  <c r="AA853" i="8"/>
  <c r="S853" i="8"/>
  <c r="P853" i="8"/>
  <c r="AA852" i="8"/>
  <c r="S852" i="8"/>
  <c r="P852" i="8"/>
  <c r="AA851" i="8"/>
  <c r="S851" i="8"/>
  <c r="P851" i="8"/>
  <c r="AA850" i="8"/>
  <c r="S850" i="8"/>
  <c r="P850" i="8"/>
  <c r="AA849" i="8"/>
  <c r="S849" i="8"/>
  <c r="P849" i="8"/>
  <c r="AA848" i="8"/>
  <c r="S848" i="8"/>
  <c r="P848" i="8"/>
  <c r="AA847" i="8"/>
  <c r="S847" i="8"/>
  <c r="P847" i="8"/>
  <c r="AA846" i="8"/>
  <c r="S846" i="8"/>
  <c r="P846" i="8"/>
  <c r="AA845" i="8"/>
  <c r="S845" i="8"/>
  <c r="P845" i="8"/>
  <c r="AA844" i="8"/>
  <c r="S844" i="8"/>
  <c r="P844" i="8"/>
  <c r="AA843" i="8"/>
  <c r="S843" i="8"/>
  <c r="P843" i="8"/>
  <c r="AA842" i="8"/>
  <c r="S842" i="8"/>
  <c r="P842" i="8"/>
  <c r="AA841" i="8"/>
  <c r="S841" i="8"/>
  <c r="P841" i="8"/>
  <c r="AA840" i="8"/>
  <c r="S840" i="8"/>
  <c r="P840" i="8"/>
  <c r="AA839" i="8"/>
  <c r="S839" i="8"/>
  <c r="P839" i="8"/>
  <c r="AA838" i="8"/>
  <c r="S838" i="8"/>
  <c r="P838" i="8"/>
  <c r="AA837" i="8"/>
  <c r="S837" i="8"/>
  <c r="P837" i="8"/>
  <c r="AA836" i="8"/>
  <c r="S836" i="8"/>
  <c r="P836" i="8"/>
  <c r="AA835" i="8"/>
  <c r="S835" i="8"/>
  <c r="P835" i="8"/>
  <c r="AA834" i="8"/>
  <c r="S834" i="8"/>
  <c r="P834" i="8"/>
  <c r="AA833" i="8"/>
  <c r="S833" i="8"/>
  <c r="P833" i="8"/>
  <c r="AA832" i="8"/>
  <c r="S832" i="8"/>
  <c r="P832" i="8"/>
  <c r="AA831" i="8"/>
  <c r="S831" i="8"/>
  <c r="P831" i="8"/>
  <c r="AA830" i="8"/>
  <c r="S830" i="8"/>
  <c r="P830" i="8"/>
  <c r="AA829" i="8"/>
  <c r="S829" i="8"/>
  <c r="P829" i="8"/>
  <c r="AA828" i="8"/>
  <c r="S828" i="8"/>
  <c r="P828" i="8"/>
  <c r="AA827" i="8"/>
  <c r="S827" i="8"/>
  <c r="P827" i="8"/>
  <c r="AA826" i="8"/>
  <c r="S826" i="8"/>
  <c r="P826" i="8"/>
  <c r="AA825" i="8"/>
  <c r="S825" i="8"/>
  <c r="P825" i="8"/>
  <c r="AA824" i="8"/>
  <c r="S824" i="8"/>
  <c r="P824" i="8"/>
  <c r="AA823" i="8"/>
  <c r="S823" i="8"/>
  <c r="P823" i="8"/>
  <c r="AA822" i="8"/>
  <c r="S822" i="8"/>
  <c r="P822" i="8"/>
  <c r="AA821" i="8"/>
  <c r="S821" i="8"/>
  <c r="P821" i="8"/>
  <c r="AA820" i="8"/>
  <c r="S820" i="8"/>
  <c r="P820" i="8"/>
  <c r="AA819" i="8"/>
  <c r="S819" i="8"/>
  <c r="P819" i="8"/>
  <c r="AA818" i="8"/>
  <c r="S818" i="8"/>
  <c r="P818" i="8"/>
  <c r="AA817" i="8"/>
  <c r="S817" i="8"/>
  <c r="P817" i="8"/>
  <c r="AA816" i="8"/>
  <c r="S816" i="8"/>
  <c r="P816" i="8"/>
  <c r="AA815" i="8"/>
  <c r="S815" i="8"/>
  <c r="P815" i="8"/>
  <c r="AA814" i="8"/>
  <c r="S814" i="8"/>
  <c r="P814" i="8"/>
  <c r="AA813" i="8"/>
  <c r="S813" i="8"/>
  <c r="P813" i="8"/>
  <c r="AA812" i="8"/>
  <c r="S812" i="8"/>
  <c r="P812" i="8"/>
  <c r="AA811" i="8"/>
  <c r="S811" i="8"/>
  <c r="P811" i="8"/>
  <c r="AA810" i="8"/>
  <c r="S810" i="8"/>
  <c r="P810" i="8"/>
  <c r="AA809" i="8"/>
  <c r="S809" i="8"/>
  <c r="P809" i="8"/>
  <c r="AA808" i="8"/>
  <c r="S808" i="8"/>
  <c r="P808" i="8"/>
  <c r="AA807" i="8"/>
  <c r="S807" i="8"/>
  <c r="P807" i="8"/>
  <c r="AA805" i="8"/>
  <c r="S805" i="8"/>
  <c r="P805" i="8"/>
  <c r="AA804" i="8"/>
  <c r="S804" i="8"/>
  <c r="P804" i="8"/>
  <c r="AA803" i="8"/>
  <c r="S803" i="8"/>
  <c r="P803" i="8"/>
  <c r="AA802" i="8"/>
  <c r="S802" i="8"/>
  <c r="P802" i="8"/>
  <c r="AA801" i="8"/>
  <c r="S801" i="8"/>
  <c r="P801" i="8"/>
  <c r="AA800" i="8"/>
  <c r="S800" i="8"/>
  <c r="P800" i="8"/>
  <c r="AA799" i="8"/>
  <c r="S799" i="8"/>
  <c r="P799" i="8"/>
  <c r="AA798" i="8"/>
  <c r="S798" i="8"/>
  <c r="P798" i="8"/>
  <c r="AA797" i="8"/>
  <c r="S797" i="8"/>
  <c r="P797" i="8"/>
  <c r="AA796" i="8"/>
  <c r="S796" i="8"/>
  <c r="P796" i="8"/>
  <c r="AA795" i="8"/>
  <c r="S795" i="8"/>
  <c r="P795" i="8"/>
  <c r="AA794" i="8"/>
  <c r="S794" i="8"/>
  <c r="P794" i="8"/>
  <c r="AA793" i="8"/>
  <c r="S793" i="8"/>
  <c r="P793" i="8"/>
  <c r="AA792" i="8"/>
  <c r="S792" i="8"/>
  <c r="P792" i="8"/>
  <c r="AA791" i="8"/>
  <c r="S791" i="8"/>
  <c r="P791" i="8"/>
  <c r="AA789" i="8"/>
  <c r="S789" i="8"/>
  <c r="P789" i="8"/>
  <c r="AA788" i="8"/>
  <c r="S788" i="8"/>
  <c r="P788" i="8"/>
  <c r="AA787" i="8"/>
  <c r="S787" i="8"/>
  <c r="P787" i="8"/>
  <c r="AA786" i="8"/>
  <c r="S786" i="8"/>
  <c r="P786" i="8"/>
  <c r="AA785" i="8"/>
  <c r="S785" i="8"/>
  <c r="P785" i="8"/>
  <c r="AA784" i="8"/>
  <c r="S784" i="8"/>
  <c r="P784" i="8"/>
  <c r="AA783" i="8"/>
  <c r="S783" i="8"/>
  <c r="P783" i="8"/>
  <c r="AA782" i="8"/>
  <c r="S782" i="8"/>
  <c r="P782" i="8"/>
  <c r="AA781" i="8"/>
  <c r="S781" i="8"/>
  <c r="P781" i="8"/>
  <c r="AA780" i="8"/>
  <c r="S780" i="8"/>
  <c r="P780" i="8"/>
  <c r="AA779" i="8"/>
  <c r="S779" i="8"/>
  <c r="P779" i="8"/>
  <c r="AA778" i="8"/>
  <c r="P778" i="8"/>
  <c r="AA777" i="8"/>
  <c r="S777" i="8"/>
  <c r="P777" i="8"/>
  <c r="AA776" i="8"/>
  <c r="S776" i="8"/>
  <c r="P776" i="8"/>
  <c r="AA775" i="8"/>
  <c r="S775" i="8"/>
  <c r="P775" i="8"/>
  <c r="AA774" i="8"/>
  <c r="S774" i="8"/>
  <c r="P774" i="8"/>
  <c r="AA773" i="8"/>
  <c r="S773" i="8"/>
  <c r="P773" i="8"/>
  <c r="AA772" i="8"/>
  <c r="S772" i="8"/>
  <c r="P772" i="8"/>
  <c r="AA771" i="8"/>
  <c r="S771" i="8"/>
  <c r="P771" i="8"/>
  <c r="AA770" i="8"/>
  <c r="S770" i="8"/>
  <c r="P770" i="8"/>
  <c r="AA769" i="8"/>
  <c r="S769" i="8"/>
  <c r="P769" i="8"/>
  <c r="AA768" i="8"/>
  <c r="S768" i="8"/>
  <c r="P768" i="8"/>
  <c r="AA767" i="8"/>
  <c r="S767" i="8"/>
  <c r="P767" i="8"/>
  <c r="AA766" i="8"/>
  <c r="S766" i="8"/>
  <c r="P766" i="8"/>
  <c r="AA765" i="8"/>
  <c r="S765" i="8"/>
  <c r="P765" i="8"/>
  <c r="AA764" i="8"/>
  <c r="S764" i="8"/>
  <c r="P764" i="8"/>
  <c r="AA763" i="8"/>
  <c r="S763" i="8"/>
  <c r="P763" i="8"/>
  <c r="AA762" i="8"/>
  <c r="S762" i="8"/>
  <c r="P762" i="8"/>
  <c r="AA761" i="8"/>
  <c r="S761" i="8"/>
  <c r="P761" i="8"/>
  <c r="AA760" i="8"/>
  <c r="S760" i="8"/>
  <c r="P760" i="8"/>
  <c r="AA759" i="8"/>
  <c r="S759" i="8"/>
  <c r="P759" i="8"/>
  <c r="AA758" i="8"/>
  <c r="P758" i="8"/>
  <c r="AA757" i="8"/>
  <c r="S757" i="8"/>
  <c r="P757" i="8"/>
  <c r="AA756" i="8"/>
  <c r="S756" i="8"/>
  <c r="P756" i="8"/>
  <c r="AA755" i="8"/>
  <c r="S755" i="8"/>
  <c r="P755" i="8"/>
  <c r="AA754" i="8"/>
  <c r="S754" i="8"/>
  <c r="P754" i="8"/>
  <c r="AA753" i="8"/>
  <c r="S753" i="8"/>
  <c r="P753" i="8"/>
  <c r="AA752" i="8"/>
  <c r="S752" i="8"/>
  <c r="P752" i="8"/>
  <c r="AA751" i="8"/>
  <c r="S751" i="8"/>
  <c r="P751" i="8"/>
  <c r="AA750" i="8"/>
  <c r="S750" i="8"/>
  <c r="P750" i="8"/>
  <c r="AA749" i="8"/>
  <c r="S749" i="8"/>
  <c r="P749" i="8"/>
  <c r="AA747" i="8"/>
  <c r="S747" i="8"/>
  <c r="P747" i="8"/>
  <c r="AA746" i="8"/>
  <c r="S746" i="8"/>
  <c r="P746" i="8"/>
  <c r="AA745" i="8"/>
  <c r="S745" i="8"/>
  <c r="P745" i="8"/>
  <c r="AA744" i="8"/>
  <c r="S744" i="8"/>
  <c r="P744" i="8"/>
  <c r="AA743" i="8"/>
  <c r="S743" i="8"/>
  <c r="P743" i="8"/>
  <c r="AA742" i="8"/>
  <c r="S742" i="8"/>
  <c r="P742" i="8"/>
  <c r="AA741" i="8"/>
  <c r="S741" i="8"/>
  <c r="P741" i="8"/>
  <c r="AA740" i="8"/>
  <c r="S740" i="8"/>
  <c r="P740" i="8"/>
  <c r="AA739" i="8"/>
  <c r="S739" i="8"/>
  <c r="P739" i="8"/>
  <c r="AA738" i="8"/>
  <c r="P738" i="8"/>
  <c r="AA737" i="8"/>
  <c r="S737" i="8"/>
  <c r="P737" i="8"/>
  <c r="AA736" i="8"/>
  <c r="S736" i="8"/>
  <c r="P736" i="8"/>
  <c r="AA735" i="8"/>
  <c r="S735" i="8"/>
  <c r="P735" i="8"/>
  <c r="AA734" i="8"/>
  <c r="S734" i="8"/>
  <c r="P734" i="8"/>
  <c r="AA733" i="8"/>
  <c r="S733" i="8"/>
  <c r="P733" i="8"/>
  <c r="AA732" i="8"/>
  <c r="S732" i="8"/>
  <c r="P732" i="8"/>
  <c r="AA731" i="8"/>
  <c r="S731" i="8"/>
  <c r="P731" i="8"/>
  <c r="AA730" i="8"/>
  <c r="S730" i="8"/>
  <c r="P730" i="8"/>
  <c r="AA729" i="8"/>
  <c r="S729" i="8"/>
  <c r="P729" i="8"/>
  <c r="AA728" i="8"/>
  <c r="S728" i="8"/>
  <c r="P728" i="8"/>
  <c r="AA727" i="8"/>
  <c r="S727" i="8"/>
  <c r="P727" i="8"/>
  <c r="AA726" i="8"/>
  <c r="S726" i="8"/>
  <c r="P726" i="8"/>
  <c r="AA725" i="8"/>
  <c r="S725" i="8"/>
  <c r="P725" i="8"/>
  <c r="AA724" i="8"/>
  <c r="S724" i="8"/>
  <c r="P724" i="8"/>
  <c r="AA723" i="8"/>
  <c r="S723" i="8"/>
  <c r="P723" i="8"/>
  <c r="AA722" i="8"/>
  <c r="S722" i="8"/>
  <c r="P722" i="8"/>
  <c r="AA721" i="8"/>
  <c r="S721" i="8"/>
  <c r="P721" i="8"/>
  <c r="AA720" i="8"/>
  <c r="S720" i="8"/>
  <c r="P720" i="8"/>
  <c r="AA719" i="8"/>
  <c r="S719" i="8"/>
  <c r="P719" i="8"/>
  <c r="AA718" i="8"/>
  <c r="P718" i="8"/>
  <c r="AA717" i="8"/>
  <c r="S717" i="8"/>
  <c r="P717" i="8"/>
  <c r="AA716" i="8"/>
  <c r="S716" i="8"/>
  <c r="P716" i="8"/>
  <c r="AA715" i="8"/>
  <c r="S715" i="8"/>
  <c r="P715" i="8"/>
  <c r="AA714" i="8"/>
  <c r="S714" i="8"/>
  <c r="P714" i="8"/>
  <c r="AA713" i="8"/>
  <c r="S713" i="8"/>
  <c r="P713" i="8"/>
  <c r="AA712" i="8"/>
  <c r="S712" i="8"/>
  <c r="P712" i="8"/>
  <c r="AA711" i="8"/>
  <c r="S711" i="8"/>
  <c r="P711" i="8"/>
  <c r="AA710" i="8"/>
  <c r="S710" i="8"/>
  <c r="P710" i="8"/>
  <c r="AA709" i="8"/>
  <c r="S709" i="8"/>
  <c r="P709" i="8"/>
  <c r="AA708" i="8"/>
  <c r="S708" i="8"/>
  <c r="P708" i="8"/>
  <c r="AA707" i="8"/>
  <c r="S707" i="8"/>
  <c r="P707" i="8"/>
  <c r="AA706" i="8"/>
  <c r="S706" i="8"/>
  <c r="P706" i="8"/>
  <c r="AA705" i="8"/>
  <c r="S705" i="8"/>
  <c r="P705" i="8"/>
  <c r="AA704" i="8"/>
  <c r="S704" i="8"/>
  <c r="P704" i="8"/>
  <c r="AA703" i="8"/>
  <c r="S703" i="8"/>
  <c r="P703" i="8"/>
  <c r="AA702" i="8"/>
  <c r="S702" i="8"/>
  <c r="P702" i="8"/>
  <c r="AA701" i="8"/>
  <c r="S701" i="8"/>
  <c r="P701" i="8"/>
  <c r="AA700" i="8"/>
  <c r="S700" i="8"/>
  <c r="P700" i="8"/>
  <c r="AA699" i="8"/>
  <c r="S699" i="8"/>
  <c r="P699" i="8"/>
  <c r="AA698" i="8"/>
  <c r="S698" i="8"/>
  <c r="P698" i="8"/>
  <c r="AA697" i="8"/>
  <c r="S697" i="8"/>
  <c r="P697" i="8"/>
  <c r="AA696" i="8"/>
  <c r="S696" i="8"/>
  <c r="P696" i="8"/>
  <c r="AA695" i="8"/>
  <c r="S695" i="8"/>
  <c r="P695" i="8"/>
  <c r="AA694" i="8"/>
  <c r="S694" i="8"/>
  <c r="P694" i="8"/>
  <c r="AA693" i="8"/>
  <c r="S693" i="8"/>
  <c r="P693" i="8"/>
  <c r="AA692" i="8"/>
  <c r="S692" i="8"/>
  <c r="P692" i="8"/>
  <c r="AA691" i="8"/>
  <c r="S691" i="8"/>
  <c r="P691" i="8"/>
  <c r="AA690" i="8"/>
  <c r="S690" i="8"/>
  <c r="P690" i="8"/>
  <c r="AA689" i="8"/>
  <c r="S689" i="8"/>
  <c r="P689" i="8"/>
  <c r="AA688" i="8"/>
  <c r="S688" i="8"/>
  <c r="P688" i="8"/>
  <c r="AA687" i="8"/>
  <c r="S687" i="8"/>
  <c r="P687" i="8"/>
  <c r="AA686" i="8"/>
  <c r="S686" i="8"/>
  <c r="P686" i="8"/>
  <c r="AA685" i="8"/>
  <c r="S685" i="8"/>
  <c r="P685" i="8"/>
  <c r="AA684" i="8"/>
  <c r="S684" i="8"/>
  <c r="P684" i="8"/>
  <c r="AA683" i="8"/>
  <c r="S683" i="8"/>
  <c r="P683" i="8"/>
  <c r="AA682" i="8"/>
  <c r="S682" i="8"/>
  <c r="P682" i="8"/>
  <c r="AA681" i="8"/>
  <c r="S681" i="8"/>
  <c r="P681" i="8"/>
  <c r="AA680" i="8"/>
  <c r="S680" i="8"/>
  <c r="P680" i="8"/>
  <c r="AA679" i="8"/>
  <c r="S679" i="8"/>
  <c r="P679" i="8"/>
  <c r="AA678" i="8"/>
  <c r="S678" i="8"/>
  <c r="P678" i="8"/>
  <c r="AA677" i="8"/>
  <c r="S677" i="8"/>
  <c r="P677" i="8"/>
  <c r="AA676" i="8"/>
  <c r="S676" i="8"/>
  <c r="P676" i="8"/>
  <c r="AA675" i="8"/>
  <c r="S675" i="8"/>
  <c r="P675" i="8"/>
  <c r="AA674" i="8"/>
  <c r="S674" i="8"/>
  <c r="P674" i="8"/>
  <c r="AA673" i="8"/>
  <c r="S673" i="8"/>
  <c r="P673" i="8"/>
  <c r="AA672" i="8"/>
  <c r="S672" i="8"/>
  <c r="P672" i="8"/>
  <c r="AA671" i="8"/>
  <c r="S671" i="8"/>
  <c r="P671" i="8"/>
  <c r="AA670" i="8"/>
  <c r="S670" i="8"/>
  <c r="P670" i="8"/>
  <c r="AA669" i="8"/>
  <c r="S669" i="8"/>
  <c r="P669" i="8"/>
  <c r="AA668" i="8"/>
  <c r="S668" i="8"/>
  <c r="P668" i="8"/>
  <c r="AA666" i="8"/>
  <c r="S666" i="8"/>
  <c r="P666" i="8"/>
  <c r="AA665" i="8"/>
  <c r="S665" i="8"/>
  <c r="P665" i="8"/>
  <c r="AA664" i="8"/>
  <c r="S664" i="8"/>
  <c r="P664" i="8"/>
  <c r="AA663" i="8"/>
  <c r="S663" i="8"/>
  <c r="P663" i="8"/>
  <c r="AA662" i="8"/>
  <c r="S662" i="8"/>
  <c r="P662" i="8"/>
  <c r="AA661" i="8"/>
  <c r="S661" i="8"/>
  <c r="P661" i="8"/>
  <c r="AA660" i="8"/>
  <c r="S660" i="8"/>
  <c r="P660" i="8"/>
  <c r="AA659" i="8"/>
  <c r="S659" i="8"/>
  <c r="P659" i="8"/>
  <c r="AA658" i="8"/>
  <c r="S658" i="8"/>
  <c r="P658" i="8"/>
  <c r="AA657" i="8"/>
  <c r="S657" i="8"/>
  <c r="P657" i="8"/>
  <c r="AA656" i="8"/>
  <c r="S656" i="8"/>
  <c r="P656" i="8"/>
  <c r="AA655" i="8"/>
  <c r="S655" i="8"/>
  <c r="P655" i="8"/>
  <c r="AA654" i="8"/>
  <c r="S654" i="8"/>
  <c r="P654" i="8"/>
  <c r="AA653" i="8"/>
  <c r="S653" i="8"/>
  <c r="P653" i="8"/>
  <c r="AA652" i="8"/>
  <c r="S652" i="8"/>
  <c r="P652" i="8"/>
  <c r="AA651" i="8"/>
  <c r="S651" i="8"/>
  <c r="P651" i="8"/>
  <c r="AA650" i="8"/>
  <c r="S650" i="8"/>
  <c r="P650" i="8"/>
  <c r="AA649" i="8"/>
  <c r="S649" i="8"/>
  <c r="P649" i="8"/>
  <c r="AA648" i="8"/>
  <c r="S648" i="8"/>
  <c r="P648" i="8"/>
  <c r="AA647" i="8"/>
  <c r="S647" i="8"/>
  <c r="P647" i="8"/>
  <c r="AA646" i="8"/>
  <c r="S646" i="8"/>
  <c r="P646" i="8"/>
  <c r="AA645" i="8"/>
  <c r="S645" i="8"/>
  <c r="P645" i="8"/>
  <c r="AA644" i="8"/>
  <c r="S644" i="8"/>
  <c r="P644" i="8"/>
  <c r="AA643" i="8"/>
  <c r="S643" i="8"/>
  <c r="P643" i="8"/>
  <c r="AA642" i="8"/>
  <c r="S642" i="8"/>
  <c r="P642" i="8"/>
  <c r="AA641" i="8"/>
  <c r="S641" i="8"/>
  <c r="P641" i="8"/>
  <c r="AA640" i="8"/>
  <c r="S640" i="8"/>
  <c r="P640" i="8"/>
  <c r="AA639" i="8"/>
  <c r="S639" i="8"/>
  <c r="P639" i="8"/>
  <c r="AA638" i="8"/>
  <c r="S638" i="8"/>
  <c r="P638" i="8"/>
  <c r="AA637" i="8"/>
  <c r="S637" i="8"/>
  <c r="P637" i="8"/>
  <c r="AA636" i="8"/>
  <c r="S636" i="8"/>
  <c r="P636" i="8"/>
  <c r="AA635" i="8"/>
  <c r="S635" i="8"/>
  <c r="P635" i="8"/>
  <c r="AA634" i="8"/>
  <c r="S634" i="8"/>
  <c r="P634" i="8"/>
  <c r="AA633" i="8"/>
  <c r="S633" i="8"/>
  <c r="P633" i="8"/>
  <c r="AA632" i="8"/>
  <c r="S632" i="8"/>
  <c r="P632" i="8"/>
  <c r="AA631" i="8"/>
  <c r="S631" i="8"/>
  <c r="P631" i="8"/>
  <c r="AA630" i="8"/>
  <c r="S630" i="8"/>
  <c r="P630" i="8"/>
  <c r="AA629" i="8"/>
  <c r="S629" i="8"/>
  <c r="P629" i="8"/>
  <c r="AA628" i="8"/>
  <c r="S628" i="8"/>
  <c r="P628" i="8"/>
  <c r="AA627" i="8"/>
  <c r="S627" i="8"/>
  <c r="P627" i="8"/>
  <c r="AA626" i="8"/>
  <c r="S626" i="8"/>
  <c r="P626" i="8"/>
  <c r="AA625" i="8"/>
  <c r="S625" i="8"/>
  <c r="P625" i="8"/>
  <c r="AA624" i="8"/>
  <c r="S624" i="8"/>
  <c r="P624" i="8"/>
  <c r="AA623" i="8"/>
  <c r="S623" i="8"/>
  <c r="P623" i="8"/>
  <c r="AA622" i="8"/>
  <c r="S622" i="8"/>
  <c r="P622" i="8"/>
  <c r="AA621" i="8"/>
  <c r="S621" i="8"/>
  <c r="P621" i="8"/>
  <c r="AA620" i="8"/>
  <c r="S620" i="8"/>
  <c r="P620" i="8"/>
  <c r="AA619" i="8"/>
  <c r="S619" i="8"/>
  <c r="P619" i="8"/>
  <c r="AA618" i="8"/>
  <c r="S618" i="8"/>
  <c r="P618" i="8"/>
  <c r="AA617" i="8"/>
  <c r="S617" i="8"/>
  <c r="P617" i="8"/>
  <c r="AA616" i="8"/>
  <c r="S616" i="8"/>
  <c r="P616" i="8"/>
  <c r="AA615" i="8"/>
  <c r="S615" i="8"/>
  <c r="P615" i="8"/>
  <c r="AA614" i="8"/>
  <c r="S614" i="8"/>
  <c r="P614" i="8"/>
  <c r="AA613" i="8"/>
  <c r="S613" i="8"/>
  <c r="P613" i="8"/>
  <c r="AA612" i="8"/>
  <c r="S612" i="8"/>
  <c r="P612" i="8"/>
  <c r="AA611" i="8"/>
  <c r="S611" i="8"/>
  <c r="P611" i="8"/>
  <c r="AA610" i="8"/>
  <c r="S610" i="8"/>
  <c r="P610" i="8"/>
  <c r="AA609" i="8"/>
  <c r="S609" i="8"/>
  <c r="P609" i="8"/>
  <c r="AA608" i="8"/>
  <c r="S608" i="8"/>
  <c r="P608" i="8"/>
  <c r="AA607" i="8"/>
  <c r="S607" i="8"/>
  <c r="P607" i="8"/>
  <c r="AA606" i="8"/>
  <c r="S606" i="8"/>
  <c r="P606" i="8"/>
  <c r="AA605" i="8"/>
  <c r="S605" i="8"/>
  <c r="P605" i="8"/>
  <c r="AA604" i="8"/>
  <c r="S604" i="8"/>
  <c r="P604" i="8"/>
  <c r="AA603" i="8"/>
  <c r="S603" i="8"/>
  <c r="P603" i="8"/>
  <c r="AA602" i="8"/>
  <c r="S602" i="8"/>
  <c r="P602" i="8"/>
  <c r="AA601" i="8"/>
  <c r="S601" i="8"/>
  <c r="P601" i="8"/>
  <c r="AA600" i="8"/>
  <c r="S600" i="8"/>
  <c r="P600" i="8"/>
  <c r="AA599" i="8"/>
  <c r="S599" i="8"/>
  <c r="P599" i="8"/>
  <c r="AA598" i="8"/>
  <c r="S598" i="8"/>
  <c r="P598" i="8"/>
  <c r="AA597" i="8"/>
  <c r="S597" i="8"/>
  <c r="P597" i="8"/>
  <c r="AA596" i="8"/>
  <c r="S596" i="8"/>
  <c r="P596" i="8"/>
  <c r="AA595" i="8"/>
  <c r="S595" i="8"/>
  <c r="P595" i="8"/>
  <c r="AA594" i="8"/>
  <c r="S594" i="8"/>
  <c r="P594" i="8"/>
  <c r="AA593" i="8"/>
  <c r="S593" i="8"/>
  <c r="P593" i="8"/>
  <c r="AA592" i="8"/>
  <c r="S592" i="8"/>
  <c r="P592" i="8"/>
  <c r="AA591" i="8"/>
  <c r="S591" i="8"/>
  <c r="P591" i="8"/>
  <c r="AA590" i="8"/>
  <c r="S590" i="8"/>
  <c r="P590" i="8"/>
  <c r="AA589" i="8"/>
  <c r="S589" i="8"/>
  <c r="P589" i="8"/>
  <c r="AA588" i="8"/>
  <c r="S588" i="8"/>
  <c r="P588" i="8"/>
  <c r="AA587" i="8"/>
  <c r="S587" i="8"/>
  <c r="P587" i="8"/>
  <c r="AA586" i="8"/>
  <c r="S586" i="8"/>
  <c r="P586" i="8"/>
  <c r="AA585" i="8"/>
  <c r="S585" i="8"/>
  <c r="P585" i="8"/>
  <c r="AA584" i="8"/>
  <c r="S584" i="8"/>
  <c r="P584" i="8"/>
  <c r="AA583" i="8"/>
  <c r="S583" i="8"/>
  <c r="P583" i="8"/>
  <c r="AA582" i="8"/>
  <c r="S582" i="8"/>
  <c r="P582" i="8"/>
  <c r="AA581" i="8"/>
  <c r="S581" i="8"/>
  <c r="P581" i="8"/>
  <c r="AA580" i="8"/>
  <c r="S580" i="8"/>
  <c r="P580" i="8"/>
  <c r="AA579" i="8"/>
  <c r="S579" i="8"/>
  <c r="P579" i="8"/>
  <c r="AA578" i="8"/>
  <c r="S578" i="8"/>
  <c r="P578" i="8"/>
  <c r="AA577" i="8"/>
  <c r="S577" i="8"/>
  <c r="P577" i="8"/>
  <c r="AA576" i="8"/>
  <c r="S576" i="8"/>
  <c r="P576" i="8"/>
  <c r="AA575" i="8"/>
  <c r="S575" i="8"/>
  <c r="P575" i="8"/>
  <c r="AA574" i="8"/>
  <c r="S574" i="8"/>
  <c r="P574" i="8"/>
  <c r="AA573" i="8"/>
  <c r="S573" i="8"/>
  <c r="P573" i="8"/>
  <c r="AA572" i="8"/>
  <c r="S572" i="8"/>
  <c r="P572" i="8"/>
  <c r="AA571" i="8"/>
  <c r="S571" i="8"/>
  <c r="P571" i="8"/>
  <c r="AA570" i="8"/>
  <c r="S570" i="8"/>
  <c r="P570" i="8"/>
  <c r="AA569" i="8"/>
  <c r="S569" i="8"/>
  <c r="P569" i="8"/>
  <c r="AA568" i="8"/>
  <c r="S568" i="8"/>
  <c r="P568" i="8"/>
  <c r="AA567" i="8"/>
  <c r="S567" i="8"/>
  <c r="P567" i="8"/>
  <c r="AA566" i="8"/>
  <c r="S566" i="8"/>
  <c r="P566" i="8"/>
  <c r="AA565" i="8"/>
  <c r="S565" i="8"/>
  <c r="P565" i="8"/>
  <c r="AA564" i="8"/>
  <c r="S564" i="8"/>
  <c r="P564" i="8"/>
  <c r="AA563" i="8"/>
  <c r="S563" i="8"/>
  <c r="P563" i="8"/>
  <c r="AA562" i="8"/>
  <c r="S562" i="8"/>
  <c r="P562" i="8"/>
  <c r="AA561" i="8"/>
  <c r="S561" i="8"/>
  <c r="P561" i="8"/>
  <c r="AA560" i="8"/>
  <c r="S560" i="8"/>
  <c r="P560" i="8"/>
  <c r="AA559" i="8"/>
  <c r="S559" i="8"/>
  <c r="P559" i="8"/>
  <c r="AA558" i="8"/>
  <c r="S558" i="8"/>
  <c r="P558" i="8"/>
  <c r="AA557" i="8"/>
  <c r="S557" i="8"/>
  <c r="P557" i="8"/>
  <c r="AA556" i="8"/>
  <c r="P556" i="8"/>
  <c r="AA555" i="8"/>
  <c r="S555" i="8"/>
  <c r="P555" i="8"/>
  <c r="AA554" i="8"/>
  <c r="S554" i="8"/>
  <c r="P554" i="8"/>
  <c r="AA553" i="8"/>
  <c r="S553" i="8"/>
  <c r="P553" i="8"/>
  <c r="AA552" i="8"/>
  <c r="S552" i="8"/>
  <c r="P552" i="8"/>
  <c r="AA551" i="8"/>
  <c r="S551" i="8"/>
  <c r="P551" i="8"/>
  <c r="AA550" i="8"/>
  <c r="S550" i="8"/>
  <c r="P550" i="8"/>
  <c r="AA549" i="8"/>
  <c r="S549" i="8"/>
  <c r="P549" i="8"/>
  <c r="AA548" i="8"/>
  <c r="S548" i="8"/>
  <c r="P548" i="8"/>
  <c r="AA547" i="8"/>
  <c r="S547" i="8"/>
  <c r="P547" i="8"/>
  <c r="AA546" i="8"/>
  <c r="S546" i="8"/>
  <c r="P546" i="8"/>
  <c r="AA545" i="8"/>
  <c r="S545" i="8"/>
  <c r="P545" i="8"/>
  <c r="AA544" i="8"/>
  <c r="S544" i="8"/>
  <c r="P544" i="8"/>
  <c r="AA543" i="8"/>
  <c r="S543" i="8"/>
  <c r="P543" i="8"/>
  <c r="AA542" i="8"/>
  <c r="S542" i="8"/>
  <c r="P542" i="8"/>
  <c r="AA541" i="8"/>
  <c r="S541" i="8"/>
  <c r="P541" i="8"/>
  <c r="AA540" i="8"/>
  <c r="S540" i="8"/>
  <c r="P540" i="8"/>
  <c r="AA539" i="8"/>
  <c r="S539" i="8"/>
  <c r="P539" i="8"/>
  <c r="AA538" i="8"/>
  <c r="S538" i="8"/>
  <c r="P538" i="8"/>
  <c r="AA537" i="8"/>
  <c r="S537" i="8"/>
  <c r="P537" i="8"/>
  <c r="AA536" i="8"/>
  <c r="S536" i="8"/>
  <c r="P536" i="8"/>
  <c r="AA535" i="8"/>
  <c r="S535" i="8"/>
  <c r="P535" i="8"/>
  <c r="AA534" i="8"/>
  <c r="S534" i="8"/>
  <c r="P534" i="8"/>
  <c r="AA533" i="8"/>
  <c r="S533" i="8"/>
  <c r="P533" i="8"/>
  <c r="AA532" i="8"/>
  <c r="S532" i="8"/>
  <c r="P532" i="8"/>
  <c r="AA531" i="8"/>
  <c r="S531" i="8"/>
  <c r="P531" i="8"/>
  <c r="AA530" i="8"/>
  <c r="S530" i="8"/>
  <c r="P530" i="8"/>
  <c r="AA529" i="8"/>
  <c r="S529" i="8"/>
  <c r="P529" i="8"/>
  <c r="AA528" i="8"/>
  <c r="S528" i="8"/>
  <c r="P528" i="8"/>
  <c r="AA527" i="8"/>
  <c r="S527" i="8"/>
  <c r="P527" i="8"/>
  <c r="AA526" i="8"/>
  <c r="S526" i="8"/>
  <c r="P526" i="8"/>
  <c r="AA525" i="8"/>
  <c r="S525" i="8"/>
  <c r="P525" i="8"/>
  <c r="AA524" i="8"/>
  <c r="S524" i="8"/>
  <c r="P524" i="8"/>
  <c r="AA523" i="8"/>
  <c r="S523" i="8"/>
  <c r="P523" i="8"/>
  <c r="AN519" i="8"/>
  <c r="AA519" i="8"/>
  <c r="S519" i="8"/>
  <c r="P519" i="8"/>
  <c r="AN518" i="8"/>
  <c r="AA517" i="8"/>
  <c r="S517" i="8"/>
  <c r="P517" i="8"/>
  <c r="AN516" i="8"/>
  <c r="AN515" i="8"/>
  <c r="AN512" i="8"/>
  <c r="AN510" i="8"/>
  <c r="AN508" i="8"/>
  <c r="AN507" i="8"/>
  <c r="AN504" i="8"/>
  <c r="AA502" i="8"/>
  <c r="P502" i="8"/>
  <c r="AN501" i="8"/>
  <c r="AA498" i="8"/>
  <c r="P498" i="8"/>
  <c r="AA497" i="8"/>
  <c r="P497" i="8"/>
  <c r="AA493" i="8"/>
  <c r="S493" i="8"/>
  <c r="P493" i="8"/>
  <c r="AN492" i="8"/>
  <c r="AN491" i="8"/>
  <c r="AN488" i="8"/>
  <c r="AN487" i="8"/>
  <c r="AA486" i="8"/>
  <c r="P486" i="8"/>
  <c r="AN482" i="8"/>
  <c r="AN480" i="8"/>
  <c r="AN479" i="8"/>
  <c r="AN478" i="8"/>
  <c r="AN477" i="8"/>
  <c r="AA477" i="8"/>
  <c r="P477" i="8"/>
  <c r="AN476" i="8"/>
  <c r="P476" i="8"/>
  <c r="AN475" i="8"/>
  <c r="AA475" i="8"/>
  <c r="P475" i="8"/>
  <c r="AN471" i="8"/>
  <c r="AA469" i="8"/>
  <c r="S469" i="8"/>
  <c r="P469" i="8"/>
  <c r="AA468" i="8"/>
  <c r="S468" i="8"/>
  <c r="P468" i="8"/>
  <c r="AA466" i="8"/>
  <c r="S466" i="8"/>
  <c r="P466" i="8"/>
  <c r="AA465" i="8"/>
  <c r="P465" i="8"/>
  <c r="AA464" i="8"/>
  <c r="P464" i="8"/>
  <c r="AA463" i="8"/>
  <c r="P463" i="8"/>
  <c r="AA462" i="8"/>
  <c r="P462" i="8"/>
  <c r="P461" i="8"/>
  <c r="AN457" i="8"/>
  <c r="AA456" i="8"/>
  <c r="P456" i="8"/>
  <c r="AN454" i="8"/>
  <c r="AA452" i="8"/>
  <c r="P452" i="8"/>
  <c r="AN448" i="8"/>
  <c r="AN447" i="8"/>
  <c r="AN443" i="8"/>
  <c r="AA442" i="8"/>
  <c r="P442" i="8"/>
  <c r="AN440" i="8"/>
  <c r="AA438" i="8"/>
  <c r="P438" i="8"/>
  <c r="AH109" i="12"/>
  <c r="AE167" i="12" s="1"/>
  <c r="AH62" i="12"/>
  <c r="AE155" i="12" s="1"/>
  <c r="AN425" i="8"/>
  <c r="P425" i="8"/>
  <c r="AA424" i="8"/>
  <c r="P424" i="8"/>
  <c r="P423" i="8"/>
  <c r="AN421" i="8"/>
  <c r="AN418" i="8"/>
  <c r="AN417" i="8"/>
  <c r="AN415" i="8"/>
  <c r="AN414" i="8"/>
  <c r="AN413" i="8"/>
  <c r="AN411" i="8"/>
  <c r="AA411" i="8"/>
  <c r="P411" i="8"/>
  <c r="AN408" i="8"/>
  <c r="AA408" i="8"/>
  <c r="P408" i="8"/>
  <c r="AN407" i="8"/>
  <c r="AN406" i="8"/>
  <c r="AN403" i="8"/>
  <c r="AA403" i="8"/>
  <c r="P403" i="8"/>
  <c r="AN402" i="8"/>
  <c r="AA400" i="8"/>
  <c r="S400" i="8"/>
  <c r="P400" i="8"/>
  <c r="AA399" i="8"/>
  <c r="S399" i="8"/>
  <c r="P399" i="8"/>
  <c r="AA397" i="8"/>
  <c r="S397" i="8"/>
  <c r="P397" i="8"/>
  <c r="AA396" i="8"/>
  <c r="S396" i="8"/>
  <c r="P396" i="8"/>
  <c r="AA395" i="8"/>
  <c r="S395" i="8"/>
  <c r="P395" i="8"/>
  <c r="AA394" i="8"/>
  <c r="S394" i="8"/>
  <c r="P394" i="8"/>
  <c r="AA393" i="8"/>
  <c r="S393" i="8"/>
  <c r="P393" i="8"/>
  <c r="AA392" i="8"/>
  <c r="S392" i="8"/>
  <c r="P392" i="8"/>
  <c r="AA391" i="8"/>
  <c r="S391" i="8"/>
  <c r="P391" i="8"/>
  <c r="AA390" i="8"/>
  <c r="S390" i="8"/>
  <c r="P390" i="8"/>
  <c r="AA389" i="8"/>
  <c r="S389" i="8"/>
  <c r="P389" i="8"/>
  <c r="AA388" i="8"/>
  <c r="S388" i="8"/>
  <c r="P388" i="8"/>
  <c r="AA387" i="8"/>
  <c r="S387" i="8"/>
  <c r="P387" i="8"/>
  <c r="AA386" i="8"/>
  <c r="S386" i="8"/>
  <c r="P386" i="8"/>
  <c r="AA385" i="8"/>
  <c r="S385" i="8"/>
  <c r="P385" i="8"/>
  <c r="AA384" i="8"/>
  <c r="S384" i="8"/>
  <c r="P384" i="8"/>
  <c r="AA383" i="8"/>
  <c r="S383" i="8"/>
  <c r="P383" i="8"/>
  <c r="AA382" i="8"/>
  <c r="S382" i="8"/>
  <c r="P382" i="8"/>
  <c r="AA381" i="8"/>
  <c r="S381" i="8"/>
  <c r="P381" i="8"/>
  <c r="AA380" i="8"/>
  <c r="S380" i="8"/>
  <c r="P380" i="8"/>
  <c r="AA379" i="8"/>
  <c r="S379" i="8"/>
  <c r="P379" i="8"/>
  <c r="AA378" i="8"/>
  <c r="S378" i="8"/>
  <c r="P378" i="8"/>
  <c r="AA377" i="8"/>
  <c r="S377" i="8"/>
  <c r="P377" i="8"/>
  <c r="AA376" i="8"/>
  <c r="S376" i="8"/>
  <c r="P376" i="8"/>
  <c r="AA375" i="8"/>
  <c r="S375" i="8"/>
  <c r="P375" i="8"/>
  <c r="AA374" i="8"/>
  <c r="S374" i="8"/>
  <c r="P374" i="8"/>
  <c r="AA373" i="8"/>
  <c r="S373" i="8"/>
  <c r="P373" i="8"/>
  <c r="AA372" i="8"/>
  <c r="S372" i="8"/>
  <c r="P372" i="8"/>
  <c r="AA371" i="8"/>
  <c r="S371" i="8"/>
  <c r="P371" i="8"/>
  <c r="AA370" i="8"/>
  <c r="S370" i="8"/>
  <c r="P370" i="8"/>
  <c r="AA369" i="8"/>
  <c r="S369" i="8"/>
  <c r="P369" i="8"/>
  <c r="AA368" i="8"/>
  <c r="S368" i="8"/>
  <c r="P368" i="8"/>
  <c r="AA367" i="8"/>
  <c r="S367" i="8"/>
  <c r="P367" i="8"/>
  <c r="AA366" i="8"/>
  <c r="S366" i="8"/>
  <c r="P366" i="8"/>
  <c r="AA365" i="8"/>
  <c r="S365" i="8"/>
  <c r="P365" i="8"/>
  <c r="AA364" i="8"/>
  <c r="S364" i="8"/>
  <c r="P364" i="8"/>
  <c r="AA363" i="8"/>
  <c r="S363" i="8"/>
  <c r="P363" i="8"/>
  <c r="AA362" i="8"/>
  <c r="S362" i="8"/>
  <c r="P362" i="8"/>
  <c r="AA361" i="8"/>
  <c r="S361" i="8"/>
  <c r="P361" i="8"/>
  <c r="AA360" i="8"/>
  <c r="S360" i="8"/>
  <c r="P360" i="8"/>
  <c r="AA359" i="8"/>
  <c r="S359" i="8"/>
  <c r="P359" i="8"/>
  <c r="AA358" i="8"/>
  <c r="S358" i="8"/>
  <c r="P358" i="8"/>
  <c r="AA357" i="8"/>
  <c r="S357" i="8"/>
  <c r="P357" i="8"/>
  <c r="AA356" i="8"/>
  <c r="S356" i="8"/>
  <c r="P356" i="8"/>
  <c r="AA355" i="8"/>
  <c r="S355" i="8"/>
  <c r="P355" i="8"/>
  <c r="AA354" i="8"/>
  <c r="S354" i="8"/>
  <c r="P354" i="8"/>
  <c r="AA353" i="8"/>
  <c r="S353" i="8"/>
  <c r="P353" i="8"/>
  <c r="AA352" i="8"/>
  <c r="S352" i="8"/>
  <c r="P352" i="8"/>
  <c r="AA351" i="8"/>
  <c r="S351" i="8"/>
  <c r="P351" i="8"/>
  <c r="AA350" i="8"/>
  <c r="S350" i="8"/>
  <c r="P350" i="8"/>
  <c r="AA349" i="8"/>
  <c r="S349" i="8"/>
  <c r="P349" i="8"/>
  <c r="AA348" i="8"/>
  <c r="S348" i="8"/>
  <c r="P348" i="8"/>
  <c r="AA347" i="8"/>
  <c r="S347" i="8"/>
  <c r="P347" i="8"/>
  <c r="AA346" i="8"/>
  <c r="S346" i="8"/>
  <c r="P346" i="8"/>
  <c r="AA345" i="8"/>
  <c r="S345" i="8"/>
  <c r="P345" i="8"/>
  <c r="AA344" i="8"/>
  <c r="S344" i="8"/>
  <c r="P344" i="8"/>
  <c r="AA343" i="8"/>
  <c r="S343" i="8"/>
  <c r="P343" i="8"/>
  <c r="AA342" i="8"/>
  <c r="S342" i="8"/>
  <c r="P342" i="8"/>
  <c r="AA341" i="8"/>
  <c r="S341" i="8"/>
  <c r="P341" i="8"/>
  <c r="AA340" i="8"/>
  <c r="S340" i="8"/>
  <c r="P340" i="8"/>
  <c r="AA339" i="8"/>
  <c r="S339" i="8"/>
  <c r="P339" i="8"/>
  <c r="AA338" i="8"/>
  <c r="S338" i="8"/>
  <c r="P338" i="8"/>
  <c r="AA337" i="8"/>
  <c r="S337" i="8"/>
  <c r="P337" i="8"/>
  <c r="AA336" i="8"/>
  <c r="S336" i="8"/>
  <c r="P336" i="8"/>
  <c r="AA335" i="8"/>
  <c r="S335" i="8"/>
  <c r="P335" i="8"/>
  <c r="AA334" i="8"/>
  <c r="S334" i="8"/>
  <c r="P334" i="8"/>
  <c r="AA333" i="8"/>
  <c r="S333" i="8"/>
  <c r="P333" i="8"/>
  <c r="AA332" i="8"/>
  <c r="S332" i="8"/>
  <c r="P332" i="8"/>
  <c r="AA331" i="8"/>
  <c r="S331" i="8"/>
  <c r="P331" i="8"/>
  <c r="AA330" i="8"/>
  <c r="S330" i="8"/>
  <c r="P330" i="8"/>
  <c r="AA329" i="8"/>
  <c r="S329" i="8"/>
  <c r="P329" i="8"/>
  <c r="AA328" i="8"/>
  <c r="S328" i="8"/>
  <c r="P328" i="8"/>
  <c r="AA327" i="8"/>
  <c r="S327" i="8"/>
  <c r="P327" i="8"/>
  <c r="AA326" i="8"/>
  <c r="S326" i="8"/>
  <c r="P326" i="8"/>
  <c r="AA325" i="8"/>
  <c r="S325" i="8"/>
  <c r="P325" i="8"/>
  <c r="AA324" i="8"/>
  <c r="S324" i="8"/>
  <c r="P324" i="8"/>
  <c r="AA323" i="8"/>
  <c r="S323" i="8"/>
  <c r="P323" i="8"/>
  <c r="AA322" i="8"/>
  <c r="S322" i="8"/>
  <c r="P322" i="8"/>
  <c r="AA321" i="8"/>
  <c r="S321" i="8"/>
  <c r="P321" i="8"/>
  <c r="AA320" i="8"/>
  <c r="S320" i="8"/>
  <c r="P320" i="8"/>
  <c r="AA319" i="8"/>
  <c r="S319" i="8"/>
  <c r="P319" i="8"/>
  <c r="AA318" i="8"/>
  <c r="S318" i="8"/>
  <c r="P318" i="8"/>
  <c r="AA317" i="8"/>
  <c r="S317" i="8"/>
  <c r="P317" i="8"/>
  <c r="AA316" i="8"/>
  <c r="S316" i="8"/>
  <c r="P316" i="8"/>
  <c r="AA315" i="8"/>
  <c r="S315" i="8"/>
  <c r="P315" i="8"/>
  <c r="AA314" i="8"/>
  <c r="S314" i="8"/>
  <c r="P314" i="8"/>
  <c r="AA313" i="8"/>
  <c r="S313" i="8"/>
  <c r="P313" i="8"/>
  <c r="AA312" i="8"/>
  <c r="S312" i="8"/>
  <c r="P312" i="8"/>
  <c r="AA311" i="8"/>
  <c r="S311" i="8"/>
  <c r="P311" i="8"/>
  <c r="AA310" i="8"/>
  <c r="S310" i="8"/>
  <c r="P310" i="8"/>
  <c r="AA309" i="8"/>
  <c r="S309" i="8"/>
  <c r="P309" i="8"/>
  <c r="AA308" i="8"/>
  <c r="S308" i="8"/>
  <c r="P308" i="8"/>
  <c r="AA307" i="8"/>
  <c r="S307" i="8"/>
  <c r="P307" i="8"/>
  <c r="AA306" i="8"/>
  <c r="S306" i="8"/>
  <c r="P306" i="8"/>
  <c r="AA305" i="8"/>
  <c r="S305" i="8"/>
  <c r="P305" i="8"/>
  <c r="AA304" i="8"/>
  <c r="S304" i="8"/>
  <c r="P304" i="8"/>
  <c r="AA303" i="8"/>
  <c r="S303" i="8"/>
  <c r="P303" i="8"/>
  <c r="AA302" i="8"/>
  <c r="S302" i="8"/>
  <c r="P302" i="8"/>
  <c r="AA301" i="8"/>
  <c r="S301" i="8"/>
  <c r="P301" i="8"/>
  <c r="AA300" i="8"/>
  <c r="S300" i="8"/>
  <c r="P300" i="8"/>
  <c r="AA299" i="8"/>
  <c r="S299" i="8"/>
  <c r="P299" i="8"/>
  <c r="AA298" i="8"/>
  <c r="S298" i="8"/>
  <c r="P298" i="8"/>
  <c r="AA297" i="8"/>
  <c r="S297" i="8"/>
  <c r="P297" i="8"/>
  <c r="AA296" i="8"/>
  <c r="S296" i="8"/>
  <c r="P296" i="8"/>
  <c r="AA295" i="8"/>
  <c r="S295" i="8"/>
  <c r="P295" i="8"/>
  <c r="AA294" i="8"/>
  <c r="S294" i="8"/>
  <c r="P294" i="8"/>
  <c r="AA293" i="8"/>
  <c r="S293" i="8"/>
  <c r="P293" i="8"/>
  <c r="AA292" i="8"/>
  <c r="S292" i="8"/>
  <c r="P292" i="8"/>
  <c r="AA291" i="8"/>
  <c r="S291" i="8"/>
  <c r="P291" i="8"/>
  <c r="AA290" i="8"/>
  <c r="S290" i="8"/>
  <c r="P290" i="8"/>
  <c r="AA289" i="8"/>
  <c r="S289" i="8"/>
  <c r="P289" i="8"/>
  <c r="AA288" i="8"/>
  <c r="S288" i="8"/>
  <c r="P288" i="8"/>
  <c r="AA287" i="8"/>
  <c r="S287" i="8"/>
  <c r="P287" i="8"/>
  <c r="AA286" i="8"/>
  <c r="S286" i="8"/>
  <c r="P286" i="8"/>
  <c r="AA285" i="8"/>
  <c r="S285" i="8"/>
  <c r="P285" i="8"/>
  <c r="AA284" i="8"/>
  <c r="S284" i="8"/>
  <c r="P284" i="8"/>
  <c r="AA283" i="8"/>
  <c r="S283" i="8"/>
  <c r="P283" i="8"/>
  <c r="AA282" i="8"/>
  <c r="S282" i="8"/>
  <c r="P282" i="8"/>
  <c r="AA281" i="8"/>
  <c r="S281" i="8"/>
  <c r="P281" i="8"/>
  <c r="AA280" i="8"/>
  <c r="S280" i="8"/>
  <c r="P280" i="8"/>
  <c r="AA279" i="8"/>
  <c r="S279" i="8"/>
  <c r="P279" i="8"/>
  <c r="AA278" i="8"/>
  <c r="S278" i="8"/>
  <c r="P278" i="8"/>
  <c r="AA277" i="8"/>
  <c r="S277" i="8"/>
  <c r="P277" i="8"/>
  <c r="AA276" i="8"/>
  <c r="S276" i="8"/>
  <c r="P276" i="8"/>
  <c r="AA275" i="8"/>
  <c r="S275" i="8"/>
  <c r="P275" i="8"/>
  <c r="AA274" i="8"/>
  <c r="S274" i="8"/>
  <c r="P274" i="8"/>
  <c r="AA273" i="8"/>
  <c r="S273" i="8"/>
  <c r="P273" i="8"/>
  <c r="AA272" i="8"/>
  <c r="S272" i="8"/>
  <c r="P272" i="8"/>
  <c r="AA271" i="8"/>
  <c r="S271" i="8"/>
  <c r="P271" i="8"/>
  <c r="AA270" i="8"/>
  <c r="S270" i="8"/>
  <c r="P270" i="8"/>
  <c r="AA269" i="8"/>
  <c r="S269" i="8"/>
  <c r="P269" i="8"/>
  <c r="AA268" i="8"/>
  <c r="S268" i="8"/>
  <c r="P268" i="8"/>
  <c r="AA267" i="8"/>
  <c r="S267" i="8"/>
  <c r="P267" i="8"/>
  <c r="AA266" i="8"/>
  <c r="S266" i="8"/>
  <c r="P266" i="8"/>
  <c r="AA265" i="8"/>
  <c r="S265" i="8"/>
  <c r="P265" i="8"/>
  <c r="AA264" i="8"/>
  <c r="S264" i="8"/>
  <c r="P264" i="8"/>
  <c r="AA263" i="8"/>
  <c r="S263" i="8"/>
  <c r="P263" i="8"/>
  <c r="AA262" i="8"/>
  <c r="S262" i="8"/>
  <c r="P262" i="8"/>
  <c r="AA261" i="8"/>
  <c r="S261" i="8"/>
  <c r="P261" i="8"/>
  <c r="AA260" i="8"/>
  <c r="S260" i="8"/>
  <c r="P260" i="8"/>
  <c r="AA259" i="8"/>
  <c r="S259" i="8"/>
  <c r="P259" i="8"/>
  <c r="AA258" i="8"/>
  <c r="S258" i="8"/>
  <c r="P258" i="8"/>
  <c r="AA257" i="8"/>
  <c r="S257" i="8"/>
  <c r="P257" i="8"/>
  <c r="AA256" i="8"/>
  <c r="S256" i="8"/>
  <c r="P256" i="8"/>
  <c r="AA255" i="8"/>
  <c r="S255" i="8"/>
  <c r="P255" i="8"/>
  <c r="AA254" i="8"/>
  <c r="S254" i="8"/>
  <c r="P254" i="8"/>
  <c r="AA253" i="8"/>
  <c r="S253" i="8"/>
  <c r="P253" i="8"/>
  <c r="AA252" i="8"/>
  <c r="S252" i="8"/>
  <c r="P252" i="8"/>
  <c r="AA251" i="8"/>
  <c r="S251" i="8"/>
  <c r="P251" i="8"/>
  <c r="AA250" i="8"/>
  <c r="S250" i="8"/>
  <c r="P250" i="8"/>
  <c r="AA249" i="8"/>
  <c r="S249" i="8"/>
  <c r="P249" i="8"/>
  <c r="AA248" i="8"/>
  <c r="S248" i="8"/>
  <c r="P248" i="8"/>
  <c r="AA247" i="8"/>
  <c r="S247" i="8"/>
  <c r="P247" i="8"/>
  <c r="AA246" i="8"/>
  <c r="S246" i="8"/>
  <c r="P246" i="8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2" i="8"/>
  <c r="S202" i="8"/>
  <c r="P202" i="8"/>
  <c r="AA201" i="8"/>
  <c r="S201" i="8"/>
  <c r="P201" i="8"/>
  <c r="AN200" i="8"/>
  <c r="AA200" i="8"/>
  <c r="S200" i="8"/>
  <c r="P200" i="8"/>
  <c r="AN199" i="8"/>
  <c r="AA199" i="8"/>
  <c r="S199" i="8"/>
  <c r="P199" i="8"/>
  <c r="AA198" i="8"/>
  <c r="S198" i="8"/>
  <c r="P198" i="8"/>
  <c r="AN197" i="8"/>
  <c r="AA197" i="8"/>
  <c r="S197" i="8"/>
  <c r="P197" i="8"/>
  <c r="AN196" i="8"/>
  <c r="AA196" i="8"/>
  <c r="S196" i="8"/>
  <c r="P196" i="8"/>
  <c r="AN195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S158" i="8"/>
  <c r="P158" i="8"/>
  <c r="AA157" i="8"/>
  <c r="S157" i="8"/>
  <c r="P157" i="8"/>
  <c r="AA156" i="8"/>
  <c r="S156" i="8"/>
  <c r="P156" i="8"/>
  <c r="AA155" i="8"/>
  <c r="S155" i="8"/>
  <c r="P155" i="8"/>
  <c r="AA153" i="8"/>
  <c r="S153" i="8"/>
  <c r="P153" i="8"/>
  <c r="AA152" i="8"/>
  <c r="S152" i="8"/>
  <c r="P152" i="8"/>
  <c r="AA151" i="8"/>
  <c r="S151" i="8"/>
  <c r="P151" i="8"/>
  <c r="AA150" i="8"/>
  <c r="S150" i="8"/>
  <c r="P150" i="8"/>
  <c r="AA149" i="8"/>
  <c r="S149" i="8"/>
  <c r="P149" i="8"/>
  <c r="AA148" i="8"/>
  <c r="S148" i="8"/>
  <c r="P148" i="8"/>
  <c r="AA147" i="8"/>
  <c r="S147" i="8"/>
  <c r="P147" i="8"/>
  <c r="AA146" i="8"/>
  <c r="S146" i="8"/>
  <c r="P146" i="8"/>
  <c r="AA145" i="8"/>
  <c r="S145" i="8"/>
  <c r="P145" i="8"/>
  <c r="AA144" i="8"/>
  <c r="S144" i="8"/>
  <c r="P144" i="8"/>
  <c r="AA143" i="8"/>
  <c r="S143" i="8"/>
  <c r="P143" i="8"/>
  <c r="AA142" i="8"/>
  <c r="S142" i="8"/>
  <c r="P142" i="8"/>
  <c r="AA141" i="8"/>
  <c r="S141" i="8"/>
  <c r="P141" i="8"/>
  <c r="AA140" i="8"/>
  <c r="S140" i="8"/>
  <c r="P140" i="8"/>
  <c r="AA139" i="8"/>
  <c r="S139" i="8"/>
  <c r="P139" i="8"/>
  <c r="AA138" i="8"/>
  <c r="S138" i="8"/>
  <c r="P138" i="8"/>
  <c r="AA137" i="8"/>
  <c r="S137" i="8"/>
  <c r="P137" i="8"/>
  <c r="AA136" i="8"/>
  <c r="S136" i="8"/>
  <c r="P136" i="8"/>
  <c r="AA135" i="8"/>
  <c r="S135" i="8"/>
  <c r="P135" i="8"/>
  <c r="AA134" i="8"/>
  <c r="P134" i="8"/>
  <c r="AA133" i="8"/>
  <c r="S133" i="8"/>
  <c r="P133" i="8"/>
  <c r="AA132" i="8"/>
  <c r="S132" i="8"/>
  <c r="P132" i="8"/>
  <c r="AA131" i="8"/>
  <c r="S131" i="8"/>
  <c r="P131" i="8"/>
  <c r="AA130" i="8"/>
  <c r="S130" i="8"/>
  <c r="P130" i="8"/>
  <c r="AA129" i="8"/>
  <c r="S129" i="8"/>
  <c r="P129" i="8"/>
  <c r="AA128" i="8"/>
  <c r="S128" i="8"/>
  <c r="P128" i="8"/>
  <c r="AA127" i="8"/>
  <c r="S127" i="8"/>
  <c r="P127" i="8"/>
  <c r="AA126" i="8"/>
  <c r="P126" i="8"/>
  <c r="P125" i="8"/>
  <c r="AA124" i="8"/>
  <c r="P124" i="8"/>
  <c r="AA123" i="8"/>
  <c r="S123" i="8"/>
  <c r="P123" i="8"/>
  <c r="AA121" i="8"/>
  <c r="S121" i="8"/>
  <c r="P121" i="8"/>
  <c r="AA120" i="8"/>
  <c r="S120" i="8"/>
  <c r="P120" i="8"/>
  <c r="AA119" i="8"/>
  <c r="S119" i="8"/>
  <c r="P119" i="8"/>
  <c r="AA118" i="8"/>
  <c r="P118" i="8"/>
  <c r="AA117" i="8"/>
  <c r="S117" i="8"/>
  <c r="P117" i="8"/>
  <c r="AA116" i="8"/>
  <c r="S116" i="8"/>
  <c r="P116" i="8"/>
  <c r="AA115" i="8"/>
  <c r="S115" i="8"/>
  <c r="P115" i="8"/>
  <c r="AA114" i="8"/>
  <c r="S114" i="8"/>
  <c r="P114" i="8"/>
  <c r="AA113" i="8"/>
  <c r="S113" i="8"/>
  <c r="P113" i="8"/>
  <c r="P112" i="8"/>
  <c r="AA110" i="8"/>
  <c r="S110" i="8"/>
  <c r="P110" i="8"/>
  <c r="AA109" i="8"/>
  <c r="S109" i="8"/>
  <c r="P109" i="8"/>
  <c r="AA108" i="8"/>
  <c r="S108" i="8"/>
  <c r="P108" i="8"/>
  <c r="AA107" i="8"/>
  <c r="P107" i="8"/>
  <c r="AA105" i="8"/>
  <c r="P105" i="8"/>
  <c r="AA104" i="8"/>
  <c r="P104" i="8"/>
  <c r="AA103" i="8"/>
  <c r="P103" i="8"/>
  <c r="AN102" i="8"/>
  <c r="P102" i="8"/>
  <c r="AN101" i="8"/>
  <c r="AA101" i="8"/>
  <c r="P101" i="8"/>
  <c r="P100" i="8"/>
  <c r="P99" i="8"/>
  <c r="AA98" i="8"/>
  <c r="S98" i="8"/>
  <c r="P98" i="8"/>
  <c r="AA97" i="8"/>
  <c r="S97" i="8"/>
  <c r="P97" i="8"/>
  <c r="AA96" i="8"/>
  <c r="P96" i="8"/>
  <c r="AA95" i="8"/>
  <c r="S95" i="8"/>
  <c r="P95" i="8"/>
  <c r="AA93" i="8"/>
  <c r="P93" i="8"/>
  <c r="AA92" i="8"/>
  <c r="S92" i="8"/>
  <c r="P92" i="8"/>
  <c r="AA91" i="8"/>
  <c r="P91" i="8"/>
  <c r="AA90" i="8"/>
  <c r="S90" i="8"/>
  <c r="P90" i="8"/>
  <c r="AA87" i="8"/>
  <c r="S87" i="8"/>
  <c r="P87" i="8"/>
  <c r="AA86" i="8"/>
  <c r="P86" i="8"/>
  <c r="AA85" i="8"/>
  <c r="S85" i="8"/>
  <c r="P85" i="8"/>
  <c r="AA82" i="8"/>
  <c r="P82" i="8"/>
  <c r="AA81" i="8"/>
  <c r="P81" i="8"/>
  <c r="AA80" i="8"/>
  <c r="P80" i="8"/>
  <c r="AN79" i="8"/>
  <c r="AA79" i="8"/>
  <c r="P79" i="8"/>
  <c r="AN78" i="8"/>
  <c r="AA78" i="8"/>
  <c r="P78" i="8"/>
  <c r="AN77" i="8"/>
  <c r="P77" i="8"/>
  <c r="AN76" i="8"/>
  <c r="AN75" i="8"/>
  <c r="AN72" i="8"/>
  <c r="AA72" i="8"/>
  <c r="P72" i="8"/>
  <c r="AN71" i="8"/>
  <c r="P71" i="8"/>
  <c r="AN69" i="8"/>
  <c r="AA69" i="8"/>
  <c r="P69" i="8"/>
  <c r="AA68" i="8"/>
  <c r="P68" i="8"/>
  <c r="AA67" i="8"/>
  <c r="P67" i="8"/>
  <c r="AN65" i="8"/>
  <c r="AA65" i="8"/>
  <c r="P65" i="8"/>
  <c r="AN64" i="8"/>
  <c r="AA63" i="8"/>
  <c r="P63" i="8"/>
  <c r="AN60" i="8"/>
  <c r="AA60" i="8"/>
  <c r="S60" i="8"/>
  <c r="P60" i="8"/>
  <c r="P59" i="8"/>
  <c r="AA58" i="8"/>
  <c r="P58" i="8"/>
  <c r="AN57" i="8"/>
  <c r="AN55" i="8"/>
  <c r="AA55" i="8"/>
  <c r="P55" i="8"/>
  <c r="AA54" i="8"/>
  <c r="P54" i="8"/>
  <c r="AN53" i="8"/>
  <c r="AA53" i="8"/>
  <c r="P53" i="8"/>
  <c r="AA52" i="8"/>
  <c r="P52" i="8"/>
  <c r="AN51" i="8"/>
  <c r="AN50" i="8"/>
  <c r="AN49" i="8"/>
  <c r="P49" i="8"/>
  <c r="AN47" i="8"/>
  <c r="P47" i="8"/>
  <c r="AN46" i="8"/>
  <c r="AN45" i="8"/>
  <c r="P45" i="8"/>
  <c r="AN43" i="8"/>
  <c r="AN42" i="8"/>
  <c r="AN41" i="8"/>
  <c r="P41" i="8"/>
  <c r="AA40" i="8"/>
  <c r="P40" i="8"/>
  <c r="AN39" i="8"/>
  <c r="AA39" i="8"/>
  <c r="P39" i="8"/>
  <c r="AN37" i="8"/>
  <c r="P37" i="8"/>
  <c r="AN35" i="8"/>
  <c r="AA35" i="8"/>
  <c r="P35" i="8"/>
  <c r="AN34" i="8"/>
  <c r="AA34" i="8"/>
  <c r="P34" i="8"/>
  <c r="AN32" i="8"/>
  <c r="AA32" i="8"/>
  <c r="P32" i="8"/>
  <c r="AN31" i="8"/>
  <c r="AN30" i="8"/>
  <c r="P30" i="8"/>
  <c r="AA29" i="8"/>
  <c r="P29" i="8"/>
  <c r="AN28" i="8"/>
  <c r="AN27" i="8"/>
  <c r="AA27" i="8"/>
  <c r="S27" i="8"/>
  <c r="P27" i="8"/>
  <c r="AN26" i="8"/>
  <c r="AN24" i="8"/>
  <c r="AA24" i="8"/>
  <c r="P24" i="8"/>
  <c r="AN23" i="8"/>
  <c r="AA23" i="8"/>
  <c r="P23" i="8"/>
  <c r="AN22" i="8"/>
  <c r="P21" i="8"/>
  <c r="AA20" i="8"/>
  <c r="P20" i="8"/>
  <c r="AN19" i="8"/>
  <c r="AA16" i="8"/>
  <c r="P16" i="8"/>
  <c r="AN14" i="8"/>
  <c r="AA14" i="8"/>
  <c r="P14" i="8"/>
  <c r="AA10" i="8"/>
  <c r="P10" i="8"/>
  <c r="AN9" i="8"/>
  <c r="AA9" i="8"/>
  <c r="P9" i="8"/>
  <c r="AN8" i="8"/>
  <c r="AA8" i="8"/>
  <c r="P8" i="8"/>
  <c r="AN7" i="8"/>
  <c r="AA7" i="8"/>
  <c r="P7" i="8"/>
  <c r="AN5" i="8"/>
  <c r="Y2002" i="1"/>
  <c r="S2002" i="1"/>
  <c r="Y2001" i="1"/>
  <c r="S2001" i="1"/>
  <c r="Y2000" i="1"/>
  <c r="S2000" i="1"/>
  <c r="Y1999" i="1"/>
  <c r="S1999" i="1"/>
  <c r="Y1998" i="1"/>
  <c r="S1998" i="1"/>
  <c r="Y1997" i="1"/>
  <c r="S1997" i="1"/>
  <c r="Y1996" i="1"/>
  <c r="S1996" i="1"/>
  <c r="Y1995" i="1"/>
  <c r="S1995" i="1"/>
  <c r="Y1994" i="1"/>
  <c r="S1994" i="1"/>
  <c r="Y1993" i="1"/>
  <c r="S1993" i="1"/>
  <c r="Y1992" i="1"/>
  <c r="S1992" i="1"/>
  <c r="Y1991" i="1"/>
  <c r="S1991" i="1"/>
  <c r="Y1990" i="1"/>
  <c r="S1990" i="1"/>
  <c r="Y1989" i="1"/>
  <c r="S1989" i="1"/>
  <c r="Y1988" i="1"/>
  <c r="S1988" i="1"/>
  <c r="Y1987" i="1"/>
  <c r="S1987" i="1"/>
  <c r="Y1986" i="1"/>
  <c r="S1986" i="1"/>
  <c r="Y1985" i="1"/>
  <c r="S1985" i="1"/>
  <c r="Y1984" i="1"/>
  <c r="S1984" i="1"/>
  <c r="Y1983" i="1"/>
  <c r="S1983" i="1"/>
  <c r="Y1982" i="1"/>
  <c r="S1982" i="1"/>
  <c r="Y1981" i="1"/>
  <c r="S1981" i="1"/>
  <c r="Y1980" i="1"/>
  <c r="S1980" i="1"/>
  <c r="Y1979" i="1"/>
  <c r="S1979" i="1"/>
  <c r="Y1978" i="1"/>
  <c r="S1978" i="1"/>
  <c r="Y1977" i="1"/>
  <c r="S1977" i="1"/>
  <c r="Y1976" i="1"/>
  <c r="S1976" i="1"/>
  <c r="Y1975" i="1"/>
  <c r="S1975" i="1"/>
  <c r="Y1974" i="1"/>
  <c r="S1974" i="1"/>
  <c r="Y1973" i="1"/>
  <c r="S1973" i="1"/>
  <c r="Y1972" i="1"/>
  <c r="S1972" i="1"/>
  <c r="Y1971" i="1"/>
  <c r="S1971" i="1"/>
  <c r="Y1970" i="1"/>
  <c r="S1970" i="1"/>
  <c r="Y1969" i="1"/>
  <c r="S1969" i="1"/>
  <c r="Y1968" i="1"/>
  <c r="S1968" i="1"/>
  <c r="Y1967" i="1"/>
  <c r="S1967" i="1"/>
  <c r="Y1966" i="1"/>
  <c r="S1966" i="1"/>
  <c r="Y1965" i="1"/>
  <c r="S1965" i="1"/>
  <c r="Y1964" i="1"/>
  <c r="S1964" i="1"/>
  <c r="Y1963" i="1"/>
  <c r="S1963" i="1"/>
  <c r="Y1962" i="1"/>
  <c r="S1962" i="1"/>
  <c r="Y1961" i="1"/>
  <c r="S1961" i="1"/>
  <c r="Y1960" i="1"/>
  <c r="S1960" i="1"/>
  <c r="Y1959" i="1"/>
  <c r="S1959" i="1"/>
  <c r="Y1958" i="1"/>
  <c r="S1958" i="1"/>
  <c r="Y1957" i="1"/>
  <c r="S1957" i="1"/>
  <c r="Y1956" i="1"/>
  <c r="S1956" i="1"/>
  <c r="Y1955" i="1"/>
  <c r="S1955" i="1"/>
  <c r="Y1954" i="1"/>
  <c r="S1954" i="1"/>
  <c r="Y1953" i="1"/>
  <c r="S1953" i="1"/>
  <c r="Y1952" i="1"/>
  <c r="S1952" i="1"/>
  <c r="Y1951" i="1"/>
  <c r="S1951" i="1"/>
  <c r="Y1950" i="1"/>
  <c r="S1950" i="1"/>
  <c r="Y1949" i="1"/>
  <c r="S1949" i="1"/>
  <c r="Y1948" i="1"/>
  <c r="S1948" i="1"/>
  <c r="Y1947" i="1"/>
  <c r="S1947" i="1"/>
  <c r="Y1946" i="1"/>
  <c r="S1946" i="1"/>
  <c r="Y1945" i="1"/>
  <c r="S1945" i="1"/>
  <c r="Y1944" i="1"/>
  <c r="S1944" i="1"/>
  <c r="Y1943" i="1"/>
  <c r="S1943" i="1"/>
  <c r="Y1942" i="1"/>
  <c r="S1942" i="1"/>
  <c r="Y1941" i="1"/>
  <c r="S1941" i="1"/>
  <c r="Y1940" i="1"/>
  <c r="S1940" i="1"/>
  <c r="Y1939" i="1"/>
  <c r="S1939" i="1"/>
  <c r="Y1938" i="1"/>
  <c r="S1938" i="1"/>
  <c r="Y1937" i="1"/>
  <c r="S1937" i="1"/>
  <c r="Y1936" i="1"/>
  <c r="S1936" i="1"/>
  <c r="Y1935" i="1"/>
  <c r="S1935" i="1"/>
  <c r="Y1934" i="1"/>
  <c r="S1934" i="1"/>
  <c r="Y1933" i="1"/>
  <c r="S1933" i="1"/>
  <c r="Y1932" i="1"/>
  <c r="S1932" i="1"/>
  <c r="Y1931" i="1"/>
  <c r="S1931" i="1"/>
  <c r="Y1930" i="1"/>
  <c r="S1930" i="1"/>
  <c r="Y1929" i="1"/>
  <c r="S1929" i="1"/>
  <c r="Y1928" i="1"/>
  <c r="S1928" i="1"/>
  <c r="Y1927" i="1"/>
  <c r="S1927" i="1"/>
  <c r="Y1926" i="1"/>
  <c r="S1926" i="1"/>
  <c r="Y1925" i="1"/>
  <c r="S1925" i="1"/>
  <c r="Y1924" i="1"/>
  <c r="S1924" i="1"/>
  <c r="Y1923" i="1"/>
  <c r="S1923" i="1"/>
  <c r="Y1922" i="1"/>
  <c r="S1922" i="1"/>
  <c r="Y1921" i="1"/>
  <c r="S1921" i="1"/>
  <c r="Y1920" i="1"/>
  <c r="S1920" i="1"/>
  <c r="Y1919" i="1"/>
  <c r="S1919" i="1"/>
  <c r="Y1918" i="1"/>
  <c r="S1918" i="1"/>
  <c r="Y1917" i="1"/>
  <c r="S1917" i="1"/>
  <c r="Y1916" i="1"/>
  <c r="S1916" i="1"/>
  <c r="Y1915" i="1"/>
  <c r="S1915" i="1"/>
  <c r="Y1914" i="1"/>
  <c r="S1914" i="1"/>
  <c r="Y1913" i="1"/>
  <c r="S1913" i="1"/>
  <c r="Y1912" i="1"/>
  <c r="S1912" i="1"/>
  <c r="Y1911" i="1"/>
  <c r="S1911" i="1"/>
  <c r="Y1910" i="1"/>
  <c r="S1910" i="1"/>
  <c r="Y1909" i="1"/>
  <c r="S1909" i="1"/>
  <c r="Y1908" i="1"/>
  <c r="S1908" i="1"/>
  <c r="Y1907" i="1"/>
  <c r="S1907" i="1"/>
  <c r="Y1906" i="1"/>
  <c r="S1906" i="1"/>
  <c r="Y1905" i="1"/>
  <c r="S1905" i="1"/>
  <c r="Y1904" i="1"/>
  <c r="S1904" i="1"/>
  <c r="Y1903" i="1"/>
  <c r="S1903" i="1"/>
  <c r="Y1902" i="1"/>
  <c r="S1902" i="1"/>
  <c r="Y1901" i="1"/>
  <c r="S1901" i="1"/>
  <c r="Y1900" i="1"/>
  <c r="S1900" i="1"/>
  <c r="Y1899" i="1"/>
  <c r="S1899" i="1"/>
  <c r="Y1898" i="1"/>
  <c r="S1898" i="1"/>
  <c r="Y1897" i="1"/>
  <c r="S1897" i="1"/>
  <c r="Y1896" i="1"/>
  <c r="S1896" i="1"/>
  <c r="Y1895" i="1"/>
  <c r="S1895" i="1"/>
  <c r="Y1894" i="1"/>
  <c r="S1894" i="1"/>
  <c r="Y1893" i="1"/>
  <c r="S1893" i="1"/>
  <c r="Y1892" i="1"/>
  <c r="S1892" i="1"/>
  <c r="Y1891" i="1"/>
  <c r="S1891" i="1"/>
  <c r="Y1890" i="1"/>
  <c r="S1890" i="1"/>
  <c r="Y1889" i="1"/>
  <c r="S1889" i="1"/>
  <c r="Y1888" i="1"/>
  <c r="S1888" i="1"/>
  <c r="Y1887" i="1"/>
  <c r="S1887" i="1"/>
  <c r="Y1886" i="1"/>
  <c r="S1886" i="1"/>
  <c r="Y1885" i="1"/>
  <c r="S1885" i="1"/>
  <c r="Y1884" i="1"/>
  <c r="S1884" i="1"/>
  <c r="Y1883" i="1"/>
  <c r="S1883" i="1"/>
  <c r="Y1882" i="1"/>
  <c r="S1882" i="1"/>
  <c r="Y1881" i="1"/>
  <c r="S1881" i="1"/>
  <c r="Y1880" i="1"/>
  <c r="S1880" i="1"/>
  <c r="Y1879" i="1"/>
  <c r="S1879" i="1"/>
  <c r="Y1878" i="1"/>
  <c r="S1878" i="1"/>
  <c r="Y1877" i="1"/>
  <c r="S1877" i="1"/>
  <c r="Y1876" i="1"/>
  <c r="S1876" i="1"/>
  <c r="Y1875" i="1"/>
  <c r="S1875" i="1"/>
  <c r="Y1874" i="1"/>
  <c r="S1874" i="1"/>
  <c r="Y1873" i="1"/>
  <c r="S1873" i="1"/>
  <c r="Y1872" i="1"/>
  <c r="S1872" i="1"/>
  <c r="Y1871" i="1"/>
  <c r="S1871" i="1"/>
  <c r="Y1870" i="1"/>
  <c r="S1870" i="1"/>
  <c r="Y1869" i="1"/>
  <c r="S1869" i="1"/>
  <c r="Y1868" i="1"/>
  <c r="S1868" i="1"/>
  <c r="Y1867" i="1"/>
  <c r="S1867" i="1"/>
  <c r="Y1866" i="1"/>
  <c r="S1866" i="1"/>
  <c r="Y1865" i="1"/>
  <c r="S1865" i="1"/>
  <c r="Y1864" i="1"/>
  <c r="S1864" i="1"/>
  <c r="Y1863" i="1"/>
  <c r="S1863" i="1"/>
  <c r="Y1862" i="1"/>
  <c r="S1862" i="1"/>
  <c r="Y1861" i="1"/>
  <c r="S1861" i="1"/>
  <c r="Y1860" i="1"/>
  <c r="S1860" i="1"/>
  <c r="Y1859" i="1"/>
  <c r="S1859" i="1"/>
  <c r="Y1858" i="1"/>
  <c r="S1858" i="1"/>
  <c r="Y1857" i="1"/>
  <c r="S1857" i="1"/>
  <c r="Y1856" i="1"/>
  <c r="S1856" i="1"/>
  <c r="Y1855" i="1"/>
  <c r="S1855" i="1"/>
  <c r="Y1854" i="1"/>
  <c r="S1854" i="1"/>
  <c r="Y1853" i="1"/>
  <c r="S1853" i="1"/>
  <c r="Y1852" i="1"/>
  <c r="S1852" i="1"/>
  <c r="Y1851" i="1"/>
  <c r="S1851" i="1"/>
  <c r="Y1850" i="1"/>
  <c r="S1850" i="1"/>
  <c r="Y1849" i="1"/>
  <c r="S1849" i="1"/>
  <c r="Y1848" i="1"/>
  <c r="S1848" i="1"/>
  <c r="Y1847" i="1"/>
  <c r="S1847" i="1"/>
  <c r="Y1846" i="1"/>
  <c r="S1846" i="1"/>
  <c r="Y1845" i="1"/>
  <c r="S1845" i="1"/>
  <c r="Y1844" i="1"/>
  <c r="S1844" i="1"/>
  <c r="Y1843" i="1"/>
  <c r="S1843" i="1"/>
  <c r="Y1842" i="1"/>
  <c r="S1842" i="1"/>
  <c r="Y1841" i="1"/>
  <c r="S1841" i="1"/>
  <c r="Y1840" i="1"/>
  <c r="S1840" i="1"/>
  <c r="Y1839" i="1"/>
  <c r="S1839" i="1"/>
  <c r="Y1838" i="1"/>
  <c r="S1838" i="1"/>
  <c r="Y1837" i="1"/>
  <c r="S1837" i="1"/>
  <c r="Y1836" i="1"/>
  <c r="S1836" i="1"/>
  <c r="Y1835" i="1"/>
  <c r="S1835" i="1"/>
  <c r="Y1834" i="1"/>
  <c r="S1834" i="1"/>
  <c r="Y1833" i="1"/>
  <c r="S1833" i="1"/>
  <c r="Y1832" i="1"/>
  <c r="S1832" i="1"/>
  <c r="Y1831" i="1"/>
  <c r="S1831" i="1"/>
  <c r="Y1830" i="1"/>
  <c r="S1830" i="1"/>
  <c r="Y1829" i="1"/>
  <c r="S1829" i="1"/>
  <c r="Y1828" i="1"/>
  <c r="S1828" i="1"/>
  <c r="Y1827" i="1"/>
  <c r="S1827" i="1"/>
  <c r="Y1826" i="1"/>
  <c r="S1826" i="1"/>
  <c r="Y1825" i="1"/>
  <c r="S1825" i="1"/>
  <c r="Y1824" i="1"/>
  <c r="S1824" i="1"/>
  <c r="Y1823" i="1"/>
  <c r="S1823" i="1"/>
  <c r="Y1822" i="1"/>
  <c r="S1822" i="1"/>
  <c r="Y1821" i="1"/>
  <c r="S1821" i="1"/>
  <c r="Y1820" i="1"/>
  <c r="S1820" i="1"/>
  <c r="Y1819" i="1"/>
  <c r="S1819" i="1"/>
  <c r="Y1818" i="1"/>
  <c r="S1818" i="1"/>
  <c r="Y1817" i="1"/>
  <c r="S1817" i="1"/>
  <c r="Y1816" i="1"/>
  <c r="S1816" i="1"/>
  <c r="Y1815" i="1"/>
  <c r="S1815" i="1"/>
  <c r="Y1814" i="1"/>
  <c r="S1814" i="1"/>
  <c r="Y1813" i="1"/>
  <c r="S1813" i="1"/>
  <c r="Y1812" i="1"/>
  <c r="S1812" i="1"/>
  <c r="Y1811" i="1"/>
  <c r="S1811" i="1"/>
  <c r="Y1810" i="1"/>
  <c r="S1810" i="1"/>
  <c r="Y1809" i="1"/>
  <c r="S1809" i="1"/>
  <c r="Y1808" i="1"/>
  <c r="S1808" i="1"/>
  <c r="Y1807" i="1"/>
  <c r="S1807" i="1"/>
  <c r="Y1806" i="1"/>
  <c r="S1806" i="1"/>
  <c r="Y1805" i="1"/>
  <c r="S1805" i="1"/>
  <c r="Y1804" i="1"/>
  <c r="S1804" i="1"/>
  <c r="Y1803" i="1"/>
  <c r="S1803" i="1"/>
  <c r="Y1802" i="1"/>
  <c r="S1802" i="1"/>
  <c r="Y1801" i="1"/>
  <c r="S1801" i="1"/>
  <c r="Y1800" i="1"/>
  <c r="S1800" i="1"/>
  <c r="Y1799" i="1"/>
  <c r="S1799" i="1"/>
  <c r="Y1798" i="1"/>
  <c r="S1798" i="1"/>
  <c r="Y1797" i="1"/>
  <c r="S1797" i="1"/>
  <c r="Y1796" i="1"/>
  <c r="S1796" i="1"/>
  <c r="Y1795" i="1"/>
  <c r="S1795" i="1"/>
  <c r="Y1794" i="1"/>
  <c r="S1794" i="1"/>
  <c r="Y1793" i="1"/>
  <c r="S1793" i="1"/>
  <c r="Y1792" i="1"/>
  <c r="S1792" i="1"/>
  <c r="Y1791" i="1"/>
  <c r="S1791" i="1"/>
  <c r="Y1790" i="1"/>
  <c r="S1790" i="1"/>
  <c r="Y1789" i="1"/>
  <c r="S1789" i="1"/>
  <c r="Y1788" i="1"/>
  <c r="S1788" i="1"/>
  <c r="Y1787" i="1"/>
  <c r="S1787" i="1"/>
  <c r="Y1786" i="1"/>
  <c r="S1786" i="1"/>
  <c r="Y1785" i="1"/>
  <c r="S1785" i="1"/>
  <c r="Y1784" i="1"/>
  <c r="S1784" i="1"/>
  <c r="Y1783" i="1"/>
  <c r="S1783" i="1"/>
  <c r="Y1782" i="1"/>
  <c r="S1782" i="1"/>
  <c r="Y1781" i="1"/>
  <c r="S1781" i="1"/>
  <c r="Y1780" i="1"/>
  <c r="S1780" i="1"/>
  <c r="Y1779" i="1"/>
  <c r="S1779" i="1"/>
  <c r="Y1778" i="1"/>
  <c r="S1778" i="1"/>
  <c r="Y1777" i="1"/>
  <c r="S1777" i="1"/>
  <c r="Y1776" i="1"/>
  <c r="S1776" i="1"/>
  <c r="Y1775" i="1"/>
  <c r="S1775" i="1"/>
  <c r="Y1774" i="1"/>
  <c r="S1774" i="1"/>
  <c r="Y1773" i="1"/>
  <c r="S1773" i="1"/>
  <c r="Y1772" i="1"/>
  <c r="S1772" i="1"/>
  <c r="Y1771" i="1"/>
  <c r="S1771" i="1"/>
  <c r="Y1770" i="1"/>
  <c r="S1770" i="1"/>
  <c r="Y1769" i="1"/>
  <c r="S1769" i="1"/>
  <c r="Y1768" i="1"/>
  <c r="S1768" i="1"/>
  <c r="Y1767" i="1"/>
  <c r="S1767" i="1"/>
  <c r="Y1766" i="1"/>
  <c r="S1766" i="1"/>
  <c r="Y1765" i="1"/>
  <c r="S1765" i="1"/>
  <c r="Y1764" i="1"/>
  <c r="S1764" i="1"/>
  <c r="Y1763" i="1"/>
  <c r="S1763" i="1"/>
  <c r="Y1762" i="1"/>
  <c r="S1762" i="1"/>
  <c r="Y1761" i="1"/>
  <c r="S1761" i="1"/>
  <c r="Y1760" i="1"/>
  <c r="S1760" i="1"/>
  <c r="Y1759" i="1"/>
  <c r="S1759" i="1"/>
  <c r="Y1758" i="1"/>
  <c r="S1758" i="1"/>
  <c r="Y1757" i="1"/>
  <c r="S1757" i="1"/>
  <c r="Y1756" i="1"/>
  <c r="S1756" i="1"/>
  <c r="Y1755" i="1"/>
  <c r="S1755" i="1"/>
  <c r="Y1754" i="1"/>
  <c r="S1754" i="1"/>
  <c r="Y1753" i="1"/>
  <c r="S1753" i="1"/>
  <c r="Y1752" i="1"/>
  <c r="S1752" i="1"/>
  <c r="Y1751" i="1"/>
  <c r="S1751" i="1"/>
  <c r="Y1750" i="1"/>
  <c r="S1750" i="1"/>
  <c r="Y1749" i="1"/>
  <c r="S1749" i="1"/>
  <c r="Y1748" i="1"/>
  <c r="S1748" i="1"/>
  <c r="Y1747" i="1"/>
  <c r="S1747" i="1"/>
  <c r="Y1746" i="1"/>
  <c r="S1746" i="1"/>
  <c r="Y1745" i="1"/>
  <c r="S1745" i="1"/>
  <c r="Y1744" i="1"/>
  <c r="S1744" i="1"/>
  <c r="Y1743" i="1"/>
  <c r="S1743" i="1"/>
  <c r="Y1742" i="1"/>
  <c r="S1742" i="1"/>
  <c r="Y1741" i="1"/>
  <c r="S1741" i="1"/>
  <c r="Y1740" i="1"/>
  <c r="S1740" i="1"/>
  <c r="Y1739" i="1"/>
  <c r="S1739" i="1"/>
  <c r="Y1738" i="1"/>
  <c r="S1738" i="1"/>
  <c r="Y1737" i="1"/>
  <c r="S1737" i="1"/>
  <c r="Y1736" i="1"/>
  <c r="S1736" i="1"/>
  <c r="Y1735" i="1"/>
  <c r="S1735" i="1"/>
  <c r="Y1734" i="1"/>
  <c r="S1734" i="1"/>
  <c r="Y1733" i="1"/>
  <c r="S1733" i="1"/>
  <c r="Y1732" i="1"/>
  <c r="S1732" i="1"/>
  <c r="Y1731" i="1"/>
  <c r="S1731" i="1"/>
  <c r="Y1730" i="1"/>
  <c r="S1730" i="1"/>
  <c r="Y1729" i="1"/>
  <c r="S1729" i="1"/>
  <c r="Y1728" i="1"/>
  <c r="S1728" i="1"/>
  <c r="Y1727" i="1"/>
  <c r="S1727" i="1"/>
  <c r="Y1726" i="1"/>
  <c r="S1726" i="1"/>
  <c r="Y1725" i="1"/>
  <c r="S1725" i="1"/>
  <c r="Y1724" i="1"/>
  <c r="S1724" i="1"/>
  <c r="Y1723" i="1"/>
  <c r="S1723" i="1"/>
  <c r="Y1722" i="1"/>
  <c r="S1722" i="1"/>
  <c r="Y1721" i="1"/>
  <c r="S1721" i="1"/>
  <c r="Y1720" i="1"/>
  <c r="S1720" i="1"/>
  <c r="Y1719" i="1"/>
  <c r="S1719" i="1"/>
  <c r="Y1718" i="1"/>
  <c r="S1718" i="1"/>
  <c r="Y1717" i="1"/>
  <c r="S1717" i="1"/>
  <c r="Y1716" i="1"/>
  <c r="S1716" i="1"/>
  <c r="Y1715" i="1"/>
  <c r="S1715" i="1"/>
  <c r="Y1714" i="1"/>
  <c r="S1714" i="1"/>
  <c r="Y1713" i="1"/>
  <c r="S1713" i="1"/>
  <c r="Y1712" i="1"/>
  <c r="S1712" i="1"/>
  <c r="Y1711" i="1"/>
  <c r="S1711" i="1"/>
  <c r="Y1710" i="1"/>
  <c r="S1710" i="1"/>
  <c r="Y1709" i="1"/>
  <c r="S1709" i="1"/>
  <c r="Y1708" i="1"/>
  <c r="S1708" i="1"/>
  <c r="Y1707" i="1"/>
  <c r="S1707" i="1"/>
  <c r="Y1706" i="1"/>
  <c r="S1706" i="1"/>
  <c r="Y1705" i="1"/>
  <c r="S1705" i="1"/>
  <c r="Y1704" i="1"/>
  <c r="S1704" i="1"/>
  <c r="Y1703" i="1"/>
  <c r="S1703" i="1"/>
  <c r="Y1702" i="1"/>
  <c r="S1702" i="1"/>
  <c r="Y1701" i="1"/>
  <c r="S1701" i="1"/>
  <c r="Y1700" i="1"/>
  <c r="S1700" i="1"/>
  <c r="Y1699" i="1"/>
  <c r="S1699" i="1"/>
  <c r="Y1698" i="1"/>
  <c r="S1698" i="1"/>
  <c r="Y1697" i="1"/>
  <c r="S1697" i="1"/>
  <c r="Y1696" i="1"/>
  <c r="S1696" i="1"/>
  <c r="Y1695" i="1"/>
  <c r="S1695" i="1"/>
  <c r="Y1694" i="1"/>
  <c r="S1694" i="1"/>
  <c r="Y1693" i="1"/>
  <c r="S1693" i="1"/>
  <c r="Y1692" i="1"/>
  <c r="S1692" i="1"/>
  <c r="Y1691" i="1"/>
  <c r="S1691" i="1"/>
  <c r="Y1690" i="1"/>
  <c r="S1690" i="1"/>
  <c r="Y1689" i="1"/>
  <c r="S1689" i="1"/>
  <c r="Y1688" i="1"/>
  <c r="S1688" i="1"/>
  <c r="Y1687" i="1"/>
  <c r="S1687" i="1"/>
  <c r="Y1686" i="1"/>
  <c r="S1686" i="1"/>
  <c r="Y1685" i="1"/>
  <c r="S1685" i="1"/>
  <c r="Y1684" i="1"/>
  <c r="S1684" i="1"/>
  <c r="Y1683" i="1"/>
  <c r="S1683" i="1"/>
  <c r="Y1682" i="1"/>
  <c r="S1682" i="1"/>
  <c r="Y1681" i="1"/>
  <c r="S1681" i="1"/>
  <c r="Y1680" i="1"/>
  <c r="S1680" i="1"/>
  <c r="Y1679" i="1"/>
  <c r="S1679" i="1"/>
  <c r="Y1678" i="1"/>
  <c r="S1678" i="1"/>
  <c r="Y1677" i="1"/>
  <c r="S1677" i="1"/>
  <c r="Y1676" i="1"/>
  <c r="S1676" i="1"/>
  <c r="Y1675" i="1"/>
  <c r="S1675" i="1"/>
  <c r="Y1674" i="1"/>
  <c r="S1674" i="1"/>
  <c r="Y1673" i="1"/>
  <c r="S1673" i="1"/>
  <c r="Y1672" i="1"/>
  <c r="S1672" i="1"/>
  <c r="Y1671" i="1"/>
  <c r="S1671" i="1"/>
  <c r="Y1670" i="1"/>
  <c r="S1670" i="1"/>
  <c r="Y1669" i="1"/>
  <c r="S1669" i="1"/>
  <c r="Y1668" i="1"/>
  <c r="S1668" i="1"/>
  <c r="Y1667" i="1"/>
  <c r="S1667" i="1"/>
  <c r="Y1666" i="1"/>
  <c r="S1666" i="1"/>
  <c r="Y1665" i="1"/>
  <c r="S1665" i="1"/>
  <c r="Y1664" i="1"/>
  <c r="S1664" i="1"/>
  <c r="Y1663" i="1"/>
  <c r="S1663" i="1"/>
  <c r="Y1662" i="1"/>
  <c r="S1662" i="1"/>
  <c r="Y1661" i="1"/>
  <c r="S1661" i="1"/>
  <c r="Y1660" i="1"/>
  <c r="S1660" i="1"/>
  <c r="Y1659" i="1"/>
  <c r="S1659" i="1"/>
  <c r="Y1658" i="1"/>
  <c r="S1658" i="1"/>
  <c r="Y1657" i="1"/>
  <c r="S1657" i="1"/>
  <c r="Y1656" i="1"/>
  <c r="S1656" i="1"/>
  <c r="Y1655" i="1"/>
  <c r="S1655" i="1"/>
  <c r="Y1654" i="1"/>
  <c r="S1654" i="1"/>
  <c r="Y1653" i="1"/>
  <c r="S1653" i="1"/>
  <c r="Y1652" i="1"/>
  <c r="S1652" i="1"/>
  <c r="Y1651" i="1"/>
  <c r="S1651" i="1"/>
  <c r="Y1650" i="1"/>
  <c r="S1650" i="1"/>
  <c r="Y1649" i="1"/>
  <c r="S1649" i="1"/>
  <c r="Y1648" i="1"/>
  <c r="S1648" i="1"/>
  <c r="Y1647" i="1"/>
  <c r="S1647" i="1"/>
  <c r="Y1646" i="1"/>
  <c r="S1646" i="1"/>
  <c r="Y1645" i="1"/>
  <c r="S1645" i="1"/>
  <c r="Y1644" i="1"/>
  <c r="S1644" i="1"/>
  <c r="Y1643" i="1"/>
  <c r="S1643" i="1"/>
  <c r="Y1642" i="1"/>
  <c r="S1642" i="1"/>
  <c r="Y1641" i="1"/>
  <c r="S1641" i="1"/>
  <c r="Y1640" i="1"/>
  <c r="S1640" i="1"/>
  <c r="Y1639" i="1"/>
  <c r="S1639" i="1"/>
  <c r="Y1638" i="1"/>
  <c r="S1638" i="1"/>
  <c r="Y1637" i="1"/>
  <c r="S1637" i="1"/>
  <c r="Y1636" i="1"/>
  <c r="S1636" i="1"/>
  <c r="Y1635" i="1"/>
  <c r="S1635" i="1"/>
  <c r="Y1634" i="1"/>
  <c r="S1634" i="1"/>
  <c r="Y1633" i="1"/>
  <c r="S1633" i="1"/>
  <c r="Y1632" i="1"/>
  <c r="S1632" i="1"/>
  <c r="Y1631" i="1"/>
  <c r="S1631" i="1"/>
  <c r="Y1630" i="1"/>
  <c r="S1630" i="1"/>
  <c r="Y1629" i="1"/>
  <c r="S1629" i="1"/>
  <c r="Y1628" i="1"/>
  <c r="S1628" i="1"/>
  <c r="Y1627" i="1"/>
  <c r="S1627" i="1"/>
  <c r="Y1626" i="1"/>
  <c r="S1626" i="1"/>
  <c r="Y1625" i="1"/>
  <c r="S1625" i="1"/>
  <c r="Y1624" i="1"/>
  <c r="S1624" i="1"/>
  <c r="Y1623" i="1"/>
  <c r="S1623" i="1"/>
  <c r="Y1622" i="1"/>
  <c r="S1622" i="1"/>
  <c r="Y1621" i="1"/>
  <c r="S1621" i="1"/>
  <c r="Y1620" i="1"/>
  <c r="S1620" i="1"/>
  <c r="Y1619" i="1"/>
  <c r="S1619" i="1"/>
  <c r="Y1618" i="1"/>
  <c r="S1618" i="1"/>
  <c r="Y1617" i="1"/>
  <c r="S1617" i="1"/>
  <c r="Y1616" i="1"/>
  <c r="S1616" i="1"/>
  <c r="Y1615" i="1"/>
  <c r="S1615" i="1"/>
  <c r="Y1614" i="1"/>
  <c r="S1614" i="1"/>
  <c r="Y1613" i="1"/>
  <c r="S1613" i="1"/>
  <c r="Y1612" i="1"/>
  <c r="S1612" i="1"/>
  <c r="Y1611" i="1"/>
  <c r="S1611" i="1"/>
  <c r="Y1610" i="1"/>
  <c r="S1610" i="1"/>
  <c r="Y1609" i="1"/>
  <c r="S1609" i="1"/>
  <c r="Y1608" i="1"/>
  <c r="S1608" i="1"/>
  <c r="Y1607" i="1"/>
  <c r="S1607" i="1"/>
  <c r="Y1606" i="1"/>
  <c r="S1606" i="1"/>
  <c r="Y1605" i="1"/>
  <c r="S1605" i="1"/>
  <c r="Y1604" i="1"/>
  <c r="S1604" i="1"/>
  <c r="Y1603" i="1"/>
  <c r="S1603" i="1"/>
  <c r="Y1602" i="1"/>
  <c r="S1602" i="1"/>
  <c r="Y1601" i="1"/>
  <c r="S1601" i="1"/>
  <c r="Y1600" i="1"/>
  <c r="S1600" i="1"/>
  <c r="Y1599" i="1"/>
  <c r="S1599" i="1"/>
  <c r="Y1598" i="1"/>
  <c r="S1598" i="1"/>
  <c r="Y1597" i="1"/>
  <c r="S1597" i="1"/>
  <c r="Y1596" i="1"/>
  <c r="S1596" i="1"/>
  <c r="Y1595" i="1"/>
  <c r="S1595" i="1"/>
  <c r="Y1594" i="1"/>
  <c r="S1594" i="1"/>
  <c r="Y1593" i="1"/>
  <c r="S1593" i="1"/>
  <c r="Y1592" i="1"/>
  <c r="S1592" i="1"/>
  <c r="Y1591" i="1"/>
  <c r="S1591" i="1"/>
  <c r="Y1590" i="1"/>
  <c r="S1590" i="1"/>
  <c r="Y1589" i="1"/>
  <c r="S1589" i="1"/>
  <c r="Y1588" i="1"/>
  <c r="S1588" i="1"/>
  <c r="Y1587" i="1"/>
  <c r="S1587" i="1"/>
  <c r="Y1586" i="1"/>
  <c r="S1586" i="1"/>
  <c r="Y1585" i="1"/>
  <c r="S1585" i="1"/>
  <c r="Y1584" i="1"/>
  <c r="S1584" i="1"/>
  <c r="Y1583" i="1"/>
  <c r="S1583" i="1"/>
  <c r="Y1582" i="1"/>
  <c r="S1582" i="1"/>
  <c r="Y1581" i="1"/>
  <c r="S1581" i="1"/>
  <c r="Y1580" i="1"/>
  <c r="S1580" i="1"/>
  <c r="Y1579" i="1"/>
  <c r="S1579" i="1"/>
  <c r="Y1578" i="1"/>
  <c r="S1578" i="1"/>
  <c r="Y1577" i="1"/>
  <c r="S1577" i="1"/>
  <c r="Y1576" i="1"/>
  <c r="S1576" i="1"/>
  <c r="Y1575" i="1"/>
  <c r="S1575" i="1"/>
  <c r="Y1574" i="1"/>
  <c r="S1574" i="1"/>
  <c r="Y1573" i="1"/>
  <c r="S1573" i="1"/>
  <c r="Y1572" i="1"/>
  <c r="S1572" i="1"/>
  <c r="Y1571" i="1"/>
  <c r="S1571" i="1"/>
  <c r="Y1570" i="1"/>
  <c r="S1570" i="1"/>
  <c r="Y1569" i="1"/>
  <c r="S1569" i="1"/>
  <c r="Y1568" i="1"/>
  <c r="S1568" i="1"/>
  <c r="Y1567" i="1"/>
  <c r="S1567" i="1"/>
  <c r="Y1566" i="1"/>
  <c r="S1566" i="1"/>
  <c r="Y1565" i="1"/>
  <c r="S1565" i="1"/>
  <c r="Y1564" i="1"/>
  <c r="S1564" i="1"/>
  <c r="Y1563" i="1"/>
  <c r="S1563" i="1"/>
  <c r="Y1562" i="1"/>
  <c r="S1562" i="1"/>
  <c r="Y1561" i="1"/>
  <c r="S1561" i="1"/>
  <c r="Y1560" i="1"/>
  <c r="S1560" i="1"/>
  <c r="Y1559" i="1"/>
  <c r="S1559" i="1"/>
  <c r="Y1558" i="1"/>
  <c r="S1558" i="1"/>
  <c r="Y1557" i="1"/>
  <c r="S1557" i="1"/>
  <c r="Y1556" i="1"/>
  <c r="S1556" i="1"/>
  <c r="Y1555" i="1"/>
  <c r="S1555" i="1"/>
  <c r="Y1554" i="1"/>
  <c r="S1554" i="1"/>
  <c r="Y1553" i="1"/>
  <c r="S1553" i="1"/>
  <c r="Y1552" i="1"/>
  <c r="S1552" i="1"/>
  <c r="Y1551" i="1"/>
  <c r="S1551" i="1"/>
  <c r="Y1550" i="1"/>
  <c r="S1550" i="1"/>
  <c r="Y1549" i="1"/>
  <c r="S1549" i="1"/>
  <c r="Y1548" i="1"/>
  <c r="S1548" i="1"/>
  <c r="Y1547" i="1"/>
  <c r="S1547" i="1"/>
  <c r="Y1546" i="1"/>
  <c r="S1546" i="1"/>
  <c r="Y1545" i="1"/>
  <c r="S1545" i="1"/>
  <c r="Y1544" i="1"/>
  <c r="S1544" i="1"/>
  <c r="Y1543" i="1"/>
  <c r="S1543" i="1"/>
  <c r="Y1542" i="1"/>
  <c r="S1542" i="1"/>
  <c r="Y1541" i="1"/>
  <c r="S1541" i="1"/>
  <c r="Y1540" i="1"/>
  <c r="S1540" i="1"/>
  <c r="Y1539" i="1"/>
  <c r="S1539" i="1"/>
  <c r="Y1538" i="1"/>
  <c r="S1538" i="1"/>
  <c r="Y1537" i="1"/>
  <c r="K662" i="24" s="1"/>
  <c r="Y1536" i="1"/>
  <c r="K651" i="24" s="1"/>
  <c r="Y1531" i="1"/>
  <c r="K397" i="24" s="1"/>
  <c r="Y1524" i="1"/>
  <c r="K211" i="24" s="1"/>
  <c r="Y1523" i="1"/>
  <c r="K169" i="24" s="1"/>
  <c r="Y1500" i="1"/>
  <c r="S1500" i="1"/>
  <c r="Y1499" i="1"/>
  <c r="S1499" i="1"/>
  <c r="Y1498" i="1"/>
  <c r="S1498" i="1"/>
  <c r="Y1497" i="1"/>
  <c r="S1497" i="1"/>
  <c r="Y1496" i="1"/>
  <c r="S1496" i="1"/>
  <c r="Y1495" i="1"/>
  <c r="S1495" i="1"/>
  <c r="Y1494" i="1"/>
  <c r="S1494" i="1"/>
  <c r="Y1493" i="1"/>
  <c r="S1493" i="1"/>
  <c r="Y1492" i="1"/>
  <c r="S1492" i="1"/>
  <c r="Y1491" i="1"/>
  <c r="S1491" i="1"/>
  <c r="Y1490" i="1"/>
  <c r="S1490" i="1"/>
  <c r="Y1489" i="1"/>
  <c r="S1489" i="1"/>
  <c r="Y1488" i="1"/>
  <c r="S1488" i="1"/>
  <c r="Y1487" i="1"/>
  <c r="S1487" i="1"/>
  <c r="Y1486" i="1"/>
  <c r="S1486" i="1"/>
  <c r="Y1485" i="1"/>
  <c r="S1485" i="1"/>
  <c r="Y1484" i="1"/>
  <c r="S1484" i="1"/>
  <c r="Y1483" i="1"/>
  <c r="S1483" i="1"/>
  <c r="Y1482" i="1"/>
  <c r="S1482" i="1"/>
  <c r="Y1481" i="1"/>
  <c r="S1481" i="1"/>
  <c r="Y1480" i="1"/>
  <c r="S1480" i="1"/>
  <c r="Y1479" i="1"/>
  <c r="S1479" i="1"/>
  <c r="Y1478" i="1"/>
  <c r="S1478" i="1"/>
  <c r="Y1477" i="1"/>
  <c r="S1477" i="1"/>
  <c r="Y1476" i="1"/>
  <c r="S1476" i="1"/>
  <c r="Y1475" i="1"/>
  <c r="S1475" i="1"/>
  <c r="Y1474" i="1"/>
  <c r="S1474" i="1"/>
  <c r="Y1473" i="1"/>
  <c r="S1473" i="1"/>
  <c r="Y1472" i="1"/>
  <c r="S1472" i="1"/>
  <c r="Y1471" i="1"/>
  <c r="S1471" i="1"/>
  <c r="Y1470" i="1"/>
  <c r="S1470" i="1"/>
  <c r="Y1469" i="1"/>
  <c r="S1469" i="1"/>
  <c r="Y1468" i="1"/>
  <c r="S1468" i="1"/>
  <c r="Y1467" i="1"/>
  <c r="S1467" i="1"/>
  <c r="Y1466" i="1"/>
  <c r="S1466" i="1"/>
  <c r="Y1465" i="1"/>
  <c r="S1465" i="1"/>
  <c r="Y1464" i="1"/>
  <c r="S1464" i="1"/>
  <c r="Y1463" i="1"/>
  <c r="S1463" i="1"/>
  <c r="Y1462" i="1"/>
  <c r="S1462" i="1"/>
  <c r="Y1461" i="1"/>
  <c r="S1461" i="1"/>
  <c r="Y1460" i="1"/>
  <c r="S1460" i="1"/>
  <c r="Y1459" i="1"/>
  <c r="S1459" i="1"/>
  <c r="Y1458" i="1"/>
  <c r="S1458" i="1"/>
  <c r="Y1457" i="1"/>
  <c r="S1457" i="1"/>
  <c r="Y1456" i="1"/>
  <c r="S1456" i="1"/>
  <c r="Y1455" i="1"/>
  <c r="S1455" i="1"/>
  <c r="Y1454" i="1"/>
  <c r="S1454" i="1"/>
  <c r="Y1453" i="1"/>
  <c r="S1453" i="1"/>
  <c r="Y1452" i="1"/>
  <c r="S1452" i="1"/>
  <c r="Y1451" i="1"/>
  <c r="S1451" i="1"/>
  <c r="Y1450" i="1"/>
  <c r="S1450" i="1"/>
  <c r="Y1449" i="1"/>
  <c r="S1449" i="1"/>
  <c r="Y1448" i="1"/>
  <c r="S1448" i="1"/>
  <c r="Y1447" i="1"/>
  <c r="S1447" i="1"/>
  <c r="Y1446" i="1"/>
  <c r="S1446" i="1"/>
  <c r="Y1445" i="1"/>
  <c r="S1445" i="1"/>
  <c r="Y1444" i="1"/>
  <c r="S1444" i="1"/>
  <c r="Y1443" i="1"/>
  <c r="S1443" i="1"/>
  <c r="Y1442" i="1"/>
  <c r="S1442" i="1"/>
  <c r="Y1441" i="1"/>
  <c r="S1441" i="1"/>
  <c r="Y1440" i="1"/>
  <c r="S1440" i="1"/>
  <c r="Y1439" i="1"/>
  <c r="S1439" i="1"/>
  <c r="Y1438" i="1"/>
  <c r="S1438" i="1"/>
  <c r="Y1437" i="1"/>
  <c r="K365" i="24" s="1"/>
  <c r="S1437" i="1"/>
  <c r="Y1436" i="1"/>
  <c r="K349" i="24" s="1"/>
  <c r="Y1434" i="1"/>
  <c r="K334" i="24" s="1"/>
  <c r="Y1433" i="1"/>
  <c r="Y1432" i="1"/>
  <c r="K304" i="24" s="1"/>
  <c r="Y1431" i="1"/>
  <c r="K302" i="24" s="1"/>
  <c r="S1431" i="1"/>
  <c r="Y1430" i="1"/>
  <c r="K299" i="24" s="1"/>
  <c r="Y1429" i="1"/>
  <c r="K297" i="24" s="1"/>
  <c r="Y1428" i="1"/>
  <c r="K292" i="24" s="1"/>
  <c r="Y1427" i="1"/>
  <c r="Y1426" i="1"/>
  <c r="K290" i="24" s="1"/>
  <c r="Y1425" i="1"/>
  <c r="K289" i="24" s="1"/>
  <c r="Y1424" i="1"/>
  <c r="K288" i="24" s="1"/>
  <c r="Y1423" i="1"/>
  <c r="K286" i="24" s="1"/>
  <c r="Y1422" i="1"/>
  <c r="K284" i="24" s="1"/>
  <c r="Y1421" i="1"/>
  <c r="K281" i="24" s="1"/>
  <c r="Y1377" i="1"/>
  <c r="K451" i="24" s="1"/>
  <c r="Y1375" i="1"/>
  <c r="K411" i="24" s="1"/>
  <c r="Y1373" i="1"/>
  <c r="K721" i="24" s="1"/>
  <c r="Y1367" i="1"/>
  <c r="Y1365" i="1"/>
  <c r="Y1362" i="1"/>
  <c r="K437" i="24" s="1"/>
  <c r="Y1361" i="1"/>
  <c r="Y1360" i="1"/>
  <c r="K25" i="24" s="1"/>
  <c r="Y1359" i="1"/>
  <c r="Y1357" i="1"/>
  <c r="Y1328" i="1"/>
  <c r="Y1323" i="1"/>
  <c r="Y1305" i="1"/>
  <c r="Y1284" i="1"/>
  <c r="Y1275" i="1"/>
  <c r="Y1273" i="1"/>
  <c r="K305" i="24" s="1"/>
  <c r="Y1268" i="1"/>
  <c r="Y1257" i="1"/>
  <c r="P1257" i="1"/>
  <c r="Y1256" i="1"/>
  <c r="P1256" i="1"/>
  <c r="Y1253" i="1"/>
  <c r="P1253" i="1"/>
  <c r="Y1248" i="1"/>
  <c r="P1248" i="1"/>
  <c r="Y1241" i="1"/>
  <c r="Y1239" i="1"/>
  <c r="K670" i="24" s="1"/>
  <c r="Y1234" i="1"/>
  <c r="K359" i="24" s="1"/>
  <c r="P1234" i="1"/>
  <c r="Y1228" i="1"/>
  <c r="K275" i="24" s="1"/>
  <c r="P1228" i="1"/>
  <c r="Y1224" i="1"/>
  <c r="K307" i="24" s="1"/>
  <c r="P1224" i="1"/>
  <c r="Y1216" i="1"/>
  <c r="K473" i="24" s="1"/>
  <c r="P1216" i="1"/>
  <c r="Y1214" i="1"/>
  <c r="P1214" i="1"/>
  <c r="Y1213" i="1"/>
  <c r="P1213" i="1"/>
  <c r="Y1210" i="1"/>
  <c r="P1210" i="1"/>
  <c r="Y1207" i="1"/>
  <c r="K869" i="24" s="1"/>
  <c r="P1207" i="1"/>
  <c r="Y1206" i="1"/>
  <c r="P1206" i="1"/>
  <c r="P1204" i="1"/>
  <c r="Y1203" i="1"/>
  <c r="K256" i="24" s="1"/>
  <c r="P1203" i="1"/>
  <c r="P1190" i="1"/>
  <c r="Y1184" i="1"/>
  <c r="P1184" i="1"/>
  <c r="Y1176" i="1"/>
  <c r="P1176" i="1"/>
  <c r="Y1163" i="1"/>
  <c r="K987" i="24" s="1"/>
  <c r="P1163" i="1"/>
  <c r="Y1159" i="1"/>
  <c r="K1077" i="24" s="1"/>
  <c r="P1159" i="1"/>
  <c r="Y1157" i="1"/>
  <c r="P1157" i="1"/>
  <c r="Y1155" i="1"/>
  <c r="K344" i="24" s="1"/>
  <c r="P1155" i="1"/>
  <c r="Y1151" i="1"/>
  <c r="K93" i="24" s="1"/>
  <c r="P1151" i="1"/>
  <c r="Y1145" i="1"/>
  <c r="K1104" i="24" s="1"/>
  <c r="P1145" i="1"/>
  <c r="Y1143" i="1"/>
  <c r="K1101" i="24" s="1"/>
  <c r="P1143" i="1"/>
  <c r="Y1141" i="1"/>
  <c r="P1141" i="1"/>
  <c r="Y1139" i="1"/>
  <c r="P1139" i="1"/>
  <c r="Y1135" i="1"/>
  <c r="P1135" i="1"/>
  <c r="Y1133" i="1"/>
  <c r="P1133" i="1"/>
  <c r="P1121" i="1"/>
  <c r="Y1117" i="1"/>
  <c r="P1117" i="1"/>
  <c r="Y1116" i="1"/>
  <c r="P1116" i="1"/>
  <c r="Y1107" i="1"/>
  <c r="P1107" i="1"/>
  <c r="Y1103" i="1"/>
  <c r="K73" i="24" s="1"/>
  <c r="P1103" i="1"/>
  <c r="Y1101" i="1"/>
  <c r="P1101" i="1"/>
  <c r="Y1099" i="1"/>
  <c r="K960" i="24" s="1"/>
  <c r="P1099" i="1"/>
  <c r="Y1098" i="1"/>
  <c r="P1098" i="1"/>
  <c r="Y1094" i="1"/>
  <c r="K1084" i="24" s="1"/>
  <c r="P1094" i="1"/>
  <c r="Y1092" i="1"/>
  <c r="K1021" i="24" s="1"/>
  <c r="P1092" i="1"/>
  <c r="Y1090" i="1"/>
  <c r="K820" i="24" s="1"/>
  <c r="P1090" i="1"/>
  <c r="Y1086" i="1"/>
  <c r="P1086" i="1"/>
  <c r="Y1081" i="1"/>
  <c r="Y1075" i="1"/>
  <c r="P1075" i="1"/>
  <c r="Y1074" i="1"/>
  <c r="P1074" i="1"/>
  <c r="Y1068" i="1"/>
  <c r="P1068" i="1"/>
  <c r="P1064" i="1"/>
  <c r="Y1064" i="1" s="1"/>
  <c r="Y1062" i="1"/>
  <c r="P1062" i="1"/>
  <c r="P1058" i="1"/>
  <c r="Y1056" i="1"/>
  <c r="P1056" i="1"/>
  <c r="Y1049" i="1"/>
  <c r="K559" i="24" s="1"/>
  <c r="P1049" i="1"/>
  <c r="Y1048" i="1"/>
  <c r="P1048" i="1"/>
  <c r="Y1046" i="1"/>
  <c r="P1046" i="1"/>
  <c r="P1039" i="1"/>
  <c r="Y1030" i="1"/>
  <c r="P1030" i="1"/>
  <c r="Y1026" i="1"/>
  <c r="P1026" i="1"/>
  <c r="P1023" i="1"/>
  <c r="Y1015" i="1"/>
  <c r="P1015" i="1"/>
  <c r="Y1011" i="1"/>
  <c r="P1011" i="1"/>
  <c r="Y1006" i="1"/>
  <c r="P1006" i="1"/>
  <c r="P1005" i="1"/>
  <c r="Y1003" i="1"/>
  <c r="P1003" i="1"/>
  <c r="Y1002" i="1"/>
  <c r="P1002" i="1"/>
  <c r="Y998" i="1"/>
  <c r="Y987" i="1"/>
  <c r="P987" i="1"/>
  <c r="Y986" i="1"/>
  <c r="K322" i="24" s="1"/>
  <c r="P986" i="1"/>
  <c r="Y973" i="1"/>
  <c r="P973" i="1"/>
  <c r="Y965" i="1"/>
  <c r="K69" i="24" s="1"/>
  <c r="P965" i="1"/>
  <c r="P963" i="1"/>
  <c r="Y957" i="1"/>
  <c r="P957" i="1"/>
  <c r="Y947" i="1"/>
  <c r="P947" i="1"/>
  <c r="Y939" i="1"/>
  <c r="K840" i="24" s="1"/>
  <c r="P939" i="1"/>
  <c r="Y912" i="1"/>
  <c r="K150" i="24" s="1"/>
  <c r="P912" i="1"/>
  <c r="Y906" i="1"/>
  <c r="P906" i="1"/>
  <c r="Y902" i="1"/>
  <c r="P902" i="1"/>
  <c r="P899" i="1"/>
  <c r="P895" i="1"/>
  <c r="Y893" i="1"/>
  <c r="K216" i="24" s="1"/>
  <c r="P893" i="1"/>
  <c r="Y890" i="1"/>
  <c r="P890" i="1"/>
  <c r="P887" i="1"/>
  <c r="P884" i="1"/>
  <c r="Y881" i="1"/>
  <c r="P881" i="1"/>
  <c r="Y880" i="1"/>
  <c r="K927" i="24" s="1"/>
  <c r="P880" i="1"/>
  <c r="Y879" i="1"/>
  <c r="K929" i="24" s="1"/>
  <c r="P879" i="1"/>
  <c r="BE876" i="1"/>
  <c r="Y867" i="1"/>
  <c r="P867" i="1"/>
  <c r="Y864" i="1"/>
  <c r="P864" i="1"/>
  <c r="P861" i="1"/>
  <c r="Y848" i="1"/>
  <c r="K326" i="24" s="1"/>
  <c r="P848" i="1"/>
  <c r="P847" i="1"/>
  <c r="Y844" i="1"/>
  <c r="P844" i="1"/>
  <c r="Y840" i="1"/>
  <c r="P840" i="1"/>
  <c r="Y838" i="1"/>
  <c r="K1105" i="24" s="1"/>
  <c r="P838" i="1"/>
  <c r="Y837" i="1"/>
  <c r="P837" i="1"/>
  <c r="Y834" i="1"/>
  <c r="P834" i="1"/>
  <c r="P830" i="1"/>
  <c r="Y819" i="1"/>
  <c r="Y818" i="1"/>
  <c r="P818" i="1"/>
  <c r="Y817" i="1"/>
  <c r="P817" i="1"/>
  <c r="P816" i="1"/>
  <c r="Y816" i="1" s="1"/>
  <c r="Y815" i="1"/>
  <c r="AO812" i="1"/>
  <c r="Y812" i="1"/>
  <c r="K294" i="24" s="1"/>
  <c r="P812" i="1"/>
  <c r="AO811" i="1"/>
  <c r="Y811" i="1"/>
  <c r="P811" i="1"/>
  <c r="AO810" i="1"/>
  <c r="Y810" i="1"/>
  <c r="P810" i="1"/>
  <c r="AO809" i="1"/>
  <c r="Y809" i="1"/>
  <c r="K741" i="24" s="1"/>
  <c r="P809" i="1"/>
  <c r="AO808" i="1"/>
  <c r="AO805" i="1"/>
  <c r="Y800" i="1"/>
  <c r="K1022" i="24" s="1"/>
  <c r="P800" i="1"/>
  <c r="AO799" i="1"/>
  <c r="AO798" i="1"/>
  <c r="Y798" i="1"/>
  <c r="P798" i="1"/>
  <c r="Y790" i="1"/>
  <c r="P790" i="1"/>
  <c r="Y775" i="1"/>
  <c r="K827" i="24" s="1"/>
  <c r="P775" i="1"/>
  <c r="Y773" i="1"/>
  <c r="K1000" i="24" s="1"/>
  <c r="P773" i="1"/>
  <c r="Y770" i="1"/>
  <c r="P770" i="1"/>
  <c r="Y766" i="1"/>
  <c r="P766" i="1"/>
  <c r="Y762" i="1"/>
  <c r="P762" i="1"/>
  <c r="Y760" i="1"/>
  <c r="K447" i="24" s="1"/>
  <c r="Y758" i="1"/>
  <c r="P758" i="1"/>
  <c r="P752" i="1"/>
  <c r="Y749" i="1"/>
  <c r="P749" i="1"/>
  <c r="P739" i="1"/>
  <c r="Y738" i="1"/>
  <c r="P738" i="1"/>
  <c r="P737" i="1"/>
  <c r="Y737" i="1" s="1"/>
  <c r="Y736" i="1"/>
  <c r="Y734" i="1"/>
  <c r="K803" i="24" s="1"/>
  <c r="P734" i="1"/>
  <c r="Y727" i="1"/>
  <c r="P727" i="1"/>
  <c r="Y726" i="1"/>
  <c r="P726" i="1"/>
  <c r="Y722" i="1"/>
  <c r="K153" i="24" s="1"/>
  <c r="P722" i="1"/>
  <c r="Y721" i="1"/>
  <c r="K138" i="24" s="1"/>
  <c r="P721" i="1"/>
  <c r="Y713" i="1"/>
  <c r="P713" i="1"/>
  <c r="Y710" i="1"/>
  <c r="I28" i="3" s="1"/>
  <c r="B149" i="3" s="1"/>
  <c r="P710" i="1"/>
  <c r="Y708" i="1"/>
  <c r="P708" i="1"/>
  <c r="Y704" i="1"/>
  <c r="P704" i="1"/>
  <c r="Y701" i="1"/>
  <c r="P701" i="1"/>
  <c r="Y697" i="1"/>
  <c r="P697" i="1"/>
  <c r="Y694" i="1"/>
  <c r="P694" i="1"/>
  <c r="Y691" i="1"/>
  <c r="P691" i="1"/>
  <c r="Y685" i="1"/>
  <c r="P685" i="1"/>
  <c r="Y683" i="1"/>
  <c r="P683" i="1"/>
  <c r="Y678" i="1"/>
  <c r="P678" i="1"/>
  <c r="Y674" i="1"/>
  <c r="P674" i="1"/>
  <c r="Y669" i="1"/>
  <c r="K518" i="24" s="1"/>
  <c r="P669" i="1"/>
  <c r="P668" i="1"/>
  <c r="Y667" i="1"/>
  <c r="P667" i="1"/>
  <c r="Y664" i="1"/>
  <c r="P664" i="1"/>
  <c r="Y658" i="1"/>
  <c r="P658" i="1"/>
  <c r="Y652" i="1"/>
  <c r="P652" i="1"/>
  <c r="Y651" i="1"/>
  <c r="P651" i="1"/>
  <c r="P643" i="1"/>
  <c r="Y643" i="1" s="1"/>
  <c r="P629" i="1"/>
  <c r="Y629" i="1" s="1"/>
  <c r="K804" i="24" s="1"/>
  <c r="Y616" i="1"/>
  <c r="P616" i="1"/>
  <c r="Y614" i="1"/>
  <c r="P614" i="1"/>
  <c r="P613" i="1"/>
  <c r="Y608" i="1"/>
  <c r="P608" i="1"/>
  <c r="Y605" i="1"/>
  <c r="P605" i="1"/>
  <c r="P604" i="1"/>
  <c r="P602" i="1"/>
  <c r="Y596" i="1"/>
  <c r="K41" i="24" s="1"/>
  <c r="P596" i="1"/>
  <c r="Y594" i="1"/>
  <c r="P594" i="1"/>
  <c r="P591" i="1"/>
  <c r="Y589" i="1"/>
  <c r="K1115" i="24" s="1"/>
  <c r="P589" i="1"/>
  <c r="Y586" i="1"/>
  <c r="P586" i="1"/>
  <c r="Y579" i="1"/>
  <c r="K1103" i="24" s="1"/>
  <c r="P579" i="1"/>
  <c r="Y576" i="1"/>
  <c r="K274" i="24" s="1"/>
  <c r="P576" i="1"/>
  <c r="Y575" i="1"/>
  <c r="P575" i="1"/>
  <c r="P573" i="1"/>
  <c r="Y570" i="1"/>
  <c r="K1113" i="24" s="1"/>
  <c r="P570" i="1"/>
  <c r="Y569" i="1"/>
  <c r="K376" i="24" s="1"/>
  <c r="P569" i="1"/>
  <c r="P564" i="1"/>
  <c r="Y544" i="1"/>
  <c r="K950" i="24" s="1"/>
  <c r="P544" i="1"/>
  <c r="Y528" i="1"/>
  <c r="P528" i="1"/>
  <c r="Y527" i="1"/>
  <c r="Y518" i="1"/>
  <c r="K887" i="24" s="1"/>
  <c r="P518" i="1"/>
  <c r="Y516" i="1"/>
  <c r="P516" i="1"/>
  <c r="Y511" i="1"/>
  <c r="K1025" i="24" s="1"/>
  <c r="P511" i="1"/>
  <c r="Y509" i="1"/>
  <c r="Y508" i="1"/>
  <c r="P508" i="1"/>
  <c r="Y503" i="1"/>
  <c r="K418" i="24" s="1"/>
  <c r="P503" i="1"/>
  <c r="Y501" i="1"/>
  <c r="K80" i="24" s="1"/>
  <c r="P501" i="1"/>
  <c r="P494" i="1"/>
  <c r="Y487" i="1"/>
  <c r="P487" i="1"/>
  <c r="Y483" i="1"/>
  <c r="P483" i="1"/>
  <c r="Y480" i="1"/>
  <c r="P480" i="1"/>
  <c r="Y478" i="1"/>
  <c r="K858" i="24" s="1"/>
  <c r="P478" i="1"/>
  <c r="P466" i="1"/>
  <c r="Y464" i="1"/>
  <c r="P464" i="1"/>
  <c r="Y463" i="1"/>
  <c r="P463" i="1"/>
  <c r="Y461" i="1"/>
  <c r="P461" i="1"/>
  <c r="Y452" i="1"/>
  <c r="K850" i="24" s="1"/>
  <c r="P452" i="1"/>
  <c r="Y438" i="1"/>
  <c r="P438" i="1"/>
  <c r="Y436" i="1"/>
  <c r="P436" i="1"/>
  <c r="Y435" i="1"/>
  <c r="P435" i="1"/>
  <c r="Y433" i="1"/>
  <c r="P433" i="1"/>
  <c r="Y427" i="1"/>
  <c r="P427" i="1"/>
  <c r="Y419" i="1"/>
  <c r="S419" i="1"/>
  <c r="P419" i="1"/>
  <c r="Y418" i="1"/>
  <c r="P418" i="1"/>
  <c r="P416" i="1"/>
  <c r="Y415" i="1"/>
  <c r="P415" i="1"/>
  <c r="Y413" i="1"/>
  <c r="P413" i="1"/>
  <c r="Y399" i="1"/>
  <c r="K992" i="24" s="1"/>
  <c r="P399" i="1"/>
  <c r="Y390" i="1"/>
  <c r="K1024" i="24" s="1"/>
  <c r="P390" i="1"/>
  <c r="Y380" i="1"/>
  <c r="P380" i="1"/>
  <c r="Y379" i="1"/>
  <c r="P379" i="1"/>
  <c r="Y377" i="1"/>
  <c r="P377" i="1"/>
  <c r="Y374" i="1"/>
  <c r="P374" i="1"/>
  <c r="Y371" i="1"/>
  <c r="P371" i="1"/>
  <c r="Y370" i="1"/>
  <c r="P370" i="1"/>
  <c r="Y366" i="1"/>
  <c r="K893" i="24" s="1"/>
  <c r="P366" i="1"/>
  <c r="Y364" i="1"/>
  <c r="K581" i="24" s="1"/>
  <c r="P364" i="1"/>
  <c r="P363" i="1"/>
  <c r="Y355" i="1"/>
  <c r="K377" i="24" s="1"/>
  <c r="Y353" i="1"/>
  <c r="P353" i="1"/>
  <c r="Y352" i="1"/>
  <c r="K81" i="24" s="1"/>
  <c r="P352" i="1"/>
  <c r="Y351" i="1"/>
  <c r="P351" i="1"/>
  <c r="Y348" i="1"/>
  <c r="P348" i="1"/>
  <c r="Y342" i="1"/>
  <c r="P342" i="1"/>
  <c r="Y341" i="1"/>
  <c r="P341" i="1"/>
  <c r="P334" i="1"/>
  <c r="Y333" i="1"/>
  <c r="K71" i="24" s="1"/>
  <c r="P333" i="1"/>
  <c r="Y331" i="1"/>
  <c r="P331" i="1"/>
  <c r="Y326" i="1"/>
  <c r="K504" i="24" s="1"/>
  <c r="P326" i="1"/>
  <c r="Y320" i="1"/>
  <c r="K566" i="24" s="1"/>
  <c r="P320" i="1"/>
  <c r="Y316" i="1"/>
  <c r="P316" i="1"/>
  <c r="Y306" i="1"/>
  <c r="P306" i="1"/>
  <c r="Y305" i="1"/>
  <c r="P305" i="1"/>
  <c r="Y303" i="1"/>
  <c r="P303" i="1"/>
  <c r="Y300" i="1"/>
  <c r="K1081" i="24" s="1"/>
  <c r="P300" i="1"/>
  <c r="P293" i="1"/>
  <c r="P290" i="1"/>
  <c r="Y283" i="1"/>
  <c r="P283" i="1"/>
  <c r="P281" i="1"/>
  <c r="Y274" i="1"/>
  <c r="K622" i="24" s="1"/>
  <c r="P274" i="1"/>
  <c r="Y273" i="1"/>
  <c r="P273" i="1"/>
  <c r="Y267" i="1"/>
  <c r="K338" i="24" s="1"/>
  <c r="P267" i="1"/>
  <c r="P259" i="1"/>
  <c r="Y258" i="1"/>
  <c r="K70" i="24" s="1"/>
  <c r="P258" i="1"/>
  <c r="Y251" i="1"/>
  <c r="K809" i="24" s="1"/>
  <c r="P251" i="1"/>
  <c r="Y240" i="1"/>
  <c r="P240" i="1"/>
  <c r="Y235" i="1"/>
  <c r="P235" i="1"/>
  <c r="Y223" i="1"/>
  <c r="P223" i="1"/>
  <c r="Y212" i="1"/>
  <c r="K821" i="24" s="1"/>
  <c r="P212" i="1"/>
  <c r="Y211" i="1"/>
  <c r="P211" i="1"/>
  <c r="Y210" i="1"/>
  <c r="P210" i="1"/>
  <c r="P206" i="1"/>
  <c r="Y195" i="1"/>
  <c r="P195" i="1"/>
  <c r="Y192" i="1"/>
  <c r="P192" i="1"/>
  <c r="Y191" i="1"/>
  <c r="K563" i="24" s="1"/>
  <c r="P191" i="1"/>
  <c r="Y189" i="1"/>
  <c r="P189" i="1"/>
  <c r="Y187" i="1"/>
  <c r="P187" i="1"/>
  <c r="Y184" i="1"/>
  <c r="P184" i="1"/>
  <c r="Y175" i="1"/>
  <c r="P175" i="1"/>
  <c r="Y171" i="1"/>
  <c r="P171" i="1"/>
  <c r="Y160" i="1"/>
  <c r="P160" i="1"/>
  <c r="Y144" i="1"/>
  <c r="K283" i="24" s="1"/>
  <c r="P144" i="1"/>
  <c r="Y142" i="1"/>
  <c r="K399" i="24" s="1"/>
  <c r="P142" i="1"/>
  <c r="Y141" i="1"/>
  <c r="P141" i="1"/>
  <c r="Y127" i="1"/>
  <c r="P123" i="1"/>
  <c r="P122" i="1"/>
  <c r="Y115" i="1"/>
  <c r="K1106" i="24" s="1"/>
  <c r="P115" i="1"/>
  <c r="Y107" i="1"/>
  <c r="P107" i="1"/>
  <c r="Y105" i="1"/>
  <c r="P105" i="1"/>
  <c r="Y97" i="1"/>
  <c r="K241" i="24" s="1"/>
  <c r="P97" i="1"/>
  <c r="Y94" i="1"/>
  <c r="P94" i="1"/>
  <c r="Y92" i="1"/>
  <c r="K1093" i="24" s="1"/>
  <c r="Y91" i="1"/>
  <c r="P91" i="1"/>
  <c r="Y82" i="1"/>
  <c r="P82" i="1"/>
  <c r="Y77" i="1"/>
  <c r="K807" i="24" s="1"/>
  <c r="P77" i="1"/>
  <c r="Y76" i="1"/>
  <c r="AH62" i="3" s="1"/>
  <c r="AE155" i="3" s="1"/>
  <c r="P76" i="1"/>
  <c r="Y70" i="1"/>
  <c r="K1014" i="24" s="1"/>
  <c r="P70" i="1"/>
  <c r="Y68" i="1"/>
  <c r="P68" i="1"/>
  <c r="Y50" i="1"/>
  <c r="P50" i="1"/>
  <c r="Y30" i="1"/>
  <c r="P30" i="1"/>
  <c r="Y28" i="1"/>
  <c r="K35" i="24" s="1"/>
  <c r="P28" i="1"/>
  <c r="Y26" i="1"/>
  <c r="K1102" i="24" s="1"/>
  <c r="Y24" i="1"/>
  <c r="P24" i="1"/>
  <c r="Y23" i="1"/>
  <c r="P23" i="1"/>
  <c r="Y16" i="1"/>
  <c r="P16" i="1"/>
  <c r="Y15" i="1"/>
  <c r="K131" i="24" s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E24" i="17" l="1"/>
  <c r="BW24" i="17"/>
  <c r="K1108" i="24"/>
  <c r="AC61" i="27"/>
  <c r="AH15" i="3"/>
  <c r="AE143" i="3" s="1"/>
  <c r="K1109" i="24"/>
  <c r="K512" i="24"/>
  <c r="K494" i="24"/>
  <c r="K785" i="24"/>
  <c r="K763" i="24"/>
  <c r="K207" i="24"/>
  <c r="K414" i="24"/>
  <c r="K819" i="24"/>
  <c r="K140" i="24"/>
  <c r="K867" i="24"/>
  <c r="K24" i="24"/>
  <c r="K63" i="24"/>
  <c r="K542" i="24"/>
  <c r="K1092" i="24"/>
  <c r="K103" i="24"/>
  <c r="K766" i="24"/>
  <c r="K98" i="24"/>
  <c r="K848" i="24"/>
  <c r="K32" i="24"/>
  <c r="K736" i="24"/>
  <c r="K1073" i="24"/>
  <c r="K336" i="24"/>
  <c r="K293" i="24"/>
  <c r="K686" i="24"/>
  <c r="K733" i="24"/>
  <c r="K1067" i="24"/>
  <c r="K961" i="24"/>
  <c r="K507" i="24"/>
  <c r="K333" i="24"/>
  <c r="BZ109" i="6"/>
  <c r="BW167" i="6" s="1"/>
  <c r="K727" i="24"/>
  <c r="K781" i="24"/>
  <c r="K323" i="24"/>
  <c r="K180" i="24"/>
  <c r="K164" i="24"/>
  <c r="K1107" i="24"/>
  <c r="K467" i="24"/>
  <c r="K600" i="24"/>
  <c r="K921" i="24"/>
  <c r="K40" i="24"/>
  <c r="K931" i="24"/>
  <c r="K648" i="24"/>
  <c r="K291" i="24"/>
  <c r="K85" i="24"/>
  <c r="K844" i="24"/>
  <c r="K1110" i="24"/>
  <c r="K930" i="24"/>
  <c r="K244" i="24"/>
  <c r="K1009" i="24"/>
  <c r="K255" i="24"/>
  <c r="K846" i="24"/>
  <c r="K442" i="24"/>
  <c r="K942" i="24"/>
  <c r="K39" i="24"/>
  <c r="K1068" i="24"/>
  <c r="K711" i="24"/>
  <c r="K147" i="24"/>
  <c r="K438" i="24"/>
  <c r="K875" i="24"/>
  <c r="K810" i="24"/>
  <c r="K770" i="24"/>
  <c r="K58" i="24"/>
  <c r="K1017" i="24"/>
  <c r="K117" i="24"/>
  <c r="K351" i="24"/>
  <c r="K171" i="24"/>
  <c r="K86" i="24"/>
  <c r="K952" i="24"/>
  <c r="K940" i="24"/>
  <c r="K634" i="24"/>
  <c r="K31" i="24"/>
  <c r="K1074" i="24"/>
  <c r="K18" i="24"/>
  <c r="K53" i="24"/>
  <c r="K14" i="24"/>
  <c r="K1069" i="24"/>
  <c r="K314" i="24"/>
  <c r="K1034" i="24"/>
  <c r="K130" i="24"/>
  <c r="K176" i="24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<sst xmlns="http://schemas.openxmlformats.org/spreadsheetml/2006/main" count="28683" uniqueCount="10475">
  <si>
    <t>VEGA M</t>
  </si>
  <si>
    <t>3</t>
  </si>
  <si>
    <t>OM-P445</t>
  </si>
  <si>
    <t>ORBIT 3 30</t>
  </si>
  <si>
    <t>Stará Turá</t>
  </si>
  <si>
    <t>916 01</t>
  </si>
  <si>
    <t>Štefan MATEJ</t>
  </si>
  <si>
    <t>4.8.1962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</si>
  <si>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</si>
  <si>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</si>
  <si>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</si>
  <si>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</si>
  <si>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</si>
  <si>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</si>
  <si>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</si>
  <si>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</si>
  <si>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</si>
  <si>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</si>
  <si>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</si>
  <si>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</si>
  <si>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</si>
  <si>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</si>
  <si>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</si>
  <si>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7.3.1962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</si>
  <si>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</si>
  <si>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</si>
  <si>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</si>
  <si>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</si>
  <si>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</si>
  <si>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</si>
  <si>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</si>
  <si>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</si>
  <si>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</si>
  <si>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</si>
  <si>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</si>
  <si>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</si>
  <si>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</si>
  <si>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</si>
  <si>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</si>
  <si>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</si>
  <si>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</si>
  <si>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</si>
  <si>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</si>
  <si>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</si>
  <si>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</si>
  <si>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</si>
  <si>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</si>
  <si>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</si>
  <si>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</si>
  <si>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</si>
  <si>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</si>
  <si>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</si>
  <si>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</si>
  <si>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</si>
  <si>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</si>
  <si>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</si>
  <si>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</si>
  <si>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</si>
  <si>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</si>
  <si>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</si>
  <si>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</si>
  <si>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Ivan BOHUNICKÝ</t>
  </si>
  <si>
    <t>8.7.1966</t>
  </si>
  <si>
    <t>919 65</t>
  </si>
  <si>
    <t>91232004M</t>
  </si>
  <si>
    <t>5.4.1970</t>
  </si>
  <si>
    <t>Hronského 1178</t>
  </si>
  <si>
    <t>P786</t>
  </si>
  <si>
    <t>Pod Vinicami 24</t>
  </si>
  <si>
    <t>20.1.1985</t>
  </si>
  <si>
    <t>OM-P048</t>
  </si>
  <si>
    <t>Bronislav VICENA</t>
  </si>
  <si>
    <t>8.6.1967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</si>
  <si>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</si>
  <si>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</si>
  <si>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</si>
  <si>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</si>
  <si>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</si>
  <si>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</si>
  <si>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16.1.1965</t>
  </si>
  <si>
    <t>Ovručská 2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</si>
  <si>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</si>
  <si>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</si>
  <si>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</si>
  <si>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</si>
  <si>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</si>
  <si>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</si>
  <si>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</si>
  <si>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</si>
  <si>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</si>
  <si>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</si>
  <si>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</si>
  <si>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</si>
  <si>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</si>
  <si>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14110009L</t>
  </si>
  <si>
    <t>Marián ADAME</t>
  </si>
  <si>
    <t>26.3.1970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</si>
  <si>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</si>
  <si>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</si>
  <si>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</si>
  <si>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</si>
  <si>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</si>
  <si>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</si>
  <si>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</si>
  <si>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</si>
  <si>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18.11.1958</t>
  </si>
  <si>
    <t>Ján RONĎOŠ</t>
  </si>
  <si>
    <t>28.1.1983</t>
  </si>
  <si>
    <t>Jakub PAJDLHAUSER</t>
  </si>
  <si>
    <t>Príjazdná 12</t>
  </si>
  <si>
    <t>WILLS WING</t>
  </si>
  <si>
    <t>MOYES</t>
  </si>
  <si>
    <t>ENVI 2 25</t>
  </si>
  <si>
    <t>P590</t>
  </si>
  <si>
    <t>7652</t>
  </si>
  <si>
    <t>8235</t>
  </si>
  <si>
    <t>24.3.1971</t>
  </si>
  <si>
    <t>Kpt.Nálepku 139/98</t>
  </si>
  <si>
    <t>UP</t>
  </si>
  <si>
    <t>6.9.1954</t>
  </si>
  <si>
    <t>Walter TÖPFER</t>
  </si>
  <si>
    <t>29.1.1978</t>
  </si>
  <si>
    <t>OM-P807</t>
  </si>
  <si>
    <t>OM-P442</t>
  </si>
  <si>
    <t>Martin PILL</t>
  </si>
  <si>
    <t>23.8.1967</t>
  </si>
  <si>
    <t>OM-P956</t>
  </si>
  <si>
    <t>51501304M</t>
  </si>
  <si>
    <t>23069801SC</t>
  </si>
  <si>
    <t>P/Z</t>
  </si>
  <si>
    <t>OM-P319</t>
  </si>
  <si>
    <t>19.9.1981</t>
  </si>
  <si>
    <t>Čachtice</t>
  </si>
  <si>
    <t>HALLEY</t>
  </si>
  <si>
    <t>Pavel BEDNARČÍK</t>
  </si>
  <si>
    <t>MW 197/AQC 03</t>
  </si>
  <si>
    <t>OM-H034</t>
  </si>
  <si>
    <t xml:space="preserve">NIRVANA </t>
  </si>
  <si>
    <t>11.4.1970</t>
  </si>
  <si>
    <t>12.3.1971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</si>
  <si>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</si>
  <si>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</si>
  <si>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</si>
  <si>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</si>
  <si>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</si>
  <si>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</si>
  <si>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</si>
  <si>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</si>
  <si>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</si>
  <si>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</si>
  <si>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</si>
  <si>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</si>
  <si>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>14.4.1970</t>
  </si>
  <si>
    <t xml:space="preserve">WILS WING
</t>
  </si>
  <si>
    <t>22303405M</t>
  </si>
  <si>
    <t>6.10.1958</t>
  </si>
  <si>
    <t>10160D6S014K/L3807A001S</t>
  </si>
  <si>
    <t>Ivan LADOŠ</t>
  </si>
  <si>
    <t>11.8.1972</t>
  </si>
  <si>
    <t>984 03</t>
  </si>
  <si>
    <t>Gagarinova 2641/47</t>
  </si>
  <si>
    <t xml:space="preserve">OM-P789 </t>
  </si>
  <si>
    <t>TNA0405013</t>
  </si>
  <si>
    <t>H013</t>
  </si>
  <si>
    <t>MÁRA WING/ HALAJ</t>
  </si>
  <si>
    <t>Jozef  KONEČNÝ</t>
  </si>
  <si>
    <t>T</t>
  </si>
  <si>
    <t>TREND 4 28</t>
  </si>
  <si>
    <t>23.3.1969</t>
  </si>
  <si>
    <t>OM-P916</t>
  </si>
  <si>
    <t>11.9.1951</t>
  </si>
  <si>
    <t>Miloš HLINKA</t>
  </si>
  <si>
    <t>21.4.1968</t>
  </si>
  <si>
    <t>gen. Svobodu 828/61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</si>
  <si>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</si>
  <si>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</si>
  <si>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</si>
  <si>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</si>
  <si>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</si>
  <si>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</si>
  <si>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</si>
  <si>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</si>
  <si>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12.4.1969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</si>
  <si>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</si>
  <si>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</si>
  <si>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</si>
  <si>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</si>
  <si>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</si>
  <si>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</si>
  <si>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</si>
  <si>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</si>
  <si>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</si>
  <si>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</si>
  <si>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</si>
  <si>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</si>
  <si>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</si>
  <si>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27.1.1943</t>
  </si>
  <si>
    <t xml:space="preserve">Švermova 3 </t>
  </si>
  <si>
    <t>SPORT 167</t>
  </si>
  <si>
    <t>OM-P870</t>
  </si>
  <si>
    <t>OM-P322</t>
  </si>
  <si>
    <t>COMBAT L 13</t>
  </si>
  <si>
    <t>18.11.1954</t>
  </si>
  <si>
    <t>Humenská 16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</si>
  <si>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</si>
  <si>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</si>
  <si>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</si>
  <si>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</si>
  <si>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</si>
  <si>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</si>
  <si>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</si>
  <si>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</si>
  <si>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</si>
  <si>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</si>
  <si>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</si>
  <si>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</si>
  <si>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</si>
  <si>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</si>
  <si>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</si>
  <si>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</si>
  <si>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</si>
  <si>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</si>
  <si>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</si>
  <si>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</si>
  <si>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</si>
  <si>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</si>
  <si>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</si>
  <si>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</si>
  <si>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</si>
  <si>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</si>
  <si>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</si>
  <si>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</si>
  <si>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</si>
  <si>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</si>
  <si>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</si>
  <si>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040 01</t>
  </si>
  <si>
    <t>14.2.1958</t>
  </si>
  <si>
    <t>Krátka 13</t>
  </si>
  <si>
    <t>Vavrečka 393</t>
  </si>
  <si>
    <t>Róbert LUBY</t>
  </si>
  <si>
    <t>4.5.1969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</si>
  <si>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</si>
  <si>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</si>
  <si>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</si>
  <si>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</si>
  <si>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</si>
  <si>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</si>
  <si>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</si>
  <si>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</si>
  <si>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</si>
  <si>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</si>
  <si>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</si>
  <si>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</si>
  <si>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</si>
  <si>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</si>
  <si>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</si>
  <si>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OM-H037</t>
  </si>
  <si>
    <t>Igor BOJKAS</t>
  </si>
  <si>
    <t>29.1.1976</t>
  </si>
  <si>
    <t>16.2.1962</t>
  </si>
  <si>
    <t>Štefan MARCINČÁK</t>
  </si>
  <si>
    <t>11.12.1959</t>
  </si>
  <si>
    <t>MENTOR 2 L</t>
  </si>
  <si>
    <t>OM-P543</t>
  </si>
  <si>
    <t>201101</t>
  </si>
  <si>
    <t>Róbert LABURDA</t>
  </si>
  <si>
    <t>Jaroslav MUCHA</t>
  </si>
  <si>
    <t>Osloboditeľov 1/1</t>
  </si>
  <si>
    <t>30.8.1973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</si>
  <si>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</si>
  <si>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</si>
  <si>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</si>
  <si>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</si>
  <si>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</si>
  <si>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</si>
  <si>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</si>
  <si>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</si>
  <si>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</si>
  <si>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</si>
  <si>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</si>
  <si>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</si>
  <si>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</si>
  <si>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</si>
  <si>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</si>
  <si>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</si>
  <si>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</si>
  <si>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</si>
  <si>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</si>
  <si>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</si>
  <si>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</si>
  <si>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Peter KUČERA</t>
  </si>
  <si>
    <t>21.7.1971</t>
  </si>
  <si>
    <t>OM-P075</t>
  </si>
  <si>
    <t>132 532 07 M</t>
  </si>
  <si>
    <t>61</t>
  </si>
  <si>
    <t>OM-P217</t>
  </si>
  <si>
    <t>GOLDEN 4 28</t>
  </si>
  <si>
    <t>OM-P619</t>
  </si>
  <si>
    <t>31.7.1965</t>
  </si>
  <si>
    <t>Mitter</t>
  </si>
  <si>
    <t>P780/01</t>
  </si>
  <si>
    <t>J.Palárika 6</t>
  </si>
  <si>
    <t>OM-P750</t>
  </si>
  <si>
    <t>2.9.1977</t>
  </si>
  <si>
    <t>OM-P795</t>
  </si>
  <si>
    <t>Lipianka 572/3</t>
  </si>
  <si>
    <t>Slovenská 6</t>
  </si>
  <si>
    <t>20.12.1956</t>
  </si>
  <si>
    <t>Pánska Niva 3440/3</t>
  </si>
  <si>
    <t>P799</t>
  </si>
  <si>
    <t>Martin MIKUŠKA</t>
  </si>
  <si>
    <t>Záhradná 745/16</t>
  </si>
  <si>
    <t>25.5.1989</t>
  </si>
  <si>
    <t>OM-P892</t>
  </si>
  <si>
    <t>10.5.1976</t>
  </si>
  <si>
    <t>Jaroslav BREZINA</t>
  </si>
  <si>
    <t>22.4.1971</t>
  </si>
  <si>
    <t>OZONE</t>
  </si>
  <si>
    <t>ARCUS 6 28</t>
  </si>
  <si>
    <t>OM-P765</t>
  </si>
  <si>
    <t>Lukáš VAVRUŠ</t>
  </si>
  <si>
    <t>26.11.1984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</si>
  <si>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</si>
  <si>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</si>
  <si>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</si>
  <si>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</si>
  <si>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</si>
  <si>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</si>
  <si>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</si>
  <si>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</si>
  <si>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11.2.1968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</si>
  <si>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</si>
  <si>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</si>
  <si>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</si>
  <si>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</si>
  <si>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</si>
  <si>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</si>
  <si>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</si>
  <si>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5.12.1966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</si>
  <si>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</si>
  <si>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</si>
  <si>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</si>
  <si>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</si>
  <si>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</si>
  <si>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</si>
  <si>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</si>
  <si>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</si>
  <si>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905 01</t>
  </si>
  <si>
    <t>OM-P486</t>
  </si>
  <si>
    <t>OM-H430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</si>
  <si>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</si>
  <si>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</si>
  <si>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</si>
  <si>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</si>
  <si>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</si>
  <si>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</si>
  <si>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</si>
  <si>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</si>
  <si>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</si>
  <si>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</si>
  <si>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</si>
  <si>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</si>
  <si>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</si>
  <si>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</si>
  <si>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</si>
  <si>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</si>
  <si>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</si>
  <si>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</si>
  <si>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</si>
  <si>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</si>
  <si>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GOLDEN 4 26</t>
  </si>
  <si>
    <t>OM-P723</t>
  </si>
  <si>
    <t>Andrej PECHA</t>
  </si>
  <si>
    <t>Rudník 342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</si>
  <si>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</si>
  <si>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</si>
  <si>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</si>
  <si>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</si>
  <si>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</si>
  <si>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</si>
  <si>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</si>
  <si>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</si>
  <si>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</si>
  <si>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</si>
  <si>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</si>
  <si>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21.2.1983</t>
  </si>
  <si>
    <t>OM-P347</t>
  </si>
  <si>
    <t>OM-P346</t>
  </si>
  <si>
    <t>NIMBUS 3</t>
  </si>
  <si>
    <t>Vlčkova 20</t>
  </si>
  <si>
    <t>DHV</t>
  </si>
  <si>
    <t>1.10.1953</t>
  </si>
  <si>
    <t>OM-P809</t>
  </si>
  <si>
    <t xml:space="preserve">VEGA 2 M </t>
  </si>
  <si>
    <t>P809</t>
  </si>
  <si>
    <t>Patrik MIKULA</t>
  </si>
  <si>
    <t>UNO</t>
  </si>
  <si>
    <t>OM-H411</t>
  </si>
  <si>
    <t>CHIRON 340</t>
  </si>
  <si>
    <t>HORNET 503</t>
  </si>
  <si>
    <t>OM-P802</t>
  </si>
  <si>
    <t>6479331</t>
  </si>
  <si>
    <t>8.1.1964</t>
  </si>
  <si>
    <t>60</t>
  </si>
  <si>
    <t>23.6.1965</t>
  </si>
  <si>
    <t>Bruselská 13</t>
  </si>
  <si>
    <t>801309033</t>
  </si>
  <si>
    <t>Švec</t>
  </si>
  <si>
    <t>Technical certificate of sports light aircraft</t>
  </si>
  <si>
    <t>30.6.1970</t>
  </si>
  <si>
    <t>Magurská 12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</si>
  <si>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</si>
  <si>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</si>
  <si>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</si>
  <si>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</si>
  <si>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</si>
  <si>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</si>
  <si>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</si>
  <si>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</si>
  <si>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</si>
  <si>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24.7.1970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</si>
  <si>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</si>
  <si>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</si>
  <si>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</si>
  <si>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</si>
  <si>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</si>
  <si>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</si>
  <si>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</si>
  <si>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</si>
  <si>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</si>
  <si>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</si>
  <si>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20.11.1970</t>
  </si>
  <si>
    <t>Stránske 95</t>
  </si>
  <si>
    <t>OM-P656</t>
  </si>
  <si>
    <t>OM-P118</t>
  </si>
  <si>
    <t>OM-P439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</si>
  <si>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</si>
  <si>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</si>
  <si>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</si>
  <si>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</si>
  <si>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</si>
  <si>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</si>
  <si>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</si>
  <si>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</si>
  <si>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</si>
  <si>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</si>
  <si>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</si>
  <si>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</si>
  <si>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</si>
  <si>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</si>
  <si>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</si>
  <si>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</si>
  <si>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</si>
  <si>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</si>
  <si>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</si>
  <si>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</si>
  <si>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</si>
  <si>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</si>
  <si>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</si>
  <si>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</si>
  <si>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</si>
  <si>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</si>
  <si>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</si>
  <si>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</si>
  <si>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</si>
  <si>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</si>
  <si>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</si>
  <si>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</si>
  <si>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</si>
  <si>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</si>
  <si>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</si>
  <si>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</si>
  <si>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</si>
  <si>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</si>
  <si>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</si>
  <si>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</si>
  <si>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</si>
  <si>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</si>
  <si>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</si>
  <si>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</si>
  <si>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</si>
  <si>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</si>
  <si>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DESIRE S</t>
  </si>
  <si>
    <t>OM-P742</t>
  </si>
  <si>
    <t>066 01</t>
  </si>
  <si>
    <t>1.6.1961</t>
  </si>
  <si>
    <t>PLUTO 2M</t>
  </si>
  <si>
    <t>Martin SOKOLI</t>
  </si>
  <si>
    <t>ALPHA 4 28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</si>
  <si>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</si>
  <si>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</si>
  <si>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</si>
  <si>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</si>
  <si>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</si>
  <si>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</si>
  <si>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</si>
  <si>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</si>
  <si>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</si>
  <si>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</si>
  <si>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</si>
  <si>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OM-H079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</si>
  <si>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</si>
  <si>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</si>
  <si>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</si>
  <si>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</si>
  <si>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</si>
  <si>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</si>
  <si>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</si>
  <si>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</si>
  <si>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6.3.1975</t>
  </si>
  <si>
    <t>Mierová 2121/5</t>
  </si>
  <si>
    <t>18.1.1975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</si>
  <si>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</si>
  <si>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</si>
  <si>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</si>
  <si>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</si>
  <si>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</si>
  <si>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</si>
  <si>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</si>
  <si>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</si>
  <si>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</si>
  <si>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</si>
  <si>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</si>
  <si>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</si>
  <si>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</si>
  <si>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</si>
  <si>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</si>
  <si>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</si>
  <si>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</si>
  <si>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</si>
  <si>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</si>
  <si>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</si>
  <si>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</si>
  <si>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</si>
  <si>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</si>
  <si>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</si>
  <si>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VEGA 4 L</t>
  </si>
  <si>
    <t>8</t>
  </si>
  <si>
    <t>Šáriczki</t>
  </si>
  <si>
    <t>31047503SMY3</t>
  </si>
  <si>
    <t>OM-P151</t>
  </si>
  <si>
    <t>Štefan ŠTEFÁK</t>
  </si>
  <si>
    <t>18.2.1970</t>
  </si>
  <si>
    <t>Jedlíkova 14</t>
  </si>
  <si>
    <t>OM-H431</t>
  </si>
  <si>
    <t>75</t>
  </si>
  <si>
    <t>8.9.1964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</si>
  <si>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</si>
  <si>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</si>
  <si>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</si>
  <si>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</si>
  <si>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</si>
  <si>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</si>
  <si>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</si>
  <si>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</si>
  <si>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</si>
  <si>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</si>
  <si>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</si>
  <si>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</si>
  <si>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</si>
  <si>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</si>
  <si>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</si>
  <si>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</si>
  <si>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</si>
  <si>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</si>
  <si>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</si>
  <si>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</si>
  <si>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</si>
  <si>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</si>
  <si>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</si>
  <si>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</si>
  <si>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</si>
  <si>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</si>
  <si>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</si>
  <si>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</si>
  <si>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</si>
  <si>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</si>
  <si>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</si>
  <si>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</si>
  <si>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</si>
  <si>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</si>
  <si>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</si>
  <si>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</si>
  <si>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</si>
  <si>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</si>
  <si>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</si>
  <si>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</si>
  <si>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</si>
  <si>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</si>
  <si>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</si>
  <si>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NEVADA 24</t>
  </si>
  <si>
    <t>OM-P951</t>
  </si>
  <si>
    <t>19.3.1969</t>
  </si>
  <si>
    <t>15.11.1976</t>
  </si>
  <si>
    <t>22</t>
  </si>
  <si>
    <t>300</t>
  </si>
  <si>
    <t>STREAM/TOMI CROSS</t>
  </si>
  <si>
    <t>OM-H066</t>
  </si>
  <si>
    <t>H066</t>
  </si>
  <si>
    <t>2007/2004</t>
  </si>
  <si>
    <t>1-2</t>
  </si>
  <si>
    <t>Nálepkova 16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</si>
  <si>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</si>
  <si>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</si>
  <si>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</si>
  <si>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</si>
  <si>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</si>
  <si>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</si>
  <si>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</si>
  <si>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</si>
  <si>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</si>
  <si>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</si>
  <si>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</si>
  <si>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</si>
  <si>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OM-H429</t>
  </si>
  <si>
    <t>OM-H428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</si>
  <si>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</si>
  <si>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</si>
  <si>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</si>
  <si>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</si>
  <si>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</si>
  <si>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</si>
  <si>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</si>
  <si>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</si>
  <si>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</si>
  <si>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</si>
  <si>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</si>
  <si>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</si>
  <si>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</si>
  <si>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</si>
  <si>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</si>
  <si>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OM-P766</t>
  </si>
  <si>
    <t>OM-H029</t>
  </si>
  <si>
    <t>RUSH 4 ML</t>
  </si>
  <si>
    <t>OM-P953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</si>
  <si>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</si>
  <si>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</si>
  <si>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</si>
  <si>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</si>
  <si>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</si>
  <si>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</si>
  <si>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</si>
  <si>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</si>
  <si>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</si>
  <si>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</si>
  <si>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</si>
  <si>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13.1.1976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</si>
  <si>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</si>
  <si>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</si>
  <si>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</si>
  <si>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</si>
  <si>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</si>
  <si>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</si>
  <si>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</si>
  <si>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</si>
  <si>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23.4.1982</t>
  </si>
  <si>
    <t>2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</si>
  <si>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</si>
  <si>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</si>
  <si>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</si>
  <si>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</si>
  <si>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</si>
  <si>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</si>
  <si>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</si>
  <si>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</si>
  <si>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</si>
  <si>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</si>
  <si>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11.3.1966</t>
  </si>
  <si>
    <t>OM-P534</t>
  </si>
  <si>
    <t>PEGASUS XL-R</t>
  </si>
  <si>
    <t>OM-H078</t>
  </si>
  <si>
    <t>200901110967</t>
  </si>
  <si>
    <t>K10191</t>
  </si>
  <si>
    <t>OM-P725</t>
  </si>
  <si>
    <t>Michael GÁBRIŠ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</si>
  <si>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</si>
  <si>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</si>
  <si>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</si>
  <si>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</si>
  <si>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</si>
  <si>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</si>
  <si>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</si>
  <si>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</si>
  <si>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</si>
  <si>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</si>
  <si>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</si>
  <si>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</si>
  <si>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</si>
  <si>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</si>
  <si>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</si>
  <si>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</si>
  <si>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</si>
  <si>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</si>
  <si>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</si>
  <si>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</si>
  <si>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</si>
  <si>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</si>
  <si>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</si>
  <si>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</si>
  <si>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</si>
  <si>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</si>
  <si>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</si>
  <si>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</si>
  <si>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</si>
  <si>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</si>
  <si>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</si>
  <si>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</si>
  <si>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</si>
  <si>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</si>
  <si>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Pod Vršky 1138/12</t>
  </si>
  <si>
    <t>OM-H427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</si>
  <si>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</si>
  <si>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</si>
  <si>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</si>
  <si>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</si>
  <si>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</si>
  <si>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</si>
  <si>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</si>
  <si>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</si>
  <si>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</si>
  <si>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</si>
  <si>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</si>
  <si>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</si>
  <si>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</si>
  <si>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</si>
  <si>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</si>
  <si>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</si>
  <si>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</si>
  <si>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</si>
  <si>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</si>
  <si>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</si>
  <si>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</si>
  <si>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</si>
  <si>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</si>
  <si>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</si>
  <si>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Lichardova 5</t>
  </si>
  <si>
    <t>OM-P667</t>
  </si>
  <si>
    <t>G27281109430</t>
  </si>
  <si>
    <t>63</t>
  </si>
  <si>
    <t>Dušan ŠURINA</t>
  </si>
  <si>
    <t>14.3.1959</t>
  </si>
  <si>
    <t>26.12.1986</t>
  </si>
  <si>
    <t>Gaštanová 31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</si>
  <si>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</si>
  <si>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</si>
  <si>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</si>
  <si>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</si>
  <si>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</si>
  <si>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</si>
  <si>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</si>
  <si>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</si>
  <si>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</si>
  <si>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</si>
  <si>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</si>
  <si>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</si>
  <si>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</si>
  <si>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</si>
  <si>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</si>
  <si>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</si>
  <si>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</si>
  <si>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</si>
  <si>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</si>
  <si>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</si>
  <si>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</si>
  <si>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OM-P584</t>
  </si>
  <si>
    <t>8.2.1982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</si>
  <si>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</si>
  <si>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</si>
  <si>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</si>
  <si>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</si>
  <si>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</si>
  <si>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</si>
  <si>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</si>
  <si>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</si>
  <si>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OM-H413</t>
  </si>
  <si>
    <t>OM-P058</t>
  </si>
  <si>
    <t>Marián CSONKA</t>
  </si>
  <si>
    <t>STILL 17/ JOKER</t>
  </si>
  <si>
    <t>AVIS 3 30</t>
  </si>
  <si>
    <t>0407162</t>
  </si>
  <si>
    <t>25.2.1960</t>
  </si>
  <si>
    <t>24.12.1973</t>
  </si>
  <si>
    <t>KANGAROO 3</t>
  </si>
  <si>
    <t>27.12.1976</t>
  </si>
  <si>
    <t>Trstín 452</t>
  </si>
  <si>
    <t>P802</t>
  </si>
  <si>
    <t>FAI trieda (FAI class name):</t>
  </si>
  <si>
    <t xml:space="preserve"> FRYŠ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</si>
  <si>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</si>
  <si>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</si>
  <si>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</si>
  <si>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</si>
  <si>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</si>
  <si>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</si>
  <si>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</si>
  <si>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</si>
  <si>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</si>
  <si>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</si>
  <si>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</si>
  <si>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EROS/VYDARENÝ-SADLOŇ</t>
  </si>
  <si>
    <t>Michal ZUBKO</t>
  </si>
  <si>
    <t>P762</t>
  </si>
  <si>
    <t>P052</t>
  </si>
  <si>
    <t>001007006</t>
  </si>
  <si>
    <t>OM-P745</t>
  </si>
  <si>
    <t>14.6.1978</t>
  </si>
  <si>
    <t>Železná 10</t>
  </si>
  <si>
    <t>821 04</t>
  </si>
  <si>
    <t>Štefan BENDÍK</t>
  </si>
  <si>
    <t>28.12.1969</t>
  </si>
  <si>
    <t>Róbert MOLITORIS</t>
  </si>
  <si>
    <t>P507</t>
  </si>
  <si>
    <t>91813304M</t>
  </si>
  <si>
    <t>Jozef  DRŠKA</t>
  </si>
  <si>
    <t>3.3.1963</t>
  </si>
  <si>
    <t>T8841164XL</t>
  </si>
  <si>
    <t>Košice</t>
  </si>
  <si>
    <t>OM-P005</t>
  </si>
  <si>
    <t>H044</t>
  </si>
  <si>
    <t>13.6.1982</t>
  </si>
  <si>
    <t>01284224/P733</t>
  </si>
  <si>
    <t>46</t>
  </si>
  <si>
    <t>Miroslav ANTOL</t>
  </si>
  <si>
    <t>20.6.1982</t>
  </si>
  <si>
    <t>Miroslav KOMANEC</t>
  </si>
  <si>
    <t xml:space="preserve">Na Vápenicu 422 </t>
  </si>
  <si>
    <t>OM-P282</t>
  </si>
  <si>
    <t>D2ML-O-02E-005</t>
  </si>
  <si>
    <t>27.4.1977</t>
  </si>
  <si>
    <t>OM-P652</t>
  </si>
  <si>
    <t>4.10.1973</t>
  </si>
  <si>
    <t>Košická 43</t>
  </si>
  <si>
    <t>18.3.1968</t>
  </si>
  <si>
    <t>IMPULS 2 30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</si>
  <si>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</si>
  <si>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</si>
  <si>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</si>
  <si>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</si>
  <si>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</si>
  <si>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</si>
  <si>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</si>
  <si>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</si>
  <si>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</si>
  <si>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</si>
  <si>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</si>
  <si>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</si>
  <si>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</si>
  <si>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</si>
  <si>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13.9.1985</t>
  </si>
  <si>
    <t>26.7.1984</t>
  </si>
  <si>
    <t>841 04</t>
  </si>
  <si>
    <t>Borodáčova 2</t>
  </si>
  <si>
    <t>29.4.1970</t>
  </si>
  <si>
    <t>OM-P706</t>
  </si>
  <si>
    <t>OM-P392</t>
  </si>
  <si>
    <t>AIR DESIGN</t>
  </si>
  <si>
    <t>9.8.1972</t>
  </si>
  <si>
    <t>OM-P676</t>
  </si>
  <si>
    <t>919 01</t>
  </si>
  <si>
    <t>SG4283141102</t>
  </si>
  <si>
    <t>OM-P542</t>
  </si>
  <si>
    <t>851 04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</si>
  <si>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</si>
  <si>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</si>
  <si>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</si>
  <si>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</si>
  <si>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</si>
  <si>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</si>
  <si>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</si>
  <si>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</si>
  <si>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</si>
  <si>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</si>
  <si>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</si>
  <si>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</si>
  <si>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</si>
  <si>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</si>
  <si>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</si>
  <si>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05300842</t>
  </si>
  <si>
    <t>PAVEL VAŠÍČEK</t>
  </si>
  <si>
    <t>18.1.1981</t>
  </si>
  <si>
    <t>11.1.1984</t>
  </si>
  <si>
    <t>NIRVANA SYSTEMS</t>
  </si>
  <si>
    <t>OM-P692</t>
  </si>
  <si>
    <t>SOL</t>
  </si>
  <si>
    <t>21.3.1984</t>
  </si>
  <si>
    <t>Ján STEHLÍK</t>
  </si>
  <si>
    <t>19.5.1970</t>
  </si>
  <si>
    <t>Nálepkova 46</t>
  </si>
  <si>
    <t>OM-P752</t>
  </si>
  <si>
    <t>OM-P530</t>
  </si>
  <si>
    <t>Prusy 236</t>
  </si>
  <si>
    <t>G29281102096</t>
  </si>
  <si>
    <t>MINIPLANE TOP 80</t>
  </si>
  <si>
    <t>OM-P814</t>
  </si>
  <si>
    <t>Diaková 68</t>
  </si>
  <si>
    <t>RR ELECTRIC F 200</t>
  </si>
  <si>
    <t>Martin MATEJ</t>
  </si>
  <si>
    <t>25.10.1988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</si>
  <si>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</si>
  <si>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</si>
  <si>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</si>
  <si>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</si>
  <si>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</si>
  <si>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</si>
  <si>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</si>
  <si>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</si>
  <si>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</si>
  <si>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</si>
  <si>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</si>
  <si>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</si>
  <si>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</si>
  <si>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</si>
  <si>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OM-H404</t>
  </si>
  <si>
    <t>Prusy 239</t>
  </si>
  <si>
    <t>Topoľovka 212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</si>
  <si>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</si>
  <si>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</si>
  <si>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</si>
  <si>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</si>
  <si>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</si>
  <si>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</si>
  <si>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</si>
  <si>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</si>
  <si>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</si>
  <si>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</si>
  <si>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</si>
  <si>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</si>
  <si>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</si>
  <si>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</si>
  <si>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</si>
  <si>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</si>
  <si>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</si>
  <si>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</si>
  <si>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</si>
  <si>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</si>
  <si>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</si>
  <si>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</si>
  <si>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</si>
  <si>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</si>
  <si>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</si>
  <si>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</si>
  <si>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</si>
  <si>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</si>
  <si>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</si>
  <si>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</si>
  <si>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</si>
  <si>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</si>
  <si>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</si>
  <si>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</si>
  <si>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</si>
  <si>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</si>
  <si>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</si>
  <si>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</si>
  <si>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</si>
  <si>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</si>
  <si>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</si>
  <si>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</si>
  <si>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</si>
  <si>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</si>
  <si>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</si>
  <si>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</si>
  <si>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</si>
  <si>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OM-P874</t>
  </si>
  <si>
    <t>AEROS/JOKERTRIKE</t>
  </si>
  <si>
    <t>Stanislav SOJAK</t>
  </si>
  <si>
    <t>5.6.1984</t>
  </si>
  <si>
    <t>OM-P777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</si>
  <si>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</si>
  <si>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</si>
  <si>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</si>
  <si>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</si>
  <si>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</si>
  <si>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</si>
  <si>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</si>
  <si>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</si>
  <si>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</si>
  <si>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OM-P056</t>
  </si>
  <si>
    <t>Myjava</t>
  </si>
  <si>
    <t>907 01</t>
  </si>
  <si>
    <t xml:space="preserve">OM-H076 </t>
  </si>
  <si>
    <t>H076</t>
  </si>
  <si>
    <t>17.11.1968</t>
  </si>
  <si>
    <t>015 01</t>
  </si>
  <si>
    <t>P814</t>
  </si>
  <si>
    <t>14.2.1969</t>
  </si>
  <si>
    <t>Martin GALLO</t>
  </si>
  <si>
    <t>29.1.1984</t>
  </si>
  <si>
    <t>5/2103</t>
  </si>
  <si>
    <t>MÁRA WING/ VLADYKA</t>
  </si>
  <si>
    <t>Filip BREZA</t>
  </si>
  <si>
    <t>7.12.1971</t>
  </si>
  <si>
    <t>Bartoňová 21/A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</si>
  <si>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</si>
  <si>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</si>
  <si>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</si>
  <si>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</si>
  <si>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</si>
  <si>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</si>
  <si>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</si>
  <si>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</si>
  <si>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</si>
  <si>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</si>
  <si>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</si>
  <si>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</si>
  <si>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</si>
  <si>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Klížske Hradište 178</t>
  </si>
  <si>
    <t>958 45</t>
  </si>
  <si>
    <t>22.1.1992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</si>
  <si>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</si>
  <si>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</si>
  <si>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</si>
  <si>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</si>
  <si>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</si>
  <si>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</si>
  <si>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</si>
  <si>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</si>
  <si>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</si>
  <si>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</si>
  <si>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</si>
  <si>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</si>
  <si>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</si>
  <si>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</si>
  <si>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</si>
  <si>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</si>
  <si>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</si>
  <si>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</si>
  <si>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</si>
  <si>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</si>
  <si>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</si>
  <si>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</si>
  <si>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</si>
  <si>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</si>
  <si>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</si>
  <si>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</si>
  <si>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</si>
  <si>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</si>
  <si>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</si>
  <si>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</si>
  <si>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</si>
  <si>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</si>
  <si>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</si>
  <si>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</si>
  <si>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</si>
  <si>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</si>
  <si>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Považská Teplá 117</t>
  </si>
  <si>
    <t>Hybe 178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</si>
  <si>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</si>
  <si>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</si>
  <si>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</si>
  <si>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</si>
  <si>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</si>
  <si>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</si>
  <si>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</si>
  <si>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</si>
  <si>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</si>
  <si>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</si>
  <si>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</si>
  <si>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</si>
  <si>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</si>
  <si>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Bosniacka 50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</si>
  <si>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</si>
  <si>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</si>
  <si>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</si>
  <si>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</si>
  <si>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</si>
  <si>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</si>
  <si>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</si>
  <si>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</si>
  <si>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</si>
  <si>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</si>
  <si>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</si>
  <si>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</si>
  <si>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</si>
  <si>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</si>
  <si>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</si>
  <si>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</si>
  <si>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</si>
  <si>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</si>
  <si>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</si>
  <si>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</si>
  <si>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</si>
  <si>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0,5</t>
  </si>
  <si>
    <t>5</t>
  </si>
  <si>
    <t>12.8.1963</t>
  </si>
  <si>
    <t>OM-P389</t>
  </si>
  <si>
    <t>P784</t>
  </si>
  <si>
    <t>POLARIS L</t>
  </si>
  <si>
    <t>OM-P833</t>
  </si>
  <si>
    <t>ORBIT 3 26</t>
  </si>
  <si>
    <t>99478840</t>
  </si>
  <si>
    <t>OM-P175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</si>
  <si>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</si>
  <si>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</si>
  <si>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</si>
  <si>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</si>
  <si>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</si>
  <si>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</si>
  <si>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</si>
  <si>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</si>
  <si>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</si>
  <si>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</si>
  <si>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</si>
  <si>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</si>
  <si>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COMET L</t>
  </si>
  <si>
    <t>Martin</t>
  </si>
  <si>
    <t>036 01</t>
  </si>
  <si>
    <t>ADVANCE</t>
  </si>
  <si>
    <t>Por. č.</t>
  </si>
  <si>
    <t>OM-H032</t>
  </si>
  <si>
    <t>Drábik</t>
  </si>
  <si>
    <t>30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</si>
  <si>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</si>
  <si>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</si>
  <si>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</si>
  <si>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</si>
  <si>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</si>
  <si>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</si>
  <si>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</si>
  <si>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</si>
  <si>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</si>
  <si>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</si>
  <si>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</si>
  <si>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</si>
  <si>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</si>
  <si>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</si>
  <si>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</si>
  <si>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</si>
  <si>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</si>
  <si>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</si>
  <si>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</si>
  <si>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</si>
  <si>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</si>
  <si>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</si>
  <si>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</si>
  <si>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</si>
  <si>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</si>
  <si>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Nitra</t>
  </si>
  <si>
    <t>Mierová 235/121</t>
  </si>
  <si>
    <t>SIMONINI-BALÁŽ</t>
  </si>
  <si>
    <t>115</t>
  </si>
  <si>
    <t>OM-P012</t>
  </si>
  <si>
    <t>OM-P680</t>
  </si>
  <si>
    <t>17.1.1952</t>
  </si>
  <si>
    <t>APOLLO C 17 TN</t>
  </si>
  <si>
    <t>EN-D</t>
  </si>
  <si>
    <t>Rudolf HOLUBČÍK</t>
  </si>
  <si>
    <t>31</t>
  </si>
  <si>
    <t>67</t>
  </si>
  <si>
    <t>PROFI TL/JET STAR</t>
  </si>
  <si>
    <t>OM-H033</t>
  </si>
  <si>
    <t>AEROS/APOLLO</t>
  </si>
  <si>
    <t>Igor KIANIČKA</t>
  </si>
  <si>
    <t>21.5.1974</t>
  </si>
  <si>
    <t>OM-H472</t>
  </si>
  <si>
    <t>179</t>
  </si>
  <si>
    <t>OM-P800</t>
  </si>
  <si>
    <t>COMET S</t>
  </si>
  <si>
    <t>25.5.1974</t>
  </si>
  <si>
    <t>Slovenská 36/399</t>
  </si>
  <si>
    <t>P748</t>
  </si>
  <si>
    <t>G20262902035</t>
  </si>
  <si>
    <t>AVIS 3 26</t>
  </si>
  <si>
    <t>Vlečné zariadenie VERNER,dovoz ČR</t>
  </si>
  <si>
    <t>PER IL VOLO</t>
  </si>
  <si>
    <t>Gáň 203</t>
  </si>
  <si>
    <t>G19282507070</t>
  </si>
  <si>
    <t>Cyrila a Metoda 16</t>
  </si>
  <si>
    <t>28.3.1977</t>
  </si>
  <si>
    <t>OM-P885</t>
  </si>
  <si>
    <t>WILS WING</t>
  </si>
  <si>
    <t>HAMAN</t>
  </si>
  <si>
    <t>APOLLO/COSMOS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</si>
  <si>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</si>
  <si>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</si>
  <si>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</si>
  <si>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</si>
  <si>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</si>
  <si>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</si>
  <si>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</si>
  <si>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</si>
  <si>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</si>
  <si>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</si>
  <si>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</si>
  <si>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</si>
  <si>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</si>
  <si>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</si>
  <si>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</si>
  <si>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</si>
  <si>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</si>
  <si>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Suchá nad Parnou 132</t>
  </si>
  <si>
    <t>H054</t>
  </si>
  <si>
    <t>M 100</t>
  </si>
  <si>
    <t>ERIS M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</si>
  <si>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</si>
  <si>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</si>
  <si>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</si>
  <si>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</si>
  <si>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</si>
  <si>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</si>
  <si>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</si>
  <si>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</si>
  <si>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</si>
  <si>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26.12.1969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</si>
  <si>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</si>
  <si>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</si>
  <si>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</si>
  <si>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</si>
  <si>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</si>
  <si>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</si>
  <si>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</si>
  <si>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</si>
  <si>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</si>
  <si>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18.1.1974</t>
  </si>
  <si>
    <t>28+22</t>
  </si>
  <si>
    <t>29.4.1974</t>
  </si>
  <si>
    <t>Martin HUSÁR</t>
  </si>
  <si>
    <t>Kačmár</t>
  </si>
  <si>
    <t>P,Z</t>
  </si>
  <si>
    <t>Hurbanova 670/12</t>
  </si>
  <si>
    <t>H080</t>
  </si>
  <si>
    <t>4.2.1977</t>
  </si>
  <si>
    <t>OM-P603</t>
  </si>
  <si>
    <t>Bratislava</t>
  </si>
  <si>
    <t>0082012/15112012</t>
  </si>
  <si>
    <t>OM-P867</t>
  </si>
  <si>
    <t>ANTEA M</t>
  </si>
  <si>
    <t>HOOK 3 29</t>
  </si>
  <si>
    <t>OM-P479</t>
  </si>
  <si>
    <t>I 321124</t>
  </si>
  <si>
    <t>LTF 1-2</t>
  </si>
  <si>
    <t>DELTA 2 L</t>
  </si>
  <si>
    <t>10.10.1980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</si>
  <si>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</si>
  <si>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</si>
  <si>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</si>
  <si>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</si>
  <si>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</si>
  <si>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</si>
  <si>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</si>
  <si>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</si>
  <si>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</si>
  <si>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</si>
  <si>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</si>
  <si>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</si>
  <si>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20.2.1985</t>
  </si>
  <si>
    <t>OM-P654</t>
  </si>
  <si>
    <t>OM-P621</t>
  </si>
  <si>
    <t>13900802MC</t>
  </si>
  <si>
    <t>P789</t>
  </si>
  <si>
    <t>1.12.1965</t>
  </si>
  <si>
    <t>Rakovice 122</t>
  </si>
  <si>
    <t>LACOAIR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</si>
  <si>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</si>
  <si>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</si>
  <si>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</si>
  <si>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</si>
  <si>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</si>
  <si>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</si>
  <si>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</si>
  <si>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Jaroslav VANEK</t>
  </si>
  <si>
    <t>5.1.1957</t>
  </si>
  <si>
    <t>Partizánska 60</t>
  </si>
  <si>
    <t>AILE 28</t>
  </si>
  <si>
    <t>Brezno</t>
  </si>
  <si>
    <t>23069601T</t>
  </si>
  <si>
    <t>Peter TÁBORA</t>
  </si>
  <si>
    <t>Malacká cesta 21</t>
  </si>
  <si>
    <t>086.10/327</t>
  </si>
  <si>
    <t>OM-P876</t>
  </si>
  <si>
    <t>PLUTO Bi XXL</t>
  </si>
  <si>
    <t>12848603TC</t>
  </si>
  <si>
    <t>Vs1</t>
  </si>
  <si>
    <t>APCO</t>
  </si>
  <si>
    <t>17.6.1965</t>
  </si>
  <si>
    <t>SNP 457/47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</si>
  <si>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</si>
  <si>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</si>
  <si>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</si>
  <si>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</si>
  <si>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</si>
  <si>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</si>
  <si>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</si>
  <si>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</si>
  <si>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OM-H005</t>
  </si>
  <si>
    <t>Trstín 397</t>
  </si>
  <si>
    <t>ICARO 2000</t>
  </si>
  <si>
    <t>SPIN PARAMOTORS</t>
  </si>
  <si>
    <t>MW 117 / HATALA</t>
  </si>
  <si>
    <t>H039</t>
  </si>
  <si>
    <t>MÁRA WING / HATALA</t>
  </si>
  <si>
    <t>12.4.1974</t>
  </si>
  <si>
    <t>90</t>
  </si>
  <si>
    <t>Martin POLIVKA</t>
  </si>
  <si>
    <t>29.6.1977</t>
  </si>
  <si>
    <t>10305</t>
  </si>
  <si>
    <t>OM-H444</t>
  </si>
  <si>
    <t>SKYWALK</t>
  </si>
  <si>
    <t>15.11.1981</t>
  </si>
  <si>
    <t>Daniel ŠPANKO</t>
  </si>
  <si>
    <t>53</t>
  </si>
  <si>
    <t>250</t>
  </si>
  <si>
    <t>6</t>
  </si>
  <si>
    <t>11.8.1981</t>
  </si>
  <si>
    <t>Plavnica 428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</si>
  <si>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</si>
  <si>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</si>
  <si>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</si>
  <si>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</si>
  <si>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</si>
  <si>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</si>
  <si>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</si>
  <si>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24.2.1950</t>
  </si>
  <si>
    <t>4.9.1966</t>
  </si>
  <si>
    <t xml:space="preserve">Prievidza </t>
  </si>
  <si>
    <t>3E</t>
  </si>
  <si>
    <t>38+33</t>
  </si>
  <si>
    <t>Rudolf HOLUJ</t>
  </si>
  <si>
    <t>OM-P575</t>
  </si>
  <si>
    <t>G27281303021</t>
  </si>
  <si>
    <t>Július PÁNIK</t>
  </si>
  <si>
    <t>24.5.1961</t>
  </si>
  <si>
    <t>18.8.1984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</si>
  <si>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</si>
  <si>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</si>
  <si>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</si>
  <si>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</si>
  <si>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</si>
  <si>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</si>
  <si>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</si>
  <si>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</si>
  <si>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</si>
  <si>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</si>
  <si>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</si>
  <si>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</si>
  <si>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</si>
  <si>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10.8.1989</t>
  </si>
  <si>
    <t>MTZ 39</t>
  </si>
  <si>
    <t>BRNO SPORT</t>
  </si>
  <si>
    <t>P849</t>
  </si>
  <si>
    <t>034 82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</si>
  <si>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</si>
  <si>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</si>
  <si>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</si>
  <si>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</si>
  <si>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</si>
  <si>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</si>
  <si>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</si>
  <si>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</si>
  <si>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</si>
  <si>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</si>
  <si>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OM-P834</t>
  </si>
  <si>
    <t>21.2.1956</t>
  </si>
  <si>
    <t>15</t>
  </si>
  <si>
    <t>Hollého 751/8</t>
  </si>
  <si>
    <t>OM-P552</t>
  </si>
  <si>
    <t>25+13</t>
  </si>
  <si>
    <t>11.10.1993</t>
  </si>
  <si>
    <t>42</t>
  </si>
  <si>
    <t>OM-P681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</si>
  <si>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</si>
  <si>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</si>
  <si>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</si>
  <si>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</si>
  <si>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</si>
  <si>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</si>
  <si>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</si>
  <si>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</si>
  <si>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205102</t>
  </si>
  <si>
    <t>NIRVANA</t>
  </si>
  <si>
    <t>22.8.1960</t>
  </si>
  <si>
    <t>10.7.1975</t>
  </si>
  <si>
    <t>P354</t>
  </si>
  <si>
    <t>800706084</t>
  </si>
  <si>
    <t>Ján KOČIŠ</t>
  </si>
  <si>
    <t>18.8.1977</t>
  </si>
  <si>
    <t>34043</t>
  </si>
  <si>
    <t>VEGA 2 L</t>
  </si>
  <si>
    <t>Erika NEMČEKOVÁ</t>
  </si>
  <si>
    <t>3.1.1975</t>
  </si>
  <si>
    <t>920 01</t>
  </si>
  <si>
    <t>Peter VRABEC</t>
  </si>
  <si>
    <t>25.12.1971</t>
  </si>
  <si>
    <t>M.Bela 59</t>
  </si>
  <si>
    <t>LETECKÁ AMATÉRSKA ASOCIÁCIA SR</t>
  </si>
  <si>
    <t>G29281107319</t>
  </si>
  <si>
    <t>Hlohovec</t>
  </si>
  <si>
    <t>949 01</t>
  </si>
  <si>
    <t>Nám. 1.mája 459/1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</si>
  <si>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</si>
  <si>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</si>
  <si>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</si>
  <si>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</si>
  <si>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</si>
  <si>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</si>
  <si>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</si>
  <si>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</si>
  <si>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</si>
  <si>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</si>
  <si>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106</t>
  </si>
  <si>
    <t>10.1.1955</t>
  </si>
  <si>
    <t>OM-P174</t>
  </si>
  <si>
    <t>Martin URBAN</t>
  </si>
  <si>
    <t>26.7.1972</t>
  </si>
  <si>
    <t>Gorazdova 1312/1</t>
  </si>
  <si>
    <t>11079</t>
  </si>
  <si>
    <t>Istebnická 456/38A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</si>
  <si>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</si>
  <si>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</si>
  <si>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</si>
  <si>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</si>
  <si>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</si>
  <si>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</si>
  <si>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</si>
  <si>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</si>
  <si>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</si>
  <si>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</si>
  <si>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24.9.1954</t>
  </si>
  <si>
    <t>OM-P024</t>
  </si>
  <si>
    <t>OM-P739</t>
  </si>
  <si>
    <t>28.2.1987</t>
  </si>
  <si>
    <t>OM-P536</t>
  </si>
  <si>
    <t>OM-P187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</si>
  <si>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</si>
  <si>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</si>
  <si>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</si>
  <si>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</si>
  <si>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</si>
  <si>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</si>
  <si>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</si>
  <si>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</si>
  <si>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</si>
  <si>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11.6.1973</t>
  </si>
  <si>
    <t>Hviezdoslavova 59</t>
  </si>
  <si>
    <t>OM-P047</t>
  </si>
  <si>
    <t>OM-P290</t>
  </si>
  <si>
    <t>Polomka</t>
  </si>
  <si>
    <t>976 66</t>
  </si>
  <si>
    <t>OM-P862</t>
  </si>
  <si>
    <t>Peter KRÁLIK</t>
  </si>
  <si>
    <t>27.3.1974</t>
  </si>
  <si>
    <t>OM-H077</t>
  </si>
  <si>
    <t>17.1.1961</t>
  </si>
  <si>
    <t>Tr. SNP 61/B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</si>
  <si>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</si>
  <si>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</si>
  <si>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</si>
  <si>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</si>
  <si>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</si>
  <si>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</si>
  <si>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</si>
  <si>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</si>
  <si>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</si>
  <si>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</si>
  <si>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</si>
  <si>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</si>
  <si>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</si>
  <si>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</si>
  <si>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</si>
  <si>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</si>
  <si>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</si>
  <si>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</si>
  <si>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</si>
  <si>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</si>
  <si>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</si>
  <si>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3.5.1966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</si>
  <si>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</si>
  <si>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</si>
  <si>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</si>
  <si>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</si>
  <si>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</si>
  <si>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</si>
  <si>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</si>
  <si>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</si>
  <si>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2.1.1953</t>
  </si>
  <si>
    <t>Platnosť do:</t>
  </si>
  <si>
    <t>Pečiatka</t>
  </si>
  <si>
    <t>Meno, podpis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</si>
  <si>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</si>
  <si>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</si>
  <si>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</si>
  <si>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</si>
  <si>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</si>
  <si>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</si>
  <si>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</si>
  <si>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</si>
  <si>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</si>
  <si>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</si>
  <si>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</si>
  <si>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</si>
  <si>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</si>
  <si>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</si>
  <si>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</si>
  <si>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</si>
  <si>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</si>
  <si>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</si>
  <si>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</si>
  <si>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</si>
  <si>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</si>
  <si>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</si>
  <si>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</si>
  <si>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</si>
  <si>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</si>
  <si>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</si>
  <si>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</si>
  <si>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</si>
  <si>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</si>
  <si>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</si>
  <si>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</si>
  <si>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</si>
  <si>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</si>
  <si>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</si>
  <si>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IMPULS 2 28</t>
  </si>
  <si>
    <t>SPIN 180E</t>
  </si>
  <si>
    <t>P795</t>
  </si>
  <si>
    <t>Dvorská 9</t>
  </si>
  <si>
    <t>Nitra-Janíkovce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</si>
  <si>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</si>
  <si>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</si>
  <si>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</si>
  <si>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</si>
  <si>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</si>
  <si>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</si>
  <si>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</si>
  <si>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</si>
  <si>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</si>
  <si>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</si>
  <si>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</si>
  <si>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</si>
  <si>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</si>
  <si>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</si>
  <si>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</si>
  <si>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</si>
  <si>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</si>
  <si>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</si>
  <si>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</si>
  <si>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</si>
  <si>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</si>
  <si>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</si>
  <si>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</si>
  <si>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</si>
  <si>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</si>
  <si>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23.3.1979</t>
  </si>
  <si>
    <t>Ižipovce 55</t>
  </si>
  <si>
    <t>Michal GURÁŇ</t>
  </si>
  <si>
    <t>OM-P596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</si>
  <si>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</si>
  <si>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</si>
  <si>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</si>
  <si>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</si>
  <si>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</si>
  <si>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</si>
  <si>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</si>
  <si>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</si>
  <si>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Ján WIENER</t>
  </si>
  <si>
    <t>24.11.1965</t>
  </si>
  <si>
    <t>Ulič 310</t>
  </si>
  <si>
    <t>H912</t>
  </si>
  <si>
    <t>OM-P301</t>
  </si>
  <si>
    <t>0//0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</si>
  <si>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</si>
  <si>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</si>
  <si>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</si>
  <si>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</si>
  <si>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</si>
  <si>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</si>
  <si>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</si>
  <si>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</si>
  <si>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</si>
  <si>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</si>
  <si>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</si>
  <si>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</si>
  <si>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</si>
  <si>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</si>
  <si>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</si>
  <si>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</si>
  <si>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</si>
  <si>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</si>
  <si>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</si>
  <si>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</si>
  <si>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</si>
  <si>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</si>
  <si>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</si>
  <si>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</si>
  <si>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</si>
  <si>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</si>
  <si>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</si>
  <si>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</si>
  <si>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</si>
  <si>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</si>
  <si>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OM-H035</t>
  </si>
  <si>
    <t>120</t>
  </si>
  <si>
    <t>OM-P176</t>
  </si>
  <si>
    <t>23.6.1985</t>
  </si>
  <si>
    <t>95</t>
  </si>
  <si>
    <t>Prejtská 214</t>
  </si>
  <si>
    <t>DHV-1</t>
  </si>
  <si>
    <t>TATTOO M</t>
  </si>
  <si>
    <t>OM-P435</t>
  </si>
  <si>
    <t>SPIN 180 E</t>
  </si>
  <si>
    <t>ČSA 10</t>
  </si>
  <si>
    <t>Ovručská 11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</si>
  <si>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</si>
  <si>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</si>
  <si>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</si>
  <si>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</si>
  <si>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</si>
  <si>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</si>
  <si>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</si>
  <si>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</si>
  <si>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</si>
  <si>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</si>
  <si>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</si>
  <si>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</si>
  <si>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</si>
  <si>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</si>
  <si>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</si>
  <si>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</si>
  <si>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</si>
  <si>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</si>
  <si>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</si>
  <si>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</si>
  <si>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</si>
  <si>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</si>
  <si>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</si>
  <si>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</si>
  <si>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</si>
  <si>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</si>
  <si>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</si>
  <si>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</si>
  <si>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</si>
  <si>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</si>
  <si>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</si>
  <si>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</si>
  <si>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OM-H023</t>
  </si>
  <si>
    <t>H023</t>
  </si>
  <si>
    <t>DELTA M</t>
  </si>
  <si>
    <t>OM-P693</t>
  </si>
  <si>
    <t>22.2.1977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</si>
  <si>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</si>
  <si>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</si>
  <si>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</si>
  <si>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</si>
  <si>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</si>
  <si>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</si>
  <si>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</si>
  <si>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</si>
  <si>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</si>
  <si>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29.9.1958</t>
  </si>
  <si>
    <t>13.12.1977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</si>
  <si>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</si>
  <si>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</si>
  <si>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</si>
  <si>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</si>
  <si>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</si>
  <si>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017 01</t>
  </si>
  <si>
    <t>P299</t>
  </si>
  <si>
    <t>COMPACT 2 M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</si>
  <si>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</si>
  <si>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</si>
  <si>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</si>
  <si>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</si>
  <si>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</si>
  <si>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</si>
  <si>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</si>
  <si>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15.1.1966</t>
  </si>
  <si>
    <t>P.J.Šafárika 9/12</t>
  </si>
  <si>
    <t>ELLUS 3 L</t>
  </si>
  <si>
    <t>OM-P578</t>
  </si>
  <si>
    <t>2528-1554</t>
  </si>
  <si>
    <t>OM-P948</t>
  </si>
  <si>
    <t>Hlavná 222/38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</si>
  <si>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</si>
  <si>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</si>
  <si>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</si>
  <si>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</si>
  <si>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</si>
  <si>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</si>
  <si>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</si>
  <si>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</si>
  <si>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</si>
  <si>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</si>
  <si>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MINIPLANE</t>
  </si>
  <si>
    <t>OM-P084</t>
  </si>
  <si>
    <t>27.9.1967</t>
  </si>
  <si>
    <t>OM-P933</t>
  </si>
  <si>
    <t>OM-P934</t>
  </si>
  <si>
    <t>Tomáš DZURENDA</t>
  </si>
  <si>
    <t>16.1.1987</t>
  </si>
  <si>
    <t>Kaštielska 2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</si>
  <si>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</si>
  <si>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</si>
  <si>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</si>
  <si>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</si>
  <si>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</si>
  <si>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</si>
  <si>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</si>
  <si>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</si>
  <si>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</si>
  <si>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</si>
  <si>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</si>
  <si>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</si>
  <si>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OM-H432</t>
  </si>
  <si>
    <t>IMPULS GmbH</t>
  </si>
  <si>
    <t>Šamorín</t>
  </si>
  <si>
    <t>931 01</t>
  </si>
  <si>
    <t>OM-H436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</si>
  <si>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</si>
  <si>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</si>
  <si>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</si>
  <si>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</si>
  <si>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</si>
  <si>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</si>
  <si>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</si>
  <si>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</si>
  <si>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</si>
  <si>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</si>
  <si>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</si>
  <si>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</si>
  <si>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</si>
  <si>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</si>
  <si>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</si>
  <si>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</si>
  <si>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</si>
  <si>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</si>
  <si>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</si>
  <si>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OM-H087</t>
  </si>
  <si>
    <t>OM-P746</t>
  </si>
  <si>
    <t>ASPEN 5 24</t>
  </si>
  <si>
    <t>OM-P881</t>
  </si>
  <si>
    <t>Juraj KOREŇ</t>
  </si>
  <si>
    <t>Horná Ves 44/F</t>
  </si>
  <si>
    <t>OM-P832</t>
  </si>
  <si>
    <t>3.1.1992</t>
  </si>
  <si>
    <t>NEVADA XS</t>
  </si>
  <si>
    <t>FENIX  2 26</t>
  </si>
  <si>
    <t>23</t>
  </si>
  <si>
    <t>OM-P977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</si>
  <si>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</si>
  <si>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</si>
  <si>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</si>
  <si>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</si>
  <si>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</si>
  <si>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</si>
  <si>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</si>
  <si>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</si>
  <si>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</si>
  <si>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</si>
  <si>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</si>
  <si>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</si>
  <si>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</si>
  <si>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</si>
  <si>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</si>
  <si>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</si>
  <si>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</si>
  <si>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</si>
  <si>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</si>
  <si>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>OM-H088</t>
  </si>
  <si>
    <t xml:space="preserve">COMET 2 M </t>
  </si>
  <si>
    <t>DELTA 2 XL</t>
  </si>
  <si>
    <t>D2XL-0-150-063</t>
  </si>
  <si>
    <t>OM-P626</t>
  </si>
  <si>
    <t>OM-P914</t>
  </si>
  <si>
    <t>155</t>
  </si>
  <si>
    <t>21</t>
  </si>
  <si>
    <t>OM-P250</t>
  </si>
  <si>
    <t>13466005S</t>
  </si>
  <si>
    <t>20.4.1989</t>
  </si>
  <si>
    <t>Hollého 15</t>
  </si>
  <si>
    <t>47</t>
  </si>
  <si>
    <t>20.5.1989</t>
  </si>
  <si>
    <t>Kraskova 15</t>
  </si>
  <si>
    <t>6.2.1992</t>
  </si>
  <si>
    <t>OM-P801</t>
  </si>
  <si>
    <t>EROS/SADLOŇ</t>
  </si>
  <si>
    <t>Dolná Krupá</t>
  </si>
  <si>
    <t>OM-P102</t>
  </si>
  <si>
    <t>OM-P391</t>
  </si>
  <si>
    <t>RU4MS-P-28E-025</t>
  </si>
  <si>
    <t>Jaroslav KOVÁČ</t>
  </si>
  <si>
    <t>1.4.1972</t>
  </si>
  <si>
    <t>Jamník 296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</si>
  <si>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</si>
  <si>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</si>
  <si>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</si>
  <si>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</si>
  <si>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</si>
  <si>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</si>
  <si>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</si>
  <si>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</si>
  <si>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</si>
  <si>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</si>
  <si>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</si>
  <si>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</si>
  <si>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</si>
  <si>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</si>
  <si>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</si>
  <si>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</si>
  <si>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</si>
  <si>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</si>
  <si>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</si>
  <si>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</si>
  <si>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</si>
  <si>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</si>
  <si>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</si>
  <si>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</si>
  <si>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</si>
  <si>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</si>
  <si>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</si>
  <si>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</si>
  <si>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</si>
  <si>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</si>
  <si>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</si>
  <si>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</si>
  <si>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</si>
  <si>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</si>
  <si>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OM-P216</t>
  </si>
  <si>
    <t>ICEPEAK 3 26</t>
  </si>
  <si>
    <t>9</t>
  </si>
  <si>
    <t>FALCON 195</t>
  </si>
  <si>
    <t>OM-H439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</si>
  <si>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</si>
  <si>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</si>
  <si>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</si>
  <si>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</si>
  <si>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</si>
  <si>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</si>
  <si>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</si>
  <si>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</si>
  <si>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</si>
  <si>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</si>
  <si>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</si>
  <si>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</si>
  <si>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</si>
  <si>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</si>
  <si>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</si>
  <si>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</si>
  <si>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</si>
  <si>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</si>
  <si>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</si>
  <si>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</si>
  <si>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</si>
  <si>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OM-P229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</si>
  <si>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</si>
  <si>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</si>
  <si>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</si>
  <si>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</si>
  <si>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</si>
  <si>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</si>
  <si>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</si>
  <si>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</si>
  <si>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</si>
  <si>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OM-P755</t>
  </si>
  <si>
    <t>OM-P274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</si>
  <si>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</si>
  <si>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</si>
  <si>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</si>
  <si>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</si>
  <si>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</si>
  <si>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</si>
  <si>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</si>
  <si>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</si>
  <si>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</si>
  <si>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</si>
  <si>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</si>
  <si>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</si>
  <si>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</si>
  <si>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</si>
  <si>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</si>
  <si>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</si>
  <si>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</si>
  <si>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</si>
  <si>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</si>
  <si>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</si>
  <si>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</si>
  <si>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</si>
  <si>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</si>
  <si>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</si>
  <si>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</si>
  <si>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</si>
  <si>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</si>
  <si>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</si>
  <si>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</si>
  <si>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</si>
  <si>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</si>
  <si>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</si>
  <si>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</si>
  <si>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</si>
  <si>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</si>
  <si>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</si>
  <si>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</si>
  <si>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</si>
  <si>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</si>
  <si>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28.1.1968</t>
  </si>
  <si>
    <t>OM-P987</t>
  </si>
  <si>
    <t>OM-P271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</si>
  <si>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</si>
  <si>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</si>
  <si>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</si>
  <si>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</si>
  <si>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</si>
  <si>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</si>
  <si>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</si>
  <si>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</si>
  <si>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</si>
  <si>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</si>
  <si>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OM-P296</t>
  </si>
  <si>
    <t>OM-H449</t>
  </si>
  <si>
    <t>OM-H469</t>
  </si>
  <si>
    <t>OM-H450</t>
  </si>
  <si>
    <t>10.9.1981</t>
  </si>
  <si>
    <t>AFN.ST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</si>
  <si>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</si>
  <si>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</si>
  <si>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</si>
  <si>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</si>
  <si>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</si>
  <si>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</si>
  <si>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</si>
  <si>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</si>
  <si>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</si>
  <si>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</si>
  <si>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</si>
  <si>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</si>
  <si>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</si>
  <si>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</si>
  <si>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</si>
  <si>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</si>
  <si>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</si>
  <si>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</si>
  <si>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</si>
  <si>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</si>
  <si>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</si>
  <si>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</si>
  <si>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</si>
  <si>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</si>
  <si>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OM-P997</t>
  </si>
  <si>
    <t>81212202T</t>
  </si>
  <si>
    <t>COMET 2 S</t>
  </si>
  <si>
    <t>MW 155/VM 03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</si>
  <si>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</si>
  <si>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</si>
  <si>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</si>
  <si>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</si>
  <si>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</si>
  <si>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</si>
  <si>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</si>
  <si>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</si>
  <si>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</si>
  <si>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</si>
  <si>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14.5.1959</t>
  </si>
  <si>
    <t>29.4.1969</t>
  </si>
  <si>
    <t>8.4.1981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</si>
  <si>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</si>
  <si>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</si>
  <si>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</si>
  <si>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</si>
  <si>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</si>
  <si>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</si>
  <si>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</si>
  <si>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</si>
  <si>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Špačinská cesta 54</t>
  </si>
  <si>
    <t>OM-P999</t>
  </si>
  <si>
    <t>G35241508088</t>
  </si>
  <si>
    <t>OM-P998</t>
  </si>
  <si>
    <t>Ing. Michal ŠLACHTA</t>
  </si>
  <si>
    <t>9.5.1968</t>
  </si>
  <si>
    <t>Veselá 10</t>
  </si>
  <si>
    <t>OM-P192</t>
  </si>
  <si>
    <t>180</t>
  </si>
  <si>
    <t>24005106L</t>
  </si>
  <si>
    <t>8.11.1978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</si>
  <si>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</si>
  <si>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</si>
  <si>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</si>
  <si>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</si>
  <si>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</si>
  <si>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</si>
  <si>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</si>
  <si>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</si>
  <si>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</si>
  <si>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</si>
  <si>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</si>
  <si>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</si>
  <si>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</si>
  <si>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</si>
  <si>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</si>
  <si>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</si>
  <si>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</si>
  <si>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</si>
  <si>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</si>
  <si>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</si>
  <si>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</si>
  <si>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31.1.1998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</si>
  <si>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</si>
  <si>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</si>
  <si>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</si>
  <si>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</si>
  <si>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</si>
  <si>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</si>
  <si>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</si>
  <si>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</si>
  <si>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</si>
  <si>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</si>
  <si>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</si>
  <si>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</si>
  <si>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</si>
  <si>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</si>
  <si>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</si>
  <si>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</si>
  <si>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</si>
  <si>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</si>
  <si>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</si>
  <si>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</si>
  <si>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</si>
  <si>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</si>
  <si>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</si>
  <si>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Výčapy-Opatovce 839</t>
  </si>
  <si>
    <t>OM-P981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</si>
  <si>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</si>
  <si>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</si>
  <si>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</si>
  <si>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</si>
  <si>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</si>
  <si>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</si>
  <si>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</si>
  <si>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</si>
  <si>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</si>
  <si>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</si>
  <si>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</si>
  <si>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</si>
  <si>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</si>
  <si>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</si>
  <si>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</si>
  <si>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</si>
  <si>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</si>
  <si>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</si>
  <si>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</si>
  <si>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</si>
  <si>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</si>
  <si>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</si>
  <si>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</si>
  <si>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</si>
  <si>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</si>
  <si>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</si>
  <si>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</si>
  <si>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</si>
  <si>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</si>
  <si>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</si>
  <si>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</si>
  <si>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</si>
  <si>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</si>
  <si>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</si>
  <si>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</si>
  <si>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</si>
  <si>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21.4.1971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</si>
  <si>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</si>
  <si>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</si>
  <si>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</si>
  <si>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</si>
  <si>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</si>
  <si>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</si>
  <si>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</si>
  <si>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</si>
  <si>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</si>
  <si>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</si>
  <si>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</si>
  <si>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</si>
  <si>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</si>
  <si>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</si>
  <si>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</si>
  <si>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</si>
  <si>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</si>
  <si>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</si>
  <si>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</si>
  <si>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</si>
  <si>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</si>
  <si>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</si>
  <si>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</si>
  <si>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</si>
  <si>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</si>
  <si>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</si>
  <si>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12.7.1970</t>
  </si>
  <si>
    <t>Lesná 412/8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</si>
  <si>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</si>
  <si>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</si>
  <si>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</si>
  <si>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</si>
  <si>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</si>
  <si>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</si>
  <si>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</si>
  <si>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</si>
  <si>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</si>
  <si>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</si>
  <si>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</si>
  <si>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</si>
  <si>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9.8.1962</t>
  </si>
  <si>
    <t>OM-H408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</si>
  <si>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</si>
  <si>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</si>
  <si>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</si>
  <si>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</si>
  <si>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</si>
  <si>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</si>
  <si>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</si>
  <si>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</si>
  <si>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</si>
  <si>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</si>
  <si>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OM-P721</t>
  </si>
  <si>
    <t>13469811M</t>
  </si>
  <si>
    <t>Patrik MOSNÝ</t>
  </si>
  <si>
    <t>7.4.1973</t>
  </si>
  <si>
    <t>Ľ.Štúra 424/28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</si>
  <si>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</si>
  <si>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</si>
  <si>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</si>
  <si>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</si>
  <si>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</si>
  <si>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</si>
  <si>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</si>
  <si>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</si>
  <si>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Ing. Peter TÓTH</t>
  </si>
  <si>
    <t>Sobôtka 94</t>
  </si>
  <si>
    <t>OM-P522</t>
  </si>
  <si>
    <t>Ing. Jozef VRABEC</t>
  </si>
  <si>
    <t>Pov. Bystrica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</si>
  <si>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</si>
  <si>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</si>
  <si>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</si>
  <si>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</si>
  <si>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</si>
  <si>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</si>
  <si>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</si>
  <si>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</si>
  <si>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</si>
  <si>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</si>
  <si>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</si>
  <si>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</si>
  <si>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</si>
  <si>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</si>
  <si>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</si>
  <si>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</si>
  <si>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</si>
  <si>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21.3.1986</t>
  </si>
  <si>
    <t>Minerálna 12</t>
  </si>
  <si>
    <t>OM-L006</t>
  </si>
  <si>
    <t>SKY PARAGL.</t>
  </si>
  <si>
    <t>OM-P009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</si>
  <si>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</si>
  <si>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</si>
  <si>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</si>
  <si>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</si>
  <si>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</si>
  <si>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</si>
  <si>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</si>
  <si>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</si>
  <si>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</si>
  <si>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</si>
  <si>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</si>
  <si>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</si>
  <si>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</si>
  <si>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</si>
  <si>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Ing. Peter HORVÁT</t>
  </si>
  <si>
    <t>OM-P461</t>
  </si>
  <si>
    <t>Hlaváčikova 18</t>
  </si>
  <si>
    <t>OM-P015</t>
  </si>
  <si>
    <t>G27261203051</t>
  </si>
  <si>
    <t>OM-P096</t>
  </si>
  <si>
    <t>P096</t>
  </si>
  <si>
    <t>G37241504106</t>
  </si>
  <si>
    <t>Miroslav KOMOLÍK</t>
  </si>
  <si>
    <t>16.8.1964</t>
  </si>
  <si>
    <t>Záhradky 168/4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</si>
  <si>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</si>
  <si>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</si>
  <si>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</si>
  <si>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</si>
  <si>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</si>
  <si>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</si>
  <si>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</si>
  <si>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</si>
  <si>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</si>
  <si>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</si>
  <si>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</si>
  <si>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</si>
  <si>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</si>
  <si>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</si>
  <si>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</si>
  <si>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</si>
  <si>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</si>
  <si>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</si>
  <si>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</si>
  <si>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</si>
  <si>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</si>
  <si>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</si>
  <si>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</si>
  <si>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</si>
  <si>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</si>
  <si>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</si>
  <si>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</si>
  <si>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</si>
  <si>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</si>
  <si>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</si>
  <si>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</si>
  <si>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</si>
  <si>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</si>
  <si>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</si>
  <si>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</si>
  <si>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</si>
  <si>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</si>
  <si>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</si>
  <si>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</si>
  <si>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</si>
  <si>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</si>
  <si>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</si>
  <si>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</si>
  <si>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</si>
  <si>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</si>
  <si>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</si>
  <si>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</si>
  <si>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</si>
  <si>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</si>
  <si>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</si>
  <si>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</si>
  <si>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</si>
  <si>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</si>
  <si>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</si>
  <si>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</si>
  <si>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</si>
  <si>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</si>
  <si>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</si>
  <si>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</si>
  <si>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</si>
  <si>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</si>
  <si>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</si>
  <si>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</si>
  <si>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</si>
  <si>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</si>
  <si>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</si>
  <si>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</si>
  <si>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</si>
  <si>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</si>
  <si>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</si>
  <si>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</si>
  <si>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</si>
  <si>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</si>
  <si>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</si>
  <si>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</si>
  <si>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OM-H480</t>
  </si>
  <si>
    <t>OM-H482</t>
  </si>
  <si>
    <t>OM-H483</t>
  </si>
  <si>
    <t>Cédrová 490/9</t>
  </si>
  <si>
    <t>OM-L021</t>
  </si>
  <si>
    <t>Bc. František KARASZ</t>
  </si>
  <si>
    <t>28.6.1990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</si>
  <si>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</si>
  <si>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</si>
  <si>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</si>
  <si>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</si>
  <si>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</si>
  <si>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</si>
  <si>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</si>
  <si>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</si>
  <si>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</si>
  <si>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</si>
  <si>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</si>
  <si>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</si>
  <si>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</si>
  <si>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</si>
  <si>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</si>
  <si>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</si>
  <si>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</si>
  <si>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</si>
  <si>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</si>
  <si>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</si>
  <si>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</si>
  <si>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</si>
  <si>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</si>
  <si>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</si>
  <si>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</si>
  <si>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</si>
  <si>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</si>
  <si>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</si>
  <si>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</si>
  <si>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25.4.1978</t>
  </si>
  <si>
    <t>OM-L029</t>
  </si>
  <si>
    <t>K380540</t>
  </si>
  <si>
    <t>Bc. Marek KĽOC</t>
  </si>
  <si>
    <t>INSTINCT NS 230 CL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</si>
  <si>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</si>
  <si>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</si>
  <si>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</si>
  <si>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</si>
  <si>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</si>
  <si>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</si>
  <si>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</si>
  <si>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</si>
  <si>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</si>
  <si>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</si>
  <si>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</si>
  <si>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</si>
  <si>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</si>
  <si>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</si>
  <si>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</si>
  <si>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</si>
  <si>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</si>
  <si>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</si>
  <si>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</si>
  <si>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</si>
  <si>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</si>
  <si>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</si>
  <si>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</si>
  <si>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</si>
  <si>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10.10.1971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</si>
  <si>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</si>
  <si>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</si>
  <si>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</si>
  <si>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</si>
  <si>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</si>
  <si>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</si>
  <si>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</si>
  <si>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</si>
  <si>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</si>
  <si>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</si>
  <si>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</si>
  <si>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</si>
  <si>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</si>
  <si>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</si>
  <si>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</si>
  <si>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</si>
  <si>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</si>
  <si>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</si>
  <si>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</si>
  <si>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</si>
  <si>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</si>
  <si>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22.5.1986</t>
  </si>
  <si>
    <t>Vyšný koniec 410</t>
  </si>
  <si>
    <t>OM-L076</t>
  </si>
  <si>
    <t>František VOJTYLA</t>
  </si>
  <si>
    <t>23.11.1979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</si>
  <si>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</si>
  <si>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</si>
  <si>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</si>
  <si>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</si>
  <si>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</si>
  <si>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</si>
  <si>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</si>
  <si>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</si>
  <si>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28.3.1983</t>
  </si>
  <si>
    <t>OM-L068</t>
  </si>
  <si>
    <t>19.6.1972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</si>
  <si>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</si>
  <si>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</si>
  <si>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</si>
  <si>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</si>
  <si>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</si>
  <si>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</si>
  <si>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</si>
  <si>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</si>
  <si>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</si>
  <si>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</si>
  <si>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</si>
  <si>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</si>
  <si>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</si>
  <si>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</si>
  <si>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</si>
  <si>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</si>
  <si>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</si>
  <si>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</si>
  <si>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</si>
  <si>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</si>
  <si>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</si>
  <si>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</si>
  <si>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</si>
  <si>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</si>
  <si>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</si>
  <si>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</si>
  <si>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</si>
  <si>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</si>
  <si>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</si>
  <si>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</si>
  <si>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</si>
  <si>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</si>
  <si>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</si>
  <si>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</si>
  <si>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</si>
  <si>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</si>
  <si>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</si>
  <si>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</si>
  <si>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</si>
  <si>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</si>
  <si>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</si>
  <si>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</si>
  <si>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</si>
  <si>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</si>
  <si>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</si>
  <si>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</si>
  <si>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</si>
  <si>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</si>
  <si>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</si>
  <si>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</si>
  <si>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</si>
  <si>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</si>
  <si>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</si>
  <si>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</si>
  <si>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23.1.1976</t>
  </si>
  <si>
    <t>Račianska 12</t>
  </si>
  <si>
    <t>Ing. Róbert SETNIČKA</t>
  </si>
  <si>
    <t>Ing. Stanislav KUPČO</t>
  </si>
  <si>
    <t>Kuchyňa 355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</si>
  <si>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</si>
  <si>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</si>
  <si>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</si>
  <si>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</si>
  <si>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</si>
  <si>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</si>
  <si>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</si>
  <si>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</si>
  <si>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</si>
  <si>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</si>
  <si>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</si>
  <si>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</si>
  <si>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</si>
  <si>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</si>
  <si>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</si>
  <si>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BASE ML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</si>
  <si>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</si>
  <si>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</si>
  <si>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</si>
  <si>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</si>
  <si>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</si>
  <si>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</si>
  <si>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</si>
  <si>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</si>
  <si>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</si>
  <si>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</si>
  <si>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</si>
  <si>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</si>
  <si>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</si>
  <si>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</si>
  <si>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</si>
  <si>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</si>
  <si>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</si>
  <si>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</si>
  <si>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</si>
  <si>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G20282604074</t>
  </si>
  <si>
    <t>OM-P198</t>
  </si>
  <si>
    <t>59</t>
  </si>
  <si>
    <t>OM-P227</t>
  </si>
  <si>
    <t>OM-P269</t>
  </si>
  <si>
    <t>15514409L</t>
  </si>
  <si>
    <t>29.12.1991</t>
  </si>
  <si>
    <t>OM-P277</t>
  </si>
  <si>
    <t>18.10.1995</t>
  </si>
  <si>
    <t>ICARO PARAGL.</t>
  </si>
  <si>
    <t>117</t>
  </si>
  <si>
    <t>109</t>
  </si>
  <si>
    <t>Juraj VERNÁRSKY</t>
  </si>
  <si>
    <t>28.4.1966</t>
  </si>
  <si>
    <t>SNP 95</t>
  </si>
  <si>
    <t>METIS 2</t>
  </si>
  <si>
    <t>1253-11-0312</t>
  </si>
  <si>
    <t>OM-P325</t>
  </si>
  <si>
    <t>2526-1609</t>
  </si>
  <si>
    <t>9.4.1971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</si>
  <si>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</si>
  <si>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</si>
  <si>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</si>
  <si>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</si>
  <si>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</si>
  <si>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</si>
  <si>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</si>
  <si>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</si>
  <si>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</si>
  <si>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</si>
  <si>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</si>
  <si>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27.11.1979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</si>
  <si>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</si>
  <si>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</si>
  <si>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</si>
  <si>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</si>
  <si>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</si>
  <si>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</si>
  <si>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</si>
  <si>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</si>
  <si>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28.12.1964</t>
  </si>
  <si>
    <t>Ing. Peter HODÚR</t>
  </si>
  <si>
    <t>10.11.1964</t>
  </si>
  <si>
    <t>Tešedíkovo 225</t>
  </si>
  <si>
    <t>Urban ŠKOTTA</t>
  </si>
  <si>
    <t>41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</si>
  <si>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</si>
  <si>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</si>
  <si>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</si>
  <si>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</si>
  <si>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</si>
  <si>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</si>
  <si>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</si>
  <si>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68+</t>
  </si>
  <si>
    <t>Radovan TEŠÍK</t>
  </si>
  <si>
    <t>31.12.1986</t>
  </si>
  <si>
    <t>ALPHA 6 26</t>
  </si>
  <si>
    <t>OM-P655</t>
  </si>
  <si>
    <t>Gemerská 1776/6</t>
  </si>
  <si>
    <t>12850103LC</t>
  </si>
  <si>
    <t>René PETRÁŠ</t>
  </si>
  <si>
    <t>22.3.1974</t>
  </si>
  <si>
    <t>SUPERHAWK</t>
  </si>
  <si>
    <t>69</t>
  </si>
  <si>
    <t>3082 P 49258</t>
  </si>
  <si>
    <t>ALPHA 6 28</t>
  </si>
  <si>
    <t>14505809SM</t>
  </si>
  <si>
    <t>2.3.1966</t>
  </si>
  <si>
    <t>13467106M</t>
  </si>
  <si>
    <t>Michal ABRAHÁM</t>
  </si>
  <si>
    <t>22.12.1980</t>
  </si>
  <si>
    <t>Romanova 1674/42</t>
  </si>
  <si>
    <t>Ing. Milan BOHUŠ</t>
  </si>
  <si>
    <t>Ing. Pavol TRCKA</t>
  </si>
  <si>
    <t>2.4.1968</t>
  </si>
  <si>
    <t>Gorkého 342/9</t>
  </si>
  <si>
    <t>OM-P788</t>
  </si>
  <si>
    <t>82</t>
  </si>
  <si>
    <t>BIGOLDEN 3 42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</si>
  <si>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</si>
  <si>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</si>
  <si>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</si>
  <si>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</si>
  <si>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</si>
  <si>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</si>
  <si>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</si>
  <si>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</si>
  <si>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20.6.1975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</si>
  <si>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</si>
  <si>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</si>
  <si>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</si>
  <si>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</si>
  <si>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</si>
  <si>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</si>
  <si>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</si>
  <si>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</si>
  <si>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</si>
  <si>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OM-P918</t>
  </si>
  <si>
    <t>Emil VALÁRIK</t>
  </si>
  <si>
    <t>16.7.1968</t>
  </si>
  <si>
    <t>Stred 789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</si>
  <si>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</si>
  <si>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</si>
  <si>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</si>
  <si>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</si>
  <si>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</si>
  <si>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</si>
  <si>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</si>
  <si>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</si>
  <si>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</si>
  <si>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</si>
  <si>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</si>
  <si>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</si>
  <si>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</si>
  <si>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</si>
  <si>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</si>
  <si>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</si>
  <si>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</si>
  <si>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</si>
  <si>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M1059110742</t>
  </si>
  <si>
    <t>19.11.1981</t>
  </si>
  <si>
    <t>Liešťany 376</t>
  </si>
  <si>
    <t>OM-L016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</si>
  <si>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</si>
  <si>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</si>
  <si>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</si>
  <si>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</si>
  <si>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</si>
  <si>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</si>
  <si>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</si>
  <si>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</si>
  <si>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</si>
  <si>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</si>
  <si>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</si>
  <si>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</si>
  <si>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</si>
  <si>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</si>
  <si>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</si>
  <si>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</si>
  <si>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</si>
  <si>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</si>
  <si>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</si>
  <si>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</si>
  <si>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</si>
  <si>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</si>
  <si>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25.2.1978</t>
  </si>
  <si>
    <t>Stará cesta 670/15</t>
  </si>
  <si>
    <t>OM-L073</t>
  </si>
  <si>
    <t>0309221</t>
  </si>
  <si>
    <t>SHV A</t>
  </si>
  <si>
    <t>ION 3 S</t>
  </si>
  <si>
    <t>OM-L074</t>
  </si>
  <si>
    <t>203496</t>
  </si>
  <si>
    <t>OM-L075</t>
  </si>
  <si>
    <t>12.6.1997</t>
  </si>
  <si>
    <t>OM-L080</t>
  </si>
  <si>
    <t>15513607M</t>
  </si>
  <si>
    <t>OM-L081</t>
  </si>
  <si>
    <t>OM-L082</t>
  </si>
  <si>
    <t>Roman MOZOL</t>
  </si>
  <si>
    <t>12.12.1980</t>
  </si>
  <si>
    <t>Rudina 120</t>
  </si>
  <si>
    <t>OM-L084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</si>
  <si>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</si>
  <si>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</si>
  <si>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</si>
  <si>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</si>
  <si>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</si>
  <si>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</si>
  <si>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</si>
  <si>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</si>
  <si>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</si>
  <si>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</si>
  <si>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</si>
  <si>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Peter HOSSA</t>
  </si>
  <si>
    <t>OM-L096</t>
  </si>
  <si>
    <t>Rudolf KOVÁČIK</t>
  </si>
  <si>
    <t>18.5.1984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</si>
  <si>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</si>
  <si>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</si>
  <si>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</si>
  <si>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</si>
  <si>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</si>
  <si>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</si>
  <si>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</si>
  <si>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</si>
  <si>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</si>
  <si>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</si>
  <si>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</si>
  <si>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</si>
  <si>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</si>
  <si>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ĎURINA</t>
  </si>
  <si>
    <t>OM-L113</t>
  </si>
  <si>
    <t>SPRINT L</t>
  </si>
  <si>
    <t>OM-L116</t>
  </si>
  <si>
    <t>YZOI-K4700102P</t>
  </si>
  <si>
    <t>21.12.1977</t>
  </si>
  <si>
    <t>Ormisova 4</t>
  </si>
  <si>
    <t>OM-L118</t>
  </si>
  <si>
    <t>Erik SRNKA</t>
  </si>
  <si>
    <t>8.11.1989</t>
  </si>
  <si>
    <t>Podholie 33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</si>
  <si>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</si>
  <si>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</si>
  <si>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</si>
  <si>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</si>
  <si>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</si>
  <si>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</si>
  <si>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</si>
  <si>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</si>
  <si>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</si>
  <si>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</si>
  <si>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</si>
  <si>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</si>
  <si>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</si>
  <si>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</si>
  <si>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</si>
  <si>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</si>
  <si>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</si>
  <si>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</si>
  <si>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</si>
  <si>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</si>
  <si>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</si>
  <si>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</si>
  <si>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</si>
  <si>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</si>
  <si>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</si>
  <si>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</si>
  <si>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</si>
  <si>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</si>
  <si>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</si>
  <si>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</si>
  <si>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</si>
  <si>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</si>
  <si>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</si>
  <si>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</si>
  <si>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</si>
  <si>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</si>
  <si>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</si>
  <si>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</si>
  <si>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</si>
  <si>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</si>
  <si>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</si>
  <si>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</si>
  <si>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</si>
  <si>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</si>
  <si>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</si>
  <si>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</si>
  <si>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</si>
  <si>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</si>
  <si>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</si>
  <si>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</si>
  <si>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</si>
  <si>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</si>
  <si>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</si>
  <si>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</si>
  <si>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</si>
  <si>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</si>
  <si>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</si>
  <si>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</si>
  <si>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</si>
  <si>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</si>
  <si>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</si>
  <si>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</si>
  <si>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</si>
  <si>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</si>
  <si>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</si>
  <si>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</si>
  <si>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</si>
  <si>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</si>
  <si>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</si>
  <si>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</si>
  <si>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</si>
  <si>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</si>
  <si>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</si>
  <si>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12.2.1989</t>
  </si>
  <si>
    <t>OM-L174</t>
  </si>
  <si>
    <t>RUSH 3 M</t>
  </si>
  <si>
    <t>OM-L175</t>
  </si>
  <si>
    <t>R3M-M-22E-209</t>
  </si>
  <si>
    <t>26.7.1982</t>
  </si>
  <si>
    <t>Hlboká cesta 1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</si>
  <si>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</si>
  <si>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</si>
  <si>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</si>
  <si>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</si>
  <si>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</si>
  <si>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</si>
  <si>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</si>
  <si>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</si>
  <si>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</si>
  <si>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</si>
  <si>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</si>
  <si>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</si>
  <si>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</si>
  <si>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11.7.1959</t>
  </si>
  <si>
    <t>Nová Doba 592/7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</si>
  <si>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</si>
  <si>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</si>
  <si>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</si>
  <si>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</si>
  <si>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</si>
  <si>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</si>
  <si>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</si>
  <si>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</si>
  <si>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</si>
  <si>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</si>
  <si>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</si>
  <si>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</si>
  <si>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</si>
  <si>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</si>
  <si>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</si>
  <si>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</si>
  <si>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</si>
  <si>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</si>
  <si>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</si>
  <si>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</si>
  <si>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</si>
  <si>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</si>
  <si>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</si>
  <si>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</si>
  <si>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</si>
  <si>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</si>
  <si>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</si>
  <si>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</si>
  <si>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</si>
  <si>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</si>
  <si>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</si>
  <si>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</si>
  <si>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</si>
  <si>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</si>
  <si>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</si>
  <si>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</si>
  <si>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</si>
  <si>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</si>
  <si>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</si>
  <si>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</si>
  <si>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</si>
  <si>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</si>
  <si>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</si>
  <si>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</si>
  <si>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</si>
  <si>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</si>
  <si>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</si>
  <si>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</si>
  <si>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</si>
  <si>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</si>
  <si>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</si>
  <si>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</si>
  <si>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</si>
  <si>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</si>
  <si>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</si>
  <si>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</si>
  <si>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</si>
  <si>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</si>
  <si>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</si>
  <si>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</si>
  <si>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</si>
  <si>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</si>
  <si>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</si>
  <si>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</si>
  <si>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</si>
  <si>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</si>
  <si>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</si>
  <si>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</si>
  <si>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</si>
  <si>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</si>
  <si>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</si>
  <si>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</si>
  <si>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</si>
  <si>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</si>
  <si>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OM-H014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</si>
  <si>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</si>
  <si>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</si>
  <si>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</si>
  <si>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</si>
  <si>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</si>
  <si>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</si>
  <si>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</si>
  <si>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</si>
  <si>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</si>
  <si>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</si>
  <si>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</si>
  <si>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</si>
  <si>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</si>
  <si>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</si>
  <si>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</si>
  <si>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</si>
  <si>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OM-H093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</si>
  <si>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</si>
  <si>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</si>
  <si>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</si>
  <si>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</si>
  <si>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</si>
  <si>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</si>
  <si>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</si>
  <si>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</si>
  <si>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</si>
  <si>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</si>
  <si>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</si>
  <si>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</si>
  <si>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</si>
  <si>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</si>
  <si>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</si>
  <si>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</si>
  <si>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</si>
  <si>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</si>
  <si>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</si>
  <si>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</si>
  <si>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</si>
  <si>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</si>
  <si>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OM-H488</t>
  </si>
  <si>
    <t>H496</t>
  </si>
  <si>
    <t>AQC PRAHA</t>
  </si>
  <si>
    <t>1031</t>
  </si>
  <si>
    <t>WORLD CUP</t>
  </si>
  <si>
    <t>H501</t>
  </si>
  <si>
    <t>504 20.6.2016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</si>
  <si>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</si>
  <si>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</si>
  <si>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</si>
  <si>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</si>
  <si>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</si>
  <si>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</si>
  <si>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</si>
  <si>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</si>
  <si>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</si>
  <si>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</si>
  <si>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</si>
  <si>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</si>
  <si>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</si>
  <si>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</si>
  <si>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</si>
  <si>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</si>
  <si>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</si>
  <si>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</si>
  <si>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</si>
  <si>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</si>
  <si>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</si>
  <si>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</si>
  <si>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</si>
  <si>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</si>
  <si>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</si>
  <si>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</si>
  <si>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</si>
  <si>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Lipová 2692/19</t>
  </si>
  <si>
    <t>62</t>
  </si>
  <si>
    <t>Dubičie 12/192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</si>
  <si>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</si>
  <si>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</si>
  <si>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</si>
  <si>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</si>
  <si>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</si>
  <si>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</si>
  <si>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</si>
  <si>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</si>
  <si>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</si>
  <si>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</si>
  <si>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</si>
  <si>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</si>
  <si>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26.5.1985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</si>
  <si>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</si>
  <si>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</si>
  <si>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</si>
  <si>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</si>
  <si>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</si>
  <si>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</si>
  <si>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</si>
  <si>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</si>
  <si>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</si>
  <si>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</si>
  <si>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</si>
  <si>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</si>
  <si>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</si>
  <si>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</si>
  <si>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</si>
  <si>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</si>
  <si>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</si>
  <si>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</si>
  <si>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</si>
  <si>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</si>
  <si>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</si>
  <si>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</si>
  <si>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</si>
  <si>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OM-H805</t>
  </si>
  <si>
    <t>RR</t>
  </si>
  <si>
    <t>OM-P694</t>
  </si>
  <si>
    <t>P694</t>
  </si>
  <si>
    <t>24005806L</t>
  </si>
  <si>
    <t>M2 2862</t>
  </si>
  <si>
    <t>Vrbany 441</t>
  </si>
  <si>
    <t>32+12,5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</si>
  <si>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</si>
  <si>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</si>
  <si>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</si>
  <si>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</si>
  <si>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</si>
  <si>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</si>
  <si>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</si>
  <si>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</si>
  <si>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</si>
  <si>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</si>
  <si>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</si>
  <si>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</si>
  <si>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OM-H493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</si>
  <si>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</si>
  <si>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</si>
  <si>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</si>
  <si>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</si>
  <si>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</si>
  <si>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</si>
  <si>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</si>
  <si>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</si>
  <si>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</si>
  <si>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</si>
  <si>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</si>
  <si>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</si>
  <si>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</si>
  <si>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</si>
  <si>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</si>
  <si>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</si>
  <si>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</si>
  <si>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</si>
  <si>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</si>
  <si>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</si>
  <si>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</si>
  <si>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</si>
  <si>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</si>
  <si>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</si>
  <si>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</si>
  <si>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</si>
  <si>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</si>
  <si>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</si>
  <si>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</si>
  <si>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</si>
  <si>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</si>
  <si>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</si>
  <si>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</si>
  <si>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</si>
  <si>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9.12.1977</t>
  </si>
  <si>
    <t>Vážska 373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</si>
  <si>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</si>
  <si>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</si>
  <si>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</si>
  <si>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</si>
  <si>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</si>
  <si>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</si>
  <si>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</si>
  <si>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</si>
  <si>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</si>
  <si>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</si>
  <si>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</si>
  <si>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</si>
  <si>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</si>
  <si>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</si>
  <si>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OM-P749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</si>
  <si>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</si>
  <si>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</si>
  <si>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</si>
  <si>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</si>
  <si>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</si>
  <si>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</si>
  <si>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</si>
  <si>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</si>
  <si>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</si>
  <si>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</si>
  <si>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</si>
  <si>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</si>
  <si>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</si>
  <si>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</si>
  <si>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</si>
  <si>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</si>
  <si>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</si>
  <si>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</si>
  <si>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</si>
  <si>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</si>
  <si>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</si>
  <si>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</si>
  <si>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</si>
  <si>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</si>
  <si>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</si>
  <si>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</si>
  <si>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</si>
  <si>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</si>
  <si>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</si>
  <si>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</si>
  <si>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</si>
  <si>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</si>
  <si>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</si>
  <si>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</si>
  <si>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</si>
  <si>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</si>
  <si>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</si>
  <si>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</si>
  <si>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</si>
  <si>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</si>
  <si>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22.11.1998</t>
  </si>
  <si>
    <t>OM-L225</t>
  </si>
  <si>
    <t>APOLLO L</t>
  </si>
  <si>
    <t>OM-L224</t>
  </si>
  <si>
    <t>Trenčianská 20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</si>
  <si>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</si>
  <si>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</si>
  <si>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</si>
  <si>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</si>
  <si>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</si>
  <si>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</si>
  <si>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</si>
  <si>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</si>
  <si>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</si>
  <si>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</si>
  <si>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</si>
  <si>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</si>
  <si>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OM-H478</t>
  </si>
  <si>
    <t>OM-H508</t>
  </si>
  <si>
    <t>Ing. Miroslav PAVELKA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</si>
  <si>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</si>
  <si>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</si>
  <si>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</si>
  <si>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</si>
  <si>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</si>
  <si>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</si>
  <si>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</si>
  <si>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</si>
  <si>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</si>
  <si>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</si>
  <si>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</si>
  <si>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</si>
  <si>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</si>
  <si>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</si>
  <si>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</si>
  <si>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</si>
  <si>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</si>
  <si>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</si>
  <si>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</si>
  <si>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</si>
  <si>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</si>
  <si>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</si>
  <si>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</si>
  <si>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</si>
  <si>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</si>
  <si>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</si>
  <si>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</si>
  <si>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</si>
  <si>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</si>
  <si>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</si>
  <si>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</si>
  <si>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</si>
  <si>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</si>
  <si>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</si>
  <si>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</si>
  <si>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</si>
  <si>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</si>
  <si>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</si>
  <si>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</si>
  <si>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</si>
  <si>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</si>
  <si>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</si>
  <si>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</si>
  <si>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</si>
  <si>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</si>
  <si>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</si>
  <si>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</si>
  <si>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</si>
  <si>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</si>
  <si>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</si>
  <si>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</si>
  <si>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</si>
  <si>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</si>
  <si>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</si>
  <si>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</si>
  <si>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</si>
  <si>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</si>
  <si>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</si>
  <si>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</si>
  <si>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</si>
  <si>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</si>
  <si>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</si>
  <si>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</si>
  <si>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</si>
  <si>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</si>
  <si>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</si>
  <si>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</si>
  <si>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</si>
  <si>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</si>
  <si>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</si>
  <si>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</si>
  <si>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</si>
  <si>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</si>
  <si>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</si>
  <si>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</si>
  <si>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</si>
  <si>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</si>
  <si>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</si>
  <si>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</si>
  <si>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</si>
  <si>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</si>
  <si>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</si>
  <si>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</si>
  <si>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</si>
  <si>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</si>
  <si>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</si>
  <si>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</si>
  <si>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</si>
  <si>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</si>
  <si>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</si>
  <si>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</si>
  <si>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</si>
  <si>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</si>
  <si>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</si>
  <si>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</si>
  <si>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</si>
  <si>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</si>
  <si>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</si>
  <si>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</si>
  <si>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</si>
  <si>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</si>
  <si>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</si>
  <si>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</si>
  <si>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</si>
  <si>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</si>
  <si>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</si>
  <si>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</si>
  <si>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</si>
  <si>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</si>
  <si>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</si>
  <si>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</si>
  <si>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</si>
  <si>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</si>
  <si>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</si>
  <si>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</si>
  <si>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</si>
  <si>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</si>
  <si>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</si>
  <si>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</si>
  <si>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</si>
  <si>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</si>
  <si>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</si>
  <si>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</si>
  <si>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</si>
  <si>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</si>
  <si>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</si>
  <si>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</si>
  <si>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</si>
  <si>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</si>
  <si>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</si>
  <si>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</si>
  <si>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</si>
  <si>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</si>
  <si>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</si>
  <si>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</si>
  <si>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</si>
  <si>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</si>
  <si>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</si>
  <si>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</si>
  <si>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</si>
  <si>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</si>
  <si>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</si>
  <si>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</si>
  <si>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</si>
  <si>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</si>
  <si>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</si>
  <si>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</si>
  <si>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</si>
  <si>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</si>
  <si>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</si>
  <si>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</si>
  <si>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</si>
  <si>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</si>
  <si>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</si>
  <si>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</si>
  <si>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</si>
  <si>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</si>
  <si>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</si>
  <si>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</si>
  <si>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</si>
  <si>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</si>
  <si>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</si>
  <si>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</si>
  <si>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</si>
  <si>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</si>
  <si>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</si>
  <si>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</si>
  <si>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</si>
  <si>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</si>
  <si>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</si>
  <si>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</si>
  <si>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</si>
  <si>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</si>
  <si>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</si>
  <si>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</si>
  <si>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</si>
  <si>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</si>
  <si>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</si>
  <si>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</si>
  <si>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</si>
  <si>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</si>
  <si>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</si>
  <si>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</si>
  <si>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</si>
  <si>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</si>
  <si>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</si>
  <si>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</si>
  <si>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</si>
  <si>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</si>
  <si>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</si>
  <si>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</si>
  <si>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</si>
  <si>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</si>
  <si>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</si>
  <si>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</si>
  <si>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</si>
  <si>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</si>
  <si>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</si>
  <si>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</si>
  <si>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</si>
  <si>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</si>
  <si>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</si>
  <si>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</si>
  <si>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</si>
  <si>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</si>
  <si>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</si>
  <si>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</si>
  <si>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</si>
  <si>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</si>
  <si>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</si>
  <si>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</si>
  <si>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</si>
  <si>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</si>
  <si>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</si>
  <si>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</si>
  <si>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</si>
  <si>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</si>
  <si>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</si>
  <si>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</si>
  <si>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</si>
  <si>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</si>
  <si>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</si>
  <si>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</si>
  <si>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</si>
  <si>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</si>
  <si>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</si>
  <si>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</si>
  <si>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</si>
  <si>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</si>
  <si>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</si>
  <si>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</si>
  <si>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</si>
  <si>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</si>
  <si>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</si>
  <si>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</si>
  <si>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</si>
  <si>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</si>
  <si>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</si>
  <si>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</si>
  <si>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</si>
  <si>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</si>
  <si>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</si>
  <si>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</si>
  <si>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</si>
  <si>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</si>
  <si>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</si>
  <si>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</si>
  <si>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</si>
  <si>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</si>
  <si>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</si>
  <si>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</si>
  <si>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</si>
  <si>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</si>
  <si>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</si>
  <si>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</si>
  <si>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</si>
  <si>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</si>
  <si>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</si>
  <si>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</si>
  <si>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</si>
  <si>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</si>
  <si>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</si>
  <si>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</si>
  <si>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</si>
  <si>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</si>
  <si>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</si>
  <si>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</si>
  <si>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</si>
  <si>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</si>
  <si>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</si>
  <si>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</si>
  <si>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</si>
  <si>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</si>
  <si>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</si>
  <si>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</si>
  <si>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</si>
  <si>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</si>
  <si>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</si>
  <si>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</si>
  <si>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</si>
  <si>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</si>
  <si>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</si>
  <si>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</si>
  <si>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</si>
  <si>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</si>
  <si>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</si>
  <si>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</si>
  <si>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</si>
  <si>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</si>
  <si>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</si>
  <si>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</si>
  <si>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</si>
  <si>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</si>
  <si>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</si>
  <si>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</si>
  <si>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</si>
  <si>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</si>
  <si>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</si>
  <si>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</si>
  <si>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</si>
  <si>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</si>
  <si>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</si>
  <si>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</si>
  <si>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</si>
  <si>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</si>
  <si>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</si>
  <si>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</si>
  <si>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</si>
  <si>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</si>
  <si>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</si>
  <si>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</si>
  <si>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</si>
  <si>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</si>
  <si>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</si>
  <si>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</si>
  <si>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</si>
  <si>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</si>
  <si>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</si>
  <si>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</si>
  <si>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</si>
  <si>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</si>
  <si>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</si>
  <si>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</si>
  <si>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</si>
  <si>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</si>
  <si>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</si>
  <si>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</si>
  <si>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</si>
  <si>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</si>
  <si>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</si>
  <si>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</si>
  <si>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</si>
  <si>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</si>
  <si>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</si>
  <si>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</si>
  <si>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</si>
  <si>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</si>
  <si>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</si>
  <si>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</si>
  <si>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</si>
  <si>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</si>
  <si>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</si>
  <si>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</si>
  <si>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</si>
  <si>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</si>
  <si>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</si>
  <si>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</si>
  <si>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</si>
  <si>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</si>
  <si>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</si>
  <si>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OM-H441</t>
  </si>
  <si>
    <t>H441</t>
  </si>
  <si>
    <t>Alojz KRAJČÍR</t>
  </si>
  <si>
    <t>Plavecký Štvrtok 1070</t>
  </si>
  <si>
    <t>900 68</t>
  </si>
  <si>
    <t>OM-H442</t>
  </si>
  <si>
    <t>164</t>
  </si>
  <si>
    <t>31.5.1960</t>
  </si>
  <si>
    <t>Na Krčoch 14</t>
  </si>
  <si>
    <t>OM-H453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</si>
  <si>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</si>
  <si>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</si>
  <si>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</si>
  <si>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</si>
  <si>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</si>
  <si>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</si>
  <si>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</si>
  <si>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</si>
  <si>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</si>
  <si>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</si>
  <si>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</si>
  <si>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</si>
  <si>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</si>
  <si>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</si>
  <si>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</si>
  <si>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</si>
  <si>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</si>
  <si>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OM-P576</t>
  </si>
  <si>
    <t>František MIŠENKA</t>
  </si>
  <si>
    <t>15.2.1965</t>
  </si>
  <si>
    <t>OM-P659</t>
  </si>
  <si>
    <t>OM-P145</t>
  </si>
  <si>
    <t>AA2L-P-19B-025</t>
  </si>
  <si>
    <t>Ing.Róbert GREXA</t>
  </si>
  <si>
    <t>25.6.1991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</si>
  <si>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</si>
  <si>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</si>
  <si>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</si>
  <si>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</si>
  <si>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</si>
  <si>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</si>
  <si>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</si>
  <si>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10.1.1980</t>
  </si>
  <si>
    <t>OM-H002</t>
  </si>
  <si>
    <t>Anton HREHUŠ</t>
  </si>
  <si>
    <t>17.4.1964</t>
  </si>
  <si>
    <t>Pruské 593</t>
  </si>
  <si>
    <t>Vrabec/Adame</t>
  </si>
  <si>
    <t>107</t>
  </si>
  <si>
    <t>OM-P281</t>
  </si>
  <si>
    <t>OM-L242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</si>
  <si>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</si>
  <si>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</si>
  <si>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</si>
  <si>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</si>
  <si>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</si>
  <si>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</si>
  <si>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</si>
  <si>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</si>
  <si>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</si>
  <si>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</si>
  <si>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</si>
  <si>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</si>
  <si>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</si>
  <si>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OM-L109</t>
  </si>
  <si>
    <t>Rozvodná 19</t>
  </si>
  <si>
    <t>257</t>
  </si>
  <si>
    <t>OM-P446</t>
  </si>
  <si>
    <t>10.7.1973</t>
  </si>
  <si>
    <t>OM-P308</t>
  </si>
  <si>
    <t>Patrik ERDELY</t>
  </si>
  <si>
    <t>19.3.1981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</si>
  <si>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</si>
  <si>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</si>
  <si>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</si>
  <si>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</si>
  <si>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</si>
  <si>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</si>
  <si>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</si>
  <si>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</si>
  <si>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</si>
  <si>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</si>
  <si>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</si>
  <si>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</si>
  <si>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</si>
  <si>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</si>
  <si>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</si>
  <si>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</si>
  <si>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</si>
  <si>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</si>
  <si>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</si>
  <si>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</si>
  <si>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</si>
  <si>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</si>
  <si>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</si>
  <si>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</si>
  <si>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</si>
  <si>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</si>
  <si>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</si>
  <si>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</si>
  <si>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</si>
  <si>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</si>
  <si>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</si>
  <si>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</si>
  <si>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OM-P270</t>
  </si>
  <si>
    <t>OM-P448</t>
  </si>
  <si>
    <t>OM-P358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</si>
  <si>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</si>
  <si>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</si>
  <si>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</si>
  <si>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</si>
  <si>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</si>
  <si>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</si>
  <si>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</si>
  <si>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</si>
  <si>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OM-H509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</si>
  <si>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</si>
  <si>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</si>
  <si>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</si>
  <si>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</si>
  <si>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</si>
  <si>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</si>
  <si>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</si>
  <si>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</si>
  <si>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</si>
  <si>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</si>
  <si>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</si>
  <si>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</si>
  <si>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</si>
  <si>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</si>
  <si>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</si>
  <si>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</si>
  <si>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</si>
  <si>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</si>
  <si>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</si>
  <si>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</si>
  <si>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</si>
  <si>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</si>
  <si>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</si>
  <si>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</si>
  <si>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</si>
  <si>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</si>
  <si>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</si>
  <si>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</si>
  <si>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</si>
  <si>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</si>
  <si>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</si>
  <si>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</si>
  <si>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</si>
  <si>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</si>
  <si>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</si>
  <si>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</si>
  <si>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</si>
  <si>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</si>
  <si>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</si>
  <si>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</si>
  <si>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</si>
  <si>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</si>
  <si>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</si>
  <si>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</si>
  <si>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</si>
  <si>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</si>
  <si>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</si>
  <si>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</si>
  <si>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</si>
  <si>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</si>
  <si>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</si>
  <si>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</si>
  <si>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</si>
  <si>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</si>
  <si>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</si>
  <si>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</si>
  <si>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</si>
  <si>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</si>
  <si>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</si>
  <si>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</si>
  <si>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</si>
  <si>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</si>
  <si>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</si>
  <si>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</si>
  <si>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</si>
  <si>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</si>
  <si>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</si>
  <si>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</si>
  <si>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</si>
  <si>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</si>
  <si>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</si>
  <si>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</si>
  <si>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</si>
  <si>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</si>
  <si>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</si>
  <si>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</si>
  <si>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</si>
  <si>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</si>
  <si>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</si>
  <si>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</si>
  <si>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</si>
  <si>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</si>
  <si>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</si>
  <si>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</si>
  <si>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</si>
  <si>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</si>
  <si>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</si>
  <si>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</si>
  <si>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</si>
  <si>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</si>
  <si>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</si>
  <si>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</si>
  <si>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</si>
  <si>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29.12.1984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</si>
  <si>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</si>
  <si>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</si>
  <si>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</si>
  <si>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</si>
  <si>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</si>
  <si>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</si>
  <si>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</si>
  <si>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</si>
  <si>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</si>
  <si>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</si>
  <si>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</si>
  <si>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</si>
  <si>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</si>
  <si>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OM-L284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</si>
  <si>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</si>
  <si>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</si>
  <si>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</si>
  <si>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</si>
  <si>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</si>
  <si>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</si>
  <si>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</si>
  <si>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</si>
  <si>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</si>
  <si>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</si>
  <si>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</si>
  <si>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</si>
  <si>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</si>
  <si>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</si>
  <si>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</si>
  <si>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</si>
  <si>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</si>
  <si>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</si>
  <si>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</si>
  <si>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</si>
  <si>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</si>
  <si>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</si>
  <si>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</si>
  <si>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</si>
  <si>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</si>
  <si>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</si>
  <si>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</si>
  <si>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</si>
  <si>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</si>
  <si>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</si>
  <si>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</si>
  <si>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4.3.1967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</si>
  <si>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</si>
  <si>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</si>
  <si>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</si>
  <si>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</si>
  <si>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</si>
  <si>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</si>
  <si>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</si>
  <si>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10.12.1982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</si>
  <si>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</si>
  <si>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</si>
  <si>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</si>
  <si>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</si>
  <si>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</si>
  <si>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</si>
  <si>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</si>
  <si>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</si>
  <si>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</si>
  <si>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</si>
  <si>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</si>
  <si>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</si>
  <si>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</si>
  <si>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</si>
  <si>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</si>
  <si>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</si>
  <si>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</si>
  <si>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</si>
  <si>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</si>
  <si>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</si>
  <si>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</si>
  <si>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</si>
  <si>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</si>
  <si>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</si>
  <si>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</si>
  <si>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</si>
  <si>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</si>
  <si>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</si>
  <si>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</si>
  <si>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</si>
  <si>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</si>
  <si>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</si>
  <si>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</si>
  <si>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</si>
  <si>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</si>
  <si>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</si>
  <si>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</si>
  <si>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</si>
  <si>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</si>
  <si>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</si>
  <si>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</si>
  <si>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</si>
  <si>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</si>
  <si>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</si>
  <si>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</si>
  <si>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</si>
  <si>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</si>
  <si>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</si>
  <si>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</si>
  <si>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</si>
  <si>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</si>
  <si>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</si>
  <si>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</si>
  <si>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</si>
  <si>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</si>
  <si>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OM-H121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</si>
  <si>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</si>
  <si>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</si>
  <si>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</si>
  <si>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</si>
  <si>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</si>
  <si>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</si>
  <si>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</si>
  <si>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</si>
  <si>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18.5.1983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</si>
  <si>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</si>
  <si>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</si>
  <si>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</si>
  <si>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</si>
  <si>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</si>
  <si>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</si>
  <si>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</si>
  <si>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</si>
  <si>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</si>
  <si>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</si>
  <si>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</si>
  <si>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</si>
  <si>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</si>
  <si>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</si>
  <si>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</si>
  <si>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</si>
  <si>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</si>
  <si>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</si>
  <si>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</si>
  <si>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</si>
  <si>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8.12.1953</t>
  </si>
  <si>
    <t>Dolná Mariková 780</t>
  </si>
  <si>
    <t>OM-P142</t>
  </si>
  <si>
    <t>OM-P708</t>
  </si>
  <si>
    <t>OM-P722</t>
  </si>
  <si>
    <t>OM-P034</t>
  </si>
  <si>
    <t>Ivan HORNIAK</t>
  </si>
  <si>
    <t>1.3.1983</t>
  </si>
  <si>
    <t>Veľ. Stankovce 606</t>
  </si>
  <si>
    <t>Pod Hájkom 28</t>
  </si>
  <si>
    <t>OM-P869</t>
  </si>
  <si>
    <t>OM-P760</t>
  </si>
  <si>
    <t>L047</t>
  </si>
  <si>
    <t>04808</t>
  </si>
  <si>
    <t>Rastislav KOSCELNÍK</t>
  </si>
  <si>
    <t>1.6.1983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</si>
  <si>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</si>
  <si>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</si>
  <si>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</si>
  <si>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</si>
  <si>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</si>
  <si>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</si>
  <si>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</si>
  <si>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</si>
  <si>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</si>
  <si>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</si>
  <si>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</si>
  <si>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</si>
  <si>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</si>
  <si>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</si>
  <si>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</si>
  <si>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</si>
  <si>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</si>
  <si>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</si>
  <si>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</si>
  <si>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</si>
  <si>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</si>
  <si>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</si>
  <si>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</si>
  <si>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</si>
  <si>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</si>
  <si>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</si>
  <si>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</si>
  <si>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</si>
  <si>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</si>
  <si>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</si>
  <si>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</si>
  <si>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</si>
  <si>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</si>
  <si>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</si>
  <si>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</si>
  <si>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</si>
  <si>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</si>
  <si>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</si>
  <si>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</si>
  <si>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</si>
  <si>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</si>
  <si>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</si>
  <si>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</si>
  <si>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</si>
  <si>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</si>
  <si>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</si>
  <si>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</si>
  <si>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</si>
  <si>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</si>
  <si>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</si>
  <si>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</si>
  <si>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</si>
  <si>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</si>
  <si>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</si>
  <si>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</si>
  <si>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</si>
  <si>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</si>
  <si>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</si>
  <si>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</si>
  <si>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</si>
  <si>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</si>
  <si>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</si>
  <si>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</si>
  <si>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</si>
  <si>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</si>
  <si>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</si>
  <si>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</si>
  <si>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</si>
  <si>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</si>
  <si>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</si>
  <si>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</si>
  <si>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</si>
  <si>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8.5.1971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</si>
  <si>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</si>
  <si>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</si>
  <si>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</si>
  <si>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</si>
  <si>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</si>
  <si>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</si>
  <si>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</si>
  <si>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</si>
  <si>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</si>
  <si>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</si>
  <si>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</si>
  <si>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</si>
  <si>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</si>
  <si>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</si>
  <si>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</si>
  <si>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</si>
  <si>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OM-P326</t>
  </si>
  <si>
    <t>OM-P336</t>
  </si>
  <si>
    <t>D3ML-S-17E-093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</si>
  <si>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</si>
  <si>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</si>
  <si>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</si>
  <si>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</si>
  <si>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</si>
  <si>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</si>
  <si>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</si>
  <si>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</si>
  <si>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</si>
  <si>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</si>
  <si>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DELTA 3 L</t>
  </si>
  <si>
    <t>OM-P935</t>
  </si>
  <si>
    <t>Vyparina/Šimko</t>
  </si>
  <si>
    <t>21.8.2019/8.9.2019</t>
  </si>
  <si>
    <t>OM-P355</t>
  </si>
  <si>
    <t>13.1.1977</t>
  </si>
  <si>
    <t>Pri parku 11/18</t>
  </si>
  <si>
    <t>OM-L270</t>
  </si>
  <si>
    <t>Jozef HREBÍK</t>
  </si>
  <si>
    <t>29.3.1982</t>
  </si>
  <si>
    <t>Bojná 454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</si>
  <si>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</si>
  <si>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</si>
  <si>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</si>
  <si>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</si>
  <si>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</si>
  <si>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</si>
  <si>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</si>
  <si>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</si>
  <si>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</si>
  <si>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</si>
  <si>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OM-P078</t>
  </si>
  <si>
    <t>OM-P073</t>
  </si>
  <si>
    <t>OM-P598</t>
  </si>
  <si>
    <t>Martin MASNÝ</t>
  </si>
  <si>
    <t>11.10.1990</t>
  </si>
  <si>
    <t>Vysočany 60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</si>
  <si>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</si>
  <si>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</si>
  <si>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</si>
  <si>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</si>
  <si>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</si>
  <si>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</si>
  <si>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</si>
  <si>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</si>
  <si>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</si>
  <si>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</si>
  <si>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</si>
  <si>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</si>
  <si>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</si>
  <si>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</si>
  <si>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</si>
  <si>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</si>
  <si>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</si>
  <si>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</si>
  <si>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</si>
  <si>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</si>
  <si>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Stupné 88</t>
  </si>
  <si>
    <t>Ivan CHOVANEC</t>
  </si>
  <si>
    <t>1.3.1987</t>
  </si>
  <si>
    <t>Kamanová 262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</si>
  <si>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</si>
  <si>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</si>
  <si>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</si>
  <si>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</si>
  <si>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</si>
  <si>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</si>
  <si>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</si>
  <si>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</si>
  <si>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</si>
  <si>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</si>
  <si>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</si>
  <si>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</si>
  <si>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</si>
  <si>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</si>
  <si>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</si>
  <si>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</si>
  <si>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</si>
  <si>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</si>
  <si>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</si>
  <si>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28.3.1982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</si>
  <si>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</si>
  <si>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</si>
  <si>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</si>
  <si>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</si>
  <si>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</si>
  <si>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</si>
  <si>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</si>
  <si>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</si>
  <si>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</si>
  <si>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</si>
  <si>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OM-H448</t>
  </si>
  <si>
    <t>17.10.2019/18.10.2019</t>
  </si>
  <si>
    <t>OM-H403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</si>
  <si>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</si>
  <si>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</si>
  <si>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</si>
  <si>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</si>
  <si>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</si>
  <si>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</si>
  <si>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</si>
  <si>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</si>
  <si>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</si>
  <si>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18.11.1979</t>
  </si>
  <si>
    <t>Štefánika 16</t>
  </si>
  <si>
    <t>Smetanova 1495/7</t>
  </si>
  <si>
    <t>OM-P922</t>
  </si>
  <si>
    <t>Marek VERNER</t>
  </si>
  <si>
    <t>5.9.1988</t>
  </si>
  <si>
    <t>Bukovčana 22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</si>
  <si>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</si>
  <si>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</si>
  <si>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</si>
  <si>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</si>
  <si>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</si>
  <si>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</si>
  <si>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</si>
  <si>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</si>
  <si>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</si>
  <si>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466 9.12.2017</t>
  </si>
  <si>
    <t>1,30</t>
  </si>
  <si>
    <t>126</t>
  </si>
  <si>
    <t>OM-H445</t>
  </si>
  <si>
    <t>OM-H452</t>
  </si>
  <si>
    <t>LITESPEED 4 S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</si>
  <si>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</si>
  <si>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</si>
  <si>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</si>
  <si>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</si>
  <si>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</si>
  <si>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</si>
  <si>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</si>
  <si>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23.11.1983</t>
  </si>
  <si>
    <t>484 1.12.2017</t>
  </si>
  <si>
    <t>OM-L054</t>
  </si>
  <si>
    <t>OM-P714</t>
  </si>
  <si>
    <t>182</t>
  </si>
  <si>
    <t>GOLDEN 5 26</t>
  </si>
  <si>
    <t>OM-P253</t>
  </si>
  <si>
    <t>L</t>
  </si>
  <si>
    <t>Oravská Polhora 702</t>
  </si>
  <si>
    <t>OM-P976</t>
  </si>
  <si>
    <t>1128-2091</t>
  </si>
  <si>
    <t>Ján LAPŠANSKÝ</t>
  </si>
  <si>
    <t>9.5.1970</t>
  </si>
  <si>
    <t>J. Goliana 62</t>
  </si>
  <si>
    <t>Ing. Miroslav MINARČÍK</t>
  </si>
  <si>
    <t>V/V</t>
  </si>
  <si>
    <t>30.6.2019/18.12.2019</t>
  </si>
  <si>
    <t>OM-P767</t>
  </si>
  <si>
    <t>26717212M</t>
  </si>
  <si>
    <t>Družstevná 402/19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</si>
  <si>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</si>
  <si>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</si>
  <si>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</si>
  <si>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</si>
  <si>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</si>
  <si>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</si>
  <si>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</si>
  <si>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</si>
  <si>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</si>
  <si>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</si>
  <si>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</si>
  <si>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13.11.1995</t>
  </si>
  <si>
    <t>10.12020</t>
  </si>
  <si>
    <t>9.22018</t>
  </si>
  <si>
    <t>Richard MAJOROŠ</t>
  </si>
  <si>
    <t>Haniska 465</t>
  </si>
  <si>
    <t>OM-P819</t>
  </si>
  <si>
    <t>BG0437140A</t>
  </si>
  <si>
    <t>OM-P904</t>
  </si>
  <si>
    <t>OM-P152</t>
  </si>
  <si>
    <t>BG0528200A</t>
  </si>
  <si>
    <t>11.12.1967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</si>
  <si>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</si>
  <si>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</si>
  <si>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</si>
  <si>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</si>
  <si>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</si>
  <si>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</si>
  <si>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</si>
  <si>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</si>
  <si>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</si>
  <si>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</si>
  <si>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</si>
  <si>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</si>
  <si>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</si>
  <si>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</si>
  <si>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</si>
  <si>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</si>
  <si>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</si>
  <si>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</si>
  <si>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</si>
  <si>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</si>
  <si>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</si>
  <si>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</si>
  <si>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</si>
  <si>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</si>
  <si>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</si>
  <si>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</si>
  <si>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</si>
  <si>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</si>
  <si>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</si>
  <si>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</si>
  <si>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</si>
  <si>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8.7.1994</t>
  </si>
  <si>
    <t>Družínska 590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</si>
  <si>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</si>
  <si>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</si>
  <si>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</si>
  <si>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</si>
  <si>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</si>
  <si>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</si>
  <si>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</si>
  <si>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</si>
  <si>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</si>
  <si>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</si>
  <si>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</si>
  <si>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</si>
  <si>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</si>
  <si>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</si>
  <si>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</si>
  <si>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</si>
  <si>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</si>
  <si>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</si>
  <si>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</si>
  <si>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</si>
  <si>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</si>
  <si>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</si>
  <si>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</si>
  <si>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</si>
  <si>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</si>
  <si>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</si>
  <si>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</si>
  <si>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</si>
  <si>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</si>
  <si>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</si>
  <si>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</si>
  <si>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</si>
  <si>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</si>
  <si>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</si>
  <si>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</si>
  <si>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</si>
  <si>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</si>
  <si>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</si>
  <si>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</si>
  <si>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</si>
  <si>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</si>
  <si>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</si>
  <si>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</si>
  <si>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</si>
  <si>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</si>
  <si>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</si>
  <si>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</si>
  <si>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</si>
  <si>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</si>
  <si>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</si>
  <si>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</si>
  <si>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</si>
  <si>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</si>
  <si>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</si>
  <si>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</si>
  <si>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</si>
  <si>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</si>
  <si>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</si>
  <si>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</si>
  <si>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</si>
  <si>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</si>
  <si>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</si>
  <si>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</si>
  <si>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</si>
  <si>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</si>
  <si>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OM-P697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</si>
  <si>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</si>
  <si>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</si>
  <si>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</si>
  <si>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</si>
  <si>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</si>
  <si>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</si>
  <si>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</si>
  <si>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</si>
  <si>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</si>
  <si>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</si>
  <si>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</si>
  <si>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</si>
  <si>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</si>
  <si>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</si>
  <si>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</si>
  <si>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</si>
  <si>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</si>
  <si>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</si>
  <si>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</si>
  <si>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</si>
  <si>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</si>
  <si>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3.10.1975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</si>
  <si>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</si>
  <si>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</si>
  <si>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</si>
  <si>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</si>
  <si>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</si>
  <si>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</si>
  <si>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</si>
  <si>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</si>
  <si>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</si>
  <si>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</si>
  <si>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</si>
  <si>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</si>
  <si>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</si>
  <si>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</si>
  <si>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</si>
  <si>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</si>
  <si>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</si>
  <si>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</si>
  <si>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</si>
  <si>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</si>
  <si>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</si>
  <si>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</si>
  <si>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</si>
  <si>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</si>
  <si>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</si>
  <si>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</si>
  <si>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</si>
  <si>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</si>
  <si>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16.4.1956</t>
  </si>
  <si>
    <t>Záhradná 197/8</t>
  </si>
  <si>
    <t>OM-L214</t>
  </si>
  <si>
    <t>OM-P413</t>
  </si>
  <si>
    <t>Juraj ZIMMERMANN</t>
  </si>
  <si>
    <t>18.4.1980</t>
  </si>
  <si>
    <t>ROS 125</t>
  </si>
  <si>
    <t>Kosorín 220</t>
  </si>
  <si>
    <t>13912806MCX</t>
  </si>
  <si>
    <t>Sibírska 60</t>
  </si>
  <si>
    <t>OM-L104</t>
  </si>
  <si>
    <t>OM-L079</t>
  </si>
  <si>
    <t>15.6.1991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</si>
  <si>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</si>
  <si>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</si>
  <si>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</si>
  <si>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</si>
  <si>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</si>
  <si>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</si>
  <si>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</si>
  <si>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</si>
  <si>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</si>
  <si>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</si>
  <si>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Za kaštieľom 591/17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</si>
  <si>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</si>
  <si>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</si>
  <si>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</si>
  <si>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</si>
  <si>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</si>
  <si>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</si>
  <si>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</si>
  <si>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</si>
  <si>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</si>
  <si>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</si>
  <si>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</si>
  <si>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</si>
  <si>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</si>
  <si>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</si>
  <si>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</si>
  <si>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</si>
  <si>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</si>
  <si>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</si>
  <si>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</si>
  <si>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</si>
  <si>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</si>
  <si>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</si>
  <si>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</si>
  <si>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</si>
  <si>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</si>
  <si>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</si>
  <si>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FLUX S</t>
  </si>
  <si>
    <t>OM-L277</t>
  </si>
  <si>
    <t>2351-11-0566</t>
  </si>
  <si>
    <t>OM-L105</t>
  </si>
  <si>
    <t>14819102SM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</si>
  <si>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</si>
  <si>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</si>
  <si>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</si>
  <si>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</si>
  <si>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</si>
  <si>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</si>
  <si>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</si>
  <si>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</si>
  <si>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</si>
  <si>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</si>
  <si>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</si>
  <si>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</si>
  <si>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</si>
  <si>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</si>
  <si>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</si>
  <si>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</si>
  <si>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</si>
  <si>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</si>
  <si>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</si>
  <si>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</si>
  <si>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</si>
  <si>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</si>
  <si>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</si>
  <si>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</si>
  <si>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Ján DOHORÁK</t>
  </si>
  <si>
    <t>1.6.1978</t>
  </si>
  <si>
    <t>Nová Ves 2225/34</t>
  </si>
  <si>
    <t>LITESPEED RX 3,5 PRO</t>
  </si>
  <si>
    <t>OM-H414</t>
  </si>
  <si>
    <t>69790118Rx3.5P429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</si>
  <si>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</si>
  <si>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</si>
  <si>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</si>
  <si>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</si>
  <si>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</si>
  <si>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</si>
  <si>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</si>
  <si>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</si>
  <si>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</si>
  <si>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</si>
  <si>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</si>
  <si>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</si>
  <si>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</si>
  <si>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</si>
  <si>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</si>
  <si>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</si>
  <si>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</si>
  <si>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</si>
  <si>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</si>
  <si>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</si>
  <si>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</si>
  <si>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</si>
  <si>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</si>
  <si>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</si>
  <si>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</si>
  <si>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</si>
  <si>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</si>
  <si>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</si>
  <si>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</si>
  <si>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</si>
  <si>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</si>
  <si>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</si>
  <si>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</si>
  <si>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</si>
  <si>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</si>
  <si>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</si>
  <si>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</si>
  <si>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</si>
  <si>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</si>
  <si>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</si>
  <si>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</si>
  <si>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</si>
  <si>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</si>
  <si>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</si>
  <si>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</si>
  <si>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</si>
  <si>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</si>
  <si>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</si>
  <si>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</si>
  <si>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</si>
  <si>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</si>
  <si>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</si>
  <si>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</si>
  <si>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</si>
  <si>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</si>
  <si>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</si>
  <si>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</si>
  <si>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</si>
  <si>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Ing. Peter SASINEK</t>
  </si>
  <si>
    <t>Mgr. Filip KOZIC</t>
  </si>
  <si>
    <t>G20261003029</t>
  </si>
  <si>
    <t>OM-P674</t>
  </si>
  <si>
    <t>OM-P770</t>
  </si>
  <si>
    <t>Pavol PEKARÍK</t>
  </si>
  <si>
    <t>12.9.1985</t>
  </si>
  <si>
    <t>Fullova 936/4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</si>
  <si>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</si>
  <si>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</si>
  <si>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</si>
  <si>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</si>
  <si>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</si>
  <si>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</si>
  <si>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</si>
  <si>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</si>
  <si>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</si>
  <si>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</si>
  <si>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</si>
  <si>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</si>
  <si>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</si>
  <si>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</si>
  <si>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</si>
  <si>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</si>
  <si>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</si>
  <si>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</si>
  <si>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20.9.1981</t>
  </si>
  <si>
    <t>OM-P947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</si>
  <si>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</si>
  <si>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</si>
  <si>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</si>
  <si>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</si>
  <si>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</si>
  <si>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</si>
  <si>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</si>
  <si>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</si>
  <si>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</si>
  <si>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</si>
  <si>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</si>
  <si>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</si>
  <si>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</si>
  <si>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</si>
  <si>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</si>
  <si>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</si>
  <si>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6.6.1977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</si>
  <si>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</si>
  <si>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</si>
  <si>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</si>
  <si>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</si>
  <si>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</si>
  <si>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</si>
  <si>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</si>
  <si>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</si>
  <si>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</si>
  <si>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</si>
  <si>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</si>
  <si>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</si>
  <si>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517 1.7.2018</t>
  </si>
  <si>
    <t>520 1.7.2018</t>
  </si>
  <si>
    <t>521 1.7.2018</t>
  </si>
  <si>
    <t>ION 3 L</t>
  </si>
  <si>
    <t>OM-P132</t>
  </si>
  <si>
    <t>OM-P017</t>
  </si>
  <si>
    <t>Tomáš VALENTA</t>
  </si>
  <si>
    <t>11.3.1984</t>
  </si>
  <si>
    <t>DISCOVERY 5 M</t>
  </si>
  <si>
    <t>OM-L316</t>
  </si>
  <si>
    <t>0202-2958-260</t>
  </si>
  <si>
    <t>Ing. Tomáš JURKO</t>
  </si>
  <si>
    <t>10.10.1989</t>
  </si>
  <si>
    <t>Pod Šibeňou Horou 53</t>
  </si>
  <si>
    <t>30.9.1986</t>
  </si>
  <si>
    <t>Štefánikova 5</t>
  </si>
  <si>
    <t>OCTAGON 190</t>
  </si>
  <si>
    <t>P627</t>
  </si>
  <si>
    <t>838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</si>
  <si>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</si>
  <si>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</si>
  <si>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</si>
  <si>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</si>
  <si>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</si>
  <si>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</si>
  <si>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</si>
  <si>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Tomáš KAZDA</t>
  </si>
  <si>
    <t>Marček 74</t>
  </si>
  <si>
    <t>OM-L049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</si>
  <si>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</si>
  <si>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</si>
  <si>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</si>
  <si>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</si>
  <si>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</si>
  <si>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</si>
  <si>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</si>
  <si>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</si>
  <si>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</si>
  <si>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</si>
  <si>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</si>
  <si>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</si>
  <si>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</si>
  <si>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</si>
  <si>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28.8.1986</t>
  </si>
  <si>
    <t>Podolie 283</t>
  </si>
  <si>
    <t>SYNTHESIS LT 27</t>
  </si>
  <si>
    <t>OM-L317</t>
  </si>
  <si>
    <t>L317</t>
  </si>
  <si>
    <t>P-08704</t>
  </si>
  <si>
    <t>27.6.1970</t>
  </si>
  <si>
    <t>Oreské 75</t>
  </si>
  <si>
    <t>OM-L058</t>
  </si>
  <si>
    <t>14820204SM</t>
  </si>
  <si>
    <t>Miroslav DROBNÝ</t>
  </si>
  <si>
    <t>26.5.1968</t>
  </si>
  <si>
    <t>Cesta mládeže 42</t>
  </si>
  <si>
    <t>OM-L320</t>
  </si>
  <si>
    <t>27.2.1982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</si>
  <si>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</si>
  <si>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</si>
  <si>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</si>
  <si>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</si>
  <si>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</si>
  <si>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</si>
  <si>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</si>
  <si>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</si>
  <si>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</si>
  <si>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</si>
  <si>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</si>
  <si>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</si>
  <si>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</si>
  <si>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</si>
  <si>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</si>
  <si>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</si>
  <si>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</si>
  <si>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</si>
  <si>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</si>
  <si>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</si>
  <si>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</si>
  <si>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</si>
  <si>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</si>
  <si>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</si>
  <si>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</si>
  <si>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</si>
  <si>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</si>
  <si>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</si>
  <si>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</si>
  <si>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</si>
  <si>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OM-H514</t>
  </si>
  <si>
    <t>Martin KRCHNÁK</t>
  </si>
  <si>
    <t>29.10.1972</t>
  </si>
  <si>
    <t>Hamuliakovo</t>
  </si>
  <si>
    <t>900 43</t>
  </si>
  <si>
    <t>OM-H513</t>
  </si>
  <si>
    <t>H513</t>
  </si>
  <si>
    <t>OM-H458</t>
  </si>
  <si>
    <t>OM-H457</t>
  </si>
  <si>
    <t>PROFI TL/FITI 2</t>
  </si>
  <si>
    <t>AEROS/JUNKERS</t>
  </si>
  <si>
    <t>022.18/H777</t>
  </si>
  <si>
    <t>OM-H515</t>
  </si>
  <si>
    <t>Okružná 16</t>
  </si>
  <si>
    <t>OM-P051</t>
  </si>
  <si>
    <t>6.10.1969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</si>
  <si>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</si>
  <si>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</si>
  <si>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</si>
  <si>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</si>
  <si>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</si>
  <si>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</si>
  <si>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</si>
  <si>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</si>
  <si>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</si>
  <si>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</si>
  <si>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</si>
  <si>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</si>
  <si>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</si>
  <si>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</si>
  <si>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</si>
  <si>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</si>
  <si>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</si>
  <si>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</si>
  <si>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</si>
  <si>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</si>
  <si>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</si>
  <si>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OM-P052</t>
  </si>
  <si>
    <t>OM-P427</t>
  </si>
  <si>
    <t>J. Wolkera 1881/29</t>
  </si>
  <si>
    <t>RADOGA 2</t>
  </si>
  <si>
    <t>Prevádzkovateľ: Ondrej MITTER</t>
  </si>
  <si>
    <t>OM-H073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</si>
  <si>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</si>
  <si>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</si>
  <si>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</si>
  <si>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</si>
  <si>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</si>
  <si>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</si>
  <si>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</si>
  <si>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</si>
  <si>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</si>
  <si>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</si>
  <si>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</si>
  <si>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</si>
  <si>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</si>
  <si>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</si>
  <si>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</si>
  <si>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</si>
  <si>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</si>
  <si>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</si>
  <si>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</si>
  <si>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</si>
  <si>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</si>
  <si>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</si>
  <si>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22.8.1993</t>
  </si>
  <si>
    <t>Hlavná 300/1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</si>
  <si>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</si>
  <si>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</si>
  <si>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</si>
  <si>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</si>
  <si>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</si>
  <si>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</si>
  <si>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</si>
  <si>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</si>
  <si>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</si>
  <si>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</si>
  <si>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</si>
  <si>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</si>
  <si>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</si>
  <si>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</si>
  <si>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</si>
  <si>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</si>
  <si>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</si>
  <si>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</si>
  <si>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18.6.1984</t>
  </si>
  <si>
    <t>Jozef BLAŽEJ</t>
  </si>
  <si>
    <t>15.10.1984</t>
  </si>
  <si>
    <t>Chocholná 109</t>
  </si>
  <si>
    <t>OM-L326</t>
  </si>
  <si>
    <t>OM-P361</t>
  </si>
  <si>
    <t>CH340-8-174-0049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</si>
  <si>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</si>
  <si>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</si>
  <si>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</si>
  <si>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</si>
  <si>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</si>
  <si>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</si>
  <si>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</si>
  <si>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</si>
  <si>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</si>
  <si>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</si>
  <si>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</si>
  <si>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</si>
  <si>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</si>
  <si>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</si>
  <si>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</si>
  <si>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</si>
  <si>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</si>
  <si>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</si>
  <si>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</si>
  <si>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</si>
  <si>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</si>
  <si>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</si>
  <si>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</si>
  <si>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</si>
  <si>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</si>
  <si>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</si>
  <si>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</si>
  <si>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2.8.1973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</si>
  <si>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</si>
  <si>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</si>
  <si>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</si>
  <si>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</si>
  <si>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</si>
  <si>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</si>
  <si>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</si>
  <si>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</si>
  <si>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</si>
  <si>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</si>
  <si>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</si>
  <si>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</si>
  <si>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</si>
  <si>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</si>
  <si>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</si>
  <si>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14.8.1995</t>
  </si>
  <si>
    <t>Ing. Miroslav ŠICHULA</t>
  </si>
  <si>
    <t>3.11.1966</t>
  </si>
  <si>
    <t>OM-P711</t>
  </si>
  <si>
    <t>OM-P262</t>
  </si>
  <si>
    <t>OM-P763</t>
  </si>
  <si>
    <t>301040</t>
  </si>
  <si>
    <t>OM-P775</t>
  </si>
  <si>
    <t>301225</t>
  </si>
  <si>
    <t>M.Benku 6437/1</t>
  </si>
  <si>
    <t>P,Z/P,Z</t>
  </si>
  <si>
    <t>Tomáš SUCHÝ</t>
  </si>
  <si>
    <t>28.7.1987</t>
  </si>
  <si>
    <t>Tichá 419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</si>
  <si>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</si>
  <si>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</si>
  <si>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</si>
  <si>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</si>
  <si>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</si>
  <si>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</si>
  <si>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</si>
  <si>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</si>
  <si>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</si>
  <si>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</si>
  <si>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</si>
  <si>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</si>
  <si>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</si>
  <si>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</si>
  <si>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</si>
  <si>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</si>
  <si>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</si>
  <si>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</si>
  <si>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</si>
  <si>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</si>
  <si>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</si>
  <si>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</si>
  <si>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</si>
  <si>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</si>
  <si>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</si>
  <si>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</si>
  <si>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</si>
  <si>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</si>
  <si>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</si>
  <si>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</si>
  <si>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</si>
  <si>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</si>
  <si>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</si>
  <si>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</si>
  <si>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</si>
  <si>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</si>
  <si>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</si>
  <si>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</si>
  <si>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</si>
  <si>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</si>
  <si>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</si>
  <si>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</si>
  <si>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</si>
  <si>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</si>
  <si>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</si>
  <si>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</si>
  <si>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Teplička 299</t>
  </si>
  <si>
    <t>OM-P495</t>
  </si>
  <si>
    <t>P495</t>
  </si>
  <si>
    <t>P-130014</t>
  </si>
  <si>
    <t>Klátova Nová Ves 560</t>
  </si>
  <si>
    <t>OM-L178</t>
  </si>
  <si>
    <t>81</t>
  </si>
  <si>
    <t>OM-H443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</si>
  <si>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</si>
  <si>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</si>
  <si>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</si>
  <si>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</si>
  <si>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</si>
  <si>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</si>
  <si>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</si>
  <si>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</si>
  <si>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</si>
  <si>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</si>
  <si>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</si>
  <si>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</si>
  <si>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</si>
  <si>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</si>
  <si>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</si>
  <si>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</si>
  <si>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</si>
  <si>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</si>
  <si>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</si>
  <si>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</si>
  <si>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25.9.1973</t>
  </si>
  <si>
    <t>17.9.1974</t>
  </si>
  <si>
    <t>Tatranská 206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</si>
  <si>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</si>
  <si>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</si>
  <si>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</si>
  <si>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</si>
  <si>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</si>
  <si>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</si>
  <si>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</si>
  <si>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</si>
  <si>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</si>
  <si>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</si>
  <si>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</si>
  <si>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</si>
  <si>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</si>
  <si>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</si>
  <si>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</si>
  <si>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</si>
  <si>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</si>
  <si>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</si>
  <si>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</si>
  <si>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</si>
  <si>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</si>
  <si>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</si>
  <si>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</si>
  <si>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</si>
  <si>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</si>
  <si>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</si>
  <si>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</si>
  <si>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</si>
  <si>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</si>
  <si>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</si>
  <si>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</si>
  <si>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</si>
  <si>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</si>
  <si>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</si>
  <si>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</si>
  <si>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</si>
  <si>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</si>
  <si>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</si>
  <si>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</si>
  <si>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</si>
  <si>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</si>
  <si>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</si>
  <si>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</si>
  <si>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</si>
  <si>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</si>
  <si>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</si>
  <si>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</si>
  <si>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</si>
  <si>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</si>
  <si>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</si>
  <si>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</si>
  <si>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</si>
  <si>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</si>
  <si>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</si>
  <si>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</si>
  <si>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</si>
  <si>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</si>
  <si>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</si>
  <si>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</si>
  <si>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</si>
  <si>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</si>
  <si>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</si>
  <si>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</si>
  <si>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</si>
  <si>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</si>
  <si>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</si>
  <si>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</si>
  <si>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</si>
  <si>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</si>
  <si>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</si>
  <si>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</si>
  <si>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</si>
  <si>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</si>
  <si>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</si>
  <si>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</si>
  <si>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</si>
  <si>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</si>
  <si>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</si>
  <si>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</si>
  <si>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</si>
  <si>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</si>
  <si>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</si>
  <si>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</si>
  <si>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</si>
  <si>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</si>
  <si>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</si>
  <si>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</si>
  <si>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</si>
  <si>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</si>
  <si>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</si>
  <si>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</si>
  <si>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</si>
  <si>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</si>
  <si>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</si>
  <si>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</si>
  <si>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</si>
  <si>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</si>
  <si>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</si>
  <si>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</si>
  <si>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</si>
  <si>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</si>
  <si>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</si>
  <si>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</si>
  <si>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</si>
  <si>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</si>
  <si>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</si>
  <si>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</si>
  <si>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</si>
  <si>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</si>
  <si>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</si>
  <si>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</si>
  <si>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</si>
  <si>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</si>
  <si>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</si>
  <si>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</si>
  <si>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</si>
  <si>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OM-L077</t>
  </si>
  <si>
    <t>OM-L334</t>
  </si>
  <si>
    <t>AFN. St.</t>
  </si>
  <si>
    <t>4,30</t>
  </si>
  <si>
    <t>280</t>
  </si>
  <si>
    <t>OM-L335</t>
  </si>
  <si>
    <t>17.12.1971</t>
  </si>
  <si>
    <t>VENUS SC M</t>
  </si>
  <si>
    <t>56804410M</t>
  </si>
  <si>
    <t>AXIS</t>
  </si>
  <si>
    <t>Hattalova 1020/4</t>
  </si>
  <si>
    <t>Rebeka PÁNČIOVÁ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</si>
  <si>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</si>
  <si>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</si>
  <si>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</si>
  <si>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</si>
  <si>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</si>
  <si>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</si>
  <si>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</si>
  <si>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</si>
  <si>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</si>
  <si>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</si>
  <si>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</si>
  <si>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</si>
  <si>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</si>
  <si>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</si>
  <si>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</si>
  <si>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</si>
  <si>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</si>
  <si>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</si>
  <si>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</si>
  <si>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</si>
  <si>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</si>
  <si>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</si>
  <si>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</si>
  <si>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</si>
  <si>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</si>
  <si>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</si>
  <si>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</si>
  <si>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</si>
  <si>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</si>
  <si>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</si>
  <si>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</si>
  <si>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</si>
  <si>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</si>
  <si>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</si>
  <si>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</si>
  <si>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</si>
  <si>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</si>
  <si>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</si>
  <si>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</si>
  <si>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</si>
  <si>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</si>
  <si>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</si>
  <si>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Honce 16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</si>
  <si>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</si>
  <si>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</si>
  <si>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</si>
  <si>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</si>
  <si>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</si>
  <si>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</si>
  <si>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</si>
  <si>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</si>
  <si>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</si>
  <si>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21.8.1973</t>
  </si>
  <si>
    <t>Horné Breziny 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</si>
  <si>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</si>
  <si>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</si>
  <si>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</si>
  <si>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</si>
  <si>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</si>
  <si>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</si>
  <si>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</si>
  <si>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</si>
  <si>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</si>
  <si>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</si>
  <si>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</si>
  <si>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</si>
  <si>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</si>
  <si>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</si>
  <si>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</si>
  <si>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</si>
  <si>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</si>
  <si>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</si>
  <si>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</si>
  <si>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</si>
  <si>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</si>
  <si>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</si>
  <si>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</si>
  <si>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</si>
  <si>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</si>
  <si>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</si>
  <si>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</si>
  <si>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</si>
  <si>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</si>
  <si>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</si>
  <si>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</si>
  <si>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</si>
  <si>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</si>
  <si>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19.4.1986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</si>
  <si>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</si>
  <si>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</si>
  <si>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</si>
  <si>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</si>
  <si>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</si>
  <si>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</si>
  <si>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</si>
  <si>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</si>
  <si>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</si>
  <si>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</si>
  <si>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</si>
  <si>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</si>
  <si>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</si>
  <si>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</si>
  <si>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</si>
  <si>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</si>
  <si>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</si>
  <si>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</si>
  <si>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</si>
  <si>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</si>
  <si>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</si>
  <si>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</si>
  <si>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</si>
  <si>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</si>
  <si>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</si>
  <si>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</si>
  <si>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</si>
  <si>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</si>
  <si>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</si>
  <si>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</si>
  <si>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</si>
  <si>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</si>
  <si>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</si>
  <si>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</si>
  <si>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</si>
  <si>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</si>
  <si>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</si>
  <si>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</si>
  <si>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</si>
  <si>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</si>
  <si>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</si>
  <si>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24.9.1997</t>
  </si>
  <si>
    <t>Rajecká Lesná 428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</si>
  <si>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</si>
  <si>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</si>
  <si>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</si>
  <si>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</si>
  <si>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</si>
  <si>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</si>
  <si>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</si>
  <si>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</si>
  <si>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</si>
  <si>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</si>
  <si>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</si>
  <si>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</si>
  <si>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</si>
  <si>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</si>
  <si>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</si>
  <si>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</si>
  <si>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</si>
  <si>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</si>
  <si>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</si>
  <si>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</si>
  <si>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</si>
  <si>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</si>
  <si>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</si>
  <si>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</si>
  <si>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13.11.1979</t>
  </si>
  <si>
    <t>Snežienková 6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</si>
  <si>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</si>
  <si>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</si>
  <si>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</si>
  <si>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</si>
  <si>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</si>
  <si>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</si>
  <si>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</si>
  <si>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</si>
  <si>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</si>
  <si>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</si>
  <si>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</si>
  <si>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</si>
  <si>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</si>
  <si>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</si>
  <si>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</si>
  <si>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</si>
  <si>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</si>
  <si>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</si>
  <si>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</si>
  <si>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</si>
  <si>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</si>
  <si>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</si>
  <si>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</si>
  <si>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</si>
  <si>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3.6.1992</t>
  </si>
  <si>
    <t>11509611M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</si>
  <si>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</si>
  <si>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</si>
  <si>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</si>
  <si>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</si>
  <si>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</si>
  <si>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</si>
  <si>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</si>
  <si>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</si>
  <si>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</si>
  <si>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</si>
  <si>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</si>
  <si>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</si>
  <si>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</si>
  <si>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</si>
  <si>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</si>
  <si>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</si>
  <si>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</si>
  <si>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</si>
  <si>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</si>
  <si>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</si>
  <si>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</si>
  <si>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6.5.1972</t>
  </si>
  <si>
    <t>Melčice 580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</si>
  <si>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</si>
  <si>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</si>
  <si>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</si>
  <si>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</si>
  <si>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</si>
  <si>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</si>
  <si>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</si>
  <si>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</si>
  <si>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</si>
  <si>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</si>
  <si>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</si>
  <si>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</si>
  <si>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</si>
  <si>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</si>
  <si>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</si>
  <si>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</si>
  <si>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</si>
  <si>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</si>
  <si>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</si>
  <si>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</si>
  <si>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</si>
  <si>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</si>
  <si>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</si>
  <si>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</si>
  <si>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</si>
  <si>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</si>
  <si>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</si>
  <si>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</si>
  <si>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</si>
  <si>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</si>
  <si>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Demjata 117</t>
  </si>
  <si>
    <t>UP EUROPE/KMEŤ</t>
  </si>
  <si>
    <t>1997/2012</t>
  </si>
  <si>
    <t>EXXTACY160/CSONKA</t>
  </si>
  <si>
    <t>FLIEGERBÖHM/CSONKA</t>
  </si>
  <si>
    <t>980400803/H401</t>
  </si>
  <si>
    <t>1998/2008</t>
  </si>
  <si>
    <t>Malohontská 3/58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</si>
  <si>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</si>
  <si>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</si>
  <si>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</si>
  <si>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</si>
  <si>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</si>
  <si>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</si>
  <si>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</si>
  <si>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</si>
  <si>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</si>
  <si>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</si>
  <si>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2361-11-1368</t>
  </si>
  <si>
    <t>Šrobárova 6565/8</t>
  </si>
  <si>
    <t>136</t>
  </si>
  <si>
    <t>14822611XS</t>
  </si>
  <si>
    <t>1.2.1986</t>
  </si>
  <si>
    <t>Sedličná 496</t>
  </si>
  <si>
    <t>OM-P213</t>
  </si>
  <si>
    <t>5318P65257</t>
  </si>
  <si>
    <t>Ing. Róbert GONDA</t>
  </si>
  <si>
    <t>25.10.1989</t>
  </si>
  <si>
    <t>RU5ML-U-10A-077</t>
  </si>
  <si>
    <t>ZULU S</t>
  </si>
  <si>
    <t>OM-L338</t>
  </si>
  <si>
    <t>OM-L339</t>
  </si>
  <si>
    <t>PLUTO 4 S</t>
  </si>
  <si>
    <t>ELAN 2 28</t>
  </si>
  <si>
    <t>3328-2172</t>
  </si>
  <si>
    <t>26.04.1969</t>
  </si>
  <si>
    <t>Branislav BANDOŠ</t>
  </si>
  <si>
    <t>7.3.1984</t>
  </si>
  <si>
    <t>Budimír 262</t>
  </si>
  <si>
    <t>G25421204073</t>
  </si>
  <si>
    <t>Karol GLONČÁK</t>
  </si>
  <si>
    <t>12.6.1971</t>
  </si>
  <si>
    <t>EPSILON 9 26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</si>
  <si>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</si>
  <si>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</si>
  <si>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</si>
  <si>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</si>
  <si>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</si>
  <si>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</si>
  <si>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</si>
  <si>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</si>
  <si>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</si>
  <si>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</si>
  <si>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</si>
  <si>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QUEEN 2 MS</t>
  </si>
  <si>
    <t>Ing. Peter ŠIMEK</t>
  </si>
  <si>
    <t>IOTA 2 25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</si>
  <si>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</si>
  <si>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</si>
  <si>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</si>
  <si>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</si>
  <si>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</si>
  <si>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</si>
  <si>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</si>
  <si>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</si>
  <si>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</si>
  <si>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</si>
  <si>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</si>
  <si>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</si>
  <si>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</si>
  <si>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</si>
  <si>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</si>
  <si>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</si>
  <si>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</si>
  <si>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Pavol BENČ</t>
  </si>
  <si>
    <t>G4928A2741105</t>
  </si>
  <si>
    <t>Cyril MESÍK</t>
  </si>
  <si>
    <t>30.01.1966</t>
  </si>
  <si>
    <t>Armádna 778/6</t>
  </si>
  <si>
    <t>600030</t>
  </si>
  <si>
    <t>Martin NEVEDEL</t>
  </si>
  <si>
    <t>13.10.1989</t>
  </si>
  <si>
    <t>Zákysučie 907</t>
  </si>
  <si>
    <t>14506710L</t>
  </si>
  <si>
    <t>Ľudovít KASMAN</t>
  </si>
  <si>
    <t>Do Dubu 43/14</t>
  </si>
  <si>
    <t>OM-H103</t>
  </si>
  <si>
    <t>150415</t>
  </si>
  <si>
    <t>HALLEY EGER</t>
  </si>
  <si>
    <t>OM-H104</t>
  </si>
  <si>
    <t>ORYX XS</t>
  </si>
  <si>
    <t>40614</t>
  </si>
  <si>
    <t>Martina ČURAJOVÁ</t>
  </si>
  <si>
    <t>31.3.1978</t>
  </si>
  <si>
    <t>Kornica 852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</si>
  <si>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</si>
  <si>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</si>
  <si>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</si>
  <si>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</si>
  <si>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</si>
  <si>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</si>
  <si>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</si>
  <si>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</si>
  <si>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G37281509191</t>
  </si>
  <si>
    <t>Vladimír SEMAN</t>
  </si>
  <si>
    <t>5.11.1979</t>
  </si>
  <si>
    <t>Pod Horou 65</t>
  </si>
  <si>
    <t>STRANGER/CARBONE</t>
  </si>
  <si>
    <t>EDEN 5 26</t>
  </si>
  <si>
    <t>51674</t>
  </si>
  <si>
    <t>L203</t>
  </si>
  <si>
    <t>PRION 4 S</t>
  </si>
  <si>
    <t>23.8.1956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</si>
  <si>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</si>
  <si>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</si>
  <si>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</si>
  <si>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</si>
  <si>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</si>
  <si>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</si>
  <si>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</si>
  <si>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</si>
  <si>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</si>
  <si>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</si>
  <si>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</si>
  <si>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</si>
  <si>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</si>
  <si>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</si>
  <si>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</si>
  <si>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OM-L352</t>
  </si>
  <si>
    <t>18-924-11445</t>
  </si>
  <si>
    <t>Peter PIŠČEK</t>
  </si>
  <si>
    <t>30.6.1981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</si>
  <si>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</si>
  <si>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</si>
  <si>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</si>
  <si>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</si>
  <si>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</si>
  <si>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</si>
  <si>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</si>
  <si>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</si>
  <si>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</si>
  <si>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</si>
  <si>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</si>
  <si>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</si>
  <si>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</si>
  <si>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</si>
  <si>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</si>
  <si>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</si>
  <si>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</si>
  <si>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</si>
  <si>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</si>
  <si>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</si>
  <si>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</si>
  <si>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</si>
  <si>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</si>
  <si>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</si>
  <si>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</si>
  <si>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</si>
  <si>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</si>
  <si>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</si>
  <si>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</si>
  <si>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</si>
  <si>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</si>
  <si>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</si>
  <si>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</si>
  <si>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</si>
  <si>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</si>
  <si>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</si>
  <si>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</si>
  <si>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</si>
  <si>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</si>
  <si>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</si>
  <si>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</si>
  <si>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</si>
  <si>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</si>
  <si>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</si>
  <si>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</si>
  <si>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</si>
  <si>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</si>
  <si>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</si>
  <si>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</si>
  <si>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</si>
  <si>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</si>
  <si>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</si>
  <si>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</si>
  <si>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</si>
  <si>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</si>
  <si>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26.05.1990</t>
  </si>
  <si>
    <t>Okružná 930/4</t>
  </si>
  <si>
    <t>OM-P823</t>
  </si>
  <si>
    <t>AIR BRIDGE/NOVÁČEK</t>
  </si>
  <si>
    <t>Škrinár</t>
  </si>
  <si>
    <t>MÁRA WING/BOHUNICKÝ</t>
  </si>
  <si>
    <t>PEGASUS/PEGASUS</t>
  </si>
  <si>
    <t>23.12.1978</t>
  </si>
  <si>
    <t>Modranská 72</t>
  </si>
  <si>
    <t>Juraj ĎURÍČEK</t>
  </si>
  <si>
    <t>Fatranská 2</t>
  </si>
  <si>
    <t>108</t>
  </si>
  <si>
    <t>RU5ML-U-29C-074</t>
  </si>
  <si>
    <t>Malozáblatská 27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</si>
  <si>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</si>
  <si>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</si>
  <si>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</si>
  <si>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</si>
  <si>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</si>
  <si>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</si>
  <si>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</si>
  <si>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</si>
  <si>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</si>
  <si>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</si>
  <si>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</si>
  <si>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</si>
  <si>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</si>
  <si>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</si>
  <si>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</si>
  <si>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</si>
  <si>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Športovcov 1180/14</t>
  </si>
  <si>
    <t>Peter KOVAROVIČ</t>
  </si>
  <si>
    <t>19.9.1973</t>
  </si>
  <si>
    <t>Športová 1072</t>
  </si>
  <si>
    <t>MOJO 5 L</t>
  </si>
  <si>
    <t>MJ5L-R-01E-318</t>
  </si>
  <si>
    <t>OM-P001</t>
  </si>
  <si>
    <t>5578P66457</t>
  </si>
  <si>
    <t>Ján MESIARKIN</t>
  </si>
  <si>
    <t>1.1.1966</t>
  </si>
  <si>
    <t>Magurská 25</t>
  </si>
  <si>
    <t>2012/1996</t>
  </si>
  <si>
    <t>Mojmírovce</t>
  </si>
  <si>
    <t>140,25</t>
  </si>
  <si>
    <t>P059</t>
  </si>
  <si>
    <t>801405021</t>
  </si>
  <si>
    <t>M.R.Štefánika 59</t>
  </si>
  <si>
    <t>Marek ŠIMUN</t>
  </si>
  <si>
    <t>07.08.1989</t>
  </si>
  <si>
    <t>Novozámocká 16</t>
  </si>
  <si>
    <t>P-186916</t>
  </si>
  <si>
    <t>FORCE SP TOURING M</t>
  </si>
  <si>
    <t>PaedDr. Ing. Jozef MITRA, MBA</t>
  </si>
  <si>
    <t>13975109M</t>
  </si>
  <si>
    <t>Ivan PECHA</t>
  </si>
  <si>
    <t>2.12.1961</t>
  </si>
  <si>
    <t>1. mája 34/3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</si>
  <si>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</si>
  <si>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</si>
  <si>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</si>
  <si>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</si>
  <si>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</si>
  <si>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</si>
  <si>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</si>
  <si>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</si>
  <si>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</si>
  <si>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</si>
  <si>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</si>
  <si>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</si>
  <si>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</si>
  <si>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</si>
  <si>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</si>
  <si>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</si>
  <si>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</si>
  <si>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</si>
  <si>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</si>
  <si>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Partizánska 25</t>
  </si>
  <si>
    <t>COLORADO 25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</si>
  <si>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</si>
  <si>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</si>
  <si>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</si>
  <si>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</si>
  <si>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</si>
  <si>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</si>
  <si>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</si>
  <si>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</si>
  <si>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</si>
  <si>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</si>
  <si>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</si>
  <si>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</si>
  <si>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</si>
  <si>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</si>
  <si>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</si>
  <si>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</si>
  <si>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</si>
  <si>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</si>
  <si>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29. januára 666</t>
  </si>
  <si>
    <t>STINGRAY/CROSS 5 SPORT</t>
  </si>
  <si>
    <t>035.19/5.240</t>
  </si>
  <si>
    <t>2019/2006</t>
  </si>
  <si>
    <t>OM-H447</t>
  </si>
  <si>
    <t>Peter FUZIA</t>
  </si>
  <si>
    <t>30.7.1974</t>
  </si>
  <si>
    <t>Liptovské Matiašovce 111</t>
  </si>
  <si>
    <t>ILLUSION 28</t>
  </si>
  <si>
    <t>Branislav DRENGUBIAK</t>
  </si>
  <si>
    <t>25.10.1976</t>
  </si>
  <si>
    <t>Rázusova 1821/13</t>
  </si>
  <si>
    <t>Hliník nad Váhom 449</t>
  </si>
  <si>
    <t>ARTIK 5 24</t>
  </si>
  <si>
    <t>Ing. Marek AZARI</t>
  </si>
  <si>
    <t>21.2.1978</t>
  </si>
  <si>
    <t>Poľovská 3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</si>
  <si>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</si>
  <si>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</si>
  <si>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</si>
  <si>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</si>
  <si>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</si>
  <si>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</si>
  <si>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</si>
  <si>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</si>
  <si>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</si>
  <si>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</si>
  <si>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</si>
  <si>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</si>
  <si>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</si>
  <si>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</si>
  <si>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</si>
  <si>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</si>
  <si>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</si>
  <si>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</si>
  <si>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</si>
  <si>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</si>
  <si>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</si>
  <si>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</si>
  <si>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</si>
  <si>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</si>
  <si>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1.10.1965</t>
  </si>
  <si>
    <t>Tr.Hradca Králové 3949/10</t>
  </si>
  <si>
    <t>J.Vojtaššáka 3147/3</t>
  </si>
  <si>
    <t>13468607S</t>
  </si>
  <si>
    <t>Juraj LEDNICKÝ</t>
  </si>
  <si>
    <t>Malé Lednice 201</t>
  </si>
  <si>
    <t>COMET 3 S</t>
  </si>
  <si>
    <t>16919009S</t>
  </si>
  <si>
    <t>Lukáš ČABALA</t>
  </si>
  <si>
    <t>26818205M</t>
  </si>
  <si>
    <t>Stanislav BUVALA</t>
  </si>
  <si>
    <t>21.4.1965</t>
  </si>
  <si>
    <t>Hrabiny 257</t>
  </si>
  <si>
    <t>Mgr. Petr EXLER</t>
  </si>
  <si>
    <t>56914212M</t>
  </si>
  <si>
    <t>49,30</t>
  </si>
  <si>
    <t>OM-P101</t>
  </si>
  <si>
    <t>OM-P491</t>
  </si>
  <si>
    <t>Kpt. Jaroša 13</t>
  </si>
  <si>
    <t>P/V</t>
  </si>
  <si>
    <t>Pavol GÁL</t>
  </si>
  <si>
    <t>13.5.1996</t>
  </si>
  <si>
    <t>Tabaková 1747/34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</si>
  <si>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</si>
  <si>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</si>
  <si>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</si>
  <si>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</si>
  <si>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</si>
  <si>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</si>
  <si>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</si>
  <si>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XA04X53P170612A</t>
  </si>
  <si>
    <t>Martina MARČANOVÁ</t>
  </si>
  <si>
    <t>10.3.1987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</si>
  <si>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</si>
  <si>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</si>
  <si>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</si>
  <si>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</si>
  <si>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</si>
  <si>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</si>
  <si>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</si>
  <si>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</si>
  <si>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</si>
  <si>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</si>
  <si>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</si>
  <si>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</si>
  <si>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</si>
  <si>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</si>
  <si>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</si>
  <si>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</si>
  <si>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</si>
  <si>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</si>
  <si>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26.10.1993</t>
  </si>
  <si>
    <t>301226</t>
  </si>
  <si>
    <t>SÍRIUS T</t>
  </si>
  <si>
    <t>OM-P041</t>
  </si>
  <si>
    <t>174</t>
  </si>
  <si>
    <t>214</t>
  </si>
  <si>
    <t>11.12.1996</t>
  </si>
  <si>
    <t>Rohozná 8A</t>
  </si>
  <si>
    <t>8232P78867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</si>
  <si>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</si>
  <si>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</si>
  <si>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</si>
  <si>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</si>
  <si>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</si>
  <si>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</si>
  <si>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</si>
  <si>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</si>
  <si>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</si>
  <si>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Maroš JOŠTIAK</t>
  </si>
  <si>
    <t>6.5.1992</t>
  </si>
  <si>
    <t>Oravské Veselé 470</t>
  </si>
  <si>
    <t>8695P81203</t>
  </si>
  <si>
    <t>Vrbovská cesta 4727/22</t>
  </si>
  <si>
    <t>6,29</t>
  </si>
  <si>
    <t>33,29</t>
  </si>
  <si>
    <t>Ing. Slavomír  IĽOV</t>
  </si>
  <si>
    <t>7867P77061</t>
  </si>
  <si>
    <t>Tomás KUŠNIER</t>
  </si>
  <si>
    <t>19.9.1987</t>
  </si>
  <si>
    <t>Hany Meličkovej 16</t>
  </si>
  <si>
    <t>OM-P513</t>
  </si>
  <si>
    <t>OM-P581</t>
  </si>
  <si>
    <t>OM-P131</t>
  </si>
  <si>
    <t>49,22</t>
  </si>
  <si>
    <t>207,46</t>
  </si>
  <si>
    <t>PK PLS č.18061</t>
  </si>
  <si>
    <t>M2P191446P</t>
  </si>
  <si>
    <t>Matej BEHARKA</t>
  </si>
  <si>
    <t>Tulská 2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</si>
  <si>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</si>
  <si>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</si>
  <si>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</si>
  <si>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</si>
  <si>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</si>
  <si>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</si>
  <si>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</si>
  <si>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</si>
  <si>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P.O. BOX 160</t>
  </si>
  <si>
    <t>M1157-1106-84</t>
  </si>
  <si>
    <t>Štefan DLUGOŠ</t>
  </si>
  <si>
    <t>10.3.1975</t>
  </si>
  <si>
    <t>Vyšné Ružbachy 395</t>
  </si>
  <si>
    <t>L121</t>
  </si>
  <si>
    <t>05202</t>
  </si>
  <si>
    <t>Pavel HERDA</t>
  </si>
  <si>
    <t>20.10.1963</t>
  </si>
  <si>
    <t>Hostie 38</t>
  </si>
  <si>
    <t>600049</t>
  </si>
  <si>
    <t>Vyšná Revúca 616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</si>
  <si>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</si>
  <si>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</si>
  <si>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</si>
  <si>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</si>
  <si>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</si>
  <si>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</si>
  <si>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</si>
  <si>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</si>
  <si>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</si>
  <si>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</si>
  <si>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</si>
  <si>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</si>
  <si>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</si>
  <si>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</si>
  <si>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</si>
  <si>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</si>
  <si>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</si>
  <si>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</si>
  <si>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</si>
  <si>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</si>
  <si>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</si>
  <si>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</si>
  <si>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</si>
  <si>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</si>
  <si>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</si>
  <si>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</si>
  <si>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</si>
  <si>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</si>
  <si>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</si>
  <si>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</si>
  <si>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</si>
  <si>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</si>
  <si>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</si>
  <si>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Skalka nad Váhom II/146</t>
  </si>
  <si>
    <t>73</t>
  </si>
  <si>
    <t>5,55//0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</si>
  <si>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</si>
  <si>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</si>
  <si>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</si>
  <si>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</si>
  <si>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</si>
  <si>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</si>
  <si>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</si>
  <si>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</si>
  <si>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</si>
  <si>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</si>
  <si>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</si>
  <si>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</si>
  <si>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</si>
  <si>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</si>
  <si>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</si>
  <si>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</si>
  <si>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</si>
  <si>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</si>
  <si>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</si>
  <si>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</si>
  <si>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</si>
  <si>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Z/Z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</si>
  <si>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</si>
  <si>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</si>
  <si>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</si>
  <si>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</si>
  <si>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</si>
  <si>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</si>
  <si>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</si>
  <si>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</si>
  <si>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</si>
  <si>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</si>
  <si>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</si>
  <si>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</si>
  <si>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</si>
  <si>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</si>
  <si>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</si>
  <si>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</si>
  <si>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</si>
  <si>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</si>
  <si>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</si>
  <si>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</si>
  <si>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</si>
  <si>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</si>
  <si>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</si>
  <si>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</si>
  <si>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</si>
  <si>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</si>
  <si>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</si>
  <si>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</si>
  <si>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</si>
  <si>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</si>
  <si>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</si>
  <si>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</si>
  <si>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</si>
  <si>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</si>
  <si>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</si>
  <si>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</si>
  <si>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</si>
  <si>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</si>
  <si>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</si>
  <si>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</si>
  <si>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</si>
  <si>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92010202M</t>
  </si>
  <si>
    <t>VEGA Bi XXL</t>
  </si>
  <si>
    <t>24232005T</t>
  </si>
  <si>
    <t>92908302M</t>
  </si>
  <si>
    <t>RU5ML-U-33C-087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</si>
  <si>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</si>
  <si>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</si>
  <si>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</si>
  <si>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</si>
  <si>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</si>
  <si>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</si>
  <si>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</si>
  <si>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</si>
  <si>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</si>
  <si>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</si>
  <si>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</si>
  <si>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</si>
  <si>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</si>
  <si>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</si>
  <si>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</si>
  <si>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</si>
  <si>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</si>
  <si>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</si>
  <si>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</si>
  <si>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</si>
  <si>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</si>
  <si>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</si>
  <si>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</si>
  <si>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</si>
  <si>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</si>
  <si>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</si>
  <si>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</si>
  <si>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</si>
  <si>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</si>
  <si>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</si>
  <si>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</si>
  <si>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</si>
  <si>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</si>
  <si>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</si>
  <si>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</si>
  <si>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</si>
  <si>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</si>
  <si>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4.1.1974</t>
  </si>
  <si>
    <t>Poľná 57</t>
  </si>
  <si>
    <t>182,19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</si>
  <si>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</si>
  <si>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</si>
  <si>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</si>
  <si>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</si>
  <si>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</si>
  <si>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</si>
  <si>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</si>
  <si>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</si>
  <si>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</si>
  <si>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</si>
  <si>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</si>
  <si>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</si>
  <si>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</si>
  <si>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</si>
  <si>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</si>
  <si>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</si>
  <si>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</si>
  <si>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</si>
  <si>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</si>
  <si>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</si>
  <si>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</si>
  <si>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</si>
  <si>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</si>
  <si>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27.10.1973</t>
  </si>
  <si>
    <t>SWIFT 5 L</t>
  </si>
  <si>
    <t>SW5L-U-33C-088</t>
  </si>
  <si>
    <t>203676</t>
  </si>
  <si>
    <t>Martin ADAMKOVIČ</t>
  </si>
  <si>
    <t>Široké 348</t>
  </si>
  <si>
    <t>VENUS SC S</t>
  </si>
  <si>
    <t>56015603S</t>
  </si>
  <si>
    <t>9.6.1991</t>
  </si>
  <si>
    <t>Trenčianske Stankovce 723</t>
  </si>
  <si>
    <t>16021403L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</si>
  <si>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</si>
  <si>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</si>
  <si>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</si>
  <si>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</si>
  <si>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</si>
  <si>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</si>
  <si>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</si>
  <si>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</si>
  <si>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</si>
  <si>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</si>
  <si>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</si>
  <si>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</si>
  <si>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</si>
  <si>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</si>
  <si>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</si>
  <si>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</si>
  <si>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28.10.1987</t>
  </si>
  <si>
    <t>13,35</t>
  </si>
  <si>
    <t>23,45</t>
  </si>
  <si>
    <t>134</t>
  </si>
  <si>
    <t>16.3.1988</t>
  </si>
  <si>
    <t>Poľná 16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</si>
  <si>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</si>
  <si>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</si>
  <si>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</si>
  <si>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</si>
  <si>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</si>
  <si>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</si>
  <si>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</si>
  <si>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4.8.1988</t>
  </si>
  <si>
    <t>Hečkova 18</t>
  </si>
  <si>
    <t>Marián ČEROVSKÝ</t>
  </si>
  <si>
    <t>Šamorínska 54</t>
  </si>
  <si>
    <t>Slavomír BADÁR</t>
  </si>
  <si>
    <t>12.1.1972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</si>
  <si>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</si>
  <si>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</si>
  <si>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</si>
  <si>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</si>
  <si>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</si>
  <si>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</si>
  <si>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</si>
  <si>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</si>
  <si>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27.1.1977</t>
  </si>
  <si>
    <t>Brodno 128</t>
  </si>
  <si>
    <t>Patrik DANIŠ</t>
  </si>
  <si>
    <t>23.11.1982</t>
  </si>
  <si>
    <t>SNP 9/25</t>
  </si>
  <si>
    <t>P569</t>
  </si>
  <si>
    <t>NIMBUS TRIKE 3</t>
  </si>
  <si>
    <t>02/20</t>
  </si>
  <si>
    <t>Jánskeho 713/7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</si>
  <si>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</si>
  <si>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</si>
  <si>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</si>
  <si>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</si>
  <si>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</si>
  <si>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</si>
  <si>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</si>
  <si>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10.10.1976</t>
  </si>
  <si>
    <t>Vranovská 61</t>
  </si>
  <si>
    <t>128</t>
  </si>
  <si>
    <t>1125-2650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</si>
  <si>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</si>
  <si>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</si>
  <si>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</si>
  <si>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</si>
  <si>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</si>
  <si>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</si>
  <si>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</si>
  <si>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</si>
  <si>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</si>
  <si>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</si>
  <si>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</si>
  <si>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</si>
  <si>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</si>
  <si>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</si>
  <si>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</si>
  <si>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</si>
  <si>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</si>
  <si>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12.4.1971</t>
  </si>
  <si>
    <t>261</t>
  </si>
  <si>
    <t>Drotárska cesta 54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</si>
  <si>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</si>
  <si>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</si>
  <si>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</si>
  <si>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</si>
  <si>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</si>
  <si>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</si>
  <si>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</si>
  <si>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</si>
  <si>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</si>
  <si>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</si>
  <si>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</si>
  <si>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</si>
  <si>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</si>
  <si>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</si>
  <si>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</si>
  <si>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</si>
  <si>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</si>
  <si>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</si>
  <si>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</si>
  <si>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</si>
  <si>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</si>
  <si>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</si>
  <si>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</si>
  <si>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</si>
  <si>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</si>
  <si>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</si>
  <si>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</si>
  <si>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</si>
  <si>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</si>
  <si>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</si>
  <si>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</si>
  <si>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</si>
  <si>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</si>
  <si>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</si>
  <si>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9.1.1976</t>
  </si>
  <si>
    <t>Štiavnička 211/46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</si>
  <si>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</si>
  <si>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</si>
  <si>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</si>
  <si>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</si>
  <si>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</si>
  <si>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</si>
  <si>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</si>
  <si>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</si>
  <si>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</si>
  <si>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</si>
  <si>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Záborské 310</t>
  </si>
  <si>
    <t>COM.</t>
  </si>
  <si>
    <t>BG0541019A</t>
  </si>
  <si>
    <t>PaedDr. Jana MURČOVÁ</t>
  </si>
  <si>
    <t>Parizánska 94</t>
  </si>
  <si>
    <t>BASE LITE S</t>
  </si>
  <si>
    <t>604343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</si>
  <si>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</si>
  <si>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</si>
  <si>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</si>
  <si>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</si>
  <si>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</si>
  <si>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</si>
  <si>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</si>
  <si>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</si>
  <si>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</si>
  <si>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PLUTO 4 L</t>
  </si>
  <si>
    <t>Ing. Peter KOZÁČIK</t>
  </si>
  <si>
    <t>15.12.1974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</si>
  <si>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</si>
  <si>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</si>
  <si>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</si>
  <si>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</si>
  <si>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</si>
  <si>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</si>
  <si>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</si>
  <si>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</si>
  <si>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</si>
  <si>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</si>
  <si>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</si>
  <si>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</si>
  <si>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</si>
  <si>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</si>
  <si>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</si>
  <si>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</si>
  <si>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</si>
  <si>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</si>
  <si>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</si>
  <si>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22.3.1970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</si>
  <si>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</si>
  <si>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</si>
  <si>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</si>
  <si>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</si>
  <si>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</si>
  <si>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</si>
  <si>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</si>
  <si>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</si>
  <si>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22.3.1997</t>
  </si>
  <si>
    <t>JUDr. Milan VRABEĽ</t>
  </si>
  <si>
    <t>1-026-71100</t>
  </si>
  <si>
    <t>Ing. Arch. Ivan ŠAMO</t>
  </si>
  <si>
    <t>16.4.1993</t>
  </si>
  <si>
    <t>Hronské Kľačany 527</t>
  </si>
  <si>
    <t>Peter SRDOŠ</t>
  </si>
  <si>
    <t>5.12.1975</t>
  </si>
  <si>
    <t>Slavomír LÁSZLO</t>
  </si>
  <si>
    <t>28.6.1993</t>
  </si>
  <si>
    <t>10,30/8,30</t>
  </si>
  <si>
    <t>24,40/6,10</t>
  </si>
  <si>
    <t>P.J.Šafárika 16/11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</si>
  <si>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</si>
  <si>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</si>
  <si>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</si>
  <si>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</si>
  <si>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</si>
  <si>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</si>
  <si>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</si>
  <si>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</si>
  <si>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30.5.1980</t>
  </si>
  <si>
    <t>Porúbka 181</t>
  </si>
  <si>
    <t>161</t>
  </si>
  <si>
    <t>45//45</t>
  </si>
  <si>
    <t>Tomáš PAZDÚR</t>
  </si>
  <si>
    <t>21.10.1994</t>
  </si>
  <si>
    <t>Štôla 130</t>
  </si>
  <si>
    <t>1052-11-0757</t>
  </si>
  <si>
    <t>Erik FEHÉR</t>
  </si>
  <si>
    <t>Radzovce 438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</si>
  <si>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</si>
  <si>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</si>
  <si>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</si>
  <si>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</si>
  <si>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</si>
  <si>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</si>
  <si>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</si>
  <si>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</si>
  <si>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15008505L</t>
  </si>
  <si>
    <t>Ing. Ľubomír NOVÁK</t>
  </si>
  <si>
    <t>21.11.1975</t>
  </si>
  <si>
    <t>Sološnica 20</t>
  </si>
  <si>
    <t>2-024-11840</t>
  </si>
  <si>
    <t>Dušan PLAVÁK</t>
  </si>
  <si>
    <t>25.10.1991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</si>
  <si>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</si>
  <si>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</si>
  <si>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</si>
  <si>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</si>
  <si>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</si>
  <si>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</si>
  <si>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</si>
  <si>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</si>
  <si>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</si>
  <si>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</si>
  <si>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</si>
  <si>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</si>
  <si>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</si>
  <si>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</si>
  <si>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</si>
  <si>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28.8.1991</t>
  </si>
  <si>
    <t>Na Průhoně 3840</t>
  </si>
  <si>
    <t>ZEOLITE GT ML</t>
  </si>
  <si>
    <t>ZEOLITE GT MS</t>
  </si>
  <si>
    <t>ZGTMS-V-20A-080</t>
  </si>
  <si>
    <t>Karol BELICA</t>
  </si>
  <si>
    <t>28.7.1982</t>
  </si>
  <si>
    <t>Hostie 444</t>
  </si>
  <si>
    <t>16022606L</t>
  </si>
  <si>
    <t>Peter MOCŇÁK</t>
  </si>
  <si>
    <t>17.5.1982</t>
  </si>
  <si>
    <t>Výčapky 111</t>
  </si>
  <si>
    <t>GEO 4 ML</t>
  </si>
  <si>
    <t>GN4ML-P-06E-245</t>
  </si>
  <si>
    <t>Ing. Samuel HRUŠOVSKÝ</t>
  </si>
  <si>
    <t>12.9.1993</t>
  </si>
  <si>
    <t>Kvetná 35/20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</si>
  <si>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</si>
  <si>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</si>
  <si>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</si>
  <si>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</si>
  <si>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</si>
  <si>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</si>
  <si>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</si>
  <si>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</si>
  <si>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</si>
  <si>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</si>
  <si>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31.12.1993</t>
  </si>
  <si>
    <t>0,57</t>
  </si>
  <si>
    <t>5,57</t>
  </si>
  <si>
    <t>Dobšinského 14/8</t>
  </si>
  <si>
    <t>9,5</t>
  </si>
  <si>
    <t>168,5</t>
  </si>
  <si>
    <t>14025906ML</t>
  </si>
  <si>
    <t>Tomáš PERĎOCH</t>
  </si>
  <si>
    <t>4.4.1997</t>
  </si>
  <si>
    <t>Makov 354</t>
  </si>
  <si>
    <t>91705106M</t>
  </si>
  <si>
    <t>Radko URBANOVSKÝ</t>
  </si>
  <si>
    <t>Šulekova 25/1</t>
  </si>
  <si>
    <t>8198P78701</t>
  </si>
  <si>
    <t>15.2.1973</t>
  </si>
  <si>
    <t>Roman BLAŽEK</t>
  </si>
  <si>
    <t>1.1.1980</t>
  </si>
  <si>
    <t>Gen.Goliána 35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</si>
  <si>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</si>
  <si>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</si>
  <si>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</si>
  <si>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</si>
  <si>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</si>
  <si>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</si>
  <si>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</si>
  <si>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</si>
  <si>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APOLLO C 15 AX/JET STAR</t>
  </si>
  <si>
    <t>OM-H036</t>
  </si>
  <si>
    <t>220805/090800</t>
  </si>
  <si>
    <t>2005/2000</t>
  </si>
  <si>
    <t>Liptovksý Hrádok</t>
  </si>
  <si>
    <t>Nívka 550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</si>
  <si>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</si>
  <si>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</si>
  <si>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</si>
  <si>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</si>
  <si>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</si>
  <si>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</si>
  <si>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</si>
  <si>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</si>
  <si>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</si>
  <si>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</si>
  <si>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</si>
  <si>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16.4.1960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</si>
  <si>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</si>
  <si>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</si>
  <si>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</si>
  <si>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</si>
  <si>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</si>
  <si>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</si>
  <si>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</si>
  <si>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</si>
  <si>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</si>
  <si>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</si>
  <si>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</si>
  <si>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</si>
  <si>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</si>
  <si>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3.9.1991</t>
  </si>
  <si>
    <t>Slobody 75</t>
  </si>
  <si>
    <t>HOOK 5 31</t>
  </si>
  <si>
    <t>Ing. Eduard POTTMANN</t>
  </si>
  <si>
    <t>O1471848</t>
  </si>
  <si>
    <t>213,5</t>
  </si>
  <si>
    <t>53/45</t>
  </si>
  <si>
    <t>631/775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</si>
  <si>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</si>
  <si>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</si>
  <si>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</si>
  <si>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</si>
  <si>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</si>
  <si>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</si>
  <si>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</si>
  <si>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</si>
  <si>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</si>
  <si>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</si>
  <si>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</si>
  <si>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</si>
  <si>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</si>
  <si>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</si>
  <si>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</si>
  <si>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</si>
  <si>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</si>
  <si>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</si>
  <si>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</si>
  <si>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</si>
  <si>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</si>
  <si>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</si>
  <si>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</si>
  <si>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</si>
  <si>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</si>
  <si>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</si>
  <si>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</si>
  <si>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</si>
  <si>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</si>
  <si>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</si>
  <si>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</si>
  <si>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</si>
  <si>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</si>
  <si>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</si>
  <si>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</si>
  <si>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</si>
  <si>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</si>
  <si>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</si>
  <si>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</si>
  <si>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23.11.1994</t>
  </si>
  <si>
    <t>GN6XS.V.14E.010</t>
  </si>
  <si>
    <t>15.7.1992</t>
  </si>
  <si>
    <t>1. mája 51</t>
  </si>
  <si>
    <t>Prevádzkovateľ: Attila FABIÁN</t>
  </si>
  <si>
    <t>UL4.21.WR.V.09C.037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</si>
  <si>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</si>
  <si>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</si>
  <si>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</si>
  <si>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</si>
  <si>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</si>
  <si>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</si>
  <si>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</si>
  <si>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</si>
  <si>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</si>
  <si>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</si>
  <si>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</si>
  <si>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</si>
  <si>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</si>
  <si>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</si>
  <si>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</si>
  <si>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</si>
  <si>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</si>
  <si>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</si>
  <si>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</si>
  <si>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</si>
  <si>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</si>
  <si>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</si>
  <si>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</si>
  <si>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</si>
  <si>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</si>
  <si>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LIFT EZ R L</t>
  </si>
  <si>
    <t>FORCE M</t>
  </si>
  <si>
    <t>316207</t>
  </si>
  <si>
    <t>341394 7/6</t>
  </si>
  <si>
    <t>16917004XS</t>
  </si>
  <si>
    <t>4.9.2002</t>
  </si>
  <si>
    <t>COMET 3 XS</t>
  </si>
  <si>
    <t>NYOS RS L</t>
  </si>
  <si>
    <t>ION 5 S</t>
  </si>
  <si>
    <t>604035</t>
  </si>
  <si>
    <t>MUDr. Gabriel BRNDIAR</t>
  </si>
  <si>
    <t>Guhra 332</t>
  </si>
  <si>
    <t>54188</t>
  </si>
  <si>
    <t>MUDr. Lenka ŠAVELOVÁ</t>
  </si>
  <si>
    <t>4.12.1994</t>
  </si>
  <si>
    <t>Nová 5101/71</t>
  </si>
  <si>
    <t>Kovarce</t>
  </si>
  <si>
    <t>Ing. Juraj REHÁČEK</t>
  </si>
  <si>
    <t>2556-11-1463</t>
  </si>
  <si>
    <t>Branislav LAMPER</t>
  </si>
  <si>
    <t>13.12.1985</t>
  </si>
  <si>
    <t>Mlynská 22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</si>
  <si>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</si>
  <si>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</si>
  <si>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</si>
  <si>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</si>
  <si>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</si>
  <si>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</si>
  <si>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</si>
  <si>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</si>
  <si>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</si>
  <si>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</si>
  <si>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</si>
  <si>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</si>
  <si>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</si>
  <si>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</si>
  <si>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</si>
  <si>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</si>
  <si>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</si>
  <si>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</si>
  <si>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</si>
  <si>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</si>
  <si>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</si>
  <si>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</si>
  <si>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</si>
  <si>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</si>
  <si>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</si>
  <si>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</si>
  <si>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</si>
  <si>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SPEEDMAX 2 M</t>
  </si>
  <si>
    <t>301174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</si>
  <si>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</si>
  <si>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</si>
  <si>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</si>
  <si>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</si>
  <si>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</si>
  <si>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</si>
  <si>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</si>
  <si>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</si>
  <si>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</si>
  <si>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</si>
  <si>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</si>
  <si>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</si>
  <si>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</si>
  <si>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</si>
  <si>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</si>
  <si>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</si>
  <si>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</si>
  <si>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</si>
  <si>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</si>
  <si>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</si>
  <si>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</si>
  <si>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</si>
  <si>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</si>
  <si>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</si>
  <si>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</si>
  <si>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</si>
  <si>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</si>
  <si>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</si>
  <si>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</si>
  <si>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</si>
  <si>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</si>
  <si>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</si>
  <si>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</si>
  <si>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</si>
  <si>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</si>
  <si>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</si>
  <si>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</si>
  <si>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</si>
  <si>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</si>
  <si>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</si>
  <si>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</si>
  <si>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</si>
  <si>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</si>
  <si>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</si>
  <si>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</si>
  <si>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</si>
  <si>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</si>
  <si>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</si>
  <si>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</si>
  <si>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</si>
  <si>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</si>
  <si>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</si>
  <si>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</si>
  <si>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</si>
  <si>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</si>
  <si>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</si>
  <si>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</si>
  <si>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</si>
  <si>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</si>
  <si>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</si>
  <si>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</si>
  <si>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</si>
  <si>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</si>
  <si>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</si>
  <si>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</si>
  <si>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</si>
  <si>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</si>
  <si>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</si>
  <si>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</si>
  <si>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</si>
  <si>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</si>
  <si>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</si>
  <si>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</si>
  <si>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</si>
  <si>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</si>
  <si>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</si>
  <si>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</si>
  <si>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</si>
  <si>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</si>
  <si>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</si>
  <si>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</si>
  <si>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</si>
  <si>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</si>
  <si>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</si>
  <si>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</si>
  <si>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</si>
  <si>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</si>
  <si>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</si>
  <si>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</si>
  <si>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</si>
  <si>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</si>
  <si>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</si>
  <si>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</si>
  <si>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</si>
  <si>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</si>
  <si>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</si>
  <si>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</si>
  <si>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</si>
  <si>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</si>
  <si>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</si>
  <si>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</si>
  <si>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</si>
  <si>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</si>
  <si>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</si>
  <si>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</si>
  <si>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</si>
  <si>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</si>
  <si>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</si>
  <si>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</si>
  <si>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</si>
  <si>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</si>
  <si>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</si>
  <si>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</si>
  <si>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</si>
  <si>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</si>
  <si>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</si>
  <si>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</si>
  <si>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</si>
  <si>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</si>
  <si>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</si>
  <si>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</si>
  <si>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</si>
  <si>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</si>
  <si>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</si>
  <si>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</si>
  <si>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Lemešany 300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</si>
  <si>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</si>
  <si>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</si>
  <si>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</si>
  <si>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</si>
  <si>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</si>
  <si>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</si>
  <si>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</si>
  <si>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</si>
  <si>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</si>
  <si>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</si>
  <si>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</si>
  <si>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</si>
  <si>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</si>
  <si>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</si>
  <si>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</si>
  <si>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</si>
  <si>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</si>
  <si>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</si>
  <si>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</si>
  <si>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</si>
  <si>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</si>
  <si>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</si>
  <si>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</si>
  <si>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</si>
  <si>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</si>
  <si>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Zuzana BOBIŠOVÁ</t>
  </si>
  <si>
    <t>1.2.1996</t>
  </si>
  <si>
    <t>THK 4</t>
  </si>
  <si>
    <t>9317P84411</t>
  </si>
  <si>
    <t>Rastislav DEKKER</t>
  </si>
  <si>
    <t>1.11.1993</t>
  </si>
  <si>
    <t>1.mája 376/17</t>
  </si>
  <si>
    <t>9401P84834</t>
  </si>
  <si>
    <t>Bc. Juraj KOLEDA</t>
  </si>
  <si>
    <t>13.1.1997</t>
  </si>
  <si>
    <t>Kľače 74</t>
  </si>
  <si>
    <t>Benjamín ONDRÍK</t>
  </si>
  <si>
    <t>27.2.2000</t>
  </si>
  <si>
    <t>Hlavná 178</t>
  </si>
  <si>
    <t>9402P84840</t>
  </si>
  <si>
    <t>Daniel BUGÁŇ</t>
  </si>
  <si>
    <t>Októbrová 664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</si>
  <si>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</si>
  <si>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</si>
  <si>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</si>
  <si>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</si>
  <si>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</si>
  <si>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</si>
  <si>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</si>
  <si>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</si>
  <si>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</si>
  <si>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35-39</t>
  </si>
  <si>
    <t>9330P84491</t>
  </si>
  <si>
    <t>Śtefan MARTINUSÍK</t>
  </si>
  <si>
    <t>25.1.1984</t>
  </si>
  <si>
    <t>Jánošíkova 309</t>
  </si>
  <si>
    <t>9512P85294</t>
  </si>
  <si>
    <t>9035P82907</t>
  </si>
  <si>
    <t>2454-11-0848</t>
  </si>
  <si>
    <t>Ján BIRAS</t>
  </si>
  <si>
    <t>5.6.1993</t>
  </si>
  <si>
    <t>Drietoma 770/3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</si>
  <si>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</si>
  <si>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</si>
  <si>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</si>
  <si>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</si>
  <si>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</si>
  <si>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</si>
  <si>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</si>
  <si>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</si>
  <si>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</si>
  <si>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</si>
  <si>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</si>
  <si>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</si>
  <si>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</si>
  <si>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Karloveská 33</t>
  </si>
  <si>
    <t>Na Vápenicu 422/39</t>
  </si>
  <si>
    <t>lieta s OM-L271</t>
  </si>
  <si>
    <t>46-924-11819</t>
  </si>
  <si>
    <t>Tomáš KUBÍK</t>
  </si>
  <si>
    <t>20.6.1996</t>
  </si>
  <si>
    <t>Snežnica 277</t>
  </si>
  <si>
    <t>14-024-52096</t>
  </si>
  <si>
    <t>Matej KUBÍK</t>
  </si>
  <si>
    <t>20.10.1998</t>
  </si>
  <si>
    <t>9235P83929</t>
  </si>
  <si>
    <t>Viktor ŠČERBANOVSKÝ</t>
  </si>
  <si>
    <t>17.6.1997</t>
  </si>
  <si>
    <t>Titogradská 17</t>
  </si>
  <si>
    <t>5968P68311</t>
  </si>
  <si>
    <t>THOR 130</t>
  </si>
  <si>
    <t>P243</t>
  </si>
  <si>
    <t>P-192666</t>
  </si>
  <si>
    <t>Andrej SLOVÁK</t>
  </si>
  <si>
    <t>25.3.1986</t>
  </si>
  <si>
    <t>K priehrade 788/14</t>
  </si>
  <si>
    <t>P867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</si>
  <si>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</si>
  <si>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</si>
  <si>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</si>
  <si>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</si>
  <si>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</si>
  <si>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</si>
  <si>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</si>
  <si>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</si>
  <si>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</si>
  <si>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63,25//95,50</t>
  </si>
  <si>
    <t>13464602M</t>
  </si>
  <si>
    <t>Slavomír HAVETTA</t>
  </si>
  <si>
    <t>18.5.1974</t>
  </si>
  <si>
    <t>Veľké Vozokany 35</t>
  </si>
  <si>
    <t>G4926A2441072</t>
  </si>
  <si>
    <t>Marek KOŠČO</t>
  </si>
  <si>
    <t>21.6.1996</t>
  </si>
  <si>
    <t>Ipeľská 28</t>
  </si>
  <si>
    <t>OM-P773</t>
  </si>
  <si>
    <t>G22262812068</t>
  </si>
  <si>
    <t>MIURA RS SM</t>
  </si>
  <si>
    <t>35-026-71394</t>
  </si>
  <si>
    <t>31.5.1988</t>
  </si>
  <si>
    <t>Višňové 1042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</si>
  <si>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</si>
  <si>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</si>
  <si>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</si>
  <si>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</si>
  <si>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</si>
  <si>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</si>
  <si>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</si>
  <si>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</si>
  <si>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</si>
  <si>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</si>
  <si>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</si>
  <si>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</si>
  <si>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</si>
  <si>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</si>
  <si>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</si>
  <si>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</si>
  <si>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</si>
  <si>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</si>
  <si>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OM-L015</t>
  </si>
  <si>
    <t>2008-11-11-0862</t>
  </si>
  <si>
    <t>Učiteľská 11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</si>
  <si>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</si>
  <si>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</si>
  <si>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</si>
  <si>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</si>
  <si>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</si>
  <si>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</si>
  <si>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</si>
  <si>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</si>
  <si>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</si>
  <si>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</si>
  <si>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</si>
  <si>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</si>
  <si>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</si>
  <si>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</si>
  <si>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</si>
  <si>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</si>
  <si>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</si>
  <si>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</si>
  <si>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</si>
  <si>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</si>
  <si>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</si>
  <si>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</si>
  <si>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</si>
  <si>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</si>
  <si>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</si>
  <si>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</si>
  <si>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</si>
  <si>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</si>
  <si>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</si>
  <si>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</si>
  <si>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</si>
  <si>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</si>
  <si>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</si>
  <si>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</si>
  <si>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</si>
  <si>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</si>
  <si>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</si>
  <si>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</si>
  <si>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</si>
  <si>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</si>
  <si>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</si>
  <si>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</si>
  <si>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</si>
  <si>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</si>
  <si>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</si>
  <si>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1.8.1979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</si>
  <si>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</si>
  <si>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</si>
  <si>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</si>
  <si>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</si>
  <si>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</si>
  <si>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18.01.1979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</si>
  <si>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</si>
  <si>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</si>
  <si>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</si>
  <si>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</si>
  <si>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</si>
  <si>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</si>
  <si>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</si>
  <si>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</si>
  <si>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</si>
  <si>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</si>
  <si>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</si>
  <si>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</si>
  <si>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</si>
  <si>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</si>
  <si>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</si>
  <si>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16.5.1991</t>
  </si>
  <si>
    <t>Pod borinou 623/13</t>
  </si>
  <si>
    <t>MENTOR 5 M</t>
  </si>
  <si>
    <t>602412</t>
  </si>
  <si>
    <t>ROOK 3 ML</t>
  </si>
  <si>
    <t>R3-ML-B-3334</t>
  </si>
  <si>
    <t>P469</t>
  </si>
  <si>
    <t>Sadová 5</t>
  </si>
  <si>
    <t>SGCH4XSPE-0517-11748</t>
  </si>
  <si>
    <t>Jaroslav SZEGÉNY</t>
  </si>
  <si>
    <t>10.8.1981</t>
  </si>
  <si>
    <t>Dolné Sľažany 650</t>
  </si>
  <si>
    <t>OM-L267</t>
  </si>
  <si>
    <t>BG0803157A</t>
  </si>
  <si>
    <t>Anton SAXA</t>
  </si>
  <si>
    <t>28.9.1961</t>
  </si>
  <si>
    <t>Jarovnice 85</t>
  </si>
  <si>
    <t>OM-L272</t>
  </si>
  <si>
    <t>P212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</si>
  <si>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</si>
  <si>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</si>
  <si>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</si>
  <si>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</si>
  <si>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</si>
  <si>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</si>
  <si>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</si>
  <si>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</si>
  <si>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</si>
  <si>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</si>
  <si>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</si>
  <si>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</si>
  <si>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</si>
  <si>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</si>
  <si>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</si>
  <si>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</si>
  <si>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</si>
  <si>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</si>
  <si>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</si>
  <si>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</si>
  <si>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</si>
  <si>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</si>
  <si>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</si>
  <si>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</si>
  <si>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</si>
  <si>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</si>
  <si>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</si>
  <si>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</si>
  <si>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</si>
  <si>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</si>
  <si>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</si>
  <si>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</si>
  <si>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</si>
  <si>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</si>
  <si>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</si>
  <si>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OM-L363</t>
  </si>
  <si>
    <t>2771P45956</t>
  </si>
  <si>
    <t>Matej LUDROVSKÝ</t>
  </si>
  <si>
    <t>9.1.1995</t>
  </si>
  <si>
    <t>Chalupková 158/22</t>
  </si>
  <si>
    <t>SPIN 180 TALON</t>
  </si>
  <si>
    <t>L348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</si>
  <si>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</si>
  <si>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</si>
  <si>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</si>
  <si>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</si>
  <si>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</si>
  <si>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</si>
  <si>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</si>
  <si>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</si>
  <si>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</si>
  <si>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</si>
  <si>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</si>
  <si>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</si>
  <si>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</si>
  <si>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</si>
  <si>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</si>
  <si>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</si>
  <si>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</si>
  <si>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</si>
  <si>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</si>
  <si>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</si>
  <si>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</si>
  <si>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</si>
  <si>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</si>
  <si>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</si>
  <si>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</si>
  <si>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</si>
  <si>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</si>
  <si>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</si>
  <si>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</si>
  <si>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</si>
  <si>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</si>
  <si>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</si>
  <si>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</si>
  <si>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</si>
  <si>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</si>
  <si>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</si>
  <si>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</si>
  <si>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</si>
  <si>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</si>
  <si>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</si>
  <si>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Ing. Milan ŠIPOŠ</t>
  </si>
  <si>
    <t>Štvrť SNP 137/37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</si>
  <si>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</si>
  <si>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</si>
  <si>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</si>
  <si>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</si>
  <si>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</si>
  <si>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</si>
  <si>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</si>
  <si>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</si>
  <si>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</si>
  <si>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</si>
  <si>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</si>
  <si>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</si>
  <si>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</si>
  <si>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</si>
  <si>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</si>
  <si>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</si>
  <si>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</si>
  <si>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</si>
  <si>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</si>
  <si>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OM-H083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</si>
  <si>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</si>
  <si>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</si>
  <si>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</si>
  <si>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</si>
  <si>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</si>
  <si>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</si>
  <si>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</si>
  <si>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</si>
  <si>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</si>
  <si>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</si>
  <si>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</si>
  <si>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54</t>
  </si>
  <si>
    <t>11/9</t>
  </si>
  <si>
    <t>159,5/301</t>
  </si>
  <si>
    <t>56</t>
  </si>
  <si>
    <t>Radovan LITTVA</t>
  </si>
  <si>
    <t>7.2.1995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</si>
  <si>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</si>
  <si>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</si>
  <si>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</si>
  <si>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</si>
  <si>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</si>
  <si>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</si>
  <si>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</si>
  <si>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</si>
  <si>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1.6.1991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</si>
  <si>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</si>
  <si>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</si>
  <si>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</si>
  <si>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</si>
  <si>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</si>
  <si>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</si>
  <si>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</si>
  <si>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</si>
  <si>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</si>
  <si>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</si>
  <si>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</si>
  <si>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</si>
  <si>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</si>
  <si>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</si>
  <si>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</si>
  <si>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</si>
  <si>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</si>
  <si>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</si>
  <si>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</si>
  <si>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</si>
  <si>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</si>
  <si>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</si>
  <si>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>Paraglidingový klub X-air Žilina</t>
  </si>
  <si>
    <t>IČO:37974653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</si>
  <si>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</si>
  <si>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</si>
  <si>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</si>
  <si>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</si>
  <si>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</si>
  <si>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</si>
  <si>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</si>
  <si>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</si>
  <si>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</si>
  <si>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</si>
  <si>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</si>
  <si>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</si>
  <si>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</si>
  <si>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</si>
  <si>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</si>
  <si>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</si>
  <si>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</si>
  <si>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</si>
  <si>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</si>
  <si>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</si>
  <si>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</si>
  <si>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</si>
  <si>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</si>
  <si>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</si>
  <si>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</si>
  <si>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</si>
  <si>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</si>
  <si>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</si>
  <si>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</si>
  <si>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</si>
  <si>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</si>
  <si>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</si>
  <si>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</si>
  <si>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</si>
  <si>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</si>
  <si>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</si>
  <si>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</si>
  <si>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</si>
  <si>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</si>
  <si>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</si>
  <si>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</si>
  <si>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</si>
  <si>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</si>
  <si>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</si>
  <si>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</si>
  <si>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</si>
  <si>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</si>
  <si>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</si>
  <si>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</si>
  <si>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</si>
  <si>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</si>
  <si>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</si>
  <si>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</si>
  <si>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</si>
  <si>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</si>
  <si>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</si>
  <si>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</si>
  <si>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</si>
  <si>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</si>
  <si>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</si>
  <si>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</si>
  <si>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</si>
  <si>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</si>
  <si>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</si>
  <si>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</si>
  <si>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</si>
  <si>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</si>
  <si>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</si>
  <si>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</si>
  <si>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</si>
  <si>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</si>
  <si>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</si>
  <si>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</si>
  <si>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</si>
  <si>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</si>
  <si>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22.11.1988</t>
  </si>
  <si>
    <t>Športová 369</t>
  </si>
  <si>
    <t>15407910S</t>
  </si>
  <si>
    <t>Vladimír BOŽEK</t>
  </si>
  <si>
    <t>21.1.1990</t>
  </si>
  <si>
    <t>Sv. Bystríka 1669/2</t>
  </si>
  <si>
    <t>Jaroslav ANDREJOVSKÝ</t>
  </si>
  <si>
    <t>30.10.1994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</si>
  <si>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</si>
  <si>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</si>
  <si>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</si>
  <si>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</si>
  <si>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</si>
  <si>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</si>
  <si>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</si>
  <si>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</si>
  <si>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</si>
  <si>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</si>
  <si>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</si>
  <si>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D3L-S-46C-243</t>
  </si>
  <si>
    <t>15114403L</t>
  </si>
  <si>
    <t>NANOTRADING s.r.o.</t>
  </si>
  <si>
    <t>IČO: 36440761</t>
  </si>
  <si>
    <t>Rosinská cesta 9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</si>
  <si>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</si>
  <si>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</si>
  <si>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</si>
  <si>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</si>
  <si>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</si>
  <si>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</si>
  <si>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Martin BAČINSKÝ</t>
  </si>
  <si>
    <t>19.6.1993</t>
  </si>
  <si>
    <t>Dolná Tižina 152</t>
  </si>
  <si>
    <t>138</t>
  </si>
  <si>
    <t>Mgr. Juraj DUDÁŠ</t>
  </si>
  <si>
    <t>17.10.1979</t>
  </si>
  <si>
    <t>Budatínska 49</t>
  </si>
  <si>
    <t>114</t>
  </si>
  <si>
    <t>Komárnická 48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</si>
  <si>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</si>
  <si>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</si>
  <si>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</si>
  <si>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</si>
  <si>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</si>
  <si>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</si>
  <si>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</si>
  <si>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</si>
  <si>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</si>
  <si>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45-47</t>
  </si>
  <si>
    <t>XCSLI1901001</t>
  </si>
  <si>
    <t>XC RACER S</t>
  </si>
  <si>
    <t>ENZO3-M-W-02C-048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</si>
  <si>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</si>
  <si>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</si>
  <si>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</si>
  <si>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</si>
  <si>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</si>
  <si>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</si>
  <si>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</si>
  <si>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</si>
  <si>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</si>
  <si>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</si>
  <si>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</si>
  <si>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21.11.1996</t>
  </si>
  <si>
    <t>Jána Chalupku 1097/27</t>
  </si>
  <si>
    <t>124,15</t>
  </si>
  <si>
    <t>92112703M</t>
  </si>
  <si>
    <t>27</t>
  </si>
  <si>
    <t>207</t>
  </si>
  <si>
    <t>Hydinárska 61</t>
  </si>
  <si>
    <t>Q-LIGTH MS</t>
  </si>
  <si>
    <t>QLi-MS-R-0496</t>
  </si>
  <si>
    <t>92112101M</t>
  </si>
  <si>
    <t>BUZZ Z5 ML</t>
  </si>
  <si>
    <t>BZ5ML-R-03E-029</t>
  </si>
  <si>
    <t>Matej KOVÁČ</t>
  </si>
  <si>
    <t>11.12.1995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</si>
  <si>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</si>
  <si>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</si>
  <si>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</si>
  <si>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</si>
  <si>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</si>
  <si>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</si>
  <si>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</si>
  <si>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</si>
  <si>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</si>
  <si>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Pod Lipkou 2650/79</t>
  </si>
  <si>
    <t>OM-P717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</si>
  <si>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</si>
  <si>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</si>
  <si>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</si>
  <si>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</si>
  <si>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</si>
  <si>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</si>
  <si>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</si>
  <si>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</si>
  <si>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</si>
  <si>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</si>
  <si>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</si>
  <si>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</si>
  <si>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</si>
  <si>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</si>
  <si>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19.3.1971</t>
  </si>
  <si>
    <t>Ľ.Štúra 516</t>
  </si>
  <si>
    <t>14217904L</t>
  </si>
  <si>
    <t>Lukáš LETOVANEC</t>
  </si>
  <si>
    <t>5.7.1988</t>
  </si>
  <si>
    <t>Nižná 197</t>
  </si>
  <si>
    <t>1015-VGA20277M</t>
  </si>
  <si>
    <t>8.2.1990</t>
  </si>
  <si>
    <t>Hrišovce 29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</si>
  <si>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</si>
  <si>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</si>
  <si>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</si>
  <si>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</si>
  <si>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</si>
  <si>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</si>
  <si>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</si>
  <si>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</si>
  <si>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</si>
  <si>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</si>
  <si>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</si>
  <si>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</si>
  <si>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</si>
  <si>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P334</t>
  </si>
  <si>
    <t>130039</t>
  </si>
  <si>
    <t>Čierny/Ďurina</t>
  </si>
  <si>
    <t>13143609XSC</t>
  </si>
  <si>
    <t>7.3.1982</t>
  </si>
  <si>
    <t>Crossboy, Ballintogher</t>
  </si>
  <si>
    <t>Ing. Andrea KISKA</t>
  </si>
  <si>
    <t>ENVY 27</t>
  </si>
  <si>
    <t>9.8.1977</t>
  </si>
  <si>
    <t>Ing. Peter KISKA</t>
  </si>
  <si>
    <t>07810823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</si>
  <si>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</si>
  <si>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</si>
  <si>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</si>
  <si>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</si>
  <si>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</si>
  <si>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</si>
  <si>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</si>
  <si>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</si>
  <si>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</si>
  <si>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</si>
  <si>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</si>
  <si>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</si>
  <si>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</si>
  <si>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</si>
  <si>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</si>
  <si>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</si>
  <si>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</si>
  <si>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</si>
  <si>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</si>
  <si>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</si>
  <si>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</si>
  <si>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</si>
  <si>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</si>
  <si>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 xml:space="preserve">                 </t>
  </si>
  <si>
    <t>Light Aircraft Association of Slovak Republic</t>
  </si>
  <si>
    <t>11//13</t>
  </si>
  <si>
    <t>36-024-52258</t>
  </si>
  <si>
    <t>Jozef ZIMA</t>
  </si>
  <si>
    <t>26.5.1982</t>
  </si>
  <si>
    <t>Gerlachovská 20</t>
  </si>
  <si>
    <t>Jaroslav GOLODŽEJ</t>
  </si>
  <si>
    <t>22.9.1974</t>
  </si>
  <si>
    <t>Uzovce 184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</si>
  <si>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</si>
  <si>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</si>
  <si>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</si>
  <si>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</si>
  <si>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</si>
  <si>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2015+pomocný podvozok, do 18.05.2023, č 18416</t>
  </si>
  <si>
    <t>Furdekova 12/1616</t>
  </si>
  <si>
    <t>Rišňovce 131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</si>
  <si>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</si>
  <si>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</si>
  <si>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</si>
  <si>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</si>
  <si>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</si>
  <si>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</si>
  <si>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</si>
  <si>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</si>
  <si>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</si>
  <si>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</si>
  <si>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</si>
  <si>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</si>
  <si>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</si>
  <si>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</si>
  <si>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</si>
  <si>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</si>
  <si>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</si>
  <si>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</si>
  <si>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</si>
  <si>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</si>
  <si>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</si>
  <si>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</si>
  <si>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</si>
  <si>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</si>
  <si>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</si>
  <si>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</si>
  <si>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</si>
  <si>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</si>
  <si>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</si>
  <si>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G27301008752</t>
  </si>
  <si>
    <t>Hrádza 79/63</t>
  </si>
  <si>
    <t>471, 27.05.2021 žiadosť o vyradenie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</si>
  <si>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</si>
  <si>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</si>
  <si>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</si>
  <si>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</si>
  <si>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</si>
  <si>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</si>
  <si>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</si>
  <si>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</si>
  <si>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Na Skotni 137/1</t>
  </si>
  <si>
    <t>AFNOR</t>
  </si>
  <si>
    <t>RELAX 25</t>
  </si>
  <si>
    <t>P252</t>
  </si>
  <si>
    <t>4118</t>
  </si>
  <si>
    <t>054</t>
  </si>
  <si>
    <t>15011710M</t>
  </si>
  <si>
    <t>Peter CHUDOVSKÝ</t>
  </si>
  <si>
    <t>2.6.1975</t>
  </si>
  <si>
    <t>Udiča 17</t>
  </si>
  <si>
    <t>SGME2SB-0510-18647</t>
  </si>
  <si>
    <t>Ing. Ivan MACKO</t>
  </si>
  <si>
    <t>Podlužie 3029</t>
  </si>
  <si>
    <t>15.3.1987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</si>
  <si>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</si>
  <si>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</si>
  <si>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</si>
  <si>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</si>
  <si>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</si>
  <si>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</si>
  <si>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</si>
  <si>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</si>
  <si>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</si>
  <si>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</si>
  <si>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</si>
  <si>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</si>
  <si>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23.7.1974</t>
  </si>
  <si>
    <t>Na Výhone 730/90</t>
  </si>
  <si>
    <t>PARA PLS LŠZ platný do 2.6.2023</t>
  </si>
  <si>
    <t>L357</t>
  </si>
  <si>
    <t>WB37C907</t>
  </si>
  <si>
    <t>PARA PLS do 28.5.2023</t>
  </si>
  <si>
    <t>RU5L-W-10D-095</t>
  </si>
  <si>
    <t>14.8.1956</t>
  </si>
  <si>
    <t>Patrik GROSINGER</t>
  </si>
  <si>
    <t>11.6.1990</t>
  </si>
  <si>
    <t>Brestová 5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</si>
  <si>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</si>
  <si>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</si>
  <si>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</si>
  <si>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</si>
  <si>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</si>
  <si>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</si>
  <si>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</si>
  <si>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</si>
  <si>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</si>
  <si>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</si>
  <si>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14-126-52576</t>
  </si>
  <si>
    <t>19-124-71939</t>
  </si>
  <si>
    <t>Michal JANDURA</t>
  </si>
  <si>
    <t>11.4.1989</t>
  </si>
  <si>
    <t>Závodská cesta 2962/14</t>
  </si>
  <si>
    <t>Peter RYBANIČ</t>
  </si>
  <si>
    <t>24.5.1975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</si>
  <si>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</si>
  <si>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</si>
  <si>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</si>
  <si>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</si>
  <si>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</si>
  <si>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</si>
  <si>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</si>
  <si>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</si>
  <si>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</si>
  <si>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</si>
  <si>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Nezábudková 780/8</t>
  </si>
  <si>
    <t>Attila KARÁCSONY</t>
  </si>
  <si>
    <t>4.12.1992</t>
  </si>
  <si>
    <t>Váhovce 69</t>
  </si>
  <si>
    <t>BUZZ Z6 L</t>
  </si>
  <si>
    <t>BZ6L-V-28A-099</t>
  </si>
  <si>
    <t>Ing. Tomáš KAŇUCH</t>
  </si>
  <si>
    <t>31.1.1980</t>
  </si>
  <si>
    <t>Dukelská 60/67</t>
  </si>
  <si>
    <t>Dárius BÍLOVSKÝ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</si>
  <si>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</si>
  <si>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</si>
  <si>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</si>
  <si>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</si>
  <si>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</si>
  <si>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</si>
  <si>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</si>
  <si>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</si>
  <si>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</si>
  <si>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</si>
  <si>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</si>
  <si>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</si>
  <si>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</si>
  <si>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</si>
  <si>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</si>
  <si>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</si>
  <si>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</si>
  <si>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</si>
  <si>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</si>
  <si>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</si>
  <si>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</si>
  <si>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</si>
  <si>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17.2.1980</t>
  </si>
  <si>
    <t>Liptovská Lúžna 1021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</si>
  <si>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</si>
  <si>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</si>
  <si>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</si>
  <si>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</si>
  <si>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</si>
  <si>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</si>
  <si>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</si>
  <si>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 xml:space="preserve">Mgr. Michal DRUGA, PhD. </t>
  </si>
  <si>
    <t>2.11.1988</t>
  </si>
  <si>
    <t>Banícka 18</t>
  </si>
  <si>
    <t>P609</t>
  </si>
  <si>
    <t>THOR 202 - ANT</t>
  </si>
  <si>
    <t>929*07284</t>
  </si>
  <si>
    <t>POLINI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</si>
  <si>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</si>
  <si>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</si>
  <si>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</si>
  <si>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</si>
  <si>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</si>
  <si>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</si>
  <si>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</si>
  <si>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</si>
  <si>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</si>
  <si>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</si>
  <si>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</si>
  <si>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</si>
  <si>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</si>
  <si>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</si>
  <si>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12,34</t>
  </si>
  <si>
    <t>Ing. Marek HRABČÁK</t>
  </si>
  <si>
    <t>SOLO 27</t>
  </si>
  <si>
    <t>P-203231</t>
  </si>
  <si>
    <t>Nižná Voľa 44</t>
  </si>
  <si>
    <t>39-50</t>
  </si>
  <si>
    <t>PARA PLS 17690</t>
  </si>
  <si>
    <t>Lúčna Štvrť 667/46</t>
  </si>
  <si>
    <t>113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</si>
  <si>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</si>
  <si>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</si>
  <si>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</si>
  <si>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</si>
  <si>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</si>
  <si>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</si>
  <si>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</si>
  <si>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</si>
  <si>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</si>
  <si>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</si>
  <si>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</si>
  <si>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</si>
  <si>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</si>
  <si>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</si>
  <si>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</si>
  <si>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25.1.1986</t>
  </si>
  <si>
    <t>Štefana Baniča 20</t>
  </si>
  <si>
    <t>Ing. Peter MOLDA</t>
  </si>
  <si>
    <t>G39241501014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</si>
  <si>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</si>
  <si>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</si>
  <si>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</si>
  <si>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</si>
  <si>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</si>
  <si>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</si>
  <si>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</si>
  <si>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</si>
  <si>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</si>
  <si>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</si>
  <si>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</si>
  <si>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</si>
  <si>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</si>
  <si>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</si>
  <si>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</si>
  <si>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</si>
  <si>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</si>
  <si>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</si>
  <si>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</si>
  <si>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341783BA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</si>
  <si>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</si>
  <si>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</si>
  <si>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</si>
  <si>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</si>
  <si>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</si>
  <si>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</si>
  <si>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</si>
  <si>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</si>
  <si>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</si>
  <si>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</si>
  <si>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</si>
  <si>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</si>
  <si>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</si>
  <si>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</si>
  <si>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</si>
  <si>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</si>
  <si>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</si>
  <si>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</si>
  <si>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23.8.1968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</si>
  <si>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</si>
  <si>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</si>
  <si>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</si>
  <si>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</si>
  <si>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</si>
  <si>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</si>
  <si>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</si>
  <si>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</si>
  <si>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</si>
  <si>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</si>
  <si>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</si>
  <si>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</si>
  <si>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</si>
  <si>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</si>
  <si>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</si>
  <si>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</si>
  <si>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</si>
  <si>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</si>
  <si>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</si>
  <si>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</si>
  <si>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</si>
  <si>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</si>
  <si>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</si>
  <si>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</si>
  <si>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</si>
  <si>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 295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</si>
  <si>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</si>
  <si>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</si>
  <si>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</si>
  <si>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</si>
  <si>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</si>
  <si>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</si>
  <si>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</si>
  <si>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</si>
  <si>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</si>
  <si>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</si>
  <si>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</si>
  <si>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</si>
  <si>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</si>
  <si>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 37</t>
  </si>
  <si>
    <t>BEAT 23</t>
  </si>
  <si>
    <t>003-049-G</t>
  </si>
  <si>
    <t>8555P80564</t>
  </si>
  <si>
    <t>Bc. Filip VESELOVSKÝ</t>
  </si>
  <si>
    <t>23.11.1989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</si>
  <si>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</si>
  <si>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</si>
  <si>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</si>
  <si>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</si>
  <si>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</si>
  <si>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</si>
  <si>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</si>
  <si>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</si>
  <si>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27.6.1978</t>
  </si>
  <si>
    <t>Nová 224/78</t>
  </si>
  <si>
    <t>14822210L</t>
  </si>
  <si>
    <t>Jozef KUDLA</t>
  </si>
  <si>
    <t>27.6.1984</t>
  </si>
  <si>
    <t>Sv. Vincenta 1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</si>
  <si>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</si>
  <si>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</si>
  <si>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</si>
  <si>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</si>
  <si>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</si>
  <si>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</si>
  <si>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</si>
  <si>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</si>
  <si>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</si>
  <si>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</si>
  <si>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</si>
  <si>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</si>
  <si>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</si>
  <si>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</si>
  <si>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</si>
  <si>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</si>
  <si>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</si>
  <si>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</si>
  <si>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</si>
  <si>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Pochabany 115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</si>
  <si>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</si>
  <si>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</si>
  <si>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</si>
  <si>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</si>
  <si>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</si>
  <si>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</si>
  <si>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</si>
  <si>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</si>
  <si>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</si>
  <si>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</si>
  <si>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</si>
  <si>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</si>
  <si>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</si>
  <si>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</si>
  <si>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</si>
  <si>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</si>
  <si>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</si>
  <si>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</si>
  <si>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</si>
  <si>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</si>
  <si>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</si>
  <si>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</si>
  <si>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</si>
  <si>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</si>
  <si>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</si>
  <si>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</si>
  <si>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</si>
  <si>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</si>
  <si>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</si>
  <si>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</si>
  <si>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</si>
  <si>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</si>
  <si>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</si>
  <si>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</si>
  <si>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</si>
  <si>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</si>
  <si>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</si>
  <si>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</si>
  <si>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</si>
  <si>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</si>
  <si>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</si>
  <si>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</si>
  <si>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</si>
  <si>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21.8.1980</t>
  </si>
  <si>
    <t>Modranská 149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</si>
  <si>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</si>
  <si>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</si>
  <si>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</si>
  <si>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</si>
  <si>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</si>
  <si>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</si>
  <si>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</si>
  <si>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</si>
  <si>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</si>
  <si>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</si>
  <si>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</si>
  <si>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</si>
  <si>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</si>
  <si>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</si>
  <si>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</si>
  <si>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</si>
  <si>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</si>
  <si>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</si>
  <si>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</si>
  <si>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</si>
  <si>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</si>
  <si>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</si>
  <si>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</si>
  <si>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</si>
  <si>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</si>
  <si>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</si>
  <si>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</si>
  <si>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</si>
  <si>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</si>
  <si>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</si>
  <si>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</si>
  <si>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</si>
  <si>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</si>
  <si>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</si>
  <si>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</si>
  <si>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</si>
  <si>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</si>
  <si>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</si>
  <si>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</si>
  <si>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</si>
  <si>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6.7.1984</t>
  </si>
  <si>
    <t>27,40//43,44/57</t>
  </si>
  <si>
    <t>60,10//214,35/439</t>
  </si>
  <si>
    <t>132</t>
  </si>
  <si>
    <t>Ing. Štefan HAVETTA</t>
  </si>
  <si>
    <t>13362610M</t>
  </si>
  <si>
    <t>Norbert CSEPREGHY</t>
  </si>
  <si>
    <t>19.4.1971</t>
  </si>
  <si>
    <t>Kajal 331</t>
  </si>
  <si>
    <t>Adrián KRUŽÍK</t>
  </si>
  <si>
    <t>305,05</t>
  </si>
  <si>
    <t>SIRIUS II 35</t>
  </si>
  <si>
    <t>82120306T35</t>
  </si>
  <si>
    <t>Michal PUTALA</t>
  </si>
  <si>
    <t>2.5.1996</t>
  </si>
  <si>
    <t>Strelenka 548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</si>
  <si>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</si>
  <si>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</si>
  <si>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</si>
  <si>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</si>
  <si>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</si>
  <si>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</si>
  <si>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</si>
  <si>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</si>
  <si>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</si>
  <si>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</si>
  <si>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</si>
  <si>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</si>
  <si>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</si>
  <si>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20.3.1989</t>
  </si>
  <si>
    <t>Odborárov 551/16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</si>
  <si>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</si>
  <si>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</si>
  <si>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</si>
  <si>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</si>
  <si>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</si>
  <si>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</si>
  <si>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</si>
  <si>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</si>
  <si>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</si>
  <si>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</si>
  <si>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</si>
  <si>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</si>
  <si>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</si>
  <si>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</si>
  <si>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</si>
  <si>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</si>
  <si>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</si>
  <si>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</si>
  <si>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</si>
  <si>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</si>
  <si>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</si>
  <si>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</si>
  <si>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</si>
  <si>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</si>
  <si>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</si>
  <si>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</si>
  <si>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</si>
  <si>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</si>
  <si>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</si>
  <si>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9.1.1984</t>
  </si>
  <si>
    <t>ČSA 32</t>
  </si>
  <si>
    <t>46-48</t>
  </si>
  <si>
    <t>082.12/1842145-4621/96</t>
  </si>
  <si>
    <t>12//12</t>
  </si>
  <si>
    <t>80052</t>
  </si>
  <si>
    <t>Matej GRÉBERT</t>
  </si>
  <si>
    <t>24.3.1981</t>
  </si>
  <si>
    <t>Jazdecká 11</t>
  </si>
  <si>
    <t>CARANCHO M</t>
  </si>
  <si>
    <t>108-CARM-32-38</t>
  </si>
  <si>
    <t>DRIFT PARAGL.</t>
  </si>
  <si>
    <t>Jaroslav SKALIČAN</t>
  </si>
  <si>
    <t>27.8.1998</t>
  </si>
  <si>
    <t>Valča 14</t>
  </si>
  <si>
    <t>15118509M</t>
  </si>
  <si>
    <t>Laurent MOLNÁR</t>
  </si>
  <si>
    <t>15.9.2001</t>
  </si>
  <si>
    <t>Hájnická 42</t>
  </si>
  <si>
    <t>AIRWAVE GLIDERS</t>
  </si>
  <si>
    <t>SPORT 3 M</t>
  </si>
  <si>
    <t>P244670K</t>
  </si>
  <si>
    <t>Lukáš BALOG</t>
  </si>
  <si>
    <t>17.3.1992</t>
  </si>
  <si>
    <t>247,37</t>
  </si>
  <si>
    <t>Moštenica 228</t>
  </si>
  <si>
    <t>AXON 26</t>
  </si>
  <si>
    <t>10921</t>
  </si>
  <si>
    <t>Juraj LAUKO</t>
  </si>
  <si>
    <t>26.8.1986</t>
  </si>
  <si>
    <t>Školské námestie 392/28</t>
  </si>
  <si>
    <t>14127706SM</t>
  </si>
  <si>
    <t>Patrik HRÚZ</t>
  </si>
  <si>
    <t>17.5.1995</t>
  </si>
  <si>
    <t>Hlavná 42</t>
  </si>
  <si>
    <t>Kpt. Nálepku 1088/45</t>
  </si>
  <si>
    <t>Peter KOLÍNEK</t>
  </si>
  <si>
    <t>19.10.1984</t>
  </si>
  <si>
    <t>Rakoľuby 868</t>
  </si>
  <si>
    <t>P197</t>
  </si>
  <si>
    <t>801310003</t>
  </si>
  <si>
    <t>15//8,5</t>
  </si>
  <si>
    <t>9//3,5</t>
  </si>
  <si>
    <t>30-126-72132</t>
  </si>
  <si>
    <t>Peter VOLNER</t>
  </si>
  <si>
    <t>13.09.1992</t>
  </si>
  <si>
    <t>Haburská 91/8</t>
  </si>
  <si>
    <t>MITO L</t>
  </si>
  <si>
    <t>33-128-12226</t>
  </si>
  <si>
    <t>16.9.1986</t>
  </si>
  <si>
    <t>Ing. Martin PASTIER, PhD.</t>
  </si>
  <si>
    <t>32-128-72137</t>
  </si>
  <si>
    <t>Matej FOLVARČÍK</t>
  </si>
  <si>
    <t>18.1.1998</t>
  </si>
  <si>
    <t>Nová Ľubovňa 564</t>
  </si>
  <si>
    <t>32-128-72217</t>
  </si>
  <si>
    <t>Radoslav RYBOŠ</t>
  </si>
  <si>
    <t>30.4.1985</t>
  </si>
  <si>
    <t>Hlavná 122/3</t>
  </si>
  <si>
    <t>P848</t>
  </si>
  <si>
    <t>1-126-71612</t>
  </si>
  <si>
    <t>HX6068009</t>
  </si>
  <si>
    <t>Michal NEMČEK</t>
  </si>
  <si>
    <t>11.3.1972</t>
  </si>
  <si>
    <t>Československej armády 1</t>
  </si>
  <si>
    <t>P074</t>
  </si>
  <si>
    <t>HX1168003</t>
  </si>
  <si>
    <t>Mozartova 5652/12</t>
  </si>
  <si>
    <t>160399/180803</t>
  </si>
  <si>
    <t>Mjr. Daniela Gondu 455/147</t>
  </si>
  <si>
    <t>APOLLO C15 TN/APOLLO JET STAR</t>
  </si>
  <si>
    <t>PRION 5 S</t>
  </si>
  <si>
    <t>606544</t>
  </si>
  <si>
    <t>606529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</si>
  <si>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</si>
  <si>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</si>
  <si>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</si>
  <si>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</si>
  <si>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</si>
  <si>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</si>
  <si>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</si>
  <si>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</si>
  <si>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</si>
  <si>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</si>
  <si>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</si>
  <si>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</si>
  <si>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IČO: 37974653</t>
  </si>
  <si>
    <t>Prevádzkovateľ: Anežka Kubeková</t>
  </si>
  <si>
    <t>VENUS SC XS</t>
  </si>
  <si>
    <t>56123409XS</t>
  </si>
  <si>
    <t>Rastislav MESKO</t>
  </si>
  <si>
    <t>25.10.1971</t>
  </si>
  <si>
    <t>9,34</t>
  </si>
  <si>
    <t>39,39</t>
  </si>
  <si>
    <t>Okružná 7</t>
  </si>
  <si>
    <t>G29261302014</t>
  </si>
  <si>
    <t>Vlastimil MESKO</t>
  </si>
  <si>
    <t>7.8.2001</t>
  </si>
  <si>
    <t>MZK, Platnosť PLS LŠZ pozastavená - na základe -emailu zo dňa 13.10.2021</t>
  </si>
  <si>
    <t>13919011S</t>
  </si>
  <si>
    <t>Ing. Dušan STANČEK</t>
  </si>
  <si>
    <t>29.5.1975</t>
  </si>
  <si>
    <t>Podhájska 486</t>
  </si>
  <si>
    <t>Bulíkova 5</t>
  </si>
  <si>
    <t>50988</t>
  </si>
  <si>
    <t>PhDr. Peter DARVAŠI</t>
  </si>
  <si>
    <t>16.7.1966</t>
  </si>
  <si>
    <t>Dubová 2021/5</t>
  </si>
  <si>
    <t>377021</t>
  </si>
  <si>
    <t>2015/2005</t>
  </si>
  <si>
    <t>BG0528/94A</t>
  </si>
  <si>
    <t>Juraj LUKÁČ</t>
  </si>
  <si>
    <t>20.8.1981</t>
  </si>
  <si>
    <t>0//8,28/12</t>
  </si>
  <si>
    <t>Čierne Kľačany 103</t>
  </si>
  <si>
    <t>0//0,10/1</t>
  </si>
  <si>
    <t>CYCLON 38</t>
  </si>
  <si>
    <t>BG0909097A</t>
  </si>
  <si>
    <t>Ing. Daniel RUSINKO</t>
  </si>
  <si>
    <t>1.6.1973</t>
  </si>
  <si>
    <t>V/P,Z</t>
  </si>
  <si>
    <t>Bohúňova 8</t>
  </si>
  <si>
    <t>OM-P690</t>
  </si>
  <si>
    <t>15119310L</t>
  </si>
  <si>
    <t>Jakub MATKOVIČ</t>
  </si>
  <si>
    <t>21.1.1994</t>
  </si>
  <si>
    <t>26500309M</t>
  </si>
  <si>
    <t>Lipová 228</t>
  </si>
  <si>
    <t>Kpt. Nálepku 24</t>
  </si>
  <si>
    <t>Na Tŕnie 79</t>
  </si>
  <si>
    <t>26.3.1989</t>
  </si>
  <si>
    <t>Jamnického 4</t>
  </si>
  <si>
    <t>Mgr. Michal LIŠKA</t>
  </si>
  <si>
    <t>Dominik IŠTVÁN</t>
  </si>
  <si>
    <t>30.7.1999</t>
  </si>
  <si>
    <t>Makarenkova 145/20</t>
  </si>
  <si>
    <t>COLORADO 27</t>
  </si>
  <si>
    <t>5327-1748</t>
  </si>
  <si>
    <t>Ing. Rastislav GALBA</t>
  </si>
  <si>
    <t>21.3.1971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</si>
  <si>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</si>
  <si>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</si>
  <si>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</si>
  <si>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</si>
  <si>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</si>
  <si>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</si>
  <si>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</si>
  <si>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</si>
  <si>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</si>
  <si>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</si>
  <si>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</si>
  <si>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</si>
  <si>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</si>
  <si>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23.9.1970</t>
  </si>
  <si>
    <t>Mariánska 24</t>
  </si>
  <si>
    <t>26608208M</t>
  </si>
  <si>
    <t>Pavel KIAC</t>
  </si>
  <si>
    <t>10.2.1989</t>
  </si>
  <si>
    <t>Boleráz 544</t>
  </si>
  <si>
    <t>8,03</t>
  </si>
  <si>
    <t>90,09</t>
  </si>
  <si>
    <t>Kuková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</si>
  <si>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</si>
  <si>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</si>
  <si>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</si>
  <si>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</si>
  <si>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</si>
  <si>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</si>
  <si>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</si>
  <si>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</si>
  <si>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31.8.1981</t>
  </si>
  <si>
    <t>Necpaly 385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</si>
  <si>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</si>
  <si>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</si>
  <si>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</si>
  <si>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</si>
  <si>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</si>
  <si>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</si>
  <si>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</si>
  <si>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</si>
  <si>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</si>
  <si>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29.3.1967</t>
  </si>
  <si>
    <t>Gorkého 25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</si>
  <si>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</si>
  <si>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</si>
  <si>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</si>
  <si>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</si>
  <si>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</si>
  <si>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</si>
  <si>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</si>
  <si>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</si>
  <si>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</si>
  <si>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</si>
  <si>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</si>
  <si>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321//267</t>
  </si>
  <si>
    <t>Zámutov</t>
  </si>
  <si>
    <t>12.9.1968</t>
  </si>
  <si>
    <t>Sídlisko 1. mája 67/9</t>
  </si>
  <si>
    <t>Ján Žiak</t>
  </si>
  <si>
    <t>4.8.1991</t>
  </si>
  <si>
    <t>Riazanská 64</t>
  </si>
  <si>
    <t>VITA 2 M</t>
  </si>
  <si>
    <t>XB13M6P171020A</t>
  </si>
  <si>
    <t>Ing. Peter ŠÁRICZKI</t>
  </si>
  <si>
    <t>15.12.1992</t>
  </si>
  <si>
    <t>Starojánska 64/40</t>
  </si>
  <si>
    <t>M. Kollára 148</t>
  </si>
  <si>
    <t>Jozef PELLA</t>
  </si>
  <si>
    <t>10.7.1984</t>
  </si>
  <si>
    <t>93</t>
  </si>
  <si>
    <t>SCOTCH 18</t>
  </si>
  <si>
    <t>1121-3701-039</t>
  </si>
  <si>
    <t>801102021</t>
  </si>
  <si>
    <t>201/899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</si>
  <si>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</si>
  <si>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</si>
  <si>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</si>
  <si>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</si>
  <si>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</si>
  <si>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</si>
  <si>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</si>
  <si>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</si>
  <si>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</si>
  <si>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</si>
  <si>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</si>
  <si>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3.9.1986</t>
  </si>
  <si>
    <t>Drienovská Nová Ves 103</t>
  </si>
  <si>
    <t>RU6MS-W-23A-013</t>
  </si>
  <si>
    <t>15120712M</t>
  </si>
  <si>
    <t>Kristián PORUBAN</t>
  </si>
  <si>
    <t>25.2.2000</t>
  </si>
  <si>
    <t>Oľga VALACHOVÁ</t>
  </si>
  <si>
    <t>15.7.1969</t>
  </si>
  <si>
    <t>248</t>
  </si>
  <si>
    <t>36,05</t>
  </si>
  <si>
    <t>5327-1854</t>
  </si>
  <si>
    <t>3.10.1990</t>
  </si>
  <si>
    <t>L018</t>
  </si>
  <si>
    <t>929.08077</t>
  </si>
  <si>
    <t>Vrabec/Šimko</t>
  </si>
  <si>
    <t>PPG ANT 202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</si>
  <si>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</si>
  <si>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</si>
  <si>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</si>
  <si>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</si>
  <si>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</si>
  <si>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</si>
  <si>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</si>
  <si>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</si>
  <si>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</si>
  <si>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</si>
  <si>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</si>
  <si>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</si>
  <si>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</si>
  <si>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8.12.1974</t>
  </si>
  <si>
    <t>Komenského 58</t>
  </si>
  <si>
    <t>201</t>
  </si>
  <si>
    <t>10//10/10</t>
  </si>
  <si>
    <t>86//69/115</t>
  </si>
  <si>
    <t>Branislav RYBANIČ</t>
  </si>
  <si>
    <t>13.2.2003</t>
  </si>
  <si>
    <t>P.J.Šafárika 4</t>
  </si>
  <si>
    <t>NIMBUS MONO 1</t>
  </si>
  <si>
    <t>L045</t>
  </si>
  <si>
    <t>1-10-21</t>
  </si>
  <si>
    <t>D3ML-S-25C-067</t>
  </si>
  <si>
    <t>929*07708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</si>
  <si>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</si>
  <si>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</si>
  <si>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</si>
  <si>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</si>
  <si>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</si>
  <si>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</si>
  <si>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</si>
  <si>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</si>
  <si>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</si>
  <si>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</si>
  <si>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</si>
  <si>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</si>
  <si>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</si>
  <si>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</si>
  <si>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</si>
  <si>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</si>
  <si>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</si>
  <si>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</si>
  <si>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</si>
  <si>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</si>
  <si>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</si>
  <si>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</si>
  <si>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</si>
  <si>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</si>
  <si>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</si>
  <si>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</si>
  <si>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15.7.1990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</si>
  <si>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</si>
  <si>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</si>
  <si>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</si>
  <si>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</si>
  <si>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</si>
  <si>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</si>
  <si>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</si>
  <si>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</si>
  <si>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</si>
  <si>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</si>
  <si>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</si>
  <si>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</si>
  <si>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</si>
  <si>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</si>
  <si>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</si>
  <si>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</si>
  <si>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</si>
  <si>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</si>
  <si>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</si>
  <si>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</si>
  <si>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</si>
  <si>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</si>
  <si>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</si>
  <si>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</si>
  <si>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</si>
  <si>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</si>
  <si>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</si>
  <si>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</si>
  <si>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</si>
  <si>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</si>
  <si>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</si>
  <si>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</si>
  <si>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10.7.1982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</si>
  <si>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</si>
  <si>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</si>
  <si>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</si>
  <si>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</si>
  <si>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</si>
  <si>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</si>
  <si>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</si>
  <si>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</si>
  <si>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</si>
  <si>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</si>
  <si>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</si>
  <si>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</si>
  <si>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</si>
  <si>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</si>
  <si>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29.5.1992</t>
  </si>
  <si>
    <t>V//V</t>
  </si>
  <si>
    <t>0//50/65</t>
  </si>
  <si>
    <t>Sídlisko I 992/34</t>
  </si>
  <si>
    <t>Michal ILOŠVAY</t>
  </si>
  <si>
    <t>19.9.1977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</si>
  <si>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</si>
  <si>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</si>
  <si>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</si>
  <si>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</si>
  <si>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</si>
  <si>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</si>
  <si>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</si>
  <si>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</si>
  <si>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</si>
  <si>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</si>
  <si>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</si>
  <si>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</si>
  <si>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</si>
  <si>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</si>
  <si>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</si>
  <si>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</si>
  <si>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</si>
  <si>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</si>
  <si>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</si>
  <si>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</si>
  <si>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</si>
  <si>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</si>
  <si>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</si>
  <si>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</si>
  <si>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</si>
  <si>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</si>
  <si>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</si>
  <si>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</si>
  <si>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15.8.1986</t>
  </si>
  <si>
    <t>15//40/50</t>
  </si>
  <si>
    <t>Prusy 159</t>
  </si>
  <si>
    <t>56223701M</t>
  </si>
  <si>
    <t>365</t>
  </si>
  <si>
    <t>13467707M</t>
  </si>
  <si>
    <t>P859</t>
  </si>
  <si>
    <t>05505</t>
  </si>
  <si>
    <t>Jozef ŠIMUN</t>
  </si>
  <si>
    <t>17.12.1984</t>
  </si>
  <si>
    <t>22,15//0</t>
  </si>
  <si>
    <t>Prusy 179</t>
  </si>
  <si>
    <t>OM-P114</t>
  </si>
  <si>
    <t>CHARGER 23</t>
  </si>
  <si>
    <t>1123-2305</t>
  </si>
  <si>
    <t>Mgr Michal MANINA</t>
  </si>
  <si>
    <t>14.6.1993</t>
  </si>
  <si>
    <t>J. Alexyho 2704/10</t>
  </si>
  <si>
    <t>65/140</t>
  </si>
  <si>
    <t>5402P65625</t>
  </si>
  <si>
    <t>Juraj VEČEREK</t>
  </si>
  <si>
    <t>14.11.1984</t>
  </si>
  <si>
    <t>Západná 1012/18</t>
  </si>
  <si>
    <t>P875</t>
  </si>
  <si>
    <t>S01312005</t>
  </si>
  <si>
    <t>Pavel DÚCKY</t>
  </si>
  <si>
    <t>22.6.1990</t>
  </si>
  <si>
    <t>5.apríla 181/47</t>
  </si>
  <si>
    <t>HADRON 3 22</t>
  </si>
  <si>
    <t>P217531</t>
  </si>
  <si>
    <t>Oto PLEŠKA</t>
  </si>
  <si>
    <t>23.5.1994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</si>
  <si>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</si>
  <si>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</si>
  <si>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</si>
  <si>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</si>
  <si>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</si>
  <si>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</si>
  <si>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</si>
  <si>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</si>
  <si>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</si>
  <si>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31.12.1994</t>
  </si>
  <si>
    <t>Chlebnice 128</t>
  </si>
  <si>
    <t>para PLS do 24.02.2024</t>
  </si>
  <si>
    <t>Jolita FABIAN</t>
  </si>
  <si>
    <t>PLATNOSŤ PARA do 23.2.2024</t>
  </si>
  <si>
    <t>2782611294</t>
  </si>
  <si>
    <t>17.7.1975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</si>
  <si>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</si>
  <si>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</si>
  <si>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</si>
  <si>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</si>
  <si>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</si>
  <si>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</si>
  <si>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</si>
  <si>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</si>
  <si>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</si>
  <si>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</si>
  <si>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28.12.1979</t>
  </si>
  <si>
    <t>Kynceľová 54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</si>
  <si>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</si>
  <si>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</si>
  <si>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</si>
  <si>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</si>
  <si>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</si>
  <si>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</si>
  <si>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</si>
  <si>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</si>
  <si>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</si>
  <si>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</si>
  <si>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</si>
  <si>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</si>
  <si>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</si>
  <si>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</si>
  <si>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</si>
  <si>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</si>
  <si>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</si>
  <si>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</si>
  <si>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</si>
  <si>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</si>
  <si>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</si>
  <si>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</si>
  <si>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</si>
  <si>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</si>
  <si>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</si>
  <si>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</si>
  <si>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</si>
  <si>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</si>
  <si>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</si>
  <si>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</si>
  <si>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</si>
  <si>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</si>
  <si>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</si>
  <si>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</si>
  <si>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8.12.1982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</si>
  <si>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</si>
  <si>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</si>
  <si>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</si>
  <si>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</si>
  <si>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</si>
  <si>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</si>
  <si>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</si>
  <si>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</si>
  <si>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</si>
  <si>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16.12.1992</t>
  </si>
  <si>
    <t>Mierová 385/5</t>
  </si>
  <si>
    <t>175,54//393,30</t>
  </si>
  <si>
    <t>33,02//30,30</t>
  </si>
  <si>
    <t>38,30</t>
  </si>
  <si>
    <t>Chrenovec-Brusno 193</t>
  </si>
  <si>
    <t>Vlastník</t>
  </si>
  <si>
    <t>282</t>
  </si>
  <si>
    <t>Zlatá 305/31</t>
  </si>
  <si>
    <t>301211</t>
  </si>
  <si>
    <t>24.10.1995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</si>
  <si>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</si>
  <si>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</si>
  <si>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</si>
  <si>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</si>
  <si>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</si>
  <si>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</si>
  <si>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</si>
  <si>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</si>
  <si>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</si>
  <si>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</si>
  <si>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</si>
  <si>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</si>
  <si>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</si>
  <si>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</si>
  <si>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</si>
  <si>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</si>
  <si>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</si>
  <si>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</si>
  <si>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</si>
  <si>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</si>
  <si>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</si>
  <si>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</si>
  <si>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26.7.1989</t>
  </si>
  <si>
    <t>Bakošova 24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</si>
  <si>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</si>
  <si>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</si>
  <si>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</si>
  <si>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</si>
  <si>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</si>
  <si>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</si>
  <si>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</si>
  <si>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</si>
  <si>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</si>
  <si>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</si>
  <si>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</si>
  <si>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</si>
  <si>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</si>
  <si>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</si>
  <si>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</si>
  <si>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</si>
  <si>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</si>
  <si>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</si>
  <si>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</si>
  <si>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</si>
  <si>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</si>
  <si>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</si>
  <si>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</si>
  <si>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</si>
  <si>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</si>
  <si>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</si>
  <si>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</si>
  <si>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</si>
  <si>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</si>
  <si>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</si>
  <si>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</si>
  <si>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</si>
  <si>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</si>
  <si>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</si>
  <si>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</si>
  <si>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</si>
  <si>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</si>
  <si>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</si>
  <si>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</si>
  <si>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</si>
  <si>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</si>
  <si>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</si>
  <si>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</si>
  <si>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</si>
  <si>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</si>
  <si>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3.3.1995</t>
  </si>
  <si>
    <t>Talinská 7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</si>
  <si>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</si>
  <si>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</si>
  <si>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</si>
  <si>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</si>
  <si>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</si>
  <si>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</si>
  <si>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</si>
  <si>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5.11.2000</t>
  </si>
  <si>
    <t>Žilinská cesta 1632/2</t>
  </si>
  <si>
    <t>203728</t>
  </si>
  <si>
    <t>Mário DJUBAŠÁK</t>
  </si>
  <si>
    <t>25.4.2000</t>
  </si>
  <si>
    <t>Bernolákova 417</t>
  </si>
  <si>
    <t>103</t>
  </si>
  <si>
    <t>D4ML-W-47B-035</t>
  </si>
  <si>
    <t>Ladislav GULYÁS</t>
  </si>
  <si>
    <t>Michalská Bašta 7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</si>
  <si>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</si>
  <si>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</si>
  <si>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</si>
  <si>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</si>
  <si>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</si>
  <si>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</si>
  <si>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</si>
  <si>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</si>
  <si>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</si>
  <si>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</si>
  <si>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</si>
  <si>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</si>
  <si>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</si>
  <si>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</si>
  <si>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</si>
  <si>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</si>
  <si>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</si>
  <si>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</si>
  <si>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</si>
  <si>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</si>
  <si>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</si>
  <si>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</si>
  <si>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</si>
  <si>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</si>
  <si>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</si>
  <si>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</si>
  <si>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</si>
  <si>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</si>
  <si>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</si>
  <si>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</si>
  <si>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26.11.1956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</si>
  <si>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</si>
  <si>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</si>
  <si>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</si>
  <si>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</si>
  <si>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</si>
  <si>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</si>
  <si>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</si>
  <si>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</si>
  <si>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</si>
  <si>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</si>
  <si>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</si>
  <si>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</si>
  <si>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</si>
  <si>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</si>
  <si>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</si>
  <si>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</si>
  <si>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</si>
  <si>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</si>
  <si>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</si>
  <si>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</si>
  <si>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12.9.1970</t>
  </si>
  <si>
    <t>Na Lánoch 3364/15</t>
  </si>
  <si>
    <t>15221503L</t>
  </si>
  <si>
    <t>Ondrej FRANDEL</t>
  </si>
  <si>
    <t>17.8.1994</t>
  </si>
  <si>
    <t>Muráň 400</t>
  </si>
  <si>
    <t>Miroslav PAVLIŠ</t>
  </si>
  <si>
    <t>3.6.1962</t>
  </si>
  <si>
    <t>Ľudovíta Štúra 821/98</t>
  </si>
  <si>
    <t>EXPLORA L</t>
  </si>
  <si>
    <t>0887</t>
  </si>
  <si>
    <t>Vladimír GLONEC</t>
  </si>
  <si>
    <t>4.9.1975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</si>
  <si>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</si>
  <si>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</si>
  <si>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</si>
  <si>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</si>
  <si>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</si>
  <si>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</si>
  <si>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</si>
  <si>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</si>
  <si>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</si>
  <si>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</si>
  <si>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</si>
  <si>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</si>
  <si>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</si>
  <si>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</si>
  <si>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</si>
  <si>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</si>
  <si>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37-41/41-51</t>
  </si>
  <si>
    <t>1125-3284</t>
  </si>
  <si>
    <t>Jindřich KOČAŘÍK</t>
  </si>
  <si>
    <t>9.6.1970</t>
  </si>
  <si>
    <t>Hostie 158</t>
  </si>
  <si>
    <t>37-39/47-50</t>
  </si>
  <si>
    <t>1228-2117</t>
  </si>
  <si>
    <t>RIDER POLINI 202</t>
  </si>
  <si>
    <t>929*07666</t>
  </si>
  <si>
    <t>Juraj ADAMKOVIČ</t>
  </si>
  <si>
    <t>6.4.1976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</si>
  <si>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</si>
  <si>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</si>
  <si>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</si>
  <si>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</si>
  <si>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</si>
  <si>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</si>
  <si>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</si>
  <si>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</si>
  <si>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</si>
  <si>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</si>
  <si>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</si>
  <si>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</si>
  <si>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</si>
  <si>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</si>
  <si>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</si>
  <si>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</si>
  <si>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</si>
  <si>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24.8.1979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</si>
  <si>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</si>
  <si>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</si>
  <si>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</si>
  <si>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</si>
  <si>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</si>
  <si>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</si>
  <si>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</si>
  <si>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</si>
  <si>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</si>
  <si>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</si>
  <si>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</si>
  <si>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</si>
  <si>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</si>
  <si>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</si>
  <si>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</si>
  <si>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</si>
  <si>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</si>
  <si>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</si>
  <si>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</si>
  <si>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</si>
  <si>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</si>
  <si>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</si>
  <si>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</si>
  <si>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</si>
  <si>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</si>
  <si>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</si>
  <si>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</si>
  <si>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</si>
  <si>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</si>
  <si>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</si>
  <si>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</si>
  <si>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</si>
  <si>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24.4.1989</t>
  </si>
  <si>
    <t>Podháj 92</t>
  </si>
  <si>
    <t>9,15</t>
  </si>
  <si>
    <t>46,30</t>
  </si>
  <si>
    <t>2.5.2022 E-MAIL, NA LŠZ SA NELIETA</t>
  </si>
  <si>
    <t>442, 8.4.2021, dočasne uspané, nelieta sa na nich, 2.5.2022 vyradené e-mailom</t>
  </si>
  <si>
    <t>428,8.4.2021, dočasne uspané, nelieta sa na nich, 2.5.2022 vyradené e-mailom, predal E.Krivulčíkovi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</si>
  <si>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</si>
  <si>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</si>
  <si>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</si>
  <si>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</si>
  <si>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</si>
  <si>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</si>
  <si>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</si>
  <si>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</si>
  <si>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</si>
  <si>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</si>
  <si>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</si>
  <si>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</si>
  <si>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</si>
  <si>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</si>
  <si>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</si>
  <si>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</si>
  <si>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</si>
  <si>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</si>
  <si>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</si>
  <si>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</si>
  <si>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</si>
  <si>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</si>
  <si>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</si>
  <si>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</si>
  <si>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</si>
  <si>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16.3.1990</t>
  </si>
  <si>
    <t>Čordákova 8</t>
  </si>
  <si>
    <t>33,20</t>
  </si>
  <si>
    <t>165,11</t>
  </si>
  <si>
    <t>200,11</t>
  </si>
  <si>
    <t>ORBIT 2 30</t>
  </si>
  <si>
    <t>G21302709855</t>
  </si>
  <si>
    <t>28.2.1969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</si>
  <si>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</si>
  <si>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</si>
  <si>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</si>
  <si>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</si>
  <si>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</si>
  <si>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</si>
  <si>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</si>
  <si>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</si>
  <si>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</si>
  <si>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</si>
  <si>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15.8.1968</t>
  </si>
  <si>
    <t>Na Pasienku 30</t>
  </si>
  <si>
    <t>6,06</t>
  </si>
  <si>
    <t>31,38</t>
  </si>
  <si>
    <t>607104</t>
  </si>
  <si>
    <t>Róbert KOVALČÍK</t>
  </si>
  <si>
    <t>5.11.1972</t>
  </si>
  <si>
    <t>Jasovská 5</t>
  </si>
  <si>
    <t>116,34</t>
  </si>
  <si>
    <t>17.5.2022 e-mail, nový vlastník sa neprihlásil</t>
  </si>
  <si>
    <t>25.5.1973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</si>
  <si>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</si>
  <si>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</si>
  <si>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</si>
  <si>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</si>
  <si>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</si>
  <si>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</si>
  <si>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</si>
  <si>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</si>
  <si>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</si>
  <si>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</si>
  <si>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</si>
  <si>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</si>
  <si>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28.10.1995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</si>
  <si>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</si>
  <si>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</si>
  <si>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</si>
  <si>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</si>
  <si>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</si>
  <si>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</si>
  <si>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</si>
  <si>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</si>
  <si>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PARA PLS platný do 11.05.2024</t>
  </si>
  <si>
    <t>Trieda SNP 61/B</t>
  </si>
  <si>
    <t>14228905ML</t>
  </si>
  <si>
    <t>15,20//21,10/16</t>
  </si>
  <si>
    <t>81,55//81,55/91</t>
  </si>
  <si>
    <t>Na Karasíny 71B/6</t>
  </si>
  <si>
    <t>15/118</t>
  </si>
  <si>
    <t>371/895</t>
  </si>
  <si>
    <t>Bizetova 6</t>
  </si>
  <si>
    <t>Martin POLERECKÝ</t>
  </si>
  <si>
    <t>5.5.1977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</si>
  <si>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</si>
  <si>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</si>
  <si>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</si>
  <si>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</si>
  <si>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</si>
  <si>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</si>
  <si>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</si>
  <si>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</si>
  <si>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</si>
  <si>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</si>
  <si>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</si>
  <si>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26.4.1982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</si>
  <si>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</si>
  <si>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</si>
  <si>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</si>
  <si>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</si>
  <si>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</si>
  <si>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</si>
  <si>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</si>
  <si>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</si>
  <si>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</si>
  <si>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</si>
  <si>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</si>
  <si>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</si>
  <si>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</si>
  <si>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</si>
  <si>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</si>
  <si>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30.8.1986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</si>
  <si>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</si>
  <si>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</si>
  <si>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</si>
  <si>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</si>
  <si>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</si>
  <si>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</si>
  <si>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</si>
  <si>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</si>
  <si>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</si>
  <si>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</si>
  <si>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</si>
  <si>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3.10. 1984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</si>
  <si>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</si>
  <si>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</si>
  <si>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</si>
  <si>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</si>
  <si>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</si>
  <si>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</si>
  <si>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</si>
  <si>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</si>
  <si>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PARA PLS platný do 25.5.2024</t>
  </si>
  <si>
    <t>THOR 250</t>
  </si>
  <si>
    <t>P041</t>
  </si>
  <si>
    <t>BG0937032A</t>
  </si>
  <si>
    <t>929*07259</t>
  </si>
  <si>
    <t>Jaroslav DUBSKÝ</t>
  </si>
  <si>
    <t>18.4.1960</t>
  </si>
  <si>
    <t>Podtatranského 9</t>
  </si>
  <si>
    <t>14//14,40/10</t>
  </si>
  <si>
    <t>27,30</t>
  </si>
  <si>
    <t>174,30</t>
  </si>
  <si>
    <t>Peter JUSKO</t>
  </si>
  <si>
    <t>5.1.1972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</si>
  <si>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</si>
  <si>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</si>
  <si>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</si>
  <si>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</si>
  <si>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</si>
  <si>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</si>
  <si>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</si>
  <si>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</si>
  <si>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22.5.1992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</si>
  <si>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</si>
  <si>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</si>
  <si>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</si>
  <si>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</si>
  <si>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</si>
  <si>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</si>
  <si>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</si>
  <si>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10.4.1994</t>
  </si>
  <si>
    <t>Podlavická cesta 6452/27</t>
  </si>
  <si>
    <t>MUDr. Marcela MAJEROVÁ</t>
  </si>
  <si>
    <t>13028907LC</t>
  </si>
  <si>
    <t>3.7.1966</t>
  </si>
  <si>
    <t>Lubomír ŠIC</t>
  </si>
  <si>
    <t>Dubnická 2</t>
  </si>
  <si>
    <t>10,43</t>
  </si>
  <si>
    <t>FANTASIA 26</t>
  </si>
  <si>
    <t>004-227-F</t>
  </si>
  <si>
    <t>Tomáš HANUŠOVSKÝ</t>
  </si>
  <si>
    <t>27.7.1990</t>
  </si>
  <si>
    <t>Štúrova 40</t>
  </si>
  <si>
    <t>1527-2296</t>
  </si>
  <si>
    <t>16.3.1970</t>
  </si>
  <si>
    <t>MINIPLANE THOR 202</t>
  </si>
  <si>
    <t>22613</t>
  </si>
  <si>
    <t>para PLS do 13.6.2024</t>
  </si>
  <si>
    <t>2028-2080</t>
  </si>
  <si>
    <t>Bc. Milan ĎURIŠ</t>
  </si>
  <si>
    <t>28.10.1983</t>
  </si>
  <si>
    <t>Štúrova 728/23</t>
  </si>
  <si>
    <t>48-49</t>
  </si>
  <si>
    <t>AXIS 5 26</t>
  </si>
  <si>
    <t>50-026-45058</t>
  </si>
  <si>
    <t>Dušan HANEČÁK</t>
  </si>
  <si>
    <t>9.5.1976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</si>
  <si>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</si>
  <si>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</si>
  <si>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</si>
  <si>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</si>
  <si>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</si>
  <si>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</si>
  <si>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</si>
  <si>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</si>
  <si>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</si>
  <si>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</si>
  <si>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12.3.1987</t>
  </si>
  <si>
    <t>Družstevná 14</t>
  </si>
  <si>
    <t>MIURA RS XL</t>
  </si>
  <si>
    <t>33-133-72202</t>
  </si>
  <si>
    <t>František MLYNARČÍK</t>
  </si>
  <si>
    <t>19.2.1999</t>
  </si>
  <si>
    <t>Mútne 672</t>
  </si>
  <si>
    <t>Ing. Lukáš BELLA</t>
  </si>
  <si>
    <t>2. vlastník Miloš Danižík, M.R.Štefánika 2, 034 01 Ružomberok</t>
  </si>
  <si>
    <t>56224604XL</t>
  </si>
  <si>
    <t>Mgr. Mário MIKEŠ</t>
  </si>
  <si>
    <t>Jarocká 1299/20</t>
  </si>
  <si>
    <t>17101210M</t>
  </si>
  <si>
    <t>Lukáš VAVRÚŠ</t>
  </si>
  <si>
    <t>48-126-72434</t>
  </si>
  <si>
    <t>6.7.1997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</si>
  <si>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</si>
  <si>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</si>
  <si>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</si>
  <si>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</si>
  <si>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</si>
  <si>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</si>
  <si>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</si>
  <si>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</si>
  <si>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</si>
  <si>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2.9.1973</t>
  </si>
  <si>
    <t>Moyzesova 32</t>
  </si>
  <si>
    <t>206-CARL-78-127</t>
  </si>
  <si>
    <t>Ing. Radovan MIKULÁŠ</t>
  </si>
  <si>
    <t>14.12.1977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</si>
  <si>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</si>
  <si>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</si>
  <si>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</si>
  <si>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</si>
  <si>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</si>
  <si>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</si>
  <si>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</si>
  <si>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</si>
  <si>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</si>
  <si>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</si>
  <si>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</si>
  <si>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</si>
  <si>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</si>
  <si>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</si>
  <si>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</si>
  <si>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</si>
  <si>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</si>
  <si>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</si>
  <si>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</si>
  <si>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</si>
  <si>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</si>
  <si>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</si>
  <si>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</si>
  <si>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</si>
  <si>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</si>
  <si>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</si>
  <si>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</si>
  <si>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</si>
  <si>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</si>
  <si>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</si>
  <si>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</si>
  <si>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15.12.1978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</si>
  <si>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</si>
  <si>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</si>
  <si>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</si>
  <si>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</si>
  <si>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</si>
  <si>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</si>
  <si>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</si>
  <si>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</si>
  <si>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</si>
  <si>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3.11.1971</t>
  </si>
  <si>
    <t>Hlboká 304</t>
  </si>
  <si>
    <t>Jakub SERDEL</t>
  </si>
  <si>
    <t>9.2.1995</t>
  </si>
  <si>
    <t>Novoť 349</t>
  </si>
  <si>
    <t>G3828A2441043</t>
  </si>
  <si>
    <t>Daniel SIMAN</t>
  </si>
  <si>
    <t>19.11.1984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</si>
  <si>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</si>
  <si>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</si>
  <si>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</si>
  <si>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</si>
  <si>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</si>
  <si>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</si>
  <si>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</si>
  <si>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</si>
  <si>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</si>
  <si>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</si>
  <si>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</si>
  <si>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</si>
  <si>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</si>
  <si>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</si>
  <si>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</si>
  <si>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</si>
  <si>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</si>
  <si>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</si>
  <si>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</si>
  <si>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</si>
  <si>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</si>
  <si>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</si>
  <si>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</si>
  <si>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</si>
  <si>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27.10.1991</t>
  </si>
  <si>
    <t>Janka Kráľa 44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</si>
  <si>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</si>
  <si>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</si>
  <si>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</si>
  <si>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</si>
  <si>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</si>
  <si>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</si>
  <si>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</si>
  <si>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</si>
  <si>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</si>
  <si>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</si>
  <si>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</si>
  <si>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</si>
  <si>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</si>
  <si>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11.8.1992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</si>
  <si>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</si>
  <si>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</si>
  <si>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</si>
  <si>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</si>
  <si>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</si>
  <si>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</si>
  <si>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</si>
  <si>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</si>
  <si>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 xml:space="preserve">PARA PLS č. 20596/P </t>
  </si>
  <si>
    <t>P953</t>
  </si>
  <si>
    <t>BG0914003A</t>
  </si>
  <si>
    <t>Jozef STOLÁRIK</t>
  </si>
  <si>
    <t>13.6.1997</t>
  </si>
  <si>
    <t>Cintorínska 566/22</t>
  </si>
  <si>
    <t>15224707S</t>
  </si>
  <si>
    <t>Radoslav MATUŠKA</t>
  </si>
  <si>
    <t>5.3.1984</t>
  </si>
  <si>
    <t>Gogoľova 3937/6</t>
  </si>
  <si>
    <t>14229006S</t>
  </si>
  <si>
    <t>Mgr.Matej HÁBEK</t>
  </si>
  <si>
    <t>13.8.1989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</si>
  <si>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</si>
  <si>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</si>
  <si>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</si>
  <si>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</si>
  <si>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</si>
  <si>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</si>
  <si>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</si>
  <si>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</si>
  <si>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</si>
  <si>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15.1.1977</t>
  </si>
  <si>
    <t>Beniakovce 172</t>
  </si>
  <si>
    <t>14128209ML</t>
  </si>
  <si>
    <t>Ing. Marián MIĽO, PhD.</t>
  </si>
  <si>
    <t>30.7.1981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</si>
  <si>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</si>
  <si>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</si>
  <si>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</si>
  <si>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</si>
  <si>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</si>
  <si>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</si>
  <si>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</si>
  <si>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</si>
  <si>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2.10.1987</t>
  </si>
  <si>
    <t>Rok výroby</t>
  </si>
  <si>
    <t>Dátum TK</t>
  </si>
  <si>
    <t>V/P/Z</t>
  </si>
  <si>
    <t>Olešná 455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</si>
  <si>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</si>
  <si>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</si>
  <si>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</si>
  <si>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</si>
  <si>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</si>
  <si>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</si>
  <si>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</si>
  <si>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dátum nar.</t>
  </si>
  <si>
    <t>Počet miest</t>
  </si>
  <si>
    <t>Dátum zápisu</t>
  </si>
  <si>
    <t>Platnosť PLS do</t>
  </si>
  <si>
    <t>NEPOUŽÍVAŤ</t>
  </si>
  <si>
    <t>5-228-72620</t>
  </si>
  <si>
    <t>Martin ŠMAHEL</t>
  </si>
  <si>
    <t>1.10.1982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</si>
  <si>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</si>
  <si>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</si>
  <si>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</si>
  <si>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</si>
  <si>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</si>
  <si>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</si>
  <si>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</si>
  <si>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</si>
  <si>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</si>
  <si>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</si>
  <si>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</si>
  <si>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</si>
  <si>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</si>
  <si>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</si>
  <si>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</si>
  <si>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</si>
  <si>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</si>
  <si>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26.3.1966</t>
  </si>
  <si>
    <t>Kúpeľná 582</t>
  </si>
  <si>
    <t>MITO 2 RS ML</t>
  </si>
  <si>
    <t>15-226-72790</t>
  </si>
  <si>
    <t>16.2.1969</t>
  </si>
  <si>
    <t>Uherce 575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</si>
  <si>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</si>
  <si>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</si>
  <si>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</si>
  <si>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</si>
  <si>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</si>
  <si>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</si>
  <si>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</si>
  <si>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</si>
  <si>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2.8.1994</t>
  </si>
  <si>
    <t>Vladimír HRÍŇ</t>
  </si>
  <si>
    <t>3.12.1991</t>
  </si>
  <si>
    <t>Zdenky Schelingovej 7409/3</t>
  </si>
  <si>
    <t>SPRINT S</t>
  </si>
  <si>
    <t>BB03-K350/096P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</si>
  <si>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</si>
  <si>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</si>
  <si>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</si>
  <si>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</si>
  <si>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</si>
  <si>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</si>
  <si>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</si>
  <si>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</si>
  <si>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</si>
  <si>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</si>
  <si>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</si>
  <si>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3.4.1990</t>
  </si>
  <si>
    <t>Ing. Tomáš DANČO</t>
  </si>
  <si>
    <t>K. Šmidkeho 1445/12</t>
  </si>
  <si>
    <t>89270</t>
  </si>
  <si>
    <t>EAZY 2 XS</t>
  </si>
  <si>
    <t>210318P</t>
  </si>
  <si>
    <t>Barbora BARTOŠOVÁ</t>
  </si>
  <si>
    <t>11.4.2000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</si>
  <si>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</si>
  <si>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</si>
  <si>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</si>
  <si>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</si>
  <si>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</si>
  <si>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</si>
  <si>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</si>
  <si>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</si>
  <si>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</si>
  <si>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</si>
  <si>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</si>
  <si>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</si>
  <si>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</si>
  <si>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</si>
  <si>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</si>
  <si>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</si>
  <si>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</si>
  <si>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7.9.1993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</si>
  <si>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</si>
  <si>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</si>
  <si>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</si>
  <si>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</si>
  <si>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</si>
  <si>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</si>
  <si>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</si>
  <si>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</si>
  <si>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</si>
  <si>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</si>
  <si>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</si>
  <si>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</si>
  <si>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</si>
  <si>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</si>
  <si>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</si>
  <si>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</si>
  <si>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</si>
  <si>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</si>
  <si>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</si>
  <si>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</si>
  <si>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</si>
  <si>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26.11.1970</t>
  </si>
  <si>
    <t>Šrobárova 30</t>
  </si>
  <si>
    <t>343051TM</t>
  </si>
  <si>
    <t>15225508M</t>
  </si>
  <si>
    <t>Erik GULDAN</t>
  </si>
  <si>
    <t>10.4.1993</t>
  </si>
  <si>
    <t>Doľany 10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</si>
  <si>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</si>
  <si>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</si>
  <si>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</si>
  <si>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</si>
  <si>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</si>
  <si>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</si>
  <si>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</si>
  <si>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</si>
  <si>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</si>
  <si>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</si>
  <si>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</si>
  <si>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</si>
  <si>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</si>
  <si>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17.12.1969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</si>
  <si>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</si>
  <si>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</si>
  <si>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</si>
  <si>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</si>
  <si>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</si>
  <si>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</si>
  <si>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</si>
  <si>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9.3.1990</t>
  </si>
  <si>
    <t>5,45</t>
  </si>
  <si>
    <t>Zakvášov 1519/53</t>
  </si>
  <si>
    <t>ECLIPSE EOS 150</t>
  </si>
  <si>
    <t>P405</t>
  </si>
  <si>
    <t>Platnosť PARA do 24.8.2024</t>
  </si>
  <si>
    <t>Podhorie 358</t>
  </si>
  <si>
    <t>HADRON 3 20</t>
  </si>
  <si>
    <t>POLINI 200 HF</t>
  </si>
  <si>
    <t>P561</t>
  </si>
  <si>
    <t>P242761</t>
  </si>
  <si>
    <t>929*05564</t>
  </si>
  <si>
    <t>Marián ŽILKA</t>
  </si>
  <si>
    <t>15.1.1992</t>
  </si>
  <si>
    <t xml:space="preserve">Pri Pálenici 1419/37 </t>
  </si>
  <si>
    <t>P674</t>
  </si>
  <si>
    <t>1228-2514</t>
  </si>
  <si>
    <t>929*01302</t>
  </si>
  <si>
    <t>Daniel HOZÁK</t>
  </si>
  <si>
    <t>Malý Báb 515</t>
  </si>
  <si>
    <t>37,20</t>
  </si>
  <si>
    <t>SNAKE XX</t>
  </si>
  <si>
    <t>P692</t>
  </si>
  <si>
    <t>P-117542</t>
  </si>
  <si>
    <t>11.5.1190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</si>
  <si>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</si>
  <si>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</si>
  <si>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</si>
  <si>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</si>
  <si>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</si>
  <si>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</si>
  <si>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</si>
  <si>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5.2.1993</t>
  </si>
  <si>
    <t>ZEN2ML-X-10B-082</t>
  </si>
  <si>
    <t>Hospodárska 38</t>
  </si>
  <si>
    <t>16225908M</t>
  </si>
  <si>
    <t>13.10.1990</t>
  </si>
  <si>
    <t>Ing. Igor ČIŽMARIK</t>
  </si>
  <si>
    <t>11188P94110</t>
  </si>
  <si>
    <t>Ing. Arch. Filip ALBERT</t>
  </si>
  <si>
    <t>3.4.1997</t>
  </si>
  <si>
    <t>Dlhá 318/24</t>
  </si>
  <si>
    <t>Sandra Jágriková</t>
  </si>
  <si>
    <t>19.9.1998</t>
  </si>
  <si>
    <t>Podjavorník 2401</t>
  </si>
  <si>
    <t>G38261602031</t>
  </si>
  <si>
    <t>Peter JANÍK</t>
  </si>
  <si>
    <t>30.1.1995</t>
  </si>
  <si>
    <t>Chlebnice 456</t>
  </si>
  <si>
    <t>15225308XXL</t>
  </si>
  <si>
    <t>Juraj HAVIAR</t>
  </si>
  <si>
    <t>19.8.1985</t>
  </si>
  <si>
    <t>Dušan MATÚŠEK</t>
  </si>
  <si>
    <t>8.7.1991</t>
  </si>
  <si>
    <t>Jána Rašu 558</t>
  </si>
  <si>
    <t>Ladislava Novomeského 1229/4</t>
  </si>
  <si>
    <t>16920612S</t>
  </si>
  <si>
    <t>Tatranská 28 A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</si>
  <si>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</si>
  <si>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</si>
  <si>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</si>
  <si>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</si>
  <si>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</si>
  <si>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</si>
  <si>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</si>
  <si>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</si>
  <si>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3.12.1980</t>
  </si>
  <si>
    <t>40//40</t>
  </si>
  <si>
    <t>Kriváň 723</t>
  </si>
  <si>
    <t>48-50</t>
  </si>
  <si>
    <t>2.9.2022/23.2.2022</t>
  </si>
  <si>
    <t>1//0</t>
  </si>
  <si>
    <t>101//24/20</t>
  </si>
  <si>
    <t>14502506L</t>
  </si>
  <si>
    <t>Bc. Martin KUPČO</t>
  </si>
  <si>
    <t>1.9.1985</t>
  </si>
  <si>
    <t>Hlavná 454</t>
  </si>
  <si>
    <t>7,25//7,25/6</t>
  </si>
  <si>
    <t>120,55//120,55/144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</si>
  <si>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</si>
  <si>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</si>
  <si>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</si>
  <si>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</si>
  <si>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</si>
  <si>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</si>
  <si>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</si>
  <si>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16.5.1972</t>
  </si>
  <si>
    <t>ENVY 30</t>
  </si>
  <si>
    <t>09641330</t>
  </si>
  <si>
    <t>Zoltán MARCINKO</t>
  </si>
  <si>
    <t>11.1.1986</t>
  </si>
  <si>
    <t>Športová 183</t>
  </si>
  <si>
    <t>RHYTHM 2 L</t>
  </si>
  <si>
    <t>ARTT-L30869-BYRBK</t>
  </si>
  <si>
    <t>Ing. Milan HRABOVSKÝ</t>
  </si>
  <si>
    <t>7.9.1969</t>
  </si>
  <si>
    <t>G38241405302</t>
  </si>
  <si>
    <t>3.12.1978</t>
  </si>
  <si>
    <t>Nitrianske Sučany 148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</si>
  <si>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</si>
  <si>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</si>
  <si>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</si>
  <si>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</si>
  <si>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</si>
  <si>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</si>
  <si>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</si>
  <si>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</si>
  <si>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</si>
  <si>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</si>
  <si>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</si>
  <si>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15.8.1985</t>
  </si>
  <si>
    <t>B. Němcovej 5</t>
  </si>
  <si>
    <t>Lukáš MARTINČEK</t>
  </si>
  <si>
    <t>5.10.2000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</si>
  <si>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</si>
  <si>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</si>
  <si>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</si>
  <si>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</si>
  <si>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</si>
  <si>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</si>
  <si>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</si>
  <si>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</si>
  <si>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</si>
  <si>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</si>
  <si>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</si>
  <si>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</si>
  <si>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</si>
  <si>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</si>
  <si>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</si>
  <si>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</si>
  <si>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</si>
  <si>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</si>
  <si>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</si>
  <si>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</si>
  <si>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</si>
  <si>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</si>
  <si>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</si>
  <si>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</si>
  <si>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</si>
  <si>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</si>
  <si>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</si>
  <si>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</si>
  <si>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</si>
  <si>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</si>
  <si>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30.9.1968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</si>
  <si>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</si>
  <si>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</si>
  <si>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</si>
  <si>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</si>
  <si>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</si>
  <si>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</si>
  <si>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</si>
  <si>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</si>
  <si>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</si>
  <si>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</si>
  <si>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</si>
  <si>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</si>
  <si>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</si>
  <si>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</si>
  <si>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</si>
  <si>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7,45</t>
  </si>
  <si>
    <t>3,32</t>
  </si>
  <si>
    <t>59,21</t>
  </si>
  <si>
    <t>264,5</t>
  </si>
  <si>
    <t>15222604M</t>
  </si>
  <si>
    <t>Mgr. Juraj LINHART</t>
  </si>
  <si>
    <t>Murgaša 14</t>
  </si>
  <si>
    <t>8.7.1957</t>
  </si>
  <si>
    <t>11137P93803</t>
  </si>
  <si>
    <t>Barbora ŠAMAJOVÁ</t>
  </si>
  <si>
    <t>15.11.1994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</si>
  <si>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</si>
  <si>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</si>
  <si>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</si>
  <si>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</si>
  <si>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</si>
  <si>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</si>
  <si>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</si>
  <si>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</si>
  <si>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</si>
  <si>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</si>
  <si>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</si>
  <si>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</si>
  <si>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</si>
  <si>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</si>
  <si>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</si>
  <si>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</si>
  <si>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</si>
  <si>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</si>
  <si>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</si>
  <si>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</si>
  <si>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</si>
  <si>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</si>
  <si>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22.4.1999</t>
  </si>
  <si>
    <t>100//100/130</t>
  </si>
  <si>
    <t>30//30</t>
  </si>
  <si>
    <t>Novomeského 1331/7</t>
  </si>
  <si>
    <t>12.10.2022 - e-mail, predaj do ČR</t>
  </si>
  <si>
    <t>OM-H008</t>
  </si>
  <si>
    <t>12.10.2022 - BILÝ, nebol členom LAA SR</t>
  </si>
  <si>
    <t>12.10.2022 - M. LISÝ, neplatný viac ako 24 mesiacov</t>
  </si>
  <si>
    <t>12.10.2022 -P. CIMBÁK, neplatný viac ako 24 mesiacov</t>
  </si>
  <si>
    <t>12.10.2022-P. CIMBÁK, neplatný viac ako 24 mesiacov</t>
  </si>
  <si>
    <t>OM-H489</t>
  </si>
  <si>
    <t>12.10.2022-J. FEDOR, neplatný viac ako 24 mesiacov</t>
  </si>
  <si>
    <t>12.10.2022-R. KŇAZEJE, neplatný viac ako 24 mesiacov</t>
  </si>
  <si>
    <t>OM-H084</t>
  </si>
  <si>
    <t>OM-H086</t>
  </si>
  <si>
    <t>OM-H089</t>
  </si>
  <si>
    <t>OM-H091</t>
  </si>
  <si>
    <t>OM-H094</t>
  </si>
  <si>
    <t>12.10.2022 - K.SLABÁK, neplatný viac ako 24 mesiacov</t>
  </si>
  <si>
    <t>12.10.2022 - G. ZOTLOTERER/D.PLUČINSKÝ, neplatný viac ako 24 mesiacov</t>
  </si>
  <si>
    <t>OM-H096</t>
  </si>
  <si>
    <t>OM-H097</t>
  </si>
  <si>
    <t>12.10.2022 - Ján HORVÁTH, neplatný viac ako 24 mesiacov, nikdy nebol členom LAA SR</t>
  </si>
  <si>
    <t>12.10.2022 - P. JANČUŠKA, neplatný viac ako 24 mesiacov</t>
  </si>
  <si>
    <t>12.10.2022-P. JANČOVIČ, neplatný viac ako 24 mesiacov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</si>
  <si>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</si>
  <si>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</si>
  <si>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</si>
  <si>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</si>
  <si>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</si>
  <si>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</si>
  <si>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</si>
  <si>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178/490</t>
  </si>
  <si>
    <t>396/923</t>
  </si>
  <si>
    <t>Solčianky</t>
  </si>
  <si>
    <t>12.10.2022 - J. BELAN - neplatný viac ako 24 mesiacov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</si>
  <si>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</si>
  <si>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</si>
  <si>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</si>
  <si>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12.10.2022 - P. GAŠPAROVIČ - neplatný viac ako 24 mesiacov</t>
  </si>
  <si>
    <t>12.10.2022 - R. MURÍN - neplatný viac ako 24 mesiacov</t>
  </si>
  <si>
    <t>12.10.2022 - I. SABOL - neplatný viac ako 24 mesiacov</t>
  </si>
  <si>
    <t>OM-H415</t>
  </si>
  <si>
    <t>12.10.2022 - F. NÍZNER - neplatný viac ako 24 mesiacov</t>
  </si>
  <si>
    <t>12.10.2022 - E. DRAGOŠEK - neplatný viac ako 24 mesiacov</t>
  </si>
  <si>
    <t>12.10.2022 - B. KOLESÁR - neplatný viac ako 24 mesiacov</t>
  </si>
  <si>
    <t>12.10.2022 - T. HUSSEIN - neplatný viac ako 24 mesiacov</t>
  </si>
  <si>
    <t>12.10.2022 - ŽP Šport - neplatný viac ako 24 mesiacov - nikdy neboli členom</t>
  </si>
  <si>
    <t>OM-H477</t>
  </si>
  <si>
    <t>12.10.2022 - L. GÉCI - neplatný viac ako 24 mesiacov</t>
  </si>
  <si>
    <t>OM-H492</t>
  </si>
  <si>
    <t>12.10.2022 - M. UHRÁK - neplatný viac ako 24 mesiacov</t>
  </si>
  <si>
    <t>OM-H484</t>
  </si>
  <si>
    <t>12.10.2022 - S. VIŠŇOVSKÝ - neplatný viac ako 24 mesiacov</t>
  </si>
  <si>
    <t>OM-H490</t>
  </si>
  <si>
    <t>12.10.2022 - B. BUĽKO - neplatný viac ako 24 mesiacov</t>
  </si>
  <si>
    <t>12.10.2022 - M. DRAGOŠEK - neplatný viac ako 24 mesiacov</t>
  </si>
  <si>
    <t>OM-H504</t>
  </si>
  <si>
    <t>OM-H507</t>
  </si>
  <si>
    <t>12.10.2022 - D. KORČEK - neplatný viac ako 24 mesiacov</t>
  </si>
  <si>
    <t>67,15</t>
  </si>
  <si>
    <t>105,30</t>
  </si>
  <si>
    <t>8//8/14</t>
  </si>
  <si>
    <t>48//142/288</t>
  </si>
  <si>
    <t>Ing. Martin KOČÍK</t>
  </si>
  <si>
    <t>11.7.1981</t>
  </si>
  <si>
    <t>Sokoľ 822</t>
  </si>
  <si>
    <t>Damián SPUCHĽÁK</t>
  </si>
  <si>
    <t>23.1.2001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</si>
  <si>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</si>
  <si>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</si>
  <si>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</si>
  <si>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</si>
  <si>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</si>
  <si>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</si>
  <si>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</si>
  <si>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</si>
  <si>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</si>
  <si>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</si>
  <si>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</si>
  <si>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</si>
  <si>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</si>
  <si>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</si>
  <si>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</si>
  <si>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</si>
  <si>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</si>
  <si>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</si>
  <si>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</si>
  <si>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</si>
  <si>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15.8.1967</t>
  </si>
  <si>
    <t>SNP 2508/18</t>
  </si>
  <si>
    <t>RU-4ML-Q-20D-O62</t>
  </si>
  <si>
    <t>Peter KUČERÍK</t>
  </si>
  <si>
    <t>14.7.1984</t>
  </si>
  <si>
    <t>29. augusta 91/3</t>
  </si>
  <si>
    <t>KOMAKA L</t>
  </si>
  <si>
    <t>K 090 037</t>
  </si>
  <si>
    <t>Pod Borinou 623/13</t>
  </si>
  <si>
    <t>ZORRO 24</t>
  </si>
  <si>
    <t>2256-11-0984</t>
  </si>
  <si>
    <t>Ing. Miloš ORSZÁG</t>
  </si>
  <si>
    <t>12.10.1984</t>
  </si>
  <si>
    <t>Horná Strieborná 288/8</t>
  </si>
  <si>
    <t>GOLDEN 4</t>
  </si>
  <si>
    <t>G37281309214</t>
  </si>
  <si>
    <t>10.11.2022, predaný do zahraničia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</si>
  <si>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</si>
  <si>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</si>
  <si>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</si>
  <si>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</si>
  <si>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</si>
  <si>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</si>
  <si>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</si>
  <si>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</si>
  <si>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</si>
  <si>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</si>
  <si>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</si>
  <si>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18.7.1994</t>
  </si>
  <si>
    <t>Krasňany 98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</si>
  <si>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</si>
  <si>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</si>
  <si>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</si>
  <si>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</si>
  <si>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</si>
  <si>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</si>
  <si>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</si>
  <si>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</si>
  <si>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</si>
  <si>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</si>
  <si>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</si>
  <si>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</si>
  <si>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</si>
  <si>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</si>
  <si>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</si>
  <si>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</si>
  <si>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9.12.1988</t>
  </si>
  <si>
    <t>Holíčska 9</t>
  </si>
  <si>
    <t>MESCAL 4 XS</t>
  </si>
  <si>
    <t>SGME4DSGR-2214-31597</t>
  </si>
  <si>
    <t>Jana BRNDIAROVÁ PhD.</t>
  </si>
  <si>
    <t>15.4.1991</t>
  </si>
  <si>
    <t>Milan FULAJTÁR</t>
  </si>
  <si>
    <t>3.6.1984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</si>
  <si>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</si>
  <si>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</si>
  <si>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</si>
  <si>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</si>
  <si>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</si>
  <si>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</si>
  <si>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</si>
  <si>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</si>
  <si>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</si>
  <si>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MERLIN 133</t>
  </si>
  <si>
    <t>SEEDWINGS</t>
  </si>
  <si>
    <t>Mosadzná 389/8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</si>
  <si>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</si>
  <si>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</si>
  <si>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</si>
  <si>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</si>
  <si>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</si>
  <si>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</si>
  <si>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</si>
  <si>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</si>
  <si>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4.1.1989</t>
  </si>
  <si>
    <t>OM-P068</t>
  </si>
  <si>
    <t>212527P</t>
  </si>
  <si>
    <t>Miriama TÓBIKOVÁ</t>
  </si>
  <si>
    <t>27.5.1998</t>
  </si>
  <si>
    <t>Francisciho 207/21</t>
  </si>
  <si>
    <t>14229108ML</t>
  </si>
  <si>
    <t>210-CARL-95-164</t>
  </si>
  <si>
    <t>Dušan LIPTAI</t>
  </si>
  <si>
    <t>18.2.1974</t>
  </si>
  <si>
    <t>Vyšná Slaná 151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</si>
  <si>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</si>
  <si>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</si>
  <si>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</si>
  <si>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</si>
  <si>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</si>
  <si>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</si>
  <si>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</si>
  <si>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</si>
  <si>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</si>
  <si>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</si>
  <si>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</si>
  <si>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</si>
  <si>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</si>
  <si>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</si>
  <si>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3.6.1991</t>
  </si>
  <si>
    <t>Toplianska 12</t>
  </si>
  <si>
    <t>1,13</t>
  </si>
  <si>
    <t>232,13</t>
  </si>
  <si>
    <t>55,45</t>
  </si>
  <si>
    <t>16,15</t>
  </si>
  <si>
    <t>23.1.1992</t>
  </si>
  <si>
    <t>Novomeského 1322/14</t>
  </si>
  <si>
    <t>MDDr. Filip HLOBEŇ</t>
  </si>
  <si>
    <t>Q1382104</t>
  </si>
  <si>
    <t>21.2.1952</t>
  </si>
  <si>
    <t>TAKOO 5 42</t>
  </si>
  <si>
    <t>R1354280</t>
  </si>
  <si>
    <t>Ľ. Štúra 547/7</t>
  </si>
  <si>
    <t>Ing. Gabriel KAŇUCH</t>
  </si>
  <si>
    <t>PLUTO 4 XL</t>
  </si>
  <si>
    <t>15222304XL</t>
  </si>
  <si>
    <t>Martin VODŽÁK</t>
  </si>
  <si>
    <t>10.11.1994</t>
  </si>
  <si>
    <t>Okružná 2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</si>
  <si>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</si>
  <si>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</si>
  <si>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</si>
  <si>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</si>
  <si>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</si>
  <si>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</si>
  <si>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</si>
  <si>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12.6.1984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</si>
  <si>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</si>
  <si>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</si>
  <si>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</si>
  <si>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</si>
  <si>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</si>
  <si>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</si>
  <si>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</si>
  <si>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</si>
  <si>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</si>
  <si>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</si>
  <si>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</si>
  <si>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</si>
  <si>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</si>
  <si>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</si>
  <si>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23.7.1981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</si>
  <si>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</si>
  <si>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</si>
  <si>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</si>
  <si>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</si>
  <si>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</si>
  <si>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</si>
  <si>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</si>
  <si>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</si>
  <si>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</si>
  <si>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</si>
  <si>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</si>
  <si>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</si>
  <si>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</si>
  <si>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</si>
  <si>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</si>
  <si>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</si>
  <si>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</si>
  <si>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</si>
  <si>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LŠZ rozobraté, nie je schopné letovej prevádzky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</si>
  <si>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</si>
  <si>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</si>
  <si>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</si>
  <si>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</si>
  <si>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</si>
  <si>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</si>
  <si>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</si>
  <si>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</si>
  <si>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</si>
  <si>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</si>
  <si>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</si>
  <si>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</si>
  <si>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</si>
  <si>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</si>
  <si>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</si>
  <si>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</si>
  <si>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</si>
  <si>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1.11.1950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</si>
  <si>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</si>
  <si>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</si>
  <si>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</si>
  <si>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</si>
  <si>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</si>
  <si>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</si>
  <si>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</si>
  <si>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</si>
  <si>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</si>
  <si>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</si>
  <si>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</si>
  <si>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</si>
  <si>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</si>
  <si>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</si>
  <si>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</si>
  <si>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</si>
  <si>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</si>
  <si>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</si>
  <si>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</si>
  <si>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</si>
  <si>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</si>
  <si>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</si>
  <si>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</si>
  <si>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</si>
  <si>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</si>
  <si>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</si>
  <si>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</si>
  <si>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</si>
  <si>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</si>
  <si>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</si>
  <si>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</si>
  <si>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</si>
  <si>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</si>
  <si>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</si>
  <si>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22.2.2023 - J. SOJKA - e-mail</t>
  </si>
  <si>
    <t xml:space="preserve">LŠZ JE VYRADENÉ IBA DOČASNE NA ROK 2023 - NIKOMU NEPRIDELIŤ POZN. ZN. </t>
  </si>
  <si>
    <t>16,24//0</t>
  </si>
  <si>
    <t>47,24//4</t>
  </si>
  <si>
    <t>22.10.1977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</si>
  <si>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</si>
  <si>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</si>
  <si>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</si>
  <si>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</si>
  <si>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</si>
  <si>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</si>
  <si>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</si>
  <si>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</si>
  <si>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</si>
  <si>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</si>
  <si>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</si>
  <si>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</si>
  <si>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</si>
  <si>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</si>
  <si>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</si>
  <si>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</si>
  <si>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</si>
  <si>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</si>
  <si>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</si>
  <si>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</si>
  <si>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</si>
  <si>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</si>
  <si>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</si>
  <si>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26.11.1997</t>
  </si>
  <si>
    <t>4,30//4,30</t>
  </si>
  <si>
    <t>246//246</t>
  </si>
  <si>
    <t>Čučma 197</t>
  </si>
  <si>
    <t>21-228-53236</t>
  </si>
  <si>
    <t>Vojtech KOKAVEC</t>
  </si>
  <si>
    <t>7.1.1997</t>
  </si>
  <si>
    <t>Hronská 418/51</t>
  </si>
  <si>
    <t>40-024-52291</t>
  </si>
  <si>
    <t>Roman MARCINČIN</t>
  </si>
  <si>
    <t>2.9.1986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</si>
  <si>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</si>
  <si>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</si>
  <si>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</si>
  <si>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</si>
  <si>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</si>
  <si>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</si>
  <si>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</si>
  <si>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</si>
  <si>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</si>
  <si>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</si>
  <si>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</si>
  <si>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</si>
  <si>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</si>
  <si>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</si>
  <si>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</si>
  <si>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</si>
  <si>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</si>
  <si>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</si>
  <si>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</si>
  <si>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</si>
  <si>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</si>
  <si>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>92701703L</t>
  </si>
  <si>
    <t>0721-3628-469</t>
  </si>
  <si>
    <t>Ing. Stanislav SOLÁR</t>
  </si>
  <si>
    <t>11.8.1980</t>
  </si>
  <si>
    <t>Pribetská 833/35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</si>
  <si>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</si>
  <si>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</si>
  <si>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</si>
  <si>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</si>
  <si>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</si>
  <si>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</si>
  <si>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</si>
  <si>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</si>
  <si>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</si>
  <si>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</si>
  <si>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PARA PLS platný do 6.3.2025</t>
  </si>
  <si>
    <t>36.228.73271</t>
  </si>
  <si>
    <t>Adrián GALANSKÝ</t>
  </si>
  <si>
    <t>M.Kukučína 786/23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</si>
  <si>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</si>
  <si>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</si>
  <si>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</si>
  <si>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</si>
  <si>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</si>
  <si>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</si>
  <si>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</si>
  <si>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</si>
  <si>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</si>
  <si>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</si>
  <si>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</si>
  <si>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</si>
  <si>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</si>
  <si>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</si>
  <si>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</si>
  <si>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</si>
  <si>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</si>
  <si>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</si>
  <si>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</si>
  <si>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</si>
  <si>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</si>
  <si>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</si>
  <si>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</si>
  <si>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</si>
  <si>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</si>
  <si>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</si>
  <si>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</si>
  <si>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</si>
  <si>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</si>
  <si>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</si>
  <si>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</si>
  <si>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</si>
  <si>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</si>
  <si>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20.3.2023 - e-mail, predaj do zahraničia</t>
  </si>
  <si>
    <t>OM-H075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</si>
  <si>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</si>
  <si>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</si>
  <si>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</si>
  <si>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</si>
  <si>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</si>
  <si>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</si>
  <si>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</si>
  <si>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</si>
  <si>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</si>
  <si>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</si>
  <si>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</si>
  <si>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</si>
  <si>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</si>
  <si>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</si>
  <si>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</si>
  <si>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</si>
  <si>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</si>
  <si>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</si>
  <si>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</si>
  <si>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</si>
  <si>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</si>
  <si>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</si>
  <si>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</si>
  <si>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</si>
  <si>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</si>
  <si>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</si>
  <si>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13.02.2002</t>
  </si>
  <si>
    <t>16//69</t>
  </si>
  <si>
    <t>Potočná 5635/3</t>
  </si>
  <si>
    <t>450</t>
  </si>
  <si>
    <t>Peter CAPKO</t>
  </si>
  <si>
    <t>5.3.1991</t>
  </si>
  <si>
    <t>141</t>
  </si>
  <si>
    <t>Záturecká 20</t>
  </si>
  <si>
    <t>15616804L</t>
  </si>
  <si>
    <t>Ján KOZÁK</t>
  </si>
  <si>
    <t>24.11.1987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</si>
  <si>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</si>
  <si>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</si>
  <si>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</si>
  <si>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</si>
  <si>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</si>
  <si>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</si>
  <si>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</si>
  <si>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</si>
  <si>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</si>
  <si>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</si>
  <si>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</si>
  <si>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</si>
  <si>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</si>
  <si>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29.8.1956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</si>
  <si>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</si>
  <si>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</si>
  <si>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</si>
  <si>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</si>
  <si>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</si>
  <si>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</si>
  <si>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</si>
  <si>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</si>
  <si>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28.9.1960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</si>
  <si>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</si>
  <si>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</si>
  <si>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</si>
  <si>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</si>
  <si>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</si>
  <si>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</si>
  <si>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</si>
  <si>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</si>
  <si>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</si>
  <si>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</si>
  <si>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</si>
  <si>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</si>
  <si>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</si>
  <si>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</si>
  <si>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</si>
  <si>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9.11.1992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</si>
  <si>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</si>
  <si>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</si>
  <si>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</si>
  <si>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</si>
  <si>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</si>
  <si>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</si>
  <si>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</si>
  <si>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</si>
  <si>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</si>
  <si>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</si>
  <si>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</si>
  <si>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</si>
  <si>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</si>
  <si>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</si>
  <si>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</si>
  <si>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</si>
  <si>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</si>
  <si>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22.12.1976</t>
  </si>
  <si>
    <t>OM-L385</t>
  </si>
  <si>
    <t>Priemyselná štvrť 240 / 21</t>
  </si>
  <si>
    <t>220//220/450</t>
  </si>
  <si>
    <t>220//440/900</t>
  </si>
  <si>
    <t>Daniel KUŠNIER</t>
  </si>
  <si>
    <t>14.6.1989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</si>
  <si>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</si>
  <si>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</si>
  <si>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</si>
  <si>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</si>
  <si>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</si>
  <si>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</si>
  <si>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</si>
  <si>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</si>
  <si>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</si>
  <si>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</si>
  <si>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</si>
  <si>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</si>
  <si>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</si>
  <si>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</si>
  <si>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25.11.1985</t>
  </si>
  <si>
    <t>Boženy Němcovej 27</t>
  </si>
  <si>
    <t>Bc. Emil HOLKO</t>
  </si>
  <si>
    <t>21.2.2000</t>
  </si>
  <si>
    <t>1. mája 6/5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</si>
  <si>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</si>
  <si>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</si>
  <si>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</si>
  <si>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</si>
  <si>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</si>
  <si>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</si>
  <si>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</si>
  <si>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</si>
  <si>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</si>
  <si>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</si>
  <si>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</si>
  <si>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</si>
  <si>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</si>
  <si>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</si>
  <si>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</si>
  <si>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</si>
  <si>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</si>
  <si>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</si>
  <si>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</si>
  <si>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</si>
  <si>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</si>
  <si>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</si>
  <si>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</si>
  <si>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</si>
  <si>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</si>
  <si>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</si>
  <si>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</si>
  <si>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</si>
  <si>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</si>
  <si>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</si>
  <si>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27.11.1960</t>
  </si>
  <si>
    <t>27 Avenue des Agriéres</t>
  </si>
  <si>
    <t>CLASSIC 2 S</t>
  </si>
  <si>
    <t>OM-L391</t>
  </si>
  <si>
    <t>CLST-S45144-GD</t>
  </si>
  <si>
    <t>Vladimír LAJDA</t>
  </si>
  <si>
    <t>19.7.1975</t>
  </si>
  <si>
    <t>Nezábudková 22</t>
  </si>
  <si>
    <t>FORCE SP-T,S</t>
  </si>
  <si>
    <t>OM-L392</t>
  </si>
  <si>
    <t>328172BA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</si>
  <si>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</si>
  <si>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</si>
  <si>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</si>
  <si>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</si>
  <si>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</si>
  <si>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</si>
  <si>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</si>
  <si>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4.9.1994</t>
  </si>
  <si>
    <t>Záhradný rad 12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</si>
  <si>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</si>
  <si>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</si>
  <si>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</si>
  <si>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</si>
  <si>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</si>
  <si>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</si>
  <si>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</si>
  <si>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</si>
  <si>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</si>
  <si>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</si>
  <si>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26.6.1995</t>
  </si>
  <si>
    <t>Slovinky 290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</si>
  <si>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</si>
  <si>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</si>
  <si>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</si>
  <si>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</si>
  <si>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</si>
  <si>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</si>
  <si>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</si>
  <si>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</si>
  <si>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</si>
  <si>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</si>
  <si>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22.1.1990</t>
  </si>
  <si>
    <t>Mlynská 1119/5</t>
  </si>
  <si>
    <t>CLS-S31033-LWBK</t>
  </si>
  <si>
    <t>Michal KLINEC</t>
  </si>
  <si>
    <t>14.12.1990</t>
  </si>
  <si>
    <t>Cintorínska 1131/38</t>
  </si>
  <si>
    <t>Andrej BABILONSKÝ</t>
  </si>
  <si>
    <t>15.10.1994</t>
  </si>
  <si>
    <t>Laziny 31</t>
  </si>
  <si>
    <t>15,10</t>
  </si>
  <si>
    <t>Michal VAJDEČKA</t>
  </si>
  <si>
    <t>30.5.1983</t>
  </si>
  <si>
    <t>Rozkvet 2042/80-43</t>
  </si>
  <si>
    <t>CHARGER 2 18</t>
  </si>
  <si>
    <t>OM-L401</t>
  </si>
  <si>
    <t>1218-2139</t>
  </si>
  <si>
    <t>OM-L402</t>
  </si>
  <si>
    <t>GN4ML-P-27B-048</t>
  </si>
  <si>
    <t>10.5.2023 - žiadosť</t>
  </si>
  <si>
    <t>ARTIK R 25</t>
  </si>
  <si>
    <t>OM-L403</t>
  </si>
  <si>
    <t>S1560119</t>
  </si>
  <si>
    <t>Malokarpatská 1853/10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</si>
  <si>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</si>
  <si>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</si>
  <si>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</si>
  <si>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</si>
  <si>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</si>
  <si>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</si>
  <si>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</si>
  <si>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</si>
  <si>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</si>
  <si>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</si>
  <si>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</si>
  <si>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</si>
  <si>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</si>
  <si>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</si>
  <si>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</si>
  <si>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</si>
  <si>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</si>
  <si>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</si>
  <si>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</si>
  <si>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</si>
  <si>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</si>
  <si>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29.5.1991</t>
  </si>
  <si>
    <t>133,05</t>
  </si>
  <si>
    <t>8,05</t>
  </si>
  <si>
    <t>Píniová 25</t>
  </si>
  <si>
    <t>6,50</t>
  </si>
  <si>
    <t>10,50</t>
  </si>
  <si>
    <t>Majerský rad 669/79</t>
  </si>
  <si>
    <t>Rubin KOSTOV</t>
  </si>
  <si>
    <t>23.6.1981</t>
  </si>
  <si>
    <t>Fraňa Kráľa 6</t>
  </si>
  <si>
    <t>OM-L406</t>
  </si>
  <si>
    <t>2630-2200</t>
  </si>
  <si>
    <t>12.9.1963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</si>
  <si>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</si>
  <si>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</si>
  <si>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</si>
  <si>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</si>
  <si>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</si>
  <si>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</si>
  <si>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</si>
  <si>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</si>
  <si>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</si>
  <si>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</si>
  <si>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</si>
  <si>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</si>
  <si>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</si>
  <si>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</si>
  <si>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</si>
  <si>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</si>
  <si>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</si>
  <si>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</si>
  <si>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</si>
  <si>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</si>
  <si>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</si>
  <si>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</si>
  <si>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17.4.1968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</si>
  <si>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</si>
  <si>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</si>
  <si>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</si>
  <si>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</si>
  <si>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</si>
  <si>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</si>
  <si>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</si>
  <si>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</si>
  <si>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8.8.1997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</si>
  <si>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</si>
  <si>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</si>
  <si>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</si>
  <si>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</si>
  <si>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</si>
  <si>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</si>
  <si>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</si>
  <si>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24-25</t>
  </si>
  <si>
    <t>45,50/28</t>
  </si>
  <si>
    <t>354,45/423</t>
  </si>
  <si>
    <t>H019</t>
  </si>
  <si>
    <t>OM-L411</t>
  </si>
  <si>
    <t>MJ6M-X-48E-036</t>
  </si>
  <si>
    <t>Milan RYBOVIČ</t>
  </si>
  <si>
    <t>7.12.1972</t>
  </si>
  <si>
    <t>Jakubany 325</t>
  </si>
  <si>
    <t>16,40</t>
  </si>
  <si>
    <t>30,6</t>
  </si>
  <si>
    <t>0,1</t>
  </si>
  <si>
    <t>74,15</t>
  </si>
  <si>
    <t>OM-L412</t>
  </si>
  <si>
    <t>35.226.73248</t>
  </si>
  <si>
    <t>Marek DOMANOVSKÝ</t>
  </si>
  <si>
    <t>28.4.1982</t>
  </si>
  <si>
    <t>Topolnica 112</t>
  </si>
  <si>
    <t>LTF 2</t>
  </si>
  <si>
    <t>OM-L413</t>
  </si>
  <si>
    <t>SGME6XSLI-2120-21292</t>
  </si>
  <si>
    <t>Milan BLAHO</t>
  </si>
  <si>
    <t>27.3.1983</t>
  </si>
  <si>
    <t>Veľká Okružná 81</t>
  </si>
  <si>
    <t>MESCAL 6 XS</t>
  </si>
  <si>
    <t>OM-L414</t>
  </si>
  <si>
    <t>13140504MC</t>
  </si>
  <si>
    <t>Sebastián POLKA</t>
  </si>
  <si>
    <t>12.10.2004</t>
  </si>
  <si>
    <t>Stračia 272/4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</si>
  <si>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</si>
  <si>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</si>
  <si>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</si>
  <si>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</si>
  <si>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</si>
  <si>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</si>
  <si>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</si>
  <si>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</si>
  <si>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</si>
  <si>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</si>
  <si>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</si>
  <si>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</si>
  <si>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13.1.2000</t>
  </si>
  <si>
    <t>Jána Kalinčiaka 11</t>
  </si>
  <si>
    <t>OM-L420</t>
  </si>
  <si>
    <t>XA20M1P223838P</t>
  </si>
  <si>
    <t>Jaroslav NEMČEK</t>
  </si>
  <si>
    <t>6.6.1966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</si>
  <si>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</si>
  <si>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</si>
  <si>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</si>
  <si>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</si>
  <si>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</si>
  <si>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</si>
  <si>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</si>
  <si>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</si>
  <si>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</si>
  <si>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</si>
  <si>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</si>
  <si>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</si>
  <si>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</si>
  <si>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</si>
  <si>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</si>
  <si>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</si>
  <si>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</si>
  <si>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</si>
  <si>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</si>
  <si>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</si>
  <si>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</si>
  <si>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</si>
  <si>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</si>
  <si>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</si>
  <si>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</si>
  <si>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</si>
  <si>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</si>
  <si>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30.8.1992</t>
  </si>
  <si>
    <t>Vyšná 581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</si>
  <si>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</si>
  <si>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</si>
  <si>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</si>
  <si>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</si>
  <si>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</si>
  <si>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</si>
  <si>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</si>
  <si>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</si>
  <si>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</si>
  <si>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</si>
  <si>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</si>
  <si>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</si>
  <si>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</si>
  <si>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</si>
  <si>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</si>
  <si>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</si>
  <si>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</si>
  <si>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</si>
  <si>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</si>
  <si>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</si>
  <si>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</si>
  <si>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</si>
  <si>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</si>
  <si>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</si>
  <si>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</si>
  <si>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</si>
  <si>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</si>
  <si>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</si>
  <si>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</si>
  <si>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</si>
  <si>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</si>
  <si>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</si>
  <si>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</si>
  <si>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</si>
  <si>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</si>
  <si>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</si>
  <si>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</si>
  <si>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</si>
  <si>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</si>
  <si>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</si>
  <si>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</si>
  <si>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</si>
  <si>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</si>
  <si>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</si>
  <si>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</si>
  <si>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2.10.1988</t>
  </si>
  <si>
    <t>Družby 683/9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</si>
  <si>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</si>
  <si>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</si>
  <si>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</si>
  <si>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</si>
  <si>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</si>
  <si>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</si>
  <si>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</si>
  <si>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</si>
  <si>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</si>
  <si>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</si>
  <si>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</si>
  <si>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</si>
  <si>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</si>
  <si>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</si>
  <si>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</si>
  <si>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</si>
  <si>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</si>
  <si>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29.10.1993</t>
  </si>
  <si>
    <t>Palárikova 1628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</si>
  <si>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</si>
  <si>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</si>
  <si>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</si>
  <si>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</si>
  <si>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</si>
  <si>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</si>
  <si>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</si>
  <si>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</si>
  <si>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</si>
  <si>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Štúrova 1451/26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</si>
  <si>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</si>
  <si>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</si>
  <si>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</si>
  <si>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</si>
  <si>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</si>
  <si>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</si>
  <si>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</si>
  <si>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</si>
  <si>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</si>
  <si>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</si>
  <si>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</si>
  <si>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</si>
  <si>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</si>
  <si>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</si>
  <si>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</si>
  <si>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13.4.1993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</si>
  <si>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</si>
  <si>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</si>
  <si>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</si>
  <si>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</si>
  <si>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</si>
  <si>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</si>
  <si>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</si>
  <si>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</si>
  <si>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</si>
  <si>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</si>
  <si>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</si>
  <si>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</si>
  <si>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</si>
  <si>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</si>
  <si>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</si>
  <si>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</si>
  <si>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</si>
  <si>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</si>
  <si>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</si>
  <si>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</si>
  <si>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</si>
  <si>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</si>
  <si>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</si>
  <si>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</si>
  <si>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</si>
  <si>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</si>
  <si>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</si>
  <si>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</si>
  <si>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</si>
  <si>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</si>
  <si>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</si>
  <si>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</si>
  <si>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</si>
  <si>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</si>
  <si>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</si>
  <si>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</si>
  <si>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</si>
  <si>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</si>
  <si>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</si>
  <si>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</si>
  <si>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</si>
  <si>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</si>
  <si>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</si>
  <si>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</si>
  <si>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</si>
  <si>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</si>
  <si>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</si>
  <si>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</si>
  <si>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</si>
  <si>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</si>
  <si>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</si>
  <si>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</si>
  <si>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</si>
  <si>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</si>
  <si>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</si>
  <si>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</si>
  <si>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22.03.1997</t>
  </si>
  <si>
    <t>35,30</t>
  </si>
  <si>
    <t>27.06.2023 - PREDAJ DO ZAHRANIČIA</t>
  </si>
  <si>
    <t>20,45/40</t>
  </si>
  <si>
    <t>69/181</t>
  </si>
  <si>
    <t>Hokovce</t>
  </si>
  <si>
    <t>20/36</t>
  </si>
  <si>
    <t>119/215</t>
  </si>
  <si>
    <t>Patrik DEVEČKA</t>
  </si>
  <si>
    <t>3.6.1997</t>
  </si>
  <si>
    <t>1,15</t>
  </si>
  <si>
    <t>Gaľovany 108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</si>
  <si>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</si>
  <si>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</si>
  <si>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</si>
  <si>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</si>
  <si>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</si>
  <si>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</si>
  <si>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</si>
  <si>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28.9.1995</t>
  </si>
  <si>
    <t>Dolná Lehota 318</t>
  </si>
  <si>
    <t>244</t>
  </si>
  <si>
    <t>PHOTON-MS-Y-17B-022</t>
  </si>
  <si>
    <t>Ľuboš KRAVEC</t>
  </si>
  <si>
    <t>21.10.1992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</si>
  <si>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</si>
  <si>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</si>
  <si>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</si>
  <si>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</si>
  <si>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</si>
  <si>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</si>
  <si>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</si>
  <si>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</si>
  <si>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</si>
  <si>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</si>
  <si>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</si>
  <si>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</si>
  <si>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</si>
  <si>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</si>
  <si>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>3023173112</t>
  </si>
  <si>
    <t>Martin CUNINKA</t>
  </si>
  <si>
    <t>11.4.1988</t>
  </si>
  <si>
    <t>Podhájska 136/1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</si>
  <si>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</si>
  <si>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</si>
  <si>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</si>
  <si>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</si>
  <si>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</si>
  <si>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</si>
  <si>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</si>
  <si>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</si>
  <si>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</si>
  <si>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</si>
  <si>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</si>
  <si>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</si>
  <si>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</si>
  <si>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</si>
  <si>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</si>
  <si>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</si>
  <si>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</si>
  <si>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</si>
  <si>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</si>
  <si>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</si>
  <si>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</si>
  <si>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</si>
  <si>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</si>
  <si>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</si>
  <si>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</si>
  <si>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</si>
  <si>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9.2. 2000</t>
  </si>
  <si>
    <t>Z, P</t>
  </si>
  <si>
    <t>42,30//42/17</t>
  </si>
  <si>
    <t>42,30//102/82</t>
  </si>
  <si>
    <t>Adrián BUGÁŇ</t>
  </si>
  <si>
    <t>Lukáš KUBÁŇ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</si>
  <si>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</si>
  <si>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</si>
  <si>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</si>
  <si>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</si>
  <si>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</si>
  <si>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</si>
  <si>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</si>
  <si>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</si>
  <si>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</si>
  <si>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</si>
  <si>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11.6.1987</t>
  </si>
  <si>
    <t>Pri suchom mlyne 5238/53</t>
  </si>
  <si>
    <t>15329806L</t>
  </si>
  <si>
    <t>7.7.1998</t>
  </si>
  <si>
    <t>OM-P231</t>
  </si>
  <si>
    <t>Stráža 148</t>
  </si>
  <si>
    <t>DRIFTAIR 20</t>
  </si>
  <si>
    <t>P-260871</t>
  </si>
  <si>
    <t>ULM-1</t>
  </si>
  <si>
    <t>47-50</t>
  </si>
  <si>
    <t>SPORT 3 155</t>
  </si>
  <si>
    <t>56388</t>
  </si>
  <si>
    <t>13,20/14</t>
  </si>
  <si>
    <t>209,30/235</t>
  </si>
  <si>
    <t>OM-P423</t>
  </si>
  <si>
    <t>6,03</t>
  </si>
  <si>
    <t>Jančiar/Jančiar</t>
  </si>
  <si>
    <t>89,10//51,10/100</t>
  </si>
  <si>
    <t>203,10//149,10/100</t>
  </si>
  <si>
    <t>223,15</t>
  </si>
  <si>
    <t>Gen. M. R. Štefánika 359/20</t>
  </si>
  <si>
    <t>26,20</t>
  </si>
  <si>
    <t>14,10</t>
  </si>
  <si>
    <t>17,36</t>
  </si>
  <si>
    <t>140,26</t>
  </si>
  <si>
    <t>CLS-M30944-GRVL</t>
  </si>
  <si>
    <t xml:space="preserve"> Marián TRGALA</t>
  </si>
  <si>
    <t>25.4.1984</t>
  </si>
  <si>
    <t>Hlavná Paderovce 17/15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</si>
  <si>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</si>
  <si>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</si>
  <si>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</si>
  <si>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</si>
  <si>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</si>
  <si>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</si>
  <si>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</si>
  <si>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</si>
  <si>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</si>
  <si>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</si>
  <si>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</si>
  <si>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</si>
  <si>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</si>
  <si>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</si>
  <si>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</si>
  <si>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</si>
  <si>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</si>
  <si>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</si>
  <si>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3.9.1994</t>
  </si>
  <si>
    <t>Západ 1057/17</t>
  </si>
  <si>
    <t>0004T98758</t>
  </si>
  <si>
    <t>9.10.1993</t>
  </si>
  <si>
    <t>Lúky 223</t>
  </si>
  <si>
    <t>AYA 2 M</t>
  </si>
  <si>
    <t>2856-11-0920</t>
  </si>
  <si>
    <t>3.7.1990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</si>
  <si>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</si>
  <si>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</si>
  <si>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</si>
  <si>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</si>
  <si>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</si>
  <si>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</si>
  <si>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</si>
  <si>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</si>
  <si>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</si>
  <si>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</si>
  <si>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</si>
  <si>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</si>
  <si>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24.06.2000</t>
  </si>
  <si>
    <t>Mlynská 51</t>
  </si>
  <si>
    <t>Eduard ČÍK</t>
  </si>
  <si>
    <t>4.10.1995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</si>
  <si>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</si>
  <si>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</si>
  <si>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</si>
  <si>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</si>
  <si>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</si>
  <si>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</si>
  <si>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</si>
  <si>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</si>
  <si>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</si>
  <si>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</si>
  <si>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</si>
  <si>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29.5.1995</t>
  </si>
  <si>
    <t>Zákysučie 1419</t>
  </si>
  <si>
    <t>14821708SM</t>
  </si>
  <si>
    <t>7.9.1964</t>
  </si>
  <si>
    <t>Dargovská 1</t>
  </si>
  <si>
    <t>Dávid LACKO</t>
  </si>
  <si>
    <t>1.4.2000</t>
  </si>
  <si>
    <t>Hurbanova 1183/5</t>
  </si>
  <si>
    <t>Lakšárska Nová Ves 346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</si>
  <si>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</si>
  <si>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</si>
  <si>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</si>
  <si>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</si>
  <si>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</si>
  <si>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</si>
  <si>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</si>
  <si>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</si>
  <si>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18.4.1984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</si>
  <si>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</si>
  <si>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</si>
  <si>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</si>
  <si>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</si>
  <si>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</si>
  <si>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</si>
  <si>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22.10.1984</t>
  </si>
  <si>
    <t>Riazanská 56</t>
  </si>
  <si>
    <t>8,59/22</t>
  </si>
  <si>
    <t>260,14/444</t>
  </si>
  <si>
    <t>5325-1770</t>
  </si>
  <si>
    <t>14.328.73588</t>
  </si>
  <si>
    <t>29.4.1961</t>
  </si>
  <si>
    <t>Vlková 351</t>
  </si>
  <si>
    <t>Mgr. Jozef KUDLA</t>
  </si>
  <si>
    <t>P633</t>
  </si>
  <si>
    <t>OM-P685</t>
  </si>
  <si>
    <t>Mgr.Peter SENICKÝ</t>
  </si>
  <si>
    <t>10.8.1993</t>
  </si>
  <si>
    <t>M.R. Štefánika 1006/17</t>
  </si>
  <si>
    <t>Ing. Vladislav KOVAĽ</t>
  </si>
  <si>
    <t>87596</t>
  </si>
  <si>
    <t>Ing. Marek ORAVEC</t>
  </si>
  <si>
    <t>29.12.1985</t>
  </si>
  <si>
    <t>97685</t>
  </si>
  <si>
    <t>Ing. Miroslav DÉRER</t>
  </si>
  <si>
    <t>5.12.1980</t>
  </si>
  <si>
    <t>Košťany nad Turcom 261</t>
  </si>
  <si>
    <t>UFO 2 20</t>
  </si>
  <si>
    <t>223330P</t>
  </si>
  <si>
    <t>12.9.1975</t>
  </si>
  <si>
    <t>Medzi cesty 1</t>
  </si>
  <si>
    <t>EPSILON DLS 26</t>
  </si>
  <si>
    <t>99819</t>
  </si>
  <si>
    <t>1. Mája 376/17</t>
  </si>
  <si>
    <t>D. Makovického 5135/9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</si>
  <si>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</si>
  <si>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</si>
  <si>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</si>
  <si>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</si>
  <si>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</si>
  <si>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</si>
  <si>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</si>
  <si>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</si>
  <si>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</si>
  <si>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</si>
  <si>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</si>
  <si>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</si>
  <si>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</si>
  <si>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</si>
  <si>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</si>
  <si>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</si>
  <si>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</si>
  <si>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</si>
  <si>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</si>
  <si>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</si>
  <si>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</si>
  <si>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</si>
  <si>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</si>
  <si>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</si>
  <si>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</si>
  <si>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</si>
  <si>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</si>
  <si>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</si>
  <si>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</si>
  <si>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</si>
  <si>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</si>
  <si>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</si>
  <si>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16.6.1997</t>
  </si>
  <si>
    <t>24,20</t>
  </si>
  <si>
    <t>2,20</t>
  </si>
  <si>
    <t>17. Novembra 81</t>
  </si>
  <si>
    <t>91/175</t>
  </si>
  <si>
    <t>5/7</t>
  </si>
  <si>
    <t>Peter TÓTH</t>
  </si>
  <si>
    <t>344262TM</t>
  </si>
  <si>
    <t>1605</t>
  </si>
  <si>
    <t>LIFT EZ-R S</t>
  </si>
  <si>
    <t>4.3.1973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</si>
  <si>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</si>
  <si>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</si>
  <si>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</si>
  <si>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</si>
  <si>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</si>
  <si>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</si>
  <si>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</si>
  <si>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14.5.1989</t>
  </si>
  <si>
    <t>Školská 308</t>
  </si>
  <si>
    <t>22.8.2023-email, predaj do zahraničia</t>
  </si>
  <si>
    <t>553/858</t>
  </si>
  <si>
    <t>27/29</t>
  </si>
  <si>
    <t>Ing. Miloš KRUK</t>
  </si>
  <si>
    <t>2658-11-0612</t>
  </si>
  <si>
    <t>31.1.1992</t>
  </si>
  <si>
    <t>Strečnianska 9</t>
  </si>
  <si>
    <t>ELAN LIGHT 26</t>
  </si>
  <si>
    <t>31264241</t>
  </si>
  <si>
    <t>223842P</t>
  </si>
  <si>
    <t>26.7.1988</t>
  </si>
  <si>
    <t>Vitanová 4</t>
  </si>
  <si>
    <t>25.8.2023 - 24 mesiacov</t>
  </si>
  <si>
    <t>25.8.2023, 24 mesiacov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</si>
  <si>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</si>
  <si>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</si>
  <si>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</si>
  <si>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</si>
  <si>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</si>
  <si>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</si>
  <si>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</si>
  <si>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</si>
  <si>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</si>
  <si>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</si>
  <si>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</si>
  <si>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</si>
  <si>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</si>
  <si>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</si>
  <si>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</si>
  <si>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</si>
  <si>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</si>
  <si>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</si>
  <si>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</si>
  <si>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</si>
  <si>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</si>
  <si>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</si>
  <si>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</si>
  <si>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</si>
  <si>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19.2.1987</t>
  </si>
  <si>
    <t>150//0</t>
  </si>
  <si>
    <t>Domaňovce 72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</si>
  <si>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</si>
  <si>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</si>
  <si>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</si>
  <si>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</si>
  <si>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</si>
  <si>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</si>
  <si>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</si>
  <si>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</si>
  <si>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</si>
  <si>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</si>
  <si>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</si>
  <si>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</si>
  <si>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</si>
  <si>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</si>
  <si>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</si>
  <si>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</si>
  <si>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</si>
  <si>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</si>
  <si>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</si>
  <si>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</si>
  <si>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</si>
  <si>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</si>
  <si>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</si>
  <si>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</si>
  <si>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</si>
  <si>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</si>
  <si>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</si>
  <si>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</si>
  <si>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</si>
  <si>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24.1.1991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</si>
  <si>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</si>
  <si>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</si>
  <si>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</si>
  <si>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</si>
  <si>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</si>
  <si>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</si>
  <si>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</si>
  <si>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</si>
  <si>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</si>
  <si>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</si>
  <si>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</si>
  <si>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11.11.1991</t>
  </si>
  <si>
    <t>Rozkvet 2031/63</t>
  </si>
  <si>
    <t>Slavomír MOJŽIŠ</t>
  </si>
  <si>
    <t>24.3.1991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</si>
  <si>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</si>
  <si>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</si>
  <si>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</si>
  <si>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</si>
  <si>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</si>
  <si>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</si>
  <si>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</si>
  <si>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</si>
  <si>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</si>
  <si>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</si>
  <si>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</si>
  <si>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</si>
  <si>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</si>
  <si>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</si>
  <si>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</si>
  <si>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18.9.2023 - vyradenie na základe emailu - rozobratie a rozpredanie na náhradné diely, staršie LŠZ z roku 1987</t>
  </si>
  <si>
    <t>G37261702007</t>
  </si>
  <si>
    <t>22.5.1997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</si>
  <si>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</si>
  <si>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</si>
  <si>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</si>
  <si>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</si>
  <si>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</si>
  <si>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</si>
  <si>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</si>
  <si>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</si>
  <si>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</si>
  <si>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</si>
  <si>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</si>
  <si>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</si>
  <si>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</si>
  <si>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</si>
  <si>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</si>
  <si>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</si>
  <si>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</si>
  <si>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</si>
  <si>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19113/P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</si>
  <si>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</si>
  <si>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</si>
  <si>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</si>
  <si>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</si>
  <si>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</si>
  <si>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</si>
  <si>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</si>
  <si>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</si>
  <si>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</si>
  <si>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25.11.1981</t>
  </si>
  <si>
    <t>Pribišská 1231</t>
  </si>
  <si>
    <t>LTF-1, LTF-2</t>
  </si>
  <si>
    <t>3.326.73462</t>
  </si>
  <si>
    <t>8.9.1986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</si>
  <si>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</si>
  <si>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</si>
  <si>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</si>
  <si>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</si>
  <si>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</si>
  <si>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</si>
  <si>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</si>
  <si>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</si>
  <si>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99//135/195</t>
  </si>
  <si>
    <t>5//33/56</t>
  </si>
  <si>
    <t>PLS PARA platný do 26.9.2025</t>
  </si>
  <si>
    <t>12.11.1986</t>
  </si>
  <si>
    <t>Zákostolská 328/88</t>
  </si>
  <si>
    <t>23.9.2023/31.3.2021</t>
  </si>
  <si>
    <t>Pap/Holuj</t>
  </si>
  <si>
    <t>72//0</t>
  </si>
  <si>
    <t>Hrádza 79/ 63</t>
  </si>
  <si>
    <t>Jana ZÁPRAŽNÁ</t>
  </si>
  <si>
    <t>Adriana FAJNOVÁ</t>
  </si>
  <si>
    <t>09.01.1975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</si>
  <si>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</si>
  <si>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</si>
  <si>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</si>
  <si>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</si>
  <si>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</si>
  <si>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</si>
  <si>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</si>
  <si>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</si>
  <si>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</si>
  <si>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</si>
  <si>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</si>
  <si>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</si>
  <si>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</si>
  <si>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21.8.1972</t>
  </si>
  <si>
    <t>10,30</t>
  </si>
  <si>
    <t>Hliny 1229/52</t>
  </si>
  <si>
    <t>7.6.20</t>
  </si>
  <si>
    <t>Tomáš TARBAJ</t>
  </si>
  <si>
    <t>OM-H238</t>
  </si>
  <si>
    <t>153 298 06 L</t>
  </si>
  <si>
    <t xml:space="preserve">AXIS PARAGL. </t>
  </si>
  <si>
    <t>Ing. Anton POHANKA</t>
  </si>
  <si>
    <t>23.12.1962</t>
  </si>
  <si>
    <t>Na Sahare 445/11</t>
  </si>
  <si>
    <t>Milan HUSÁR</t>
  </si>
  <si>
    <t>24.8.1984</t>
  </si>
  <si>
    <t>EPSILON 10 DLS 22</t>
  </si>
  <si>
    <t>P99032</t>
  </si>
  <si>
    <t>19.10.2000</t>
  </si>
  <si>
    <t>Jablonec 217</t>
  </si>
  <si>
    <t>61,43</t>
  </si>
  <si>
    <t>3,21</t>
  </si>
  <si>
    <t>124,17</t>
  </si>
  <si>
    <t>16,17</t>
  </si>
  <si>
    <t>Š. Králika 20/3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</si>
  <si>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</si>
  <si>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</si>
  <si>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</si>
  <si>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</si>
  <si>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</si>
  <si>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</si>
  <si>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</si>
  <si>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23.6.1962</t>
  </si>
  <si>
    <t>Dolný Moštenec 231/45</t>
  </si>
  <si>
    <t>0//75</t>
  </si>
  <si>
    <t>PLS platný do 1.10.2025</t>
  </si>
  <si>
    <t>P117</t>
  </si>
  <si>
    <t>Ondrej KONDEK</t>
  </si>
  <si>
    <t>308-CARM-123-246</t>
  </si>
  <si>
    <t>22.6.1983</t>
  </si>
  <si>
    <t>Lipová 1129/115A</t>
  </si>
  <si>
    <t>Erik RICHNÁK</t>
  </si>
  <si>
    <t>Jakub PIROH</t>
  </si>
  <si>
    <t>Andrej FILO</t>
  </si>
  <si>
    <t>12/16</t>
  </si>
  <si>
    <t>97/134</t>
  </si>
  <si>
    <t>Martin BALCERČÍK</t>
  </si>
  <si>
    <t>20.4.1988</t>
  </si>
  <si>
    <t>Oravské Veselé 478</t>
  </si>
  <si>
    <t>85/160</t>
  </si>
  <si>
    <t>170/338</t>
  </si>
  <si>
    <t>Vampíl 4172</t>
  </si>
  <si>
    <t>Plavecký Štvrtok</t>
  </si>
  <si>
    <t>96/175</t>
  </si>
  <si>
    <t>172/276</t>
  </si>
  <si>
    <t>Matej MIHÁL</t>
  </si>
  <si>
    <t>M. Uhera 11</t>
  </si>
  <si>
    <t>XA11S2P211110P</t>
  </si>
  <si>
    <t>27.9.1997</t>
  </si>
  <si>
    <t>Stankovany 191</t>
  </si>
  <si>
    <t>P220912P</t>
  </si>
  <si>
    <t>8.1.1990</t>
  </si>
  <si>
    <t>Javornícka 4</t>
  </si>
  <si>
    <t>46/57</t>
  </si>
  <si>
    <t>17/22</t>
  </si>
  <si>
    <t>Vladimír FÁBERA</t>
  </si>
  <si>
    <t>152</t>
  </si>
  <si>
    <t>D4L.W.08E.232</t>
  </si>
  <si>
    <t>CARANCHO</t>
  </si>
  <si>
    <t>309-CARM-126-253</t>
  </si>
  <si>
    <t>1.7.1994</t>
  </si>
  <si>
    <t>Záhradná 26/15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</si>
  <si>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</si>
  <si>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</si>
  <si>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</si>
  <si>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</si>
  <si>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</si>
  <si>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</si>
  <si>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</si>
  <si>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15.5.1998</t>
  </si>
  <si>
    <t>SNP 37</t>
  </si>
  <si>
    <t>DISCUS 15T/MONO</t>
  </si>
  <si>
    <t>015.12/01.12</t>
  </si>
  <si>
    <t>17.7.1960</t>
  </si>
  <si>
    <t xml:space="preserve">Jančovič </t>
  </si>
  <si>
    <t>Hlavná 238/14</t>
  </si>
  <si>
    <t>Brodzany</t>
  </si>
  <si>
    <t>958 42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</si>
  <si>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</si>
  <si>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</si>
  <si>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</si>
  <si>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</si>
  <si>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</si>
  <si>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</si>
  <si>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</si>
  <si>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</si>
  <si>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</si>
  <si>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</si>
  <si>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</si>
  <si>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</si>
  <si>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</si>
  <si>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</si>
  <si>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</si>
  <si>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</si>
  <si>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</si>
  <si>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Veľká okružná 81</t>
  </si>
  <si>
    <t>MJ6M-X-44C-029</t>
  </si>
  <si>
    <t>25.3.1988</t>
  </si>
  <si>
    <t xml:space="preserve">NIL </t>
  </si>
  <si>
    <t>Pajštúnska 3821/7</t>
  </si>
  <si>
    <t xml:space="preserve">DELTA SUPER </t>
  </si>
  <si>
    <t>POLARIS</t>
  </si>
  <si>
    <t>Pavel ŠTOFFA</t>
  </si>
  <si>
    <t>12.02.1982</t>
  </si>
  <si>
    <t>Komenského 21</t>
  </si>
  <si>
    <t>008-131-D</t>
  </si>
  <si>
    <t>23.3.1993</t>
  </si>
  <si>
    <t>Urbánkova 4035/11</t>
  </si>
  <si>
    <t>153 316 10 M</t>
  </si>
  <si>
    <t>2.11.2023 - email. žiadosť o vyradenie, predaj</t>
  </si>
  <si>
    <t>2.11.2023 - email. žiadosť o vyradenie, rozobratie na nahr. diely</t>
  </si>
  <si>
    <t>Jozef KUKLA</t>
  </si>
  <si>
    <t>14.1.1979</t>
  </si>
  <si>
    <t>Nad Lúčkami 3131/31</t>
  </si>
  <si>
    <t>OM-P925</t>
  </si>
  <si>
    <t>G38241403094</t>
  </si>
  <si>
    <t>Monika PIKNOVÁ</t>
  </si>
  <si>
    <t>04.05.2001</t>
  </si>
  <si>
    <t>Stredná 7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</si>
  <si>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</si>
  <si>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</si>
  <si>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</si>
  <si>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</si>
  <si>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</si>
  <si>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</si>
  <si>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</si>
  <si>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</si>
  <si>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</si>
  <si>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</si>
  <si>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26.03.1965</t>
  </si>
  <si>
    <t>Komenského 1207/13</t>
  </si>
  <si>
    <t>Revúca</t>
  </si>
  <si>
    <t>050 01</t>
  </si>
  <si>
    <t>13031407MC</t>
  </si>
  <si>
    <t>4.1.2003</t>
  </si>
  <si>
    <t>Do Hája 11</t>
  </si>
  <si>
    <t>Roman SOCHA</t>
  </si>
  <si>
    <t>Roman ROMAŇÁK</t>
  </si>
  <si>
    <t>308-MERM-32-249</t>
  </si>
  <si>
    <t>Dorastenecká 10853/3A</t>
  </si>
  <si>
    <t>23.226.72909</t>
  </si>
  <si>
    <t>27.01.1993</t>
  </si>
  <si>
    <t>Dlhá nad Oravou 248</t>
  </si>
  <si>
    <t>LTF-1,LTF-2</t>
  </si>
  <si>
    <t>19-226-72829</t>
  </si>
  <si>
    <t>30.5.1989</t>
  </si>
  <si>
    <t>Oravské Veselé 945</t>
  </si>
  <si>
    <t>3-326-73466</t>
  </si>
  <si>
    <t>17.9.1990</t>
  </si>
  <si>
    <t>Oravské Veselé 19</t>
  </si>
  <si>
    <t>72,07</t>
  </si>
  <si>
    <t>17,07</t>
  </si>
  <si>
    <t>Sv. Cyrila 19/3</t>
  </si>
  <si>
    <t>SUSI 4 23</t>
  </si>
  <si>
    <t>P233747P</t>
  </si>
  <si>
    <t>449</t>
  </si>
  <si>
    <t>PARA PLS platný do 13.11.2025</t>
  </si>
  <si>
    <t>19589/P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</si>
  <si>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</si>
  <si>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</si>
  <si>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</si>
  <si>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</si>
  <si>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</si>
  <si>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</si>
  <si>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</si>
  <si>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1.1.1968</t>
  </si>
  <si>
    <t>235,19//214</t>
  </si>
  <si>
    <t>31//33</t>
  </si>
  <si>
    <t>RUSH 5 S</t>
  </si>
  <si>
    <t>RU5S-T-18C-018</t>
  </si>
  <si>
    <t>27.11.2023-email, predaj do zahraničia</t>
  </si>
  <si>
    <t>Michal TICHÝ</t>
  </si>
  <si>
    <t>Kristián CILLING-prebieha zmena majiteľa v rámci SR</t>
  </si>
  <si>
    <t>JOY-3-XL</t>
  </si>
  <si>
    <t>5547</t>
  </si>
  <si>
    <t>PARAAVIS</t>
  </si>
  <si>
    <t>Nešporova 2234/1</t>
  </si>
  <si>
    <t>Maulicorcoran</t>
  </si>
  <si>
    <t>69,34</t>
  </si>
  <si>
    <t xml:space="preserve">4.12.2023-email. žiadosť o vyradenie </t>
  </si>
  <si>
    <t>4.12.2023-email-predaj do ČR</t>
  </si>
  <si>
    <t>8/20</t>
  </si>
  <si>
    <t>4.12.2023-email, predaj do ČR</t>
  </si>
  <si>
    <t>171</t>
  </si>
  <si>
    <t>OM-P980</t>
  </si>
  <si>
    <t>3,20</t>
  </si>
  <si>
    <t>77,20</t>
  </si>
  <si>
    <t>JUDr. Jakub ŠNIRC</t>
  </si>
  <si>
    <t>J. Ondruša 2799/19C</t>
  </si>
  <si>
    <t>78/84</t>
  </si>
  <si>
    <t>MAESTRO 23</t>
  </si>
  <si>
    <t>006-027-F</t>
  </si>
  <si>
    <t>Humenská 353/16</t>
  </si>
  <si>
    <t>Ľuboš CIBULKA</t>
  </si>
  <si>
    <t>Matej PAVLOVIČ</t>
  </si>
  <si>
    <t>Bc. Juraj PAVLOVIČ</t>
  </si>
  <si>
    <t>5325-1820</t>
  </si>
  <si>
    <t>COLORADO 25 P2</t>
  </si>
  <si>
    <t>153 319 11M</t>
  </si>
  <si>
    <t>25.6.1979</t>
  </si>
  <si>
    <t>Lúčky 4413/9</t>
  </si>
  <si>
    <t>12.12.2023-email, predaj, tech. stav zariadenia neumožňuje jeho ďalšie použitie na leteckú činnosť</t>
  </si>
  <si>
    <t>P93622</t>
  </si>
  <si>
    <t>10.1.1999</t>
  </si>
  <si>
    <t>Lehotská 981/90</t>
  </si>
  <si>
    <t>Bc. Matej HAGARA</t>
  </si>
  <si>
    <t>P94528</t>
  </si>
  <si>
    <t>13.10.1988</t>
  </si>
  <si>
    <t>Ľ. Fullu 3069/5</t>
  </si>
  <si>
    <t>P95327</t>
  </si>
  <si>
    <t>13.12.1990</t>
  </si>
  <si>
    <t>Mgr.Marek VAŠKO</t>
  </si>
  <si>
    <t>Nikoleta ŠUPLATOVÁ</t>
  </si>
  <si>
    <t>11.11.1985</t>
  </si>
  <si>
    <t>Heydukova 15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</si>
  <si>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</si>
  <si>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</si>
  <si>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</si>
  <si>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</si>
  <si>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</si>
  <si>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</si>
  <si>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</si>
  <si>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</si>
  <si>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</si>
  <si>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</si>
  <si>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</si>
  <si>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</si>
  <si>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</si>
  <si>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</si>
  <si>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</si>
  <si>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</si>
  <si>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</si>
  <si>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</si>
  <si>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</si>
  <si>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</si>
  <si>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</si>
  <si>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</si>
  <si>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</si>
  <si>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</si>
  <si>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</si>
  <si>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</si>
  <si>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</si>
  <si>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</si>
  <si>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15,36</t>
  </si>
  <si>
    <t>26,36</t>
  </si>
  <si>
    <t>117,38/136</t>
  </si>
  <si>
    <t>7,48/8</t>
  </si>
  <si>
    <t>Strážska cesta 47</t>
  </si>
  <si>
    <t>116</t>
  </si>
  <si>
    <t>276</t>
  </si>
  <si>
    <t>64,13/221</t>
  </si>
  <si>
    <t>607,13/1174</t>
  </si>
  <si>
    <t>Jakub HORNIČÁK</t>
  </si>
  <si>
    <t>3.1.2024, predaj do zahraničia</t>
  </si>
  <si>
    <t>4.1.2024, mail. žiadosť o vyradenie</t>
  </si>
  <si>
    <t>IOTA DLS 25</t>
  </si>
  <si>
    <t>P101413</t>
  </si>
  <si>
    <t>BASE 2</t>
  </si>
  <si>
    <t>BG1 148006A</t>
  </si>
  <si>
    <t>Prevádzkovateľ: Miroslav JANČIAR</t>
  </si>
  <si>
    <t>RU6MS.W.20D.056</t>
  </si>
  <si>
    <t>Magurská 11</t>
  </si>
  <si>
    <t>109-HAWKS-11-45</t>
  </si>
  <si>
    <t>Ing. Radovan LITTVA</t>
  </si>
  <si>
    <t>5.1.2024, 24 mesiacov</t>
  </si>
  <si>
    <t>8.1.2024, 24 mesiacov</t>
  </si>
  <si>
    <t>8.1.2024, email. žiadosť o vyradenie, predaj do ČR</t>
  </si>
  <si>
    <t>OM-P771</t>
  </si>
  <si>
    <t>Mgr. Timea PREDAJŇOVÁ</t>
  </si>
  <si>
    <t>292</t>
  </si>
  <si>
    <t>11.1.2024, 24 mesiacov</t>
  </si>
  <si>
    <t>44,13</t>
  </si>
  <si>
    <t>18.4.1990</t>
  </si>
  <si>
    <t>Garbiarska 1405/18</t>
  </si>
  <si>
    <t>Bc. Igor ŠAJTLAVA</t>
  </si>
  <si>
    <t>12.1.2024-email, predaj do zahraničia</t>
  </si>
  <si>
    <t>15.1.2024, email, predaj</t>
  </si>
  <si>
    <t>Ing. Katarína PILKOVÁ</t>
  </si>
  <si>
    <t>Gabriel UHARČEK</t>
  </si>
  <si>
    <t>Vladislav ROKOŠNÝ</t>
  </si>
  <si>
    <t>11.8.1990</t>
  </si>
  <si>
    <t>Veternicová 13</t>
  </si>
  <si>
    <t>P100003</t>
  </si>
  <si>
    <t>RU5MS-T-46C-024</t>
  </si>
  <si>
    <t>P. Jilemnického 9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</si>
  <si>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</si>
  <si>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</si>
  <si>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</si>
  <si>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</si>
  <si>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</si>
  <si>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</si>
  <si>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02.07.1996</t>
  </si>
  <si>
    <t>Špačinská cesta 64</t>
  </si>
  <si>
    <t>DELTA 4 XS</t>
  </si>
  <si>
    <t>TRITON 2 L</t>
  </si>
  <si>
    <t>300093</t>
  </si>
  <si>
    <t>1.4.1984</t>
  </si>
  <si>
    <t>Šafárikova 88</t>
  </si>
  <si>
    <t>51239</t>
  </si>
  <si>
    <t>19.1.2024, 24 mesiacov</t>
  </si>
  <si>
    <t>OM-L046</t>
  </si>
  <si>
    <t>30.</t>
  </si>
  <si>
    <t>7,3</t>
  </si>
  <si>
    <t>40,10</t>
  </si>
  <si>
    <t>1,43</t>
  </si>
  <si>
    <t>202</t>
  </si>
  <si>
    <t>23.1.2024, 24 mesiacov</t>
  </si>
  <si>
    <t>D4L-X-48E-300</t>
  </si>
  <si>
    <t xml:space="preserve">OZONE </t>
  </si>
  <si>
    <t>COLORADO 2 - 26</t>
  </si>
  <si>
    <t>5426-2649</t>
  </si>
  <si>
    <t>40-44</t>
  </si>
  <si>
    <t>14,54/49</t>
  </si>
  <si>
    <t>290,36/725</t>
  </si>
  <si>
    <t>Ing.Tomáš GIRAŠEK, PhD.</t>
  </si>
  <si>
    <t>Pap/Ďurina</t>
  </si>
  <si>
    <t>Peter KISKA</t>
  </si>
  <si>
    <t>25.1.2024, pís. žiadosť o vyradenie</t>
  </si>
  <si>
    <t>RU6ML.X.45E.022</t>
  </si>
  <si>
    <t>Zdenky  Schelingovej 7409/3</t>
  </si>
  <si>
    <t>FUNKY M</t>
  </si>
  <si>
    <t>AFK-MAA013-GDBVW</t>
  </si>
  <si>
    <t>P442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</si>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</sst>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4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20"/>
      <name val="Times New Roman"/>
      <family val="1"/>
      <charset val="238"/>
    </font>
    <font>
      <sz val="8"/>
      <color theme="0"/>
      <name val="Arial"/>
      <family val="2"/>
      <charset val="238"/>
    </font>
    <font>
      <b/>
      <sz val="10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47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49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12" fillId="5" borderId="14" xfId="0" applyNumberFormat="1" applyFont="1" applyFill="1" applyBorder="1" applyAlignment="1">
      <alignment horizontal="left" vertical="top"/>
    </xf>
    <xf numFmtId="49" fontId="112" fillId="5" borderId="14" xfId="0" applyNumberFormat="1" applyFont="1" applyFill="1" applyBorder="1" applyAlignment="1">
      <alignment horizontal="center" vertical="top"/>
    </xf>
    <xf numFmtId="49" fontId="112" fillId="5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 wrapText="1"/>
    </xf>
    <xf numFmtId="167" fontId="112" fillId="5" borderId="14" xfId="0" applyNumberFormat="1" applyFont="1" applyFill="1" applyBorder="1" applyAlignment="1">
      <alignment horizontal="right" vertical="top"/>
    </xf>
    <xf numFmtId="167" fontId="112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30" fillId="5" borderId="14" xfId="0" applyNumberFormat="1" applyFont="1" applyFill="1" applyBorder="1" applyAlignment="1">
      <alignment horizontal="left" vertical="top"/>
    </xf>
    <xf numFmtId="0" fontId="7" fillId="5" borderId="14" xfId="0" applyFont="1" applyFill="1" applyBorder="1">
      <alignment vertical="top" wrapText="1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49" fontId="112" fillId="0" borderId="14" xfId="0" applyNumberFormat="1" applyFont="1" applyFill="1" applyBorder="1" applyAlignment="1">
      <alignment horizontal="right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49" fontId="112" fillId="2" borderId="14" xfId="0" applyNumberFormat="1" applyFont="1" applyFill="1" applyBorder="1" applyAlignment="1">
      <alignment horizontal="right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/>
    </xf>
    <xf numFmtId="166" fontId="112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31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132" fillId="0" borderId="14" xfId="0" applyFont="1" applyFill="1" applyBorder="1" applyAlignment="1">
      <alignment vertical="top"/>
    </xf>
    <xf numFmtId="0" fontId="112" fillId="5" borderId="14" xfId="0" applyFont="1" applyFill="1" applyBorder="1" applyAlignment="1">
      <alignment horizontal="left" vertical="top"/>
    </xf>
    <xf numFmtId="0" fontId="112" fillId="5" borderId="14" xfId="0" applyFont="1" applyFill="1" applyBorder="1" applyAlignment="1">
      <alignment horizontal="left" vertical="top" wrapText="1"/>
    </xf>
    <xf numFmtId="49" fontId="7" fillId="5" borderId="14" xfId="0" applyNumberFormat="1" applyFont="1" applyFill="1" applyBorder="1" applyAlignment="1">
      <alignment horizontal="center" vertical="top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31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17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 wrapText="1"/>
    </xf>
    <xf numFmtId="1" fontId="7" fillId="5" borderId="14" xfId="0" applyNumberFormat="1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132" fillId="5" borderId="14" xfId="0" applyFont="1" applyFill="1" applyBorder="1" applyAlignment="1">
      <alignment vertical="top"/>
    </xf>
    <xf numFmtId="0" fontId="135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right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65" fontId="64" fillId="0" borderId="14" xfId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5" borderId="14" xfId="0" applyNumberFormat="1" applyFont="1" applyFill="1" applyBorder="1" applyAlignment="1">
      <alignment horizontal="right" vertical="top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0" fillId="0" borderId="0" xfId="0" applyFont="1" applyFill="1">
      <alignment vertical="top" wrapText="1"/>
    </xf>
    <xf numFmtId="0" fontId="140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0" fillId="6" borderId="0" xfId="0" applyFont="1" applyFill="1" applyAlignment="1">
      <alignment horizontal="center" vertical="top" wrapText="1"/>
    </xf>
    <xf numFmtId="0" fontId="56" fillId="6" borderId="14" xfId="0" applyNumberFormat="1" applyFont="1" applyFill="1" applyBorder="1" applyAlignment="1">
      <alignment horizontal="left"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14" fontId="7" fillId="0" borderId="0" xfId="0" applyNumberFormat="1" applyFont="1">
      <alignment vertical="top" wrapText="1"/>
    </xf>
    <xf numFmtId="0" fontId="64" fillId="6" borderId="14" xfId="0" applyFont="1" applyFill="1" applyBorder="1" applyAlignment="1">
      <alignment horizontal="left" vertical="top"/>
    </xf>
    <xf numFmtId="2" fontId="56" fillId="0" borderId="14" xfId="0" applyNumberFormat="1" applyFont="1" applyFill="1" applyBorder="1" applyAlignment="1">
      <alignment horizontal="left" vertical="top" wrapText="1"/>
    </xf>
    <xf numFmtId="14" fontId="56" fillId="6" borderId="14" xfId="0" applyNumberFormat="1" applyFont="1" applyFill="1" applyBorder="1" applyAlignment="1">
      <alignment horizontal="right" vertical="top" wrapText="1"/>
    </xf>
    <xf numFmtId="166" fontId="56" fillId="9" borderId="14" xfId="0" applyNumberFormat="1" applyFont="1" applyFill="1" applyBorder="1" applyAlignment="1">
      <alignment horizontal="left" vertical="top"/>
    </xf>
    <xf numFmtId="167" fontId="56" fillId="9" borderId="14" xfId="0" applyNumberFormat="1" applyFont="1" applyFill="1" applyBorder="1" applyAlignment="1">
      <alignment horizontal="center" vertical="top"/>
    </xf>
    <xf numFmtId="0" fontId="56" fillId="6" borderId="14" xfId="8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/>
    </xf>
    <xf numFmtId="167" fontId="64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center"/>
    </xf>
    <xf numFmtId="14" fontId="56" fillId="6" borderId="14" xfId="8" applyNumberFormat="1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left" vertical="top"/>
    </xf>
    <xf numFmtId="14" fontId="56" fillId="6" borderId="14" xfId="8" applyNumberFormat="1" applyFont="1" applyFill="1" applyBorder="1" applyAlignment="1">
      <alignment horizontal="right" vertical="top"/>
    </xf>
    <xf numFmtId="0" fontId="56" fillId="6" borderId="14" xfId="8" applyFont="1" applyFill="1" applyBorder="1" applyAlignment="1">
      <alignment horizontal="center" vertical="top"/>
    </xf>
    <xf numFmtId="0" fontId="56" fillId="6" borderId="14" xfId="8" applyFont="1" applyFill="1" applyBorder="1" applyAlignment="1">
      <alignment horizontal="right" vertical="top"/>
    </xf>
    <xf numFmtId="168" fontId="56" fillId="6" borderId="14" xfId="8" applyNumberFormat="1" applyFont="1" applyFill="1" applyBorder="1" applyAlignment="1">
      <alignment vertical="top"/>
    </xf>
    <xf numFmtId="166" fontId="56" fillId="4" borderId="14" xfId="0" applyNumberFormat="1" applyFont="1" applyFill="1" applyBorder="1" applyAlignment="1">
      <alignment horizontal="left" vertical="top" wrapText="1"/>
    </xf>
    <xf numFmtId="14" fontId="142" fillId="0" borderId="14" xfId="4" applyNumberFormat="1" applyFont="1" applyBorder="1"/>
    <xf numFmtId="49" fontId="128" fillId="0" borderId="14" xfId="4" applyNumberFormat="1" applyFont="1" applyBorder="1"/>
    <xf numFmtId="14" fontId="101" fillId="6" borderId="14" xfId="4" applyNumberFormat="1" applyFont="1" applyFill="1" applyBorder="1"/>
    <xf numFmtId="14" fontId="101" fillId="0" borderId="14" xfId="4" applyNumberFormat="1" applyFont="1" applyBorder="1" applyAlignment="1">
      <alignment horizontal="left"/>
    </xf>
    <xf numFmtId="0" fontId="128" fillId="6" borderId="14" xfId="0" applyFont="1" applyFill="1" applyBorder="1" applyAlignment="1">
      <alignment vertical="top"/>
    </xf>
    <xf numFmtId="0" fontId="101" fillId="0" borderId="14" xfId="4" applyFont="1" applyBorder="1" applyAlignment="1">
      <alignment horizontal="left" vertical="top"/>
    </xf>
    <xf numFmtId="0" fontId="101" fillId="5" borderId="14" xfId="4" applyFont="1" applyFill="1" applyBorder="1" applyAlignment="1">
      <alignment horizontal="left"/>
    </xf>
    <xf numFmtId="2" fontId="101" fillId="0" borderId="14" xfId="4" applyNumberFormat="1" applyFont="1" applyBorder="1" applyAlignment="1">
      <alignment horizontal="left"/>
    </xf>
    <xf numFmtId="0" fontId="7" fillId="0" borderId="14" xfId="4" applyBorder="1"/>
    <xf numFmtId="0" fontId="7" fillId="0" borderId="14" xfId="4" applyBorder="1" applyAlignment="1">
      <alignment horizontal="center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7" fillId="0" borderId="14" xfId="4" applyBorder="1" applyAlignment="1">
      <alignment horizontal="left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21" fillId="0" borderId="14" xfId="4" applyFont="1" applyBorder="1" applyAlignment="1">
      <alignment horizontal="left"/>
    </xf>
    <xf numFmtId="0" fontId="143" fillId="5" borderId="14" xfId="4" applyFont="1" applyFill="1" applyBorder="1" applyAlignment="1">
      <alignment horizontal="right"/>
    </xf>
    <xf numFmtId="0" fontId="56" fillId="5" borderId="7" xfId="0" applyFont="1" applyFill="1" applyBorder="1" applyAlignment="1">
      <alignment vertical="top"/>
    </xf>
    <xf numFmtId="0" fontId="56" fillId="5" borderId="17" xfId="0" applyFont="1" applyFill="1" applyBorder="1">
      <alignment vertical="top" wrapText="1"/>
    </xf>
    <xf numFmtId="0" fontId="7" fillId="6" borderId="14" xfId="4" applyFill="1" applyBorder="1" applyAlignment="1">
      <alignment horizontal="right"/>
    </xf>
    <xf numFmtId="166" fontId="56" fillId="6" borderId="14" xfId="0" applyNumberFormat="1" applyFont="1" applyFill="1" applyBorder="1" applyAlignment="1">
      <alignment horizontal="center" vertical="top"/>
    </xf>
    <xf numFmtId="167" fontId="56" fillId="5" borderId="14" xfId="0" applyNumberFormat="1" applyFont="1" applyFill="1" applyBorder="1" applyAlignment="1">
      <alignment horizontal="center" vertical="top"/>
    </xf>
    <xf numFmtId="2" fontId="56" fillId="5" borderId="14" xfId="0" applyNumberFormat="1" applyFont="1" applyFill="1" applyBorder="1" applyAlignment="1">
      <alignment vertical="top"/>
    </xf>
    <xf numFmtId="14" fontId="123" fillId="5" borderId="14" xfId="0" applyNumberFormat="1" applyFont="1" applyFill="1" applyBorder="1" applyAlignment="1">
      <alignment horizontal="center" vertical="top"/>
    </xf>
    <xf numFmtId="167" fontId="123" fillId="5" borderId="14" xfId="0" applyNumberFormat="1" applyFont="1" applyFill="1" applyBorder="1" applyAlignment="1">
      <alignment horizontal="center" vertical="top"/>
    </xf>
    <xf numFmtId="14" fontId="11" fillId="5" borderId="14" xfId="0" applyNumberFormat="1" applyFont="1" applyFill="1" applyBorder="1" applyAlignment="1">
      <alignment vertical="top"/>
    </xf>
    <xf numFmtId="0" fontId="11" fillId="5" borderId="14" xfId="0" applyNumberFormat="1" applyFont="1" applyFill="1" applyBorder="1" applyAlignment="1">
      <alignment vertical="top"/>
    </xf>
    <xf numFmtId="0" fontId="11" fillId="5" borderId="14" xfId="0" applyFont="1" applyFill="1" applyBorder="1" applyAlignment="1">
      <alignment vertical="top"/>
    </xf>
    <xf numFmtId="49" fontId="11" fillId="5" borderId="14" xfId="0" applyNumberFormat="1" applyFont="1" applyFill="1" applyBorder="1" applyAlignment="1">
      <alignment horizontal="left" vertical="top"/>
    </xf>
    <xf numFmtId="167" fontId="11" fillId="5" borderId="14" xfId="0" applyNumberFormat="1" applyFont="1" applyFill="1" applyBorder="1" applyAlignment="1">
      <alignment vertical="top"/>
    </xf>
    <xf numFmtId="0" fontId="11" fillId="5" borderId="14" xfId="0" applyFont="1" applyFill="1" applyBorder="1" applyAlignment="1">
      <alignment horizontal="center" vertical="top"/>
    </xf>
    <xf numFmtId="0" fontId="11" fillId="5" borderId="14" xfId="0" applyFont="1" applyFill="1" applyBorder="1" applyAlignment="1">
      <alignment horizontal="right" vertical="top"/>
    </xf>
    <xf numFmtId="168" fontId="11" fillId="5" borderId="14" xfId="0" applyNumberFormat="1" applyFont="1" applyFill="1" applyBorder="1" applyAlignment="1">
      <alignment vertical="top"/>
    </xf>
    <xf numFmtId="1" fontId="56" fillId="5" borderId="14" xfId="0" applyNumberFormat="1" applyFont="1" applyFill="1" applyBorder="1" applyAlignment="1">
      <alignment vertical="top"/>
    </xf>
    <xf numFmtId="166" fontId="56" fillId="5" borderId="18" xfId="0" applyNumberFormat="1" applyFont="1" applyFill="1" applyBorder="1" applyAlignment="1">
      <alignment horizontal="left" vertical="top"/>
    </xf>
    <xf numFmtId="166" fontId="64" fillId="5" borderId="34" xfId="0" applyNumberFormat="1" applyFont="1" applyFill="1" applyBorder="1" applyAlignment="1">
      <alignment horizontal="left" vertical="top"/>
    </xf>
    <xf numFmtId="166" fontId="64" fillId="5" borderId="34" xfId="0" applyNumberFormat="1" applyFont="1" applyFill="1" applyBorder="1" applyAlignment="1">
      <alignment horizontal="left" vertical="top" wrapText="1"/>
    </xf>
    <xf numFmtId="49" fontId="64" fillId="5" borderId="34" xfId="0" applyNumberFormat="1" applyFont="1" applyFill="1" applyBorder="1" applyAlignment="1">
      <alignment horizontal="center"/>
    </xf>
    <xf numFmtId="49" fontId="64" fillId="5" borderId="34" xfId="1" applyNumberFormat="1" applyFont="1" applyFill="1" applyBorder="1" applyAlignment="1">
      <alignment horizontal="center" vertical="top"/>
    </xf>
    <xf numFmtId="49" fontId="64" fillId="5" borderId="34" xfId="0" applyNumberFormat="1" applyFont="1" applyFill="1" applyBorder="1" applyAlignment="1">
      <alignment horizontal="left" vertical="top"/>
    </xf>
    <xf numFmtId="14" fontId="64" fillId="5" borderId="34" xfId="0" applyNumberFormat="1" applyFont="1" applyFill="1" applyBorder="1" applyAlignment="1">
      <alignment horizontal="center" vertical="top"/>
    </xf>
    <xf numFmtId="14" fontId="64" fillId="5" borderId="35" xfId="0" applyNumberFormat="1" applyFont="1" applyFill="1" applyBorder="1" applyAlignment="1">
      <alignment horizontal="center"/>
    </xf>
    <xf numFmtId="167" fontId="64" fillId="5" borderId="35" xfId="0" applyNumberFormat="1" applyFont="1" applyFill="1" applyBorder="1" applyAlignment="1">
      <alignment horizontal="center" vertical="top"/>
    </xf>
    <xf numFmtId="0" fontId="56" fillId="5" borderId="0" xfId="0" applyFont="1" applyFill="1" applyBorder="1" applyAlignment="1">
      <alignment vertical="top"/>
    </xf>
    <xf numFmtId="14" fontId="56" fillId="5" borderId="21" xfId="0" applyNumberFormat="1" applyFont="1" applyFill="1" applyBorder="1" applyAlignment="1">
      <alignment vertical="top"/>
    </xf>
    <xf numFmtId="49" fontId="64" fillId="5" borderId="14" xfId="0" applyNumberFormat="1" applyFont="1" applyFill="1" applyBorder="1" applyAlignment="1">
      <alignment horizontal="left" vertical="top"/>
    </xf>
    <xf numFmtId="14" fontId="56" fillId="6" borderId="21" xfId="0" applyNumberFormat="1" applyFont="1" applyFill="1" applyBorder="1">
      <alignment vertical="top" wrapText="1"/>
    </xf>
    <xf numFmtId="0" fontId="11" fillId="6" borderId="14" xfId="0" applyFont="1" applyFill="1" applyBorder="1" applyAlignment="1">
      <alignment horizontal="center" vertical="top" wrapText="1"/>
    </xf>
    <xf numFmtId="0" fontId="121" fillId="7" borderId="14" xfId="4" applyFont="1" applyFill="1" applyBorder="1" applyAlignment="1">
      <alignment horizontal="right"/>
    </xf>
    <xf numFmtId="14" fontId="7" fillId="0" borderId="14" xfId="4" applyNumberFormat="1" applyBorder="1"/>
    <xf numFmtId="0" fontId="7" fillId="6" borderId="14" xfId="4" applyFill="1" applyBorder="1"/>
    <xf numFmtId="14" fontId="56" fillId="6" borderId="0" xfId="0" applyNumberFormat="1" applyFont="1" applyFill="1" applyAlignment="1">
      <alignment vertical="top"/>
    </xf>
    <xf numFmtId="0" fontId="56" fillId="5" borderId="14" xfId="0" applyFont="1" applyFill="1" applyBorder="1" applyAlignment="1">
      <alignment horizontal="center" wrapText="1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166" fontId="7" fillId="4" borderId="14" xfId="0" applyNumberFormat="1" applyFont="1" applyFill="1" applyBorder="1" applyAlignment="1">
      <alignment horizontal="left" vertical="top"/>
    </xf>
    <xf numFmtId="166" fontId="112" fillId="4" borderId="14" xfId="0" applyNumberFormat="1" applyFont="1" applyFill="1" applyBorder="1" applyAlignment="1">
      <alignment horizontal="left" vertical="top"/>
    </xf>
    <xf numFmtId="49" fontId="112" fillId="4" borderId="14" xfId="0" applyNumberFormat="1" applyFont="1" applyFill="1" applyBorder="1" applyAlignment="1">
      <alignment horizontal="center" vertical="top"/>
    </xf>
    <xf numFmtId="49" fontId="112" fillId="4" borderId="14" xfId="0" applyNumberFormat="1" applyFont="1" applyFill="1" applyBorder="1" applyAlignment="1">
      <alignment horizontal="right" vertical="top"/>
    </xf>
    <xf numFmtId="14" fontId="112" fillId="4" borderId="14" xfId="0" applyNumberFormat="1" applyFont="1" applyFill="1" applyBorder="1" applyAlignment="1">
      <alignment horizontal="right" vertical="top"/>
    </xf>
    <xf numFmtId="167" fontId="112" fillId="4" borderId="14" xfId="0" applyNumberFormat="1" applyFont="1" applyFill="1" applyBorder="1" applyAlignment="1">
      <alignment horizontal="right" vertical="top"/>
    </xf>
    <xf numFmtId="167" fontId="112" fillId="4" borderId="14" xfId="0" applyNumberFormat="1" applyFont="1" applyFill="1" applyBorder="1" applyAlignment="1">
      <alignment horizontal="center" vertical="top"/>
    </xf>
    <xf numFmtId="0" fontId="7" fillId="4" borderId="14" xfId="0" applyNumberFormat="1" applyFont="1" applyFill="1" applyBorder="1" applyAlignment="1">
      <alignment vertical="top"/>
    </xf>
    <xf numFmtId="14" fontId="7" fillId="4" borderId="14" xfId="0" applyNumberFormat="1" applyFont="1" applyFill="1" applyBorder="1" applyAlignment="1">
      <alignment vertical="top"/>
    </xf>
    <xf numFmtId="0" fontId="7" fillId="4" borderId="14" xfId="0" applyFont="1" applyFill="1" applyBorder="1" applyAlignment="1">
      <alignment horizontal="center" vertical="top"/>
    </xf>
    <xf numFmtId="167" fontId="7" fillId="4" borderId="14" xfId="0" applyNumberFormat="1" applyFont="1" applyFill="1" applyBorder="1" applyAlignment="1">
      <alignment vertical="top"/>
    </xf>
    <xf numFmtId="49" fontId="7" fillId="4" borderId="14" xfId="0" applyNumberFormat="1" applyFont="1" applyFill="1" applyBorder="1" applyAlignment="1">
      <alignment horizontal="right" vertical="top"/>
    </xf>
    <xf numFmtId="49" fontId="112" fillId="5" borderId="14" xfId="0" applyNumberFormat="1" applyFont="1" applyFill="1" applyBorder="1" applyAlignment="1">
      <alignment horizontal="left" vertical="top"/>
    </xf>
    <xf numFmtId="14" fontId="112" fillId="5" borderId="14" xfId="0" applyNumberFormat="1" applyFont="1" applyFill="1" applyBorder="1" applyAlignment="1">
      <alignment horizontal="left" vertical="top"/>
    </xf>
    <xf numFmtId="167" fontId="112" fillId="5" borderId="14" xfId="0" applyNumberFormat="1" applyFont="1" applyFill="1" applyBorder="1" applyAlignment="1">
      <alignment horizontal="left" vertical="top"/>
    </xf>
    <xf numFmtId="0" fontId="7" fillId="7" borderId="14" xfId="4" applyFill="1" applyBorder="1"/>
    <xf numFmtId="49" fontId="64" fillId="9" borderId="14" xfId="0" applyNumberFormat="1" applyFont="1" applyFill="1" applyBorder="1" applyAlignment="1">
      <alignment horizontal="center"/>
    </xf>
    <xf numFmtId="49" fontId="64" fillId="9" borderId="14" xfId="1" applyNumberFormat="1" applyFont="1" applyFill="1" applyBorder="1" applyAlignment="1">
      <alignment horizontal="center" vertical="top"/>
    </xf>
    <xf numFmtId="0" fontId="64" fillId="5" borderId="14" xfId="0" applyFont="1" applyFill="1" applyBorder="1" applyAlignment="1">
      <alignment horizontal="left" vertical="top"/>
    </xf>
    <xf numFmtId="0" fontId="56" fillId="9" borderId="21" xfId="0" applyFont="1" applyFill="1" applyBorder="1">
      <alignment vertical="top" wrapText="1"/>
    </xf>
    <xf numFmtId="14" fontId="121" fillId="0" borderId="14" xfId="4" applyNumberFormat="1" applyFont="1" applyBorder="1"/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22" fillId="0" borderId="4" xfId="6" applyFont="1" applyBorder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0" fontId="13" fillId="0" borderId="0" xfId="6" applyFont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7" fillId="0" borderId="1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left"/>
    </xf>
    <xf numFmtId="0" fontId="13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13" fillId="0" borderId="0" xfId="6" applyFont="1" applyAlignment="1">
      <alignment horizontal="left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57" fillId="0" borderId="2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57" fillId="0" borderId="1" xfId="6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96" fillId="0" borderId="0" xfId="0" applyFont="1" applyBorder="1" applyAlignment="1">
      <alignment horizontal="center" vertical="center"/>
    </xf>
    <xf numFmtId="0" fontId="97" fillId="0" borderId="0" xfId="6" applyFont="1" applyAlignment="1">
      <alignment horizontal="left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5" fillId="0" borderId="1" xfId="6" applyFont="1" applyBorder="1" applyAlignment="1">
      <alignment horizontal="center" vertical="center" wrapText="1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1" fillId="2" borderId="2" xfId="6" applyFont="1" applyFill="1" applyBorder="1" applyAlignment="1">
      <alignment horizontal="center" vertical="center"/>
    </xf>
    <xf numFmtId="0" fontId="141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1" fillId="2" borderId="0" xfId="6" applyFont="1" applyFill="1" applyAlignment="1">
      <alignment horizontal="center" vertical="center"/>
    </xf>
    <xf numFmtId="0" fontId="141" fillId="2" borderId="5" xfId="6" applyFont="1" applyFill="1" applyBorder="1" applyAlignment="1">
      <alignment horizontal="center" vertical="center"/>
    </xf>
    <xf numFmtId="0" fontId="141" fillId="2" borderId="4" xfId="6" applyFont="1" applyFill="1" applyBorder="1" applyAlignment="1">
      <alignment horizontal="center" vertical="center"/>
    </xf>
    <xf numFmtId="0" fontId="141" fillId="2" borderId="6" xfId="6" applyFont="1" applyFill="1" applyBorder="1" applyAlignment="1">
      <alignment horizontal="center" vertical="center"/>
    </xf>
    <xf numFmtId="0" fontId="141" fillId="2" borderId="8" xfId="6" applyFont="1" applyFill="1" applyBorder="1" applyAlignment="1">
      <alignment horizontal="center" vertical="center"/>
    </xf>
    <xf numFmtId="0" fontId="141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2" fontId="97" fillId="0" borderId="0" xfId="6" applyNumberFormat="1" applyFont="1" applyAlignment="1">
      <alignment horizontal="center" vertical="center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1" fontId="12" fillId="0" borderId="1" xfId="6" applyNumberFormat="1" applyFont="1" applyBorder="1" applyAlignment="1">
      <alignment horizontal="center" vertical="center"/>
    </xf>
    <xf numFmtId="1" fontId="12" fillId="0" borderId="2" xfId="6" applyNumberFormat="1" applyFont="1" applyBorder="1" applyAlignment="1">
      <alignment horizontal="center" vertical="center"/>
    </xf>
    <xf numFmtId="1" fontId="12" fillId="0" borderId="3" xfId="6" applyNumberFormat="1" applyFont="1" applyBorder="1" applyAlignment="1">
      <alignment horizontal="center" vertical="center"/>
    </xf>
    <xf numFmtId="1" fontId="12" fillId="0" borderId="4" xfId="6" applyNumberFormat="1" applyFont="1" applyBorder="1" applyAlignment="1">
      <alignment horizontal="center" vertical="center"/>
    </xf>
    <xf numFmtId="1" fontId="12" fillId="0" borderId="0" xfId="6" applyNumberFormat="1" applyFont="1" applyAlignment="1">
      <alignment horizontal="center" vertical="center"/>
    </xf>
    <xf numFmtId="1" fontId="12" fillId="0" borderId="5" xfId="6" applyNumberFormat="1" applyFont="1" applyBorder="1" applyAlignment="1">
      <alignment horizontal="center" vertical="center"/>
    </xf>
    <xf numFmtId="1" fontId="12" fillId="0" borderId="6" xfId="6" applyNumberFormat="1" applyFont="1" applyBorder="1" applyAlignment="1">
      <alignment horizontal="center" vertical="center"/>
    </xf>
    <xf numFmtId="1" fontId="12" fillId="0" borderId="8" xfId="6" applyNumberFormat="1" applyFont="1" applyBorder="1" applyAlignment="1">
      <alignment horizontal="center" vertical="center"/>
    </xf>
    <xf numFmtId="1" fontId="12" fillId="0" borderId="7" xfId="6" applyNumberFormat="1" applyFont="1" applyBorder="1" applyAlignment="1">
      <alignment horizontal="center" vertical="center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4" fillId="0" borderId="4" xfId="6" applyFont="1" applyBorder="1" applyAlignment="1">
      <alignment horizontal="center" vertical="center"/>
    </xf>
    <xf numFmtId="0" fontId="134" fillId="0" borderId="0" xfId="6" applyFont="1" applyAlignment="1">
      <alignment horizontal="center" vertical="center"/>
    </xf>
    <xf numFmtId="0" fontId="134" fillId="0" borderId="5" xfId="6" applyFont="1" applyBorder="1" applyAlignment="1">
      <alignment horizontal="center" vertical="center"/>
    </xf>
    <xf numFmtId="0" fontId="134" fillId="0" borderId="6" xfId="6" applyFont="1" applyBorder="1" applyAlignment="1">
      <alignment horizontal="center" vertical="center"/>
    </xf>
    <xf numFmtId="0" fontId="134" fillId="0" borderId="8" xfId="6" applyFont="1" applyBorder="1" applyAlignment="1">
      <alignment horizontal="center" vertical="center"/>
    </xf>
    <xf numFmtId="0" fontId="134" fillId="0" borderId="7" xfId="6" applyFont="1" applyBorder="1" applyAlignment="1">
      <alignment horizontal="center" vertical="center"/>
    </xf>
    <xf numFmtId="0" fontId="61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center" vertical="top"/>
    </xf>
    <xf numFmtId="0" fontId="61" fillId="0" borderId="0" xfId="0" applyFont="1" applyBorder="1" applyAlignment="1">
      <alignment horizontal="center" vertical="top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13" fillId="0" borderId="0" xfId="7" applyFont="1" applyAlignment="1">
      <alignment horizontal="left" vertical="center"/>
    </xf>
    <xf numFmtId="0" fontId="7" fillId="0" borderId="0" xfId="7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22" fillId="0" borderId="1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5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0" fillId="0" borderId="0" xfId="0">
      <alignment vertical="top" wrapText="1"/>
    </xf>
    <xf numFmtId="2" fontId="13" fillId="0" borderId="0" xfId="7" applyNumberFormat="1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11" fillId="0" borderId="0" xfId="7" applyFont="1" applyAlignment="1">
      <alignment horizontal="left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14" fontId="57" fillId="0" borderId="1" xfId="7" applyNumberFormat="1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75" fillId="0" borderId="0" xfId="0" applyFont="1" applyAlignment="1"/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69" fillId="0" borderId="0" xfId="5" applyFont="1" applyAlignment="1">
      <alignment horizontal="left" vertical="center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left" vertical="center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69" fillId="0" borderId="1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4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2" fontId="69" fillId="0" borderId="0" xfId="5" applyNumberFormat="1" applyFont="1" applyAlignment="1">
      <alignment horizontal="left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69" fillId="0" borderId="1" xfId="5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72" fillId="0" borderId="0" xfId="5" applyFont="1" applyAlignment="1">
      <alignment horizontal="center" vertical="center" wrapText="1"/>
    </xf>
    <xf numFmtId="0" fontId="13" fillId="0" borderId="0" xfId="5" applyFont="1"/>
    <xf numFmtId="0" fontId="69" fillId="0" borderId="0" xfId="0" applyFont="1" applyBorder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0" xfId="6" applyFont="1"/>
    <xf numFmtId="0" fontId="69" fillId="0" borderId="0" xfId="6" applyFont="1" applyAlignment="1">
      <alignment horizontal="center"/>
    </xf>
    <xf numFmtId="0" fontId="75" fillId="0" borderId="0" xfId="0" applyFont="1" applyBorder="1" applyAlignment="1">
      <alignment horizontal="center"/>
    </xf>
    <xf numFmtId="0" fontId="70" fillId="0" borderId="0" xfId="5" applyFont="1" applyAlignment="1">
      <alignment horizontal="center" vertical="center"/>
    </xf>
    <xf numFmtId="0" fontId="75" fillId="0" borderId="0" xfId="0" applyFont="1" applyBorder="1" applyAlignment="1">
      <alignment vertical="top"/>
    </xf>
    <xf numFmtId="0" fontId="75" fillId="0" borderId="5" xfId="0" applyFont="1" applyBorder="1" applyAlignment="1">
      <alignment vertical="top"/>
    </xf>
    <xf numFmtId="0" fontId="68" fillId="0" borderId="0" xfId="5" applyFont="1" applyAlignment="1">
      <alignment horizontal="left"/>
    </xf>
    <xf numFmtId="0" fontId="86" fillId="0" borderId="1" xfId="6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69" fillId="0" borderId="1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69" fillId="0" borderId="0" xfId="0" applyFont="1" applyAlignment="1">
      <alignment vertical="top"/>
    </xf>
    <xf numFmtId="0" fontId="69" fillId="0" borderId="4" xfId="6" applyFont="1" applyBorder="1"/>
    <xf numFmtId="0" fontId="69" fillId="0" borderId="4" xfId="0" applyFont="1" applyBorder="1" applyAlignment="1">
      <alignment vertical="top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0" borderId="0" xfId="0" applyFont="1" applyAlignment="1">
      <alignment vertical="top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95" fillId="0" borderId="1" xfId="6" applyFont="1" applyBorder="1" applyAlignment="1">
      <alignment horizontal="center" vertical="center"/>
    </xf>
    <xf numFmtId="0" fontId="70" fillId="0" borderId="0" xfId="0" applyFont="1" applyAlignment="1">
      <alignment vertical="top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138" fillId="2" borderId="1" xfId="6" applyFont="1" applyFill="1" applyBorder="1" applyAlignment="1">
      <alignment horizontal="center" vertical="center"/>
    </xf>
    <xf numFmtId="0" fontId="139" fillId="2" borderId="2" xfId="6" applyFont="1" applyFill="1" applyBorder="1" applyAlignment="1">
      <alignment horizontal="center" vertical="center"/>
    </xf>
    <xf numFmtId="0" fontId="139" fillId="2" borderId="3" xfId="6" applyFont="1" applyFill="1" applyBorder="1" applyAlignment="1">
      <alignment horizontal="center" vertical="center"/>
    </xf>
    <xf numFmtId="0" fontId="139" fillId="2" borderId="4" xfId="6" applyFont="1" applyFill="1" applyBorder="1" applyAlignment="1">
      <alignment horizontal="center" vertical="center"/>
    </xf>
    <xf numFmtId="0" fontId="139" fillId="2" borderId="0" xfId="6" applyFont="1" applyFill="1" applyAlignment="1">
      <alignment horizontal="center" vertical="center"/>
    </xf>
    <xf numFmtId="0" fontId="139" fillId="2" borderId="5" xfId="6" applyFont="1" applyFill="1" applyBorder="1" applyAlignment="1">
      <alignment horizontal="center" vertical="center"/>
    </xf>
    <xf numFmtId="0" fontId="139" fillId="2" borderId="6" xfId="6" applyFont="1" applyFill="1" applyBorder="1" applyAlignment="1">
      <alignment horizontal="center" vertical="center"/>
    </xf>
    <xf numFmtId="0" fontId="139" fillId="2" borderId="8" xfId="6" applyFont="1" applyFill="1" applyBorder="1" applyAlignment="1">
      <alignment horizontal="center" vertical="center"/>
    </xf>
    <xf numFmtId="0" fontId="139" fillId="2" borderId="7" xfId="6" applyFont="1" applyFill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73" fillId="0" borderId="5" xfId="5" applyFont="1" applyBorder="1" applyAlignment="1">
      <alignment horizontal="left" vertical="center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30" fillId="0" borderId="4" xfId="6" applyFont="1" applyBorder="1" applyAlignment="1">
      <alignment horizontal="center" vertical="center"/>
    </xf>
    <xf numFmtId="0" fontId="30" fillId="0" borderId="0" xfId="6" applyFont="1" applyAlignment="1">
      <alignment horizontal="center" vertical="center"/>
    </xf>
    <xf numFmtId="0" fontId="30" fillId="0" borderId="5" xfId="6" applyFont="1" applyBorder="1" applyAlignment="1">
      <alignment horizontal="center" vertical="center"/>
    </xf>
    <xf numFmtId="0" fontId="30" fillId="0" borderId="6" xfId="6" applyFont="1" applyBorder="1" applyAlignment="1">
      <alignment horizontal="center" vertical="center"/>
    </xf>
    <xf numFmtId="0" fontId="30" fillId="0" borderId="8" xfId="6" applyFont="1" applyBorder="1" applyAlignment="1">
      <alignment horizontal="center" vertical="center"/>
    </xf>
    <xf numFmtId="0" fontId="30" fillId="0" borderId="7" xfId="6" applyFont="1" applyBorder="1" applyAlignment="1">
      <alignment horizontal="center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 wrapText="1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30" fillId="0" borderId="1" xfId="6" applyFont="1" applyBorder="1" applyAlignment="1">
      <alignment horizontal="center" vertical="center"/>
    </xf>
    <xf numFmtId="0" fontId="30" fillId="0" borderId="2" xfId="6" applyFont="1" applyBorder="1" applyAlignment="1">
      <alignment horizontal="center" vertical="center"/>
    </xf>
    <xf numFmtId="0" fontId="30" fillId="0" borderId="3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5" fillId="0" borderId="1" xfId="6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22" fillId="0" borderId="1" xfId="6" applyFont="1" applyBorder="1" applyAlignment="1">
      <alignment horizontal="center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74" fillId="0" borderId="4" xfId="0" applyFont="1" applyBorder="1" applyAlignment="1"/>
    <xf numFmtId="0" fontId="74" fillId="0" borderId="0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2" fontId="13" fillId="0" borderId="1" xfId="7" applyNumberFormat="1" applyFont="1" applyBorder="1" applyAlignment="1">
      <alignment horizontal="center"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3" fillId="0" borderId="3" xfId="6" applyFont="1" applyBorder="1" applyAlignment="1">
      <alignment horizontal="left" vertical="top"/>
    </xf>
    <xf numFmtId="0" fontId="13" fillId="0" borderId="0" xfId="7" applyFont="1"/>
    <xf numFmtId="0" fontId="13" fillId="0" borderId="5" xfId="7" applyFont="1" applyBorder="1"/>
    <xf numFmtId="0" fontId="13" fillId="0" borderId="0" xfId="6" applyFont="1"/>
    <xf numFmtId="0" fontId="13" fillId="0" borderId="5" xfId="6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12" fillId="0" borderId="0" xfId="7" applyNumberFormat="1" applyFont="1" applyAlignment="1">
      <alignment horizontal="left" vertical="center"/>
    </xf>
    <xf numFmtId="2" fontId="12" fillId="0" borderId="8" xfId="7" applyNumberFormat="1" applyFont="1" applyBorder="1" applyAlignment="1">
      <alignment horizontal="left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Alignment="1">
      <alignment vertical="top"/>
    </xf>
    <xf numFmtId="0" fontId="14" fillId="0" borderId="5" xfId="0" applyFont="1" applyBorder="1" applyAlignment="1">
      <alignment vertical="top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14" fontId="14" fillId="0" borderId="1" xfId="7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4" fillId="0" borderId="0" xfId="0" applyFont="1" applyBorder="1" applyAlignment="1">
      <alignment vertical="top"/>
    </xf>
    <xf numFmtId="0" fontId="7" fillId="0" borderId="14" xfId="6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7" fillId="0" borderId="14" xfId="6" applyNumberFormat="1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0" fontId="11" fillId="0" borderId="14" xfId="6" applyFont="1" applyBorder="1" applyAlignment="1">
      <alignment horizontal="center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7" fillId="0" borderId="0" xfId="6" applyAlignment="1">
      <alignment horizontal="left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14" fontId="7" fillId="0" borderId="14" xfId="5" applyNumberFormat="1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49" fontId="7" fillId="0" borderId="1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1" fontId="7" fillId="0" borderId="1" xfId="5" applyNumberForma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7" fillId="0" borderId="14" xfId="7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7" fillId="0" borderId="14" xfId="7" applyNumberFormat="1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11" fillId="0" borderId="14" xfId="7" applyFont="1" applyBorder="1" applyAlignment="1">
      <alignment horizont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48" fillId="0" borderId="14" xfId="0" applyFont="1" applyFill="1" applyBorder="1" applyAlignment="1">
      <alignment vertical="top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45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22" activePane="bottomLeft" state="frozen"/>
      <selection pane="bottomLeft" activeCell="C46" sqref="C46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498" customWidth="1"/>
    <col min="8" max="8" width="8.109375" style="230" customWidth="1"/>
    <col min="9" max="9" width="13.6640625" style="230" customWidth="1"/>
    <col min="10" max="10" width="7.44140625" style="498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79" customWidth="1"/>
    <col min="16" max="16" width="8.77734375" style="231" bestFit="1" customWidth="1"/>
    <col min="17" max="16384" width="8.77734375" style="222"/>
  </cols>
  <sheetData>
    <row r="1" spans="1:16" ht="17.25" customHeight="1">
      <c r="A1" s="1039" t="s">
        <v>1425</v>
      </c>
      <c r="B1" s="1040"/>
      <c r="C1" s="1040"/>
      <c r="D1" s="1040"/>
      <c r="E1" s="1040"/>
      <c r="F1" s="1040"/>
      <c r="G1" s="1040"/>
      <c r="H1" s="1040"/>
      <c r="I1" s="1040"/>
      <c r="J1" s="1040"/>
      <c r="K1" s="1040"/>
      <c r="L1" s="1040"/>
      <c r="M1" s="1040"/>
      <c r="N1" s="1040"/>
      <c r="O1" s="1040"/>
      <c r="P1" s="578"/>
    </row>
    <row r="2" spans="1:16" ht="15.6">
      <c r="A2" s="1041">
        <v>2024</v>
      </c>
      <c r="B2" s="1042"/>
      <c r="C2" s="1042"/>
      <c r="D2" s="1042"/>
      <c r="E2" s="1042"/>
      <c r="F2" s="1042"/>
      <c r="G2" s="1042"/>
      <c r="H2" s="1042"/>
      <c r="I2" s="1042"/>
      <c r="J2" s="1042"/>
      <c r="K2" s="1042"/>
      <c r="L2" s="1042"/>
      <c r="M2" s="1042"/>
      <c r="N2" s="1042"/>
      <c r="O2" s="1042"/>
      <c r="P2" s="578"/>
    </row>
    <row r="3" spans="1:16">
      <c r="A3" s="577"/>
      <c r="B3" s="866" t="s">
        <v>9686</v>
      </c>
      <c r="C3" s="223" t="s">
        <v>1107</v>
      </c>
      <c r="D3" s="576"/>
      <c r="E3" s="1038" t="s">
        <v>346</v>
      </c>
      <c r="F3" s="1038"/>
      <c r="G3" s="580" t="s">
        <v>649</v>
      </c>
      <c r="H3" s="579" t="s">
        <v>7655</v>
      </c>
      <c r="I3" s="580" t="s">
        <v>8448</v>
      </c>
      <c r="J3" s="576" t="s">
        <v>86</v>
      </c>
      <c r="K3" s="581" t="s">
        <v>87</v>
      </c>
      <c r="L3" s="576" t="s">
        <v>88</v>
      </c>
      <c r="M3" s="580" t="s">
        <v>7656</v>
      </c>
      <c r="N3" s="580" t="s">
        <v>7657</v>
      </c>
      <c r="O3" s="582" t="s">
        <v>8449</v>
      </c>
      <c r="P3" s="232"/>
    </row>
    <row r="4" spans="1:16" s="583" customFormat="1">
      <c r="A4" s="964" t="s">
        <v>722</v>
      </c>
      <c r="B4" s="965">
        <v>128</v>
      </c>
      <c r="C4" s="574">
        <v>1</v>
      </c>
      <c r="D4" s="964" t="str">
        <f>IF(A4="P",INDEX('LŠZ P'!A$2:AN$2000,B4,11),INDEX('LŠZ H'!A$2:AM$2000,B4,11))</f>
        <v>Peter KOVAROVIČ</v>
      </c>
      <c r="E4" s="964" t="str">
        <f>IF(A4="P",INDEX('LŠZ P'!A$2:AN$2000,B4,5),INDEX('LŠZ H'!A$2:AM$2000,B4,5))</f>
        <v>OM-P128</v>
      </c>
      <c r="F4" s="964">
        <f>IF(A4="P",INDEX('LŠZ P'!A$2:AN$2000,B4,6),INDEX('LŠZ H'!A$2:AM$2000,B4,6))</f>
        <v>0</v>
      </c>
      <c r="G4" s="965" t="str">
        <f>IF(A4="P",INDEX('LŠZ P'!A$2:AN$2000,B4,21),INDEX('LŠZ H'!A$2:AM$2000,B4,21))</f>
        <v>P</v>
      </c>
      <c r="H4" s="966">
        <f>IF(A4="P",INDEX('LŠZ P'!A$2:AN$2000,B4,17),INDEX('LŠZ H'!A$2:AM$2000,B4,17))</f>
        <v>21613</v>
      </c>
      <c r="I4" s="967">
        <v>45293</v>
      </c>
      <c r="J4" s="965" t="str">
        <f>IF(A4="P",INDEX('LŠZ P'!A$2:AN$2000,B4,2),INDEX('LŠZ H'!A$2:AM$2000,B4,2))</f>
        <v>PK</v>
      </c>
      <c r="K4" s="968" t="str">
        <f>IF(A4="P",CONCATENATE(INDEX('LŠZ P'!A$2:AN$2000,B4,24),",",INDEX('LŠZ P'!A$2:AN$2000,B4,26)," ",INDEX('LŠZ P'!A$2:AN$2000,B4,25)),CONCATENATE(INDEX('LŠZ H'!A$2:AM$2000,B4,24),",",INDEX('LŠZ H'!A$2:AM$2000,B4,26)," ",INDEX('LŠZ H'!A$2:AM$2000,B4,25)))</f>
        <v>Športová 1072/8,EN-B 45999</v>
      </c>
      <c r="L4" s="968" t="str">
        <f>IF(A4="P",INDEX('LŠZ P'!A$2:AN$2000,B4,20),INDEX('LŠZ H'!A$2:AM$2000,B4,20))</f>
        <v>Čierny</v>
      </c>
      <c r="M4" s="968" t="str">
        <f>IF(A4="P",CONCATENATE(INDEX('LŠZ P'!A$2:AN$2000,B4,3),"/",INDEX('LŠZ P'!A$2:AN$2000,B4,4)),CONCATENATE(INDEX('LŠZ H'!A$2:AM$2000,B4,3),"/",INDEX('LŠZ H'!A$2:AM$2000,B4,4)))</f>
        <v>EDEN 7 26/</v>
      </c>
      <c r="N4" s="968" t="e">
        <f>IF(A4="P",CONCATENATE(INDEX('LŠZ P'!A$2:AN$2000,B4,23),";",INDEX('LŠZ P'!A$2:AN$2000,B4,42)),CONCATENATE(INDEX('LŠZ H'!A$2:AM$2000,B4,23),";",INDEX('LŠZ H'!A$2:AM$2000,B4,39)))</f>
        <v>#REF!</v>
      </c>
      <c r="O4" s="967">
        <v>45999</v>
      </c>
      <c r="P4" s="968"/>
    </row>
    <row r="5" spans="1:16" s="583" customFormat="1">
      <c r="A5" s="964" t="s">
        <v>722</v>
      </c>
      <c r="B5" s="965">
        <v>705</v>
      </c>
      <c r="C5" s="574">
        <v>2</v>
      </c>
      <c r="D5" s="964" t="str">
        <f>IF(A5="P",INDEX('LŠZ P'!A$2:AN$2000,B5,11),INDEX('LŠZ H'!A$2:AM$2000,B5,11))</f>
        <v>Ing. Martin ZELEM</v>
      </c>
      <c r="E5" s="964" t="str">
        <f>IF(A5="P",INDEX('LŠZ P'!A$2:AN$2000,B5,5),INDEX('LŠZ H'!A$2:AM$2000,B5,5))</f>
        <v>OM-P705</v>
      </c>
      <c r="F5" s="964">
        <f>IF(A5="P",INDEX('LŠZ P'!A$2:AN$2000,B5,6),INDEX('LŠZ H'!A$2:AM$2000,B5,6))</f>
        <v>0</v>
      </c>
      <c r="G5" s="965" t="str">
        <f>IF(A5="P",INDEX('LŠZ P'!A$2:AN$2000,B5,21),INDEX('LŠZ H'!A$2:AM$2000,B5,21))</f>
        <v>P</v>
      </c>
      <c r="H5" s="966">
        <f>IF(A5="P",INDEX('LŠZ P'!A$2:AN$2000,B5,17),INDEX('LŠZ H'!A$2:AM$2000,B5,17))</f>
        <v>19585</v>
      </c>
      <c r="I5" s="967">
        <v>45293</v>
      </c>
      <c r="J5" s="965" t="str">
        <f>IF(A5="P",INDEX('LŠZ P'!A$2:AN$2000,B5,2),INDEX('LŠZ H'!A$2:AM$2000,B5,2))</f>
        <v>PK</v>
      </c>
      <c r="K5" s="968" t="str">
        <f>IF(A5="P",CONCATENATE(INDEX('LŠZ P'!A$2:AN$2000,B5,24),",",INDEX('LŠZ P'!A$2:AN$2000,B5,26)," ",INDEX('LŠZ P'!A$2:AN$2000,B5,25)),CONCATENATE(INDEX('LŠZ H'!A$2:AM$2000,B5,24),",",INDEX('LŠZ H'!A$2:AM$2000,B5,26)," ",INDEX('LŠZ H'!A$2:AM$2000,B5,25)))</f>
        <v>Minerálna 12,EN-C 45976</v>
      </c>
      <c r="L5" s="968" t="str">
        <f>IF(A5="P",INDEX('LŠZ P'!A$2:AN$2000,B5,20),INDEX('LŠZ H'!A$2:AM$2000,B5,20))</f>
        <v>Vyparina</v>
      </c>
      <c r="M5" s="968" t="str">
        <f>IF(A5="P",CONCATENATE(INDEX('LŠZ P'!A$2:AN$2000,B5,3),"/",INDEX('LŠZ P'!A$2:AN$2000,B5,4)),CONCATENATE(INDEX('LŠZ H'!A$2:AM$2000,B5,3),"/",INDEX('LŠZ H'!A$2:AM$2000,B5,4)))</f>
        <v>ARTIK 5 24/</v>
      </c>
      <c r="N5" s="968" t="e">
        <f>IF(A5="P",CONCATENATE(INDEX('LŠZ P'!A$2:AN$2000,B5,23),";",INDEX('LŠZ P'!A$2:AN$2000,B5,42)),CONCATENATE(INDEX('LŠZ H'!A$2:AM$2000,B5,23),";",INDEX('LŠZ H'!A$2:AM$2000,B5,39)))</f>
        <v>#REF!</v>
      </c>
      <c r="O5" s="967">
        <v>45976</v>
      </c>
      <c r="P5" s="968"/>
    </row>
    <row r="6" spans="1:16" s="583" customFormat="1">
      <c r="A6" s="964" t="s">
        <v>722</v>
      </c>
      <c r="B6" s="965">
        <v>857</v>
      </c>
      <c r="C6" s="574">
        <v>3</v>
      </c>
      <c r="D6" s="964" t="str">
        <f>IF(A6="P",INDEX('LŠZ P'!A$2:AN$2000,B6,11),INDEX('LŠZ H'!A$2:AM$2000,B6,11))</f>
        <v>Ing. Martin ZELEM</v>
      </c>
      <c r="E6" s="964" t="str">
        <f>IF(A6="P",INDEX('LŠZ P'!A$2:AN$2000,B6,5),INDEX('LŠZ H'!A$2:AM$2000,B6,5))</f>
        <v>OM-P857</v>
      </c>
      <c r="F6" s="964">
        <f>IF(A6="P",INDEX('LŠZ P'!A$2:AN$2000,B6,6),INDEX('LŠZ H'!A$2:AM$2000,B6,6))</f>
        <v>0</v>
      </c>
      <c r="G6" s="965" t="str">
        <f>IF(A6="P",INDEX('LŠZ P'!A$2:AN$2000,B6,21),INDEX('LŠZ H'!A$2:AM$2000,B6,21))</f>
        <v>P</v>
      </c>
      <c r="H6" s="966">
        <f>IF(A6="P",INDEX('LŠZ P'!A$2:AN$2000,B6,17),INDEX('LŠZ H'!A$2:AM$2000,B6,17))</f>
        <v>16864</v>
      </c>
      <c r="I6" s="967">
        <v>45293</v>
      </c>
      <c r="J6" s="965" t="str">
        <f>IF(A6="P",INDEX('LŠZ P'!A$2:AN$2000,B6,2),INDEX('LŠZ H'!A$2:AM$2000,B6,2))</f>
        <v>PK</v>
      </c>
      <c r="K6" s="968" t="str">
        <f>IF(A6="P",CONCATENATE(INDEX('LŠZ P'!A$2:AN$2000,B6,24),",",INDEX('LŠZ P'!A$2:AN$2000,B6,26)," ",INDEX('LŠZ P'!A$2:AN$2000,B6,25)),CONCATENATE(INDEX('LŠZ H'!A$2:AM$2000,B6,24),",",INDEX('LŠZ H'!A$2:AM$2000,B6,26)," ",INDEX('LŠZ H'!A$2:AM$2000,B6,25)))</f>
        <v>Minerálna 12,EN-B 45976</v>
      </c>
      <c r="L6" s="968" t="str">
        <f>IF(A6="P",INDEX('LŠZ P'!A$2:AN$2000,B6,20),INDEX('LŠZ H'!A$2:AM$2000,B6,20))</f>
        <v>Vyparina</v>
      </c>
      <c r="M6" s="968" t="str">
        <f>IF(A6="P",CONCATENATE(INDEX('LŠZ P'!A$2:AN$2000,B6,3),"/",INDEX('LŠZ P'!A$2:AN$2000,B6,4)),CONCATENATE(INDEX('LŠZ H'!A$2:AM$2000,B6,3),"/",INDEX('LŠZ H'!A$2:AM$2000,B6,4)))</f>
        <v>BASE ML/</v>
      </c>
      <c r="N6" s="968" t="e">
        <f>IF(A6="P",CONCATENATE(INDEX('LŠZ P'!A$2:AN$2000,B6,23),";",INDEX('LŠZ P'!A$2:AN$2000,B6,42)),CONCATENATE(INDEX('LŠZ H'!A$2:AM$2000,B6,23),";",INDEX('LŠZ H'!A$2:AM$2000,B6,39)))</f>
        <v>#REF!</v>
      </c>
      <c r="O6" s="967">
        <v>45976</v>
      </c>
      <c r="P6" s="968"/>
    </row>
    <row r="7" spans="1:16" s="583" customFormat="1">
      <c r="A7" s="964" t="s">
        <v>722</v>
      </c>
      <c r="B7" s="965">
        <v>618</v>
      </c>
      <c r="C7" s="574">
        <v>4</v>
      </c>
      <c r="D7" s="964" t="str">
        <f>IF(A7="P",INDEX('LŠZ P'!A$2:AN$2000,B7,11),INDEX('LŠZ H'!A$2:AM$2000,B7,11))</f>
        <v>Ing. Martin ŠEDA</v>
      </c>
      <c r="E7" s="964" t="str">
        <f>IF(A7="P",INDEX('LŠZ P'!A$2:AN$2000,B7,5),INDEX('LŠZ H'!A$2:AM$2000,B7,5))</f>
        <v>OM-P618</v>
      </c>
      <c r="F7" s="964">
        <f>IF(A7="P",INDEX('LŠZ P'!A$2:AN$2000,B7,6),INDEX('LŠZ H'!A$2:AM$2000,B7,6))</f>
        <v>0</v>
      </c>
      <c r="G7" s="965" t="str">
        <f>IF(A7="P",INDEX('LŠZ P'!A$2:AN$2000,B7,21),INDEX('LŠZ H'!A$2:AM$2000,B7,21))</f>
        <v>P</v>
      </c>
      <c r="H7" s="966">
        <f>IF(A7="P",INDEX('LŠZ P'!A$2:AN$2000,B7,17),INDEX('LŠZ H'!A$2:AM$2000,B7,17))</f>
        <v>22020</v>
      </c>
      <c r="I7" s="967">
        <v>45293</v>
      </c>
      <c r="J7" s="965" t="str">
        <f>IF(A7="P",INDEX('LŠZ P'!A$2:AN$2000,B7,2),INDEX('LŠZ H'!A$2:AM$2000,B7,2))</f>
        <v>PK</v>
      </c>
      <c r="K7" s="968" t="str">
        <f>IF(A7="P",CONCATENATE(INDEX('LŠZ P'!A$2:AN$2000,B7,24),",",INDEX('LŠZ P'!A$2:AN$2000,B7,26)," ",INDEX('LŠZ P'!A$2:AN$2000,B7,25)),CONCATENATE(INDEX('LŠZ H'!A$2:AM$2000,B7,24),",",INDEX('LŠZ H'!A$2:AM$2000,B7,26)," ",INDEX('LŠZ H'!A$2:AM$2000,B7,25)))</f>
        <v>Mierová 2121/5,EN-C 46022</v>
      </c>
      <c r="L7" s="968" t="str">
        <f>IF(A7="P",INDEX('LŠZ P'!A$2:AN$2000,B7,20),INDEX('LŠZ H'!A$2:AM$2000,B7,20))</f>
        <v>Muhelyi</v>
      </c>
      <c r="M7" s="968" t="str">
        <f>IF(A7="P",CONCATENATE(INDEX('LŠZ P'!A$2:AN$2000,B7,3),"/",INDEX('LŠZ P'!A$2:AN$2000,B7,4)),CONCATENATE(INDEX('LŠZ H'!A$2:AM$2000,B7,3),"/",INDEX('LŠZ H'!A$2:AM$2000,B7,4)))</f>
        <v>DELTA 3 ML/</v>
      </c>
      <c r="N7" s="968" t="e">
        <f>IF(A7="P",CONCATENATE(INDEX('LŠZ P'!A$2:AN$2000,B7,23),";",INDEX('LŠZ P'!A$2:AN$2000,B7,42)),CONCATENATE(INDEX('LŠZ H'!A$2:AM$2000,B7,23),";",INDEX('LŠZ H'!A$2:AM$2000,B7,39)))</f>
        <v>#REF!</v>
      </c>
      <c r="O7" s="967">
        <v>46022</v>
      </c>
      <c r="P7" s="968"/>
    </row>
    <row r="8" spans="1:16" s="877" customFormat="1">
      <c r="A8" s="969" t="s">
        <v>489</v>
      </c>
      <c r="B8" s="970">
        <v>20</v>
      </c>
      <c r="C8" s="974">
        <v>5</v>
      </c>
      <c r="D8" s="969" t="str">
        <f>IF(A8="P",INDEX('LŠZ P'!A$2:AN$2000,B8,11),INDEX('LŠZ H'!A$2:AM$2000,B8,11))</f>
        <v>Ing. Peter REVÚCKY</v>
      </c>
      <c r="E8" s="969" t="str">
        <f>IF(A8="P",INDEX('LŠZ P'!A$2:AN$2000,B8,5),INDEX('LŠZ H'!A$2:AM$2000,B8,5))</f>
        <v>OM-H020</v>
      </c>
      <c r="F8" s="969">
        <f>IF(A8="P",INDEX('LŠZ P'!A$2:AN$2000,B8,6),INDEX('LŠZ H'!A$2:AM$2000,B8,6))</f>
        <v>0</v>
      </c>
      <c r="G8" s="970" t="str">
        <f>IF(A8="P",INDEX('LŠZ P'!A$2:AN$2000,B8,21),INDEX('LŠZ H'!A$2:AM$2000,B8,21))</f>
        <v>P</v>
      </c>
      <c r="H8" s="971">
        <f>IF(A8="P",INDEX('LŠZ P'!A$2:AN$2000,B8,17),INDEX('LŠZ H'!A$2:AM$2000,B8,17))</f>
        <v>20743</v>
      </c>
      <c r="I8" s="972">
        <v>45293</v>
      </c>
      <c r="J8" s="970" t="str">
        <f>IF(A8="P",INDEX('LŠZ P'!A$2:AN$2000,B8,2),INDEX('LŠZ H'!A$2:AM$2000,B8,2))</f>
        <v>MZK</v>
      </c>
      <c r="K8" s="973" t="str">
        <f>IF(A8="P",CONCATENATE(INDEX('LŠZ P'!A$2:AN$2000,B8,24),",",INDEX('LŠZ P'!A$2:AN$2000,B8,26)," ",INDEX('LŠZ P'!A$2:AN$2000,B8,25)),CONCATENATE(INDEX('LŠZ H'!A$2:AM$2000,B8,24),",",INDEX('LŠZ H'!A$2:AM$2000,B8,26)," ",INDEX('LŠZ H'!A$2:AM$2000,B8,25)))</f>
        <v>Kľučiny 459/78,034 01 Liptovská Štiavnica</v>
      </c>
      <c r="L8" s="973" t="str">
        <f>IF(A8="P",INDEX('LŠZ P'!A$2:AN$2000,B8,20),INDEX('LŠZ H'!A$2:AM$2000,B8,20))</f>
        <v>B.Turan</v>
      </c>
      <c r="M8" s="973" t="str">
        <f>IF(A8="P",CONCATENATE(INDEX('LŠZ P'!A$2:AN$2000,B8,3),"/",INDEX('LŠZ P'!A$2:AN$2000,B8,4)),CONCATENATE(INDEX('LŠZ H'!A$2:AM$2000,B8,3),"/",INDEX('LŠZ H'!A$2:AM$2000,B8,4)))</f>
        <v>APOLLO C 17 TN/</v>
      </c>
      <c r="N8" s="973" t="str">
        <f>IF(A8="P",CONCATENATE(INDEX('LŠZ P'!A$2:AN$2000,B8,23),";",INDEX('LŠZ P'!A$2:AN$2000,B8,42)),CONCATENATE(INDEX('LŠZ H'!A$2:AM$2000,B8,23),";",INDEX('LŠZ H'!A$2:AM$2000,B8,39)))</f>
        <v>607,13/1174;2. vlastník Miloš DANIŽÍK</v>
      </c>
      <c r="O8" s="972">
        <v>45661</v>
      </c>
      <c r="P8" s="973"/>
    </row>
    <row r="9" spans="1:16" s="583" customFormat="1">
      <c r="A9" s="964" t="s">
        <v>722</v>
      </c>
      <c r="B9" s="965">
        <v>336</v>
      </c>
      <c r="C9" s="574">
        <v>6</v>
      </c>
      <c r="D9" s="964" t="str">
        <f>IF(A9="P",INDEX('LŠZ P'!A$2:AN$2000,B9,11),INDEX('LŠZ H'!A$2:AM$2000,B9,11))</f>
        <v>Roland SLAMKA</v>
      </c>
      <c r="E9" s="964" t="str">
        <f>IF(A9="P",INDEX('LŠZ P'!A$2:AN$2000,B9,5),INDEX('LŠZ H'!A$2:AM$2000,B9,5))</f>
        <v>OM-P336</v>
      </c>
      <c r="F9" s="964">
        <f>IF(A9="P",INDEX('LŠZ P'!A$2:AN$2000,B9,6),INDEX('LŠZ H'!A$2:AM$2000,B9,6))</f>
        <v>0</v>
      </c>
      <c r="G9" s="965" t="str">
        <f>IF(A9="P",INDEX('LŠZ P'!A$2:AN$2000,B9,21),INDEX('LŠZ H'!A$2:AM$2000,B9,21))</f>
        <v>P</v>
      </c>
      <c r="H9" s="966">
        <f>IF(A9="P",INDEX('LŠZ P'!A$2:AN$2000,B9,17),INDEX('LŠZ H'!A$2:AM$2000,B9,17))</f>
        <v>20237</v>
      </c>
      <c r="I9" s="967">
        <v>45294</v>
      </c>
      <c r="J9" s="965" t="str">
        <f>IF(A9="P",INDEX('LŠZ P'!A$2:AN$2000,B9,2),INDEX('LŠZ H'!A$2:AM$2000,B9,2))</f>
        <v>PK</v>
      </c>
      <c r="K9" s="968" t="str">
        <f>IF(A9="P",CONCATENATE(INDEX('LŠZ P'!A$2:AN$2000,B9,24),",",INDEX('LŠZ P'!A$2:AN$2000,B9,26)," ",INDEX('LŠZ P'!A$2:AN$2000,B9,25)),CONCATENATE(INDEX('LŠZ H'!A$2:AM$2000,B9,24),",",INDEX('LŠZ H'!A$2:AM$2000,B9,26)," ",INDEX('LŠZ H'!A$2:AM$2000,B9,25)))</f>
        <v>Považská Teplá 117,EN-C 46019</v>
      </c>
      <c r="L9" s="968" t="str">
        <f>IF(A9="P",INDEX('LŠZ P'!A$2:AN$2000,B9,20),INDEX('LŠZ H'!A$2:AM$2000,B9,20))</f>
        <v>Vyparina</v>
      </c>
      <c r="M9" s="968" t="str">
        <f>IF(A9="P",CONCATENATE(INDEX('LŠZ P'!A$2:AN$2000,B9,3),"/",INDEX('LŠZ P'!A$2:AN$2000,B9,4)),CONCATENATE(INDEX('LŠZ H'!A$2:AM$2000,B9,3),"/",INDEX('LŠZ H'!A$2:AM$2000,B9,4)))</f>
        <v>DELTA 3 ML/</v>
      </c>
      <c r="N9" s="968" t="e">
        <f>IF(A9="P",CONCATENATE(INDEX('LŠZ P'!A$2:AN$2000,B9,23),";",INDEX('LŠZ P'!A$2:AN$2000,B9,42)),CONCATENATE(INDEX('LŠZ H'!A$2:AM$2000,B9,23),";",INDEX('LŠZ H'!A$2:AM$2000,B9,39)))</f>
        <v>#REF!</v>
      </c>
      <c r="O9" s="967">
        <v>46019</v>
      </c>
      <c r="P9" s="968"/>
    </row>
    <row r="10" spans="1:16" s="583" customFormat="1">
      <c r="A10" s="964" t="s">
        <v>722</v>
      </c>
      <c r="B10" s="965">
        <v>718</v>
      </c>
      <c r="C10" s="574">
        <v>7</v>
      </c>
      <c r="D10" s="964" t="str">
        <f>IF(A10="P",INDEX('LŠZ P'!A$2:AN$2000,B10,11),INDEX('LŠZ H'!A$2:AM$2000,B10,11))</f>
        <v>Roman MOZOL</v>
      </c>
      <c r="E10" s="964" t="str">
        <f>IF(A10="P",INDEX('LŠZ P'!A$2:AN$2000,B10,5),INDEX('LŠZ H'!A$2:AM$2000,B10,5))</f>
        <v>OM-P718</v>
      </c>
      <c r="F10" s="964">
        <f>IF(A10="P",INDEX('LŠZ P'!A$2:AN$2000,B10,6),INDEX('LŠZ H'!A$2:AM$2000,B10,6))</f>
        <v>0</v>
      </c>
      <c r="G10" s="965" t="str">
        <f>IF(A10="P",INDEX('LŠZ P'!A$2:AN$2000,B10,21),INDEX('LŠZ H'!A$2:AM$2000,B10,21))</f>
        <v>P</v>
      </c>
      <c r="H10" s="966">
        <f>IF(A10="P",INDEX('LŠZ P'!A$2:AN$2000,B10,17),INDEX('LŠZ H'!A$2:AM$2000,B10,17))</f>
        <v>171017</v>
      </c>
      <c r="I10" s="967">
        <v>45294</v>
      </c>
      <c r="J10" s="965" t="str">
        <f>IF(A10="P",INDEX('LŠZ P'!A$2:AN$2000,B10,2),INDEX('LŠZ H'!A$2:AM$2000,B10,2))</f>
        <v>PK</v>
      </c>
      <c r="K10" s="968" t="str">
        <f>IF(A10="P",CONCATENATE(INDEX('LŠZ P'!A$2:AN$2000,B10,24),",",INDEX('LŠZ P'!A$2:AN$2000,B10,26)," ",INDEX('LŠZ P'!A$2:AN$2000,B10,25)),CONCATENATE(INDEX('LŠZ H'!A$2:AM$2000,B10,24),",",INDEX('LŠZ H'!A$2:AM$2000,B10,26)," ",INDEX('LŠZ H'!A$2:AM$2000,B10,25)))</f>
        <v>Rudina 120,EN-C 46027</v>
      </c>
      <c r="L10" s="968" t="str">
        <f>IF(A10="P",INDEX('LŠZ P'!A$2:AN$2000,B10,20),INDEX('LŠZ H'!A$2:AM$2000,B10,20))</f>
        <v>Vrabec</v>
      </c>
      <c r="M10" s="968" t="str">
        <f>IF(A10="P",CONCATENATE(INDEX('LŠZ P'!A$2:AN$2000,B10,3),"/",INDEX('LŠZ P'!A$2:AN$2000,B10,4)),CONCATENATE(INDEX('LŠZ H'!A$2:AM$2000,B10,3),"/",INDEX('LŠZ H'!A$2:AM$2000,B10,4)))</f>
        <v>VEGA 5 L/</v>
      </c>
      <c r="N10" s="968" t="e">
        <f>IF(A10="P",CONCATENATE(INDEX('LŠZ P'!A$2:AN$2000,B10,23),";",INDEX('LŠZ P'!A$2:AN$2000,B10,42)),CONCATENATE(INDEX('LŠZ H'!A$2:AM$2000,B10,23),";",INDEX('LŠZ H'!A$2:AM$2000,B10,39)))</f>
        <v>#REF!</v>
      </c>
      <c r="O10" s="967">
        <v>46027</v>
      </c>
      <c r="P10" s="968"/>
    </row>
    <row r="11" spans="1:16" s="583" customFormat="1">
      <c r="A11" s="964" t="s">
        <v>722</v>
      </c>
      <c r="B11" s="965">
        <v>582</v>
      </c>
      <c r="C11" s="574">
        <v>8</v>
      </c>
      <c r="D11" s="964" t="str">
        <f>IF(A11="P",INDEX('LŠZ P'!A$2:AN$2000,B11,11),INDEX('LŠZ H'!A$2:AM$2000,B11,11))</f>
        <v>Dušan PETRENKA</v>
      </c>
      <c r="E11" s="964" t="str">
        <f>IF(A11="P",INDEX('LŠZ P'!A$2:AN$2000,B11,5),INDEX('LŠZ H'!A$2:AM$2000,B11,5))</f>
        <v>OM-P582</v>
      </c>
      <c r="F11" s="964">
        <f>IF(A11="P",INDEX('LŠZ P'!A$2:AN$2000,B11,6),INDEX('LŠZ H'!A$2:AM$2000,B11,6))</f>
        <v>0</v>
      </c>
      <c r="G11" s="965" t="str">
        <f>IF(A11="P",INDEX('LŠZ P'!A$2:AN$2000,B11,21),INDEX('LŠZ H'!A$2:AM$2000,B11,21))</f>
        <v>P</v>
      </c>
      <c r="H11" s="966">
        <f>IF(A11="P",INDEX('LŠZ P'!A$2:AN$2000,B11,17),INDEX('LŠZ H'!A$2:AM$2000,B11,17))</f>
        <v>22009</v>
      </c>
      <c r="I11" s="967">
        <v>45294</v>
      </c>
      <c r="J11" s="965" t="str">
        <f>IF(A11="P",INDEX('LŠZ P'!A$2:AN$2000,B11,2),INDEX('LŠZ H'!A$2:AM$2000,B11,2))</f>
        <v>PK</v>
      </c>
      <c r="K11" s="968" t="str">
        <f>IF(A11="P",CONCATENATE(INDEX('LŠZ P'!A$2:AN$2000,B11,24),",",INDEX('LŠZ P'!A$2:AN$2000,B11,26)," ",INDEX('LŠZ P'!A$2:AN$2000,B11,25)),CONCATENATE(INDEX('LŠZ H'!A$2:AM$2000,B11,24),",",INDEX('LŠZ H'!A$2:AM$2000,B11,26)," ",INDEX('LŠZ H'!A$2:AM$2000,B11,25)))</f>
        <v>Komenského 58,EN-B 46019</v>
      </c>
      <c r="L11" s="968" t="str">
        <f>IF(A11="P",INDEX('LŠZ P'!A$2:AN$2000,B11,20),INDEX('LŠZ H'!A$2:AM$2000,B11,20))</f>
        <v>Vyparina</v>
      </c>
      <c r="M11" s="968" t="str">
        <f>IF(A11="P",CONCATENATE(INDEX('LŠZ P'!A$2:AN$2000,B11,3),"/",INDEX('LŠZ P'!A$2:AN$2000,B11,4)),CONCATENATE(INDEX('LŠZ H'!A$2:AM$2000,B11,3),"/",INDEX('LŠZ H'!A$2:AM$2000,B11,4)))</f>
        <v>ION 6 M/</v>
      </c>
      <c r="N11" s="968" t="e">
        <f>IF(A11="P",CONCATENATE(INDEX('LŠZ P'!A$2:AN$2000,B11,23),";",INDEX('LŠZ P'!A$2:AN$2000,B11,42)),CONCATENATE(INDEX('LŠZ H'!A$2:AM$2000,B11,23),";",INDEX('LŠZ H'!A$2:AM$2000,B11,39)))</f>
        <v>#REF!</v>
      </c>
      <c r="O11" s="967">
        <v>46019</v>
      </c>
      <c r="P11" s="968"/>
    </row>
    <row r="12" spans="1:16" s="583" customFormat="1">
      <c r="A12" s="964" t="s">
        <v>722</v>
      </c>
      <c r="B12" s="965">
        <v>573</v>
      </c>
      <c r="C12" s="574">
        <v>9</v>
      </c>
      <c r="D12" s="964" t="str">
        <f>IF(A12="P",INDEX('LŠZ P'!A$2:AN$2000,B12,11),INDEX('LŠZ H'!A$2:AM$2000,B12,11))</f>
        <v>Ing. Martin ŠEDA</v>
      </c>
      <c r="E12" s="964" t="str">
        <f>IF(A12="P",INDEX('LŠZ P'!A$2:AN$2000,B12,5),INDEX('LŠZ H'!A$2:AM$2000,B12,5))</f>
        <v>OM-P573</v>
      </c>
      <c r="F12" s="964">
        <f>IF(A12="P",INDEX('LŠZ P'!A$2:AN$2000,B12,6),INDEX('LŠZ H'!A$2:AM$2000,B12,6))</f>
        <v>0</v>
      </c>
      <c r="G12" s="965" t="str">
        <f>IF(A12="P",INDEX('LŠZ P'!A$2:AN$2000,B12,21),INDEX('LŠZ H'!A$2:AM$2000,B12,21))</f>
        <v>V</v>
      </c>
      <c r="H12" s="966">
        <f>IF(A12="P",INDEX('LŠZ P'!A$2:AN$2000,B12,17),INDEX('LŠZ H'!A$2:AM$2000,B12,17))</f>
        <v>24009</v>
      </c>
      <c r="I12" s="967">
        <v>45295</v>
      </c>
      <c r="J12" s="965" t="str">
        <f>IF(A12="P",INDEX('LŠZ P'!A$2:AN$2000,B12,2),INDEX('LŠZ H'!A$2:AM$2000,B12,2))</f>
        <v>PK</v>
      </c>
      <c r="K12" s="968" t="str">
        <f>IF(A12="P",CONCATENATE(INDEX('LŠZ P'!A$2:AN$2000,B12,24),",",INDEX('LŠZ P'!A$2:AN$2000,B12,26)," ",INDEX('LŠZ P'!A$2:AN$2000,B12,25)),CONCATENATE(INDEX('LŠZ H'!A$2:AM$2000,B12,24),",",INDEX('LŠZ H'!A$2:AM$2000,B12,26)," ",INDEX('LŠZ H'!A$2:AM$2000,B12,25)))</f>
        <v>Mierová 2121/5,EN-B 46022</v>
      </c>
      <c r="L12" s="968" t="str">
        <f>IF(A12="P",INDEX('LŠZ P'!A$2:AN$2000,B12,20),INDEX('LŠZ H'!A$2:AM$2000,B12,20))</f>
        <v>Muhelyi</v>
      </c>
      <c r="M12" s="968" t="str">
        <f>IF(A12="P",CONCATENATE(INDEX('LŠZ P'!A$2:AN$2000,B12,3),"/",INDEX('LŠZ P'!A$2:AN$2000,B12,4)),CONCATENATE(INDEX('LŠZ H'!A$2:AM$2000,B12,3),"/",INDEX('LŠZ H'!A$2:AM$2000,B12,4)))</f>
        <v>IOTA DLS 25/</v>
      </c>
      <c r="N12" s="968" t="e">
        <f>IF(A12="P",CONCATENATE(INDEX('LŠZ P'!A$2:AN$2000,B12,23),";",INDEX('LŠZ P'!A$2:AN$2000,B12,42)),CONCATENATE(INDEX('LŠZ H'!A$2:AM$2000,B12,23),";",INDEX('LŠZ H'!A$2:AM$2000,B12,39)))</f>
        <v>#REF!</v>
      </c>
      <c r="O12" s="967">
        <v>46022</v>
      </c>
      <c r="P12" s="968"/>
    </row>
    <row r="13" spans="1:16" s="583" customFormat="1">
      <c r="A13" s="964" t="s">
        <v>722</v>
      </c>
      <c r="B13" s="965">
        <v>111</v>
      </c>
      <c r="C13" s="574">
        <v>10</v>
      </c>
      <c r="D13" s="964" t="str">
        <f>IF(A13="P",INDEX('LŠZ P'!A$2:AN$2000,B13,11),INDEX('LŠZ H'!A$2:AM$2000,B13,11))</f>
        <v>Paraglidingový klub X-air Žilina</v>
      </c>
      <c r="E13" s="968" t="str">
        <f>IF(A13="P",INDEX('LŠZ P'!A$2:AN$2000,B13,5),INDEX('LŠZ H'!A$2:AM$2000,B13,5))</f>
        <v>OM-P111</v>
      </c>
      <c r="F13" s="977">
        <f>IF(A13="P",INDEX('LŠZ P'!A$2:AN$2000,B13,6),INDEX('LŠZ H'!A$2:AM$2000,B13,6))</f>
        <v>0</v>
      </c>
      <c r="G13" s="965" t="str">
        <f>IF(A13="P",INDEX('LŠZ P'!A$2:AN$2000,B13,21),INDEX('LŠZ H'!A$2:AM$2000,B13,21))</f>
        <v>V</v>
      </c>
      <c r="H13" s="966">
        <f>IF(A13="P",INDEX('LŠZ P'!A$2:AN$2000,B13,17),INDEX('LŠZ H'!A$2:AM$2000,B13,17))</f>
        <v>24010</v>
      </c>
      <c r="I13" s="967">
        <v>45295</v>
      </c>
      <c r="J13" s="965" t="str">
        <f>IF(A13="P",INDEX('LŠZ P'!A$2:AN$2000,B13,2),INDEX('LŠZ H'!A$2:AM$2000,B13,2))</f>
        <v>PK</v>
      </c>
      <c r="K13" s="968" t="str">
        <f>IF(A13="P",CONCATENATE(INDEX('LŠZ P'!A$2:AN$2000,B13,24),",",INDEX('LŠZ P'!A$2:AN$2000,B13,26)," ",INDEX('LŠZ P'!A$2:AN$2000,B13,25)),CONCATENATE(INDEX('LŠZ H'!A$2:AM$2000,B13,24),",",INDEX('LŠZ H'!A$2:AM$2000,B13,26)," ",INDEX('LŠZ H'!A$2:AM$2000,B13,25)))</f>
        <v>Petzvalova 37,EN-B 46026</v>
      </c>
      <c r="L13" s="968" t="str">
        <f>IF(A13="P",INDEX('LŠZ P'!A$2:AN$2000,B13,20),INDEX('LŠZ H'!A$2:AM$2000,B13,20))</f>
        <v>Jančiar</v>
      </c>
      <c r="M13" s="968" t="str">
        <f>IF(A13="P",CONCATENATE(INDEX('LŠZ P'!A$2:AN$2000,B13,3),"/",INDEX('LŠZ P'!A$2:AN$2000,B13,4)),CONCATENATE(INDEX('LŠZ H'!A$2:AM$2000,B13,3),"/",INDEX('LŠZ H'!A$2:AM$2000,B13,4)))</f>
        <v>BASE 2/</v>
      </c>
      <c r="N13" s="968" t="e">
        <f>IF(A13="P",CONCATENATE(INDEX('LŠZ P'!A$2:AN$2000,B13,23),";",INDEX('LŠZ P'!A$2:AN$2000,B13,42)),CONCATENATE(INDEX('LŠZ H'!A$2:AM$2000,B13,23),";",INDEX('LŠZ H'!A$2:AM$2000,B13,39)))</f>
        <v>#REF!</v>
      </c>
      <c r="O13" s="967">
        <v>46026</v>
      </c>
      <c r="P13" s="968"/>
    </row>
    <row r="14" spans="1:16" s="583" customFormat="1">
      <c r="A14" s="964" t="s">
        <v>722</v>
      </c>
      <c r="B14" s="965">
        <v>463</v>
      </c>
      <c r="C14" s="574">
        <v>11</v>
      </c>
      <c r="D14" s="964" t="str">
        <f>IF(A14="P",INDEX('LŠZ P'!A$2:AN$2000,B14,11),INDEX('LŠZ H'!A$2:AM$2000,B14,11))</f>
        <v>Mgr. Petr EXLER</v>
      </c>
      <c r="E14" s="968" t="str">
        <f>IF(A14="P",INDEX('LŠZ P'!A$2:AN$2000,B14,5),INDEX('LŠZ H'!A$2:AM$2000,B14,5))</f>
        <v>OM-P463</v>
      </c>
      <c r="F14" s="966">
        <f>IF(A14="P",INDEX('LŠZ P'!A$2:AN$2000,B14,6),INDEX('LŠZ H'!A$2:AM$2000,B14,6))</f>
        <v>0</v>
      </c>
      <c r="G14" s="965" t="str">
        <f>IF(A14="P",INDEX('LŠZ P'!A$2:AN$2000,B14,21),INDEX('LŠZ H'!A$2:AM$2000,B14,21))</f>
        <v>P</v>
      </c>
      <c r="H14" s="966">
        <f>IF(A14="P",INDEX('LŠZ P'!A$2:AN$2000,B14,17),INDEX('LŠZ H'!A$2:AM$2000,B14,17))</f>
        <v>20023</v>
      </c>
      <c r="I14" s="967">
        <v>45295</v>
      </c>
      <c r="J14" s="965" t="str">
        <f>IF(A14="P",INDEX('LŠZ P'!A$2:AN$2000,B14,2),INDEX('LŠZ H'!A$2:AM$2000,B14,2))</f>
        <v>PK</v>
      </c>
      <c r="K14" s="968" t="str">
        <f>IF(A14="P",CONCATENATE(INDEX('LŠZ P'!A$2:AN$2000,B14,24),",",INDEX('LŠZ P'!A$2:AN$2000,B14,26)," ",INDEX('LŠZ P'!A$2:AN$2000,B14,25)),CONCATENATE(INDEX('LŠZ H'!A$2:AM$2000,B14,24),",",INDEX('LŠZ H'!A$2:AM$2000,B14,26)," ",INDEX('LŠZ H'!A$2:AM$2000,B14,25)))</f>
        <v>Bocatiova 4,EN-B 46022</v>
      </c>
      <c r="L14" s="968" t="str">
        <f>IF(A14="P",INDEX('LŠZ P'!A$2:AN$2000,B14,20),INDEX('LŠZ H'!A$2:AM$2000,B14,20))</f>
        <v>Šáriczki</v>
      </c>
      <c r="M14" s="968" t="str">
        <f>IF(A14="P",CONCATENATE(INDEX('LŠZ P'!A$2:AN$2000,B14,3),"/",INDEX('LŠZ P'!A$2:AN$2000,B14,4)),CONCATENATE(INDEX('LŠZ H'!A$2:AM$2000,B14,3),"/",INDEX('LŠZ H'!A$2:AM$2000,B14,4)))</f>
        <v>MENTOR 2 M/</v>
      </c>
      <c r="N14" s="968" t="e">
        <f>IF(A14="P",CONCATENATE(INDEX('LŠZ P'!A$2:AN$2000,B14,23),";",INDEX('LŠZ P'!A$2:AN$2000,B14,42)),CONCATENATE(INDEX('LŠZ H'!A$2:AM$2000,B14,23),";",INDEX('LŠZ H'!A$2:AM$2000,B14,39)))</f>
        <v>#REF!</v>
      </c>
      <c r="O14" s="967">
        <v>46022</v>
      </c>
      <c r="P14" s="968"/>
    </row>
    <row r="15" spans="1:16" s="583" customFormat="1">
      <c r="A15" s="964" t="s">
        <v>722</v>
      </c>
      <c r="B15" s="965">
        <v>1017</v>
      </c>
      <c r="C15" s="574">
        <v>12</v>
      </c>
      <c r="D15" s="964" t="str">
        <f>IF(A15="P",INDEX('LŠZ P'!A$2:AN$2000,B15,11),INDEX('LŠZ H'!A$2:AM$2000,B15,11))</f>
        <v>Jakub HORNIČÁK</v>
      </c>
      <c r="E15" s="968" t="str">
        <f>IF(A15="P",INDEX('LŠZ P'!A$2:AN$2000,B15,5),INDEX('LŠZ H'!A$2:AM$2000,B15,5))</f>
        <v>OM-L017</v>
      </c>
      <c r="F15" s="966">
        <f>IF(A15="P",INDEX('LŠZ P'!A$2:AN$2000,B15,6),INDEX('LŠZ H'!A$2:AM$2000,B15,6))</f>
        <v>0</v>
      </c>
      <c r="G15" s="965" t="str">
        <f>IF(A15="P",INDEX('LŠZ P'!A$2:AN$2000,B15,21),INDEX('LŠZ H'!A$2:AM$2000,B15,21))</f>
        <v>V</v>
      </c>
      <c r="H15" s="966">
        <f>IF(A15="P",INDEX('LŠZ P'!A$2:AN$2000,B15,17),INDEX('LŠZ H'!A$2:AM$2000,B15,17))</f>
        <v>24012</v>
      </c>
      <c r="I15" s="967">
        <v>45295</v>
      </c>
      <c r="J15" s="965" t="str">
        <f>IF(A15="P",INDEX('LŠZ P'!A$2:AN$2000,B15,2),INDEX('LŠZ H'!A$2:AM$2000,B15,2))</f>
        <v>PK</v>
      </c>
      <c r="K15" s="968" t="str">
        <f>IF(A15="P",CONCATENATE(INDEX('LŠZ P'!A$2:AN$2000,B15,24),",",INDEX('LŠZ P'!A$2:AN$2000,B15,26)," ",INDEX('LŠZ P'!A$2:AN$2000,B15,25)),CONCATENATE(INDEX('LŠZ H'!A$2:AM$2000,B15,24),",",INDEX('LŠZ H'!A$2:AM$2000,B15,26)," ",INDEX('LŠZ H'!A$2:AM$2000,B15,25)))</f>
        <v>Magurská 11,EN-B 46012</v>
      </c>
      <c r="L15" s="968" t="str">
        <f>IF(A15="P",INDEX('LŠZ P'!A$2:AN$2000,B15,20),INDEX('LŠZ H'!A$2:AM$2000,B15,20))</f>
        <v>Muhelyi</v>
      </c>
      <c r="M15" s="968" t="str">
        <f>IF(A15="P",CONCATENATE(INDEX('LŠZ P'!A$2:AN$2000,B15,3),"/",INDEX('LŠZ P'!A$2:AN$2000,B15,4)),CONCATENATE(INDEX('LŠZ H'!A$2:AM$2000,B15,3),"/",INDEX('LŠZ H'!A$2:AM$2000,B15,4)))</f>
        <v>RUSH 6 MS/</v>
      </c>
      <c r="N15" s="968" t="e">
        <f>IF(A15="P",CONCATENATE(INDEX('LŠZ P'!A$2:AN$2000,B15,23),";",INDEX('LŠZ P'!A$2:AN$2000,B15,42)),CONCATENATE(INDEX('LŠZ H'!A$2:AM$2000,B15,23),";",INDEX('LŠZ H'!A$2:AM$2000,B15,39)))</f>
        <v>#REF!</v>
      </c>
      <c r="O15" s="967">
        <v>46012</v>
      </c>
      <c r="P15" s="968"/>
    </row>
    <row r="16" spans="1:16" s="583" customFormat="1">
      <c r="A16" s="964" t="s">
        <v>722</v>
      </c>
      <c r="B16" s="965">
        <v>390</v>
      </c>
      <c r="C16" s="574">
        <v>13</v>
      </c>
      <c r="D16" s="964" t="str">
        <f>IF(A16="P",INDEX('LŠZ P'!A$2:AN$2000,B16,11),INDEX('LŠZ H'!A$2:AM$2000,B16,11))</f>
        <v>Ing. Radovan LITTVA</v>
      </c>
      <c r="E16" s="968" t="str">
        <f>IF(A16="P",INDEX('LŠZ P'!A$2:AN$2000,B16,5),INDEX('LŠZ H'!A$2:AM$2000,B16,5))</f>
        <v>OM-P390</v>
      </c>
      <c r="F16" s="966">
        <f>IF(A16="P",INDEX('LŠZ P'!A$2:AN$2000,B16,6),INDEX('LŠZ H'!A$2:AM$2000,B16,6))</f>
        <v>0</v>
      </c>
      <c r="G16" s="965" t="str">
        <f>IF(A16="P",INDEX('LŠZ P'!A$2:AN$2000,B16,21),INDEX('LŠZ H'!A$2:AM$2000,B16,21))</f>
        <v>V</v>
      </c>
      <c r="H16" s="966">
        <f>IF(A16="P",INDEX('LŠZ P'!A$2:AN$2000,B16,17),INDEX('LŠZ H'!A$2:AM$2000,B16,17))</f>
        <v>24013</v>
      </c>
      <c r="I16" s="967">
        <v>45295</v>
      </c>
      <c r="J16" s="965" t="str">
        <f>IF(A16="P",INDEX('LŠZ P'!A$2:AN$2000,B16,2),INDEX('LŠZ H'!A$2:AM$2000,B16,2))</f>
        <v>PK</v>
      </c>
      <c r="K16" s="968" t="str">
        <f>IF(A16="P",CONCATENATE(INDEX('LŠZ P'!A$2:AN$2000,B16,24),",",INDEX('LŠZ P'!A$2:AN$2000,B16,26)," ",INDEX('LŠZ P'!A$2:AN$2000,B16,25)),CONCATENATE(INDEX('LŠZ H'!A$2:AM$2000,B16,24),",",INDEX('LŠZ H'!A$2:AM$2000,B16,26)," ",INDEX('LŠZ H'!A$2:AM$2000,B16,25)))</f>
        <v>Karola Sidora 747/71,EN-B 46009</v>
      </c>
      <c r="L16" s="968" t="str">
        <f>IF(A16="P",INDEX('LŠZ P'!A$2:AN$2000,B16,20),INDEX('LŠZ H'!A$2:AM$2000,B16,20))</f>
        <v>Vrabec</v>
      </c>
      <c r="M16" s="968" t="str">
        <f>IF(A16="P",CONCATENATE(INDEX('LŠZ P'!A$2:AN$2000,B16,3),"/",INDEX('LŠZ P'!A$2:AN$2000,B16,4)),CONCATENATE(INDEX('LŠZ H'!A$2:AM$2000,B16,3),"/",INDEX('LŠZ H'!A$2:AM$2000,B16,4)))</f>
        <v>HAWK S/</v>
      </c>
      <c r="N16" s="968" t="e">
        <f>IF(A16="P",CONCATENATE(INDEX('LŠZ P'!A$2:AN$2000,B16,23),";",INDEX('LŠZ P'!A$2:AN$2000,B16,42)),CONCATENATE(INDEX('LŠZ H'!A$2:AM$2000,B16,23),";",INDEX('LŠZ H'!A$2:AM$2000,B16,39)))</f>
        <v>#REF!</v>
      </c>
      <c r="O16" s="967">
        <v>46009</v>
      </c>
      <c r="P16" s="968"/>
    </row>
    <row r="17" spans="1:16" s="878" customFormat="1">
      <c r="A17" s="969" t="s">
        <v>722</v>
      </c>
      <c r="B17" s="970">
        <v>775</v>
      </c>
      <c r="C17" s="974">
        <v>14</v>
      </c>
      <c r="D17" s="969" t="str">
        <f>IF(A17="P",INDEX('LŠZ P'!A$2:AN$2000,B17,11),INDEX('LŠZ H'!A$2:AM$2000,B17,11))</f>
        <v>Štefan DLUGOŠ</v>
      </c>
      <c r="E17" s="973" t="str">
        <f>IF(A17="P",INDEX('LŠZ P'!A$2:AN$2000,B17,5),INDEX('LŠZ H'!A$2:AM$2000,B17,5))</f>
        <v>OM-P775</v>
      </c>
      <c r="F17" s="971">
        <f>IF(A17="P",INDEX('LŠZ P'!A$2:AN$2000,B17,6),INDEX('LŠZ H'!A$2:AM$2000,B17,6))</f>
        <v>0</v>
      </c>
      <c r="G17" s="970" t="str">
        <f>IF(A17="P",INDEX('LŠZ P'!A$2:AN$2000,B17,21),INDEX('LŠZ H'!A$2:AM$2000,B17,21))</f>
        <v>P</v>
      </c>
      <c r="H17" s="971">
        <f>IF(A17="P",INDEX('LŠZ P'!A$2:AN$2000,B17,17),INDEX('LŠZ H'!A$2:AM$2000,B17,17))</f>
        <v>20135</v>
      </c>
      <c r="I17" s="972">
        <v>45301</v>
      </c>
      <c r="J17" s="970" t="str">
        <f>IF(A17="P",INDEX('LŠZ P'!A$2:AN$2000,B17,2),INDEX('LŠZ H'!A$2:AM$2000,B17,2))</f>
        <v>PK</v>
      </c>
      <c r="K17" s="973" t="str">
        <f>IF(A17="P",CONCATENATE(INDEX('LŠZ P'!A$2:AN$2000,B17,24),",",INDEX('LŠZ P'!A$2:AN$2000,B17,26)," ",INDEX('LŠZ P'!A$2:AN$2000,B17,25)),CONCATENATE(INDEX('LŠZ H'!A$2:AM$2000,B17,24),",",INDEX('LŠZ H'!A$2:AM$2000,B17,26)," ",INDEX('LŠZ H'!A$2:AM$2000,B17,25)))</f>
        <v>Vyšné Ružbachy 395,EN-B 46025</v>
      </c>
      <c r="L17" s="973" t="str">
        <f>IF(A17="P",INDEX('LŠZ P'!A$2:AN$2000,B17,20),INDEX('LŠZ H'!A$2:AM$2000,B17,20))</f>
        <v>Vyparina</v>
      </c>
      <c r="M17" s="973" t="str">
        <f>IF(A17="P",CONCATENATE(INDEX('LŠZ P'!A$2:AN$2000,B17,3),"/",INDEX('LŠZ P'!A$2:AN$2000,B17,4)),CONCATENATE(INDEX('LŠZ H'!A$2:AM$2000,B17,3),"/",INDEX('LŠZ H'!A$2:AM$2000,B17,4)))</f>
        <v>MENTOR 4 L/</v>
      </c>
      <c r="N17" s="973" t="e">
        <f>IF(A17="P",CONCATENATE(INDEX('LŠZ P'!A$2:AN$2000,B17,23),";",INDEX('LŠZ P'!A$2:AN$2000,B17,42)),CONCATENATE(INDEX('LŠZ H'!A$2:AM$2000,B17,23),";",INDEX('LŠZ H'!A$2:AM$2000,B17,39)))</f>
        <v>#REF!</v>
      </c>
      <c r="O17" s="972">
        <v>46025</v>
      </c>
      <c r="P17" s="973"/>
    </row>
    <row r="18" spans="1:16" s="583" customFormat="1">
      <c r="A18" s="964" t="s">
        <v>722</v>
      </c>
      <c r="B18" s="965">
        <v>437</v>
      </c>
      <c r="C18" s="574">
        <v>15</v>
      </c>
      <c r="D18" s="964" t="str">
        <f>IF(A18="P",INDEX('LŠZ P'!A$2:AN$2000,B18,11),INDEX('LŠZ H'!A$2:AM$2000,B18,11))</f>
        <v>Ivan DOMÁNEK</v>
      </c>
      <c r="E18" s="968" t="str">
        <f>IF(A18="P",INDEX('LŠZ P'!A$2:AN$2000,B18,5),INDEX('LŠZ H'!A$2:AM$2000,B18,5))</f>
        <v>OM-P437</v>
      </c>
      <c r="F18" s="966">
        <f>IF(A18="P",INDEX('LŠZ P'!A$2:AN$2000,B18,6),INDEX('LŠZ H'!A$2:AM$2000,B18,6))</f>
        <v>0</v>
      </c>
      <c r="G18" s="965" t="str">
        <f>IF(A18="P",INDEX('LŠZ P'!A$2:AN$2000,B18,21),INDEX('LŠZ H'!A$2:AM$2000,B18,21))</f>
        <v>P</v>
      </c>
      <c r="H18" s="966">
        <f>IF(A18="P",INDEX('LŠZ P'!A$2:AN$2000,B18,17),INDEX('LŠZ H'!A$2:AM$2000,B18,17))</f>
        <v>21064</v>
      </c>
      <c r="I18" s="967">
        <v>45302</v>
      </c>
      <c r="J18" s="965" t="str">
        <f>IF(A18="P",INDEX('LŠZ P'!A$2:AN$2000,B18,2),INDEX('LŠZ H'!A$2:AM$2000,B18,2))</f>
        <v>PK</v>
      </c>
      <c r="K18" s="968" t="str">
        <f>IF(A18="P",CONCATENATE(INDEX('LŠZ P'!A$2:AN$2000,B18,24),",",INDEX('LŠZ P'!A$2:AN$2000,B18,26)," ",INDEX('LŠZ P'!A$2:AN$2000,B18,25)),CONCATENATE(INDEX('LŠZ H'!A$2:AM$2000,B18,24),",",INDEX('LŠZ H'!A$2:AM$2000,B18,26)," ",INDEX('LŠZ H'!A$2:AM$2000,B18,25)))</f>
        <v>Hviezdoslavova 120/6,EN-B 46033</v>
      </c>
      <c r="L18" s="968" t="str">
        <f>IF(A18="P",INDEX('LŠZ P'!A$2:AN$2000,B18,20),INDEX('LŠZ H'!A$2:AM$2000,B18,20))</f>
        <v>Badár</v>
      </c>
      <c r="M18" s="968" t="str">
        <f>IF(A18="P",CONCATENATE(INDEX('LŠZ P'!A$2:AN$2000,B18,3),"/",INDEX('LŠZ P'!A$2:AN$2000,B18,4)),CONCATENATE(INDEX('LŠZ H'!A$2:AM$2000,B18,3),"/",INDEX('LŠZ H'!A$2:AM$2000,B18,4)))</f>
        <v>TITAN II/</v>
      </c>
      <c r="N18" s="968" t="e">
        <f>IF(A18="P",CONCATENATE(INDEX('LŠZ P'!A$2:AN$2000,B18,23),";",INDEX('LŠZ P'!A$2:AN$2000,B18,42)),CONCATENATE(INDEX('LŠZ H'!A$2:AM$2000,B18,23),";",INDEX('LŠZ H'!A$2:AM$2000,B18,39)))</f>
        <v>#REF!</v>
      </c>
      <c r="O18" s="967">
        <v>46033</v>
      </c>
      <c r="P18" s="968"/>
    </row>
    <row r="19" spans="1:16" s="583" customFormat="1">
      <c r="A19" s="964" t="s">
        <v>722</v>
      </c>
      <c r="B19" s="965">
        <v>386</v>
      </c>
      <c r="C19" s="574">
        <v>16</v>
      </c>
      <c r="D19" s="964" t="str">
        <f>IF(A19="P",INDEX('LŠZ P'!A$2:AN$2000,B19,11),INDEX('LŠZ H'!A$2:AM$2000,B19,11))</f>
        <v>Nikola CHLEPKOVÁ</v>
      </c>
      <c r="E19" s="968" t="str">
        <f>IF(A19="P",INDEX('LŠZ P'!A$2:AN$2000,B19,5),INDEX('LŠZ H'!A$2:AM$2000,B19,5))</f>
        <v>OM-P386</v>
      </c>
      <c r="F19" s="966">
        <f>IF(A19="P",INDEX('LŠZ P'!A$2:AN$2000,B19,6),INDEX('LŠZ H'!A$2:AM$2000,B19,6))</f>
        <v>0</v>
      </c>
      <c r="G19" s="965" t="str">
        <f>IF(A19="P",INDEX('LŠZ P'!A$2:AN$2000,B19,21),INDEX('LŠZ H'!A$2:AM$2000,B19,21))</f>
        <v>P</v>
      </c>
      <c r="H19" s="966">
        <f>IF(A19="P",INDEX('LŠZ P'!A$2:AN$2000,B19,17),INDEX('LŠZ H'!A$2:AM$2000,B19,17))</f>
        <v>20067</v>
      </c>
      <c r="I19" s="967">
        <v>45302</v>
      </c>
      <c r="J19" s="965" t="str">
        <f>IF(A19="P",INDEX('LŠZ P'!A$2:AN$2000,B19,2),INDEX('LŠZ H'!A$2:AM$2000,B19,2))</f>
        <v>PK</v>
      </c>
      <c r="K19" s="968" t="str">
        <f>IF(A19="P",CONCATENATE(INDEX('LŠZ P'!A$2:AN$2000,B19,24),",",INDEX('LŠZ P'!A$2:AN$2000,B19,26)," ",INDEX('LŠZ P'!A$2:AN$2000,B19,25)),CONCATENATE(INDEX('LŠZ H'!A$2:AM$2000,B19,24),",",INDEX('LŠZ H'!A$2:AM$2000,B19,26)," ",INDEX('LŠZ H'!A$2:AM$2000,B19,25)))</f>
        <v>Lipová 2692/19,EN-A 46027</v>
      </c>
      <c r="L19" s="968" t="str">
        <f>IF(A19="P",INDEX('LŠZ P'!A$2:AN$2000,B19,20),INDEX('LŠZ H'!A$2:AM$2000,B19,20))</f>
        <v>Vyparina</v>
      </c>
      <c r="M19" s="968" t="str">
        <f>IF(A19="P",CONCATENATE(INDEX('LŠZ P'!A$2:AN$2000,B19,3),"/",INDEX('LŠZ P'!A$2:AN$2000,B19,4)),CONCATENATE(INDEX('LŠZ H'!A$2:AM$2000,B19,3),"/",INDEX('LŠZ H'!A$2:AM$2000,B19,4)))</f>
        <v>ALPHA 6 24/</v>
      </c>
      <c r="N19" s="968" t="e">
        <f>IF(A19="P",CONCATENATE(INDEX('LŠZ P'!A$2:AN$2000,B19,23),";",INDEX('LŠZ P'!A$2:AN$2000,B19,42)),CONCATENATE(INDEX('LŠZ H'!A$2:AM$2000,B19,23),";",INDEX('LŠZ H'!A$2:AM$2000,B19,39)))</f>
        <v>#REF!</v>
      </c>
      <c r="O19" s="967">
        <v>46027</v>
      </c>
      <c r="P19" s="968"/>
    </row>
    <row r="20" spans="1:16" s="583" customFormat="1">
      <c r="A20" s="964" t="s">
        <v>722</v>
      </c>
      <c r="B20" s="965">
        <v>275</v>
      </c>
      <c r="C20" s="574">
        <v>17</v>
      </c>
      <c r="D20" s="964" t="str">
        <f>IF(A20="P",INDEX('LŠZ P'!A$2:AN$2000,B20,11),INDEX('LŠZ H'!A$2:AM$2000,B20,11))</f>
        <v>Bc. Igor ŠAJTLAVA</v>
      </c>
      <c r="E20" s="968" t="str">
        <f>IF(A20="P",INDEX('LŠZ P'!A$2:AN$2000,B20,5),INDEX('LŠZ H'!A$2:AM$2000,B20,5))</f>
        <v>OM-P275</v>
      </c>
      <c r="F20" s="966">
        <f>IF(A20="P",INDEX('LŠZ P'!A$2:AN$2000,B20,6),INDEX('LŠZ H'!A$2:AM$2000,B20,6))</f>
        <v>0</v>
      </c>
      <c r="G20" s="965" t="str">
        <f>IF(A20="P",INDEX('LŠZ P'!A$2:AN$2000,B20,21),INDEX('LŠZ H'!A$2:AM$2000,B20,21))</f>
        <v>P, Z</v>
      </c>
      <c r="H20" s="966">
        <f>IF(A20="P",INDEX('LŠZ P'!A$2:AN$2000,B20,17),INDEX('LŠZ H'!A$2:AM$2000,B20,17))</f>
        <v>20099</v>
      </c>
      <c r="I20" s="967">
        <v>45302</v>
      </c>
      <c r="J20" s="965" t="str">
        <f>IF(A20="P",INDEX('LŠZ P'!A$2:AN$2000,B20,2),INDEX('LŠZ H'!A$2:AM$2000,B20,2))</f>
        <v>PK</v>
      </c>
      <c r="K20" s="968" t="str">
        <f>IF(A20="P",CONCATENATE(INDEX('LŠZ P'!A$2:AN$2000,B20,24),",",INDEX('LŠZ P'!A$2:AN$2000,B20,26)," ",INDEX('LŠZ P'!A$2:AN$2000,B20,25)),CONCATENATE(INDEX('LŠZ H'!A$2:AM$2000,B20,24),",",INDEX('LŠZ H'!A$2:AM$2000,B20,26)," ",INDEX('LŠZ H'!A$2:AM$2000,B20,25)))</f>
        <v>Garbiarska 1405/18,EN-A 46025</v>
      </c>
      <c r="L20" s="968" t="str">
        <f>IF(A20="P",INDEX('LŠZ P'!A$2:AN$2000,B20,20),INDEX('LŠZ H'!A$2:AM$2000,B20,20))</f>
        <v>Muhelyi</v>
      </c>
      <c r="M20" s="968" t="str">
        <f>IF(A20="P",CONCATENATE(INDEX('LŠZ P'!A$2:AN$2000,B20,3),"/",INDEX('LŠZ P'!A$2:AN$2000,B20,4)),CONCATENATE(INDEX('LŠZ H'!A$2:AM$2000,B20,3),"/",INDEX('LŠZ H'!A$2:AM$2000,B20,4)))</f>
        <v>ALPHA 6 28/</v>
      </c>
      <c r="N20" s="968" t="e">
        <f>IF(A20="P",CONCATENATE(INDEX('LŠZ P'!A$2:AN$2000,B20,23),";",INDEX('LŠZ P'!A$2:AN$2000,B20,42)),CONCATENATE(INDEX('LŠZ H'!A$2:AM$2000,B20,23),";",INDEX('LŠZ H'!A$2:AM$2000,B20,39)))</f>
        <v>#REF!</v>
      </c>
      <c r="O20" s="967">
        <v>46025</v>
      </c>
      <c r="P20" s="968"/>
    </row>
    <row r="21" spans="1:16" s="878" customFormat="1">
      <c r="A21" s="969" t="s">
        <v>722</v>
      </c>
      <c r="B21" s="970">
        <v>47</v>
      </c>
      <c r="C21" s="974">
        <v>18</v>
      </c>
      <c r="D21" s="969" t="str">
        <f>IF(A21="P",INDEX('LŠZ P'!A$2:AN$2000,B21,11),INDEX('LŠZ H'!A$2:AM$2000,B21,11))</f>
        <v>Mgr. Timea PREDAJŇOVÁ</v>
      </c>
      <c r="E21" s="973" t="str">
        <f>IF(A21="P",INDEX('LŠZ P'!A$2:AN$2000,B21,5),INDEX('LŠZ H'!A$2:AM$2000,B21,5))</f>
        <v>OM-P047</v>
      </c>
      <c r="F21" s="971">
        <f>IF(A21="P",INDEX('LŠZ P'!A$2:AN$2000,B21,6),INDEX('LŠZ H'!A$2:AM$2000,B21,6))</f>
        <v>0</v>
      </c>
      <c r="G21" s="970" t="str">
        <f>IF(A21="P",INDEX('LŠZ P'!A$2:AN$2000,B21,21),INDEX('LŠZ H'!A$2:AM$2000,B21,21))</f>
        <v>V</v>
      </c>
      <c r="H21" s="971">
        <f>IF(A21="P",INDEX('LŠZ P'!A$2:AN$2000,B21,17),INDEX('LŠZ H'!A$2:AM$2000,B21,17))</f>
        <v>24018</v>
      </c>
      <c r="I21" s="972">
        <v>45307</v>
      </c>
      <c r="J21" s="970" t="str">
        <f>IF(A21="P",INDEX('LŠZ P'!A$2:AN$2000,B21,2),INDEX('LŠZ H'!A$2:AM$2000,B21,2))</f>
        <v>PK</v>
      </c>
      <c r="K21" s="973" t="str">
        <f>IF(A21="P",CONCATENATE(INDEX('LŠZ P'!A$2:AN$2000,B21,24),",",INDEX('LŠZ P'!A$2:AN$2000,B21,26)," ",INDEX('LŠZ P'!A$2:AN$2000,B21,25)),CONCATENATE(INDEX('LŠZ H'!A$2:AM$2000,B21,24),",",INDEX('LŠZ H'!A$2:AM$2000,B21,26)," ",INDEX('LŠZ H'!A$2:AM$2000,B21,25)))</f>
        <v>Veternicová 13,EN-A 46027</v>
      </c>
      <c r="L21" s="973" t="str">
        <f>IF(A21="P",INDEX('LŠZ P'!A$2:AN$2000,B21,20),INDEX('LŠZ H'!A$2:AM$2000,B21,20))</f>
        <v>Muhelyi</v>
      </c>
      <c r="M21" s="973" t="str">
        <f>IF(A21="P",CONCATENATE(INDEX('LŠZ P'!A$2:AN$2000,B21,3),"/",INDEX('LŠZ P'!A$2:AN$2000,B21,4)),CONCATENATE(INDEX('LŠZ H'!A$2:AM$2000,B21,3),"/",INDEX('LŠZ H'!A$2:AM$2000,B21,4)))</f>
        <v>ALPHA 7 24/</v>
      </c>
      <c r="N21" s="973" t="e">
        <f>IF(A21="P",CONCATENATE(INDEX('LŠZ P'!A$2:AN$2000,B21,23),";",INDEX('LŠZ P'!A$2:AN$2000,B21,42)),CONCATENATE(INDEX('LŠZ H'!A$2:AM$2000,B21,23),";",INDEX('LŠZ H'!A$2:AM$2000,B21,39)))</f>
        <v>#REF!</v>
      </c>
      <c r="O21" s="972">
        <v>46027</v>
      </c>
      <c r="P21" s="973"/>
    </row>
    <row r="22" spans="1:16" s="878" customFormat="1">
      <c r="A22" s="969" t="s">
        <v>722</v>
      </c>
      <c r="B22" s="970">
        <v>31</v>
      </c>
      <c r="C22" s="974">
        <v>19</v>
      </c>
      <c r="D22" s="969" t="str">
        <f>IF(A22="P",INDEX('LŠZ P'!A$2:AN$2000,B22,11),INDEX('LŠZ H'!A$2:AM$2000,B22,11))</f>
        <v>Ján MAKOVNÍK</v>
      </c>
      <c r="E22" s="973" t="str">
        <f>IF(A22="P",INDEX('LŠZ P'!A$2:AN$2000,B22,5),INDEX('LŠZ H'!A$2:AM$2000,B22,5))</f>
        <v>OM-P031</v>
      </c>
      <c r="F22" s="971">
        <f>IF(A22="P",INDEX('LŠZ P'!A$2:AN$2000,B22,6),INDEX('LŠZ H'!A$2:AM$2000,B22,6))</f>
        <v>0</v>
      </c>
      <c r="G22" s="970" t="str">
        <f>IF(A22="P",INDEX('LŠZ P'!A$2:AN$2000,B22,21),INDEX('LŠZ H'!A$2:AM$2000,B22,21))</f>
        <v>V</v>
      </c>
      <c r="H22" s="971">
        <f>IF(A22="P",INDEX('LŠZ P'!A$2:AN$2000,B22,17),INDEX('LŠZ H'!A$2:AM$2000,B22,17))</f>
        <v>24019</v>
      </c>
      <c r="I22" s="972">
        <v>45307</v>
      </c>
      <c r="J22" s="970" t="str">
        <f>IF(A22="P",INDEX('LŠZ P'!A$2:AN$2000,B22,2),INDEX('LŠZ H'!A$2:AM$2000,B22,2))</f>
        <v>PK</v>
      </c>
      <c r="K22" s="973" t="str">
        <f>IF(A22="P",CONCATENATE(INDEX('LŠZ P'!A$2:AN$2000,B22,24),",",INDEX('LŠZ P'!A$2:AN$2000,B22,26)," ",INDEX('LŠZ P'!A$2:AN$2000,B22,25)),CONCATENATE(INDEX('LŠZ H'!A$2:AM$2000,B22,24),",",INDEX('LŠZ H'!A$2:AM$2000,B22,26)," ",INDEX('LŠZ H'!A$2:AM$2000,B22,25)))</f>
        <v>P. Jilemnického 9,EN-B 46028</v>
      </c>
      <c r="L22" s="973" t="str">
        <f>IF(A22="P",INDEX('LŠZ P'!A$2:AN$2000,B22,20),INDEX('LŠZ H'!A$2:AM$2000,B22,20))</f>
        <v>Muhelyi</v>
      </c>
      <c r="M22" s="973" t="str">
        <f>IF(A22="P",CONCATENATE(INDEX('LŠZ P'!A$2:AN$2000,B22,3),"/",INDEX('LŠZ P'!A$2:AN$2000,B22,4)),CONCATENATE(INDEX('LŠZ H'!A$2:AM$2000,B22,3),"/",INDEX('LŠZ H'!A$2:AM$2000,B22,4)))</f>
        <v>RUSH 5 MS/</v>
      </c>
      <c r="N22" s="973" t="e">
        <f>IF(A22="P",CONCATENATE(INDEX('LŠZ P'!A$2:AN$2000,B22,23),";",INDEX('LŠZ P'!A$2:AN$2000,B22,42)),CONCATENATE(INDEX('LŠZ H'!A$2:AM$2000,B22,23),";",INDEX('LŠZ H'!A$2:AM$2000,B22,39)))</f>
        <v>#REF!</v>
      </c>
      <c r="O22" s="972">
        <v>46028</v>
      </c>
      <c r="P22" s="973"/>
    </row>
    <row r="23" spans="1:16" s="878" customFormat="1">
      <c r="A23" s="969" t="s">
        <v>722</v>
      </c>
      <c r="B23" s="970">
        <v>4</v>
      </c>
      <c r="C23" s="974">
        <v>20</v>
      </c>
      <c r="D23" s="969" t="str">
        <f>IF(A23="P",INDEX('LŠZ P'!A$2:AN$2000,B23,11),INDEX('LŠZ H'!A$2:AM$2000,B23,11))</f>
        <v>Norbert KREČMER</v>
      </c>
      <c r="E23" s="973" t="str">
        <f>IF(A23="P",INDEX('LŠZ P'!A$2:AN$2000,B23,5),INDEX('LŠZ H'!A$2:AM$2000,B23,5))</f>
        <v>OM-P004</v>
      </c>
      <c r="F23" s="971">
        <f>IF(A23="P",INDEX('LŠZ P'!A$2:AN$2000,B23,6),INDEX('LŠZ H'!A$2:AM$2000,B23,6))</f>
        <v>0</v>
      </c>
      <c r="G23" s="970" t="str">
        <f>IF(A23="P",INDEX('LŠZ P'!A$2:AN$2000,B23,21),INDEX('LŠZ H'!A$2:AM$2000,B23,21))</f>
        <v>V</v>
      </c>
      <c r="H23" s="971">
        <f>IF(A23="P",INDEX('LŠZ P'!A$2:AN$2000,B23,17),INDEX('LŠZ H'!A$2:AM$2000,B23,17))</f>
        <v>24020</v>
      </c>
      <c r="I23" s="972">
        <v>45307</v>
      </c>
      <c r="J23" s="970" t="str">
        <f>IF(A23="P",INDEX('LŠZ P'!A$2:AN$2000,B23,2),INDEX('LŠZ H'!A$2:AM$2000,B23,2))</f>
        <v>PK</v>
      </c>
      <c r="K23" s="973" t="str">
        <f>IF(A23="P",CONCATENATE(INDEX('LŠZ P'!A$2:AN$2000,B23,24),",",INDEX('LŠZ P'!A$2:AN$2000,B23,26)," ",INDEX('LŠZ P'!A$2:AN$2000,B23,25)),CONCATENATE(INDEX('LŠZ H'!A$2:AM$2000,B23,24),",",INDEX('LŠZ H'!A$2:AM$2000,B23,26)," ",INDEX('LŠZ H'!A$2:AM$2000,B23,25)))</f>
        <v>Husitská 1230/7,EN-C 46021</v>
      </c>
      <c r="L23" s="973" t="str">
        <f>IF(A23="P",INDEX('LŠZ P'!A$2:AN$2000,B23,20),INDEX('LŠZ H'!A$2:AM$2000,B23,20))</f>
        <v>Podmaník</v>
      </c>
      <c r="M23" s="973" t="str">
        <f>IF(A23="P",CONCATENATE(INDEX('LŠZ P'!A$2:AN$2000,B23,3),"/",INDEX('LŠZ P'!A$2:AN$2000,B23,4)),CONCATENATE(INDEX('LŠZ H'!A$2:AM$2000,B23,3),"/",INDEX('LŠZ H'!A$2:AM$2000,B23,4)))</f>
        <v>ALPINA 4 MS/</v>
      </c>
      <c r="N23" s="973" t="e">
        <f>IF(A23="P",CONCATENATE(INDEX('LŠZ P'!A$2:AN$2000,B23,23),";",INDEX('LŠZ P'!A$2:AN$2000,B23,42)),CONCATENATE(INDEX('LŠZ H'!A$2:AM$2000,B23,23),";",INDEX('LŠZ H'!A$2:AM$2000,B23,39)))</f>
        <v>#REF!</v>
      </c>
      <c r="O23" s="972">
        <v>46021</v>
      </c>
      <c r="P23" s="973">
        <v>20</v>
      </c>
    </row>
    <row r="24" spans="1:16" s="878" customFormat="1">
      <c r="A24" s="969" t="s">
        <v>722</v>
      </c>
      <c r="B24" s="970">
        <v>1045</v>
      </c>
      <c r="C24" s="974">
        <v>21</v>
      </c>
      <c r="D24" s="969" t="str">
        <f>IF(A24="P",INDEX('LŠZ P'!A$2:AN$2000,B24,11),INDEX('LŠZ H'!A$2:AM$2000,B24,11))</f>
        <v>Karol MIKUŠ</v>
      </c>
      <c r="E24" s="973" t="str">
        <f>IF(A24="P",INDEX('LŠZ P'!A$2:AN$2000,B24,5),INDEX('LŠZ H'!A$2:AM$2000,B24,5))</f>
        <v>OM-L045</v>
      </c>
      <c r="F24" s="1006" t="str">
        <f>IF(A24="P",INDEX('LŠZ P'!A$2:AN$2000,B24,6),INDEX('LŠZ H'!A$2:AM$2000,B24,6))</f>
        <v>L045</v>
      </c>
      <c r="G24" s="970" t="str">
        <f>IF(A24="P",INDEX('LŠZ P'!A$2:AN$2000,B24,21),INDEX('LŠZ H'!A$2:AM$2000,B24,21))</f>
        <v>P/P</v>
      </c>
      <c r="H24" s="971">
        <f>IF(A24="P",INDEX('LŠZ P'!A$2:AN$2000,B24,17),INDEX('LŠZ H'!A$2:AM$2000,B24,17))</f>
        <v>23060</v>
      </c>
      <c r="I24" s="972">
        <v>45307</v>
      </c>
      <c r="J24" s="970" t="str">
        <f>IF(A24="P",INDEX('LŠZ P'!A$2:AN$2000,B24,2),INDEX('LŠZ H'!A$2:AM$2000,B24,2))</f>
        <v>MPK</v>
      </c>
      <c r="K24" s="973" t="str">
        <f>IF(A24="P",CONCATENATE(INDEX('LŠZ P'!A$2:AN$2000,B24,24),",",INDEX('LŠZ P'!A$2:AN$2000,B24,26)," ",INDEX('LŠZ P'!A$2:AN$2000,B24,25)),CONCATENATE(INDEX('LŠZ H'!A$2:AM$2000,B24,24),",",INDEX('LŠZ H'!A$2:AM$2000,B24,26)," ",INDEX('LŠZ H'!A$2:AM$2000,B24,25)))</f>
        <v>Lysákova 20,EN-B 46033</v>
      </c>
      <c r="L24" s="973" t="str">
        <f>IF(A24="P",INDEX('LŠZ P'!A$2:AN$2000,B24,20),INDEX('LŠZ H'!A$2:AM$2000,B24,20))</f>
        <v>Čierny/Mitter</v>
      </c>
      <c r="M24" s="973" t="str">
        <f>IF(A24="P",CONCATENATE(INDEX('LŠZ P'!A$2:AN$2000,B24,3),"/",INDEX('LŠZ P'!A$2:AN$2000,B24,4)),CONCATENATE(INDEX('LŠZ H'!A$2:AM$2000,B24,3),"/",INDEX('LŠZ H'!A$2:AM$2000,B24,4)))</f>
        <v>PLUTO 3 L/NIMBUS MONO 1</v>
      </c>
      <c r="N24" s="973" t="e">
        <f>IF(A24="P",CONCATENATE(INDEX('LŠZ P'!A$2:AN$2000,B24,23),";",INDEX('LŠZ P'!A$2:AN$2000,B24,42)),CONCATENATE(INDEX('LŠZ H'!A$2:AM$2000,B24,23),";",INDEX('LŠZ H'!A$2:AM$2000,B24,39)))</f>
        <v>#REF!</v>
      </c>
      <c r="O24" s="972">
        <v>46033</v>
      </c>
      <c r="P24" s="973"/>
    </row>
    <row r="25" spans="1:16" s="878" customFormat="1">
      <c r="A25" s="969" t="s">
        <v>722</v>
      </c>
      <c r="B25" s="970">
        <v>1359</v>
      </c>
      <c r="C25" s="974">
        <v>22</v>
      </c>
      <c r="D25" s="969" t="str">
        <f>IF(A25="P",INDEX('LŠZ P'!A$2:AN$2000,B25,11),INDEX('LŠZ H'!A$2:AM$2000,B25,11))</f>
        <v>Karol MIKUŠ</v>
      </c>
      <c r="E25" s="973" t="str">
        <f>IF(A25="P",INDEX('LŠZ P'!A$2:AN$2000,B25,5),INDEX('LŠZ H'!A$2:AM$2000,B25,5))</f>
        <v>OM-L359</v>
      </c>
      <c r="F25" s="971">
        <f>IF(A25="P",INDEX('LŠZ P'!A$2:AN$2000,B25,6),INDEX('LŠZ H'!A$2:AM$2000,B25,6))</f>
        <v>0</v>
      </c>
      <c r="G25" s="970" t="str">
        <f>IF(A25="P",INDEX('LŠZ P'!A$2:AN$2000,B25,21),INDEX('LŠZ H'!A$2:AM$2000,B25,21))</f>
        <v>P</v>
      </c>
      <c r="H25" s="971">
        <f>IF(A25="P",INDEX('LŠZ P'!A$2:AN$2000,B25,17),INDEX('LŠZ H'!A$2:AM$2000,B25,17))</f>
        <v>20069</v>
      </c>
      <c r="I25" s="972">
        <v>45307</v>
      </c>
      <c r="J25" s="970" t="str">
        <f>IF(A25="P",INDEX('LŠZ P'!A$2:AN$2000,B25,2),INDEX('LŠZ H'!A$2:AM$2000,B25,2))</f>
        <v>PK</v>
      </c>
      <c r="K25" s="973" t="str">
        <f>IF(A25="P",CONCATENATE(INDEX('LŠZ P'!A$2:AN$2000,B25,24),",",INDEX('LŠZ P'!A$2:AN$2000,B25,26)," ",INDEX('LŠZ P'!A$2:AN$2000,B25,25)),CONCATENATE(INDEX('LŠZ H'!A$2:AM$2000,B25,24),",",INDEX('LŠZ H'!A$2:AM$2000,B25,26)," ",INDEX('LŠZ H'!A$2:AM$2000,B25,25)))</f>
        <v>Lysákova 20,EN-B 46033</v>
      </c>
      <c r="L25" s="973" t="str">
        <f>IF(A25="P",INDEX('LŠZ P'!A$2:AN$2000,B25,20),INDEX('LŠZ H'!A$2:AM$2000,B25,20))</f>
        <v>Čierny</v>
      </c>
      <c r="M25" s="973" t="str">
        <f>IF(A25="P",CONCATENATE(INDEX('LŠZ P'!A$2:AN$2000,B25,3),"/",INDEX('LŠZ P'!A$2:AN$2000,B25,4)),CONCATENATE(INDEX('LŠZ H'!A$2:AM$2000,B25,3),"/",INDEX('LŠZ H'!A$2:AM$2000,B25,4)))</f>
        <v>MENTOR 4 L/</v>
      </c>
      <c r="N25" s="973" t="e">
        <f>IF(A25="P",CONCATENATE(INDEX('LŠZ P'!A$2:AN$2000,B25,23),";",INDEX('LŠZ P'!A$2:AN$2000,B25,42)),CONCATENATE(INDEX('LŠZ H'!A$2:AM$2000,B25,23),";",INDEX('LŠZ H'!A$2:AM$2000,B25,39)))</f>
        <v>#REF!</v>
      </c>
      <c r="O25" s="972">
        <v>46033</v>
      </c>
      <c r="P25" s="973"/>
    </row>
    <row r="26" spans="1:16" s="878" customFormat="1">
      <c r="A26" s="969" t="s">
        <v>722</v>
      </c>
      <c r="B26" s="970">
        <v>337</v>
      </c>
      <c r="C26" s="974">
        <v>23</v>
      </c>
      <c r="D26" s="969" t="str">
        <f>IF(A26="P",INDEX('LŠZ P'!A$2:AN$2000,B26,11),INDEX('LŠZ H'!A$2:AM$2000,B26,11))</f>
        <v>Tomáš SUCHÝ</v>
      </c>
      <c r="E26" s="973" t="str">
        <f>IF(A26="P",INDEX('LŠZ P'!A$2:AN$2000,B26,5),INDEX('LŠZ H'!A$2:AM$2000,B26,5))</f>
        <v>OM-P337</v>
      </c>
      <c r="F26" s="971">
        <f>IF(A26="P",INDEX('LŠZ P'!A$2:AN$2000,B26,6),INDEX('LŠZ H'!A$2:AM$2000,B26,6))</f>
        <v>0</v>
      </c>
      <c r="G26" s="970" t="str">
        <f>IF(A26="P",INDEX('LŠZ P'!A$2:AN$2000,B26,21),INDEX('LŠZ H'!A$2:AM$2000,B26,21))</f>
        <v>P</v>
      </c>
      <c r="H26" s="971">
        <f>IF(A26="P",INDEX('LŠZ P'!A$2:AN$2000,B26,17),INDEX('LŠZ H'!A$2:AM$2000,B26,17))</f>
        <v>20041</v>
      </c>
      <c r="I26" s="972">
        <v>45307</v>
      </c>
      <c r="J26" s="970" t="str">
        <f>IF(A26="P",INDEX('LŠZ P'!A$2:AN$2000,B26,2),INDEX('LŠZ H'!A$2:AM$2000,B26,2))</f>
        <v>PK</v>
      </c>
      <c r="K26" s="973" t="str">
        <f>IF(A26="P",CONCATENATE(INDEX('LŠZ P'!A$2:AN$2000,B26,24),",",INDEX('LŠZ P'!A$2:AN$2000,B26,26)," ",INDEX('LŠZ P'!A$2:AN$2000,B26,25)),CONCATENATE(INDEX('LŠZ H'!A$2:AM$2000,B26,24),",",INDEX('LŠZ H'!A$2:AM$2000,B26,26)," ",INDEX('LŠZ H'!A$2:AM$2000,B26,25)))</f>
        <v>Tichá 419,EN-C 46032</v>
      </c>
      <c r="L26" s="973" t="str">
        <f>IF(A26="P",INDEX('LŠZ P'!A$2:AN$2000,B26,20),INDEX('LŠZ H'!A$2:AM$2000,B26,20))</f>
        <v>Vyparina</v>
      </c>
      <c r="M26" s="973" t="str">
        <f>IF(A26="P",CONCATENATE(INDEX('LŠZ P'!A$2:AN$2000,B26,3),"/",INDEX('LŠZ P'!A$2:AN$2000,B26,4)),CONCATENATE(INDEX('LŠZ H'!A$2:AM$2000,B26,3),"/",INDEX('LŠZ H'!A$2:AM$2000,B26,4)))</f>
        <v>VENUS SC/</v>
      </c>
      <c r="N26" s="973" t="e">
        <f>IF(A26="P",CONCATENATE(INDEX('LŠZ P'!A$2:AN$2000,B26,23),";",INDEX('LŠZ P'!A$2:AN$2000,B26,42)),CONCATENATE(INDEX('LŠZ H'!A$2:AM$2000,B26,23),";",INDEX('LŠZ H'!A$2:AM$2000,B26,39)))</f>
        <v>#REF!</v>
      </c>
      <c r="O26" s="972">
        <v>46032</v>
      </c>
      <c r="P26" s="973"/>
    </row>
    <row r="27" spans="1:16" s="583" customFormat="1">
      <c r="A27" s="964" t="s">
        <v>722</v>
      </c>
      <c r="B27" s="965">
        <v>50</v>
      </c>
      <c r="C27" s="574">
        <v>24</v>
      </c>
      <c r="D27" s="964" t="str">
        <f>IF(A27="P",INDEX('LŠZ P'!A$2:AN$2000,B27,11),INDEX('LŠZ H'!A$2:AM$2000,B27,11))</f>
        <v>Ing. Katarína PILKOVÁ</v>
      </c>
      <c r="E27" s="964" t="str">
        <f>IF(A27="P",INDEX('LŠZ P'!A$2:AN$2000,B27,5),INDEX('LŠZ H'!A$2:AM$2000,B27,5))</f>
        <v>OM-P050</v>
      </c>
      <c r="F27" s="964">
        <f>IF(A27="P",INDEX('LŠZ P'!A$2:AN$2000,B27,6),INDEX('LŠZ H'!A$2:AM$2000,B27,6))</f>
        <v>0</v>
      </c>
      <c r="G27" s="965" t="str">
        <f>IF(A27="P",INDEX('LŠZ P'!A$2:AN$2000,B27,21),INDEX('LŠZ H'!A$2:AM$2000,B27,21))</f>
        <v>V</v>
      </c>
      <c r="H27" s="964">
        <f>IF(A27="P",INDEX('LŠZ P'!A$2:AN$2000,B27,17),INDEX('LŠZ H'!A$2:AM$2000,B27,17))</f>
        <v>24024</v>
      </c>
      <c r="I27" s="1007">
        <v>45308</v>
      </c>
      <c r="J27" s="965" t="str">
        <f>IF(A27="P",INDEX('LŠZ P'!A$2:AN$2000,B27,2),INDEX('LŠZ H'!A$2:AM$2000,B27,2))</f>
        <v>PK</v>
      </c>
      <c r="K27" s="964" t="str">
        <f>IF(A27="P",CONCATENATE(INDEX('LŠZ P'!A$2:AN$2000,B27,24),",",INDEX('LŠZ P'!A$2:AN$2000,B27,26)," ",INDEX('LŠZ P'!A$2:AN$2000,B27,25)),CONCATENATE(INDEX('LŠZ H'!A$2:AM$2000,B27,24),",",INDEX('LŠZ H'!A$2:AM$2000,B27,26)," ",INDEX('LŠZ H'!A$2:AM$2000,B27,25)))</f>
        <v>Špačinská cesta 64,EN-C 46032</v>
      </c>
      <c r="L27" s="964" t="str">
        <f>IF(A27="P",INDEX('LŠZ P'!A$2:AN$2000,B27,20),INDEX('LŠZ H'!A$2:AM$2000,B27,20))</f>
        <v>Vyparina</v>
      </c>
      <c r="M27" s="964" t="str">
        <f>IF(A27="P",CONCATENATE(INDEX('LŠZ P'!A$2:AN$2000,B27,3),"/",INDEX('LŠZ P'!A$2:AN$2000,B27,4)),CONCATENATE(INDEX('LŠZ H'!A$2:AM$2000,B27,3),"/",INDEX('LŠZ H'!A$2:AM$2000,B27,4)))</f>
        <v>DELTA 4 XS/</v>
      </c>
      <c r="N27" s="964" t="e">
        <f>IF(A27="P",CONCATENATE(INDEX('LŠZ P'!A$2:AN$2000,B27,23),";",INDEX('LŠZ P'!A$2:AN$2000,B27,42)),CONCATENATE(INDEX('LŠZ H'!A$2:AM$2000,B27,23),";",INDEX('LŠZ H'!A$2:AM$2000,B27,39)))</f>
        <v>#REF!</v>
      </c>
      <c r="O27" s="1007">
        <v>46032</v>
      </c>
      <c r="P27" s="968"/>
    </row>
    <row r="28" spans="1:16" s="583" customFormat="1">
      <c r="A28" s="964" t="s">
        <v>722</v>
      </c>
      <c r="B28" s="965">
        <v>731</v>
      </c>
      <c r="C28" s="574">
        <v>25</v>
      </c>
      <c r="D28" s="964" t="str">
        <f>IF(A28="P",INDEX('LŠZ P'!A$2:AN$2000,B28,11),INDEX('LŠZ H'!A$2:AM$2000,B28,11))</f>
        <v>František MIŠENKA</v>
      </c>
      <c r="E28" s="964" t="str">
        <f>IF(A28="P",INDEX('LŠZ P'!A$2:AN$2000,B28,5),INDEX('LŠZ H'!A$2:AM$2000,B28,5))</f>
        <v>OM-P731</v>
      </c>
      <c r="F28" s="964">
        <f>IF(A28="P",INDEX('LŠZ P'!A$2:AN$2000,B28,6),INDEX('LŠZ H'!A$2:AM$2000,B28,6))</f>
        <v>0</v>
      </c>
      <c r="G28" s="965" t="str">
        <f>IF(A28="P",INDEX('LŠZ P'!A$2:AN$2000,B28,21),INDEX('LŠZ H'!A$2:AM$2000,B28,21))</f>
        <v>P</v>
      </c>
      <c r="H28" s="964">
        <f>IF(A28="P",INDEX('LŠZ P'!A$2:AN$2000,B28,17),INDEX('LŠZ H'!A$2:AM$2000,B28,17))</f>
        <v>19221</v>
      </c>
      <c r="I28" s="1007">
        <v>45309</v>
      </c>
      <c r="J28" s="965" t="str">
        <f>IF(A28="P",INDEX('LŠZ P'!A$2:AN$2000,B28,2),INDEX('LŠZ H'!A$2:AM$2000,B28,2))</f>
        <v>PK</v>
      </c>
      <c r="K28" s="964" t="str">
        <f>IF(A28="P",CONCATENATE(INDEX('LŠZ P'!A$2:AN$2000,B28,24),",",INDEX('LŠZ P'!A$2:AN$2000,B28,26)," ",INDEX('LŠZ P'!A$2:AN$2000,B28,25)),CONCATENATE(INDEX('LŠZ H'!A$2:AM$2000,B28,24),",",INDEX('LŠZ H'!A$2:AM$2000,B28,26)," ",INDEX('LŠZ H'!A$2:AM$2000,B28,25)))</f>
        <v>Okružná 927/52,EN-B 46027</v>
      </c>
      <c r="L28" s="964" t="str">
        <f>IF(A28="P",INDEX('LŠZ P'!A$2:AN$2000,B28,20),INDEX('LŠZ H'!A$2:AM$2000,B28,20))</f>
        <v>Čierny</v>
      </c>
      <c r="M28" s="964" t="str">
        <f>IF(A28="P",CONCATENATE(INDEX('LŠZ P'!A$2:AN$2000,B28,3),"/",INDEX('LŠZ P'!A$2:AN$2000,B28,4)),CONCATENATE(INDEX('LŠZ H'!A$2:AM$2000,B28,3),"/",INDEX('LŠZ H'!A$2:AM$2000,B28,4)))</f>
        <v>SWIFT 5 MS/</v>
      </c>
      <c r="N28" s="964" t="e">
        <f>IF(A28="P",CONCATENATE(INDEX('LŠZ P'!A$2:AN$2000,B28,23),";",INDEX('LŠZ P'!A$2:AN$2000,B28,42)),CONCATENATE(INDEX('LŠZ H'!A$2:AM$2000,B28,23),";",INDEX('LŠZ H'!A$2:AM$2000,B28,39)))</f>
        <v>#REF!</v>
      </c>
      <c r="O28" s="1007">
        <v>46027</v>
      </c>
      <c r="P28" s="968"/>
    </row>
    <row r="29" spans="1:16" s="583" customFormat="1">
      <c r="A29" s="964" t="s">
        <v>722</v>
      </c>
      <c r="B29" s="965">
        <v>78</v>
      </c>
      <c r="C29" s="574">
        <v>26</v>
      </c>
      <c r="D29" s="964" t="str">
        <f>IF(A29="P",INDEX('LŠZ P'!A$2:AN$2000,B29,11),INDEX('LŠZ H'!A$2:AM$2000,B29,11))</f>
        <v>Gabriel UHARČEK</v>
      </c>
      <c r="E29" s="964" t="str">
        <f>IF(A29="P",INDEX('LŠZ P'!A$2:AN$2000,B29,5),INDEX('LŠZ H'!A$2:AM$2000,B29,5))</f>
        <v>OM-P078</v>
      </c>
      <c r="F29" s="964">
        <f>IF(A29="P",INDEX('LŠZ P'!A$2:AN$2000,B29,6),INDEX('LŠZ H'!A$2:AM$2000,B29,6))</f>
        <v>0</v>
      </c>
      <c r="G29" s="965" t="str">
        <f>IF(A29="P",INDEX('LŠZ P'!A$2:AN$2000,B29,21),INDEX('LŠZ H'!A$2:AM$2000,B29,21))</f>
        <v>V</v>
      </c>
      <c r="H29" s="964">
        <f>IF(A29="P",INDEX('LŠZ P'!A$2:AN$2000,B29,17),INDEX('LŠZ H'!A$2:AM$2000,B29,17))</f>
        <v>24026</v>
      </c>
      <c r="I29" s="1007">
        <v>45309</v>
      </c>
      <c r="J29" s="965" t="str">
        <f>IF(A29="P",INDEX('LŠZ P'!A$2:AN$2000,B29,2),INDEX('LŠZ H'!A$2:AM$2000,B29,2))</f>
        <v>PK</v>
      </c>
      <c r="K29" s="964" t="str">
        <f>IF(A29="P",CONCATENATE(INDEX('LŠZ P'!A$2:AN$2000,B29,24),",",INDEX('LŠZ P'!A$2:AN$2000,B29,26)," ",INDEX('LŠZ P'!A$2:AN$2000,B29,25)),CONCATENATE(INDEX('LŠZ H'!A$2:AM$2000,B29,24),",",INDEX('LŠZ H'!A$2:AM$2000,B29,26)," ",INDEX('LŠZ H'!A$2:AM$2000,B29,25)))</f>
        <v>Šafárikova 88,EN-C 46032</v>
      </c>
      <c r="L29" s="964" t="str">
        <f>IF(A29="P",INDEX('LŠZ P'!A$2:AN$2000,B29,20),INDEX('LŠZ H'!A$2:AM$2000,B29,20))</f>
        <v>Vyparina</v>
      </c>
      <c r="M29" s="964" t="str">
        <f>IF(A29="P",CONCATENATE(INDEX('LŠZ P'!A$2:AN$2000,B29,3),"/",INDEX('LŠZ P'!A$2:AN$2000,B29,4)),CONCATENATE(INDEX('LŠZ H'!A$2:AM$2000,B29,3),"/",INDEX('LŠZ H'!A$2:AM$2000,B29,4)))</f>
        <v>TRITON 2 L/</v>
      </c>
      <c r="N29" s="964" t="e">
        <f>IF(A29="P",CONCATENATE(INDEX('LŠZ P'!A$2:AN$2000,B29,23),";",INDEX('LŠZ P'!A$2:AN$2000,B29,42)),CONCATENATE(INDEX('LŠZ H'!A$2:AM$2000,B29,23),";",INDEX('LŠZ H'!A$2:AM$2000,B29,39)))</f>
        <v>#REF!</v>
      </c>
      <c r="O29" s="1007">
        <v>46032</v>
      </c>
      <c r="P29" s="968"/>
    </row>
    <row r="30" spans="1:16" s="583" customFormat="1">
      <c r="A30" s="964" t="s">
        <v>722</v>
      </c>
      <c r="B30" s="965">
        <v>100</v>
      </c>
      <c r="C30" s="574">
        <v>27</v>
      </c>
      <c r="D30" s="964" t="str">
        <f>IF(A30="P",INDEX('LŠZ P'!A$2:AN$2000,B30,11),INDEX('LŠZ H'!A$2:AM$2000,B30,11))</f>
        <v>Gabriel UHARČEK</v>
      </c>
      <c r="E30" s="1008" t="str">
        <f>IF(A30="P",INDEX('LŠZ P'!A$2:AN$2000,B30,5),INDEX('LŠZ H'!A$2:AM$2000,B30,5))</f>
        <v>OM-P100</v>
      </c>
      <c r="F30" s="964">
        <f>IF(A30="P",INDEX('LŠZ P'!A$2:AN$2000,B30,6),INDEX('LŠZ H'!A$2:AM$2000,B30,6))</f>
        <v>0</v>
      </c>
      <c r="G30" s="965" t="str">
        <f>IF(A30="P",INDEX('LŠZ P'!A$2:AN$2000,B30,21),INDEX('LŠZ H'!A$2:AM$2000,B30,21))</f>
        <v>V</v>
      </c>
      <c r="H30" s="964">
        <f>IF(A30="P",INDEX('LŠZ P'!A$2:AN$2000,B30,17),INDEX('LŠZ H'!A$2:AM$2000,B30,17))</f>
        <v>24027</v>
      </c>
      <c r="I30" s="1007">
        <v>45309</v>
      </c>
      <c r="J30" s="965" t="str">
        <f>IF(A30="P",INDEX('LŠZ P'!A$2:AN$2000,B30,2),INDEX('LŠZ H'!A$2:AM$2000,B30,2))</f>
        <v>PK</v>
      </c>
      <c r="K30" s="964" t="str">
        <f>IF(A30="P",CONCATENATE(INDEX('LŠZ P'!A$2:AN$2000,B30,24),",",INDEX('LŠZ P'!A$2:AN$2000,B30,26)," ",INDEX('LŠZ P'!A$2:AN$2000,B30,25)),CONCATENATE(INDEX('LŠZ H'!A$2:AM$2000,B30,24),",",INDEX('LŠZ H'!A$2:AM$2000,B30,26)," ",INDEX('LŠZ H'!A$2:AM$2000,B30,25)))</f>
        <v>Šafárikova 88,EN-B 46032</v>
      </c>
      <c r="L30" s="964" t="str">
        <f>IF(A30="P",INDEX('LŠZ P'!A$2:AN$2000,B30,20),INDEX('LŠZ H'!A$2:AM$2000,B30,20))</f>
        <v>Vyparina</v>
      </c>
      <c r="M30" s="964" t="str">
        <f>IF(A30="P",CONCATENATE(INDEX('LŠZ P'!A$2:AN$2000,B30,3),"/",INDEX('LŠZ P'!A$2:AN$2000,B30,4)),CONCATENATE(INDEX('LŠZ H'!A$2:AM$2000,B30,3),"/",INDEX('LŠZ H'!A$2:AM$2000,B30,4)))</f>
        <v>ION 3 L/</v>
      </c>
      <c r="N30" s="964" t="e">
        <f>IF(A30="P",CONCATENATE(INDEX('LŠZ P'!A$2:AN$2000,B30,23),";",INDEX('LŠZ P'!A$2:AN$2000,B30,42)),CONCATENATE(INDEX('LŠZ H'!A$2:AM$2000,B30,23),";",INDEX('LŠZ H'!A$2:AM$2000,B30,39)))</f>
        <v>#REF!</v>
      </c>
      <c r="O30" s="1007">
        <v>46032</v>
      </c>
      <c r="P30" s="968"/>
    </row>
    <row r="31" spans="1:16" s="583" customFormat="1">
      <c r="A31" s="964" t="s">
        <v>722</v>
      </c>
      <c r="B31" s="965">
        <v>379</v>
      </c>
      <c r="C31" s="574">
        <v>28</v>
      </c>
      <c r="D31" s="964" t="str">
        <f>IF(A31="P",INDEX('LŠZ P'!A$2:AN$2000,B31,11),INDEX('LŠZ H'!A$2:AM$2000,B31,11))</f>
        <v>Boris HLOBEŇ</v>
      </c>
      <c r="E31" s="964" t="str">
        <f>IF(A31="P",INDEX('LŠZ P'!A$2:AN$2000,B31,5),INDEX('LŠZ H'!A$2:AM$2000,B31,5))</f>
        <v>OM-P379</v>
      </c>
      <c r="F31" s="964" t="str">
        <f>IF(A31="P",INDEX('LŠZ P'!A$2:AN$2000,B31,6),INDEX('LŠZ H'!A$2:AM$2000,B31,6))</f>
        <v>P469</v>
      </c>
      <c r="G31" s="965" t="str">
        <f>IF(A31="P",INDEX('LŠZ P'!A$2:AN$2000,B31,21),INDEX('LŠZ H'!A$2:AM$2000,B31,21))</f>
        <v>P,P</v>
      </c>
      <c r="H31" s="964">
        <f>IF(A31="P",INDEX('LŠZ P'!A$2:AN$2000,B31,17),INDEX('LŠZ H'!A$2:AM$2000,B31,17))</f>
        <v>18010</v>
      </c>
      <c r="I31" s="1007">
        <v>45309</v>
      </c>
      <c r="J31" s="965" t="str">
        <f>IF(A31="P",INDEX('LŠZ P'!A$2:AN$2000,B31,2),INDEX('LŠZ H'!A$2:AM$2000,B31,2))</f>
        <v>MPK</v>
      </c>
      <c r="K31" s="964" t="str">
        <f>IF(A31="P",CONCATENATE(INDEX('LŠZ P'!A$2:AN$2000,B31,24),",",INDEX('LŠZ P'!A$2:AN$2000,B31,26)," ",INDEX('LŠZ P'!A$2:AN$2000,B31,25)),CONCATENATE(INDEX('LŠZ H'!A$2:AM$2000,B31,24),",",INDEX('LŠZ H'!A$2:AM$2000,B31,26)," ",INDEX('LŠZ H'!A$2:AM$2000,B31,25)))</f>
        <v>Prusy 239,B 46038</v>
      </c>
      <c r="L31" s="964" t="str">
        <f>IF(A31="P",INDEX('LŠZ P'!A$2:AN$2000,B31,20),INDEX('LŠZ H'!A$2:AM$2000,B31,20))</f>
        <v>Ďurina</v>
      </c>
      <c r="M31" s="964" t="str">
        <f>IF(A31="P",CONCATENATE(INDEX('LŠZ P'!A$2:AN$2000,B31,3),"/",INDEX('LŠZ P'!A$2:AN$2000,B31,4)),CONCATENATE(INDEX('LŠZ H'!A$2:AM$2000,B31,3),"/",INDEX('LŠZ H'!A$2:AM$2000,B31,4)))</f>
        <v>PAŠA 4 42/NIRVANA CRUISE CARBON NV 360</v>
      </c>
      <c r="N31" s="964" t="e">
        <f>IF(A31="P",CONCATENATE(INDEX('LŠZ P'!A$2:AN$2000,B31,23),";",INDEX('LŠZ P'!A$2:AN$2000,B31,42)),CONCATENATE(INDEX('LŠZ H'!A$2:AM$2000,B31,23),";",INDEX('LŠZ H'!A$2:AM$2000,B31,39)))</f>
        <v>#REF!</v>
      </c>
      <c r="O31" s="1007">
        <v>46038</v>
      </c>
      <c r="P31" s="968"/>
    </row>
    <row r="32" spans="1:16" s="583" customFormat="1">
      <c r="A32" s="964" t="s">
        <v>722</v>
      </c>
      <c r="B32" s="965">
        <v>222</v>
      </c>
      <c r="C32" s="574">
        <v>29</v>
      </c>
      <c r="D32" s="964" t="str">
        <f>IF(A32="P",INDEX('LŠZ P'!A$2:AN$2000,B32,11),INDEX('LŠZ H'!A$2:AM$2000,B32,11))</f>
        <v>MDDr. Filip HLOBEŇ</v>
      </c>
      <c r="E32" s="964" t="str">
        <f>IF(A32="P",INDEX('LŠZ P'!A$2:AN$2000,B32,5),INDEX('LŠZ H'!A$2:AM$2000,B32,5))</f>
        <v>OM-P222</v>
      </c>
      <c r="F32" s="964">
        <f>IF(A32="P",INDEX('LŠZ P'!A$2:AN$2000,B32,6),INDEX('LŠZ H'!A$2:AM$2000,B32,6))</f>
        <v>0</v>
      </c>
      <c r="G32" s="965" t="str">
        <f>IF(A32="P",INDEX('LŠZ P'!A$2:AN$2000,B32,21),INDEX('LŠZ H'!A$2:AM$2000,B32,21))</f>
        <v>P</v>
      </c>
      <c r="H32" s="964">
        <f>IF(A32="P",INDEX('LŠZ P'!A$2:AN$2000,B32,17),INDEX('LŠZ H'!A$2:AM$2000,B32,17))</f>
        <v>22732</v>
      </c>
      <c r="I32" s="1007">
        <v>45309</v>
      </c>
      <c r="J32" s="965" t="str">
        <f>IF(A32="P",INDEX('LŠZ P'!A$2:AN$2000,B32,2),INDEX('LŠZ H'!A$2:AM$2000,B32,2))</f>
        <v>MPK</v>
      </c>
      <c r="K32" s="964" t="str">
        <f>IF(A32="P",CONCATENATE(INDEX('LŠZ P'!A$2:AN$2000,B32,24),",",INDEX('LŠZ P'!A$2:AN$2000,B32,26)," ",INDEX('LŠZ P'!A$2:AN$2000,B32,25)),CONCATENATE(INDEX('LŠZ H'!A$2:AM$2000,B32,24),",",INDEX('LŠZ H'!A$2:AM$2000,B32,26)," ",INDEX('LŠZ H'!A$2:AM$2000,B32,25)))</f>
        <v>Novomeského 1322/14,EN-B 46038</v>
      </c>
      <c r="L32" s="964" t="str">
        <f>IF(A32="P",INDEX('LŠZ P'!A$2:AN$2000,B32,20),INDEX('LŠZ H'!A$2:AM$2000,B32,20))</f>
        <v>Ďurina</v>
      </c>
      <c r="M32" s="964" t="str">
        <f>IF(A32="P",CONCATENATE(INDEX('LŠZ P'!A$2:AN$2000,B32,3),"/",INDEX('LŠZ P'!A$2:AN$2000,B32,4)),CONCATENATE(INDEX('LŠZ H'!A$2:AM$2000,B32,3),"/",INDEX('LŠZ H'!A$2:AM$2000,B32,4)))</f>
        <v>AVIS 2 26/</v>
      </c>
      <c r="N32" s="964" t="e">
        <f>IF(A32="P",CONCATENATE(INDEX('LŠZ P'!A$2:AN$2000,B32,23),";",INDEX('LŠZ P'!A$2:AN$2000,B32,42)),CONCATENATE(INDEX('LŠZ H'!A$2:AM$2000,B32,23),";",INDEX('LŠZ H'!A$2:AM$2000,B32,39)))</f>
        <v>#REF!</v>
      </c>
      <c r="O32" s="1007">
        <v>46038</v>
      </c>
      <c r="P32" s="968">
        <v>30</v>
      </c>
    </row>
    <row r="33" spans="1:16" s="583" customFormat="1">
      <c r="A33" s="964" t="s">
        <v>722</v>
      </c>
      <c r="B33" s="965">
        <v>372</v>
      </c>
      <c r="C33" s="574">
        <v>30</v>
      </c>
      <c r="D33" s="964" t="str">
        <f>IF(A33="P",INDEX('LŠZ P'!A$2:AN$2000,B33,11),INDEX('LŠZ H'!A$2:AM$2000,B33,11))</f>
        <v>Peter KUČERA</v>
      </c>
      <c r="E33" s="964" t="str">
        <f>IF(A33="P",INDEX('LŠZ P'!A$2:AN$2000,B33,5),INDEX('LŠZ H'!A$2:AM$2000,B33,5))</f>
        <v>OM-P372</v>
      </c>
      <c r="F33" s="964">
        <f>IF(A33="P",INDEX('LŠZ P'!A$2:AN$2000,B33,6),INDEX('LŠZ H'!A$2:AM$2000,B33,6))</f>
        <v>0</v>
      </c>
      <c r="G33" s="965" t="str">
        <f>IF(A33="P",INDEX('LŠZ P'!A$2:AN$2000,B33,21),INDEX('LŠZ H'!A$2:AM$2000,B33,21))</f>
        <v>P</v>
      </c>
      <c r="H33" s="964">
        <f>IF(A33="P",INDEX('LŠZ P'!A$2:AN$2000,B33,17),INDEX('LŠZ H'!A$2:AM$2000,B33,17))</f>
        <v>22248</v>
      </c>
      <c r="I33" s="1007">
        <v>45313</v>
      </c>
      <c r="J33" s="965" t="str">
        <f>IF(A33="P",INDEX('LŠZ P'!A$2:AN$2000,B33,2),INDEX('LŠZ H'!A$2:AM$2000,B33,2))</f>
        <v>PK</v>
      </c>
      <c r="K33" s="964" t="str">
        <f>IF(A33="P",CONCATENATE(INDEX('LŠZ P'!A$2:AN$2000,B33,24),",",INDEX('LŠZ P'!A$2:AN$2000,B33,26)," ",INDEX('LŠZ P'!A$2:AN$2000,B33,25)),CONCATENATE(INDEX('LŠZ H'!A$2:AM$2000,B33,24),",",INDEX('LŠZ H'!A$2:AM$2000,B33,26)," ",INDEX('LŠZ H'!A$2:AM$2000,B33,25)))</f>
        <v>Suchá nad Parnou 132,EN-C 46033</v>
      </c>
      <c r="L33" s="964" t="str">
        <f>IF(A33="P",INDEX('LŠZ P'!A$2:AN$2000,B33,20),INDEX('LŠZ H'!A$2:AM$2000,B33,20))</f>
        <v>Pap</v>
      </c>
      <c r="M33" s="964" t="str">
        <f>IF(A33="P",CONCATENATE(INDEX('LŠZ P'!A$2:AN$2000,B33,3),"/",INDEX('LŠZ P'!A$2:AN$2000,B33,4)),CONCATENATE(INDEX('LŠZ H'!A$2:AM$2000,B33,3),"/",INDEX('LŠZ H'!A$2:AM$2000,B33,4)))</f>
        <v>DELTA 4 ML/</v>
      </c>
      <c r="N33" s="964" t="e">
        <f>IF(A33="P",CONCATENATE(INDEX('LŠZ P'!A$2:AN$2000,B33,23),";",INDEX('LŠZ P'!A$2:AN$2000,B33,42)),CONCATENATE(INDEX('LŠZ H'!A$2:AM$2000,B33,23),";",INDEX('LŠZ H'!A$2:AM$2000,B33,39)))</f>
        <v>#REF!</v>
      </c>
      <c r="O33" s="1007">
        <v>46033</v>
      </c>
      <c r="P33" s="968"/>
    </row>
    <row r="34" spans="1:16" s="583" customFormat="1">
      <c r="A34" s="964" t="s">
        <v>722</v>
      </c>
      <c r="B34" s="965">
        <v>1291</v>
      </c>
      <c r="C34" s="574">
        <v>31</v>
      </c>
      <c r="D34" s="964" t="str">
        <f>IF(A34="P",INDEX('LŠZ P'!A$2:AN$2000,B34,11),INDEX('LŠZ H'!A$2:AM$2000,B34,11))</f>
        <v>Peter KUČERA</v>
      </c>
      <c r="E34" s="964" t="str">
        <f>IF(A34="P",INDEX('LŠZ P'!A$2:AN$2000,B34,5),INDEX('LŠZ H'!A$2:AM$2000,B34,5))</f>
        <v>OM-L291</v>
      </c>
      <c r="F34" s="964">
        <f>IF(A34="P",INDEX('LŠZ P'!A$2:AN$2000,B34,6),INDEX('LŠZ H'!A$2:AM$2000,B34,6))</f>
        <v>0</v>
      </c>
      <c r="G34" s="965" t="str">
        <f>IF(A34="P",INDEX('LŠZ P'!A$2:AN$2000,B34,21),INDEX('LŠZ H'!A$2:AM$2000,B34,21))</f>
        <v>P</v>
      </c>
      <c r="H34" s="964">
        <f>IF(A34="P",INDEX('LŠZ P'!A$2:AN$2000,B34,17),INDEX('LŠZ H'!A$2:AM$2000,B34,17))</f>
        <v>17493</v>
      </c>
      <c r="I34" s="1007">
        <v>45313</v>
      </c>
      <c r="J34" s="965" t="str">
        <f>IF(A34="P",INDEX('LŠZ P'!A$2:AN$2000,B34,2),INDEX('LŠZ H'!A$2:AM$2000,B34,2))</f>
        <v>PK</v>
      </c>
      <c r="K34" s="964" t="str">
        <f>IF(A34="P",CONCATENATE(INDEX('LŠZ P'!A$2:AN$2000,B34,24),",",INDEX('LŠZ P'!A$2:AN$2000,B34,26)," ",INDEX('LŠZ P'!A$2:AN$2000,B34,25)),CONCATENATE(INDEX('LŠZ H'!A$2:AM$2000,B34,24),",",INDEX('LŠZ H'!A$2:AM$2000,B34,26)," ",INDEX('LŠZ H'!A$2:AM$2000,B34,25)))</f>
        <v>Suchá nad Parnou 132,EN-C 46033</v>
      </c>
      <c r="L34" s="964" t="str">
        <f>IF(A34="P",INDEX('LŠZ P'!A$2:AN$2000,B34,20),INDEX('LŠZ H'!A$2:AM$2000,B34,20))</f>
        <v>Pap</v>
      </c>
      <c r="M34" s="964" t="str">
        <f>IF(A34="P",CONCATENATE(INDEX('LŠZ P'!A$2:AN$2000,B34,3),"/",INDEX('LŠZ P'!A$2:AN$2000,B34,4)),CONCATENATE(INDEX('LŠZ H'!A$2:AM$2000,B34,3),"/",INDEX('LŠZ H'!A$2:AM$2000,B34,4)))</f>
        <v>CURE ML/</v>
      </c>
      <c r="N34" s="964" t="e">
        <f>IF(A34="P",CONCATENATE(INDEX('LŠZ P'!A$2:AN$2000,B34,23),";",INDEX('LŠZ P'!A$2:AN$2000,B34,42)),CONCATENATE(INDEX('LŠZ H'!A$2:AM$2000,B34,23),";",INDEX('LŠZ H'!A$2:AM$2000,B34,39)))</f>
        <v>#REF!</v>
      </c>
      <c r="O34" s="1007">
        <v>46033</v>
      </c>
      <c r="P34" s="968"/>
    </row>
    <row r="35" spans="1:16" s="583" customFormat="1">
      <c r="A35" s="964" t="s">
        <v>722</v>
      </c>
      <c r="B35" s="965">
        <v>27</v>
      </c>
      <c r="C35" s="574">
        <v>32</v>
      </c>
      <c r="D35" s="964" t="str">
        <f>IF(A35="P",INDEX('LŠZ P'!A$2:AN$2000,B35,11),INDEX('LŠZ H'!A$2:AM$2000,B35,11))</f>
        <v>Peter KUČERA</v>
      </c>
      <c r="E35" s="964" t="str">
        <f>IF(A35="P",INDEX('LŠZ P'!A$2:AN$2000,B35,5),INDEX('LŠZ H'!A$2:AM$2000,B35,5))</f>
        <v>OM-P027</v>
      </c>
      <c r="F35" s="964">
        <f>IF(A35="P",INDEX('LŠZ P'!A$2:AN$2000,B35,6),INDEX('LŠZ H'!A$2:AM$2000,B35,6))</f>
        <v>0</v>
      </c>
      <c r="G35" s="965" t="str">
        <f>IF(A35="P",INDEX('LŠZ P'!A$2:AN$2000,B35,21),INDEX('LŠZ H'!A$2:AM$2000,B35,21))</f>
        <v>P</v>
      </c>
      <c r="H35" s="964">
        <f>IF(A35="P",INDEX('LŠZ P'!A$2:AN$2000,B35,17),INDEX('LŠZ H'!A$2:AM$2000,B35,17))</f>
        <v>18241</v>
      </c>
      <c r="I35" s="1007">
        <v>45313</v>
      </c>
      <c r="J35" s="965" t="str">
        <f>IF(A35="P",INDEX('LŠZ P'!A$2:AN$2000,B35,2),INDEX('LŠZ H'!A$2:AM$2000,B35,2))</f>
        <v>PK</v>
      </c>
      <c r="K35" s="964" t="str">
        <f>IF(A35="P",CONCATENATE(INDEX('LŠZ P'!A$2:AN$2000,B35,24),",",INDEX('LŠZ P'!A$2:AN$2000,B35,26)," ",INDEX('LŠZ P'!A$2:AN$2000,B35,25)),CONCATENATE(INDEX('LŠZ H'!A$2:AM$2000,B35,24),",",INDEX('LŠZ H'!A$2:AM$2000,B35,26)," ",INDEX('LŠZ H'!A$2:AM$2000,B35,25)))</f>
        <v>Suchá nad Parnou 132,D 46033</v>
      </c>
      <c r="L35" s="964" t="str">
        <f>IF(A35="P",INDEX('LŠZ P'!A$2:AN$2000,B35,20),INDEX('LŠZ H'!A$2:AM$2000,B35,20))</f>
        <v>Pap</v>
      </c>
      <c r="M35" s="964" t="str">
        <f>IF(A35="P",CONCATENATE(INDEX('LŠZ P'!A$2:AN$2000,B35,3),"/",INDEX('LŠZ P'!A$2:AN$2000,B35,4)),CONCATENATE(INDEX('LŠZ H'!A$2:AM$2000,B35,3),"/",INDEX('LŠZ H'!A$2:AM$2000,B35,4)))</f>
        <v>ARES 2 M/</v>
      </c>
      <c r="N35" s="964" t="e">
        <f>IF(A35="P",CONCATENATE(INDEX('LŠZ P'!A$2:AN$2000,B35,23),";",INDEX('LŠZ P'!A$2:AN$2000,B35,42)),CONCATENATE(INDEX('LŠZ H'!A$2:AM$2000,B35,23),";",INDEX('LŠZ H'!A$2:AM$2000,B35,39)))</f>
        <v>#REF!</v>
      </c>
      <c r="O35" s="1007">
        <v>46033</v>
      </c>
      <c r="P35" s="968"/>
    </row>
    <row r="36" spans="1:16" s="583" customFormat="1">
      <c r="A36" s="964" t="s">
        <v>722</v>
      </c>
      <c r="B36" s="965">
        <v>181</v>
      </c>
      <c r="C36" s="574">
        <v>33</v>
      </c>
      <c r="D36" s="964" t="str">
        <f>IF(A36="P",INDEX('LŠZ P'!A$2:AN$2000,B36,11),INDEX('LŠZ H'!A$2:AM$2000,B36,11))</f>
        <v>Vladislav ROKOŠNÝ</v>
      </c>
      <c r="E36" s="964" t="str">
        <f>IF(A36="P",INDEX('LŠZ P'!A$2:AN$2000,B36,5),INDEX('LŠZ H'!A$2:AM$2000,B36,5))</f>
        <v>OM-P181</v>
      </c>
      <c r="F36" s="964">
        <f>IF(A36="P",INDEX('LŠZ P'!A$2:AN$2000,B36,6),INDEX('LŠZ H'!A$2:AM$2000,B36,6))</f>
        <v>0</v>
      </c>
      <c r="G36" s="965" t="str">
        <f>IF(A36="P",INDEX('LŠZ P'!A$2:AN$2000,B36,21),INDEX('LŠZ H'!A$2:AM$2000,B36,21))</f>
        <v>V</v>
      </c>
      <c r="H36" s="964">
        <f>IF(A36="P",INDEX('LŠZ P'!A$2:AN$2000,B36,17),INDEX('LŠZ H'!A$2:AM$2000,B36,17))</f>
        <v>24033</v>
      </c>
      <c r="I36" s="1007">
        <v>45314</v>
      </c>
      <c r="J36" s="965" t="str">
        <f>IF(A36="P",INDEX('LŠZ P'!A$2:AN$2000,B36,2),INDEX('LŠZ H'!A$2:AM$2000,B36,2))</f>
        <v>PK</v>
      </c>
      <c r="K36" s="964" t="str">
        <f>IF(A36="P",CONCATENATE(INDEX('LŠZ P'!A$2:AN$2000,B36,24),",",INDEX('LŠZ P'!A$2:AN$2000,B36,26)," ",INDEX('LŠZ P'!A$2:AN$2000,B36,25)),CONCATENATE(INDEX('LŠZ H'!A$2:AM$2000,B36,24),",",INDEX('LŠZ H'!A$2:AM$2000,B36,26)," ",INDEX('LŠZ H'!A$2:AM$2000,B36,25)))</f>
        <v>Soblahov 114,EN-C 46031</v>
      </c>
      <c r="L36" s="964" t="str">
        <f>IF(A36="P",INDEX('LŠZ P'!A$2:AN$2000,B36,20),INDEX('LŠZ H'!A$2:AM$2000,B36,20))</f>
        <v>Bernát</v>
      </c>
      <c r="M36" s="964" t="str">
        <f>IF(A36="P",CONCATENATE(INDEX('LŠZ P'!A$2:AN$2000,B36,3),"/",INDEX('LŠZ P'!A$2:AN$2000,B36,4)),CONCATENATE(INDEX('LŠZ H'!A$2:AM$2000,B36,3),"/",INDEX('LŠZ H'!A$2:AM$2000,B36,4)))</f>
        <v>DELTA 4 L/</v>
      </c>
      <c r="N36" s="964" t="e">
        <f>IF(A36="P",CONCATENATE(INDEX('LŠZ P'!A$2:AN$2000,B36,23),";",INDEX('LŠZ P'!A$2:AN$2000,B36,42)),CONCATENATE(INDEX('LŠZ H'!A$2:AM$2000,B36,23),";",INDEX('LŠZ H'!A$2:AM$2000,B36,39)))</f>
        <v>#REF!</v>
      </c>
      <c r="O36" s="1007">
        <v>46031</v>
      </c>
      <c r="P36" s="968"/>
    </row>
    <row r="37" spans="1:16" s="583" customFormat="1">
      <c r="A37" s="964" t="s">
        <v>722</v>
      </c>
      <c r="B37" s="965">
        <v>232</v>
      </c>
      <c r="C37" s="574">
        <v>34</v>
      </c>
      <c r="D37" s="964" t="str">
        <f>IF(A37="P",INDEX('LŠZ P'!A$2:AN$2000,B37,11),INDEX('LŠZ H'!A$2:AM$2000,B37,11))</f>
        <v>Andrej KRIŽANOVIČ</v>
      </c>
      <c r="E37" s="964" t="str">
        <f>IF(A37="P",INDEX('LŠZ P'!A$2:AN$2000,B37,5),INDEX('LŠZ H'!A$2:AM$2000,B37,5))</f>
        <v>OM-P232</v>
      </c>
      <c r="F37" s="964">
        <f>IF(A37="P",INDEX('LŠZ P'!A$2:AN$2000,B37,6),INDEX('LŠZ H'!A$2:AM$2000,B37,6))</f>
        <v>0</v>
      </c>
      <c r="G37" s="965" t="str">
        <f>IF(A37="P",INDEX('LŠZ P'!A$2:AN$2000,B37,21),INDEX('LŠZ H'!A$2:AM$2000,B37,21))</f>
        <v>V</v>
      </c>
      <c r="H37" s="964">
        <f>IF(A37="P",INDEX('LŠZ P'!A$2:AN$2000,B37,17),INDEX('LŠZ H'!A$2:AM$2000,B37,17))</f>
        <v>24034</v>
      </c>
      <c r="I37" s="1007">
        <v>45314</v>
      </c>
      <c r="J37" s="965" t="str">
        <f>IF(A37="P",INDEX('LŠZ P'!A$2:AN$2000,B37,2),INDEX('LŠZ H'!A$2:AM$2000,B37,2))</f>
        <v>MPK</v>
      </c>
      <c r="K37" s="964" t="str">
        <f>IF(A37="P",CONCATENATE(INDEX('LŠZ P'!A$2:AN$2000,B37,24),",",INDEX('LŠZ P'!A$2:AN$2000,B37,26)," ",INDEX('LŠZ P'!A$2:AN$2000,B37,25)),CONCATENATE(INDEX('LŠZ H'!A$2:AM$2000,B37,24),",",INDEX('LŠZ H'!A$2:AM$2000,B37,26)," ",INDEX('LŠZ H'!A$2:AM$2000,B37,25)))</f>
        <v>A. Kmeťa 229,DGAC 46037</v>
      </c>
      <c r="L37" s="964" t="str">
        <f>IF(A37="P",INDEX('LŠZ P'!A$2:AN$2000,B37,20),INDEX('LŠZ H'!A$2:AM$2000,B37,20))</f>
        <v>Vrabec</v>
      </c>
      <c r="M37" s="964" t="str">
        <f>IF(A37="P",CONCATENATE(INDEX('LŠZ P'!A$2:AN$2000,B37,3),"/",INDEX('LŠZ P'!A$2:AN$2000,B37,4)),CONCATENATE(INDEX('LŠZ H'!A$2:AM$2000,B37,3),"/",INDEX('LŠZ H'!A$2:AM$2000,B37,4)))</f>
        <v>COLORADO 2 - 26/</v>
      </c>
      <c r="N37" s="964" t="e">
        <f>IF(A37="P",CONCATENATE(INDEX('LŠZ P'!A$2:AN$2000,B37,23),";",INDEX('LŠZ P'!A$2:AN$2000,B37,42)),CONCATENATE(INDEX('LŠZ H'!A$2:AM$2000,B37,23),";",INDEX('LŠZ H'!A$2:AM$2000,B37,39)))</f>
        <v>#REF!</v>
      </c>
      <c r="O37" s="1007">
        <v>46037</v>
      </c>
      <c r="P37" s="968"/>
    </row>
    <row r="38" spans="1:16" s="583" customFormat="1">
      <c r="A38" s="964" t="s">
        <v>489</v>
      </c>
      <c r="B38" s="965">
        <v>22</v>
      </c>
      <c r="C38" s="574">
        <v>35</v>
      </c>
      <c r="D38" s="964" t="str">
        <f>IF(A38="P",INDEX('LŠZ P'!A$2:AN$2000,B38,11),INDEX('LŠZ H'!A$2:AM$2000,B38,11))</f>
        <v>Ing. Rudolf ŽILKA</v>
      </c>
      <c r="E38" s="964" t="str">
        <f>IF(A38="P",INDEX('LŠZ P'!A$2:AN$2000,B38,5),INDEX('LŠZ H'!A$2:AM$2000,B38,5))</f>
        <v>OM-H022</v>
      </c>
      <c r="F38" s="964">
        <f>IF(A38="P",INDEX('LŠZ P'!A$2:AN$2000,B38,6),INDEX('LŠZ H'!A$2:AM$2000,B38,6))</f>
        <v>0</v>
      </c>
      <c r="G38" s="965" t="str">
        <f>IF(A38="P",INDEX('LŠZ P'!A$2:AN$2000,B38,21),INDEX('LŠZ H'!A$2:AM$2000,B38,21))</f>
        <v>P</v>
      </c>
      <c r="H38" s="964">
        <f>IF(A38="P",INDEX('LŠZ P'!A$2:AN$2000,B38,17),INDEX('LŠZ H'!A$2:AM$2000,B38,17))</f>
        <v>20063</v>
      </c>
      <c r="I38" s="1007">
        <v>45314</v>
      </c>
      <c r="J38" s="965" t="str">
        <f>IF(A38="P",INDEX('LŠZ P'!A$2:AN$2000,B38,2),INDEX('LŠZ H'!A$2:AM$2000,B38,2))</f>
        <v>MZK</v>
      </c>
      <c r="K38" s="964" t="str">
        <f>IF(A38="P",CONCATENATE(INDEX('LŠZ P'!A$2:AN$2000,B38,24),",",INDEX('LŠZ P'!A$2:AN$2000,B38,26)," ",INDEX('LŠZ P'!A$2:AN$2000,B38,25)),CONCATENATE(INDEX('LŠZ H'!A$2:AM$2000,B38,24),",",INDEX('LŠZ H'!A$2:AM$2000,B38,26)," ",INDEX('LŠZ H'!A$2:AM$2000,B38,25)))</f>
        <v>Klížske Hradište 178,958 45 Veľký Klíž</v>
      </c>
      <c r="L38" s="964" t="str">
        <f>IF(A38="P",INDEX('LŠZ P'!A$2:AN$2000,B38,20),INDEX('LŠZ H'!A$2:AM$2000,B38,20))</f>
        <v>Jančovič</v>
      </c>
      <c r="M38" s="964" t="str">
        <f>IF(A38="P",CONCATENATE(INDEX('LŠZ P'!A$2:AN$2000,B38,3),"/",INDEX('LŠZ P'!A$2:AN$2000,B38,4)),CONCATENATE(INDEX('LŠZ H'!A$2:AM$2000,B38,3),"/",INDEX('LŠZ H'!A$2:AM$2000,B38,4)))</f>
        <v>ATLÉT/ COSMOS/</v>
      </c>
      <c r="N38" s="964" t="str">
        <f>IF(A38="P",CONCATENATE(INDEX('LŠZ P'!A$2:AN$2000,B38,23),";",INDEX('LŠZ P'!A$2:AN$2000,B38,42)),CONCATENATE(INDEX('LŠZ H'!A$2:AM$2000,B38,23),";",INDEX('LŠZ H'!A$2:AM$2000,B38,39)))</f>
        <v>290,36/725;</v>
      </c>
      <c r="O38" s="1007">
        <v>46040</v>
      </c>
      <c r="P38" s="968"/>
    </row>
    <row r="39" spans="1:16" s="583" customFormat="1">
      <c r="A39" s="964" t="s">
        <v>722</v>
      </c>
      <c r="B39" s="965">
        <v>956</v>
      </c>
      <c r="C39" s="574">
        <v>36</v>
      </c>
      <c r="D39" s="964" t="str">
        <f>IF(A39="P",INDEX('LŠZ P'!A$2:AN$2000,B39,11),INDEX('LŠZ H'!A$2:AM$2000,B39,11))</f>
        <v>Ing.Tomáš GIRAŠEK, PhD.</v>
      </c>
      <c r="E39" s="964" t="str">
        <f>IF(A39="P",INDEX('LŠZ P'!A$2:AN$2000,B39,5),INDEX('LŠZ H'!A$2:AM$2000,B39,5))</f>
        <v>OM-P956</v>
      </c>
      <c r="F39" s="964">
        <f>IF(A39="P",INDEX('LŠZ P'!A$2:AN$2000,B39,6),INDEX('LŠZ H'!A$2:AM$2000,B39,6))</f>
        <v>0</v>
      </c>
      <c r="G39" s="965" t="str">
        <f>IF(A39="P",INDEX('LŠZ P'!A$2:AN$2000,B39,21),INDEX('LŠZ H'!A$2:AM$2000,B39,21))</f>
        <v>P</v>
      </c>
      <c r="H39" s="964">
        <f>IF(A39="P",INDEX('LŠZ P'!A$2:AN$2000,B39,17),INDEX('LŠZ H'!A$2:AM$2000,B39,17))</f>
        <v>20029</v>
      </c>
      <c r="I39" s="1007">
        <v>45315</v>
      </c>
      <c r="J39" s="965" t="str">
        <f>IF(A39="P",INDEX('LŠZ P'!A$2:AN$2000,B39,2),INDEX('LŠZ H'!A$2:AM$2000,B39,2))</f>
        <v>PK</v>
      </c>
      <c r="K39" s="964" t="str">
        <f>IF(A39="P",CONCATENATE(INDEX('LŠZ P'!A$2:AN$2000,B39,24),",",INDEX('LŠZ P'!A$2:AN$2000,B39,26)," ",INDEX('LŠZ P'!A$2:AN$2000,B39,25)),CONCATENATE(INDEX('LŠZ H'!A$2:AM$2000,B39,24),",",INDEX('LŠZ H'!A$2:AM$2000,B39,26)," ",INDEX('LŠZ H'!A$2:AM$2000,B39,25)))</f>
        <v>Kpt. Jaroša 13,EN-B 46043</v>
      </c>
      <c r="L39" s="964" t="str">
        <f>IF(A39="P",INDEX('LŠZ P'!A$2:AN$2000,B39,20),INDEX('LŠZ H'!A$2:AM$2000,B39,20))</f>
        <v>Šáriczki</v>
      </c>
      <c r="M39" s="964" t="str">
        <f>IF(A39="P",CONCATENATE(INDEX('LŠZ P'!A$2:AN$2000,B39,3),"/",INDEX('LŠZ P'!A$2:AN$2000,B39,4)),CONCATENATE(INDEX('LŠZ H'!A$2:AM$2000,B39,3),"/",INDEX('LŠZ H'!A$2:AM$2000,B39,4)))</f>
        <v>RUSH 4 ML/</v>
      </c>
      <c r="N39" s="964" t="e">
        <f>IF(A39="P",CONCATENATE(INDEX('LŠZ P'!A$2:AN$2000,B39,23),";",INDEX('LŠZ P'!A$2:AN$2000,B39,42)),CONCATENATE(INDEX('LŠZ H'!A$2:AM$2000,B39,23),";",INDEX('LŠZ H'!A$2:AM$2000,B39,39)))</f>
        <v>#REF!</v>
      </c>
      <c r="O39" s="1007">
        <v>46043</v>
      </c>
      <c r="P39" s="968"/>
    </row>
    <row r="40" spans="1:16" s="583" customFormat="1">
      <c r="A40" s="964" t="s">
        <v>722</v>
      </c>
      <c r="B40" s="965">
        <v>1240</v>
      </c>
      <c r="C40" s="574">
        <v>37</v>
      </c>
      <c r="D40" s="964" t="str">
        <f>IF(A40="P",INDEX('LŠZ P'!A$2:AN$2000,B40,11),INDEX('LŠZ H'!A$2:AM$2000,B40,11))</f>
        <v>Mário STANO</v>
      </c>
      <c r="E40" s="964" t="str">
        <f>IF(A40="P",INDEX('LŠZ P'!A$2:AN$2000,B40,5),INDEX('LŠZ H'!A$2:AM$2000,B40,5))</f>
        <v>OM-L240</v>
      </c>
      <c r="F40" s="1032" t="str">
        <f>IF(A40="P",INDEX('LŠZ P'!A$2:AN$2000,B40,6),INDEX('LŠZ H'!A$2:AM$2000,B40,6))</f>
        <v>L240</v>
      </c>
      <c r="G40" s="965" t="str">
        <f>IF(A40="P",INDEX('LŠZ P'!A$2:AN$2000,B40,21),INDEX('LŠZ H'!A$2:AM$2000,B40,21))</f>
        <v>P/V</v>
      </c>
      <c r="H40" s="964">
        <f>IF(A40="P",INDEX('LŠZ P'!A$2:AN$2000,B40,17),INDEX('LŠZ H'!A$2:AM$2000,B40,17))</f>
        <v>16924</v>
      </c>
      <c r="I40" s="1007">
        <v>45315</v>
      </c>
      <c r="J40" s="965" t="str">
        <f>IF(A40="P",INDEX('LŠZ P'!A$2:AN$2000,B40,2),INDEX('LŠZ H'!A$2:AM$2000,B40,2))</f>
        <v>MPK</v>
      </c>
      <c r="K40" s="964" t="str">
        <f>IF(A40="P",CONCATENATE(INDEX('LŠZ P'!A$2:AN$2000,B40,24),",",INDEX('LŠZ P'!A$2:AN$2000,B40,26)," ",INDEX('LŠZ P'!A$2:AN$2000,B40,25)),CONCATENATE(INDEX('LŠZ H'!A$2:AM$2000,B40,24),",",INDEX('LŠZ H'!A$2:AM$2000,B40,26)," ",INDEX('LŠZ H'!A$2:AM$2000,B40,25)))</f>
        <v>Astrová 48,EN-A 46041</v>
      </c>
      <c r="L40" s="964" t="str">
        <f>IF(A40="P",INDEX('LŠZ P'!A$2:AN$2000,B40,20),INDEX('LŠZ H'!A$2:AM$2000,B40,20))</f>
        <v>Pap/Ďurina</v>
      </c>
      <c r="M40" s="964" t="str">
        <f>IF(A40="P",CONCATENATE(INDEX('LŠZ P'!A$2:AN$2000,B40,3),"/",INDEX('LŠZ P'!A$2:AN$2000,B40,4)),CONCATENATE(INDEX('LŠZ H'!A$2:AM$2000,B40,3),"/",INDEX('LŠZ H'!A$2:AM$2000,B40,4)))</f>
        <v>MOJO PWR XL/XC 2/AIRONE PRO</v>
      </c>
      <c r="N40" s="964" t="e">
        <f>IF(A40="P",CONCATENATE(INDEX('LŠZ P'!A$2:AN$2000,B40,23),";",INDEX('LŠZ P'!A$2:AN$2000,B40,42)),CONCATENATE(INDEX('LŠZ H'!A$2:AM$2000,B40,23),";",INDEX('LŠZ H'!A$2:AM$2000,B40,39)))</f>
        <v>#REF!</v>
      </c>
      <c r="O40" s="1007">
        <v>46041</v>
      </c>
      <c r="P40" s="968"/>
    </row>
    <row r="41" spans="1:16" s="583" customFormat="1">
      <c r="A41" s="964" t="s">
        <v>722</v>
      </c>
      <c r="B41" s="965">
        <v>595</v>
      </c>
      <c r="C41" s="574">
        <v>38</v>
      </c>
      <c r="D41" s="964" t="str">
        <f>IF(A41="P",INDEX('LŠZ P'!A$2:AN$2000,B41,11),INDEX('LŠZ H'!A$2:AM$2000,B41,11))</f>
        <v>Martin MIZERÍK</v>
      </c>
      <c r="E41" s="964" t="str">
        <f>IF(A41="P",INDEX('LŠZ P'!A$2:AN$2000,B41,5),INDEX('LŠZ H'!A$2:AM$2000,B41,5))</f>
        <v>OM-P595</v>
      </c>
      <c r="F41" s="964">
        <f>IF(A41="P",INDEX('LŠZ P'!A$2:AN$2000,B41,6),INDEX('LŠZ H'!A$2:AM$2000,B41,6))</f>
        <v>0</v>
      </c>
      <c r="G41" s="965" t="str">
        <f>IF(A41="P",INDEX('LŠZ P'!A$2:AN$2000,B41,21),INDEX('LŠZ H'!A$2:AM$2000,B41,21))</f>
        <v>P</v>
      </c>
      <c r="H41" s="964">
        <f>IF(A41="P",INDEX('LŠZ P'!A$2:AN$2000,B41,17),INDEX('LŠZ H'!A$2:AM$2000,B41,17))</f>
        <v>18247</v>
      </c>
      <c r="I41" s="1007">
        <v>45316</v>
      </c>
      <c r="J41" s="965" t="str">
        <f>IF(A41="P",INDEX('LŠZ P'!A$2:AN$2000,B41,2),INDEX('LŠZ H'!A$2:AM$2000,B41,2))</f>
        <v>PK</v>
      </c>
      <c r="K41" s="964" t="str">
        <f>IF(A41="P",CONCATENATE(INDEX('LŠZ P'!A$2:AN$2000,B41,24),",",INDEX('LŠZ P'!A$2:AN$2000,B41,26)," ",INDEX('LŠZ P'!A$2:AN$2000,B41,25)),CONCATENATE(INDEX('LŠZ H'!A$2:AM$2000,B41,24),",",INDEX('LŠZ H'!A$2:AM$2000,B41,26)," ",INDEX('LŠZ H'!A$2:AM$2000,B41,25)))</f>
        <v>Kukučínova 4443/28,EN-B 45680</v>
      </c>
      <c r="L41" s="964" t="str">
        <f>IF(A41="P",INDEX('LŠZ P'!A$2:AN$2000,B41,20),INDEX('LŠZ H'!A$2:AM$2000,B41,20))</f>
        <v>Čierny</v>
      </c>
      <c r="M41" s="964" t="str">
        <f>IF(A41="P",CONCATENATE(INDEX('LŠZ P'!A$2:AN$2000,B41,3),"/",INDEX('LŠZ P'!A$2:AN$2000,B41,4)),CONCATENATE(INDEX('LŠZ H'!A$2:AM$2000,B41,3),"/",INDEX('LŠZ H'!A$2:AM$2000,B41,4)))</f>
        <v>GOLDEN 4 26/</v>
      </c>
      <c r="N41" s="964" t="e">
        <f>IF(A41="P",CONCATENATE(INDEX('LŠZ P'!A$2:AN$2000,B41,23),";",INDEX('LŠZ P'!A$2:AN$2000,B41,42)),CONCATENATE(INDEX('LŠZ H'!A$2:AM$2000,B41,23),";",INDEX('LŠZ H'!A$2:AM$2000,B41,39)))</f>
        <v>#REF!</v>
      </c>
      <c r="O41" s="1007">
        <v>45680</v>
      </c>
      <c r="P41" s="968"/>
    </row>
    <row r="42" spans="1:16" s="583" customFormat="1">
      <c r="A42" s="964" t="s">
        <v>722</v>
      </c>
      <c r="B42" s="965">
        <v>322</v>
      </c>
      <c r="C42" s="574">
        <v>39</v>
      </c>
      <c r="D42" s="964" t="str">
        <f>IF(A42="P",INDEX('LŠZ P'!A$2:AN$2000,B42,11),INDEX('LŠZ H'!A$2:AM$2000,B42,11))</f>
        <v>Peter KRŠÍK</v>
      </c>
      <c r="E42" s="964" t="str">
        <f>IF(A42="P",INDEX('LŠZ P'!A$2:AN$2000,B42,5),INDEX('LŠZ H'!A$2:AM$2000,B42,5))</f>
        <v>OM-P322</v>
      </c>
      <c r="F42" s="964">
        <f>IF(A42="P",INDEX('LŠZ P'!A$2:AN$2000,B42,6),INDEX('LŠZ H'!A$2:AM$2000,B42,6))</f>
        <v>0</v>
      </c>
      <c r="G42" s="965" t="str">
        <f>IF(A42="P",INDEX('LŠZ P'!A$2:AN$2000,B42,21),INDEX('LŠZ H'!A$2:AM$2000,B42,21))</f>
        <v>P</v>
      </c>
      <c r="H42" s="964">
        <f>IF(A42="P",INDEX('LŠZ P'!A$2:AN$2000,B42,17),INDEX('LŠZ H'!A$2:AM$2000,B42,17))</f>
        <v>22007</v>
      </c>
      <c r="I42" s="1007">
        <v>45316</v>
      </c>
      <c r="J42" s="965" t="str">
        <f>IF(A42="P",INDEX('LŠZ P'!A$2:AN$2000,B42,2),INDEX('LŠZ H'!A$2:AM$2000,B42,2))</f>
        <v>PK</v>
      </c>
      <c r="K42" s="964" t="str">
        <f>IF(A42="P",CONCATENATE(INDEX('LŠZ P'!A$2:AN$2000,B42,24),",",INDEX('LŠZ P'!A$2:AN$2000,B42,26)," ",INDEX('LŠZ P'!A$2:AN$2000,B42,25)),CONCATENATE(INDEX('LŠZ H'!A$2:AM$2000,B42,24),",",INDEX('LŠZ H'!A$2:AM$2000,B42,26)," ",INDEX('LŠZ H'!A$2:AM$2000,B42,25)))</f>
        <v>Vážska 373,EN-B 46039</v>
      </c>
      <c r="L42" s="964" t="str">
        <f>IF(A42="P",INDEX('LŠZ P'!A$2:AN$2000,B42,20),INDEX('LŠZ H'!A$2:AM$2000,B42,20))</f>
        <v>Ćierny</v>
      </c>
      <c r="M42" s="964" t="str">
        <f>IF(A42="P",CONCATENATE(INDEX('LŠZ P'!A$2:AN$2000,B42,3),"/",INDEX('LŠZ P'!A$2:AN$2000,B42,4)),CONCATENATE(INDEX('LŠZ H'!A$2:AM$2000,B42,3),"/",INDEX('LŠZ H'!A$2:AM$2000,B42,4)))</f>
        <v>RUSH 6 ML/</v>
      </c>
      <c r="N42" s="964" t="e">
        <f>IF(A42="P",CONCATENATE(INDEX('LŠZ P'!A$2:AN$2000,B42,23),";",INDEX('LŠZ P'!A$2:AN$2000,B42,42)),CONCATENATE(INDEX('LŠZ H'!A$2:AM$2000,B42,23),";",INDEX('LŠZ H'!A$2:AM$2000,B42,39)))</f>
        <v>#REF!</v>
      </c>
      <c r="O42" s="1007">
        <v>46039</v>
      </c>
      <c r="P42" s="968">
        <v>40</v>
      </c>
    </row>
    <row r="43" spans="1:16" s="583" customFormat="1">
      <c r="A43" s="964" t="s">
        <v>722</v>
      </c>
      <c r="B43" s="965">
        <v>327</v>
      </c>
      <c r="C43" s="574">
        <v>40</v>
      </c>
      <c r="D43" s="964" t="str">
        <f>IF(A43="P",INDEX('LŠZ P'!A$2:AN$2000,B43,11),INDEX('LŠZ H'!A$2:AM$2000,B43,11))</f>
        <v>Vladimír HRÍŇ</v>
      </c>
      <c r="E43" s="964" t="str">
        <f>IF(A43="P",INDEX('LŠZ P'!A$2:AN$2000,B43,5),INDEX('LŠZ H'!A$2:AM$2000,B43,5))</f>
        <v>OM-P327</v>
      </c>
      <c r="F43" s="964">
        <f>IF(A43="P",INDEX('LŠZ P'!A$2:AN$2000,B43,6),INDEX('LŠZ H'!A$2:AM$2000,B43,6))</f>
        <v>0</v>
      </c>
      <c r="G43" s="965" t="str">
        <f>IF(A43="P",INDEX('LŠZ P'!A$2:AN$2000,B43,21),INDEX('LŠZ H'!A$2:AM$2000,B43,21))</f>
        <v>V</v>
      </c>
      <c r="H43" s="964">
        <f>IF(A43="P",INDEX('LŠZ P'!A$2:AN$2000,B43,17),INDEX('LŠZ H'!A$2:AM$2000,B43,17))</f>
        <v>24040</v>
      </c>
      <c r="I43" s="1007">
        <v>45317</v>
      </c>
      <c r="J43" s="965" t="str">
        <f>IF(A43="P",INDEX('LŠZ P'!A$2:AN$2000,B43,2),INDEX('LŠZ H'!A$2:AM$2000,B43,2))</f>
        <v>PK</v>
      </c>
      <c r="K43" s="964" t="str">
        <f>IF(A43="P",CONCATENATE(INDEX('LŠZ P'!A$2:AN$2000,B43,24),",",INDEX('LŠZ P'!A$2:AN$2000,B43,26)," ",INDEX('LŠZ P'!A$2:AN$2000,B43,25)),CONCATENATE(INDEX('LŠZ H'!A$2:AM$2000,B43,24),",",INDEX('LŠZ H'!A$2:AM$2000,B43,26)," ",INDEX('LŠZ H'!A$2:AM$2000,B43,25)))</f>
        <v>Zdenky  Schelingovej 7409/3,EN-B 46041</v>
      </c>
      <c r="L43" s="964" t="str">
        <f>IF(A43="P",INDEX('LŠZ P'!A$2:AN$2000,B43,20),INDEX('LŠZ H'!A$2:AM$2000,B43,20))</f>
        <v>Čierny</v>
      </c>
      <c r="M43" s="964" t="str">
        <f>IF(A43="P",CONCATENATE(INDEX('LŠZ P'!A$2:AN$2000,B43,3),"/",INDEX('LŠZ P'!A$2:AN$2000,B43,4)),CONCATENATE(INDEX('LŠZ H'!A$2:AM$2000,B43,3),"/",INDEX('LŠZ H'!A$2:AM$2000,B43,4)))</f>
        <v>RUSH 6 ML/</v>
      </c>
      <c r="N43" s="964" t="e">
        <f>IF(A43="P",CONCATENATE(INDEX('LŠZ P'!A$2:AN$2000,B43,23),";",INDEX('LŠZ P'!A$2:AN$2000,B43,42)),CONCATENATE(INDEX('LŠZ H'!A$2:AM$2000,B43,23),";",INDEX('LŠZ H'!A$2:AM$2000,B43,39)))</f>
        <v>#REF!</v>
      </c>
      <c r="O43" s="1007">
        <v>46041</v>
      </c>
      <c r="P43" s="968"/>
    </row>
    <row r="44" spans="1:16" s="583" customFormat="1">
      <c r="A44" s="964" t="s">
        <v>722</v>
      </c>
      <c r="B44" s="965">
        <v>346</v>
      </c>
      <c r="C44" s="574">
        <v>41</v>
      </c>
      <c r="D44" s="964" t="str">
        <f>IF(A44="P",INDEX('LŠZ P'!A$2:AN$2000,B44,11),INDEX('LŠZ H'!A$2:AM$2000,B44,11))</f>
        <v>Peter KISKA</v>
      </c>
      <c r="E44" s="1008" t="str">
        <f>IF(A44="P",INDEX('LŠZ P'!A$2:AN$2000,B44,5),INDEX('LŠZ H'!A$2:AM$2000,B44,5))</f>
        <v>OM-P346</v>
      </c>
      <c r="F44" s="964">
        <f>IF(A44="P",INDEX('LŠZ P'!A$2:AN$2000,B44,6),INDEX('LŠZ H'!A$2:AM$2000,B44,6))</f>
        <v>0</v>
      </c>
      <c r="G44" s="965" t="str">
        <f>IF(A44="P",INDEX('LŠZ P'!A$2:AN$2000,B44,21),INDEX('LŠZ H'!A$2:AM$2000,B44,21))</f>
        <v>V</v>
      </c>
      <c r="H44" s="964">
        <f>IF(A44="P",INDEX('LŠZ P'!A$2:AN$2000,B44,17),INDEX('LŠZ H'!A$2:AM$2000,B44,17))</f>
        <v>24041</v>
      </c>
      <c r="I44" s="1007">
        <v>45317</v>
      </c>
      <c r="J44" s="965" t="str">
        <f>IF(A44="P",INDEX('LŠZ P'!A$2:AN$2000,B44,2),INDEX('LŠZ H'!A$2:AM$2000,B44,2))</f>
        <v>PK</v>
      </c>
      <c r="K44" s="964" t="str">
        <f>IF(A44="P",CONCATENATE(INDEX('LŠZ P'!A$2:AN$2000,B44,24),",",INDEX('LŠZ P'!A$2:AN$2000,B44,26)," ",INDEX('LŠZ P'!A$2:AN$2000,B44,25)),CONCATENATE(INDEX('LŠZ H'!A$2:AM$2000,B44,24),",",INDEX('LŠZ H'!A$2:AM$2000,B44,26)," ",INDEX('LŠZ H'!A$2:AM$2000,B44,25)))</f>
        <v>Crossboy, Ballintogher,EN-B 46039</v>
      </c>
      <c r="L44" s="964" t="str">
        <f>IF(A44="P",INDEX('LŠZ P'!A$2:AN$2000,B44,20),INDEX('LŠZ H'!A$2:AM$2000,B44,20))</f>
        <v>Čierny</v>
      </c>
      <c r="M44" s="964" t="str">
        <f>IF(A44="P",CONCATENATE(INDEX('LŠZ P'!A$2:AN$2000,B44,3),"/",INDEX('LŠZ P'!A$2:AN$2000,B44,4)),CONCATENATE(INDEX('LŠZ H'!A$2:AM$2000,B44,3),"/",INDEX('LŠZ H'!A$2:AM$2000,B44,4)))</f>
        <v>FUNKY M/</v>
      </c>
      <c r="N44" s="964" t="e">
        <f>IF(A44="P",CONCATENATE(INDEX('LŠZ P'!A$2:AN$2000,B44,23),";",INDEX('LŠZ P'!A$2:AN$2000,B44,42)),CONCATENATE(INDEX('LŠZ H'!A$2:AM$2000,B44,23),";",INDEX('LŠZ H'!A$2:AM$2000,B44,39)))</f>
        <v>#REF!</v>
      </c>
      <c r="O44" s="1007">
        <v>46039</v>
      </c>
      <c r="P44" s="968"/>
    </row>
    <row r="45" spans="1:16" s="583" customFormat="1">
      <c r="A45" s="964" t="s">
        <v>722</v>
      </c>
      <c r="B45" s="965">
        <v>1016</v>
      </c>
      <c r="C45" s="574">
        <v>42</v>
      </c>
      <c r="D45" s="964" t="str">
        <f>IF(A45="P",INDEX('LŠZ P'!A$2:AN$2000,B45,11),INDEX('LŠZ H'!A$2:AM$2000,B45,11))</f>
        <v>Róbert GAZDARICA</v>
      </c>
      <c r="E45" s="964" t="str">
        <f>IF(A45="P",INDEX('LŠZ P'!A$2:AN$2000,B45,5),INDEX('LŠZ H'!A$2:AM$2000,B45,5))</f>
        <v>OM-L016</v>
      </c>
      <c r="F45" s="964">
        <f>IF(A45="P",INDEX('LŠZ P'!A$2:AN$2000,B45,6),INDEX('LŠZ H'!A$2:AM$2000,B45,6))</f>
        <v>0</v>
      </c>
      <c r="G45" s="965" t="str">
        <f>IF(A45="P",INDEX('LŠZ P'!A$2:AN$2000,B45,21),INDEX('LŠZ H'!A$2:AM$2000,B45,21))</f>
        <v>P</v>
      </c>
      <c r="H45" s="964">
        <f>IF(A45="P",INDEX('LŠZ P'!A$2:AN$2000,B45,17),INDEX('LŠZ H'!A$2:AM$2000,B45,17))</f>
        <v>19411</v>
      </c>
      <c r="I45" s="1007">
        <v>45317</v>
      </c>
      <c r="J45" s="965" t="str">
        <f>IF(A45="P",INDEX('LŠZ P'!A$2:AN$2000,B45,2),INDEX('LŠZ H'!A$2:AM$2000,B45,2))</f>
        <v>PK</v>
      </c>
      <c r="K45" s="964" t="str">
        <f>IF(A45="P",CONCATENATE(INDEX('LŠZ P'!A$2:AN$2000,B45,24),",",INDEX('LŠZ P'!A$2:AN$2000,B45,26)," ",INDEX('LŠZ P'!A$2:AN$2000,B45,25)),CONCATENATE(INDEX('LŠZ H'!A$2:AM$2000,B45,24),",",INDEX('LŠZ H'!A$2:AM$2000,B45,26)," ",INDEX('LŠZ H'!A$2:AM$2000,B45,25)))</f>
        <v>Liptovské Revúce 744,EN-B 46041</v>
      </c>
      <c r="L45" s="964" t="str">
        <f>IF(A45="P",INDEX('LŠZ P'!A$2:AN$2000,B45,20),INDEX('LŠZ H'!A$2:AM$2000,B45,20))</f>
        <v>Jančiar</v>
      </c>
      <c r="M45" s="964" t="str">
        <f>IF(A45="P",CONCATENATE(INDEX('LŠZ P'!A$2:AN$2000,B45,3),"/",INDEX('LŠZ P'!A$2:AN$2000,B45,4)),CONCATENATE(INDEX('LŠZ H'!A$2:AM$2000,B45,3),"/",INDEX('LŠZ H'!A$2:AM$2000,B45,4)))</f>
        <v>XI 23/</v>
      </c>
      <c r="N45" s="964" t="e">
        <f>IF(A45="P",CONCATENATE(INDEX('LŠZ P'!A$2:AN$2000,B45,23),";",INDEX('LŠZ P'!A$2:AN$2000,B45,42)),CONCATENATE(INDEX('LŠZ H'!A$2:AM$2000,B45,23),";",INDEX('LŠZ H'!A$2:AM$2000,B45,39)))</f>
        <v>#REF!</v>
      </c>
      <c r="O45" s="1007">
        <v>46041</v>
      </c>
      <c r="P45" s="968"/>
    </row>
    <row r="46" spans="1:16" s="878" customFormat="1">
      <c r="A46" s="969" t="s">
        <v>722</v>
      </c>
      <c r="B46" s="970">
        <v>318</v>
      </c>
      <c r="C46" s="974">
        <v>43</v>
      </c>
      <c r="D46" s="969" t="str">
        <f>IF(A46="P",INDEX('LŠZ P'!A$2:AN$2000,B46,11),INDEX('LŠZ H'!A$2:AM$2000,B46,11))</f>
        <v>Branislav RYBANIČ</v>
      </c>
      <c r="E46" s="969" t="str">
        <f>IF(A46="P",INDEX('LŠZ P'!A$2:AN$2000,B46,5),INDEX('LŠZ H'!A$2:AM$2000,B46,5))</f>
        <v>OM-P318</v>
      </c>
      <c r="F46" s="969">
        <f>IF(A46="P",INDEX('LŠZ P'!A$2:AN$2000,B46,6),INDEX('LŠZ H'!A$2:AM$2000,B46,6))</f>
        <v>0</v>
      </c>
      <c r="G46" s="970" t="str">
        <f>IF(A46="P",INDEX('LŠZ P'!A$2:AN$2000,B46,21),INDEX('LŠZ H'!A$2:AM$2000,B46,21))</f>
        <v>P</v>
      </c>
      <c r="H46" s="969">
        <f>IF(A46="P",INDEX('LŠZ P'!A$2:AN$2000,B46,17),INDEX('LŠZ H'!A$2:AM$2000,B46,17))</f>
        <v>22005</v>
      </c>
      <c r="I46" s="1037">
        <v>45320</v>
      </c>
      <c r="J46" s="970" t="str">
        <f>IF(A46="P",INDEX('LŠZ P'!A$2:AN$2000,B46,2),INDEX('LŠZ H'!A$2:AM$2000,B46,2))</f>
        <v>PK</v>
      </c>
      <c r="K46" s="969" t="str">
        <f>IF(A46="P",CONCATENATE(INDEX('LŠZ P'!A$2:AN$2000,B46,24),",",INDEX('LŠZ P'!A$2:AN$2000,B46,26)," ",INDEX('LŠZ P'!A$2:AN$2000,B46,25)),CONCATENATE(INDEX('LŠZ H'!A$2:AM$2000,B46,24),",",INDEX('LŠZ H'!A$2:AM$2000,B46,26)," ",INDEX('LŠZ H'!A$2:AM$2000,B46,25)))</f>
        <v>P.J.Šafárika 4,LTF 1 46037</v>
      </c>
      <c r="L46" s="969" t="str">
        <f>IF(A46="P",INDEX('LŠZ P'!A$2:AN$2000,B46,20),INDEX('LŠZ H'!A$2:AM$2000,B46,20))</f>
        <v>Čierny</v>
      </c>
      <c r="M46" s="969" t="str">
        <f>IF(A46="P",CONCATENATE(INDEX('LŠZ P'!A$2:AN$2000,B46,3),"/",INDEX('LŠZ P'!A$2:AN$2000,B46,4)),CONCATENATE(INDEX('LŠZ H'!A$2:AM$2000,B46,3),"/",INDEX('LŠZ H'!A$2:AM$2000,B46,4)))</f>
        <v>MITO S/</v>
      </c>
      <c r="N46" s="969" t="e">
        <f>IF(A46="P",CONCATENATE(INDEX('LŠZ P'!A$2:AN$2000,B46,23),";",INDEX('LŠZ P'!A$2:AN$2000,B46,42)),CONCATENATE(INDEX('LŠZ H'!A$2:AM$2000,B46,23),";",INDEX('LŠZ H'!A$2:AM$2000,B46,39)))</f>
        <v>#REF!</v>
      </c>
      <c r="O46" s="1037">
        <v>46037</v>
      </c>
      <c r="P46" s="973"/>
    </row>
    <row r="47" spans="1:16" s="262" customFormat="1">
      <c r="A47" s="225" t="s">
        <v>722</v>
      </c>
      <c r="B47" s="258">
        <v>1126</v>
      </c>
      <c r="C47" s="392">
        <v>44</v>
      </c>
      <c r="D47" s="225" t="str">
        <f>IF(A47="P",INDEX('LŠZ P'!A$2:AN$2000,B47,11),INDEX('LŠZ H'!A$2:AM$2000,B47,11))</f>
        <v>Rastislav MUTNÝ</v>
      </c>
      <c r="E47" s="225" t="str">
        <f>IF(A47="P",INDEX('LŠZ P'!A$2:AN$2000,B47,5),INDEX('LŠZ H'!A$2:AM$2000,B47,5))</f>
        <v>OM-L126</v>
      </c>
      <c r="F47" s="225">
        <f>IF(A47="P",INDEX('LŠZ P'!A$2:AN$2000,B47,6),INDEX('LŠZ H'!A$2:AM$2000,B47,6))</f>
        <v>0</v>
      </c>
      <c r="G47" s="258" t="str">
        <f>IF(A47="P",INDEX('LŠZ P'!A$2:AN$2000,B47,21),INDEX('LŠZ H'!A$2:AM$2000,B47,21))</f>
        <v>P</v>
      </c>
      <c r="H47" s="225">
        <f>IF(A47="P",INDEX('LŠZ P'!A$2:AN$2000,B47,17),INDEX('LŠZ H'!A$2:AM$2000,B47,17))</f>
        <v>19124</v>
      </c>
      <c r="I47" s="294">
        <v>44953</v>
      </c>
      <c r="J47" s="258" t="str">
        <f>IF(A47="P",INDEX('LŠZ P'!A$2:AN$2000,B47,2),INDEX('LŠZ H'!A$2:AM$2000,B47,2))</f>
        <v>PK</v>
      </c>
      <c r="K47" s="225" t="str">
        <f>IF(A47="P",CONCATENATE(INDEX('LŠZ P'!A$2:AN$2000,B47,24),",",INDEX('LŠZ P'!A$2:AN$2000,B47,26)," ",INDEX('LŠZ P'!A$2:AN$2000,B47,25)),CONCATENATE(INDEX('LŠZ H'!A$2:AM$2000,B47,24),",",INDEX('LŠZ H'!A$2:AM$2000,B47,26)," ",INDEX('LŠZ H'!A$2:AM$2000,B47,25)))</f>
        <v>J. Slottu 38,EN-B 45683</v>
      </c>
      <c r="L47" s="225" t="str">
        <f>IF(A47="P",INDEX('LŠZ P'!A$2:AN$2000,B47,20),INDEX('LŠZ H'!A$2:AM$2000,B47,20))</f>
        <v>Muhelyi</v>
      </c>
      <c r="M47" s="225" t="str">
        <f>IF(A47="P",CONCATENATE(INDEX('LŠZ P'!A$2:AN$2000,B47,3),"/",INDEX('LŠZ P'!A$2:AN$2000,B47,4)),CONCATENATE(INDEX('LŠZ H'!A$2:AM$2000,B47,3),"/",INDEX('LŠZ H'!A$2:AM$2000,B47,4)))</f>
        <v>IOTA 2 27/</v>
      </c>
      <c r="N47" s="225" t="e">
        <f>IF(A47="P",CONCATENATE(INDEX('LŠZ P'!A$2:AN$2000,B47,23),";",INDEX('LŠZ P'!A$2:AN$2000,B47,42)),CONCATENATE(INDEX('LŠZ H'!A$2:AM$2000,B47,23),";",INDEX('LŠZ H'!A$2:AM$2000,B47,39)))</f>
        <v>#REF!</v>
      </c>
      <c r="O47" s="294">
        <v>45683</v>
      </c>
      <c r="P47" s="297"/>
    </row>
    <row r="48" spans="1:16" s="573" customFormat="1">
      <c r="A48" s="225" t="s">
        <v>722</v>
      </c>
      <c r="B48" s="258">
        <v>1123</v>
      </c>
      <c r="C48" s="392">
        <v>45</v>
      </c>
      <c r="D48" s="225" t="str">
        <f>IF(A48="P",INDEX('LŠZ P'!A$2:AN$2000,B48,11),INDEX('LŠZ H'!A$2:AM$2000,B48,11))</f>
        <v>Barbora BROSKOVÁ</v>
      </c>
      <c r="E48" s="225" t="str">
        <f>IF(A48="P",INDEX('LŠZ P'!A$2:AN$2000,B48,5),INDEX('LŠZ H'!A$2:AM$2000,B48,5))</f>
        <v>OM-L123</v>
      </c>
      <c r="F48" s="225">
        <f>IF(A48="P",INDEX('LŠZ P'!A$2:AN$2000,B48,6),INDEX('LŠZ H'!A$2:AM$2000,B48,6))</f>
        <v>0</v>
      </c>
      <c r="G48" s="258" t="str">
        <f>IF(A48="P",INDEX('LŠZ P'!A$2:AN$2000,B48,21),INDEX('LŠZ H'!A$2:AM$2000,B48,21))</f>
        <v>P</v>
      </c>
      <c r="H48" s="225">
        <f>IF(A48="P",INDEX('LŠZ P'!A$2:AN$2000,B48,17),INDEX('LŠZ H'!A$2:AM$2000,B48,17))</f>
        <v>19123</v>
      </c>
      <c r="I48" s="294">
        <v>44953</v>
      </c>
      <c r="J48" s="258" t="str">
        <f>IF(A48="P",INDEX('LŠZ P'!A$2:AN$2000,B48,2),INDEX('LŠZ H'!A$2:AM$2000,B48,2))</f>
        <v>PK</v>
      </c>
      <c r="K48" s="225" t="str">
        <f>IF(A48="P",CONCATENATE(INDEX('LŠZ P'!A$2:AN$2000,B48,24),",",INDEX('LŠZ P'!A$2:AN$2000,B48,26)," ",INDEX('LŠZ P'!A$2:AN$2000,B48,25)),CONCATENATE(INDEX('LŠZ H'!A$2:AM$2000,B48,24),",",INDEX('LŠZ H'!A$2:AM$2000,B48,26)," ",INDEX('LŠZ H'!A$2:AM$2000,B48,25)))</f>
        <v>Hlavná 21/1,EN-B 45683</v>
      </c>
      <c r="L48" s="225" t="str">
        <f>IF(A48="P",INDEX('LŠZ P'!A$2:AN$2000,B48,20),INDEX('LŠZ H'!A$2:AM$2000,B48,20))</f>
        <v>Muhelyi</v>
      </c>
      <c r="M48" s="225" t="str">
        <f>IF(A48="P",CONCATENATE(INDEX('LŠZ P'!A$2:AN$2000,B48,3),"/",INDEX('LŠZ P'!A$2:AN$2000,B48,4)),CONCATENATE(INDEX('LŠZ H'!A$2:AM$2000,B48,3),"/",INDEX('LŠZ H'!A$2:AM$2000,B48,4)))</f>
        <v>EPSILON 9 22/</v>
      </c>
      <c r="N48" s="225" t="e">
        <f>IF(A48="P",CONCATENATE(INDEX('LŠZ P'!A$2:AN$2000,B48,23),";",INDEX('LŠZ P'!A$2:AN$2000,B48,42)),CONCATENATE(INDEX('LŠZ H'!A$2:AM$2000,B48,23),";",INDEX('LŠZ H'!A$2:AM$2000,B48,39)))</f>
        <v>#REF!</v>
      </c>
      <c r="O48" s="294">
        <v>45683</v>
      </c>
      <c r="P48" s="297"/>
    </row>
    <row r="49" spans="1:16" s="573" customFormat="1">
      <c r="A49" s="225" t="s">
        <v>722</v>
      </c>
      <c r="B49" s="258">
        <v>1126</v>
      </c>
      <c r="C49" s="392">
        <v>46</v>
      </c>
      <c r="D49" s="225" t="str">
        <f>IF(A49="P",INDEX('LŠZ P'!A$2:AN$2000,B49,11),INDEX('LŠZ H'!A$2:AM$2000,B49,11))</f>
        <v>Rastislav MUTNÝ</v>
      </c>
      <c r="E49" s="225" t="str">
        <f>IF(A49="P",INDEX('LŠZ P'!A$2:AN$2000,B49,5),INDEX('LŠZ H'!A$2:AM$2000,B49,5))</f>
        <v>OM-L126</v>
      </c>
      <c r="F49" s="225">
        <f>IF(A49="P",INDEX('LŠZ P'!A$2:AN$2000,B49,6),INDEX('LŠZ H'!A$2:AM$2000,B49,6))</f>
        <v>0</v>
      </c>
      <c r="G49" s="258" t="str">
        <f>IF(A49="P",INDEX('LŠZ P'!A$2:AN$2000,B49,21),INDEX('LŠZ H'!A$2:AM$2000,B49,21))</f>
        <v>P</v>
      </c>
      <c r="H49" s="225">
        <f>IF(A49="P",INDEX('LŠZ P'!A$2:AN$2000,B49,17),INDEX('LŠZ H'!A$2:AM$2000,B49,17))</f>
        <v>19124</v>
      </c>
      <c r="I49" s="294">
        <v>44953</v>
      </c>
      <c r="J49" s="258" t="str">
        <f>IF(A49="P",INDEX('LŠZ P'!A$2:AN$2000,B49,2),INDEX('LŠZ H'!A$2:AM$2000,B49,2))</f>
        <v>PK</v>
      </c>
      <c r="K49" s="225" t="str">
        <f>IF(A49="P",CONCATENATE(INDEX('LŠZ P'!A$2:AN$2000,B49,24),",",INDEX('LŠZ P'!A$2:AN$2000,B49,26)," ",INDEX('LŠZ P'!A$2:AN$2000,B49,25)),CONCATENATE(INDEX('LŠZ H'!A$2:AM$2000,B49,24),",",INDEX('LŠZ H'!A$2:AM$2000,B49,26)," ",INDEX('LŠZ H'!A$2:AM$2000,B49,25)))</f>
        <v>J. Slottu 38,EN-B 45683</v>
      </c>
      <c r="L49" s="225" t="str">
        <f>IF(A49="P",INDEX('LŠZ P'!A$2:AN$2000,B49,20),INDEX('LŠZ H'!A$2:AM$2000,B49,20))</f>
        <v>Muhelyi</v>
      </c>
      <c r="M49" s="225" t="str">
        <f>IF(A49="P",CONCATENATE(INDEX('LŠZ P'!A$2:AN$2000,B49,3),"/",INDEX('LŠZ P'!A$2:AN$2000,B49,4)),CONCATENATE(INDEX('LŠZ H'!A$2:AM$2000,B49,3),"/",INDEX('LŠZ H'!A$2:AM$2000,B49,4)))</f>
        <v>IOTA 2 27/</v>
      </c>
      <c r="N49" s="225" t="e">
        <f>IF(A49="P",CONCATENATE(INDEX('LŠZ P'!A$2:AN$2000,B49,23),";",INDEX('LŠZ P'!A$2:AN$2000,B49,42)),CONCATENATE(INDEX('LŠZ H'!A$2:AM$2000,B49,23),";",INDEX('LŠZ H'!A$2:AM$2000,B49,39)))</f>
        <v>#REF!</v>
      </c>
      <c r="O49" s="294">
        <v>45683</v>
      </c>
      <c r="P49" s="297"/>
    </row>
    <row r="50" spans="1:16" s="573" customFormat="1">
      <c r="A50" s="225" t="s">
        <v>722</v>
      </c>
      <c r="B50" s="258">
        <v>78</v>
      </c>
      <c r="C50" s="392">
        <v>47</v>
      </c>
      <c r="D50" s="225" t="str">
        <f>IF(A50="P",INDEX('LŠZ P'!A$2:AN$2000,B50,11),INDEX('LŠZ H'!A$2:AM$2000,B50,11))</f>
        <v>Gabriel UHARČEK</v>
      </c>
      <c r="E50" s="296" t="str">
        <f>IF(A50="P",INDEX('LŠZ P'!A$2:AN$2000,B50,5),INDEX('LŠZ H'!A$2:AM$2000,B50,5))</f>
        <v>OM-P078</v>
      </c>
      <c r="F50" s="225">
        <f>IF(A50="P",INDEX('LŠZ P'!A$2:AN$2000,B50,6),INDEX('LŠZ H'!A$2:AM$2000,B50,6))</f>
        <v>0</v>
      </c>
      <c r="G50" s="258" t="str">
        <f>IF(A50="P",INDEX('LŠZ P'!A$2:AN$2000,B50,21),INDEX('LŠZ H'!A$2:AM$2000,B50,21))</f>
        <v>V</v>
      </c>
      <c r="H50" s="225">
        <f>IF(A50="P",INDEX('LŠZ P'!A$2:AN$2000,B50,17),INDEX('LŠZ H'!A$2:AM$2000,B50,17))</f>
        <v>24026</v>
      </c>
      <c r="I50" s="294">
        <v>44959</v>
      </c>
      <c r="J50" s="258" t="str">
        <f>IF(A50="P",INDEX('LŠZ P'!A$2:AN$2000,B50,2),INDEX('LŠZ H'!A$2:AM$2000,B50,2))</f>
        <v>PK</v>
      </c>
      <c r="K50" s="225" t="str">
        <f>IF(A50="P",CONCATENATE(INDEX('LŠZ P'!A$2:AN$2000,B50,24),",",INDEX('LŠZ P'!A$2:AN$2000,B50,26)," ",INDEX('LŠZ P'!A$2:AN$2000,B50,25)),CONCATENATE(INDEX('LŠZ H'!A$2:AM$2000,B50,24),",",INDEX('LŠZ H'!A$2:AM$2000,B50,26)," ",INDEX('LŠZ H'!A$2:AM$2000,B50,25)))</f>
        <v>Šafárikova 88,EN-C 46032</v>
      </c>
      <c r="L50" s="225" t="str">
        <f>IF(A50="P",INDEX('LŠZ P'!A$2:AN$2000,B50,20),INDEX('LŠZ H'!A$2:AM$2000,B50,20))</f>
        <v>Vyparina</v>
      </c>
      <c r="M50" s="225" t="str">
        <f>IF(A50="P",CONCATENATE(INDEX('LŠZ P'!A$2:AN$2000,B50,3),"/",INDEX('LŠZ P'!A$2:AN$2000,B50,4)),CONCATENATE(INDEX('LŠZ H'!A$2:AM$2000,B50,3),"/",INDEX('LŠZ H'!A$2:AM$2000,B50,4)))</f>
        <v>TRITON 2 L/</v>
      </c>
      <c r="N50" s="225" t="e">
        <f>IF(A50="P",CONCATENATE(INDEX('LŠZ P'!A$2:AN$2000,B50,23),";",INDEX('LŠZ P'!A$2:AN$2000,B50,42)),CONCATENATE(INDEX('LŠZ H'!A$2:AM$2000,B50,23),";",INDEX('LŠZ H'!A$2:AM$2000,B50,39)))</f>
        <v>#REF!</v>
      </c>
      <c r="O50" s="294">
        <v>45690</v>
      </c>
      <c r="P50" s="297"/>
    </row>
    <row r="51" spans="1:16" s="573" customFormat="1">
      <c r="A51" s="225" t="s">
        <v>722</v>
      </c>
      <c r="B51" s="258">
        <v>328</v>
      </c>
      <c r="C51" s="392">
        <v>48</v>
      </c>
      <c r="D51" s="225" t="str">
        <f>IF(A51="P",INDEX('LŠZ P'!A$2:AN$2000,B51,11),INDEX('LŠZ H'!A$2:AM$2000,B51,11))</f>
        <v>Štefan MARCINČÁK</v>
      </c>
      <c r="E51" s="296" t="str">
        <f>IF(A51="P",INDEX('LŠZ P'!A$2:AN$2000,B51,5),INDEX('LŠZ H'!A$2:AM$2000,B51,5))</f>
        <v>OM-P328</v>
      </c>
      <c r="F51" s="225" t="str">
        <f>IF(A51="P",INDEX('LŠZ P'!A$2:AN$2000,B51,6),INDEX('LŠZ H'!A$2:AM$2000,B51,6))</f>
        <v>L123</v>
      </c>
      <c r="G51" s="258" t="str">
        <f>IF(A51="P",INDEX('LŠZ P'!A$2:AN$2000,B51,21),INDEX('LŠZ H'!A$2:AM$2000,B51,21))</f>
        <v>V/P</v>
      </c>
      <c r="H51" s="225">
        <f>IF(A51="P",INDEX('LŠZ P'!A$2:AN$2000,B51,17),INDEX('LŠZ H'!A$2:AM$2000,B51,17))</f>
        <v>22570</v>
      </c>
      <c r="I51" s="294">
        <v>44959</v>
      </c>
      <c r="J51" s="258" t="str">
        <f>IF(A51="P",INDEX('LŠZ P'!A$2:AN$2000,B51,2),INDEX('LŠZ H'!A$2:AM$2000,B51,2))</f>
        <v>MPK</v>
      </c>
      <c r="K51" s="225" t="str">
        <f>IF(A51="P",CONCATENATE(INDEX('LŠZ P'!A$2:AN$2000,B51,24),",",INDEX('LŠZ P'!A$2:AN$2000,B51,26)," ",INDEX('LŠZ P'!A$2:AN$2000,B51,25)),CONCATENATE(INDEX('LŠZ H'!A$2:AM$2000,B51,24),",",INDEX('LŠZ H'!A$2:AM$2000,B51,26)," ",INDEX('LŠZ H'!A$2:AM$2000,B51,25)))</f>
        <v>Topoľovka 212,DGAC 45510</v>
      </c>
      <c r="L51" s="225" t="str">
        <f>IF(A51="P",INDEX('LŠZ P'!A$2:AN$2000,B51,20),INDEX('LŠZ H'!A$2:AM$2000,B51,20))</f>
        <v>Šimko</v>
      </c>
      <c r="M51" s="225" t="str">
        <f>IF(A51="P",CONCATENATE(INDEX('LŠZ P'!A$2:AN$2000,B51,3),"/",INDEX('LŠZ P'!A$2:AN$2000,B51,4)),CONCATENATE(INDEX('LŠZ H'!A$2:AM$2000,B51,3),"/",INDEX('LŠZ H'!A$2:AM$2000,B51,4)))</f>
        <v>LIFT EZ M/F-LIGHT 160</v>
      </c>
      <c r="N51" s="225" t="e">
        <f>IF(A51="P",CONCATENATE(INDEX('LŠZ P'!A$2:AN$2000,B51,23),";",INDEX('LŠZ P'!A$2:AN$2000,B51,42)),CONCATENATE(INDEX('LŠZ H'!A$2:AM$2000,B51,23),";",INDEX('LŠZ H'!A$2:AM$2000,B51,39)))</f>
        <v>#REF!</v>
      </c>
      <c r="O51" s="294">
        <v>45690</v>
      </c>
      <c r="P51" s="297"/>
    </row>
    <row r="52" spans="1:16" s="262" customFormat="1">
      <c r="A52" s="225" t="s">
        <v>722</v>
      </c>
      <c r="B52" s="258">
        <v>730</v>
      </c>
      <c r="C52" s="392">
        <v>49</v>
      </c>
      <c r="D52" s="225" t="str">
        <f>IF(A52="P",INDEX('LŠZ P'!A$2:AN$2000,B52,11),INDEX('LŠZ H'!A$2:AM$2000,B52,11))</f>
        <v>Juraj JEŽO</v>
      </c>
      <c r="E52" s="225" t="str">
        <f>IF(A52="P",INDEX('LŠZ P'!A$2:AN$2000,B52,5),INDEX('LŠZ H'!A$2:AM$2000,B52,5))</f>
        <v>OM-P730</v>
      </c>
      <c r="F52" s="225">
        <f>IF(A52="P",INDEX('LŠZ P'!A$2:AN$2000,B52,6),INDEX('LŠZ H'!A$2:AM$2000,B52,6))</f>
        <v>0</v>
      </c>
      <c r="G52" s="258" t="str">
        <f>IF(A52="P",INDEX('LŠZ P'!A$2:AN$2000,B52,21),INDEX('LŠZ H'!A$2:AM$2000,B52,21))</f>
        <v>V</v>
      </c>
      <c r="H52" s="225">
        <f>IF(A52="P",INDEX('LŠZ P'!A$2:AN$2000,B52,17),INDEX('LŠZ H'!A$2:AM$2000,B52,17))</f>
        <v>23049</v>
      </c>
      <c r="I52" s="294">
        <v>44957</v>
      </c>
      <c r="J52" s="258" t="str">
        <f>IF(A52="P",INDEX('LŠZ P'!A$2:AN$2000,B52,2),INDEX('LŠZ H'!A$2:AM$2000,B52,2))</f>
        <v>PK</v>
      </c>
      <c r="K52" s="225" t="str">
        <f>IF(A52="P",CONCATENATE(INDEX('LŠZ P'!A$2:AN$2000,B52,24),",",INDEX('LŠZ P'!A$2:AN$2000,B52,26)," ",INDEX('LŠZ P'!A$2:AN$2000,B52,25)),CONCATENATE(INDEX('LŠZ H'!A$2:AM$2000,B52,24),",",INDEX('LŠZ H'!A$2:AM$2000,B52,26)," ",INDEX('LŠZ H'!A$2:AM$2000,B52,25)))</f>
        <v>Baničova 7,EN-D 45662</v>
      </c>
      <c r="L52" s="225" t="str">
        <f>IF(A52="P",INDEX('LŠZ P'!A$2:AN$2000,B52,20),INDEX('LŠZ H'!A$2:AM$2000,B52,20))</f>
        <v>Podmaník</v>
      </c>
      <c r="M52" s="225" t="str">
        <f>IF(A52="P",CONCATENATE(INDEX('LŠZ P'!A$2:AN$2000,B52,3),"/",INDEX('LŠZ P'!A$2:AN$2000,B52,4)),CONCATENATE(INDEX('LŠZ H'!A$2:AM$2000,B52,3),"/",INDEX('LŠZ H'!A$2:AM$2000,B52,4)))</f>
        <v>XC RACER M/</v>
      </c>
      <c r="N52" s="225" t="e">
        <f>IF(A52="P",CONCATENATE(INDEX('LŠZ P'!A$2:AN$2000,B52,23),";",INDEX('LŠZ P'!A$2:AN$2000,B52,42)),CONCATENATE(INDEX('LŠZ H'!A$2:AM$2000,B52,23),";",INDEX('LŠZ H'!A$2:AM$2000,B52,39)))</f>
        <v>#REF!</v>
      </c>
      <c r="O52" s="294">
        <v>45662</v>
      </c>
      <c r="P52" s="297">
        <v>50</v>
      </c>
    </row>
    <row r="53" spans="1:16" s="262" customFormat="1">
      <c r="A53" s="225" t="s">
        <v>722</v>
      </c>
      <c r="B53" s="258">
        <v>437</v>
      </c>
      <c r="C53" s="392">
        <v>50</v>
      </c>
      <c r="D53" s="225" t="str">
        <f>IF(A53="P",INDEX('LŠZ P'!A$2:AN$2000,B53,11),INDEX('LŠZ H'!A$2:AM$2000,B53,11))</f>
        <v>Ivan DOMÁNEK</v>
      </c>
      <c r="E53" s="297" t="str">
        <f>IF(A53="P",INDEX('LŠZ P'!A$2:AN$2000,B53,5),INDEX('LŠZ H'!A$2:AM$2000,B53,5))</f>
        <v>OM-P437</v>
      </c>
      <c r="F53" s="298">
        <f>IF(A53="P",INDEX('LŠZ P'!A$2:AN$2000,B53,6),INDEX('LŠZ H'!A$2:AM$2000,B53,6))</f>
        <v>0</v>
      </c>
      <c r="G53" s="258" t="str">
        <f>IF(A53="P",INDEX('LŠZ P'!A$2:AN$2000,B53,21),INDEX('LŠZ H'!A$2:AM$2000,B53,21))</f>
        <v>P</v>
      </c>
      <c r="H53" s="298">
        <f>IF(A53="P",INDEX('LŠZ P'!A$2:AN$2000,B53,17),INDEX('LŠZ H'!A$2:AM$2000,B53,17))</f>
        <v>21064</v>
      </c>
      <c r="I53" s="226">
        <v>44958</v>
      </c>
      <c r="J53" s="258" t="str">
        <f>IF(A53="P",INDEX('LŠZ P'!A$2:AN$2000,B53,2),INDEX('LŠZ H'!A$2:AM$2000,B53,2))</f>
        <v>PK</v>
      </c>
      <c r="K53" s="297" t="str">
        <f>IF(A53="P",CONCATENATE(INDEX('LŠZ P'!A$2:AN$2000,B53,24),",",INDEX('LŠZ P'!A$2:AN$2000,B53,26)," ",INDEX('LŠZ P'!A$2:AN$2000,B53,25)),CONCATENATE(INDEX('LŠZ H'!A$2:AM$2000,B53,24),",",INDEX('LŠZ H'!A$2:AM$2000,B53,26)," ",INDEX('LŠZ H'!A$2:AM$2000,B53,25)))</f>
        <v>Hviezdoslavova 120/6,EN-B 46033</v>
      </c>
      <c r="L53" s="297" t="str">
        <f>IF(A53="P",INDEX('LŠZ P'!A$2:AN$2000,B53,20),INDEX('LŠZ H'!A$2:AM$2000,B53,20))</f>
        <v>Badár</v>
      </c>
      <c r="M53" s="297" t="str">
        <f>IF(A53="P",CONCATENATE(INDEX('LŠZ P'!A$2:AN$2000,B53,3),"/",INDEX('LŠZ P'!A$2:AN$2000,B53,4)),CONCATENATE(INDEX('LŠZ H'!A$2:AM$2000,B53,3),"/",INDEX('LŠZ H'!A$2:AM$2000,B53,4)))</f>
        <v>TITAN II/</v>
      </c>
      <c r="N53" s="297" t="e">
        <f>IF(A53="P",CONCATENATE(INDEX('LŠZ P'!A$2:AN$2000,B53,23),";",INDEX('LŠZ P'!A$2:AN$2000,B53,42)),CONCATENATE(INDEX('LŠZ H'!A$2:AM$2000,B53,23),";",INDEX('LŠZ H'!A$2:AM$2000,B53,39)))</f>
        <v>#REF!</v>
      </c>
      <c r="O53" s="226">
        <v>45316</v>
      </c>
      <c r="P53" s="297"/>
    </row>
    <row r="54" spans="1:16" s="262" customFormat="1">
      <c r="A54" s="225" t="s">
        <v>722</v>
      </c>
      <c r="B54" s="258">
        <v>514</v>
      </c>
      <c r="C54" s="392">
        <v>51</v>
      </c>
      <c r="D54" s="225">
        <f>IF(A54="P",INDEX('LŠZ P'!A$2:AN$2000,B54,11),INDEX('LŠZ H'!A$2:AM$2000,B54,11))</f>
        <v>0</v>
      </c>
      <c r="E54" s="297" t="str">
        <f>IF(A54="P",INDEX('LŠZ P'!A$2:AN$2000,B54,5),INDEX('LŠZ H'!A$2:AM$2000,B54,5))</f>
        <v>OM-P514</v>
      </c>
      <c r="F54" s="298">
        <f>IF(A54="P",INDEX('LŠZ P'!A$2:AN$2000,B54,6),INDEX('LŠZ H'!A$2:AM$2000,B54,6))</f>
        <v>0</v>
      </c>
      <c r="G54" s="258">
        <f>IF(A54="P",INDEX('LŠZ P'!A$2:AN$2000,B54,21),INDEX('LŠZ H'!A$2:AM$2000,B54,21))</f>
        <v>0</v>
      </c>
      <c r="H54" s="298">
        <f>IF(A54="P",INDEX('LŠZ P'!A$2:AN$2000,B54,17),INDEX('LŠZ H'!A$2:AM$2000,B54,17))</f>
        <v>0</v>
      </c>
      <c r="I54" s="226">
        <v>44958</v>
      </c>
      <c r="J54" s="258" t="str">
        <f>IF(A54="P",INDEX('LŠZ P'!A$2:AN$2000,B54,2),INDEX('LŠZ H'!A$2:AM$2000,B54,2))</f>
        <v>4.1.2024, mail. žiadosť o vyradenie</v>
      </c>
      <c r="K54" s="297" t="str">
        <f>IF(A54="P",CONCATENATE(INDEX('LŠZ P'!A$2:AN$2000,B54,24),",",INDEX('LŠZ P'!A$2:AN$2000,B54,26)," ",INDEX('LŠZ P'!A$2:AN$2000,B54,25)),CONCATENATE(INDEX('LŠZ H'!A$2:AM$2000,B54,24),",",INDEX('LŠZ H'!A$2:AM$2000,B54,26)," ",INDEX('LŠZ H'!A$2:AM$2000,B54,25)))</f>
        <v xml:space="preserve">, </v>
      </c>
      <c r="L54" s="297">
        <f>IF(A54="P",INDEX('LŠZ P'!A$2:AN$2000,B54,20),INDEX('LŠZ H'!A$2:AM$2000,B54,20))</f>
        <v>0</v>
      </c>
      <c r="M54" s="297" t="str">
        <f>IF(A54="P",CONCATENATE(INDEX('LŠZ P'!A$2:AN$2000,B54,3),"/",INDEX('LŠZ P'!A$2:AN$2000,B54,4)),CONCATENATE(INDEX('LŠZ H'!A$2:AM$2000,B54,3),"/",INDEX('LŠZ H'!A$2:AM$2000,B54,4)))</f>
        <v>/</v>
      </c>
      <c r="N54" s="297" t="e">
        <f>IF(A54="P",CONCATENATE(INDEX('LŠZ P'!A$2:AN$2000,B54,23),";",INDEX('LŠZ P'!A$2:AN$2000,B54,42)),CONCATENATE(INDEX('LŠZ H'!A$2:AM$2000,B54,23),";",INDEX('LŠZ H'!A$2:AM$2000,B54,39)))</f>
        <v>#REF!</v>
      </c>
      <c r="O54" s="226">
        <v>45316</v>
      </c>
      <c r="P54" s="297"/>
    </row>
    <row r="55" spans="1:16" s="583" customFormat="1">
      <c r="A55" s="225" t="s">
        <v>722</v>
      </c>
      <c r="B55" s="258">
        <v>95</v>
      </c>
      <c r="C55" s="392">
        <v>52</v>
      </c>
      <c r="D55" s="225" t="str">
        <f>IF(A55="P",INDEX('LŠZ P'!A$2:AN$2000,B55,11),INDEX('LŠZ H'!A$2:AM$2000,B55,11))</f>
        <v>Tomáš KELLO</v>
      </c>
      <c r="E55" s="297" t="str">
        <f>IF(A55="P",INDEX('LŠZ P'!A$2:AN$2000,B55,5),INDEX('LŠZ H'!A$2:AM$2000,B55,5))</f>
        <v>OM-P095</v>
      </c>
      <c r="F55" s="298">
        <f>IF(A55="P",INDEX('LŠZ P'!A$2:AN$2000,B55,6),INDEX('LŠZ H'!A$2:AM$2000,B55,6))</f>
        <v>0</v>
      </c>
      <c r="G55" s="258" t="str">
        <f>IF(A55="P",INDEX('LŠZ P'!A$2:AN$2000,B55,21),INDEX('LŠZ H'!A$2:AM$2000,B55,21))</f>
        <v>V</v>
      </c>
      <c r="H55" s="298">
        <f>IF(A55="P",INDEX('LŠZ P'!A$2:AN$2000,B55,17),INDEX('LŠZ H'!A$2:AM$2000,B55,17))</f>
        <v>23052</v>
      </c>
      <c r="I55" s="226">
        <v>44959</v>
      </c>
      <c r="J55" s="258" t="str">
        <f>IF(A55="P",INDEX('LŠZ P'!A$2:AN$2000,B55,2),INDEX('LŠZ H'!A$2:AM$2000,B55,2))</f>
        <v>PK</v>
      </c>
      <c r="K55" s="297" t="str">
        <f>IF(A55="P",CONCATENATE(INDEX('LŠZ P'!A$2:AN$2000,B55,24),",",INDEX('LŠZ P'!A$2:AN$2000,B55,26)," ",INDEX('LŠZ P'!A$2:AN$2000,B55,25)),CONCATENATE(INDEX('LŠZ H'!A$2:AM$2000,B55,24),",",INDEX('LŠZ H'!A$2:AM$2000,B55,26)," ",INDEX('LŠZ H'!A$2:AM$2000,B55,25)))</f>
        <v>Roľnícka 474/26,EN-B 45672</v>
      </c>
      <c r="L55" s="297" t="str">
        <f>IF(A55="P",INDEX('LŠZ P'!A$2:AN$2000,B55,20),INDEX('LŠZ H'!A$2:AM$2000,B55,20))</f>
        <v>Adame</v>
      </c>
      <c r="M55" s="297" t="str">
        <f>IF(A55="P",CONCATENATE(INDEX('LŠZ P'!A$2:AN$2000,B55,3),"/",INDEX('LŠZ P'!A$2:AN$2000,B55,4)),CONCATENATE(INDEX('LŠZ H'!A$2:AM$2000,B55,3),"/",INDEX('LŠZ H'!A$2:AM$2000,B55,4)))</f>
        <v>CHILI 5 XS/</v>
      </c>
      <c r="N55" s="297" t="e">
        <f>IF(A55="P",CONCATENATE(INDEX('LŠZ P'!A$2:AN$2000,B55,23),";",INDEX('LŠZ P'!A$2:AN$2000,B55,42)),CONCATENATE(INDEX('LŠZ H'!A$2:AM$2000,B55,23),";",INDEX('LŠZ H'!A$2:AM$2000,B55,39)))</f>
        <v>#REF!</v>
      </c>
      <c r="O55" s="226">
        <v>45672</v>
      </c>
      <c r="P55" s="297"/>
    </row>
    <row r="56" spans="1:16" s="573" customFormat="1">
      <c r="A56" s="225" t="s">
        <v>722</v>
      </c>
      <c r="B56" s="258">
        <v>646</v>
      </c>
      <c r="C56" s="392">
        <v>53</v>
      </c>
      <c r="D56" s="225" t="str">
        <f>IF(A56="P",INDEX('LŠZ P'!A$2:AN$2000,B56,11),INDEX('LŠZ H'!A$2:AM$2000,B56,11))</f>
        <v>Tomáš ZLATNÍK</v>
      </c>
      <c r="E56" s="297" t="str">
        <f>IF(A56="P",INDEX('LŠZ P'!A$2:AN$2000,B56,5),INDEX('LŠZ H'!A$2:AM$2000,B56,5))</f>
        <v>OM-P646</v>
      </c>
      <c r="F56" s="298">
        <f>IF(A56="P",INDEX('LŠZ P'!A$2:AN$2000,B56,6),INDEX('LŠZ H'!A$2:AM$2000,B56,6))</f>
        <v>0</v>
      </c>
      <c r="G56" s="258" t="str">
        <f>IF(A56="P",INDEX('LŠZ P'!A$2:AN$2000,B56,21),INDEX('LŠZ H'!A$2:AM$2000,B56,21))</f>
        <v>P</v>
      </c>
      <c r="H56" s="298">
        <f>IF(A56="P",INDEX('LŠZ P'!A$2:AN$2000,B56,17),INDEX('LŠZ H'!A$2:AM$2000,B56,17))</f>
        <v>23053</v>
      </c>
      <c r="I56" s="226">
        <v>44959</v>
      </c>
      <c r="J56" s="258" t="str">
        <f>IF(A56="P",INDEX('LŠZ P'!A$2:AN$2000,B56,2),INDEX('LŠZ H'!A$2:AM$2000,B56,2))</f>
        <v>PK</v>
      </c>
      <c r="K56" s="297" t="str">
        <f>IF(A56="P",CONCATENATE(INDEX('LŠZ P'!A$2:AN$2000,B56,24),",",INDEX('LŠZ P'!A$2:AN$2000,B56,26)," ",INDEX('LŠZ P'!A$2:AN$2000,B56,25)),CONCATENATE(INDEX('LŠZ H'!A$2:AM$2000,B56,24),",",INDEX('LŠZ H'!A$2:AM$2000,B56,26)," ",INDEX('LŠZ H'!A$2:AM$2000,B56,25)))</f>
        <v>Hlaváčiková 3109/14,EN-B 45674</v>
      </c>
      <c r="L56" s="297" t="str">
        <f>IF(A56="P",INDEX('LŠZ P'!A$2:AN$2000,B56,20),INDEX('LŠZ H'!A$2:AM$2000,B56,20))</f>
        <v>Jánošík</v>
      </c>
      <c r="M56" s="297" t="str">
        <f>IF(A56="P",CONCATENATE(INDEX('LŠZ P'!A$2:AN$2000,B56,3),"/",INDEX('LŠZ P'!A$2:AN$2000,B56,4)),CONCATENATE(INDEX('LŠZ H'!A$2:AM$2000,B56,3),"/",INDEX('LŠZ H'!A$2:AM$2000,B56,4)))</f>
        <v>KIBO SM/</v>
      </c>
      <c r="N56" s="297" t="e">
        <f>IF(A56="P",CONCATENATE(INDEX('LŠZ P'!A$2:AN$2000,B56,23),";",INDEX('LŠZ P'!A$2:AN$2000,B56,42)),CONCATENATE(INDEX('LŠZ H'!A$2:AM$2000,B56,23),";",INDEX('LŠZ H'!A$2:AM$2000,B56,39)))</f>
        <v>#REF!</v>
      </c>
      <c r="O56" s="226">
        <v>45674</v>
      </c>
      <c r="P56" s="297"/>
    </row>
    <row r="57" spans="1:16" s="262" customFormat="1">
      <c r="A57" s="225" t="s">
        <v>722</v>
      </c>
      <c r="B57" s="258">
        <v>547</v>
      </c>
      <c r="C57" s="392">
        <v>54</v>
      </c>
      <c r="D57" s="225" t="str">
        <f>IF(A57="P",INDEX('LŠZ P'!A$2:AN$2000,B57,11),INDEX('LŠZ H'!A$2:AM$2000,B57,11))</f>
        <v>NANOTRADING s.r.o.</v>
      </c>
      <c r="E57" s="297" t="str">
        <f>IF(A57="P",INDEX('LŠZ P'!A$2:AN$2000,B57,5),INDEX('LŠZ H'!A$2:AM$2000,B57,5))</f>
        <v>OM-P547</v>
      </c>
      <c r="F57" s="298">
        <f>IF(A57="P",INDEX('LŠZ P'!A$2:AN$2000,B57,6),INDEX('LŠZ H'!A$2:AM$2000,B57,6))</f>
        <v>0</v>
      </c>
      <c r="G57" s="258" t="str">
        <f>IF(A57="P",INDEX('LŠZ P'!A$2:AN$2000,B57,21),INDEX('LŠZ H'!A$2:AM$2000,B57,21))</f>
        <v>P</v>
      </c>
      <c r="H57" s="298">
        <f>IF(A57="P",INDEX('LŠZ P'!A$2:AN$2000,B57,17),INDEX('LŠZ H'!A$2:AM$2000,B57,17))</f>
        <v>21147</v>
      </c>
      <c r="I57" s="226">
        <v>44960</v>
      </c>
      <c r="J57" s="258" t="str">
        <f>IF(A57="P",INDEX('LŠZ P'!A$2:AN$2000,B57,2),INDEX('LŠZ H'!A$2:AM$2000,B57,2))</f>
        <v>PK</v>
      </c>
      <c r="K57" s="297" t="str">
        <f>IF(A57="P",CONCATENATE(INDEX('LŠZ P'!A$2:AN$2000,B57,24),",",INDEX('LŠZ P'!A$2:AN$2000,B57,26)," ",INDEX('LŠZ P'!A$2:AN$2000,B57,25)),CONCATENATE(INDEX('LŠZ H'!A$2:AM$2000,B57,24),",",INDEX('LŠZ H'!A$2:AM$2000,B57,26)," ",INDEX('LŠZ H'!A$2:AM$2000,B57,25)))</f>
        <v>Rosinská cesta 9,EN-A 45735</v>
      </c>
      <c r="L57" s="297" t="str">
        <f>IF(A57="P",INDEX('LŠZ P'!A$2:AN$2000,B57,20),INDEX('LŠZ H'!A$2:AM$2000,B57,20))</f>
        <v>Vrabec</v>
      </c>
      <c r="M57" s="297" t="str">
        <f>IF(A57="P",CONCATENATE(INDEX('LŠZ P'!A$2:AN$2000,B57,3),"/",INDEX('LŠZ P'!A$2:AN$2000,B57,4)),CONCATENATE(INDEX('LŠZ H'!A$2:AM$2000,B57,3),"/",INDEX('LŠZ H'!A$2:AM$2000,B57,4)))</f>
        <v>PLUTO 4 L/</v>
      </c>
      <c r="N57" s="297" t="e">
        <f>IF(A57="P",CONCATENATE(INDEX('LŠZ P'!A$2:AN$2000,B57,23),";",INDEX('LŠZ P'!A$2:AN$2000,B57,42)),CONCATENATE(INDEX('LŠZ H'!A$2:AM$2000,B57,23),";",INDEX('LŠZ H'!A$2:AM$2000,B57,39)))</f>
        <v>#REF!</v>
      </c>
      <c r="O57" s="226">
        <v>45735</v>
      </c>
      <c r="P57" s="297"/>
    </row>
    <row r="58" spans="1:16" s="262" customFormat="1">
      <c r="A58" s="225" t="s">
        <v>722</v>
      </c>
      <c r="B58" s="258">
        <v>145</v>
      </c>
      <c r="C58" s="392">
        <v>55</v>
      </c>
      <c r="D58" s="225" t="str">
        <f>IF(A58="P",INDEX('LŠZ P'!A$2:AN$2000,B58,11),INDEX('LŠZ H'!A$2:AM$2000,B58,11))</f>
        <v>Ing.Róbert GREXA</v>
      </c>
      <c r="E58" s="297" t="str">
        <f>IF(A58="P",INDEX('LŠZ P'!A$2:AN$2000,B58,5),INDEX('LŠZ H'!A$2:AM$2000,B58,5))</f>
        <v>OM-P145</v>
      </c>
      <c r="F58" s="298">
        <f>IF(A58="P",INDEX('LŠZ P'!A$2:AN$2000,B58,6),INDEX('LŠZ H'!A$2:AM$2000,B58,6))</f>
        <v>0</v>
      </c>
      <c r="G58" s="258" t="str">
        <f>IF(A58="P",INDEX('LŠZ P'!A$2:AN$2000,B58,21),INDEX('LŠZ H'!A$2:AM$2000,B58,21))</f>
        <v>P</v>
      </c>
      <c r="H58" s="298">
        <f>IF(A58="P",INDEX('LŠZ P'!A$2:AN$2000,B58,17),INDEX('LŠZ H'!A$2:AM$2000,B58,17))</f>
        <v>23055</v>
      </c>
      <c r="I58" s="226">
        <v>44960</v>
      </c>
      <c r="J58" s="258" t="str">
        <f>IF(A58="P",INDEX('LŠZ P'!A$2:AN$2000,B58,2),INDEX('LŠZ H'!A$2:AM$2000,B58,2))</f>
        <v>PK</v>
      </c>
      <c r="K58" s="297" t="str">
        <f>IF(A58="P",CONCATENATE(INDEX('LŠZ P'!A$2:AN$2000,B58,24),",",INDEX('LŠZ P'!A$2:AN$2000,B58,26)," ",INDEX('LŠZ P'!A$2:AN$2000,B58,25)),CONCATENATE(INDEX('LŠZ H'!A$2:AM$2000,B58,24),",",INDEX('LŠZ H'!A$2:AM$2000,B58,26)," ",INDEX('LŠZ H'!A$2:AM$2000,B58,25)))</f>
        <v>Magurská 12,EN-C 45691</v>
      </c>
      <c r="L58" s="297" t="str">
        <f>IF(A58="P",INDEX('LŠZ P'!A$2:AN$2000,B58,20),INDEX('LŠZ H'!A$2:AM$2000,B58,20))</f>
        <v>Jančiar</v>
      </c>
      <c r="M58" s="297" t="str">
        <f>IF(A58="P",CONCATENATE(INDEX('LŠZ P'!A$2:AN$2000,B58,3),"/",INDEX('LŠZ P'!A$2:AN$2000,B58,4)),CONCATENATE(INDEX('LŠZ H'!A$2:AM$2000,B58,3),"/",INDEX('LŠZ H'!A$2:AM$2000,B58,4)))</f>
        <v>ALPINA 2 L/</v>
      </c>
      <c r="N58" s="297" t="e">
        <f>IF(A58="P",CONCATENATE(INDEX('LŠZ P'!A$2:AN$2000,B58,23),";",INDEX('LŠZ P'!A$2:AN$2000,B58,42)),CONCATENATE(INDEX('LŠZ H'!A$2:AM$2000,B58,23),";",INDEX('LŠZ H'!A$2:AM$2000,B58,39)))</f>
        <v>#REF!</v>
      </c>
      <c r="O58" s="226">
        <v>45691</v>
      </c>
      <c r="P58" s="297"/>
    </row>
    <row r="59" spans="1:16" s="262" customFormat="1">
      <c r="A59" s="225" t="s">
        <v>722</v>
      </c>
      <c r="B59" s="258">
        <v>854</v>
      </c>
      <c r="C59" s="392">
        <v>56</v>
      </c>
      <c r="D59" s="225" t="str">
        <f>IF(A59="P",INDEX('LŠZ P'!A$2:AN$2000,B59,11),INDEX('LŠZ H'!A$2:AM$2000,B59,11))</f>
        <v>GOW s.r.o.</v>
      </c>
      <c r="E59" s="297" t="str">
        <f>IF(A59="P",INDEX('LŠZ P'!A$2:AN$2000,B59,5),INDEX('LŠZ H'!A$2:AM$2000,B59,5))</f>
        <v>OM-P854</v>
      </c>
      <c r="F59" s="298">
        <f>IF(A59="P",INDEX('LŠZ P'!A$2:AN$2000,B59,6),INDEX('LŠZ H'!A$2:AM$2000,B59,6))</f>
        <v>0</v>
      </c>
      <c r="G59" s="258" t="str">
        <f>IF(A59="P",INDEX('LŠZ P'!A$2:AN$2000,B59,21),INDEX('LŠZ H'!A$2:AM$2000,B59,21))</f>
        <v>P</v>
      </c>
      <c r="H59" s="298">
        <f>IF(A59="P",INDEX('LŠZ P'!A$2:AN$2000,B59,17),INDEX('LŠZ H'!A$2:AM$2000,B59,17))</f>
        <v>21045</v>
      </c>
      <c r="I59" s="226">
        <v>44960</v>
      </c>
      <c r="J59" s="258" t="str">
        <f>IF(A59="P",INDEX('LŠZ P'!A$2:AN$2000,B59,2),INDEX('LŠZ H'!A$2:AM$2000,B59,2))</f>
        <v>PK</v>
      </c>
      <c r="K59" s="297" t="str">
        <f>IF(A59="P",CONCATENATE(INDEX('LŠZ P'!A$2:AN$2000,B59,24),",",INDEX('LŠZ P'!A$2:AN$2000,B59,26)," ",INDEX('LŠZ P'!A$2:AN$2000,B59,25)),CONCATENATE(INDEX('LŠZ H'!A$2:AM$2000,B59,24),",",INDEX('LŠZ H'!A$2:AM$2000,B59,26)," ",INDEX('LŠZ H'!A$2:AM$2000,B59,25)))</f>
        <v>Cyrila a Metoda 16,EN-A 45677</v>
      </c>
      <c r="L59" s="297" t="str">
        <f>IF(A59="P",INDEX('LŠZ P'!A$2:AN$2000,B59,20),INDEX('LŠZ H'!A$2:AM$2000,B59,20))</f>
        <v>Jánošík</v>
      </c>
      <c r="M59" s="297" t="str">
        <f>IF(A59="P",CONCATENATE(INDEX('LŠZ P'!A$2:AN$2000,B59,3),"/",INDEX('LŠZ P'!A$2:AN$2000,B59,4)),CONCATENATE(INDEX('LŠZ H'!A$2:AM$2000,B59,3),"/",INDEX('LŠZ H'!A$2:AM$2000,B59,4)))</f>
        <v>MANA 21/</v>
      </c>
      <c r="N59" s="297" t="e">
        <f>IF(A59="P",CONCATENATE(INDEX('LŠZ P'!A$2:AN$2000,B59,23),";",INDEX('LŠZ P'!A$2:AN$2000,B59,42)),CONCATENATE(INDEX('LŠZ H'!A$2:AM$2000,B59,23),";",INDEX('LŠZ H'!A$2:AM$2000,B59,39)))</f>
        <v>#REF!</v>
      </c>
      <c r="O59" s="226">
        <v>45677</v>
      </c>
      <c r="P59" s="297"/>
    </row>
    <row r="60" spans="1:16" s="262" customFormat="1">
      <c r="A60" s="225" t="s">
        <v>722</v>
      </c>
      <c r="B60" s="258">
        <v>208</v>
      </c>
      <c r="C60" s="392">
        <v>57</v>
      </c>
      <c r="D60" s="225" t="str">
        <f>IF(A60="P",INDEX('LŠZ P'!A$2:AN$2000,B60,11),INDEX('LŠZ H'!A$2:AM$2000,B60,11))</f>
        <v>GOW s.r.o.</v>
      </c>
      <c r="E60" s="297" t="str">
        <f>IF(A60="P",INDEX('LŠZ P'!A$2:AN$2000,B60,5),INDEX('LŠZ H'!A$2:AM$2000,B60,5))</f>
        <v>OM-P208</v>
      </c>
      <c r="F60" s="298">
        <f>IF(A60="P",INDEX('LŠZ P'!A$2:AN$2000,B60,6),INDEX('LŠZ H'!A$2:AM$2000,B60,6))</f>
        <v>0</v>
      </c>
      <c r="G60" s="258" t="str">
        <f>IF(A60="P",INDEX('LŠZ P'!A$2:AN$2000,B60,21),INDEX('LŠZ H'!A$2:AM$2000,B60,21))</f>
        <v>P</v>
      </c>
      <c r="H60" s="298">
        <f>IF(A60="P",INDEX('LŠZ P'!A$2:AN$2000,B60,17),INDEX('LŠZ H'!A$2:AM$2000,B60,17))</f>
        <v>18158</v>
      </c>
      <c r="I60" s="226">
        <v>44960</v>
      </c>
      <c r="J60" s="258" t="str">
        <f>IF(A60="P",INDEX('LŠZ P'!A$2:AN$2000,B60,2),INDEX('LŠZ H'!A$2:AM$2000,B60,2))</f>
        <v>PK</v>
      </c>
      <c r="K60" s="297" t="str">
        <f>IF(A60="P",CONCATENATE(INDEX('LŠZ P'!A$2:AN$2000,B60,24),",",INDEX('LŠZ P'!A$2:AN$2000,B60,26)," ",INDEX('LŠZ P'!A$2:AN$2000,B60,25)),CONCATENATE(INDEX('LŠZ H'!A$2:AM$2000,B60,24),",",INDEX('LŠZ H'!A$2:AM$2000,B60,26)," ",INDEX('LŠZ H'!A$2:AM$2000,B60,25)))</f>
        <v>Cyrila a Metoda 16/29,EN-C 45677</v>
      </c>
      <c r="L60" s="297" t="str">
        <f>IF(A60="P",INDEX('LŠZ P'!A$2:AN$2000,B60,20),INDEX('LŠZ H'!A$2:AM$2000,B60,20))</f>
        <v>Jánošík</v>
      </c>
      <c r="M60" s="297" t="str">
        <f>IF(A60="P",CONCATENATE(INDEX('LŠZ P'!A$2:AN$2000,B60,3),"/",INDEX('LŠZ P'!A$2:AN$2000,B60,4)),CONCATENATE(INDEX('LŠZ H'!A$2:AM$2000,B60,3),"/",INDEX('LŠZ H'!A$2:AM$2000,B60,4)))</f>
        <v>TRANGO X-RACE M/</v>
      </c>
      <c r="N60" s="297" t="e">
        <f>IF(A60="P",CONCATENATE(INDEX('LŠZ P'!A$2:AN$2000,B60,23),";",INDEX('LŠZ P'!A$2:AN$2000,B60,42)),CONCATENATE(INDEX('LŠZ H'!A$2:AM$2000,B60,23),";",INDEX('LŠZ H'!A$2:AM$2000,B60,39)))</f>
        <v>#REF!</v>
      </c>
      <c r="O60" s="226">
        <v>45677</v>
      </c>
      <c r="P60" s="297"/>
    </row>
    <row r="61" spans="1:16" s="262" customFormat="1">
      <c r="A61" s="225" t="s">
        <v>722</v>
      </c>
      <c r="B61" s="258">
        <v>193</v>
      </c>
      <c r="C61" s="392">
        <v>58</v>
      </c>
      <c r="D61" s="225" t="str">
        <f>IF(A61="P",INDEX('LŠZ P'!A$2:AN$2000,B61,11),INDEX('LŠZ H'!A$2:AM$2000,B61,11))</f>
        <v>GOW s.r.o.</v>
      </c>
      <c r="E61" s="297" t="str">
        <f>IF(A61="P",INDEX('LŠZ P'!A$2:AN$2000,B61,5),INDEX('LŠZ H'!A$2:AM$2000,B61,5))</f>
        <v>OM-P193</v>
      </c>
      <c r="F61" s="298">
        <f>IF(A61="P",INDEX('LŠZ P'!A$2:AN$2000,B61,6),INDEX('LŠZ H'!A$2:AM$2000,B61,6))</f>
        <v>0</v>
      </c>
      <c r="G61" s="258" t="str">
        <f>IF(A61="P",INDEX('LŠZ P'!A$2:AN$2000,B61,21),INDEX('LŠZ H'!A$2:AM$2000,B61,21))</f>
        <v>P</v>
      </c>
      <c r="H61" s="298">
        <f>IF(A61="P",INDEX('LŠZ P'!A$2:AN$2000,B61,17),INDEX('LŠZ H'!A$2:AM$2000,B61,17))</f>
        <v>18156</v>
      </c>
      <c r="I61" s="226">
        <v>44960</v>
      </c>
      <c r="J61" s="258" t="str">
        <f>IF(A61="P",INDEX('LŠZ P'!A$2:AN$2000,B61,2),INDEX('LŠZ H'!A$2:AM$2000,B61,2))</f>
        <v>PK</v>
      </c>
      <c r="K61" s="297" t="str">
        <f>IF(A61="P",CONCATENATE(INDEX('LŠZ P'!A$2:AN$2000,B61,24),",",INDEX('LŠZ P'!A$2:AN$2000,B61,26)," ",INDEX('LŠZ P'!A$2:AN$2000,B61,25)),CONCATENATE(INDEX('LŠZ H'!A$2:AM$2000,B61,24),",",INDEX('LŠZ H'!A$2:AM$2000,B61,26)," ",INDEX('LŠZ H'!A$2:AM$2000,B61,25)))</f>
        <v>Cyrila a Metoda 16/29,EN-B 45677</v>
      </c>
      <c r="L61" s="297" t="str">
        <f>IF(A61="P",INDEX('LŠZ P'!A$2:AN$2000,B61,20),INDEX('LŠZ H'!A$2:AM$2000,B61,20))</f>
        <v>Jánošík</v>
      </c>
      <c r="M61" s="297" t="str">
        <f>IF(A61="P",CONCATENATE(INDEX('LŠZ P'!A$2:AN$2000,B61,3),"/",INDEX('LŠZ P'!A$2:AN$2000,B61,4)),CONCATENATE(INDEX('LŠZ H'!A$2:AM$2000,B61,3),"/",INDEX('LŠZ H'!A$2:AM$2000,B61,4)))</f>
        <v>MAKALU 4 M/</v>
      </c>
      <c r="N61" s="297" t="e">
        <f>IF(A61="P",CONCATENATE(INDEX('LŠZ P'!A$2:AN$2000,B61,23),";",INDEX('LŠZ P'!A$2:AN$2000,B61,42)),CONCATENATE(INDEX('LŠZ H'!A$2:AM$2000,B61,23),";",INDEX('LŠZ H'!A$2:AM$2000,B61,39)))</f>
        <v>#REF!</v>
      </c>
      <c r="O61" s="226">
        <v>45677</v>
      </c>
      <c r="P61" s="297"/>
    </row>
    <row r="62" spans="1:16" s="583" customFormat="1">
      <c r="A62" s="225" t="s">
        <v>722</v>
      </c>
      <c r="B62" s="258">
        <v>455</v>
      </c>
      <c r="C62" s="392">
        <v>59</v>
      </c>
      <c r="D62" s="225" t="str">
        <f>IF(A62="P",INDEX('LŠZ P'!A$2:AN$2000,B62,11),INDEX('LŠZ H'!A$2:AM$2000,B62,11))</f>
        <v>Jozef BOCHŇA</v>
      </c>
      <c r="E62" s="297" t="str">
        <f>IF(A62="P",INDEX('LŠZ P'!A$2:AN$2000,B62,5),INDEX('LŠZ H'!A$2:AM$2000,B62,5))</f>
        <v>OM-P455</v>
      </c>
      <c r="F62" s="298">
        <f>IF(A62="P",INDEX('LŠZ P'!A$2:AN$2000,B62,6),INDEX('LŠZ H'!A$2:AM$2000,B62,6))</f>
        <v>0</v>
      </c>
      <c r="G62" s="258" t="str">
        <f>IF(A62="P",INDEX('LŠZ P'!A$2:AN$2000,B62,21),INDEX('LŠZ H'!A$2:AM$2000,B62,21))</f>
        <v>P</v>
      </c>
      <c r="H62" s="298">
        <f>IF(A62="P",INDEX('LŠZ P'!A$2:AN$2000,B62,17),INDEX('LŠZ H'!A$2:AM$2000,B62,17))</f>
        <v>23059</v>
      </c>
      <c r="I62" s="226">
        <v>44963</v>
      </c>
      <c r="J62" s="258" t="str">
        <f>IF(A62="P",INDEX('LŠZ P'!A$2:AN$2000,B62,2),INDEX('LŠZ H'!A$2:AM$2000,B62,2))</f>
        <v>PK</v>
      </c>
      <c r="K62" s="297" t="str">
        <f>IF(A62="P",CONCATENATE(INDEX('LŠZ P'!A$2:AN$2000,B62,24),",",INDEX('LŠZ P'!A$2:AN$2000,B62,26)," ",INDEX('LŠZ P'!A$2:AN$2000,B62,25)),CONCATENATE(INDEX('LŠZ H'!A$2:AM$2000,B62,24),",",INDEX('LŠZ H'!A$2:AM$2000,B62,26)," ",INDEX('LŠZ H'!A$2:AM$2000,B62,25)))</f>
        <v>Kendická 13,DGAC 45684</v>
      </c>
      <c r="L62" s="297" t="str">
        <f>IF(A62="P",INDEX('LŠZ P'!A$2:AN$2000,B62,20),INDEX('LŠZ H'!A$2:AM$2000,B62,20))</f>
        <v>Šimko</v>
      </c>
      <c r="M62" s="297" t="str">
        <f>IF(A62="P",CONCATENATE(INDEX('LŠZ P'!A$2:AN$2000,B62,3),"/",INDEX('LŠZ P'!A$2:AN$2000,B62,4)),CONCATENATE(INDEX('LŠZ H'!A$2:AM$2000,B62,3),"/",INDEX('LŠZ H'!A$2:AM$2000,B62,4)))</f>
        <v>LIFT EZ S/</v>
      </c>
      <c r="N62" s="297" t="e">
        <f>IF(A62="P",CONCATENATE(INDEX('LŠZ P'!A$2:AN$2000,B62,23),";",INDEX('LŠZ P'!A$2:AN$2000,B62,42)),CONCATENATE(INDEX('LŠZ H'!A$2:AM$2000,B62,23),";",INDEX('LŠZ H'!A$2:AM$2000,B62,39)))</f>
        <v>#REF!</v>
      </c>
      <c r="O62" s="226">
        <v>45684</v>
      </c>
      <c r="P62" s="297">
        <v>60</v>
      </c>
    </row>
    <row r="63" spans="1:16" s="262" customFormat="1">
      <c r="A63" s="225" t="s">
        <v>722</v>
      </c>
      <c r="B63" s="258">
        <v>1045</v>
      </c>
      <c r="C63" s="392">
        <v>60</v>
      </c>
      <c r="D63" s="225" t="str">
        <f>IF(A63="P",INDEX('LŠZ P'!A$2:AN$2000,B63,11),INDEX('LŠZ H'!A$2:AM$2000,B63,11))</f>
        <v>Karol MIKUŠ</v>
      </c>
      <c r="E63" s="297" t="str">
        <f>IF(A63="P",INDEX('LŠZ P'!A$2:AN$2000,B63,5),INDEX('LŠZ H'!A$2:AM$2000,B63,5))</f>
        <v>OM-L045</v>
      </c>
      <c r="F63" s="394" t="str">
        <f>IF(A63="P",INDEX('LŠZ P'!A$2:AN$2000,B63,6),INDEX('LŠZ H'!A$2:AM$2000,B63,6))</f>
        <v>L045</v>
      </c>
      <c r="G63" s="258" t="str">
        <f>IF(A63="P",INDEX('LŠZ P'!A$2:AN$2000,B63,21),INDEX('LŠZ H'!A$2:AM$2000,B63,21))</f>
        <v>P/P</v>
      </c>
      <c r="H63" s="298">
        <f>IF(A63="P",INDEX('LŠZ P'!A$2:AN$2000,B63,17),INDEX('LŠZ H'!A$2:AM$2000,B63,17))</f>
        <v>23060</v>
      </c>
      <c r="I63" s="226">
        <v>44963</v>
      </c>
      <c r="J63" s="258" t="str">
        <f>IF(A63="P",INDEX('LŠZ P'!A$2:AN$2000,B63,2),INDEX('LŠZ H'!A$2:AM$2000,B63,2))</f>
        <v>MPK</v>
      </c>
      <c r="K63" s="297" t="str">
        <f>IF(A63="P",CONCATENATE(INDEX('LŠZ P'!A$2:AN$2000,B63,24),",",INDEX('LŠZ P'!A$2:AN$2000,B63,26)," ",INDEX('LŠZ P'!A$2:AN$2000,B63,25)),CONCATENATE(INDEX('LŠZ H'!A$2:AM$2000,B63,24),",",INDEX('LŠZ H'!A$2:AM$2000,B63,26)," ",INDEX('LŠZ H'!A$2:AM$2000,B63,25)))</f>
        <v>Lysákova 20,EN-B 46033</v>
      </c>
      <c r="L63" s="297" t="str">
        <f>IF(A63="P",INDEX('LŠZ P'!A$2:AN$2000,B63,20),INDEX('LŠZ H'!A$2:AM$2000,B63,20))</f>
        <v>Čierny/Mitter</v>
      </c>
      <c r="M63" s="297" t="str">
        <f>IF(A63="P",CONCATENATE(INDEX('LŠZ P'!A$2:AN$2000,B63,3),"/",INDEX('LŠZ P'!A$2:AN$2000,B63,4)),CONCATENATE(INDEX('LŠZ H'!A$2:AM$2000,B63,3),"/",INDEX('LŠZ H'!A$2:AM$2000,B63,4)))</f>
        <v>PLUTO 3 L/NIMBUS MONO 1</v>
      </c>
      <c r="N63" s="297" t="e">
        <f>IF(A63="P",CONCATENATE(INDEX('LŠZ P'!A$2:AN$2000,B63,23),";",INDEX('LŠZ P'!A$2:AN$2000,B63,42)),CONCATENATE(INDEX('LŠZ H'!A$2:AM$2000,B63,23),";",INDEX('LŠZ H'!A$2:AM$2000,B63,39)))</f>
        <v>#REF!</v>
      </c>
      <c r="O63" s="226">
        <v>45312</v>
      </c>
      <c r="P63" s="297"/>
    </row>
    <row r="64" spans="1:16" s="262" customFormat="1">
      <c r="A64" s="225" t="s">
        <v>489</v>
      </c>
      <c r="B64" s="258">
        <v>92</v>
      </c>
      <c r="C64" s="392">
        <v>61</v>
      </c>
      <c r="D64" s="225" t="str">
        <f>IF(A64="P",INDEX('LŠZ P'!A$2:AN$2000,B64,11),INDEX('LŠZ H'!A$2:AM$2000,B64,11))</f>
        <v>Rudolf FÍDES</v>
      </c>
      <c r="E64" s="297" t="str">
        <f>IF(A64="P",INDEX('LŠZ P'!A$2:AN$2000,B64,5),INDEX('LŠZ H'!A$2:AM$2000,B64,5))</f>
        <v>OM-H092</v>
      </c>
      <c r="F64" s="298">
        <f>IF(A64="P",INDEX('LŠZ P'!A$2:AN$2000,B64,6),INDEX('LŠZ H'!A$2:AM$2000,B64,6))</f>
        <v>0</v>
      </c>
      <c r="G64" s="258" t="str">
        <f>IF(A64="P",INDEX('LŠZ P'!A$2:AN$2000,B64,21),INDEX('LŠZ H'!A$2:AM$2000,B64,21))</f>
        <v>P</v>
      </c>
      <c r="H64" s="298">
        <f>IF(A64="P",INDEX('LŠZ P'!A$2:AN$2000,B64,17),INDEX('LŠZ H'!A$2:AM$2000,B64,17))</f>
        <v>19128</v>
      </c>
      <c r="I64" s="226">
        <v>44963</v>
      </c>
      <c r="J64" s="258" t="str">
        <f>IF(A64="P",INDEX('LŠZ P'!A$2:AN$2000,B64,2),INDEX('LŠZ H'!A$2:AM$2000,B64,2))</f>
        <v>MZK</v>
      </c>
      <c r="K64" s="297" t="str">
        <f>IF(A64="P",CONCATENATE(INDEX('LŠZ P'!A$2:AN$2000,B64,24),",",INDEX('LŠZ P'!A$2:AN$2000,B64,26)," ",INDEX('LŠZ P'!A$2:AN$2000,B64,25)),CONCATENATE(INDEX('LŠZ H'!A$2:AM$2000,B64,24),",",INDEX('LŠZ H'!A$2:AM$2000,B64,26)," ",INDEX('LŠZ H'!A$2:AM$2000,B64,25)))</f>
        <v xml:space="preserve">Honce 16,049 32 </v>
      </c>
      <c r="L64" s="297" t="str">
        <f>IF(A64="P",INDEX('LŠZ P'!A$2:AN$2000,B64,20),INDEX('LŠZ H'!A$2:AM$2000,B64,20))</f>
        <v>Turan</v>
      </c>
      <c r="M64" s="297" t="str">
        <f>IF(A64="P",CONCATENATE(INDEX('LŠZ P'!A$2:AN$2000,B64,3),"/",INDEX('LŠZ P'!A$2:AN$2000,B64,4)),CONCATENATE(INDEX('LŠZ H'!A$2:AM$2000,B64,3),"/",INDEX('LŠZ H'!A$2:AM$2000,B64,4)))</f>
        <v>C15D TOPLES/HÓDGÉP/</v>
      </c>
      <c r="N64" s="297" t="str">
        <f>IF(A64="P",CONCATENATE(INDEX('LŠZ P'!A$2:AN$2000,B64,23),";",INDEX('LŠZ P'!A$2:AN$2000,B64,42)),CONCATENATE(INDEX('LŠZ H'!A$2:AM$2000,B64,23),";",INDEX('LŠZ H'!A$2:AM$2000,B64,39)))</f>
        <v>229,30/587;</v>
      </c>
      <c r="O64" s="226">
        <v>45686</v>
      </c>
      <c r="P64" s="297"/>
    </row>
    <row r="65" spans="1:16" s="262" customFormat="1">
      <c r="A65" s="225" t="s">
        <v>722</v>
      </c>
      <c r="B65" s="258">
        <v>392</v>
      </c>
      <c r="C65" s="392">
        <v>62</v>
      </c>
      <c r="D65" s="225" t="str">
        <f>IF(A65="P",INDEX('LŠZ P'!A$2:AN$2000,B65,11),INDEX('LŠZ H'!A$2:AM$2000,B65,11))</f>
        <v>GOW s.r.o.</v>
      </c>
      <c r="E65" s="297" t="str">
        <f>IF(A65="P",INDEX('LŠZ P'!A$2:AN$2000,B65,5),INDEX('LŠZ H'!A$2:AM$2000,B65,5))</f>
        <v>OM-P392</v>
      </c>
      <c r="F65" s="298">
        <f>IF(A65="P",INDEX('LŠZ P'!A$2:AN$2000,B65,6),INDEX('LŠZ H'!A$2:AM$2000,B65,6))</f>
        <v>0</v>
      </c>
      <c r="G65" s="258" t="str">
        <f>IF(A65="P",INDEX('LŠZ P'!A$2:AN$2000,B65,21),INDEX('LŠZ H'!A$2:AM$2000,B65,21))</f>
        <v>V</v>
      </c>
      <c r="H65" s="298">
        <f>IF(A65="P",INDEX('LŠZ P'!A$2:AN$2000,B65,17),INDEX('LŠZ H'!A$2:AM$2000,B65,17))</f>
        <v>23062</v>
      </c>
      <c r="I65" s="226">
        <v>44964</v>
      </c>
      <c r="J65" s="258" t="str">
        <f>IF(A65="P",INDEX('LŠZ P'!A$2:AN$2000,B65,2),INDEX('LŠZ H'!A$2:AM$2000,B65,2))</f>
        <v>PK</v>
      </c>
      <c r="K65" s="297" t="str">
        <f>IF(A65="P",CONCATENATE(INDEX('LŠZ P'!A$2:AN$2000,B65,24),",",INDEX('LŠZ P'!A$2:AN$2000,B65,26)," ",INDEX('LŠZ P'!A$2:AN$2000,B65,25)),CONCATENATE(INDEX('LŠZ H'!A$2:AM$2000,B65,24),",",INDEX('LŠZ H'!A$2:AM$2000,B65,26)," ",INDEX('LŠZ H'!A$2:AM$2000,B65,25)))</f>
        <v>Cyrila a Metoda 16/29,EN-A 45677</v>
      </c>
      <c r="L65" s="297" t="str">
        <f>IF(A65="P",INDEX('LŠZ P'!A$2:AN$2000,B65,20),INDEX('LŠZ H'!A$2:AM$2000,B65,20))</f>
        <v>Jánošík</v>
      </c>
      <c r="M65" s="297" t="str">
        <f>IF(A65="P",CONCATENATE(INDEX('LŠZ P'!A$2:AN$2000,B65,3),"/",INDEX('LŠZ P'!A$2:AN$2000,B65,4)),CONCATENATE(INDEX('LŠZ H'!A$2:AM$2000,B65,3),"/",INDEX('LŠZ H'!A$2:AM$2000,B65,4)))</f>
        <v>DENA SM/</v>
      </c>
      <c r="N65" s="297" t="e">
        <f>IF(A65="P",CONCATENATE(INDEX('LŠZ P'!A$2:AN$2000,B65,23),";",INDEX('LŠZ P'!A$2:AN$2000,B65,42)),CONCATENATE(INDEX('LŠZ H'!A$2:AM$2000,B65,23),";",INDEX('LŠZ H'!A$2:AM$2000,B65,39)))</f>
        <v>#REF!</v>
      </c>
      <c r="O65" s="226">
        <v>45677</v>
      </c>
      <c r="P65" s="297"/>
    </row>
    <row r="66" spans="1:16" s="262" customFormat="1">
      <c r="A66" s="225" t="s">
        <v>722</v>
      </c>
      <c r="B66" s="258">
        <v>102</v>
      </c>
      <c r="C66" s="392">
        <v>63</v>
      </c>
      <c r="D66" s="225" t="str">
        <f>IF(A66="P",INDEX('LŠZ P'!A$2:AN$2000,B66,11),INDEX('LŠZ H'!A$2:AM$2000,B66,11))</f>
        <v>Pavol KMECÍK</v>
      </c>
      <c r="E66" s="297" t="str">
        <f>IF(A66="P",INDEX('LŠZ P'!A$2:AN$2000,B66,5),INDEX('LŠZ H'!A$2:AM$2000,B66,5))</f>
        <v>OM-P102</v>
      </c>
      <c r="F66" s="298">
        <f>IF(A66="P",INDEX('LŠZ P'!A$2:AN$2000,B66,6),INDEX('LŠZ H'!A$2:AM$2000,B66,6))</f>
        <v>0</v>
      </c>
      <c r="G66" s="258" t="str">
        <f>IF(A66="P",INDEX('LŠZ P'!A$2:AN$2000,B66,21),INDEX('LŠZ H'!A$2:AM$2000,B66,21))</f>
        <v>P</v>
      </c>
      <c r="H66" s="298">
        <f>IF(A66="P",INDEX('LŠZ P'!A$2:AN$2000,B66,17),INDEX('LŠZ H'!A$2:AM$2000,B66,17))</f>
        <v>19584</v>
      </c>
      <c r="I66" s="226">
        <v>44965</v>
      </c>
      <c r="J66" s="258" t="str">
        <f>IF(A66="P",INDEX('LŠZ P'!A$2:AN$2000,B66,2),INDEX('LŠZ H'!A$2:AM$2000,B66,2))</f>
        <v>PK</v>
      </c>
      <c r="K66" s="297" t="str">
        <f>IF(A66="P",CONCATENATE(INDEX('LŠZ P'!A$2:AN$2000,B66,24),",",INDEX('LŠZ P'!A$2:AN$2000,B66,26)," ",INDEX('LŠZ P'!A$2:AN$2000,B66,25)),CONCATENATE(INDEX('LŠZ H'!A$2:AM$2000,B66,24),",",INDEX('LŠZ H'!A$2:AM$2000,B66,26)," ",INDEX('LŠZ H'!A$2:AM$2000,B66,25)))</f>
        <v>Hliník nad Váhom 449,EN-B 45682</v>
      </c>
      <c r="L66" s="297" t="str">
        <f>IF(A66="P",INDEX('LŠZ P'!A$2:AN$2000,B66,20),INDEX('LŠZ H'!A$2:AM$2000,B66,20))</f>
        <v>Vrabec</v>
      </c>
      <c r="M66" s="297" t="str">
        <f>IF(A66="P",CONCATENATE(INDEX('LŠZ P'!A$2:AN$2000,B66,3),"/",INDEX('LŠZ P'!A$2:AN$2000,B66,4)),CONCATENATE(INDEX('LŠZ H'!A$2:AM$2000,B66,3),"/",INDEX('LŠZ H'!A$2:AM$2000,B66,4)))</f>
        <v>COMET 2 L/</v>
      </c>
      <c r="N66" s="297" t="e">
        <f>IF(A66="P",CONCATENATE(INDEX('LŠZ P'!A$2:AN$2000,B66,23),";",INDEX('LŠZ P'!A$2:AN$2000,B66,42)),CONCATENATE(INDEX('LŠZ H'!A$2:AM$2000,B66,23),";",INDEX('LŠZ H'!A$2:AM$2000,B66,39)))</f>
        <v>#REF!</v>
      </c>
      <c r="O66" s="226">
        <v>45682</v>
      </c>
      <c r="P66" s="297"/>
    </row>
    <row r="67" spans="1:16" s="262" customFormat="1">
      <c r="A67" s="225" t="s">
        <v>489</v>
      </c>
      <c r="B67" s="258">
        <v>505</v>
      </c>
      <c r="C67" s="392">
        <v>64</v>
      </c>
      <c r="D67" s="225" t="str">
        <f>IF(A67="P",INDEX('LŠZ P'!A$2:AN$2000,B67,11),INDEX('LŠZ H'!A$2:AM$2000,B67,11))</f>
        <v>Tomáš HURTUK</v>
      </c>
      <c r="E67" s="297" t="str">
        <f>IF(A67="P",INDEX('LŠZ P'!A$2:AN$2000,B67,5),INDEX('LŠZ H'!A$2:AM$2000,B67,5))</f>
        <v>OM-H505</v>
      </c>
      <c r="F67" s="298">
        <f>IF(A67="P",INDEX('LŠZ P'!A$2:AN$2000,B67,6),INDEX('LŠZ H'!A$2:AM$2000,B67,6))</f>
        <v>0</v>
      </c>
      <c r="G67" s="258" t="str">
        <f>IF(A67="P",INDEX('LŠZ P'!A$2:AN$2000,B67,21),INDEX('LŠZ H'!A$2:AM$2000,B67,21))</f>
        <v>P,Z</v>
      </c>
      <c r="H67" s="298">
        <f>IF(A67="P",INDEX('LŠZ P'!A$2:AN$2000,B67,17),INDEX('LŠZ H'!A$2:AM$2000,B67,17))</f>
        <v>23064</v>
      </c>
      <c r="I67" s="226">
        <v>44965</v>
      </c>
      <c r="J67" s="258" t="str">
        <f>IF(A67="P",INDEX('LŠZ P'!A$2:AN$2000,B67,2),INDEX('LŠZ H'!A$2:AM$2000,B67,2))</f>
        <v>ZK</v>
      </c>
      <c r="K67" s="297" t="str">
        <f>IF(A67="P",CONCATENATE(INDEX('LŠZ P'!A$2:AN$2000,B67,24),",",INDEX('LŠZ P'!A$2:AN$2000,B67,26)," ",INDEX('LŠZ P'!A$2:AN$2000,B67,25)),CONCATENATE(INDEX('LŠZ H'!A$2:AM$2000,B67,24),",",INDEX('LŠZ H'!A$2:AM$2000,B67,26)," ",INDEX('LŠZ H'!A$2:AM$2000,B67,25)))</f>
        <v>Šarišské Dravce 249,082 73 Šarišské Dravce</v>
      </c>
      <c r="L67" s="297" t="str">
        <f>IF(A67="P",INDEX('LŠZ P'!A$2:AN$2000,B67,20),INDEX('LŠZ H'!A$2:AM$2000,B67,20))</f>
        <v>Sojka</v>
      </c>
      <c r="M67" s="297" t="str">
        <f>IF(A67="P",CONCATENATE(INDEX('LŠZ P'!A$2:AN$2000,B67,3),"/",INDEX('LŠZ P'!A$2:AN$2000,B67,4)),CONCATENATE(INDEX('LŠZ H'!A$2:AM$2000,B67,3),"/",INDEX('LŠZ H'!A$2:AM$2000,B67,4)))</f>
        <v>SPORT 167/</v>
      </c>
      <c r="N67" s="297" t="str">
        <f>IF(A67="P",CONCATENATE(INDEX('LŠZ P'!A$2:AN$2000,B67,23),";",INDEX('LŠZ P'!A$2:AN$2000,B67,42)),CONCATENATE(INDEX('LŠZ H'!A$2:AM$2000,B67,23),";",INDEX('LŠZ H'!A$2:AM$2000,B67,39)))</f>
        <v>87;</v>
      </c>
      <c r="O67" s="226">
        <v>45691</v>
      </c>
      <c r="P67" s="297"/>
    </row>
    <row r="68" spans="1:16" s="262" customFormat="1">
      <c r="A68" s="225" t="s">
        <v>489</v>
      </c>
      <c r="B68" s="258">
        <v>400</v>
      </c>
      <c r="C68" s="392">
        <v>65</v>
      </c>
      <c r="D68" s="225" t="str">
        <f>IF(A68="P",INDEX('LŠZ P'!A$2:AN$2000,B68,11),INDEX('LŠZ H'!A$2:AM$2000,B68,11))</f>
        <v>Martin GREŠ</v>
      </c>
      <c r="E68" s="297" t="str">
        <f>IF(A68="P",INDEX('LŠZ P'!A$2:AN$2000,B68,5),INDEX('LŠZ H'!A$2:AM$2000,B68,5))</f>
        <v>OM-H400</v>
      </c>
      <c r="F68" s="298">
        <f>IF(A68="P",INDEX('LŠZ P'!A$2:AN$2000,B68,6),INDEX('LŠZ H'!A$2:AM$2000,B68,6))</f>
        <v>0</v>
      </c>
      <c r="G68" s="258" t="str">
        <f>IF(A68="P",INDEX('LŠZ P'!A$2:AN$2000,B68,21),INDEX('LŠZ H'!A$2:AM$2000,B68,21))</f>
        <v>V</v>
      </c>
      <c r="H68" s="298">
        <f>IF(A68="P",INDEX('LŠZ P'!A$2:AN$2000,B68,17),INDEX('LŠZ H'!A$2:AM$2000,B68,17))</f>
        <v>23065</v>
      </c>
      <c r="I68" s="226">
        <v>44965</v>
      </c>
      <c r="J68" s="258" t="str">
        <f>IF(A68="P",INDEX('LŠZ P'!A$2:AN$2000,B68,2),INDEX('LŠZ H'!A$2:AM$2000,B68,2))</f>
        <v>ZK</v>
      </c>
      <c r="K68" s="297" t="str">
        <f>IF(A68="P",CONCATENATE(INDEX('LŠZ P'!A$2:AN$2000,B68,24),",",INDEX('LŠZ P'!A$2:AN$2000,B68,26)," ",INDEX('LŠZ P'!A$2:AN$2000,B68,25)),CONCATENATE(INDEX('LŠZ H'!A$2:AM$2000,B68,24),",",INDEX('LŠZ H'!A$2:AM$2000,B68,26)," ",INDEX('LŠZ H'!A$2:AM$2000,B68,25)))</f>
        <v>Na Homôlke 31,044 13 Valaliky</v>
      </c>
      <c r="L68" s="297" t="str">
        <f>IF(A68="P",INDEX('LŠZ P'!A$2:AN$2000,B68,20),INDEX('LŠZ H'!A$2:AM$2000,B68,20))</f>
        <v>Sojka</v>
      </c>
      <c r="M68" s="297" t="str">
        <f>IF(A68="P",CONCATENATE(INDEX('LŠZ P'!A$2:AN$2000,B68,3),"/",INDEX('LŠZ P'!A$2:AN$2000,B68,4)),CONCATENATE(INDEX('LŠZ H'!A$2:AM$2000,B68,3),"/",INDEX('LŠZ H'!A$2:AM$2000,B68,4)))</f>
        <v>FUNKY 17/</v>
      </c>
      <c r="N68" s="297" t="str">
        <f>IF(A68="P",CONCATENATE(INDEX('LŠZ P'!A$2:AN$2000,B68,23),";",INDEX('LŠZ P'!A$2:AN$2000,B68,42)),CONCATENATE(INDEX('LŠZ H'!A$2:AM$2000,B68,23),";",INDEX('LŠZ H'!A$2:AM$2000,B68,39)))</f>
        <v>0;</v>
      </c>
      <c r="O68" s="226">
        <v>45679</v>
      </c>
      <c r="P68" s="297"/>
    </row>
    <row r="69" spans="1:16" s="262" customFormat="1">
      <c r="A69" s="225" t="s">
        <v>722</v>
      </c>
      <c r="B69" s="258">
        <v>964</v>
      </c>
      <c r="C69" s="392">
        <v>66</v>
      </c>
      <c r="D69" s="225" t="str">
        <f>IF(A69="P",INDEX('LŠZ P'!A$2:AN$2000,B69,11),INDEX('LŠZ H'!A$2:AM$2000,B69,11))</f>
        <v>Ing. Ivan KIŠŠ</v>
      </c>
      <c r="E69" s="225" t="str">
        <f>IF(A69="P",INDEX('LŠZ P'!A$2:AN$2000,B69,5),INDEX('LŠZ H'!A$2:AM$2000,B69,5))</f>
        <v>OM-P964</v>
      </c>
      <c r="F69" s="225">
        <f>IF(A69="P",INDEX('LŠZ P'!A$2:AN$2000,B69,6),INDEX('LŠZ H'!A$2:AM$2000,B69,6))</f>
        <v>0</v>
      </c>
      <c r="G69" s="258" t="str">
        <f>IF(A69="P",INDEX('LŠZ P'!A$2:AN$2000,B69,21),INDEX('LŠZ H'!A$2:AM$2000,B69,21))</f>
        <v>P</v>
      </c>
      <c r="H69" s="225">
        <f>IF(A69="P",INDEX('LŠZ P'!A$2:AN$2000,B69,17),INDEX('LŠZ H'!A$2:AM$2000,B69,17))</f>
        <v>19022</v>
      </c>
      <c r="I69" s="294">
        <v>44970</v>
      </c>
      <c r="J69" s="258" t="str">
        <f>IF(A69="P",INDEX('LŠZ P'!A$2:AN$2000,B69,2),INDEX('LŠZ H'!A$2:AM$2000,B69,2))</f>
        <v>PK</v>
      </c>
      <c r="K69" s="225" t="str">
        <f>IF(A69="P",CONCATENATE(INDEX('LŠZ P'!A$2:AN$2000,B69,24),",",INDEX('LŠZ P'!A$2:AN$2000,B69,26)," ",INDEX('LŠZ P'!A$2:AN$2000,B69,25)),CONCATENATE(INDEX('LŠZ H'!A$2:AM$2000,B69,24),",",INDEX('LŠZ H'!A$2:AM$2000,B69,26)," ",INDEX('LŠZ H'!A$2:AM$2000,B69,25)))</f>
        <v>Jarná 6,EN-A 45682</v>
      </c>
      <c r="L69" s="225" t="str">
        <f>IF(A69="P",INDEX('LŠZ P'!A$2:AN$2000,B69,20),INDEX('LŠZ H'!A$2:AM$2000,B69,20))</f>
        <v>Kišš</v>
      </c>
      <c r="M69" s="225" t="str">
        <f>IF(A69="P",CONCATENATE(INDEX('LŠZ P'!A$2:AN$2000,B69,3),"/",INDEX('LŠZ P'!A$2:AN$2000,B69,4)),CONCATENATE(INDEX('LŠZ H'!A$2:AM$2000,B69,3),"/",INDEX('LŠZ H'!A$2:AM$2000,B69,4)))</f>
        <v>BRIGHT 5 26/</v>
      </c>
      <c r="N69" s="225" t="e">
        <f>IF(A69="P",CONCATENATE(INDEX('LŠZ P'!A$2:AN$2000,B69,23),";",INDEX('LŠZ P'!A$2:AN$2000,B69,42)),CONCATENATE(INDEX('LŠZ H'!A$2:AM$2000,B69,23),";",INDEX('LŠZ H'!A$2:AM$2000,B69,39)))</f>
        <v>#REF!</v>
      </c>
      <c r="O69" s="226">
        <v>45682</v>
      </c>
      <c r="P69" s="297"/>
    </row>
    <row r="70" spans="1:16" s="262" customFormat="1">
      <c r="A70" s="225" t="s">
        <v>722</v>
      </c>
      <c r="B70" s="258">
        <v>257</v>
      </c>
      <c r="C70" s="392">
        <v>67</v>
      </c>
      <c r="D70" s="225" t="str">
        <f>IF(A70="P",INDEX('LŠZ P'!A$2:AN$2000,B70,11),INDEX('LŠZ H'!A$2:AM$2000,B70,11))</f>
        <v>Ing. Ivan KIŠŠ</v>
      </c>
      <c r="E70" s="225" t="str">
        <f>IF(A70="P",INDEX('LŠZ P'!A$2:AN$2000,B70,5),INDEX('LŠZ H'!A$2:AM$2000,B70,5))</f>
        <v>OM-P257</v>
      </c>
      <c r="F70" s="225">
        <f>IF(A70="P",INDEX('LŠZ P'!A$2:AN$2000,B70,6),INDEX('LŠZ H'!A$2:AM$2000,B70,6))</f>
        <v>0</v>
      </c>
      <c r="G70" s="258" t="str">
        <f>IF(A70="P",INDEX('LŠZ P'!A$2:AN$2000,B70,21),INDEX('LŠZ H'!A$2:AM$2000,B70,21))</f>
        <v>P</v>
      </c>
      <c r="H70" s="225">
        <f>IF(A70="P",INDEX('LŠZ P'!A$2:AN$2000,B70,17),INDEX('LŠZ H'!A$2:AM$2000,B70,17))</f>
        <v>19021</v>
      </c>
      <c r="I70" s="294">
        <v>44970</v>
      </c>
      <c r="J70" s="258" t="str">
        <f>IF(A70="P",INDEX('LŠZ P'!A$2:AN$2000,B70,2),INDEX('LŠZ H'!A$2:AM$2000,B70,2))</f>
        <v>PK</v>
      </c>
      <c r="K70" s="225" t="str">
        <f>IF(A70="P",CONCATENATE(INDEX('LŠZ P'!A$2:AN$2000,B70,24),",",INDEX('LŠZ P'!A$2:AN$2000,B70,26)," ",INDEX('LŠZ P'!A$2:AN$2000,B70,25)),CONCATENATE(INDEX('LŠZ H'!A$2:AM$2000,B70,24),",",INDEX('LŠZ H'!A$2:AM$2000,B70,26)," ",INDEX('LŠZ H'!A$2:AM$2000,B70,25)))</f>
        <v>Jarná 6,EN-A 45682</v>
      </c>
      <c r="L70" s="225" t="str">
        <f>IF(A70="P",INDEX('LŠZ P'!A$2:AN$2000,B70,20),INDEX('LŠZ H'!A$2:AM$2000,B70,20))</f>
        <v>Kišš</v>
      </c>
      <c r="M70" s="225" t="str">
        <f>IF(A70="P",CONCATENATE(INDEX('LŠZ P'!A$2:AN$2000,B70,3),"/",INDEX('LŠZ P'!A$2:AN$2000,B70,4)),CONCATENATE(INDEX('LŠZ H'!A$2:AM$2000,B70,3),"/",INDEX('LŠZ H'!A$2:AM$2000,B70,4)))</f>
        <v>IMPULS 4 26/</v>
      </c>
      <c r="N70" s="225" t="e">
        <f>IF(A70="P",CONCATENATE(INDEX('LŠZ P'!A$2:AN$2000,B70,23),";",INDEX('LŠZ P'!A$2:AN$2000,B70,42)),CONCATENATE(INDEX('LŠZ H'!A$2:AM$2000,B70,23),";",INDEX('LŠZ H'!A$2:AM$2000,B70,39)))</f>
        <v>#REF!</v>
      </c>
      <c r="O70" s="226">
        <v>45682</v>
      </c>
      <c r="P70" s="297"/>
    </row>
    <row r="71" spans="1:16" s="262" customFormat="1">
      <c r="A71" s="225" t="s">
        <v>722</v>
      </c>
      <c r="B71" s="258">
        <v>332</v>
      </c>
      <c r="C71" s="392">
        <v>68</v>
      </c>
      <c r="D71" s="225" t="str">
        <f>IF(A71="P",INDEX('LŠZ P'!A$2:AN$2000,B71,11),INDEX('LŠZ H'!A$2:AM$2000,B71,11))</f>
        <v>Ing. Ivan KIŠŠ</v>
      </c>
      <c r="E71" s="225" t="str">
        <f>IF(A71="P",INDEX('LŠZ P'!A$2:AN$2000,B71,5),INDEX('LŠZ H'!A$2:AM$2000,B71,5))</f>
        <v>OM-P332</v>
      </c>
      <c r="F71" s="225">
        <f>IF(A71="P",INDEX('LŠZ P'!A$2:AN$2000,B71,6),INDEX('LŠZ H'!A$2:AM$2000,B71,6))</f>
        <v>0</v>
      </c>
      <c r="G71" s="258" t="str">
        <f>IF(A71="P",INDEX('LŠZ P'!A$2:AN$2000,B71,21),INDEX('LŠZ H'!A$2:AM$2000,B71,21))</f>
        <v>P</v>
      </c>
      <c r="H71" s="225">
        <f>IF(A71="P",INDEX('LŠZ P'!A$2:AN$2000,B71,17),INDEX('LŠZ H'!A$2:AM$2000,B71,17))</f>
        <v>19020</v>
      </c>
      <c r="I71" s="294">
        <v>44970</v>
      </c>
      <c r="J71" s="258" t="str">
        <f>IF(A71="P",INDEX('LŠZ P'!A$2:AN$2000,B71,2),INDEX('LŠZ H'!A$2:AM$2000,B71,2))</f>
        <v>PK</v>
      </c>
      <c r="K71" s="225" t="str">
        <f>IF(A71="P",CONCATENATE(INDEX('LŠZ P'!A$2:AN$2000,B71,24),",",INDEX('LŠZ P'!A$2:AN$2000,B71,26)," ",INDEX('LŠZ P'!A$2:AN$2000,B71,25)),CONCATENATE(INDEX('LŠZ H'!A$2:AM$2000,B71,24),",",INDEX('LŠZ H'!A$2:AM$2000,B71,26)," ",INDEX('LŠZ H'!A$2:AM$2000,B71,25)))</f>
        <v>Jarná 6,EN-A 45682</v>
      </c>
      <c r="L71" s="225" t="str">
        <f>IF(A71="P",INDEX('LŠZ P'!A$2:AN$2000,B71,20),INDEX('LŠZ H'!A$2:AM$2000,B71,20))</f>
        <v>Kišš</v>
      </c>
      <c r="M71" s="225" t="str">
        <f>IF(A71="P",CONCATENATE(INDEX('LŠZ P'!A$2:AN$2000,B71,3),"/",INDEX('LŠZ P'!A$2:AN$2000,B71,4)),CONCATENATE(INDEX('LŠZ H'!A$2:AM$2000,B71,3),"/",INDEX('LŠZ H'!A$2:AM$2000,B71,4)))</f>
        <v>IMPULS 4 28/</v>
      </c>
      <c r="N71" s="225" t="e">
        <f>IF(A71="P",CONCATENATE(INDEX('LŠZ P'!A$2:AN$2000,B71,23),";",INDEX('LŠZ P'!A$2:AN$2000,B71,42)),CONCATENATE(INDEX('LŠZ H'!A$2:AM$2000,B71,23),";",INDEX('LŠZ H'!A$2:AM$2000,B71,39)))</f>
        <v>#REF!</v>
      </c>
      <c r="O71" s="226">
        <v>45682</v>
      </c>
      <c r="P71" s="297"/>
    </row>
    <row r="72" spans="1:16" s="262" customFormat="1">
      <c r="A72" s="225" t="s">
        <v>722</v>
      </c>
      <c r="B72" s="258">
        <v>240</v>
      </c>
      <c r="C72" s="392">
        <v>69</v>
      </c>
      <c r="D72" s="225" t="str">
        <f>IF(A72="P",INDEX('LŠZ P'!A$2:AN$2000,B72,11),INDEX('LŠZ H'!A$2:AM$2000,B72,11))</f>
        <v>Ing. Ivan KIŠŠ</v>
      </c>
      <c r="E72" s="225" t="str">
        <f>IF(A72="P",INDEX('LŠZ P'!A$2:AN$2000,B72,5),INDEX('LŠZ H'!A$2:AM$2000,B72,5))</f>
        <v>OM-P240</v>
      </c>
      <c r="F72" s="225">
        <f>IF(A72="P",INDEX('LŠZ P'!A$2:AN$2000,B72,6),INDEX('LŠZ H'!A$2:AM$2000,B72,6))</f>
        <v>0</v>
      </c>
      <c r="G72" s="258" t="str">
        <f>IF(A72="P",INDEX('LŠZ P'!A$2:AN$2000,B72,21),INDEX('LŠZ H'!A$2:AM$2000,B72,21))</f>
        <v>P</v>
      </c>
      <c r="H72" s="225">
        <f>IF(A72="P",INDEX('LŠZ P'!A$2:AN$2000,B72,17),INDEX('LŠZ H'!A$2:AM$2000,B72,17))</f>
        <v>19019</v>
      </c>
      <c r="I72" s="294">
        <v>44970</v>
      </c>
      <c r="J72" s="258" t="str">
        <f>IF(A72="P",INDEX('LŠZ P'!A$2:AN$2000,B72,2),INDEX('LŠZ H'!A$2:AM$2000,B72,2))</f>
        <v>PK</v>
      </c>
      <c r="K72" s="225" t="str">
        <f>IF(A72="P",CONCATENATE(INDEX('LŠZ P'!A$2:AN$2000,B72,24),",",INDEX('LŠZ P'!A$2:AN$2000,B72,26)," ",INDEX('LŠZ P'!A$2:AN$2000,B72,25)),CONCATENATE(INDEX('LŠZ H'!A$2:AM$2000,B72,24),",",INDEX('LŠZ H'!A$2:AM$2000,B72,26)," ",INDEX('LŠZ H'!A$2:AM$2000,B72,25)))</f>
        <v>Jarná 6,EN-A 45682</v>
      </c>
      <c r="L72" s="225" t="str">
        <f>IF(A72="P",INDEX('LŠZ P'!A$2:AN$2000,B72,20),INDEX('LŠZ H'!A$2:AM$2000,B72,20))</f>
        <v>Kišš</v>
      </c>
      <c r="M72" s="225" t="str">
        <f>IF(A72="P",CONCATENATE(INDEX('LŠZ P'!A$2:AN$2000,B72,3),"/",INDEX('LŠZ P'!A$2:AN$2000,B72,4)),CONCATENATE(INDEX('LŠZ H'!A$2:AM$2000,B72,3),"/",INDEX('LŠZ H'!A$2:AM$2000,B72,4)))</f>
        <v>IMPULS 4 28/</v>
      </c>
      <c r="N72" s="225" t="e">
        <f>IF(A72="P",CONCATENATE(INDEX('LŠZ P'!A$2:AN$2000,B72,23),";",INDEX('LŠZ P'!A$2:AN$2000,B72,42)),CONCATENATE(INDEX('LŠZ H'!A$2:AM$2000,B72,23),";",INDEX('LŠZ H'!A$2:AM$2000,B72,39)))</f>
        <v>#REF!</v>
      </c>
      <c r="O72" s="226">
        <v>45682</v>
      </c>
      <c r="P72" s="297">
        <v>70</v>
      </c>
    </row>
    <row r="73" spans="1:16" s="262" customFormat="1">
      <c r="A73" s="225" t="s">
        <v>722</v>
      </c>
      <c r="B73" s="258">
        <v>1102</v>
      </c>
      <c r="C73" s="392">
        <v>70</v>
      </c>
      <c r="D73" s="225" t="str">
        <f>IF(A73="P",INDEX('LŠZ P'!A$2:AN$2000,B73,11),INDEX('LŠZ H'!A$2:AM$2000,B73,11))</f>
        <v>Ing. Ivan KIŠŠ</v>
      </c>
      <c r="E73" s="225" t="str">
        <f>IF(A73="P",INDEX('LŠZ P'!A$2:AN$2000,B73,5),INDEX('LŠZ H'!A$2:AM$2000,B73,5))</f>
        <v>OM-L102</v>
      </c>
      <c r="F73" s="225">
        <f>IF(A73="P",INDEX('LŠZ P'!A$2:AN$2000,B73,6),INDEX('LŠZ H'!A$2:AM$2000,B73,6))</f>
        <v>0</v>
      </c>
      <c r="G73" s="258" t="str">
        <f>IF(A73="P",INDEX('LŠZ P'!A$2:AN$2000,B73,21),INDEX('LŠZ H'!A$2:AM$2000,B73,21))</f>
        <v>P</v>
      </c>
      <c r="H73" s="225">
        <f>IF(A73="P",INDEX('LŠZ P'!A$2:AN$2000,B73,17),INDEX('LŠZ H'!A$2:AM$2000,B73,17))</f>
        <v>19018</v>
      </c>
      <c r="I73" s="294">
        <v>44970</v>
      </c>
      <c r="J73" s="258" t="str">
        <f>IF(A73="P",INDEX('LŠZ P'!A$2:AN$2000,B73,2),INDEX('LŠZ H'!A$2:AM$2000,B73,2))</f>
        <v>PK</v>
      </c>
      <c r="K73" s="225" t="str">
        <f>IF(A73="P",CONCATENATE(INDEX('LŠZ P'!A$2:AN$2000,B73,24),",",INDEX('LŠZ P'!A$2:AN$2000,B73,26)," ",INDEX('LŠZ P'!A$2:AN$2000,B73,25)),CONCATENATE(INDEX('LŠZ H'!A$2:AM$2000,B73,24),",",INDEX('LŠZ H'!A$2:AM$2000,B73,26)," ",INDEX('LŠZ H'!A$2:AM$2000,B73,25)))</f>
        <v>Jarná 6,EN-B 45682</v>
      </c>
      <c r="L73" s="225" t="str">
        <f>IF(A73="P",INDEX('LŠZ P'!A$2:AN$2000,B73,20),INDEX('LŠZ H'!A$2:AM$2000,B73,20))</f>
        <v>Kišš</v>
      </c>
      <c r="M73" s="225" t="str">
        <f>IF(A73="P",CONCATENATE(INDEX('LŠZ P'!A$2:AN$2000,B73,3),"/",INDEX('LŠZ P'!A$2:AN$2000,B73,4)),CONCATENATE(INDEX('LŠZ H'!A$2:AM$2000,B73,3),"/",INDEX('LŠZ H'!A$2:AM$2000,B73,4)))</f>
        <v>PLUTO 2 S/</v>
      </c>
      <c r="N73" s="225" t="e">
        <f>IF(A73="P",CONCATENATE(INDEX('LŠZ P'!A$2:AN$2000,B73,23),";",INDEX('LŠZ P'!A$2:AN$2000,B73,42)),CONCATENATE(INDEX('LŠZ H'!A$2:AM$2000,B73,23),";",INDEX('LŠZ H'!A$2:AM$2000,B73,39)))</f>
        <v>#REF!</v>
      </c>
      <c r="O73" s="226">
        <v>45682</v>
      </c>
      <c r="P73" s="297"/>
    </row>
    <row r="74" spans="1:16" s="583" customFormat="1">
      <c r="A74" s="225" t="s">
        <v>722</v>
      </c>
      <c r="B74" s="258">
        <v>636</v>
      </c>
      <c r="C74" s="392">
        <v>71</v>
      </c>
      <c r="D74" s="225" t="str">
        <f>IF(A74="P",INDEX('LŠZ P'!A$2:AN$2000,B74,11),INDEX('LŠZ H'!A$2:AM$2000,B74,11))</f>
        <v>Ing. Ivan KIŠŠ</v>
      </c>
      <c r="E74" s="225" t="str">
        <f>IF(A74="P",INDEX('LŠZ P'!A$2:AN$2000,B74,5),INDEX('LŠZ H'!A$2:AM$2000,B74,5))</f>
        <v>OM-P636</v>
      </c>
      <c r="F74" s="225">
        <f>IF(A74="P",INDEX('LŠZ P'!A$2:AN$2000,B74,6),INDEX('LŠZ H'!A$2:AM$2000,B74,6))</f>
        <v>0</v>
      </c>
      <c r="G74" s="258" t="str">
        <f>IF(A74="P",INDEX('LŠZ P'!A$2:AN$2000,B74,21),INDEX('LŠZ H'!A$2:AM$2000,B74,21))</f>
        <v>P</v>
      </c>
      <c r="H74" s="225">
        <f>IF(A74="P",INDEX('LŠZ P'!A$2:AN$2000,B74,17),INDEX('LŠZ H'!A$2:AM$2000,B74,17))</f>
        <v>23070</v>
      </c>
      <c r="I74" s="294">
        <v>44970</v>
      </c>
      <c r="J74" s="258" t="str">
        <f>IF(A74="P",INDEX('LŠZ P'!A$2:AN$2000,B74,2),INDEX('LŠZ H'!A$2:AM$2000,B74,2))</f>
        <v>PK</v>
      </c>
      <c r="K74" s="225" t="str">
        <f>IF(A74="P",CONCATENATE(INDEX('LŠZ P'!A$2:AN$2000,B74,24),",",INDEX('LŠZ P'!A$2:AN$2000,B74,26)," ",INDEX('LŠZ P'!A$2:AN$2000,B74,25)),CONCATENATE(INDEX('LŠZ H'!A$2:AM$2000,B74,24),",",INDEX('LŠZ H'!A$2:AM$2000,B74,26)," ",INDEX('LŠZ H'!A$2:AM$2000,B74,25)))</f>
        <v>Jarná 6,EN-C 45682</v>
      </c>
      <c r="L74" s="225" t="str">
        <f>IF(A74="P",INDEX('LŠZ P'!A$2:AN$2000,B74,20),INDEX('LŠZ H'!A$2:AM$2000,B74,20))</f>
        <v>Kišš</v>
      </c>
      <c r="M74" s="225" t="str">
        <f>IF(A74="P",CONCATENATE(INDEX('LŠZ P'!A$2:AN$2000,B74,3),"/",INDEX('LŠZ P'!A$2:AN$2000,B74,4)),CONCATENATE(INDEX('LŠZ H'!A$2:AM$2000,B74,3),"/",INDEX('LŠZ H'!A$2:AM$2000,B74,4)))</f>
        <v>STREAM 28/</v>
      </c>
      <c r="N74" s="225" t="e">
        <f>IF(A74="P",CONCATENATE(INDEX('LŠZ P'!A$2:AN$2000,B74,23),";",INDEX('LŠZ P'!A$2:AN$2000,B74,42)),CONCATENATE(INDEX('LŠZ H'!A$2:AM$2000,B74,23),";",INDEX('LŠZ H'!A$2:AM$2000,B74,39)))</f>
        <v>#REF!</v>
      </c>
      <c r="O74" s="226">
        <v>45682</v>
      </c>
      <c r="P74" s="297"/>
    </row>
    <row r="75" spans="1:16" s="583" customFormat="1">
      <c r="A75" s="225" t="s">
        <v>722</v>
      </c>
      <c r="B75" s="258">
        <v>476</v>
      </c>
      <c r="C75" s="392">
        <v>72</v>
      </c>
      <c r="D75" s="225" t="str">
        <f>IF(A75="P",INDEX('LŠZ P'!A$2:AN$2000,B75,11),INDEX('LŠZ H'!A$2:AM$2000,B75,11))</f>
        <v>Peter SEMAN</v>
      </c>
      <c r="E75" s="225" t="str">
        <f>IF(A75="P",INDEX('LŠZ P'!A$2:AN$2000,B75,5),INDEX('LŠZ H'!A$2:AM$2000,B75,5))</f>
        <v>OM-P476</v>
      </c>
      <c r="F75" s="225" t="str">
        <f>IF(A75="P",INDEX('LŠZ P'!A$2:AN$2000,B75,6),INDEX('LŠZ H'!A$2:AM$2000,B75,6))</f>
        <v>P476</v>
      </c>
      <c r="G75" s="258" t="str">
        <f>IF(A75="P",INDEX('LŠZ P'!A$2:AN$2000,B75,21),INDEX('LŠZ H'!A$2:AM$2000,B75,21))</f>
        <v>P/P</v>
      </c>
      <c r="H75" s="225">
        <f>IF(A75="P",INDEX('LŠZ P'!A$2:AN$2000,B75,17),INDEX('LŠZ H'!A$2:AM$2000,B75,17))</f>
        <v>19052</v>
      </c>
      <c r="I75" s="294">
        <v>44971</v>
      </c>
      <c r="J75" s="258" t="str">
        <f>IF(A75="P",INDEX('LŠZ P'!A$2:AN$2000,B75,2),INDEX('LŠZ H'!A$2:AM$2000,B75,2))</f>
        <v>MPK</v>
      </c>
      <c r="K75" s="225" t="str">
        <f>IF(A75="P",CONCATENATE(INDEX('LŠZ P'!A$2:AN$2000,B75,24),",",INDEX('LŠZ P'!A$2:AN$2000,B75,26)," ",INDEX('LŠZ P'!A$2:AN$2000,B75,25)),CONCATENATE(INDEX('LŠZ H'!A$2:AM$2000,B75,24),",",INDEX('LŠZ H'!A$2:AM$2000,B75,26)," ",INDEX('LŠZ H'!A$2:AM$2000,B75,25)))</f>
        <v>Školská 289,EN-B 45692</v>
      </c>
      <c r="L75" s="225" t="str">
        <f>IF(A75="P",INDEX('LŠZ P'!A$2:AN$2000,B75,20),INDEX('LŠZ H'!A$2:AM$2000,B75,20))</f>
        <v>Šimko</v>
      </c>
      <c r="M75" s="225" t="str">
        <f>IF(A75="P",CONCATENATE(INDEX('LŠZ P'!A$2:AN$2000,B75,3),"/",INDEX('LŠZ P'!A$2:AN$2000,B75,4)),CONCATENATE(INDEX('LŠZ H'!A$2:AM$2000,B75,3),"/",INDEX('LŠZ H'!A$2:AM$2000,B75,4)))</f>
        <v>EPIC L/VIRUS 2.2 MINARI</v>
      </c>
      <c r="N75" s="225" t="e">
        <f>IF(A75="P",CONCATENATE(INDEX('LŠZ P'!A$2:AN$2000,B75,23),";",INDEX('LŠZ P'!A$2:AN$2000,B75,42)),CONCATENATE(INDEX('LŠZ H'!A$2:AM$2000,B75,23),";",INDEX('LŠZ H'!A$2:AM$2000,B75,39)))</f>
        <v>#REF!</v>
      </c>
      <c r="O75" s="226">
        <v>45692</v>
      </c>
      <c r="P75" s="297"/>
    </row>
    <row r="76" spans="1:16" s="583" customFormat="1">
      <c r="A76" s="225" t="s">
        <v>722</v>
      </c>
      <c r="B76" s="258">
        <v>260</v>
      </c>
      <c r="C76" s="392">
        <v>73</v>
      </c>
      <c r="D76" s="225">
        <f>IF(A76="P",INDEX('LŠZ P'!A$2:AN$2000,B76,11),INDEX('LŠZ H'!A$2:AM$2000,B76,11))</f>
        <v>0</v>
      </c>
      <c r="E76" s="225" t="str">
        <f>IF(A76="P",INDEX('LŠZ P'!A$2:AN$2000,B76,5),INDEX('LŠZ H'!A$2:AM$2000,B76,5))</f>
        <v>OM-P260</v>
      </c>
      <c r="F76" s="225">
        <f>IF(A76="P",INDEX('LŠZ P'!A$2:AN$2000,B76,6),INDEX('LŠZ H'!A$2:AM$2000,B76,6))</f>
        <v>0</v>
      </c>
      <c r="G76" s="258">
        <f>IF(A76="P",INDEX('LŠZ P'!A$2:AN$2000,B76,21),INDEX('LŠZ H'!A$2:AM$2000,B76,21))</f>
        <v>0</v>
      </c>
      <c r="H76" s="225">
        <f>IF(A76="P",INDEX('LŠZ P'!A$2:AN$2000,B76,17),INDEX('LŠZ H'!A$2:AM$2000,B76,17))</f>
        <v>0</v>
      </c>
      <c r="I76" s="294">
        <v>44972</v>
      </c>
      <c r="J76" s="258" t="str">
        <f>IF(A76="P",INDEX('LŠZ P'!A$2:AN$2000,B76,2),INDEX('LŠZ H'!A$2:AM$2000,B76,2))</f>
        <v>25.1.2024, pís. žiadosť o vyradenie</v>
      </c>
      <c r="K76" s="225" t="str">
        <f>IF(A76="P",CONCATENATE(INDEX('LŠZ P'!A$2:AN$2000,B76,24),",",INDEX('LŠZ P'!A$2:AN$2000,B76,26)," ",INDEX('LŠZ P'!A$2:AN$2000,B76,25)),CONCATENATE(INDEX('LŠZ H'!A$2:AM$2000,B76,24),",",INDEX('LŠZ H'!A$2:AM$2000,B76,26)," ",INDEX('LŠZ H'!A$2:AM$2000,B76,25)))</f>
        <v xml:space="preserve">, </v>
      </c>
      <c r="L76" s="225">
        <f>IF(A76="P",INDEX('LŠZ P'!A$2:AN$2000,B76,20),INDEX('LŠZ H'!A$2:AM$2000,B76,20))</f>
        <v>0</v>
      </c>
      <c r="M76" s="225" t="str">
        <f>IF(A76="P",CONCATENATE(INDEX('LŠZ P'!A$2:AN$2000,B76,3),"/",INDEX('LŠZ P'!A$2:AN$2000,B76,4)),CONCATENATE(INDEX('LŠZ H'!A$2:AM$2000,B76,3),"/",INDEX('LŠZ H'!A$2:AM$2000,B76,4)))</f>
        <v>/</v>
      </c>
      <c r="N76" s="225" t="e">
        <f>IF(A76="P",CONCATENATE(INDEX('LŠZ P'!A$2:AN$2000,B76,23),";",INDEX('LŠZ P'!A$2:AN$2000,B76,42)),CONCATENATE(INDEX('LŠZ H'!A$2:AM$2000,B76,23),";",INDEX('LŠZ H'!A$2:AM$2000,B76,39)))</f>
        <v>#REF!</v>
      </c>
      <c r="O76" s="226">
        <v>45323</v>
      </c>
      <c r="P76" s="297"/>
    </row>
    <row r="77" spans="1:16" s="583" customFormat="1">
      <c r="A77" s="225" t="s">
        <v>489</v>
      </c>
      <c r="B77" s="258">
        <v>434</v>
      </c>
      <c r="C77" s="392">
        <v>74</v>
      </c>
      <c r="D77" s="225" t="str">
        <f>IF(A77="P",INDEX('LŠZ P'!A$2:AN$2000,B77,11),INDEX('LŠZ H'!A$2:AM$2000,B77,11))</f>
        <v>Eduard DROPKO</v>
      </c>
      <c r="E77" s="225" t="str">
        <f>IF(A77="P",INDEX('LŠZ P'!A$2:AN$2000,B77,5),INDEX('LŠZ H'!A$2:AM$2000,B77,5))</f>
        <v>OM-H434</v>
      </c>
      <c r="F77" s="225">
        <f>IF(A77="P",INDEX('LŠZ P'!A$2:AN$2000,B77,6),INDEX('LŠZ H'!A$2:AM$2000,B77,6))</f>
        <v>0</v>
      </c>
      <c r="G77" s="258" t="str">
        <f>IF(A77="P",INDEX('LŠZ P'!A$2:AN$2000,B77,21),INDEX('LŠZ H'!A$2:AM$2000,B77,21))</f>
        <v>V</v>
      </c>
      <c r="H77" s="225">
        <f>IF(A77="P",INDEX('LŠZ P'!A$2:AN$2000,B77,17),INDEX('LŠZ H'!A$2:AM$2000,B77,17))</f>
        <v>23074</v>
      </c>
      <c r="I77" s="294">
        <v>44972</v>
      </c>
      <c r="J77" s="258" t="str">
        <f>IF(A77="P",INDEX('LŠZ P'!A$2:AN$2000,B77,2),INDEX('LŠZ H'!A$2:AM$2000,B77,2))</f>
        <v>ZK</v>
      </c>
      <c r="K77" s="225" t="str">
        <f>IF(A77="P",CONCATENATE(INDEX('LŠZ P'!A$2:AN$2000,B77,24),",",INDEX('LŠZ P'!A$2:AN$2000,B77,26)," ",INDEX('LŠZ P'!A$2:AN$2000,B77,25)),CONCATENATE(INDEX('LŠZ H'!A$2:AM$2000,B77,24),",",INDEX('LŠZ H'!A$2:AM$2000,B77,26)," ",INDEX('LŠZ H'!A$2:AM$2000,B77,25)))</f>
        <v>Trebišovská 1,040 11 Košice</v>
      </c>
      <c r="L77" s="225" t="str">
        <f>IF(A77="P",INDEX('LŠZ P'!A$2:AN$2000,B77,20),INDEX('LŠZ H'!A$2:AM$2000,B77,20))</f>
        <v>Sojka</v>
      </c>
      <c r="M77" s="225" t="str">
        <f>IF(A77="P",CONCATENATE(INDEX('LŠZ P'!A$2:AN$2000,B77,3),"/",INDEX('LŠZ P'!A$2:AN$2000,B77,4)),CONCATENATE(INDEX('LŠZ H'!A$2:AM$2000,B77,3),"/",INDEX('LŠZ H'!A$2:AM$2000,B77,4)))</f>
        <v>T2C 144/</v>
      </c>
      <c r="N77" s="225" t="str">
        <f>IF(A77="P",CONCATENATE(INDEX('LŠZ P'!A$2:AN$2000,B77,23),";",INDEX('LŠZ P'!A$2:AN$2000,B77,42)),CONCATENATE(INDEX('LŠZ H'!A$2:AM$2000,B77,23),";",INDEX('LŠZ H'!A$2:AM$2000,B77,39)))</f>
        <v>120;</v>
      </c>
      <c r="O77" s="226">
        <v>45580</v>
      </c>
      <c r="P77" s="297"/>
    </row>
    <row r="78" spans="1:16" s="583" customFormat="1">
      <c r="A78" s="225" t="s">
        <v>722</v>
      </c>
      <c r="B78" s="258">
        <v>742</v>
      </c>
      <c r="C78" s="392">
        <v>75</v>
      </c>
      <c r="D78" s="225" t="str">
        <f>IF(A78="P",INDEX('LŠZ P'!A$2:AN$2000,B78,11),INDEX('LŠZ H'!A$2:AM$2000,B78,11))</f>
        <v>Igor ČIŽMARIK</v>
      </c>
      <c r="E78" s="225" t="str">
        <f>IF(A78="P",INDEX('LŠZ P'!A$2:AN$2000,B78,5),INDEX('LŠZ H'!A$2:AM$2000,B78,5))</f>
        <v>OM-P742</v>
      </c>
      <c r="F78" s="225">
        <f>IF(A78="P",INDEX('LŠZ P'!A$2:AN$2000,B78,6),INDEX('LŠZ H'!A$2:AM$2000,B78,6))</f>
        <v>0</v>
      </c>
      <c r="G78" s="258" t="str">
        <f>IF(A78="P",INDEX('LŠZ P'!A$2:AN$2000,B78,21),INDEX('LŠZ H'!A$2:AM$2000,B78,21))</f>
        <v>V</v>
      </c>
      <c r="H78" s="225">
        <f>IF(A78="P",INDEX('LŠZ P'!A$2:AN$2000,B78,17),INDEX('LŠZ H'!A$2:AM$2000,B78,17))</f>
        <v>23075</v>
      </c>
      <c r="I78" s="294">
        <v>44973</v>
      </c>
      <c r="J78" s="258" t="str">
        <f>IF(A78="P",INDEX('LŠZ P'!A$2:AN$2000,B78,2),INDEX('LŠZ H'!A$2:AM$2000,B78,2))</f>
        <v>PK</v>
      </c>
      <c r="K78" s="225" t="str">
        <f>IF(A78="P",CONCATENATE(INDEX('LŠZ P'!A$2:AN$2000,B78,24),",",INDEX('LŠZ P'!A$2:AN$2000,B78,26)," ",INDEX('LŠZ P'!A$2:AN$2000,B78,25)),CONCATENATE(INDEX('LŠZ H'!A$2:AM$2000,B78,24),",",INDEX('LŠZ H'!A$2:AM$2000,B78,26)," ",INDEX('LŠZ H'!A$2:AM$2000,B78,25)))</f>
        <v>Jarná 3040/12,EN-C 45702</v>
      </c>
      <c r="L78" s="225" t="str">
        <f>IF(A78="P",INDEX('LŠZ P'!A$2:AN$2000,B78,20),INDEX('LŠZ H'!A$2:AM$2000,B78,20))</f>
        <v>Vrabec</v>
      </c>
      <c r="M78" s="225" t="str">
        <f>IF(A78="P",CONCATENATE(INDEX('LŠZ P'!A$2:AN$2000,B78,3),"/",INDEX('LŠZ P'!A$2:AN$2000,B78,4)),CONCATENATE(INDEX('LŠZ H'!A$2:AM$2000,B78,3),"/",INDEX('LŠZ H'!A$2:AM$2000,B78,4)))</f>
        <v>MERLIN M/</v>
      </c>
      <c r="N78" s="225" t="e">
        <f>IF(A78="P",CONCATENATE(INDEX('LŠZ P'!A$2:AN$2000,B78,23),";",INDEX('LŠZ P'!A$2:AN$2000,B78,42)),CONCATENATE(INDEX('LŠZ H'!A$2:AM$2000,B78,23),";",INDEX('LŠZ H'!A$2:AM$2000,B78,39)))</f>
        <v>#REF!</v>
      </c>
      <c r="O78" s="226">
        <v>45702</v>
      </c>
      <c r="P78" s="297"/>
    </row>
    <row r="79" spans="1:16" s="583" customFormat="1">
      <c r="A79" s="225" t="s">
        <v>722</v>
      </c>
      <c r="B79" s="258">
        <v>151</v>
      </c>
      <c r="C79" s="392">
        <v>76</v>
      </c>
      <c r="D79" s="225" t="str">
        <f>IF(A79="P",INDEX('LŠZ P'!A$2:AN$2000,B79,11),INDEX('LŠZ H'!A$2:AM$2000,B79,11))</f>
        <v>Štefan ŠTEFÁK</v>
      </c>
      <c r="E79" s="297" t="str">
        <f>IF(A79="P",INDEX('LŠZ P'!A$2:AN$2000,B79,5),INDEX('LŠZ H'!A$2:AM$2000,B79,5))</f>
        <v>OM-P151</v>
      </c>
      <c r="F79" s="298">
        <f>IF(A79="P",INDEX('LŠZ P'!A$2:AN$2000,B79,6),INDEX('LŠZ H'!A$2:AM$2000,B79,6))</f>
        <v>0</v>
      </c>
      <c r="G79" s="258" t="str">
        <f>IF(A79="P",INDEX('LŠZ P'!A$2:AN$2000,B79,21),INDEX('LŠZ H'!A$2:AM$2000,B79,21))</f>
        <v>P</v>
      </c>
      <c r="H79" s="298">
        <f>IF(A79="P",INDEX('LŠZ P'!A$2:AN$2000,B79,17),INDEX('LŠZ H'!A$2:AM$2000,B79,17))</f>
        <v>20219</v>
      </c>
      <c r="I79" s="226">
        <v>44977</v>
      </c>
      <c r="J79" s="258" t="str">
        <f>IF(A79="P",INDEX('LŠZ P'!A$2:AN$2000,B79,2),INDEX('LŠZ H'!A$2:AM$2000,B79,2))</f>
        <v>PK</v>
      </c>
      <c r="K79" s="297" t="str">
        <f>IF(A79="P",CONCATENATE(INDEX('LŠZ P'!A$2:AN$2000,B79,24),",",INDEX('LŠZ P'!A$2:AN$2000,B79,26)," ",INDEX('LŠZ P'!A$2:AN$2000,B79,25)),CONCATENATE(INDEX('LŠZ H'!A$2:AM$2000,B79,24),",",INDEX('LŠZ H'!A$2:AM$2000,B79,26)," ",INDEX('LŠZ H'!A$2:AM$2000,B79,25)))</f>
        <v>Jedlíkova 14,EN-D 44951</v>
      </c>
      <c r="L79" s="297" t="str">
        <f>IF(A79="P",INDEX('LŠZ P'!A$2:AN$2000,B79,20),INDEX('LŠZ H'!A$2:AM$2000,B79,20))</f>
        <v>Bernát</v>
      </c>
      <c r="M79" s="297" t="str">
        <f>IF(A79="P",CONCATENATE(INDEX('LŠZ P'!A$2:AN$2000,B79,3),"/",INDEX('LŠZ P'!A$2:AN$2000,B79,4)),CONCATENATE(INDEX('LŠZ H'!A$2:AM$2000,B79,3),"/",INDEX('LŠZ H'!A$2:AM$2000,B79,4)))</f>
        <v>MERCURY 3 SM/</v>
      </c>
      <c r="N79" s="297" t="e">
        <f>IF(A79="P",CONCATENATE(INDEX('LŠZ P'!A$2:AN$2000,B79,23),";",INDEX('LŠZ P'!A$2:AN$2000,B79,42)),CONCATENATE(INDEX('LŠZ H'!A$2:AM$2000,B79,23),";",INDEX('LŠZ H'!A$2:AM$2000,B79,39)))</f>
        <v>#REF!</v>
      </c>
      <c r="O79" s="226">
        <v>45316</v>
      </c>
      <c r="P79" s="297"/>
    </row>
    <row r="80" spans="1:16" s="583" customFormat="1">
      <c r="A80" s="225" t="s">
        <v>722</v>
      </c>
      <c r="B80" s="258">
        <v>500</v>
      </c>
      <c r="C80" s="392">
        <v>77</v>
      </c>
      <c r="D80" s="225" t="str">
        <f>IF(A80="P",INDEX('LŠZ P'!A$2:AN$2000,B80,11),INDEX('LŠZ H'!A$2:AM$2000,B80,11))</f>
        <v>Štefan ŠTEFÁK</v>
      </c>
      <c r="E80" s="297" t="str">
        <f>IF(A80="P",INDEX('LŠZ P'!A$2:AN$2000,B80,5),INDEX('LŠZ H'!A$2:AM$2000,B80,5))</f>
        <v>OM-P500</v>
      </c>
      <c r="F80" s="298">
        <f>IF(A80="P",INDEX('LŠZ P'!A$2:AN$2000,B80,6),INDEX('LŠZ H'!A$2:AM$2000,B80,6))</f>
        <v>0</v>
      </c>
      <c r="G80" s="258" t="str">
        <f>IF(A80="P",INDEX('LŠZ P'!A$2:AN$2000,B80,21),INDEX('LŠZ H'!A$2:AM$2000,B80,21))</f>
        <v>P</v>
      </c>
      <c r="H80" s="298">
        <f>IF(A80="P",INDEX('LŠZ P'!A$2:AN$2000,B80,17),INDEX('LŠZ H'!A$2:AM$2000,B80,17))</f>
        <v>20221</v>
      </c>
      <c r="I80" s="226">
        <v>44977</v>
      </c>
      <c r="J80" s="258" t="str">
        <f>IF(A80="P",INDEX('LŠZ P'!A$2:AN$2000,B80,2),INDEX('LŠZ H'!A$2:AM$2000,B80,2))</f>
        <v>PK</v>
      </c>
      <c r="K80" s="297" t="str">
        <f>IF(A80="P",CONCATENATE(INDEX('LŠZ P'!A$2:AN$2000,B80,24),",",INDEX('LŠZ P'!A$2:AN$2000,B80,26)," ",INDEX('LŠZ P'!A$2:AN$2000,B80,25)),CONCATENATE(INDEX('LŠZ H'!A$2:AM$2000,B80,24),",",INDEX('LŠZ H'!A$2:AM$2000,B80,26)," ",INDEX('LŠZ H'!A$2:AM$2000,B80,25)))</f>
        <v>Jedlíkova 14,EN-D 45316</v>
      </c>
      <c r="L80" s="297" t="str">
        <f>IF(A80="P",INDEX('LŠZ P'!A$2:AN$2000,B80,20),INDEX('LŠZ H'!A$2:AM$2000,B80,20))</f>
        <v>Bernát</v>
      </c>
      <c r="M80" s="297" t="str">
        <f>IF(A80="P",CONCATENATE(INDEX('LŠZ P'!A$2:AN$2000,B80,3),"/",INDEX('LŠZ P'!A$2:AN$2000,B80,4)),CONCATENATE(INDEX('LŠZ H'!A$2:AM$2000,B80,3),"/",INDEX('LŠZ H'!A$2:AM$2000,B80,4)))</f>
        <v>MERCURY SPORT S/</v>
      </c>
      <c r="N80" s="297" t="e">
        <f>IF(A80="P",CONCATENATE(INDEX('LŠZ P'!A$2:AN$2000,B80,23),";",INDEX('LŠZ P'!A$2:AN$2000,B80,42)),CONCATENATE(INDEX('LŠZ H'!A$2:AM$2000,B80,23),";",INDEX('LŠZ H'!A$2:AM$2000,B80,39)))</f>
        <v>#REF!</v>
      </c>
      <c r="O80" s="226">
        <v>45316</v>
      </c>
      <c r="P80" s="297"/>
    </row>
    <row r="81" spans="1:16" s="583" customFormat="1">
      <c r="A81" s="225" t="s">
        <v>722</v>
      </c>
      <c r="B81" s="258">
        <v>351</v>
      </c>
      <c r="C81" s="392">
        <v>78</v>
      </c>
      <c r="D81" s="225" t="str">
        <f>IF(A81="P",INDEX('LŠZ P'!A$2:AN$2000,B81,11),INDEX('LŠZ H'!A$2:AM$2000,B81,11))</f>
        <v>Štefan  ŠTEFÁK</v>
      </c>
      <c r="E81" s="297" t="str">
        <f>IF(A81="P",INDEX('LŠZ P'!A$2:AN$2000,B81,5),INDEX('LŠZ H'!A$2:AM$2000,B81,5))</f>
        <v>OM-P351</v>
      </c>
      <c r="F81" s="298">
        <f>IF(A81="P",INDEX('LŠZ P'!A$2:AN$2000,B81,6),INDEX('LŠZ H'!A$2:AM$2000,B81,6))</f>
        <v>0</v>
      </c>
      <c r="G81" s="258" t="str">
        <f>IF(A81="P",INDEX('LŠZ P'!A$2:AN$2000,B81,21),INDEX('LŠZ H'!A$2:AM$2000,B81,21))</f>
        <v>P</v>
      </c>
      <c r="H81" s="298">
        <f>IF(A81="P",INDEX('LŠZ P'!A$2:AN$2000,B81,17),INDEX('LŠZ H'!A$2:AM$2000,B81,17))</f>
        <v>20220</v>
      </c>
      <c r="I81" s="226">
        <v>44977</v>
      </c>
      <c r="J81" s="258" t="str">
        <f>IF(A81="P",INDEX('LŠZ P'!A$2:AN$2000,B81,2),INDEX('LŠZ H'!A$2:AM$2000,B81,2))</f>
        <v>PK</v>
      </c>
      <c r="K81" s="297" t="str">
        <f>IF(A81="P",CONCATENATE(INDEX('LŠZ P'!A$2:AN$2000,B81,24),",",INDEX('LŠZ P'!A$2:AN$2000,B81,26)," ",INDEX('LŠZ P'!A$2:AN$2000,B81,25)),CONCATENATE(INDEX('LŠZ H'!A$2:AM$2000,B81,24),",",INDEX('LŠZ H'!A$2:AM$2000,B81,26)," ",INDEX('LŠZ H'!A$2:AM$2000,B81,25)))</f>
        <v>Jedlíkova 14,EN-D 45316</v>
      </c>
      <c r="L81" s="297" t="str">
        <f>IF(A81="P",INDEX('LŠZ P'!A$2:AN$2000,B81,20),INDEX('LŠZ H'!A$2:AM$2000,B81,20))</f>
        <v>Bernát</v>
      </c>
      <c r="M81" s="297" t="str">
        <f>IF(A81="P",CONCATENATE(INDEX('LŠZ P'!A$2:AN$2000,B81,3),"/",INDEX('LŠZ P'!A$2:AN$2000,B81,4)),CONCATENATE(INDEX('LŠZ H'!A$2:AM$2000,B81,3),"/",INDEX('LŠZ H'!A$2:AM$2000,B81,4)))</f>
        <v>ERIS M/</v>
      </c>
      <c r="N81" s="297" t="e">
        <f>IF(A81="P",CONCATENATE(INDEX('LŠZ P'!A$2:AN$2000,B81,23),";",INDEX('LŠZ P'!A$2:AN$2000,B81,42)),CONCATENATE(INDEX('LŠZ H'!A$2:AM$2000,B81,23),";",INDEX('LŠZ H'!A$2:AM$2000,B81,39)))</f>
        <v>#REF!</v>
      </c>
      <c r="O81" s="226">
        <v>45316</v>
      </c>
      <c r="P81" s="297"/>
    </row>
    <row r="82" spans="1:16" s="262" customFormat="1">
      <c r="A82" s="225" t="s">
        <v>722</v>
      </c>
      <c r="B82" s="258">
        <v>19</v>
      </c>
      <c r="C82" s="392">
        <v>79</v>
      </c>
      <c r="D82" s="225" t="str">
        <f>IF(A82="P",INDEX('LŠZ P'!A$2:AN$2000,B82,11),INDEX('LŠZ H'!A$2:AM$2000,B82,11))</f>
        <v>Lukáš BAJÚS</v>
      </c>
      <c r="E82" s="297" t="str">
        <f>IF(A82="P",INDEX('LŠZ P'!A$2:AN$2000,B82,5),INDEX('LŠZ H'!A$2:AM$2000,B82,5))</f>
        <v>OM-P019</v>
      </c>
      <c r="F82" s="298">
        <f>IF(A82="P",INDEX('LŠZ P'!A$2:AN$2000,B82,6),INDEX('LŠZ H'!A$2:AM$2000,B82,6))</f>
        <v>0</v>
      </c>
      <c r="G82" s="258" t="str">
        <f>IF(A82="P",INDEX('LŠZ P'!A$2:AN$2000,B82,21),INDEX('LŠZ H'!A$2:AM$2000,B82,21))</f>
        <v>P</v>
      </c>
      <c r="H82" s="298">
        <f>IF(A82="P",INDEX('LŠZ P'!A$2:AN$2000,B82,17),INDEX('LŠZ H'!A$2:AM$2000,B82,17))</f>
        <v>21067</v>
      </c>
      <c r="I82" s="226">
        <v>44977</v>
      </c>
      <c r="J82" s="258" t="str">
        <f>IF(A82="P",INDEX('LŠZ P'!A$2:AN$2000,B82,2),INDEX('LŠZ H'!A$2:AM$2000,B82,2))</f>
        <v>PK</v>
      </c>
      <c r="K82" s="297" t="str">
        <f>IF(A82="P",CONCATENATE(INDEX('LŠZ P'!A$2:AN$2000,B82,24),",",INDEX('LŠZ P'!A$2:AN$2000,B82,26)," ",INDEX('LŠZ P'!A$2:AN$2000,B82,25)),CONCATENATE(INDEX('LŠZ H'!A$2:AM$2000,B82,24),",",INDEX('LŠZ H'!A$2:AM$2000,B82,26)," ",INDEX('LŠZ H'!A$2:AM$2000,B82,25)))</f>
        <v>Kraskova 15,EN-B 45704</v>
      </c>
      <c r="L82" s="297" t="str">
        <f>IF(A82="P",INDEX('LŠZ P'!A$2:AN$2000,B82,20),INDEX('LŠZ H'!A$2:AM$2000,B82,20))</f>
        <v>Čierny</v>
      </c>
      <c r="M82" s="297" t="str">
        <f>IF(A82="P",CONCATENATE(INDEX('LŠZ P'!A$2:AN$2000,B82,3),"/",INDEX('LŠZ P'!A$2:AN$2000,B82,4)),CONCATENATE(INDEX('LŠZ H'!A$2:AM$2000,B82,3),"/",INDEX('LŠZ H'!A$2:AM$2000,B82,4)))</f>
        <v>SIRIUS 2 /</v>
      </c>
      <c r="N82" s="297" t="e">
        <f>IF(A82="P",CONCATENATE(INDEX('LŠZ P'!A$2:AN$2000,B82,23),";",INDEX('LŠZ P'!A$2:AN$2000,B82,42)),CONCATENATE(INDEX('LŠZ H'!A$2:AM$2000,B82,23),";",INDEX('LŠZ H'!A$2:AM$2000,B82,39)))</f>
        <v>#REF!</v>
      </c>
      <c r="O82" s="226">
        <v>45704</v>
      </c>
      <c r="P82" s="297"/>
    </row>
    <row r="83" spans="1:16" s="262" customFormat="1">
      <c r="A83" s="225" t="s">
        <v>722</v>
      </c>
      <c r="B83" s="258">
        <v>279</v>
      </c>
      <c r="C83" s="392">
        <v>80</v>
      </c>
      <c r="D83" s="225" t="str">
        <f>IF(A83="P",INDEX('LŠZ P'!A$2:AN$2000,B83,11),INDEX('LŠZ H'!A$2:AM$2000,B83,11))</f>
        <v>Mgr. Vladislav ROKOŠNÝ</v>
      </c>
      <c r="E83" s="297" t="str">
        <f>IF(A83="P",INDEX('LŠZ P'!A$2:AN$2000,B83,5),INDEX('LŠZ H'!A$2:AM$2000,B83,5))</f>
        <v>OM-P279</v>
      </c>
      <c r="F83" s="298">
        <f>IF(A83="P",INDEX('LŠZ P'!A$2:AN$2000,B83,6),INDEX('LŠZ H'!A$2:AM$2000,B83,6))</f>
        <v>0</v>
      </c>
      <c r="G83" s="258" t="str">
        <f>IF(A83="P",INDEX('LŠZ P'!A$2:AN$2000,B83,21),INDEX('LŠZ H'!A$2:AM$2000,B83,21))</f>
        <v>P</v>
      </c>
      <c r="H83" s="298">
        <f>IF(A83="P",INDEX('LŠZ P'!A$2:AN$2000,B83,17),INDEX('LŠZ H'!A$2:AM$2000,B83,17))</f>
        <v>18517</v>
      </c>
      <c r="I83" s="226">
        <v>44977</v>
      </c>
      <c r="J83" s="258" t="str">
        <f>IF(A83="P",INDEX('LŠZ P'!A$2:AN$2000,B83,2),INDEX('LŠZ H'!A$2:AM$2000,B83,2))</f>
        <v>PK</v>
      </c>
      <c r="K83" s="297" t="str">
        <f>IF(A83="P",CONCATENATE(INDEX('LŠZ P'!A$2:AN$2000,B83,24),",",INDEX('LŠZ P'!A$2:AN$2000,B83,26)," ",INDEX('LŠZ P'!A$2:AN$2000,B83,25)),CONCATENATE(INDEX('LŠZ H'!A$2:AM$2000,B83,24),",",INDEX('LŠZ H'!A$2:AM$2000,B83,26)," ",INDEX('LŠZ H'!A$2:AM$2000,B83,25)))</f>
        <v>Soblahov 114,EN-B 45698</v>
      </c>
      <c r="L83" s="297" t="str">
        <f>IF(A83="P",INDEX('LŠZ P'!A$2:AN$2000,B83,20),INDEX('LŠZ H'!A$2:AM$2000,B83,20))</f>
        <v>Čierny</v>
      </c>
      <c r="M83" s="297" t="str">
        <f>IF(A83="P",CONCATENATE(INDEX('LŠZ P'!A$2:AN$2000,B83,3),"/",INDEX('LŠZ P'!A$2:AN$2000,B83,4)),CONCATENATE(INDEX('LŠZ H'!A$2:AM$2000,B83,3),"/",INDEX('LŠZ H'!A$2:AM$2000,B83,4)))</f>
        <v>MENTOR 3 L/</v>
      </c>
      <c r="N83" s="297" t="e">
        <f>IF(A83="P",CONCATENATE(INDEX('LŠZ P'!A$2:AN$2000,B83,23),";",INDEX('LŠZ P'!A$2:AN$2000,B83,42)),CONCATENATE(INDEX('LŠZ H'!A$2:AM$2000,B83,23),";",INDEX('LŠZ H'!A$2:AM$2000,B83,39)))</f>
        <v>#REF!</v>
      </c>
      <c r="O83" s="226">
        <v>45698</v>
      </c>
      <c r="P83" s="297"/>
    </row>
    <row r="84" spans="1:16" s="262" customFormat="1">
      <c r="A84" s="225" t="s">
        <v>722</v>
      </c>
      <c r="B84" s="258">
        <v>228</v>
      </c>
      <c r="C84" s="392">
        <v>81</v>
      </c>
      <c r="D84" s="225" t="str">
        <f>IF(A84="P",INDEX('LŠZ P'!A$2:AN$2000,B84,11),INDEX('LŠZ H'!A$2:AM$2000,B84,11))</f>
        <v>Ing. Rastislav SRNÁNEK</v>
      </c>
      <c r="E84" s="297" t="str">
        <f>IF(A84="P",INDEX('LŠZ P'!A$2:AN$2000,B84,5),INDEX('LŠZ H'!A$2:AM$2000,B84,5))</f>
        <v>OM-P228</v>
      </c>
      <c r="F84" s="298">
        <f>IF(A84="P",INDEX('LŠZ P'!A$2:AN$2000,B84,6),INDEX('LŠZ H'!A$2:AM$2000,B84,6))</f>
        <v>0</v>
      </c>
      <c r="G84" s="258" t="str">
        <f>IF(A84="P",INDEX('LŠZ P'!A$2:AN$2000,B84,21),INDEX('LŠZ H'!A$2:AM$2000,B84,21))</f>
        <v>P</v>
      </c>
      <c r="H84" s="298">
        <f>IF(A84="P",INDEX('LŠZ P'!A$2:AN$2000,B84,17),INDEX('LŠZ H'!A$2:AM$2000,B84,17))</f>
        <v>20155</v>
      </c>
      <c r="I84" s="226">
        <v>44978</v>
      </c>
      <c r="J84" s="258" t="str">
        <f>IF(A84="P",INDEX('LŠZ P'!A$2:AN$2000,B84,2),INDEX('LŠZ H'!A$2:AM$2000,B84,2))</f>
        <v>PK</v>
      </c>
      <c r="K84" s="297" t="str">
        <f>IF(A84="P",CONCATENATE(INDEX('LŠZ P'!A$2:AN$2000,B84,24),",",INDEX('LŠZ P'!A$2:AN$2000,B84,26)," ",INDEX('LŠZ P'!A$2:AN$2000,B84,25)),CONCATENATE(INDEX('LŠZ H'!A$2:AM$2000,B84,24),",",INDEX('LŠZ H'!A$2:AM$2000,B84,26)," ",INDEX('LŠZ H'!A$2:AM$2000,B84,25)))</f>
        <v>Bučkovec 1293,EN-B 45333</v>
      </c>
      <c r="L84" s="297" t="str">
        <f>IF(A84="P",INDEX('LŠZ P'!A$2:AN$2000,B84,20),INDEX('LŠZ H'!A$2:AM$2000,B84,20))</f>
        <v>Čierny</v>
      </c>
      <c r="M84" s="297" t="str">
        <f>IF(A84="P",CONCATENATE(INDEX('LŠZ P'!A$2:AN$2000,B84,3),"/",INDEX('LŠZ P'!A$2:AN$2000,B84,4)),CONCATENATE(INDEX('LŠZ H'!A$2:AM$2000,B84,3),"/",INDEX('LŠZ H'!A$2:AM$2000,B84,4)))</f>
        <v>MENTOR 2 S/</v>
      </c>
      <c r="N84" s="297" t="e">
        <f>IF(A84="P",CONCATENATE(INDEX('LŠZ P'!A$2:AN$2000,B84,23),";",INDEX('LŠZ P'!A$2:AN$2000,B84,42)),CONCATENATE(INDEX('LŠZ H'!A$2:AM$2000,B84,23),";",INDEX('LŠZ H'!A$2:AM$2000,B84,39)))</f>
        <v>#REF!</v>
      </c>
      <c r="O84" s="226">
        <v>45333</v>
      </c>
      <c r="P84" s="297"/>
    </row>
    <row r="85" spans="1:16" s="262" customFormat="1">
      <c r="A85" s="225" t="s">
        <v>722</v>
      </c>
      <c r="B85" s="258">
        <v>225</v>
      </c>
      <c r="C85" s="392">
        <v>82</v>
      </c>
      <c r="D85" s="225" t="str">
        <f>IF(A85="P",INDEX('LŠZ P'!A$2:AN$2000,B85,11),INDEX('LŠZ H'!A$2:AM$2000,B85,11))</f>
        <v>Ing. Rastislav SRNÁNEK</v>
      </c>
      <c r="E85" s="297" t="str">
        <f>IF(A85="P",INDEX('LŠZ P'!A$2:AN$2000,B85,5),INDEX('LŠZ H'!A$2:AM$2000,B85,5))</f>
        <v>OM-P225</v>
      </c>
      <c r="F85" s="225">
        <f>IF(A85="P",INDEX('LŠZ P'!A$2:AN$2000,B85,6),INDEX('LŠZ H'!A$2:AM$2000,B85,6))</f>
        <v>0</v>
      </c>
      <c r="G85" s="258" t="str">
        <f>IF(A85="P",INDEX('LŠZ P'!A$2:AN$2000,B85,21),INDEX('LŠZ H'!A$2:AM$2000,B85,21))</f>
        <v>P</v>
      </c>
      <c r="H85" s="298">
        <f>IF(A85="P",INDEX('LŠZ P'!A$2:AN$2000,B85,17),INDEX('LŠZ H'!A$2:AM$2000,B85,17))</f>
        <v>20156</v>
      </c>
      <c r="I85" s="226">
        <v>44978</v>
      </c>
      <c r="J85" s="258" t="str">
        <f>IF(A85="P",INDEX('LŠZ P'!A$2:AN$2000,B85,2),INDEX('LŠZ H'!A$2:AM$2000,B85,2))</f>
        <v>PK</v>
      </c>
      <c r="K85" s="297" t="str">
        <f>IF(A85="P",CONCATENATE(INDEX('LŠZ P'!A$2:AN$2000,B85,24),",",INDEX('LŠZ P'!A$2:AN$2000,B85,26)," ",INDEX('LŠZ P'!A$2:AN$2000,B85,25)),CONCATENATE(INDEX('LŠZ H'!A$2:AM$2000,B85,24),",",INDEX('LŠZ H'!A$2:AM$2000,B85,26)," ",INDEX('LŠZ H'!A$2:AM$2000,B85,25)))</f>
        <v>Bučkovec 1293,EN-B 45333</v>
      </c>
      <c r="L85" s="297" t="str">
        <f>IF(A85="P",INDEX('LŠZ P'!A$2:AN$2000,B85,20),INDEX('LŠZ H'!A$2:AM$2000,B85,20))</f>
        <v>Čierny</v>
      </c>
      <c r="M85" s="297" t="str">
        <f>IF(A85="P",CONCATENATE(INDEX('LŠZ P'!A$2:AN$2000,B85,3),"/",INDEX('LŠZ P'!A$2:AN$2000,B85,4)),CONCATENATE(INDEX('LŠZ H'!A$2:AM$2000,B85,3),"/",INDEX('LŠZ H'!A$2:AM$2000,B85,4)))</f>
        <v>BIBETA 5/</v>
      </c>
      <c r="N85" s="297" t="e">
        <f>IF(A85="P",CONCATENATE(INDEX('LŠZ P'!A$2:AN$2000,B85,23),";",INDEX('LŠZ P'!A$2:AN$2000,B85,42)),CONCATENATE(INDEX('LŠZ H'!A$2:AM$2000,B85,23),";",INDEX('LŠZ H'!A$2:AM$2000,B85,39)))</f>
        <v>#REF!</v>
      </c>
      <c r="O85" s="226">
        <v>45333</v>
      </c>
      <c r="P85" s="297"/>
    </row>
    <row r="86" spans="1:16" s="262" customFormat="1">
      <c r="A86" s="225" t="s">
        <v>722</v>
      </c>
      <c r="B86" s="258">
        <v>1115</v>
      </c>
      <c r="C86" s="392">
        <v>83</v>
      </c>
      <c r="D86" s="225" t="str">
        <f>IF(A86="P",INDEX('LŠZ P'!A$2:AN$2000,B86,11),INDEX('LŠZ H'!A$2:AM$2000,B86,11))</f>
        <v>Jaroslav MUCHA</v>
      </c>
      <c r="E86" s="297" t="str">
        <f>IF(A86="P",INDEX('LŠZ P'!A$2:AN$2000,B86,5),INDEX('LŠZ H'!A$2:AM$2000,B86,5))</f>
        <v>OM-L115</v>
      </c>
      <c r="F86" s="298">
        <f>IF(A86="P",INDEX('LŠZ P'!A$2:AN$2000,B86,6),INDEX('LŠZ H'!A$2:AM$2000,B86,6))</f>
        <v>0</v>
      </c>
      <c r="G86" s="258" t="str">
        <f>IF(A86="P",INDEX('LŠZ P'!A$2:AN$2000,B86,21),INDEX('LŠZ H'!A$2:AM$2000,B86,21))</f>
        <v>P</v>
      </c>
      <c r="H86" s="298">
        <f>IF(A86="P",INDEX('LŠZ P'!A$2:AN$2000,B86,17),INDEX('LŠZ H'!A$2:AM$2000,B86,17))</f>
        <v>23083</v>
      </c>
      <c r="I86" s="226">
        <v>44978</v>
      </c>
      <c r="J86" s="258" t="str">
        <f>IF(A86="P",INDEX('LŠZ P'!A$2:AN$2000,B86,2),INDEX('LŠZ H'!A$2:AM$2000,B86,2))</f>
        <v>PK</v>
      </c>
      <c r="K86" s="297" t="str">
        <f>IF(A86="P",CONCATENATE(INDEX('LŠZ P'!A$2:AN$2000,B86,24),",",INDEX('LŠZ P'!A$2:AN$2000,B86,26)," ",INDEX('LŠZ P'!A$2:AN$2000,B86,25)),CONCATENATE(INDEX('LŠZ H'!A$2:AM$2000,B86,24),",",INDEX('LŠZ H'!A$2:AM$2000,B86,26)," ",INDEX('LŠZ H'!A$2:AM$2000,B86,25)))</f>
        <v>Osloboditeľov 1/1,EN-B 45702</v>
      </c>
      <c r="L86" s="297" t="str">
        <f>IF(A86="P",INDEX('LŠZ P'!A$2:AN$2000,B86,20),INDEX('LŠZ H'!A$2:AM$2000,B86,20))</f>
        <v>Šleboda</v>
      </c>
      <c r="M86" s="297" t="str">
        <f>IF(A86="P",CONCATENATE(INDEX('LŠZ P'!A$2:AN$2000,B86,3),"/",INDEX('LŠZ P'!A$2:AN$2000,B86,4)),CONCATENATE(INDEX('LŠZ H'!A$2:AM$2000,B86,3),"/",INDEX('LŠZ H'!A$2:AM$2000,B86,4)))</f>
        <v>RUSH 4 L/</v>
      </c>
      <c r="N86" s="297" t="e">
        <f>IF(A86="P",CONCATENATE(INDEX('LŠZ P'!A$2:AN$2000,B86,23),";",INDEX('LŠZ P'!A$2:AN$2000,B86,42)),CONCATENATE(INDEX('LŠZ H'!A$2:AM$2000,B86,23),";",INDEX('LŠZ H'!A$2:AM$2000,B86,39)))</f>
        <v>#REF!</v>
      </c>
      <c r="O86" s="226">
        <v>45702</v>
      </c>
      <c r="P86" s="297"/>
    </row>
    <row r="87" spans="1:16" s="262" customFormat="1">
      <c r="A87" s="225" t="s">
        <v>722</v>
      </c>
      <c r="B87" s="258">
        <v>88</v>
      </c>
      <c r="C87" s="392">
        <v>84</v>
      </c>
      <c r="D87" s="225" t="str">
        <f>IF(A87="P",INDEX('LŠZ P'!A$2:AN$2000,B87,11),INDEX('LŠZ H'!A$2:AM$2000,B87,11))</f>
        <v>Mgr. Želmíra HABALOVÁ</v>
      </c>
      <c r="E87" s="297" t="str">
        <f>IF(A87="P",INDEX('LŠZ P'!A$2:AN$2000,B87,5),INDEX('LŠZ H'!A$2:AM$2000,B87,5))</f>
        <v>OM-P088</v>
      </c>
      <c r="F87" s="394">
        <f>IF(A87="P",INDEX('LŠZ P'!A$2:AN$2000,B87,6),INDEX('LŠZ H'!A$2:AM$2000,B87,6))</f>
        <v>0</v>
      </c>
      <c r="G87" s="258" t="str">
        <f>IF(A87="P",INDEX('LŠZ P'!A$2:AN$2000,B87,21),INDEX('LŠZ H'!A$2:AM$2000,B87,21))</f>
        <v>P</v>
      </c>
      <c r="H87" s="298">
        <f>IF(A87="P",INDEX('LŠZ P'!A$2:AN$2000,B87,17),INDEX('LŠZ H'!A$2:AM$2000,B87,17))</f>
        <v>16638</v>
      </c>
      <c r="I87" s="226">
        <v>44978</v>
      </c>
      <c r="J87" s="258" t="str">
        <f>IF(A87="P",INDEX('LŠZ P'!A$2:AN$2000,B87,2),INDEX('LŠZ H'!A$2:AM$2000,B87,2))</f>
        <v>MPK</v>
      </c>
      <c r="K87" s="297" t="str">
        <f>IF(A87="P",CONCATENATE(INDEX('LŠZ P'!A$2:AN$2000,B87,24),",",INDEX('LŠZ P'!A$2:AN$2000,B87,26)," ",INDEX('LŠZ P'!A$2:AN$2000,B87,25)),CONCATENATE(INDEX('LŠZ H'!A$2:AM$2000,B87,24),",",INDEX('LŠZ H'!A$2:AM$2000,B87,26)," ",INDEX('LŠZ H'!A$2:AM$2000,B87,25)))</f>
        <v>Tomášikova 31,EN-B 45703</v>
      </c>
      <c r="L87" s="297" t="str">
        <f>IF(A87="P",INDEX('LŠZ P'!A$2:AN$2000,B87,20),INDEX('LŠZ H'!A$2:AM$2000,B87,20))</f>
        <v>Jančiar</v>
      </c>
      <c r="M87" s="297" t="str">
        <f>IF(A87="P",CONCATENATE(INDEX('LŠZ P'!A$2:AN$2000,B87,3),"/",INDEX('LŠZ P'!A$2:AN$2000,B87,4)),CONCATENATE(INDEX('LŠZ H'!A$2:AM$2000,B87,3),"/",INDEX('LŠZ H'!A$2:AM$2000,B87,4)))</f>
        <v>PLUTO 3 S/</v>
      </c>
      <c r="N87" s="297" t="e">
        <f>IF(A87="P",CONCATENATE(INDEX('LŠZ P'!A$2:AN$2000,B87,23),";",INDEX('LŠZ P'!A$2:AN$2000,B87,42)),CONCATENATE(INDEX('LŠZ H'!A$2:AM$2000,B87,23),";",INDEX('LŠZ H'!A$2:AM$2000,B87,39)))</f>
        <v>#REF!</v>
      </c>
      <c r="O87" s="226">
        <v>45703</v>
      </c>
      <c r="P87" s="297"/>
    </row>
    <row r="88" spans="1:16" s="262" customFormat="1">
      <c r="A88" s="225" t="s">
        <v>722</v>
      </c>
      <c r="B88" s="258">
        <v>978</v>
      </c>
      <c r="C88" s="392">
        <v>85</v>
      </c>
      <c r="D88" s="225" t="str">
        <f>IF(A88="P",INDEX('LŠZ P'!A$2:AN$2000,B88,11),INDEX('LŠZ H'!A$2:AM$2000,B88,11))</f>
        <v>Peter SAGÁL</v>
      </c>
      <c r="E88" s="297" t="str">
        <f>IF(A88="P",INDEX('LŠZ P'!A$2:AN$2000,B88,5),INDEX('LŠZ H'!A$2:AM$2000,B88,5))</f>
        <v>OM-P978</v>
      </c>
      <c r="F88" s="298">
        <f>IF(A88="P",INDEX('LŠZ P'!A$2:AN$2000,B88,6),INDEX('LŠZ H'!A$2:AM$2000,B88,6))</f>
        <v>0</v>
      </c>
      <c r="G88" s="258" t="str">
        <f>IF(A88="P",INDEX('LŠZ P'!A$2:AN$2000,B88,21),INDEX('LŠZ H'!A$2:AM$2000,B88,21))</f>
        <v>P</v>
      </c>
      <c r="H88" s="298">
        <f>IF(A88="P",INDEX('LŠZ P'!A$2:AN$2000,B88,17),INDEX('LŠZ H'!A$2:AM$2000,B88,17))</f>
        <v>21158</v>
      </c>
      <c r="I88" s="226">
        <v>44978</v>
      </c>
      <c r="J88" s="258" t="str">
        <f>IF(A88="P",INDEX('LŠZ P'!A$2:AN$2000,B88,2),INDEX('LŠZ H'!A$2:AM$2000,B88,2))</f>
        <v>PK</v>
      </c>
      <c r="K88" s="297" t="str">
        <f>IF(A88="P",CONCATENATE(INDEX('LŠZ P'!A$2:AN$2000,B88,24),",",INDEX('LŠZ P'!A$2:AN$2000,B88,26)," ",INDEX('LŠZ P'!A$2:AN$2000,B88,25)),CONCATENATE(INDEX('LŠZ H'!A$2:AM$2000,B88,24),",",INDEX('LŠZ H'!A$2:AM$2000,B88,26)," ",INDEX('LŠZ H'!A$2:AM$2000,B88,25)))</f>
        <v>Komárnická 48,EN-C 45707</v>
      </c>
      <c r="L88" s="297" t="str">
        <f>IF(A88="P",INDEX('LŠZ P'!A$2:AN$2000,B88,20),INDEX('LŠZ H'!A$2:AM$2000,B88,20))</f>
        <v>Jančiar</v>
      </c>
      <c r="M88" s="297" t="str">
        <f>IF(A88="P",CONCATENATE(INDEX('LŠZ P'!A$2:AN$2000,B88,3),"/",INDEX('LŠZ P'!A$2:AN$2000,B88,4)),CONCATENATE(INDEX('LŠZ H'!A$2:AM$2000,B88,3),"/",INDEX('LŠZ H'!A$2:AM$2000,B88,4)))</f>
        <v>VENUS SC L/</v>
      </c>
      <c r="N88" s="297" t="e">
        <f>IF(A88="P",CONCATENATE(INDEX('LŠZ P'!A$2:AN$2000,B88,23),";",INDEX('LŠZ P'!A$2:AN$2000,B88,42)),CONCATENATE(INDEX('LŠZ H'!A$2:AM$2000,B88,23),";",INDEX('LŠZ H'!A$2:AM$2000,B88,39)))</f>
        <v>#REF!</v>
      </c>
      <c r="O88" s="226">
        <v>45707</v>
      </c>
      <c r="P88" s="297"/>
    </row>
    <row r="89" spans="1:16" s="262" customFormat="1">
      <c r="A89" s="225" t="s">
        <v>489</v>
      </c>
      <c r="B89" s="258">
        <v>67</v>
      </c>
      <c r="C89" s="392">
        <v>86</v>
      </c>
      <c r="D89" s="225" t="str">
        <f>IF(A89="P",INDEX('LŠZ P'!A$2:AN$2000,B89,11),INDEX('LŠZ H'!A$2:AM$2000,B89,11))</f>
        <v>Walter TÖPFER</v>
      </c>
      <c r="E89" s="297" t="str">
        <f>IF(A89="P",INDEX('LŠZ P'!A$2:AN$2000,B89,5),INDEX('LŠZ H'!A$2:AM$2000,B89,5))</f>
        <v>OM-H067</v>
      </c>
      <c r="F89" s="298">
        <f>IF(A89="P",INDEX('LŠZ P'!A$2:AN$2000,B89,6),INDEX('LŠZ H'!A$2:AM$2000,B89,6))</f>
        <v>0</v>
      </c>
      <c r="G89" s="258" t="str">
        <f>IF(A89="P",INDEX('LŠZ P'!A$2:AN$2000,B89,21),INDEX('LŠZ H'!A$2:AM$2000,B89,21))</f>
        <v>P</v>
      </c>
      <c r="H89" s="298">
        <f>IF(A89="P",INDEX('LŠZ P'!A$2:AN$2000,B89,17),INDEX('LŠZ H'!A$2:AM$2000,B89,17))</f>
        <v>23086</v>
      </c>
      <c r="I89" s="226">
        <v>44978</v>
      </c>
      <c r="J89" s="258" t="str">
        <f>IF(A89="P",INDEX('LŠZ P'!A$2:AN$2000,B89,2),INDEX('LŠZ H'!A$2:AM$2000,B89,2))</f>
        <v>MZK</v>
      </c>
      <c r="K89" s="297" t="str">
        <f>IF(A89="P",CONCATENATE(INDEX('LŠZ P'!A$2:AN$2000,B89,24),",",INDEX('LŠZ P'!A$2:AN$2000,B89,26)," ",INDEX('LŠZ P'!A$2:AN$2000,B89,25)),CONCATENATE(INDEX('LŠZ H'!A$2:AM$2000,B89,24),",",INDEX('LŠZ H'!A$2:AM$2000,B89,26)," ",INDEX('LŠZ H'!A$2:AM$2000,B89,25)))</f>
        <v>Kalameny 83,034 82 Lúčky</v>
      </c>
      <c r="L89" s="297" t="str">
        <f>IF(A89="P",INDEX('LŠZ P'!A$2:AN$2000,B89,20),INDEX('LŠZ H'!A$2:AM$2000,B89,20))</f>
        <v>Töpfer</v>
      </c>
      <c r="M89" s="297" t="str">
        <f>IF(A89="P",CONCATENATE(INDEX('LŠZ P'!A$2:AN$2000,B89,3),"/",INDEX('LŠZ P'!A$2:AN$2000,B89,4)),CONCATENATE(INDEX('LŠZ H'!A$2:AM$2000,B89,3),"/",INDEX('LŠZ H'!A$2:AM$2000,B89,4)))</f>
        <v>APOLLO 17 TN/WALTER/</v>
      </c>
      <c r="N89" s="297" t="str">
        <f>IF(A89="P",CONCATENATE(INDEX('LŠZ P'!A$2:AN$2000,B89,23),";",INDEX('LŠZ P'!A$2:AN$2000,B89,42)),CONCATENATE(INDEX('LŠZ H'!A$2:AM$2000,B89,23),";",INDEX('LŠZ H'!A$2:AM$2000,B89,39)))</f>
        <v>103/240;Od 13.4.2016 OM-H067+H076 ako celok</v>
      </c>
      <c r="O89" s="226">
        <v>45703</v>
      </c>
      <c r="P89" s="297"/>
    </row>
    <row r="90" spans="1:16" s="262" customFormat="1">
      <c r="A90" s="225" t="s">
        <v>722</v>
      </c>
      <c r="B90" s="258">
        <v>445</v>
      </c>
      <c r="C90" s="392">
        <v>87</v>
      </c>
      <c r="D90" s="225" t="str">
        <f>IF(A90="P",INDEX('LŠZ P'!A$2:AN$2000,B90,11),INDEX('LŠZ H'!A$2:AM$2000,B90,11))</f>
        <v>Vladimír BOŽEK</v>
      </c>
      <c r="E90" s="297" t="str">
        <f>IF(A90="P",INDEX('LŠZ P'!A$2:AN$2000,B90,5),INDEX('LŠZ H'!A$2:AM$2000,B90,5))</f>
        <v>OM-P445</v>
      </c>
      <c r="F90" s="298">
        <f>IF(A90="P",INDEX('LŠZ P'!A$2:AN$2000,B90,6),INDEX('LŠZ H'!A$2:AM$2000,B90,6))</f>
        <v>0</v>
      </c>
      <c r="G90" s="258" t="str">
        <f>IF(A90="P",INDEX('LŠZ P'!A$2:AN$2000,B90,21),INDEX('LŠZ H'!A$2:AM$2000,B90,21))</f>
        <v>P</v>
      </c>
      <c r="H90" s="298">
        <f>IF(A90="P",INDEX('LŠZ P'!A$2:AN$2000,B90,17),INDEX('LŠZ H'!A$2:AM$2000,B90,17))</f>
        <v>21119</v>
      </c>
      <c r="I90" s="226">
        <v>44978</v>
      </c>
      <c r="J90" s="258" t="str">
        <f>IF(A90="P",INDEX('LŠZ P'!A$2:AN$2000,B90,2),INDEX('LŠZ H'!A$2:AM$2000,B90,2))</f>
        <v>PK</v>
      </c>
      <c r="K90" s="297" t="str">
        <f>IF(A90="P",CONCATENATE(INDEX('LŠZ P'!A$2:AN$2000,B90,24),",",INDEX('LŠZ P'!A$2:AN$2000,B90,26)," ",INDEX('LŠZ P'!A$2:AN$2000,B90,25)),CONCATENATE(INDEX('LŠZ H'!A$2:AM$2000,B90,24),",",INDEX('LŠZ H'!A$2:AM$2000,B90,26)," ",INDEX('LŠZ H'!A$2:AM$2000,B90,25)))</f>
        <v>Sv. Bystríka 1669/2,EN-B 45702</v>
      </c>
      <c r="L90" s="297" t="str">
        <f>IF(A90="P",INDEX('LŠZ P'!A$2:AN$2000,B90,20),INDEX('LŠZ H'!A$2:AM$2000,B90,20))</f>
        <v>Vrabec</v>
      </c>
      <c r="M90" s="297" t="str">
        <f>IF(A90="P",CONCATENATE(INDEX('LŠZ P'!A$2:AN$2000,B90,3),"/",INDEX('LŠZ P'!A$2:AN$2000,B90,4)),CONCATENATE(INDEX('LŠZ H'!A$2:AM$2000,B90,3),"/",INDEX('LŠZ H'!A$2:AM$2000,B90,4)))</f>
        <v>COMET 2 S/</v>
      </c>
      <c r="N90" s="297" t="e">
        <f>IF(A90="P",CONCATENATE(INDEX('LŠZ P'!A$2:AN$2000,B90,23),";",INDEX('LŠZ P'!A$2:AN$2000,B90,42)),CONCATENATE(INDEX('LŠZ H'!A$2:AM$2000,B90,23),";",INDEX('LŠZ H'!A$2:AM$2000,B90,39)))</f>
        <v>#REF!</v>
      </c>
      <c r="O90" s="226">
        <v>45702</v>
      </c>
      <c r="P90" s="297"/>
    </row>
    <row r="91" spans="1:16" s="262" customFormat="1">
      <c r="A91" s="225" t="s">
        <v>722</v>
      </c>
      <c r="B91" s="258">
        <v>331</v>
      </c>
      <c r="C91" s="392">
        <v>88</v>
      </c>
      <c r="D91" s="225" t="str">
        <f>IF(A91="P",INDEX('LŠZ P'!A$2:AN$2000,B91,11),INDEX('LŠZ H'!A$2:AM$2000,B91,11))</f>
        <v>Marcel MURÁRIK</v>
      </c>
      <c r="E91" s="297" t="str">
        <f>IF(A91="P",INDEX('LŠZ P'!A$2:AN$2000,B91,5),INDEX('LŠZ H'!A$2:AM$2000,B91,5))</f>
        <v>OM-P331</v>
      </c>
      <c r="F91" s="298">
        <f>IF(A91="P",INDEX('LŠZ P'!A$2:AN$2000,B91,6),INDEX('LŠZ H'!A$2:AM$2000,B91,6))</f>
        <v>0</v>
      </c>
      <c r="G91" s="258" t="str">
        <f>IF(A91="P",INDEX('LŠZ P'!A$2:AN$2000,B91,21),INDEX('LŠZ H'!A$2:AM$2000,B91,21))</f>
        <v>P</v>
      </c>
      <c r="H91" s="298">
        <f>IF(A91="P",INDEX('LŠZ P'!A$2:AN$2000,B91,17),INDEX('LŠZ H'!A$2:AM$2000,B91,17))</f>
        <v>21113</v>
      </c>
      <c r="I91" s="226">
        <v>44979</v>
      </c>
      <c r="J91" s="258" t="str">
        <f>IF(A91="P",INDEX('LŠZ P'!A$2:AN$2000,B91,2),INDEX('LŠZ H'!A$2:AM$2000,B91,2))</f>
        <v>PK</v>
      </c>
      <c r="K91" s="297" t="str">
        <f>IF(A91="P",CONCATENATE(INDEX('LŠZ P'!A$2:AN$2000,B91,24),",",INDEX('LŠZ P'!A$2:AN$2000,B91,26)," ",INDEX('LŠZ P'!A$2:AN$2000,B91,25)),CONCATENATE(INDEX('LŠZ H'!A$2:AM$2000,B91,24),",",INDEX('LŠZ H'!A$2:AM$2000,B91,26)," ",INDEX('LŠZ H'!A$2:AM$2000,B91,25)))</f>
        <v>Hanzlíkovská 18,EN-C 45706</v>
      </c>
      <c r="L91" s="297" t="str">
        <f>IF(A91="P",INDEX('LŠZ P'!A$2:AN$2000,B91,20),INDEX('LŠZ H'!A$2:AM$2000,B91,20))</f>
        <v>Vyparina</v>
      </c>
      <c r="M91" s="297" t="str">
        <f>IF(A91="P",CONCATENATE(INDEX('LŠZ P'!A$2:AN$2000,B91,3),"/",INDEX('LŠZ P'!A$2:AN$2000,B91,4)),CONCATENATE(INDEX('LŠZ H'!A$2:AM$2000,B91,3),"/",INDEX('LŠZ H'!A$2:AM$2000,B91,4)))</f>
        <v>DELTA 4 L/</v>
      </c>
      <c r="N91" s="297" t="e">
        <f>IF(A91="P",CONCATENATE(INDEX('LŠZ P'!A$2:AN$2000,B91,23),";",INDEX('LŠZ P'!A$2:AN$2000,B91,42)),CONCATENATE(INDEX('LŠZ H'!A$2:AM$2000,B91,23),";",INDEX('LŠZ H'!A$2:AM$2000,B91,39)))</f>
        <v>#REF!</v>
      </c>
      <c r="O91" s="226">
        <v>45706</v>
      </c>
      <c r="P91" s="297"/>
    </row>
    <row r="92" spans="1:16" s="262" customFormat="1">
      <c r="A92" s="225" t="s">
        <v>722</v>
      </c>
      <c r="B92" s="258">
        <v>522</v>
      </c>
      <c r="C92" s="392">
        <v>89</v>
      </c>
      <c r="D92" s="225" t="str">
        <f>IF(A92="P",INDEX('LŠZ P'!A$2:AN$2000,B92,11),INDEX('LŠZ H'!A$2:AM$2000,B92,11))</f>
        <v>Ing. Marek GAŽI</v>
      </c>
      <c r="E92" s="297" t="str">
        <f>IF(A92="P",INDEX('LŠZ P'!A$2:AN$2000,B92,5),INDEX('LŠZ H'!A$2:AM$2000,B92,5))</f>
        <v>OM-P522</v>
      </c>
      <c r="F92" s="298">
        <f>IF(A92="P",INDEX('LŠZ P'!A$2:AN$2000,B92,6),INDEX('LŠZ H'!A$2:AM$2000,B92,6))</f>
        <v>0</v>
      </c>
      <c r="G92" s="258" t="str">
        <f>IF(A92="P",INDEX('LŠZ P'!A$2:AN$2000,B92,21),INDEX('LŠZ H'!A$2:AM$2000,B92,21))</f>
        <v>P</v>
      </c>
      <c r="H92" s="298">
        <f>IF(A92="P",INDEX('LŠZ P'!A$2:AN$2000,B92,17),INDEX('LŠZ H'!A$2:AM$2000,B92,17))</f>
        <v>21136</v>
      </c>
      <c r="I92" s="226">
        <v>44979</v>
      </c>
      <c r="J92" s="258" t="str">
        <f>IF(A92="P",INDEX('LŠZ P'!A$2:AN$2000,B92,2),INDEX('LŠZ H'!A$2:AM$2000,B92,2))</f>
        <v>PK</v>
      </c>
      <c r="K92" s="297" t="str">
        <f>IF(A92="P",CONCATENATE(INDEX('LŠZ P'!A$2:AN$2000,B92,24),",",INDEX('LŠZ P'!A$2:AN$2000,B92,26)," ",INDEX('LŠZ P'!A$2:AN$2000,B92,25)),CONCATENATE(INDEX('LŠZ H'!A$2:AM$2000,B92,24),",",INDEX('LŠZ H'!A$2:AM$2000,B92,26)," ",INDEX('LŠZ H'!A$2:AM$2000,B92,25)))</f>
        <v>Ladomerská Vieska 53,EN-B 45706</v>
      </c>
      <c r="L92" s="297" t="str">
        <f>IF(A92="P",INDEX('LŠZ P'!A$2:AN$2000,B92,20),INDEX('LŠZ H'!A$2:AM$2000,B92,20))</f>
        <v>Vyparina</v>
      </c>
      <c r="M92" s="297" t="str">
        <f>IF(A92="P",CONCATENATE(INDEX('LŠZ P'!A$2:AN$2000,B92,3),"/",INDEX('LŠZ P'!A$2:AN$2000,B92,4)),CONCATENATE(INDEX('LŠZ H'!A$2:AM$2000,B92,3),"/",INDEX('LŠZ H'!A$2:AM$2000,B92,4)))</f>
        <v>RUSH 5 ML/</v>
      </c>
      <c r="N92" s="297" t="e">
        <f>IF(A92="P",CONCATENATE(INDEX('LŠZ P'!A$2:AN$2000,B92,23),";",INDEX('LŠZ P'!A$2:AN$2000,B92,42)),CONCATENATE(INDEX('LŠZ H'!A$2:AM$2000,B92,23),";",INDEX('LŠZ H'!A$2:AM$2000,B92,39)))</f>
        <v>#REF!</v>
      </c>
      <c r="O92" s="226">
        <v>45706</v>
      </c>
      <c r="P92" s="297"/>
    </row>
    <row r="93" spans="1:16" s="262" customFormat="1">
      <c r="A93" s="225" t="s">
        <v>722</v>
      </c>
      <c r="B93" s="258">
        <v>1150</v>
      </c>
      <c r="C93" s="392">
        <v>90</v>
      </c>
      <c r="D93" s="225" t="str">
        <f>IF(A93="P",INDEX('LŠZ P'!A$2:AN$2000,B93,11),INDEX('LŠZ H'!A$2:AM$2000,B93,11))</f>
        <v>Ing. Branislav KUC</v>
      </c>
      <c r="E93" s="225" t="str">
        <f>IF(A93="P",INDEX('LŠZ P'!A$2:AN$2000,B93,5),INDEX('LŠZ H'!A$2:AM$2000,B93,5))</f>
        <v>OM-L150</v>
      </c>
      <c r="F93" s="225">
        <f>IF(A93="P",INDEX('LŠZ P'!A$2:AN$2000,B93,6),INDEX('LŠZ H'!A$2:AM$2000,B93,6))</f>
        <v>0</v>
      </c>
      <c r="G93" s="258" t="str">
        <f>IF(A93="P",INDEX('LŠZ P'!A$2:AN$2000,B93,21),INDEX('LŠZ H'!A$2:AM$2000,B93,21))</f>
        <v>P</v>
      </c>
      <c r="H93" s="225">
        <f>IF(A93="P",INDEX('LŠZ P'!A$2:AN$2000,B93,17),INDEX('LŠZ H'!A$2:AM$2000,B93,17))</f>
        <v>17087</v>
      </c>
      <c r="I93" s="294">
        <v>44980</v>
      </c>
      <c r="J93" s="258" t="str">
        <f>IF(A93="P",INDEX('LŠZ P'!A$2:AN$2000,B93,2),INDEX('LŠZ H'!A$2:AM$2000,B93,2))</f>
        <v>PK</v>
      </c>
      <c r="K93" s="225" t="str">
        <f>IF(A93="P",CONCATENATE(INDEX('LŠZ P'!A$2:AN$2000,B93,24),",",INDEX('LŠZ P'!A$2:AN$2000,B93,26)," ",INDEX('LŠZ P'!A$2:AN$2000,B93,25)),CONCATENATE(INDEX('LŠZ H'!A$2:AM$2000,B93,24),",",INDEX('LŠZ H'!A$2:AM$2000,B93,26)," ",INDEX('LŠZ H'!A$2:AM$2000,B93,25)))</f>
        <v>Rozvodná 19,EN-C 45710</v>
      </c>
      <c r="L93" s="225" t="str">
        <f>IF(A93="P",INDEX('LŠZ P'!A$2:AN$2000,B93,20),INDEX('LŠZ H'!A$2:AM$2000,B93,20))</f>
        <v>Matovič</v>
      </c>
      <c r="M93" s="225" t="str">
        <f>IF(A93="P",CONCATENATE(INDEX('LŠZ P'!A$2:AN$2000,B93,3),"/",INDEX('LŠZ P'!A$2:AN$2000,B93,4)),CONCATENATE(INDEX('LŠZ H'!A$2:AM$2000,B93,3),"/",INDEX('LŠZ H'!A$2:AM$2000,B93,4)))</f>
        <v>DELTA 2 ML/</v>
      </c>
      <c r="N93" s="225" t="e">
        <f>IF(A93="P",CONCATENATE(INDEX('LŠZ P'!A$2:AN$2000,B93,23),";",INDEX('LŠZ P'!A$2:AN$2000,B93,42)),CONCATENATE(INDEX('LŠZ H'!A$2:AM$2000,B93,23),";",INDEX('LŠZ H'!A$2:AM$2000,B93,39)))</f>
        <v>#REF!</v>
      </c>
      <c r="O93" s="294">
        <v>45710</v>
      </c>
      <c r="P93" s="297"/>
    </row>
    <row r="94" spans="1:16" s="262" customFormat="1">
      <c r="A94" s="225" t="s">
        <v>722</v>
      </c>
      <c r="B94" s="258">
        <v>458</v>
      </c>
      <c r="C94" s="392">
        <v>91</v>
      </c>
      <c r="D94" s="225" t="str">
        <f>IF(A94="P",INDEX('LŠZ P'!A$2:AN$2000,B94,11),INDEX('LŠZ H'!A$2:AM$2000,B94,11))</f>
        <v>Martin ZÁHUMENSKÝ</v>
      </c>
      <c r="E94" s="225" t="str">
        <f>IF(A94="P",INDEX('LŠZ P'!A$2:AN$2000,B94,5),INDEX('LŠZ H'!A$2:AM$2000,B94,5))</f>
        <v>OM-P458</v>
      </c>
      <c r="F94" s="296" t="str">
        <f>IF(A94="P",INDEX('LŠZ P'!A$2:AN$2000,B94,6),INDEX('LŠZ H'!A$2:AM$2000,B94,6))</f>
        <v>P005</v>
      </c>
      <c r="G94" s="258" t="str">
        <f>IF(A94="P",INDEX('LŠZ P'!A$2:AN$2000,B94,21),INDEX('LŠZ H'!A$2:AM$2000,B94,21))</f>
        <v>P/V</v>
      </c>
      <c r="H94" s="225">
        <f>IF(A94="P",INDEX('LŠZ P'!A$2:AN$2000,B94,17),INDEX('LŠZ H'!A$2:AM$2000,B94,17))</f>
        <v>22466</v>
      </c>
      <c r="I94" s="294">
        <v>44980</v>
      </c>
      <c r="J94" s="258" t="str">
        <f>IF(A94="P",INDEX('LŠZ P'!A$2:AN$2000,B94,2),INDEX('LŠZ H'!A$2:AM$2000,B94,2))</f>
        <v>MPK</v>
      </c>
      <c r="K94" s="225" t="str">
        <f>IF(A94="P",CONCATENATE(INDEX('LŠZ P'!A$2:AN$2000,B94,24),",",INDEX('LŠZ P'!A$2:AN$2000,B94,26)," ",INDEX('LŠZ P'!A$2:AN$2000,B94,25)),CONCATENATE(INDEX('LŠZ H'!A$2:AM$2000,B94,24),",",INDEX('LŠZ H'!A$2:AM$2000,B94,26)," ",INDEX('LŠZ H'!A$2:AM$2000,B94,25)))</f>
        <v>Moyzesova 32,DGAC 45707</v>
      </c>
      <c r="L94" s="225" t="str">
        <f>IF(A94="P",INDEX('LŠZ P'!A$2:AN$2000,B94,20),INDEX('LŠZ H'!A$2:AM$2000,B94,20))</f>
        <v>Matovič</v>
      </c>
      <c r="M94" s="225" t="str">
        <f>IF(A94="P",CONCATENATE(INDEX('LŠZ P'!A$2:AN$2000,B94,3),"/",INDEX('LŠZ P'!A$2:AN$2000,B94,4)),CONCATENATE(INDEX('LŠZ H'!A$2:AM$2000,B94,3),"/",INDEX('LŠZ H'!A$2:AM$2000,B94,4)))</f>
        <v>CHARGER 28/POLINI EOS THOR</v>
      </c>
      <c r="N94" s="225" t="e">
        <f>IF(A94="P",CONCATENATE(INDEX('LŠZ P'!A$2:AN$2000,B94,23),";",INDEX('LŠZ P'!A$2:AN$2000,B94,42)),CONCATENATE(INDEX('LŠZ H'!A$2:AM$2000,B94,23),";",INDEX('LŠZ H'!A$2:AM$2000,B94,39)))</f>
        <v>#REF!</v>
      </c>
      <c r="O94" s="294">
        <v>45707</v>
      </c>
      <c r="P94" s="297"/>
    </row>
    <row r="95" spans="1:16" s="262" customFormat="1">
      <c r="A95" s="225" t="s">
        <v>722</v>
      </c>
      <c r="B95" s="258">
        <v>404</v>
      </c>
      <c r="C95" s="392">
        <v>92</v>
      </c>
      <c r="D95" s="225" t="str">
        <f>IF(A95="P",INDEX('LŠZ P'!A$2:AN$2000,B95,11),INDEX('LŠZ H'!A$2:AM$2000,B95,11))</f>
        <v>Patrik DANIŠ</v>
      </c>
      <c r="E95" s="225" t="str">
        <f>IF(A95="P",INDEX('LŠZ P'!A$2:AN$2000,B95,5),INDEX('LŠZ H'!A$2:AM$2000,B95,5))</f>
        <v>OM-P404</v>
      </c>
      <c r="F95" s="225">
        <f>IF(A95="P",INDEX('LŠZ P'!A$2:AN$2000,B95,6),INDEX('LŠZ H'!A$2:AM$2000,B95,6))</f>
        <v>0</v>
      </c>
      <c r="G95" s="258" t="str">
        <f>IF(A95="P",INDEX('LŠZ P'!A$2:AN$2000,B95,21),INDEX('LŠZ H'!A$2:AM$2000,B95,21))</f>
        <v>P,Z</v>
      </c>
      <c r="H95" s="225">
        <f>IF(A95="P",INDEX('LŠZ P'!A$2:AN$2000,B95,17),INDEX('LŠZ H'!A$2:AM$2000,B95,17))</f>
        <v>23092</v>
      </c>
      <c r="I95" s="294">
        <v>44980</v>
      </c>
      <c r="J95" s="258" t="str">
        <f>IF(A95="P",INDEX('LŠZ P'!A$2:AN$2000,B95,2),INDEX('LŠZ H'!A$2:AM$2000,B95,2))</f>
        <v>PK</v>
      </c>
      <c r="K95" s="225" t="str">
        <f>IF(A95="P",CONCATENATE(INDEX('LŠZ P'!A$2:AN$2000,B95,24),",",INDEX('LŠZ P'!A$2:AN$2000,B95,26)," ",INDEX('LŠZ P'!A$2:AN$2000,B95,25)),CONCATENATE(INDEX('LŠZ H'!A$2:AM$2000,B95,24),",",INDEX('LŠZ H'!A$2:AM$2000,B95,26)," ",INDEX('LŠZ H'!A$2:AM$2000,B95,25)))</f>
        <v>SNP 9/25,EN-C 45341</v>
      </c>
      <c r="L95" s="225" t="str">
        <f>IF(A95="P",INDEX('LŠZ P'!A$2:AN$2000,B95,20),INDEX('LŠZ H'!A$2:AM$2000,B95,20))</f>
        <v>Čierny</v>
      </c>
      <c r="M95" s="225" t="str">
        <f>IF(A95="P",CONCATENATE(INDEX('LŠZ P'!A$2:AN$2000,B95,3),"/",INDEX('LŠZ P'!A$2:AN$2000,B95,4)),CONCATENATE(INDEX('LŠZ H'!A$2:AM$2000,B95,3),"/",INDEX('LŠZ H'!A$2:AM$2000,B95,4)))</f>
        <v>QUEEN M/</v>
      </c>
      <c r="N95" s="225" t="e">
        <f>IF(A95="P",CONCATENATE(INDEX('LŠZ P'!A$2:AN$2000,B95,23),";",INDEX('LŠZ P'!A$2:AN$2000,B95,42)),CONCATENATE(INDEX('LŠZ H'!A$2:AM$2000,B95,23),";",INDEX('LŠZ H'!A$2:AM$2000,B95,39)))</f>
        <v>#REF!</v>
      </c>
      <c r="O95" s="294">
        <v>45341</v>
      </c>
      <c r="P95" s="297"/>
    </row>
    <row r="96" spans="1:16" s="262" customFormat="1">
      <c r="A96" s="225" t="s">
        <v>722</v>
      </c>
      <c r="B96" s="258">
        <v>794</v>
      </c>
      <c r="C96" s="392">
        <v>93</v>
      </c>
      <c r="D96" s="225" t="str">
        <f>IF(A96="P",INDEX('LŠZ P'!A$2:AN$2000,B96,11),INDEX('LŠZ H'!A$2:AM$2000,B96,11))</f>
        <v>Ing. Jaroslav GÁBIK</v>
      </c>
      <c r="E96" s="225" t="str">
        <f>IF(A96="P",INDEX('LŠZ P'!A$2:AN$2000,B96,5),INDEX('LŠZ H'!A$2:AM$2000,B96,5))</f>
        <v>OM-P794</v>
      </c>
      <c r="F96" s="225">
        <f>IF(A96="P",INDEX('LŠZ P'!A$2:AN$2000,B96,6),INDEX('LŠZ H'!A$2:AM$2000,B96,6))</f>
        <v>0</v>
      </c>
      <c r="G96" s="258" t="str">
        <f>IF(A96="P",INDEX('LŠZ P'!A$2:AN$2000,B96,21),INDEX('LŠZ H'!A$2:AM$2000,B96,21))</f>
        <v>Z</v>
      </c>
      <c r="H96" s="225">
        <f>IF(A96="P",INDEX('LŠZ P'!A$2:AN$2000,B96,17),INDEX('LŠZ H'!A$2:AM$2000,B96,17))</f>
        <v>23349</v>
      </c>
      <c r="I96" s="294">
        <v>44980</v>
      </c>
      <c r="J96" s="258" t="str">
        <f>IF(A96="P",INDEX('LŠZ P'!A$2:AN$2000,B96,2),INDEX('LŠZ H'!A$2:AM$2000,B96,2))</f>
        <v>PK</v>
      </c>
      <c r="K96" s="225" t="str">
        <f>IF(A96="P",CONCATENATE(INDEX('LŠZ P'!A$2:AN$2000,B96,24),",",INDEX('LŠZ P'!A$2:AN$2000,B96,26)," ",INDEX('LŠZ P'!A$2:AN$2000,B96,25)),CONCATENATE(INDEX('LŠZ H'!A$2:AM$2000,B96,24),",",INDEX('LŠZ H'!A$2:AM$2000,B96,26)," ",INDEX('LŠZ H'!A$2:AM$2000,B96,25)))</f>
        <v>Moravská 1634/21,EN-B 45707</v>
      </c>
      <c r="L96" s="225" t="str">
        <f>IF(A96="P",INDEX('LŠZ P'!A$2:AN$2000,B96,20),INDEX('LŠZ H'!A$2:AM$2000,B96,20))</f>
        <v>Matovič</v>
      </c>
      <c r="M96" s="225" t="str">
        <f>IF(A96="P",CONCATENATE(INDEX('LŠZ P'!A$2:AN$2000,B96,3),"/",INDEX('LŠZ P'!A$2:AN$2000,B96,4)),CONCATENATE(INDEX('LŠZ H'!A$2:AM$2000,B96,3),"/",INDEX('LŠZ H'!A$2:AM$2000,B96,4)))</f>
        <v>APOLLO 2 L/</v>
      </c>
      <c r="N96" s="225" t="e">
        <f>IF(A96="P",CONCATENATE(INDEX('LŠZ P'!A$2:AN$2000,B96,23),";",INDEX('LŠZ P'!A$2:AN$2000,B96,42)),CONCATENATE(INDEX('LŠZ H'!A$2:AM$2000,B96,23),";",INDEX('LŠZ H'!A$2:AM$2000,B96,39)))</f>
        <v>#REF!</v>
      </c>
      <c r="O96" s="294">
        <v>45707</v>
      </c>
      <c r="P96" s="297"/>
    </row>
    <row r="97" spans="1:16" s="262" customFormat="1">
      <c r="A97" s="225" t="s">
        <v>722</v>
      </c>
      <c r="B97" s="258">
        <v>778</v>
      </c>
      <c r="C97" s="392">
        <v>94</v>
      </c>
      <c r="D97" s="225" t="str">
        <f>IF(A97="P",INDEX('LŠZ P'!A$2:AN$2000,B97,11),INDEX('LŠZ H'!A$2:AM$2000,B97,11))</f>
        <v>Jozef LIČAK</v>
      </c>
      <c r="E97" s="225" t="str">
        <f>IF(A97="P",INDEX('LŠZ P'!A$2:AN$2000,B97,5),INDEX('LŠZ H'!A$2:AM$2000,B97,5))</f>
        <v>OM-P778</v>
      </c>
      <c r="F97" s="225" t="str">
        <f>IF(A97="P",INDEX('LŠZ P'!A$2:AN$2000,B97,6),INDEX('LŠZ H'!A$2:AM$2000,B97,6))</f>
        <v>P778</v>
      </c>
      <c r="G97" s="258" t="str">
        <f>IF(A97="P",INDEX('LŠZ P'!A$2:AN$2000,B97,21),INDEX('LŠZ H'!A$2:AM$2000,B97,21))</f>
        <v>P/P</v>
      </c>
      <c r="H97" s="225">
        <f>IF(A97="P",INDEX('LŠZ P'!A$2:AN$2000,B97,17),INDEX('LŠZ H'!A$2:AM$2000,B97,17))</f>
        <v>19275</v>
      </c>
      <c r="I97" s="294">
        <v>44980</v>
      </c>
      <c r="J97" s="258" t="str">
        <f>IF(A97="P",INDEX('LŠZ P'!A$2:AN$2000,B97,2),INDEX('LŠZ H'!A$2:AM$2000,B97,2))</f>
        <v>MPK para predal,komu - pošle mail,PK má - vyradiť, lietať nebude, pilot nebude</v>
      </c>
      <c r="K97" s="225" t="str">
        <f>IF(A97="P",CONCATENATE(INDEX('LŠZ P'!A$2:AN$2000,B97,24),",",INDEX('LŠZ P'!A$2:AN$2000,B97,26)," ",INDEX('LŠZ P'!A$2:AN$2000,B97,25)),CONCATENATE(INDEX('LŠZ H'!A$2:AM$2000,B97,24),",",INDEX('LŠZ H'!A$2:AM$2000,B97,26)," ",INDEX('LŠZ H'!A$2:AM$2000,B97,25)))</f>
        <v>Demjata 117,EN-C 45709</v>
      </c>
      <c r="L97" s="225" t="str">
        <f>IF(A97="P",INDEX('LŠZ P'!A$2:AN$2000,B97,20),INDEX('LŠZ H'!A$2:AM$2000,B97,20))</f>
        <v>Šimko</v>
      </c>
      <c r="M97" s="225" t="str">
        <f>IF(A97="P",CONCATENATE(INDEX('LŠZ P'!A$2:AN$2000,B97,3),"/",INDEX('LŠZ P'!A$2:AN$2000,B97,4)),CONCATENATE(INDEX('LŠZ H'!A$2:AM$2000,B97,3),"/",INDEX('LŠZ H'!A$2:AM$2000,B97,4)))</f>
        <v>CHRONOS 23/NIMBUS 100</v>
      </c>
      <c r="N97" s="225" t="e">
        <f>IF(A97="P",CONCATENATE(INDEX('LŠZ P'!A$2:AN$2000,B97,23),";",INDEX('LŠZ P'!A$2:AN$2000,B97,42)),CONCATENATE(INDEX('LŠZ H'!A$2:AM$2000,B97,23),";",INDEX('LŠZ H'!A$2:AM$2000,B97,39)))</f>
        <v>#REF!</v>
      </c>
      <c r="O97" s="294">
        <v>45709</v>
      </c>
      <c r="P97" s="297"/>
    </row>
    <row r="98" spans="1:16" s="262" customFormat="1">
      <c r="A98" s="225" t="s">
        <v>722</v>
      </c>
      <c r="B98" s="258">
        <v>99</v>
      </c>
      <c r="C98" s="392">
        <v>95</v>
      </c>
      <c r="D98" s="225" t="str">
        <f>IF(A98="P",INDEX('LŠZ P'!A$2:AN$2000,B98,11),INDEX('LŠZ H'!A$2:AM$2000,B98,11))</f>
        <v>Ing. Jozef KOLIBÁR</v>
      </c>
      <c r="E98" s="225" t="str">
        <f>IF(A98="P",INDEX('LŠZ P'!A$2:AN$2000,B98,5),INDEX('LŠZ H'!A$2:AM$2000,B98,5))</f>
        <v>OM-P099</v>
      </c>
      <c r="F98" s="225">
        <f>IF(A98="P",INDEX('LŠZ P'!A$2:AN$2000,B98,6),INDEX('LŠZ H'!A$2:AM$2000,B98,6))</f>
        <v>0</v>
      </c>
      <c r="G98" s="258" t="str">
        <f>IF(A98="P",INDEX('LŠZ P'!A$2:AN$2000,B98,21),INDEX('LŠZ H'!A$2:AM$2000,B98,21))</f>
        <v>P</v>
      </c>
      <c r="H98" s="225">
        <f>IF(A98="P",INDEX('LŠZ P'!A$2:AN$2000,B98,17),INDEX('LŠZ H'!A$2:AM$2000,B98,17))</f>
        <v>17829</v>
      </c>
      <c r="I98" s="294">
        <v>44981</v>
      </c>
      <c r="J98" s="258" t="str">
        <f>IF(A98="P",INDEX('LŠZ P'!A$2:AN$2000,B98,2),INDEX('LŠZ H'!A$2:AM$2000,B98,2))</f>
        <v>PK</v>
      </c>
      <c r="K98" s="225" t="str">
        <f>IF(A98="P",CONCATENATE(INDEX('LŠZ P'!A$2:AN$2000,B98,24),",",INDEX('LŠZ P'!A$2:AN$2000,B98,26)," ",INDEX('LŠZ P'!A$2:AN$2000,B98,25)),CONCATENATE(INDEX('LŠZ H'!A$2:AM$2000,B98,24),",",INDEX('LŠZ H'!A$2:AM$2000,B98,26)," ",INDEX('LŠZ H'!A$2:AM$2000,B98,25)))</f>
        <v>Humenská 16,EN-B 45704</v>
      </c>
      <c r="L98" s="225" t="str">
        <f>IF(A98="P",INDEX('LŠZ P'!A$2:AN$2000,B98,20),INDEX('LŠZ H'!A$2:AM$2000,B98,20))</f>
        <v>Kolibár</v>
      </c>
      <c r="M98" s="225" t="str">
        <f>IF(A98="P",CONCATENATE(INDEX('LŠZ P'!A$2:AN$2000,B98,3),"/",INDEX('LŠZ P'!A$2:AN$2000,B98,4)),CONCATENATE(INDEX('LŠZ H'!A$2:AM$2000,B98,3),"/",INDEX('LŠZ H'!A$2:AM$2000,B98,4)))</f>
        <v>COMET 2 L/</v>
      </c>
      <c r="N98" s="225" t="e">
        <f>IF(A98="P",CONCATENATE(INDEX('LŠZ P'!A$2:AN$2000,B98,23),";",INDEX('LŠZ P'!A$2:AN$2000,B98,42)),CONCATENATE(INDEX('LŠZ H'!A$2:AM$2000,B98,23),";",INDEX('LŠZ H'!A$2:AM$2000,B98,39)))</f>
        <v>#REF!</v>
      </c>
      <c r="O98" s="294">
        <v>45704</v>
      </c>
      <c r="P98" s="297"/>
    </row>
    <row r="99" spans="1:16" s="262" customFormat="1">
      <c r="A99" s="225" t="s">
        <v>722</v>
      </c>
      <c r="B99" s="258">
        <v>1141</v>
      </c>
      <c r="C99" s="392">
        <v>96</v>
      </c>
      <c r="D99" s="225" t="str">
        <f>IF(A99="P",INDEX('LŠZ P'!A$2:AN$2000,B99,11),INDEX('LŠZ H'!A$2:AM$2000,B99,11))</f>
        <v>Ing. Jozef KOLIBÁR</v>
      </c>
      <c r="E99" s="225" t="str">
        <f>IF(A99="P",INDEX('LŠZ P'!A$2:AN$2000,B99,5),INDEX('LŠZ H'!A$2:AM$2000,B99,5))</f>
        <v>OM-L141</v>
      </c>
      <c r="F99" s="225">
        <f>IF(A99="P",INDEX('LŠZ P'!A$2:AN$2000,B99,6),INDEX('LŠZ H'!A$2:AM$2000,B99,6))</f>
        <v>0</v>
      </c>
      <c r="G99" s="258" t="str">
        <f>IF(A99="P",INDEX('LŠZ P'!A$2:AN$2000,B99,21),INDEX('LŠZ H'!A$2:AM$2000,B99,21))</f>
        <v>P</v>
      </c>
      <c r="H99" s="225">
        <f>IF(A99="P",INDEX('LŠZ P'!A$2:AN$2000,B99,17),INDEX('LŠZ H'!A$2:AM$2000,B99,17))</f>
        <v>19375</v>
      </c>
      <c r="I99" s="294">
        <v>44981</v>
      </c>
      <c r="J99" s="258" t="str">
        <f>IF(A99="P",INDEX('LŠZ P'!A$2:AN$2000,B99,2),INDEX('LŠZ H'!A$2:AM$2000,B99,2))</f>
        <v>PK</v>
      </c>
      <c r="K99" s="225" t="str">
        <f>IF(A99="P",CONCATENATE(INDEX('LŠZ P'!A$2:AN$2000,B99,24),",",INDEX('LŠZ P'!A$2:AN$2000,B99,26)," ",INDEX('LŠZ P'!A$2:AN$2000,B99,25)),CONCATENATE(INDEX('LŠZ H'!A$2:AM$2000,B99,24),",",INDEX('LŠZ H'!A$2:AM$2000,B99,26)," ",INDEX('LŠZ H'!A$2:AM$2000,B99,25)))</f>
        <v>Humenská 16,EN-B 45704</v>
      </c>
      <c r="L99" s="225" t="str">
        <f>IF(A99="P",INDEX('LŠZ P'!A$2:AN$2000,B99,20),INDEX('LŠZ H'!A$2:AM$2000,B99,20))</f>
        <v>Kolibár</v>
      </c>
      <c r="M99" s="225" t="str">
        <f>IF(A99="P",CONCATENATE(INDEX('LŠZ P'!A$2:AN$2000,B99,3),"/",INDEX('LŠZ P'!A$2:AN$2000,B99,4)),CONCATENATE(INDEX('LŠZ H'!A$2:AM$2000,B99,3),"/",INDEX('LŠZ H'!A$2:AM$2000,B99,4)))</f>
        <v>MENTOR 4 M/</v>
      </c>
      <c r="N99" s="225" t="e">
        <f>IF(A99="P",CONCATENATE(INDEX('LŠZ P'!A$2:AN$2000,B99,23),";",INDEX('LŠZ P'!A$2:AN$2000,B99,42)),CONCATENATE(INDEX('LŠZ H'!A$2:AM$2000,B99,23),";",INDEX('LŠZ H'!A$2:AM$2000,B99,39)))</f>
        <v>#REF!</v>
      </c>
      <c r="O99" s="294">
        <v>45704</v>
      </c>
      <c r="P99" s="297"/>
    </row>
    <row r="100" spans="1:16" s="262" customFormat="1">
      <c r="A100" s="225" t="s">
        <v>722</v>
      </c>
      <c r="B100" s="258">
        <v>187</v>
      </c>
      <c r="C100" s="392">
        <v>97</v>
      </c>
      <c r="D100" s="225" t="str">
        <f>IF(A100="P",INDEX('LŠZ P'!A$2:AN$2000,B100,11),INDEX('LŠZ H'!A$2:AM$2000,B100,11))</f>
        <v>Ing. Peter GOMOLA</v>
      </c>
      <c r="E100" s="225" t="str">
        <f>IF(A100="P",INDEX('LŠZ P'!A$2:AN$2000,B100,5),INDEX('LŠZ H'!A$2:AM$2000,B100,5))</f>
        <v>OM-P187</v>
      </c>
      <c r="F100" s="225">
        <f>IF(A100="P",INDEX('LŠZ P'!A$2:AN$2000,B100,6),INDEX('LŠZ H'!A$2:AM$2000,B100,6))</f>
        <v>0</v>
      </c>
      <c r="G100" s="258" t="str">
        <f>IF(A100="P",INDEX('LŠZ P'!A$2:AN$2000,B100,21),INDEX('LŠZ H'!A$2:AM$2000,B100,21))</f>
        <v>P</v>
      </c>
      <c r="H100" s="225">
        <f>IF(A100="P",INDEX('LŠZ P'!A$2:AN$2000,B100,17),INDEX('LŠZ H'!A$2:AM$2000,B100,17))</f>
        <v>21036</v>
      </c>
      <c r="I100" s="294">
        <v>44981</v>
      </c>
      <c r="J100" s="258" t="str">
        <f>IF(A100="P",INDEX('LŠZ P'!A$2:AN$2000,B100,2),INDEX('LŠZ H'!A$2:AM$2000,B100,2))</f>
        <v>PK</v>
      </c>
      <c r="K100" s="225" t="str">
        <f>IF(A100="P",CONCATENATE(INDEX('LŠZ P'!A$2:AN$2000,B100,24),",",INDEX('LŠZ P'!A$2:AN$2000,B100,26)," ",INDEX('LŠZ P'!A$2:AN$2000,B100,25)),CONCATENATE(INDEX('LŠZ H'!A$2:AM$2000,B100,24),",",INDEX('LŠZ H'!A$2:AM$2000,B100,26)," ",INDEX('LŠZ H'!A$2:AM$2000,B100,25)))</f>
        <v>Šambron 30,EN-B 45687</v>
      </c>
      <c r="L100" s="225" t="str">
        <f>IF(A100="P",INDEX('LŠZ P'!A$2:AN$2000,B100,20),INDEX('LŠZ H'!A$2:AM$2000,B100,20))</f>
        <v>Vyparina</v>
      </c>
      <c r="M100" s="225" t="str">
        <f>IF(A100="P",CONCATENATE(INDEX('LŠZ P'!A$2:AN$2000,B100,3),"/",INDEX('LŠZ P'!A$2:AN$2000,B100,4)),CONCATENATE(INDEX('LŠZ H'!A$2:AM$2000,B100,3),"/",INDEX('LŠZ H'!A$2:AM$2000,B100,4)))</f>
        <v>ION 6 XS/</v>
      </c>
      <c r="N100" s="225" t="e">
        <f>IF(A100="P",CONCATENATE(INDEX('LŠZ P'!A$2:AN$2000,B100,23),";",INDEX('LŠZ P'!A$2:AN$2000,B100,42)),CONCATENATE(INDEX('LŠZ H'!A$2:AM$2000,B100,23),";",INDEX('LŠZ H'!A$2:AM$2000,B100,39)))</f>
        <v>#REF!</v>
      </c>
      <c r="O100" s="294">
        <v>45687</v>
      </c>
      <c r="P100" s="297"/>
    </row>
    <row r="101" spans="1:16" s="262" customFormat="1">
      <c r="A101" s="225" t="s">
        <v>722</v>
      </c>
      <c r="B101" s="258">
        <v>478</v>
      </c>
      <c r="C101" s="392">
        <v>98</v>
      </c>
      <c r="D101" s="225" t="str">
        <f>IF(A101="P",INDEX('LŠZ P'!A$2:AN$2000,B101,11),INDEX('LŠZ H'!A$2:AM$2000,B101,11))</f>
        <v>Róbert REMEŇ</v>
      </c>
      <c r="E101" s="225" t="str">
        <f>IF(A101="P",INDEX('LŠZ P'!A$2:AN$2000,B101,5),INDEX('LŠZ H'!A$2:AM$2000,B101,5))</f>
        <v>OM-P478</v>
      </c>
      <c r="F101" s="225">
        <f>IF(A101="P",INDEX('LŠZ P'!A$2:AN$2000,B101,6),INDEX('LŠZ H'!A$2:AM$2000,B101,6))</f>
        <v>0</v>
      </c>
      <c r="G101" s="258" t="str">
        <f>IF(A101="P",INDEX('LŠZ P'!A$2:AN$2000,B101,21),INDEX('LŠZ H'!A$2:AM$2000,B101,21))</f>
        <v>P</v>
      </c>
      <c r="H101" s="225">
        <f>IF(A101="P",INDEX('LŠZ P'!A$2:AN$2000,B101,17),INDEX('LŠZ H'!A$2:AM$2000,B101,17))</f>
        <v>17598</v>
      </c>
      <c r="I101" s="294">
        <v>44981</v>
      </c>
      <c r="J101" s="258" t="str">
        <f>IF(A101="P",INDEX('LŠZ P'!A$2:AN$2000,B101,2),INDEX('LŠZ H'!A$2:AM$2000,B101,2))</f>
        <v>PK</v>
      </c>
      <c r="K101" s="225" t="str">
        <f>IF(A101="P",CONCATENATE(INDEX('LŠZ P'!A$2:AN$2000,B101,24),",",INDEX('LŠZ P'!A$2:AN$2000,B101,26)," ",INDEX('LŠZ P'!A$2:AN$2000,B101,25)),CONCATENATE(INDEX('LŠZ H'!A$2:AM$2000,B101,24),",",INDEX('LŠZ H'!A$2:AM$2000,B101,26)," ",INDEX('LŠZ H'!A$2:AM$2000,B101,25)))</f>
        <v>Duchnovičova 18,EN-B 45710</v>
      </c>
      <c r="L101" s="225" t="str">
        <f>IF(A101="P",INDEX('LŠZ P'!A$2:AN$2000,B101,20),INDEX('LŠZ H'!A$2:AM$2000,B101,20))</f>
        <v>Vyparina</v>
      </c>
      <c r="M101" s="225" t="str">
        <f>IF(A101="P",CONCATENATE(INDEX('LŠZ P'!A$2:AN$2000,B101,3),"/",INDEX('LŠZ P'!A$2:AN$2000,B101,4)),CONCATENATE(INDEX('LŠZ H'!A$2:AM$2000,B101,3),"/",INDEX('LŠZ H'!A$2:AM$2000,B101,4)))</f>
        <v>SWIFT 4 S/</v>
      </c>
      <c r="N101" s="225" t="e">
        <f>IF(A101="P",CONCATENATE(INDEX('LŠZ P'!A$2:AN$2000,B101,23),";",INDEX('LŠZ P'!A$2:AN$2000,B101,42)),CONCATENATE(INDEX('LŠZ H'!A$2:AM$2000,B101,23),";",INDEX('LŠZ H'!A$2:AM$2000,B101,39)))</f>
        <v>#REF!</v>
      </c>
      <c r="O101" s="294">
        <v>45710</v>
      </c>
      <c r="P101" s="297"/>
    </row>
    <row r="102" spans="1:16" s="262" customFormat="1">
      <c r="A102" s="225" t="s">
        <v>722</v>
      </c>
      <c r="B102" s="258">
        <v>821</v>
      </c>
      <c r="C102" s="392">
        <v>99</v>
      </c>
      <c r="D102" s="225" t="str">
        <f>IF(A102="P",INDEX('LŠZ P'!A$2:AN$2000,B102,11),INDEX('LŠZ H'!A$2:AM$2000,B102,11))</f>
        <v>Róbert REMEŇ</v>
      </c>
      <c r="E102" s="225" t="str">
        <f>IF(A102="P",INDEX('LŠZ P'!A$2:AN$2000,B102,5),INDEX('LŠZ H'!A$2:AM$2000,B102,5))</f>
        <v>OM-P821</v>
      </c>
      <c r="F102" s="296">
        <f>IF(A102="P",INDEX('LŠZ P'!A$2:AN$2000,B102,6),INDEX('LŠZ H'!A$2:AM$2000,B102,6))</f>
        <v>0</v>
      </c>
      <c r="G102" s="258" t="str">
        <f>IF(A102="P",INDEX('LŠZ P'!A$2:AN$2000,B102,21),INDEX('LŠZ H'!A$2:AM$2000,B102,21))</f>
        <v>P</v>
      </c>
      <c r="H102" s="225">
        <f>IF(A102="P",INDEX('LŠZ P'!A$2:AN$2000,B102,17),INDEX('LŠZ H'!A$2:AM$2000,B102,17))</f>
        <v>19499</v>
      </c>
      <c r="I102" s="294">
        <v>44981</v>
      </c>
      <c r="J102" s="258" t="str">
        <f>IF(A102="P",INDEX('LŠZ P'!A$2:AN$2000,B102,2),INDEX('LŠZ H'!A$2:AM$2000,B102,2))</f>
        <v>MPK</v>
      </c>
      <c r="K102" s="225" t="str">
        <f>IF(A102="P",CONCATENATE(INDEX('LŠZ P'!A$2:AN$2000,B102,24),",",INDEX('LŠZ P'!A$2:AN$2000,B102,26)," ",INDEX('LŠZ P'!A$2:AN$2000,B102,25)),CONCATENATE(INDEX('LŠZ H'!A$2:AM$2000,B102,24),",",INDEX('LŠZ H'!A$2:AM$2000,B102,26)," ",INDEX('LŠZ H'!A$2:AM$2000,B102,25)))</f>
        <v>Duchnovičova 18,EN-B 45710</v>
      </c>
      <c r="L102" s="225" t="str">
        <f>IF(A102="P",INDEX('LŠZ P'!A$2:AN$2000,B102,20),INDEX('LŠZ H'!A$2:AM$2000,B102,20))</f>
        <v>Vyparina</v>
      </c>
      <c r="M102" s="225" t="str">
        <f>IF(A102="P",CONCATENATE(INDEX('LŠZ P'!A$2:AN$2000,B102,3),"/",INDEX('LŠZ P'!A$2:AN$2000,B102,4)),CONCATENATE(INDEX('LŠZ H'!A$2:AM$2000,B102,3),"/",INDEX('LŠZ H'!A$2:AM$2000,B102,4)))</f>
        <v>UNIVERSAL/</v>
      </c>
      <c r="N102" s="225" t="e">
        <f>IF(A102="P",CONCATENATE(INDEX('LŠZ P'!A$2:AN$2000,B102,23),";",INDEX('LŠZ P'!A$2:AN$2000,B102,42)),CONCATENATE(INDEX('LŠZ H'!A$2:AM$2000,B102,23),";",INDEX('LŠZ H'!A$2:AM$2000,B102,39)))</f>
        <v>#REF!</v>
      </c>
      <c r="O102" s="294">
        <v>45710</v>
      </c>
      <c r="P102" s="297"/>
    </row>
    <row r="103" spans="1:16" s="262" customFormat="1">
      <c r="A103" s="225" t="s">
        <v>722</v>
      </c>
      <c r="B103" s="258">
        <v>1366</v>
      </c>
      <c r="C103" s="392">
        <v>100</v>
      </c>
      <c r="D103" s="225" t="str">
        <f>IF(A103="P",INDEX('LŠZ P'!A$2:AN$2000,B103,11),INDEX('LŠZ H'!A$2:AM$2000,B103,11))</f>
        <v>Erik FEHÉR</v>
      </c>
      <c r="E103" s="225" t="str">
        <f>IF(A103="P",INDEX('LŠZ P'!A$2:AN$2000,B103,5),INDEX('LŠZ H'!A$2:AM$2000,B103,5))</f>
        <v>OM-L366</v>
      </c>
      <c r="F103" s="225">
        <f>IF(A103="P",INDEX('LŠZ P'!A$2:AN$2000,B103,6),INDEX('LŠZ H'!A$2:AM$2000,B103,6))</f>
        <v>0</v>
      </c>
      <c r="G103" s="258" t="str">
        <f>IF(A103="P",INDEX('LŠZ P'!A$2:AN$2000,B103,21),INDEX('LŠZ H'!A$2:AM$2000,B103,21))</f>
        <v>P</v>
      </c>
      <c r="H103" s="225">
        <f>IF(A103="P",INDEX('LŠZ P'!A$2:AN$2000,B103,17),INDEX('LŠZ H'!A$2:AM$2000,B103,17))</f>
        <v>20762</v>
      </c>
      <c r="I103" s="294">
        <v>44987</v>
      </c>
      <c r="J103" s="258" t="str">
        <f>IF(A103="P",INDEX('LŠZ P'!A$2:AN$2000,B103,2),INDEX('LŠZ H'!A$2:AM$2000,B103,2))</f>
        <v>PK</v>
      </c>
      <c r="K103" s="225" t="str">
        <f>IF(A103="P",CONCATENATE(INDEX('LŠZ P'!A$2:AN$2000,B103,24),",",INDEX('LŠZ P'!A$2:AN$2000,B103,26)," ",INDEX('LŠZ P'!A$2:AN$2000,B103,25)),CONCATENATE(INDEX('LŠZ H'!A$2:AM$2000,B103,24),",",INDEX('LŠZ H'!A$2:AM$2000,B103,26)," ",INDEX('LŠZ H'!A$2:AM$2000,B103,25)))</f>
        <v>Radzovce 438,EN-B 45698</v>
      </c>
      <c r="L103" s="225" t="str">
        <f>IF(A103="P",INDEX('LŠZ P'!A$2:AN$2000,B103,20),INDEX('LŠZ H'!A$2:AM$2000,B103,20))</f>
        <v>Kišš</v>
      </c>
      <c r="M103" s="225" t="str">
        <f>IF(A103="P",CONCATENATE(INDEX('LŠZ P'!A$2:AN$2000,B103,3),"/",INDEX('LŠZ P'!A$2:AN$2000,B103,4)),CONCATENATE(INDEX('LŠZ H'!A$2:AM$2000,B103,3),"/",INDEX('LŠZ H'!A$2:AM$2000,B103,4)))</f>
        <v>PLUTO 3 ML/</v>
      </c>
      <c r="N103" s="225" t="e">
        <f>IF(A103="P",CONCATENATE(INDEX('LŠZ P'!A$2:AN$2000,B103,23),";",INDEX('LŠZ P'!A$2:AN$2000,B103,42)),CONCATENATE(INDEX('LŠZ H'!A$2:AM$2000,B103,23),";",INDEX('LŠZ H'!A$2:AM$2000,B103,39)))</f>
        <v>#REF!</v>
      </c>
      <c r="O103" s="294">
        <v>45698</v>
      </c>
      <c r="P103" s="297"/>
    </row>
    <row r="104" spans="1:16" s="262" customFormat="1">
      <c r="A104" s="225" t="s">
        <v>722</v>
      </c>
      <c r="B104" s="258">
        <v>549</v>
      </c>
      <c r="C104" s="392">
        <v>101</v>
      </c>
      <c r="D104" s="225" t="str">
        <f>IF(A104="P",INDEX('LŠZ P'!A$2:AN$2000,B104,11),INDEX('LŠZ H'!A$2:AM$2000,B104,11))</f>
        <v>Viliam PAVLINSKÝ</v>
      </c>
      <c r="E104" s="225" t="str">
        <f>IF(A104="P",INDEX('LŠZ P'!A$2:AN$2000,B104,5),INDEX('LŠZ H'!A$2:AM$2000,B104,5))</f>
        <v>OM-P549</v>
      </c>
      <c r="F104" s="225" t="str">
        <f>IF(A104="P",INDEX('LŠZ P'!A$2:AN$2000,B104,6),INDEX('LŠZ H'!A$2:AM$2000,B104,6))</f>
        <v>P549</v>
      </c>
      <c r="G104" s="258" t="str">
        <f>IF(A104="P",INDEX('LŠZ P'!A$2:AN$2000,B104,21),INDEX('LŠZ H'!A$2:AM$2000,B104,21))</f>
        <v>P/P</v>
      </c>
      <c r="H104" s="225">
        <f>IF(A104="P",INDEX('LŠZ P'!A$2:AN$2000,B104,17),INDEX('LŠZ H'!A$2:AM$2000,B104,17))</f>
        <v>19053</v>
      </c>
      <c r="I104" s="294">
        <v>44987</v>
      </c>
      <c r="J104" s="258" t="str">
        <f>IF(A104="P",INDEX('LŠZ P'!A$2:AN$2000,B104,2),INDEX('LŠZ H'!A$2:AM$2000,B104,2))</f>
        <v>MPK</v>
      </c>
      <c r="K104" s="225" t="str">
        <f>IF(A104="P",CONCATENATE(INDEX('LŠZ P'!A$2:AN$2000,B104,24),",",INDEX('LŠZ P'!A$2:AN$2000,B104,26)," ",INDEX('LŠZ P'!A$2:AN$2000,B104,25)),CONCATENATE(INDEX('LŠZ H'!A$2:AM$2000,B104,24),",",INDEX('LŠZ H'!A$2:AM$2000,B104,26)," ",INDEX('LŠZ H'!A$2:AM$2000,B104,25)))</f>
        <v>Lúčina 17,EN-B 45703</v>
      </c>
      <c r="L104" s="225" t="str">
        <f>IF(A104="P",INDEX('LŠZ P'!A$2:AN$2000,B104,20),INDEX('LŠZ H'!A$2:AM$2000,B104,20))</f>
        <v>Šimko</v>
      </c>
      <c r="M104" s="225" t="str">
        <f>IF(A104="P",CONCATENATE(INDEX('LŠZ P'!A$2:AN$2000,B104,3),"/",INDEX('LŠZ P'!A$2:AN$2000,B104,4)),CONCATENATE(INDEX('LŠZ H'!A$2:AM$2000,B104,3),"/",INDEX('LŠZ H'!A$2:AM$2000,B104,4)))</f>
        <v>EPIC S/VIRUS 2.2 MINARI</v>
      </c>
      <c r="N104" s="225" t="e">
        <f>IF(A104="P",CONCATENATE(INDEX('LŠZ P'!A$2:AN$2000,B104,23),";",INDEX('LŠZ P'!A$2:AN$2000,B104,42)),CONCATENATE(INDEX('LŠZ H'!A$2:AM$2000,B104,23),";",INDEX('LŠZ H'!A$2:AM$2000,B104,39)))</f>
        <v>#REF!</v>
      </c>
      <c r="O104" s="294">
        <v>45703</v>
      </c>
      <c r="P104" s="297"/>
    </row>
    <row r="105" spans="1:16" s="262" customFormat="1">
      <c r="A105" s="225" t="s">
        <v>722</v>
      </c>
      <c r="B105" s="258">
        <v>284</v>
      </c>
      <c r="C105" s="392">
        <v>102</v>
      </c>
      <c r="D105" s="225" t="str">
        <f>IF(A105="P",INDEX('LŠZ P'!A$2:AN$2000,B105,11),INDEX('LŠZ H'!A$2:AM$2000,B105,11))</f>
        <v>Jozef BENKO</v>
      </c>
      <c r="E105" s="225" t="str">
        <f>IF(A105="P",INDEX('LŠZ P'!A$2:AN$2000,B105,5),INDEX('LŠZ H'!A$2:AM$2000,B105,5))</f>
        <v>OM-P284</v>
      </c>
      <c r="F105" s="225" t="str">
        <f>IF(A105="P",INDEX('LŠZ P'!A$2:AN$2000,B105,6),INDEX('LŠZ H'!A$2:AM$2000,B105,6))</f>
        <v>P284</v>
      </c>
      <c r="G105" s="258" t="str">
        <f>IF(A105="P",INDEX('LŠZ P'!A$2:AN$2000,B105,21),INDEX('LŠZ H'!A$2:AM$2000,B105,21))</f>
        <v>P/P</v>
      </c>
      <c r="H105" s="225">
        <f>IF(A105="P",INDEX('LŠZ P'!A$2:AN$2000,B105,17),INDEX('LŠZ H'!A$2:AM$2000,B105,17))</f>
        <v>21090</v>
      </c>
      <c r="I105" s="294">
        <v>44987</v>
      </c>
      <c r="J105" s="258" t="str">
        <f>IF(A105="P",INDEX('LŠZ P'!A$2:AN$2000,B105,2),INDEX('LŠZ H'!A$2:AM$2000,B105,2))</f>
        <v>MPK</v>
      </c>
      <c r="K105" s="225" t="str">
        <f>IF(A105="P",CONCATENATE(INDEX('LŠZ P'!A$2:AN$2000,B105,24),",",INDEX('LŠZ P'!A$2:AN$2000,B105,26)," ",INDEX('LŠZ P'!A$2:AN$2000,B105,25)),CONCATENATE(INDEX('LŠZ H'!A$2:AM$2000,B105,24),",",INDEX('LŠZ H'!A$2:AM$2000,B105,26)," ",INDEX('LŠZ H'!A$2:AM$2000,B105,25)))</f>
        <v>Trenčianske Bohuslavice 104,EN-B 45713</v>
      </c>
      <c r="L105" s="225" t="str">
        <f>IF(A105="P",INDEX('LŠZ P'!A$2:AN$2000,B105,20),INDEX('LŠZ H'!A$2:AM$2000,B105,20))</f>
        <v>Mitter</v>
      </c>
      <c r="M105" s="225" t="str">
        <f>IF(A105="P",CONCATENATE(INDEX('LŠZ P'!A$2:AN$2000,B105,3),"/",INDEX('LŠZ P'!A$2:AN$2000,B105,4)),CONCATENATE(INDEX('LŠZ H'!A$2:AM$2000,B105,3),"/",INDEX('LŠZ H'!A$2:AM$2000,B105,4)))</f>
        <v>E-MAX L/BULLIX 4 T</v>
      </c>
      <c r="N105" s="225" t="e">
        <f>IF(A105="P",CONCATENATE(INDEX('LŠZ P'!A$2:AN$2000,B105,23),";",INDEX('LŠZ P'!A$2:AN$2000,B105,42)),CONCATENATE(INDEX('LŠZ H'!A$2:AM$2000,B105,23),";",INDEX('LŠZ H'!A$2:AM$2000,B105,39)))</f>
        <v>#REF!</v>
      </c>
      <c r="O105" s="294">
        <v>45713</v>
      </c>
      <c r="P105" s="297"/>
    </row>
    <row r="106" spans="1:16" s="262" customFormat="1">
      <c r="A106" s="225" t="s">
        <v>722</v>
      </c>
      <c r="B106" s="258">
        <v>43</v>
      </c>
      <c r="C106" s="392">
        <v>103</v>
      </c>
      <c r="D106" s="225" t="str">
        <f>IF(A106="P",INDEX('LŠZ P'!A$2:AN$2000,B106,11),INDEX('LŠZ H'!A$2:AM$2000,B106,11))</f>
        <v>Mgr. Tomáš KUNÍK</v>
      </c>
      <c r="E106" s="225" t="str">
        <f>IF(A106="P",INDEX('LŠZ P'!A$2:AN$2000,B106,5),INDEX('LŠZ H'!A$2:AM$2000,B106,5))</f>
        <v>OM-P043</v>
      </c>
      <c r="F106" s="225">
        <f>IF(A106="P",INDEX('LŠZ P'!A$2:AN$2000,B106,6),INDEX('LŠZ H'!A$2:AM$2000,B106,6))</f>
        <v>0</v>
      </c>
      <c r="G106" s="258" t="str">
        <f>IF(A106="P",INDEX('LŠZ P'!A$2:AN$2000,B106,21),INDEX('LŠZ H'!A$2:AM$2000,B106,21))</f>
        <v>P</v>
      </c>
      <c r="H106" s="225">
        <f>IF(A106="P",INDEX('LŠZ P'!A$2:AN$2000,B106,17),INDEX('LŠZ H'!A$2:AM$2000,B106,17))</f>
        <v>21074</v>
      </c>
      <c r="I106" s="294">
        <v>44987</v>
      </c>
      <c r="J106" s="258" t="str">
        <f>IF(A106="P",INDEX('LŠZ P'!A$2:AN$2000,B106,2),INDEX('LŠZ H'!A$2:AM$2000,B106,2))</f>
        <v>PK</v>
      </c>
      <c r="K106" s="225" t="str">
        <f>IF(A106="P",CONCATENATE(INDEX('LŠZ P'!A$2:AN$2000,B106,24),",",INDEX('LŠZ P'!A$2:AN$2000,B106,26)," ",INDEX('LŠZ P'!A$2:AN$2000,B106,25)),CONCATENATE(INDEX('LŠZ H'!A$2:AM$2000,B106,24),",",INDEX('LŠZ H'!A$2:AM$2000,B106,26)," ",INDEX('LŠZ H'!A$2:AM$2000,B106,25)))</f>
        <v>gen. Svobodu 852/15,EN-C 45706</v>
      </c>
      <c r="L106" s="225" t="str">
        <f>IF(A106="P",INDEX('LŠZ P'!A$2:AN$2000,B106,20),INDEX('LŠZ H'!A$2:AM$2000,B106,20))</f>
        <v>Podmaník</v>
      </c>
      <c r="M106" s="225" t="str">
        <f>IF(A106="P",CONCATENATE(INDEX('LŠZ P'!A$2:AN$2000,B106,3),"/",INDEX('LŠZ P'!A$2:AN$2000,B106,4)),CONCATENATE(INDEX('LŠZ H'!A$2:AM$2000,B106,3),"/",INDEX('LŠZ H'!A$2:AM$2000,B106,4)))</f>
        <v>DELTA 4 ML/</v>
      </c>
      <c r="N106" s="225" t="e">
        <f>IF(A106="P",CONCATENATE(INDEX('LŠZ P'!A$2:AN$2000,B106,23),";",INDEX('LŠZ P'!A$2:AN$2000,B106,42)),CONCATENATE(INDEX('LŠZ H'!A$2:AM$2000,B106,23),";",INDEX('LŠZ H'!A$2:AM$2000,B106,39)))</f>
        <v>#REF!</v>
      </c>
      <c r="O106" s="294">
        <v>45706</v>
      </c>
      <c r="P106" s="297"/>
    </row>
    <row r="107" spans="1:16" s="262" customFormat="1">
      <c r="A107" s="225" t="s">
        <v>722</v>
      </c>
      <c r="B107" s="258">
        <v>655</v>
      </c>
      <c r="C107" s="392">
        <v>104</v>
      </c>
      <c r="D107" s="225" t="str">
        <f>IF(A107="P",INDEX('LŠZ P'!A$2:AN$2000,B107,11),INDEX('LŠZ H'!A$2:AM$2000,B107,11))</f>
        <v>Ing. Ivo ČIERNY</v>
      </c>
      <c r="E107" s="225" t="str">
        <f>IF(A107="P",INDEX('LŠZ P'!A$2:AN$2000,B107,5),INDEX('LŠZ H'!A$2:AM$2000,B107,5))</f>
        <v>OM-P655</v>
      </c>
      <c r="F107" s="225">
        <f>IF(A107="P",INDEX('LŠZ P'!A$2:AN$2000,B107,6),INDEX('LŠZ H'!A$2:AM$2000,B107,6))</f>
        <v>0</v>
      </c>
      <c r="G107" s="258" t="str">
        <f>IF(A107="P",INDEX('LŠZ P'!A$2:AN$2000,B107,21),INDEX('LŠZ H'!A$2:AM$2000,B107,21))</f>
        <v>P</v>
      </c>
      <c r="H107" s="225">
        <f>IF(A107="P",INDEX('LŠZ P'!A$2:AN$2000,B107,17),INDEX('LŠZ H'!A$2:AM$2000,B107,17))</f>
        <v>20258</v>
      </c>
      <c r="I107" s="294">
        <v>44988</v>
      </c>
      <c r="J107" s="258" t="str">
        <f>IF(A107="P",INDEX('LŠZ P'!A$2:AN$2000,B107,2),INDEX('LŠZ H'!A$2:AM$2000,B107,2))</f>
        <v>PK</v>
      </c>
      <c r="K107" s="225" t="str">
        <f>IF(A107="P",CONCATENATE(INDEX('LŠZ P'!A$2:AN$2000,B107,24),",",INDEX('LŠZ P'!A$2:AN$2000,B107,26)," ",INDEX('LŠZ P'!A$2:AN$2000,B107,25)),CONCATENATE(INDEX('LŠZ H'!A$2:AM$2000,B107,24),",",INDEX('LŠZ H'!A$2:AM$2000,B107,26)," ",INDEX('LŠZ H'!A$2:AM$2000,B107,25)))</f>
        <v>Nálepkova 16,NIL 45352</v>
      </c>
      <c r="L107" s="225" t="str">
        <f>IF(A107="P",INDEX('LŠZ P'!A$2:AN$2000,B107,20),INDEX('LŠZ H'!A$2:AM$2000,B107,20))</f>
        <v>Čierny</v>
      </c>
      <c r="M107" s="225" t="str">
        <f>IF(A107="P",CONCATENATE(INDEX('LŠZ P'!A$2:AN$2000,B107,3),"/",INDEX('LŠZ P'!A$2:AN$2000,B107,4)),CONCATENATE(INDEX('LŠZ H'!A$2:AM$2000,B107,3),"/",INDEX('LŠZ H'!A$2:AM$2000,B107,4)))</f>
        <v>VEGA Bi XXL/</v>
      </c>
      <c r="N107" s="225" t="e">
        <f>IF(A107="P",CONCATENATE(INDEX('LŠZ P'!A$2:AN$2000,B107,23),";",INDEX('LŠZ P'!A$2:AN$2000,B107,42)),CONCATENATE(INDEX('LŠZ H'!A$2:AM$2000,B107,23),";",INDEX('LŠZ H'!A$2:AM$2000,B107,39)))</f>
        <v>#REF!</v>
      </c>
      <c r="O107" s="294">
        <v>45352</v>
      </c>
      <c r="P107" s="297"/>
    </row>
    <row r="108" spans="1:16" s="262" customFormat="1">
      <c r="A108" s="225" t="s">
        <v>722</v>
      </c>
      <c r="B108" s="258">
        <v>1293</v>
      </c>
      <c r="C108" s="392">
        <v>105</v>
      </c>
      <c r="D108" s="225" t="str">
        <f>IF(A108="P",INDEX('LŠZ P'!A$2:AN$2000,B108,11),INDEX('LŠZ H'!A$2:AM$2000,B108,11))</f>
        <v>Ing. Ivo ČIERNY</v>
      </c>
      <c r="E108" s="225" t="str">
        <f>IF(A108="P",INDEX('LŠZ P'!A$2:AN$2000,B108,5),INDEX('LŠZ H'!A$2:AM$2000,B108,5))</f>
        <v>OM-L293</v>
      </c>
      <c r="F108" s="225">
        <f>IF(A108="P",INDEX('LŠZ P'!A$2:AN$2000,B108,6),INDEX('LŠZ H'!A$2:AM$2000,B108,6))</f>
        <v>0</v>
      </c>
      <c r="G108" s="258" t="str">
        <f>IF(A108="P",INDEX('LŠZ P'!A$2:AN$2000,B108,21),INDEX('LŠZ H'!A$2:AM$2000,B108,21))</f>
        <v>P</v>
      </c>
      <c r="H108" s="225">
        <f>IF(A108="P",INDEX('LŠZ P'!A$2:AN$2000,B108,17),INDEX('LŠZ H'!A$2:AM$2000,B108,17))</f>
        <v>22194</v>
      </c>
      <c r="I108" s="294">
        <v>44988</v>
      </c>
      <c r="J108" s="258" t="str">
        <f>IF(A108="P",INDEX('LŠZ P'!A$2:AN$2000,B108,2),INDEX('LŠZ H'!A$2:AM$2000,B108,2))</f>
        <v>PK</v>
      </c>
      <c r="K108" s="225" t="str">
        <f>IF(A108="P",CONCATENATE(INDEX('LŠZ P'!A$2:AN$2000,B108,24),",",INDEX('LŠZ P'!A$2:AN$2000,B108,26)," ",INDEX('LŠZ P'!A$2:AN$2000,B108,25)),CONCATENATE(INDEX('LŠZ H'!A$2:AM$2000,B108,24),",",INDEX('LŠZ H'!A$2:AM$2000,B108,26)," ",INDEX('LŠZ H'!A$2:AM$2000,B108,25)))</f>
        <v>kpt. Nálepku 16,EN-C 45352</v>
      </c>
      <c r="L108" s="225" t="str">
        <f>IF(A108="P",INDEX('LŠZ P'!A$2:AN$2000,B108,20),INDEX('LŠZ H'!A$2:AM$2000,B108,20))</f>
        <v>Čierny</v>
      </c>
      <c r="M108" s="225" t="str">
        <f>IF(A108="P",CONCATENATE(INDEX('LŠZ P'!A$2:AN$2000,B108,3),"/",INDEX('LŠZ P'!A$2:AN$2000,B108,4)),CONCATENATE(INDEX('LŠZ H'!A$2:AM$2000,B108,3),"/",INDEX('LŠZ H'!A$2:AM$2000,B108,4)))</f>
        <v>VEGA 4 ML/</v>
      </c>
      <c r="N108" s="225" t="e">
        <f>IF(A108="P",CONCATENATE(INDEX('LŠZ P'!A$2:AN$2000,B108,23),";",INDEX('LŠZ P'!A$2:AN$2000,B108,42)),CONCATENATE(INDEX('LŠZ H'!A$2:AM$2000,B108,23),";",INDEX('LŠZ H'!A$2:AM$2000,B108,39)))</f>
        <v>#REF!</v>
      </c>
      <c r="O108" s="294">
        <v>45352</v>
      </c>
      <c r="P108" s="297"/>
    </row>
    <row r="109" spans="1:16" s="262" customFormat="1">
      <c r="A109" s="225" t="s">
        <v>722</v>
      </c>
      <c r="B109" s="258">
        <v>360</v>
      </c>
      <c r="C109" s="392">
        <v>106</v>
      </c>
      <c r="D109" s="225" t="str">
        <f>IF(A109="P",INDEX('LŠZ P'!A$2:AN$2000,B109,11),INDEX('LŠZ H'!A$2:AM$2000,B109,11))</f>
        <v>Ing. Ivo ČIERNY</v>
      </c>
      <c r="E109" s="225" t="str">
        <f>IF(A109="P",INDEX('LŠZ P'!A$2:AN$2000,B109,5),INDEX('LŠZ H'!A$2:AM$2000,B109,5))</f>
        <v>OM-P360</v>
      </c>
      <c r="F109" s="225">
        <f>IF(A109="P",INDEX('LŠZ P'!A$2:AN$2000,B109,6),INDEX('LŠZ H'!A$2:AM$2000,B109,6))</f>
        <v>0</v>
      </c>
      <c r="G109" s="258" t="str">
        <f>IF(A109="P",INDEX('LŠZ P'!A$2:AN$2000,B109,21),INDEX('LŠZ H'!A$2:AM$2000,B109,21))</f>
        <v>P</v>
      </c>
      <c r="H109" s="225">
        <f>IF(A109="P",INDEX('LŠZ P'!A$2:AN$2000,B109,17),INDEX('LŠZ H'!A$2:AM$2000,B109,17))</f>
        <v>19110</v>
      </c>
      <c r="I109" s="294">
        <v>410230</v>
      </c>
      <c r="J109" s="258" t="str">
        <f>IF(A109="P",INDEX('LŠZ P'!A$2:AN$2000,B109,2),INDEX('LŠZ H'!A$2:AM$2000,B109,2))</f>
        <v>PK</v>
      </c>
      <c r="K109" s="225" t="str">
        <f>IF(A109="P",CONCATENATE(INDEX('LŠZ P'!A$2:AN$2000,B109,24),",",INDEX('LŠZ P'!A$2:AN$2000,B109,26)," ",INDEX('LŠZ P'!A$2:AN$2000,B109,25)),CONCATENATE(INDEX('LŠZ H'!A$2:AM$2000,B109,24),",",INDEX('LŠZ H'!A$2:AM$2000,B109,26)," ",INDEX('LŠZ H'!A$2:AM$2000,B109,25)))</f>
        <v>Kpt.Nálepku 16,EN-A 45717</v>
      </c>
      <c r="L109" s="225" t="str">
        <f>IF(A109="P",INDEX('LŠZ P'!A$2:AN$2000,B109,20),INDEX('LŠZ H'!A$2:AM$2000,B109,20))</f>
        <v>Čierny</v>
      </c>
      <c r="M109" s="225" t="str">
        <f>IF(A109="P",CONCATENATE(INDEX('LŠZ P'!A$2:AN$2000,B109,3),"/",INDEX('LŠZ P'!A$2:AN$2000,B109,4)),CONCATENATE(INDEX('LŠZ H'!A$2:AM$2000,B109,3),"/",INDEX('LŠZ H'!A$2:AM$2000,B109,4)))</f>
        <v>COMPACT 3 L/</v>
      </c>
      <c r="N109" s="225" t="e">
        <f>IF(A109="P",CONCATENATE(INDEX('LŠZ P'!A$2:AN$2000,B109,23),";",INDEX('LŠZ P'!A$2:AN$2000,B109,42)),CONCATENATE(INDEX('LŠZ H'!A$2:AM$2000,B109,23),";",INDEX('LŠZ H'!A$2:AM$2000,B109,39)))</f>
        <v>#REF!</v>
      </c>
      <c r="O109" s="294">
        <v>45717</v>
      </c>
      <c r="P109" s="297"/>
    </row>
    <row r="110" spans="1:16" s="262" customFormat="1">
      <c r="A110" s="225" t="s">
        <v>722</v>
      </c>
      <c r="B110" s="258">
        <v>313</v>
      </c>
      <c r="C110" s="392">
        <v>107</v>
      </c>
      <c r="D110" s="225" t="str">
        <f>IF(A110="P",INDEX('LŠZ P'!A$2:AN$2000,B110,11),INDEX('LŠZ H'!A$2:AM$2000,B110,11))</f>
        <v>Kamil KVASNIČKA</v>
      </c>
      <c r="E110" s="225" t="str">
        <f>IF(A110="P",INDEX('LŠZ P'!A$2:AN$2000,B110,5),INDEX('LŠZ H'!A$2:AM$2000,B110,5))</f>
        <v>OM-P313</v>
      </c>
      <c r="F110" s="225" t="str">
        <f>IF(A110="P",INDEX('LŠZ P'!A$2:AN$2000,B110,6),INDEX('LŠZ H'!A$2:AM$2000,B110,6))</f>
        <v>P313</v>
      </c>
      <c r="G110" s="258" t="str">
        <f>IF(A110="P",INDEX('LŠZ P'!A$2:AN$2000,B110,21),INDEX('LŠZ H'!A$2:AM$2000,B110,21))</f>
        <v>P,Z/P,Z</v>
      </c>
      <c r="H110" s="225">
        <f>IF(A110="P",INDEX('LŠZ P'!A$2:AN$2000,B110,17),INDEX('LŠZ H'!A$2:AM$2000,B110,17))</f>
        <v>23107</v>
      </c>
      <c r="I110" s="294">
        <v>44991</v>
      </c>
      <c r="J110" s="258" t="str">
        <f>IF(A110="P",INDEX('LŠZ P'!A$2:AN$2000,B110,2),INDEX('LŠZ H'!A$2:AM$2000,B110,2))</f>
        <v>MPK</v>
      </c>
      <c r="K110" s="225" t="str">
        <f>IF(A110="P",CONCATENATE(INDEX('LŠZ P'!A$2:AN$2000,B110,24),",",INDEX('LŠZ P'!A$2:AN$2000,B110,26)," ",INDEX('LŠZ P'!A$2:AN$2000,B110,25)),CONCATENATE(INDEX('LŠZ H'!A$2:AM$2000,B110,24),",",INDEX('LŠZ H'!A$2:AM$2000,B110,26)," ",INDEX('LŠZ H'!A$2:AM$2000,B110,25)))</f>
        <v>Čučma 197,Stn.Afn. 45711</v>
      </c>
      <c r="L110" s="225" t="str">
        <f>IF(A110="P",INDEX('LŠZ P'!A$2:AN$2000,B110,20),INDEX('LŠZ H'!A$2:AM$2000,B110,20))</f>
        <v>Krempaský</v>
      </c>
      <c r="M110" s="225" t="str">
        <f>IF(A110="P",CONCATENATE(INDEX('LŠZ P'!A$2:AN$2000,B110,3),"/",INDEX('LŠZ P'!A$2:AN$2000,B110,4)),CONCATENATE(INDEX('LŠZ H'!A$2:AM$2000,B110,3),"/",INDEX('LŠZ H'!A$2:AM$2000,B110,4)))</f>
        <v>DESIRE S/RODEO 125</v>
      </c>
      <c r="N110" s="225" t="e">
        <f>IF(A110="P",CONCATENATE(INDEX('LŠZ P'!A$2:AN$2000,B110,23),";",INDEX('LŠZ P'!A$2:AN$2000,B110,42)),CONCATENATE(INDEX('LŠZ H'!A$2:AM$2000,B110,23),";",INDEX('LŠZ H'!A$2:AM$2000,B110,39)))</f>
        <v>#REF!</v>
      </c>
      <c r="O110" s="294">
        <v>45711</v>
      </c>
      <c r="P110" s="297"/>
    </row>
    <row r="111" spans="1:16" s="262" customFormat="1">
      <c r="A111" s="225" t="s">
        <v>722</v>
      </c>
      <c r="B111" s="258">
        <v>403</v>
      </c>
      <c r="C111" s="392">
        <v>108</v>
      </c>
      <c r="D111" s="225" t="str">
        <f>IF(A111="P",INDEX('LŠZ P'!A$2:AN$2000,B111,11),INDEX('LŠZ H'!A$2:AM$2000,B111,11))</f>
        <v>Vojtech KOKAVEC</v>
      </c>
      <c r="E111" s="225" t="str">
        <f>IF(A111="P",INDEX('LŠZ P'!A$2:AN$2000,B111,5),INDEX('LŠZ H'!A$2:AM$2000,B111,5))</f>
        <v>OM-P403</v>
      </c>
      <c r="F111" s="225">
        <f>IF(A111="P",INDEX('LŠZ P'!A$2:AN$2000,B111,6),INDEX('LŠZ H'!A$2:AM$2000,B111,6))</f>
        <v>0</v>
      </c>
      <c r="G111" s="258" t="str">
        <f>IF(A111="P",INDEX('LŠZ P'!A$2:AN$2000,B111,21),INDEX('LŠZ H'!A$2:AM$2000,B111,21))</f>
        <v>V</v>
      </c>
      <c r="H111" s="225">
        <f>IF(A111="P",INDEX('LŠZ P'!A$2:AN$2000,B111,17),INDEX('LŠZ H'!A$2:AM$2000,B111,17))</f>
        <v>23108</v>
      </c>
      <c r="I111" s="294">
        <v>44992</v>
      </c>
      <c r="J111" s="258" t="str">
        <f>IF(A111="P",INDEX('LŠZ P'!A$2:AN$2000,B111,2),INDEX('LŠZ H'!A$2:AM$2000,B111,2))</f>
        <v>PK</v>
      </c>
      <c r="K111" s="225" t="str">
        <f>IF(A111="P",CONCATENATE(INDEX('LŠZ P'!A$2:AN$2000,B111,24),",",INDEX('LŠZ P'!A$2:AN$2000,B111,26)," ",INDEX('LŠZ P'!A$2:AN$2000,B111,25)),CONCATENATE(INDEX('LŠZ H'!A$2:AM$2000,B111,24),",",INDEX('LŠZ H'!A$2:AM$2000,B111,26)," ",INDEX('LŠZ H'!A$2:AM$2000,B111,25)))</f>
        <v>Hronská 418/51,LTF-1 45715</v>
      </c>
      <c r="L111" s="225" t="str">
        <f>IF(A111="P",INDEX('LŠZ P'!A$2:AN$2000,B111,20),INDEX('LŠZ H'!A$2:AM$2000,B111,20))</f>
        <v>Kačmár</v>
      </c>
      <c r="M111" s="225" t="str">
        <f>IF(A111="P",CONCATENATE(INDEX('LŠZ P'!A$2:AN$2000,B111,3),"/",INDEX('LŠZ P'!A$2:AN$2000,B111,4)),CONCATENATE(INDEX('LŠZ H'!A$2:AM$2000,B111,3),"/",INDEX('LŠZ H'!A$2:AM$2000,B111,4)))</f>
        <v>MITO L/</v>
      </c>
      <c r="N111" s="225" t="e">
        <f>IF(A111="P",CONCATENATE(INDEX('LŠZ P'!A$2:AN$2000,B111,23),";",INDEX('LŠZ P'!A$2:AN$2000,B111,42)),CONCATENATE(INDEX('LŠZ H'!A$2:AM$2000,B111,23),";",INDEX('LŠZ H'!A$2:AM$2000,B111,39)))</f>
        <v>#REF!</v>
      </c>
      <c r="O111" s="294">
        <v>45715</v>
      </c>
      <c r="P111" s="297"/>
    </row>
    <row r="112" spans="1:16" s="262" customFormat="1">
      <c r="A112" s="225" t="s">
        <v>722</v>
      </c>
      <c r="B112" s="258">
        <v>407</v>
      </c>
      <c r="C112" s="392">
        <v>109</v>
      </c>
      <c r="D112" s="225" t="str">
        <f>IF(A112="P",INDEX('LŠZ P'!A$2:AN$2000,B112,11),INDEX('LŠZ H'!A$2:AM$2000,B112,11))</f>
        <v>Roman MARCINČIN</v>
      </c>
      <c r="E112" s="225" t="str">
        <f>IF(A112="P",INDEX('LŠZ P'!A$2:AN$2000,B112,5),INDEX('LŠZ H'!A$2:AM$2000,B112,5))</f>
        <v>OM-P407</v>
      </c>
      <c r="F112" s="225">
        <f>IF(A112="P",INDEX('LŠZ P'!A$2:AN$2000,B112,6),INDEX('LŠZ H'!A$2:AM$2000,B112,6))</f>
        <v>0</v>
      </c>
      <c r="G112" s="258" t="str">
        <f>IF(A112="P",INDEX('LŠZ P'!A$2:AN$2000,B112,21),INDEX('LŠZ H'!A$2:AM$2000,B112,21))</f>
        <v>V</v>
      </c>
      <c r="H112" s="225">
        <f>IF(A112="P",INDEX('LŠZ P'!A$2:AN$2000,B112,17),INDEX('LŠZ H'!A$2:AM$2000,B112,17))</f>
        <v>23109</v>
      </c>
      <c r="I112" s="294">
        <v>44992</v>
      </c>
      <c r="J112" s="258" t="str">
        <f>IF(A112="P",INDEX('LŠZ P'!A$2:AN$2000,B112,2),INDEX('LŠZ H'!A$2:AM$2000,B112,2))</f>
        <v>PK</v>
      </c>
      <c r="K112" s="225" t="str">
        <f>IF(A112="P",CONCATENATE(INDEX('LŠZ P'!A$2:AN$2000,B112,24),",",INDEX('LŠZ P'!A$2:AN$2000,B112,26)," ",INDEX('LŠZ P'!A$2:AN$2000,B112,25)),CONCATENATE(INDEX('LŠZ H'!A$2:AM$2000,B112,24),",",INDEX('LŠZ H'!A$2:AM$2000,B112,26)," ",INDEX('LŠZ H'!A$2:AM$2000,B112,25)))</f>
        <v>Šupkova 42/2,LTF-1 45715</v>
      </c>
      <c r="L112" s="225" t="str">
        <f>IF(A112="P",INDEX('LŠZ P'!A$2:AN$2000,B112,20),INDEX('LŠZ H'!A$2:AM$2000,B112,20))</f>
        <v>Kačmár</v>
      </c>
      <c r="M112" s="225" t="str">
        <f>IF(A112="P",CONCATENATE(INDEX('LŠZ P'!A$2:AN$2000,B112,3),"/",INDEX('LŠZ P'!A$2:AN$2000,B112,4)),CONCATENATE(INDEX('LŠZ H'!A$2:AM$2000,B112,3),"/",INDEX('LŠZ H'!A$2:AM$2000,B112,4)))</f>
        <v>MITO S/</v>
      </c>
      <c r="N112" s="225" t="e">
        <f>IF(A112="P",CONCATENATE(INDEX('LŠZ P'!A$2:AN$2000,B112,23),";",INDEX('LŠZ P'!A$2:AN$2000,B112,42)),CONCATENATE(INDEX('LŠZ H'!A$2:AM$2000,B112,23),";",INDEX('LŠZ H'!A$2:AM$2000,B112,39)))</f>
        <v>#REF!</v>
      </c>
      <c r="O112" s="294">
        <v>45715</v>
      </c>
      <c r="P112" s="297"/>
    </row>
    <row r="113" spans="1:16" s="262" customFormat="1">
      <c r="A113" s="225" t="s">
        <v>722</v>
      </c>
      <c r="B113" s="258">
        <v>1170</v>
      </c>
      <c r="C113" s="392">
        <v>110</v>
      </c>
      <c r="D113" s="225" t="str">
        <f>IF(A113="P",INDEX('LŠZ P'!A$2:AN$2000,B113,11),INDEX('LŠZ H'!A$2:AM$2000,B113,11))</f>
        <v>Branislav GLONEC</v>
      </c>
      <c r="E113" s="225" t="str">
        <f>IF(A113="P",INDEX('LŠZ P'!A$2:AN$2000,B113,5),INDEX('LŠZ H'!A$2:AM$2000,B113,5))</f>
        <v>OM-L170</v>
      </c>
      <c r="F113" s="225">
        <f>IF(A113="P",INDEX('LŠZ P'!A$2:AN$2000,B113,6),INDEX('LŠZ H'!A$2:AM$2000,B113,6))</f>
        <v>0</v>
      </c>
      <c r="G113" s="258" t="str">
        <f>IF(A113="P",INDEX('LŠZ P'!A$2:AN$2000,B113,21),INDEX('LŠZ H'!A$2:AM$2000,B113,21))</f>
        <v>P</v>
      </c>
      <c r="H113" s="225">
        <f>IF(A113="P",INDEX('LŠZ P'!A$2:AN$2000,B113,17),INDEX('LŠZ H'!A$2:AM$2000,B113,17))</f>
        <v>23110</v>
      </c>
      <c r="I113" s="294">
        <v>44992</v>
      </c>
      <c r="J113" s="258" t="str">
        <f>IF(A113="P",INDEX('LŠZ P'!A$2:AN$2000,B113,2),INDEX('LŠZ H'!A$2:AM$2000,B113,2))</f>
        <v>PK</v>
      </c>
      <c r="K113" s="225" t="str">
        <f>IF(A113="P",CONCATENATE(INDEX('LŠZ P'!A$2:AN$2000,B113,24),",",INDEX('LŠZ P'!A$2:AN$2000,B113,26)," ",INDEX('LŠZ P'!A$2:AN$2000,B113,25)),CONCATENATE(INDEX('LŠZ H'!A$2:AM$2000,B113,24),",",INDEX('LŠZ H'!A$2:AM$2000,B113,26)," ",INDEX('LŠZ H'!A$2:AM$2000,B113,25)))</f>
        <v>Roľnícka 25,EN-B 45707</v>
      </c>
      <c r="L113" s="225" t="str">
        <f>IF(A113="P",INDEX('LŠZ P'!A$2:AN$2000,B113,20),INDEX('LŠZ H'!A$2:AM$2000,B113,20))</f>
        <v>Jančiar</v>
      </c>
      <c r="M113" s="225" t="str">
        <f>IF(A113="P",CONCATENATE(INDEX('LŠZ P'!A$2:AN$2000,B113,3),"/",INDEX('LŠZ P'!A$2:AN$2000,B113,4)),CONCATENATE(INDEX('LŠZ H'!A$2:AM$2000,B113,3),"/",INDEX('LŠZ H'!A$2:AM$2000,B113,4)))</f>
        <v>STELVIA L /</v>
      </c>
      <c r="N113" s="225" t="e">
        <f>IF(A113="P",CONCATENATE(INDEX('LŠZ P'!A$2:AN$2000,B113,23),";",INDEX('LŠZ P'!A$2:AN$2000,B113,42)),CONCATENATE(INDEX('LŠZ H'!A$2:AM$2000,B113,23),";",INDEX('LŠZ H'!A$2:AM$2000,B113,39)))</f>
        <v>#REF!</v>
      </c>
      <c r="O113" s="294">
        <v>45707</v>
      </c>
      <c r="P113" s="297"/>
    </row>
    <row r="114" spans="1:16" s="262" customFormat="1">
      <c r="A114" s="225" t="s">
        <v>722</v>
      </c>
      <c r="B114" s="258">
        <v>207</v>
      </c>
      <c r="C114" s="392">
        <v>111</v>
      </c>
      <c r="D114" s="225" t="str">
        <f>IF(A114="P",INDEX('LŠZ P'!A$2:AN$2000,B114,11),INDEX('LŠZ H'!A$2:AM$2000,B114,11))</f>
        <v>Pavol KADLEC</v>
      </c>
      <c r="E114" s="225" t="str">
        <f>IF(A114="P",INDEX('LŠZ P'!A$2:AN$2000,B114,5),INDEX('LŠZ H'!A$2:AM$2000,B114,5))</f>
        <v>OM-P207</v>
      </c>
      <c r="F114" s="225">
        <f>IF(A114="P",INDEX('LŠZ P'!A$2:AN$2000,B114,6),INDEX('LŠZ H'!A$2:AM$2000,B114,6))</f>
        <v>0</v>
      </c>
      <c r="G114" s="258" t="str">
        <f>IF(A114="P",INDEX('LŠZ P'!A$2:AN$2000,B114,21),INDEX('LŠZ H'!A$2:AM$2000,B114,21))</f>
        <v>P</v>
      </c>
      <c r="H114" s="225">
        <f>IF(A114="P",INDEX('LŠZ P'!A$2:AN$2000,B114,17),INDEX('LŠZ H'!A$2:AM$2000,B114,17))</f>
        <v>21083</v>
      </c>
      <c r="I114" s="294">
        <v>44992</v>
      </c>
      <c r="J114" s="258" t="str">
        <f>IF(A114="P",INDEX('LŠZ P'!A$2:AN$2000,B114,2),INDEX('LŠZ H'!A$2:AM$2000,B114,2))</f>
        <v>PK</v>
      </c>
      <c r="K114" s="225" t="str">
        <f>IF(A114="P",CONCATENATE(INDEX('LŠZ P'!A$2:AN$2000,B114,24),",",INDEX('LŠZ P'!A$2:AN$2000,B114,26)," ",INDEX('LŠZ P'!A$2:AN$2000,B114,25)),CONCATENATE(INDEX('LŠZ H'!A$2:AM$2000,B114,24),",",INDEX('LŠZ H'!A$2:AM$2000,B114,26)," ",INDEX('LŠZ H'!A$2:AM$2000,B114,25)))</f>
        <v>SNP 3265/5,EN-B 45704</v>
      </c>
      <c r="L114" s="225" t="str">
        <f>IF(A114="P",INDEX('LŠZ P'!A$2:AN$2000,B114,20),INDEX('LŠZ H'!A$2:AM$2000,B114,20))</f>
        <v>Čierny</v>
      </c>
      <c r="M114" s="225" t="str">
        <f>IF(A114="P",CONCATENATE(INDEX('LŠZ P'!A$2:AN$2000,B114,3),"/",INDEX('LŠZ P'!A$2:AN$2000,B114,4)),CONCATENATE(INDEX('LŠZ H'!A$2:AM$2000,B114,3),"/",INDEX('LŠZ H'!A$2:AM$2000,B114,4)))</f>
        <v>EPSILON 9 28/</v>
      </c>
      <c r="N114" s="225" t="e">
        <f>IF(A114="P",CONCATENATE(INDEX('LŠZ P'!A$2:AN$2000,B114,23),";",INDEX('LŠZ P'!A$2:AN$2000,B114,42)),CONCATENATE(INDEX('LŠZ H'!A$2:AM$2000,B114,23),";",INDEX('LŠZ H'!A$2:AM$2000,B114,39)))</f>
        <v>#REF!</v>
      </c>
      <c r="O114" s="294">
        <v>45704</v>
      </c>
      <c r="P114" s="297"/>
    </row>
    <row r="115" spans="1:16" s="262" customFormat="1">
      <c r="A115" s="225" t="s">
        <v>722</v>
      </c>
      <c r="B115" s="258">
        <v>885</v>
      </c>
      <c r="C115" s="392">
        <v>112</v>
      </c>
      <c r="D115" s="225" t="str">
        <f>IF(A115="P",INDEX('LŠZ P'!A$2:AN$2000,B115,11),INDEX('LŠZ H'!A$2:AM$2000,B115,11))</f>
        <v>Denisa KOŠINOVÁ</v>
      </c>
      <c r="E115" s="225" t="str">
        <f>IF(A115="P",INDEX('LŠZ P'!A$2:AN$2000,B115,5),INDEX('LŠZ H'!A$2:AM$2000,B115,5))</f>
        <v>OM-P885</v>
      </c>
      <c r="F115" s="225">
        <f>IF(A115="P",INDEX('LŠZ P'!A$2:AN$2000,B115,6),INDEX('LŠZ H'!A$2:AM$2000,B115,6))</f>
        <v>0</v>
      </c>
      <c r="G115" s="258" t="str">
        <f>IF(A115="P",INDEX('LŠZ P'!A$2:AN$2000,B115,21),INDEX('LŠZ H'!A$2:AM$2000,B115,21))</f>
        <v>V</v>
      </c>
      <c r="H115" s="225">
        <f>IF(A115="P",INDEX('LŠZ P'!A$2:AN$2000,B115,17),INDEX('LŠZ H'!A$2:AM$2000,B115,17))</f>
        <v>23112</v>
      </c>
      <c r="I115" s="294">
        <v>44993</v>
      </c>
      <c r="J115" s="258" t="str">
        <f>IF(A115="P",INDEX('LŠZ P'!A$2:AN$2000,B115,2),INDEX('LŠZ H'!A$2:AM$2000,B115,2))</f>
        <v>PK</v>
      </c>
      <c r="K115" s="225" t="str">
        <f>IF(A115="P",CONCATENATE(INDEX('LŠZ P'!A$2:AN$2000,B115,24),",",INDEX('LŠZ P'!A$2:AN$2000,B115,26)," ",INDEX('LŠZ P'!A$2:AN$2000,B115,25)),CONCATENATE(INDEX('LŠZ H'!A$2:AM$2000,B115,24),",",INDEX('LŠZ H'!A$2:AM$2000,B115,26)," ",INDEX('LŠZ H'!A$2:AM$2000,B115,25)))</f>
        <v>I.Hatvaniho 1602/1,EN-B 45706</v>
      </c>
      <c r="L115" s="225" t="str">
        <f>IF(A115="P",INDEX('LŠZ P'!A$2:AN$2000,B115,20),INDEX('LŠZ H'!A$2:AM$2000,B115,20))</f>
        <v>Vyparina</v>
      </c>
      <c r="M115" s="225" t="str">
        <f>IF(A115="P",CONCATENATE(INDEX('LŠZ P'!A$2:AN$2000,B115,3),"/",INDEX('LŠZ P'!A$2:AN$2000,B115,4)),CONCATENATE(INDEX('LŠZ H'!A$2:AM$2000,B115,3),"/",INDEX('LŠZ H'!A$2:AM$2000,B115,4)))</f>
        <v>SWIFT 6 XS/</v>
      </c>
      <c r="N115" s="225" t="e">
        <f>IF(A115="P",CONCATENATE(INDEX('LŠZ P'!A$2:AN$2000,B115,23),";",INDEX('LŠZ P'!A$2:AN$2000,B115,42)),CONCATENATE(INDEX('LŠZ H'!A$2:AM$2000,B115,23),";",INDEX('LŠZ H'!A$2:AM$2000,B115,39)))</f>
        <v>#REF!</v>
      </c>
      <c r="O115" s="294">
        <v>45706</v>
      </c>
      <c r="P115" s="297"/>
    </row>
    <row r="116" spans="1:16" s="262" customFormat="1">
      <c r="A116" s="225" t="s">
        <v>722</v>
      </c>
      <c r="B116" s="258">
        <v>1068</v>
      </c>
      <c r="C116" s="392">
        <v>113</v>
      </c>
      <c r="D116" s="225" t="str">
        <f>IF(A116="P",INDEX('LŠZ P'!A$2:AN$2000,B116,11),INDEX('LŠZ H'!A$2:AM$2000,B116,11))</f>
        <v>Ľudovít NAGY</v>
      </c>
      <c r="E116" s="225" t="str">
        <f>IF(A116="P",INDEX('LŠZ P'!A$2:AN$2000,B116,5),INDEX('LŠZ H'!A$2:AM$2000,B116,5))</f>
        <v>OM-L068</v>
      </c>
      <c r="F116" s="225">
        <f>IF(A116="P",INDEX('LŠZ P'!A$2:AN$2000,B116,6),INDEX('LŠZ H'!A$2:AM$2000,B116,6))</f>
        <v>0</v>
      </c>
      <c r="G116" s="258" t="str">
        <f>IF(A116="P",INDEX('LŠZ P'!A$2:AN$2000,B116,21),INDEX('LŠZ H'!A$2:AM$2000,B116,21))</f>
        <v>V</v>
      </c>
      <c r="H116" s="225">
        <f>IF(A116="P",INDEX('LŠZ P'!A$2:AN$2000,B116,17),INDEX('LŠZ H'!A$2:AM$2000,B116,17))</f>
        <v>23113</v>
      </c>
      <c r="I116" s="294">
        <v>44993</v>
      </c>
      <c r="J116" s="258" t="str">
        <f>IF(A116="P",INDEX('LŠZ P'!A$2:AN$2000,B116,2),INDEX('LŠZ H'!A$2:AM$2000,B116,2))</f>
        <v>PK</v>
      </c>
      <c r="K116" s="225" t="str">
        <f>IF(A116="P",CONCATENATE(INDEX('LŠZ P'!A$2:AN$2000,B116,24),",",INDEX('LŠZ P'!A$2:AN$2000,B116,26)," ",INDEX('LŠZ P'!A$2:AN$2000,B116,25)),CONCATENATE(INDEX('LŠZ H'!A$2:AM$2000,B116,24),",",INDEX('LŠZ H'!A$2:AM$2000,B116,26)," ",INDEX('LŠZ H'!A$2:AM$2000,B116,25)))</f>
        <v>Generála Svobodu 720/10,EN-B 45716</v>
      </c>
      <c r="L116" s="225" t="str">
        <f>IF(A116="P",INDEX('LŠZ P'!A$2:AN$2000,B116,20),INDEX('LŠZ H'!A$2:AM$2000,B116,20))</f>
        <v>Vyparina</v>
      </c>
      <c r="M116" s="225" t="str">
        <f>IF(A116="P",CONCATENATE(INDEX('LŠZ P'!A$2:AN$2000,B116,3),"/",INDEX('LŠZ P'!A$2:AN$2000,B116,4)),CONCATENATE(INDEX('LŠZ H'!A$2:AM$2000,B116,3),"/",INDEX('LŠZ H'!A$2:AM$2000,B116,4)))</f>
        <v>SWIFT 6 ML/</v>
      </c>
      <c r="N116" s="225" t="e">
        <f>IF(A116="P",CONCATENATE(INDEX('LŠZ P'!A$2:AN$2000,B116,23),";",INDEX('LŠZ P'!A$2:AN$2000,B116,42)),CONCATENATE(INDEX('LŠZ H'!A$2:AM$2000,B116,23),";",INDEX('LŠZ H'!A$2:AM$2000,B116,39)))</f>
        <v>#REF!</v>
      </c>
      <c r="O116" s="294">
        <v>45716</v>
      </c>
      <c r="P116" s="297"/>
    </row>
    <row r="117" spans="1:16" s="262" customFormat="1">
      <c r="A117" s="225" t="s">
        <v>722</v>
      </c>
      <c r="B117" s="258">
        <v>607</v>
      </c>
      <c r="C117" s="392">
        <v>114</v>
      </c>
      <c r="D117" s="225" t="str">
        <f>IF(A117="P",INDEX('LŠZ P'!A$2:AN$2000,B117,11),INDEX('LŠZ H'!A$2:AM$2000,B117,11))</f>
        <v>Ing. Jozef ŠEPITKA</v>
      </c>
      <c r="E117" s="225" t="str">
        <f>IF(A117="P",INDEX('LŠZ P'!A$2:AN$2000,B117,5),INDEX('LŠZ H'!A$2:AM$2000,B117,5))</f>
        <v>OM-P607</v>
      </c>
      <c r="F117" s="296">
        <f>IF(A117="P",INDEX('LŠZ P'!A$2:AN$2000,B117,6),INDEX('LŠZ H'!A$2:AM$2000,B117,6))</f>
        <v>0</v>
      </c>
      <c r="G117" s="258" t="str">
        <f>IF(A117="P",INDEX('LŠZ P'!A$2:AN$2000,B117,21),INDEX('LŠZ H'!A$2:AM$2000,B117,21))</f>
        <v>P</v>
      </c>
      <c r="H117" s="225">
        <f>IF(A117="P",INDEX('LŠZ P'!A$2:AN$2000,B117,17),INDEX('LŠZ H'!A$2:AM$2000,B117,17))</f>
        <v>23348</v>
      </c>
      <c r="I117" s="294">
        <v>44993</v>
      </c>
      <c r="J117" s="258" t="str">
        <f>IF(A117="P",INDEX('LŠZ P'!A$2:AN$2000,B117,2),INDEX('LŠZ H'!A$2:AM$2000,B117,2))</f>
        <v>MPK</v>
      </c>
      <c r="K117" s="225" t="str">
        <f>IF(A117="P",CONCATENATE(INDEX('LŠZ P'!A$2:AN$2000,B117,24),",",INDEX('LŠZ P'!A$2:AN$2000,B117,26)," ",INDEX('LŠZ P'!A$2:AN$2000,B117,25)),CONCATENATE(INDEX('LŠZ H'!A$2:AM$2000,B117,24),",",INDEX('LŠZ H'!A$2:AM$2000,B117,26)," ",INDEX('LŠZ H'!A$2:AM$2000,B117,25)))</f>
        <v>Nábrežná 15,EN-B 45352</v>
      </c>
      <c r="L117" s="225" t="str">
        <f>IF(A117="P",INDEX('LŠZ P'!A$2:AN$2000,B117,20),INDEX('LŠZ H'!A$2:AM$2000,B117,20))</f>
        <v>Čierny</v>
      </c>
      <c r="M117" s="225" t="str">
        <f>IF(A117="P",CONCATENATE(INDEX('LŠZ P'!A$2:AN$2000,B117,3),"/",INDEX('LŠZ P'!A$2:AN$2000,B117,4)),CONCATENATE(INDEX('LŠZ H'!A$2:AM$2000,B117,3),"/",INDEX('LŠZ H'!A$2:AM$2000,B117,4)))</f>
        <v>TREND 4 28/</v>
      </c>
      <c r="N117" s="225" t="e">
        <f>IF(A117="P",CONCATENATE(INDEX('LŠZ P'!A$2:AN$2000,B117,23),";",INDEX('LŠZ P'!A$2:AN$2000,B117,42)),CONCATENATE(INDEX('LŠZ H'!A$2:AM$2000,B117,23),";",INDEX('LŠZ H'!A$2:AM$2000,B117,39)))</f>
        <v>#REF!</v>
      </c>
      <c r="O117" s="294">
        <v>45352</v>
      </c>
      <c r="P117" s="297"/>
    </row>
    <row r="118" spans="1:16" s="262" customFormat="1">
      <c r="A118" s="225" t="s">
        <v>489</v>
      </c>
      <c r="B118" s="258">
        <v>13</v>
      </c>
      <c r="C118" s="392">
        <v>115</v>
      </c>
      <c r="D118" s="225" t="str">
        <f>IF(A118="P",INDEX('LŠZ P'!A$2:AN$2000,B118,11),INDEX('LŠZ H'!A$2:AM$2000,B118,11))</f>
        <v>Jozef  KONEČNÝ</v>
      </c>
      <c r="E118" s="225" t="str">
        <f>IF(A118="P",INDEX('LŠZ P'!A$2:AN$2000,B118,5),INDEX('LŠZ H'!A$2:AM$2000,B118,5))</f>
        <v>OM-H013</v>
      </c>
      <c r="F118" s="225">
        <f>IF(A118="P",INDEX('LŠZ P'!A$2:AN$2000,B118,6),INDEX('LŠZ H'!A$2:AM$2000,B118,6))</f>
        <v>0</v>
      </c>
      <c r="G118" s="258" t="str">
        <f>IF(A118="P",INDEX('LŠZ P'!A$2:AN$2000,B118,21),INDEX('LŠZ H'!A$2:AM$2000,B118,21))</f>
        <v>Z</v>
      </c>
      <c r="H118" s="225">
        <f>IF(A118="P",INDEX('LŠZ P'!A$2:AN$2000,B118,17),INDEX('LŠZ H'!A$2:AM$2000,B118,17))</f>
        <v>23115</v>
      </c>
      <c r="I118" s="294">
        <v>44995</v>
      </c>
      <c r="J118" s="258" t="str">
        <f>IF(A118="P",INDEX('LŠZ P'!A$2:AN$2000,B118,2),INDEX('LŠZ H'!A$2:AM$2000,B118,2))</f>
        <v>MZK</v>
      </c>
      <c r="K118" s="225" t="str">
        <f>IF(A118="P",CONCATENATE(INDEX('LŠZ P'!A$2:AN$2000,B118,24),",",INDEX('LŠZ P'!A$2:AN$2000,B118,26)," ",INDEX('LŠZ P'!A$2:AN$2000,B118,25)),CONCATENATE(INDEX('LŠZ H'!A$2:AM$2000,B118,24),",",INDEX('LŠZ H'!A$2:AM$2000,B118,26)," ",INDEX('LŠZ H'!A$2:AM$2000,B118,25)))</f>
        <v xml:space="preserve">Suchá nad Parnou 695,919 01 </v>
      </c>
      <c r="L118" s="225" t="str">
        <f>IF(A118="P",INDEX('LŠZ P'!A$2:AN$2000,B118,20),INDEX('LŠZ H'!A$2:AM$2000,B118,20))</f>
        <v>Škrinár</v>
      </c>
      <c r="M118" s="225" t="str">
        <f>IF(A118="P",CONCATENATE(INDEX('LŠZ P'!A$2:AN$2000,B118,3),"/",INDEX('LŠZ P'!A$2:AN$2000,B118,4)),CONCATENATE(INDEX('LŠZ H'!A$2:AM$2000,B118,3),"/",INDEX('LŠZ H'!A$2:AM$2000,B118,4)))</f>
        <v>MW 155/HALAJ/</v>
      </c>
      <c r="N118" s="225" t="str">
        <f>IF(A118="P",CONCATENATE(INDEX('LŠZ P'!A$2:AN$2000,B118,23),";",INDEX('LŠZ P'!A$2:AN$2000,B118,42)),CONCATENATE(INDEX('LŠZ H'!A$2:AM$2000,B118,23),";",INDEX('LŠZ H'!A$2:AM$2000,B118,39)))</f>
        <v>1030/2130;</v>
      </c>
      <c r="O118" s="294">
        <v>45159</v>
      </c>
      <c r="P118" s="297"/>
    </row>
    <row r="119" spans="1:16" s="262" customFormat="1">
      <c r="A119" s="225" t="s">
        <v>722</v>
      </c>
      <c r="B119" s="258">
        <v>431</v>
      </c>
      <c r="C119" s="392">
        <v>116</v>
      </c>
      <c r="D119" s="225" t="str">
        <f>IF(A119="P",INDEX('LŠZ P'!A$2:AN$2000,B119,11),INDEX('LŠZ H'!A$2:AM$2000,B119,11))</f>
        <v>Slavomír MOJŽIŠ</v>
      </c>
      <c r="E119" s="225" t="str">
        <f>IF(A119="P",INDEX('LŠZ P'!A$2:AN$2000,B119,5),INDEX('LŠZ H'!A$2:AM$2000,B119,5))</f>
        <v>OM-P431</v>
      </c>
      <c r="F119" s="225">
        <f>IF(A119="P",INDEX('LŠZ P'!A$2:AN$2000,B119,6),INDEX('LŠZ H'!A$2:AM$2000,B119,6))</f>
        <v>0</v>
      </c>
      <c r="G119" s="258" t="str">
        <f>IF(A119="P",INDEX('LŠZ P'!A$2:AN$2000,B119,21),INDEX('LŠZ H'!A$2:AM$2000,B119,21))</f>
        <v>P,Z</v>
      </c>
      <c r="H119" s="225">
        <f>IF(A119="P",INDEX('LŠZ P'!A$2:AN$2000,B119,17),INDEX('LŠZ H'!A$2:AM$2000,B119,17))</f>
        <v>23116</v>
      </c>
      <c r="I119" s="294">
        <v>44995</v>
      </c>
      <c r="J119" s="258" t="str">
        <f>IF(A119="P",INDEX('LŠZ P'!A$2:AN$2000,B119,2),INDEX('LŠZ H'!A$2:AM$2000,B119,2))</f>
        <v>PK</v>
      </c>
      <c r="K119" s="225" t="str">
        <f>IF(A119="P",CONCATENATE(INDEX('LŠZ P'!A$2:AN$2000,B119,24),",",INDEX('LŠZ P'!A$2:AN$2000,B119,26)," ",INDEX('LŠZ P'!A$2:AN$2000,B119,25)),CONCATENATE(INDEX('LŠZ H'!A$2:AM$2000,B119,24),",",INDEX('LŠZ H'!A$2:AM$2000,B119,26)," ",INDEX('LŠZ H'!A$2:AM$2000,B119,25)))</f>
        <v>Novozámocká 1443/28,EN-A 45900</v>
      </c>
      <c r="L119" s="225" t="str">
        <f>IF(A119="P",INDEX('LŠZ P'!A$2:AN$2000,B119,20),INDEX('LŠZ H'!A$2:AM$2000,B119,20))</f>
        <v>Vrabec</v>
      </c>
      <c r="M119" s="225" t="str">
        <f>IF(A119="P",CONCATENATE(INDEX('LŠZ P'!A$2:AN$2000,B119,3),"/",INDEX('LŠZ P'!A$2:AN$2000,B119,4)),CONCATENATE(INDEX('LŠZ H'!A$2:AM$2000,B119,3),"/",INDEX('LŠZ H'!A$2:AM$2000,B119,4)))</f>
        <v>PLUTO 4 M/</v>
      </c>
      <c r="N119" s="225" t="e">
        <f>IF(A119="P",CONCATENATE(INDEX('LŠZ P'!A$2:AN$2000,B119,23),";",INDEX('LŠZ P'!A$2:AN$2000,B119,42)),CONCATENATE(INDEX('LŠZ H'!A$2:AM$2000,B119,23),";",INDEX('LŠZ H'!A$2:AM$2000,B119,39)))</f>
        <v>#REF!</v>
      </c>
      <c r="O119" s="294">
        <v>45275</v>
      </c>
      <c r="P119" s="297"/>
    </row>
    <row r="120" spans="1:16" s="262" customFormat="1">
      <c r="A120" s="225" t="s">
        <v>722</v>
      </c>
      <c r="B120" s="258">
        <v>215</v>
      </c>
      <c r="C120" s="392">
        <v>117</v>
      </c>
      <c r="D120" s="225" t="str">
        <f>IF(A120="P",INDEX('LŠZ P'!A$2:AN$2000,B120,11),INDEX('LŠZ H'!A$2:AM$2000,B120,11))</f>
        <v>Kristián PORUBAN</v>
      </c>
      <c r="E120" s="225" t="str">
        <f>IF(A120="P",INDEX('LŠZ P'!A$2:AN$2000,B120,5),INDEX('LŠZ H'!A$2:AM$2000,B120,5))</f>
        <v>OM-P215</v>
      </c>
      <c r="F120" s="225">
        <f>IF(A120="P",INDEX('LŠZ P'!A$2:AN$2000,B120,6),INDEX('LŠZ H'!A$2:AM$2000,B120,6))</f>
        <v>0</v>
      </c>
      <c r="G120" s="258" t="str">
        <f>IF(A120="P",INDEX('LŠZ P'!A$2:AN$2000,B120,21),INDEX('LŠZ H'!A$2:AM$2000,B120,21))</f>
        <v>Z</v>
      </c>
      <c r="H120" s="225">
        <f>IF(A120="P",INDEX('LŠZ P'!A$2:AN$2000,B120,17),INDEX('LŠZ H'!A$2:AM$2000,B120,17))</f>
        <v>23117</v>
      </c>
      <c r="I120" s="294">
        <v>44995</v>
      </c>
      <c r="J120" s="258" t="str">
        <f>IF(A120="P",INDEX('LŠZ P'!A$2:AN$2000,B120,2),INDEX('LŠZ H'!A$2:AM$2000,B120,2))</f>
        <v>PK</v>
      </c>
      <c r="K120" s="225" t="str">
        <f>IF(A120="P",CONCATENATE(INDEX('LŠZ P'!A$2:AN$2000,B120,24),",",INDEX('LŠZ P'!A$2:AN$2000,B120,26)," ",INDEX('LŠZ P'!A$2:AN$2000,B120,25)),CONCATENATE(INDEX('LŠZ H'!A$2:AM$2000,B120,24),",",INDEX('LŠZ H'!A$2:AM$2000,B120,26)," ",INDEX('LŠZ H'!A$2:AM$2000,B120,25)))</f>
        <v>Družstevná 1310,DGAC 45400</v>
      </c>
      <c r="L120" s="225" t="str">
        <f>IF(A120="P",INDEX('LŠZ P'!A$2:AN$2000,B120,20),INDEX('LŠZ H'!A$2:AM$2000,B120,20))</f>
        <v>Adame</v>
      </c>
      <c r="M120" s="225" t="str">
        <f>IF(A120="P",CONCATENATE(INDEX('LŠZ P'!A$2:AN$2000,B120,3),"/",INDEX('LŠZ P'!A$2:AN$2000,B120,4)),CONCATENATE(INDEX('LŠZ H'!A$2:AM$2000,B120,3),"/",INDEX('LŠZ H'!A$2:AM$2000,B120,4)))</f>
        <v>CHARGER 2 21/</v>
      </c>
      <c r="N120" s="225" t="e">
        <f>IF(A120="P",CONCATENATE(INDEX('LŠZ P'!A$2:AN$2000,B120,23),";",INDEX('LŠZ P'!A$2:AN$2000,B120,42)),CONCATENATE(INDEX('LŠZ H'!A$2:AM$2000,B120,23),";",INDEX('LŠZ H'!A$2:AM$2000,B120,39)))</f>
        <v>#REF!</v>
      </c>
      <c r="O120" s="294">
        <v>45400</v>
      </c>
      <c r="P120" s="297"/>
    </row>
    <row r="121" spans="1:16" s="262" customFormat="1">
      <c r="A121" s="225" t="s">
        <v>722</v>
      </c>
      <c r="B121" s="258">
        <v>844</v>
      </c>
      <c r="C121" s="392">
        <v>118</v>
      </c>
      <c r="D121" s="225" t="str">
        <f>IF(A121="P",INDEX('LŠZ P'!A$2:AN$2000,B121,11),INDEX('LŠZ H'!A$2:AM$2000,B121,11))</f>
        <v>Ing. Martin OŤAPKA</v>
      </c>
      <c r="E121" s="225" t="str">
        <f>IF(A121="P",INDEX('LŠZ P'!A$2:AN$2000,B121,5),INDEX('LŠZ H'!A$2:AM$2000,B121,5))</f>
        <v>OM-P844</v>
      </c>
      <c r="F121" s="225">
        <f>IF(A121="P",INDEX('LŠZ P'!A$2:AN$2000,B121,6),INDEX('LŠZ H'!A$2:AM$2000,B121,6))</f>
        <v>0</v>
      </c>
      <c r="G121" s="258" t="str">
        <f>IF(A121="P",INDEX('LŠZ P'!A$2:AN$2000,B121,21),INDEX('LŠZ H'!A$2:AM$2000,B121,21))</f>
        <v>P,Z</v>
      </c>
      <c r="H121" s="225">
        <f>IF(A121="P",INDEX('LŠZ P'!A$2:AN$2000,B121,17),INDEX('LŠZ H'!A$2:AM$2000,B121,17))</f>
        <v>23118</v>
      </c>
      <c r="I121" s="294">
        <v>44995</v>
      </c>
      <c r="J121" s="258" t="str">
        <f>IF(A121="P",INDEX('LŠZ P'!A$2:AN$2000,B121,2),INDEX('LŠZ H'!A$2:AM$2000,B121,2))</f>
        <v>PK</v>
      </c>
      <c r="K121" s="225" t="str">
        <f>IF(A121="P",CONCATENATE(INDEX('LŠZ P'!A$2:AN$2000,B121,24),",",INDEX('LŠZ P'!A$2:AN$2000,B121,26)," ",INDEX('LŠZ P'!A$2:AN$2000,B121,25)),CONCATENATE(INDEX('LŠZ H'!A$2:AM$2000,B121,24),",",INDEX('LŠZ H'!A$2:AM$2000,B121,26)," ",INDEX('LŠZ H'!A$2:AM$2000,B121,25)))</f>
        <v>Dorastenecká 3/A,EN-B 45707</v>
      </c>
      <c r="L121" s="225" t="str">
        <f>IF(A121="P",INDEX('LŠZ P'!A$2:AN$2000,B121,20),INDEX('LŠZ H'!A$2:AM$2000,B121,20))</f>
        <v>Čierny</v>
      </c>
      <c r="M121" s="225" t="str">
        <f>IF(A121="P",CONCATENATE(INDEX('LŠZ P'!A$2:AN$2000,B121,3),"/",INDEX('LŠZ P'!A$2:AN$2000,B121,4)),CONCATENATE(INDEX('LŠZ H'!A$2:AM$2000,B121,3),"/",INDEX('LŠZ H'!A$2:AM$2000,B121,4)))</f>
        <v>BI 42/</v>
      </c>
      <c r="N121" s="225" t="e">
        <f>IF(A121="P",CONCATENATE(INDEX('LŠZ P'!A$2:AN$2000,B121,23),";",INDEX('LŠZ P'!A$2:AN$2000,B121,42)),CONCATENATE(INDEX('LŠZ H'!A$2:AM$2000,B121,23),";",INDEX('LŠZ H'!A$2:AM$2000,B121,39)))</f>
        <v>#REF!</v>
      </c>
      <c r="O121" s="294">
        <v>45707</v>
      </c>
      <c r="P121" s="297"/>
    </row>
    <row r="122" spans="1:16" s="262" customFormat="1">
      <c r="A122" s="225" t="s">
        <v>722</v>
      </c>
      <c r="B122" s="258">
        <v>184</v>
      </c>
      <c r="C122" s="392">
        <v>119</v>
      </c>
      <c r="D122" s="225" t="str">
        <f>IF(A122="P",INDEX('LŠZ P'!A$2:AN$2000,B122,11),INDEX('LŠZ H'!A$2:AM$2000,B122,11))</f>
        <v>Martin FAJNA</v>
      </c>
      <c r="E122" s="225" t="str">
        <f>IF(A122="P",INDEX('LŠZ P'!A$2:AN$2000,B122,5),INDEX('LŠZ H'!A$2:AM$2000,B122,5))</f>
        <v>OM-P184</v>
      </c>
      <c r="F122" s="225">
        <f>IF(A122="P",INDEX('LŠZ P'!A$2:AN$2000,B122,6),INDEX('LŠZ H'!A$2:AM$2000,B122,6))</f>
        <v>0</v>
      </c>
      <c r="G122" s="258" t="str">
        <f>IF(A122="P",INDEX('LŠZ P'!A$2:AN$2000,B122,21),INDEX('LŠZ H'!A$2:AM$2000,B122,21))</f>
        <v>P</v>
      </c>
      <c r="H122" s="225">
        <f>IF(A122="P",INDEX('LŠZ P'!A$2:AN$2000,B122,17),INDEX('LŠZ H'!A$2:AM$2000,B122,17))</f>
        <v>21476</v>
      </c>
      <c r="I122" s="294">
        <v>44995</v>
      </c>
      <c r="J122" s="258" t="str">
        <f>IF(A122="P",INDEX('LŠZ P'!A$2:AN$2000,B122,2),INDEX('LŠZ H'!A$2:AM$2000,B122,2))</f>
        <v>PK</v>
      </c>
      <c r="K122" s="225" t="str">
        <f>IF(A122="P",CONCATENATE(INDEX('LŠZ P'!A$2:AN$2000,B122,24),",",INDEX('LŠZ P'!A$2:AN$2000,B122,26)," ",INDEX('LŠZ P'!A$2:AN$2000,B122,25)),CONCATENATE(INDEX('LŠZ H'!A$2:AM$2000,B122,24),",",INDEX('LŠZ H'!A$2:AM$2000,B122,26)," ",INDEX('LŠZ H'!A$2:AM$2000,B122,25)))</f>
        <v>Medová 445/20,EN-C 45722</v>
      </c>
      <c r="L122" s="225" t="str">
        <f>IF(A122="P",INDEX('LŠZ P'!A$2:AN$2000,B122,20),INDEX('LŠZ H'!A$2:AM$2000,B122,20))</f>
        <v>Vyparina</v>
      </c>
      <c r="M122" s="225" t="str">
        <f>IF(A122="P",CONCATENATE(INDEX('LŠZ P'!A$2:AN$2000,B122,3),"/",INDEX('LŠZ P'!A$2:AN$2000,B122,4)),CONCATENATE(INDEX('LŠZ H'!A$2:AM$2000,B122,3),"/",INDEX('LŠZ H'!A$2:AM$2000,B122,4)))</f>
        <v>DELTA 4 XL/</v>
      </c>
      <c r="N122" s="225" t="e">
        <f>IF(A122="P",CONCATENATE(INDEX('LŠZ P'!A$2:AN$2000,B122,23),";",INDEX('LŠZ P'!A$2:AN$2000,B122,42)),CONCATENATE(INDEX('LŠZ H'!A$2:AM$2000,B122,23),";",INDEX('LŠZ H'!A$2:AM$2000,B122,39)))</f>
        <v>#REF!</v>
      </c>
      <c r="O122" s="294">
        <v>45722</v>
      </c>
      <c r="P122" s="297"/>
    </row>
    <row r="123" spans="1:16" s="262" customFormat="1">
      <c r="A123" s="225" t="s">
        <v>722</v>
      </c>
      <c r="B123" s="258">
        <v>640</v>
      </c>
      <c r="C123" s="392">
        <v>120</v>
      </c>
      <c r="D123" s="225" t="str">
        <f>IF(A123="P",INDEX('LŠZ P'!A$2:AN$2000,B123,11),INDEX('LŠZ H'!A$2:AM$2000,B123,11))</f>
        <v>Ján KRÁLIK</v>
      </c>
      <c r="E123" s="225" t="str">
        <f>IF(A123="P",INDEX('LŠZ P'!A$2:AN$2000,B123,5),INDEX('LŠZ H'!A$2:AM$2000,B123,5))</f>
        <v>OM-P640</v>
      </c>
      <c r="F123" s="225">
        <f>IF(A123="P",INDEX('LŠZ P'!A$2:AN$2000,B123,6),INDEX('LŠZ H'!A$2:AM$2000,B123,6))</f>
        <v>0</v>
      </c>
      <c r="G123" s="258" t="str">
        <f>IF(A123="P",INDEX('LŠZ P'!A$2:AN$2000,B123,21),INDEX('LŠZ H'!A$2:AM$2000,B123,21))</f>
        <v>P</v>
      </c>
      <c r="H123" s="225">
        <f>IF(A123="P",INDEX('LŠZ P'!A$2:AN$2000,B123,17),INDEX('LŠZ H'!A$2:AM$2000,B123,17))</f>
        <v>19127</v>
      </c>
      <c r="I123" s="294">
        <v>44995</v>
      </c>
      <c r="J123" s="258" t="str">
        <f>IF(A123="P",INDEX('LŠZ P'!A$2:AN$2000,B123,2),INDEX('LŠZ H'!A$2:AM$2000,B123,2))</f>
        <v>PK</v>
      </c>
      <c r="K123" s="225" t="str">
        <f>IF(A123="P",CONCATENATE(INDEX('LŠZ P'!A$2:AN$2000,B123,24),",",INDEX('LŠZ P'!A$2:AN$2000,B123,26)," ",INDEX('LŠZ P'!A$2:AN$2000,B123,25)),CONCATENATE(INDEX('LŠZ H'!A$2:AM$2000,B123,24),",",INDEX('LŠZ H'!A$2:AM$2000,B123,26)," ",INDEX('LŠZ H'!A$2:AM$2000,B123,25)))</f>
        <v>Rúbanisko II 423/55,EN-B 45722</v>
      </c>
      <c r="L123" s="225" t="str">
        <f>IF(A123="P",INDEX('LŠZ P'!A$2:AN$2000,B123,20),INDEX('LŠZ H'!A$2:AM$2000,B123,20))</f>
        <v>Čierny</v>
      </c>
      <c r="M123" s="225" t="str">
        <f>IF(A123="P",CONCATENATE(INDEX('LŠZ P'!A$2:AN$2000,B123,3),"/",INDEX('LŠZ P'!A$2:AN$2000,B123,4)),CONCATENATE(INDEX('LŠZ H'!A$2:AM$2000,B123,3),"/",INDEX('LŠZ H'!A$2:AM$2000,B123,4)))</f>
        <v>ION 3 L LIGHT/</v>
      </c>
      <c r="N123" s="225" t="e">
        <f>IF(A123="P",CONCATENATE(INDEX('LŠZ P'!A$2:AN$2000,B123,23),";",INDEX('LŠZ P'!A$2:AN$2000,B123,42)),CONCATENATE(INDEX('LŠZ H'!A$2:AM$2000,B123,23),";",INDEX('LŠZ H'!A$2:AM$2000,B123,39)))</f>
        <v>#REF!</v>
      </c>
      <c r="O123" s="294">
        <v>45722</v>
      </c>
      <c r="P123" s="297"/>
    </row>
    <row r="124" spans="1:16" s="262" customFormat="1">
      <c r="A124" s="225" t="s">
        <v>722</v>
      </c>
      <c r="B124" s="258">
        <v>1245</v>
      </c>
      <c r="C124" s="392">
        <v>121</v>
      </c>
      <c r="D124" s="225" t="str">
        <f>IF(A124="P",INDEX('LŠZ P'!A$2:AN$2000,B124,11),INDEX('LŠZ H'!A$2:AM$2000,B124,11))</f>
        <v>Ing. Miroslav KONÍČEK</v>
      </c>
      <c r="E124" s="225" t="str">
        <f>IF(A124="P",INDEX('LŠZ P'!A$2:AN$2000,B124,5),INDEX('LŠZ H'!A$2:AM$2000,B124,5))</f>
        <v>OM-L245</v>
      </c>
      <c r="F124" s="225">
        <f>IF(A124="P",INDEX('LŠZ P'!A$2:AN$2000,B124,6),INDEX('LŠZ H'!A$2:AM$2000,B124,6))</f>
        <v>0</v>
      </c>
      <c r="G124" s="258" t="str">
        <f>IF(A124="P",INDEX('LŠZ P'!A$2:AN$2000,B124,21),INDEX('LŠZ H'!A$2:AM$2000,B124,21))</f>
        <v>V</v>
      </c>
      <c r="H124" s="225">
        <f>IF(A124="P",INDEX('LŠZ P'!A$2:AN$2000,B124,17),INDEX('LŠZ H'!A$2:AM$2000,B124,17))</f>
        <v>23121</v>
      </c>
      <c r="I124" s="294">
        <v>44998</v>
      </c>
      <c r="J124" s="258" t="str">
        <f>IF(A124="P",INDEX('LŠZ P'!A$2:AN$2000,B124,2),INDEX('LŠZ H'!A$2:AM$2000,B124,2))</f>
        <v>PK</v>
      </c>
      <c r="K124" s="225" t="str">
        <f>IF(A124="P",CONCATENATE(INDEX('LŠZ P'!A$2:AN$2000,B124,24),",",INDEX('LŠZ P'!A$2:AN$2000,B124,26)," ",INDEX('LŠZ P'!A$2:AN$2000,B124,25)),CONCATENATE(INDEX('LŠZ H'!A$2:AM$2000,B124,24),",",INDEX('LŠZ H'!A$2:AM$2000,B124,26)," ",INDEX('LŠZ H'!A$2:AM$2000,B124,25)))</f>
        <v>Sibírska 692/4,EN-B 45729</v>
      </c>
      <c r="L124" s="225" t="str">
        <f>IF(A124="P",INDEX('LŠZ P'!A$2:AN$2000,B124,20),INDEX('LŠZ H'!A$2:AM$2000,B124,20))</f>
        <v>Jánošík</v>
      </c>
      <c r="M124" s="225" t="str">
        <f>IF(A124="P",CONCATENATE(INDEX('LŠZ P'!A$2:AN$2000,B124,3),"/",INDEX('LŠZ P'!A$2:AN$2000,B124,4)),CONCATENATE(INDEX('LŠZ H'!A$2:AM$2000,B124,3),"/",INDEX('LŠZ H'!A$2:AM$2000,B124,4)))</f>
        <v>SUMMIT X - M/</v>
      </c>
      <c r="N124" s="225" t="e">
        <f>IF(A124="P",CONCATENATE(INDEX('LŠZ P'!A$2:AN$2000,B124,23),";",INDEX('LŠZ P'!A$2:AN$2000,B124,42)),CONCATENATE(INDEX('LŠZ H'!A$2:AM$2000,B124,23),";",INDEX('LŠZ H'!A$2:AM$2000,B124,39)))</f>
        <v>#REF!</v>
      </c>
      <c r="O124" s="294">
        <v>45729</v>
      </c>
      <c r="P124" s="297"/>
    </row>
    <row r="125" spans="1:16" s="262" customFormat="1">
      <c r="A125" s="225" t="s">
        <v>722</v>
      </c>
      <c r="B125" s="258">
        <v>1092</v>
      </c>
      <c r="C125" s="392">
        <v>122</v>
      </c>
      <c r="D125" s="225" t="str">
        <f>IF(A125="P",INDEX('LŠZ P'!A$2:AN$2000,B125,11),INDEX('LŠZ H'!A$2:AM$2000,B125,11))</f>
        <v>Ing. Ivo ČIERNY</v>
      </c>
      <c r="E125" s="225" t="str">
        <f>IF(A125="P",INDEX('LŠZ P'!A$2:AN$2000,B125,5),INDEX('LŠZ H'!A$2:AM$2000,B125,5))</f>
        <v>OM-L092</v>
      </c>
      <c r="F125" s="225">
        <f>IF(A125="P",INDEX('LŠZ P'!A$2:AN$2000,B125,6),INDEX('LŠZ H'!A$2:AM$2000,B125,6))</f>
        <v>0</v>
      </c>
      <c r="G125" s="258" t="str">
        <f>IF(A125="P",INDEX('LŠZ P'!A$2:AN$2000,B125,21),INDEX('LŠZ H'!A$2:AM$2000,B125,21))</f>
        <v>V</v>
      </c>
      <c r="H125" s="225">
        <f>IF(A125="P",INDEX('LŠZ P'!A$2:AN$2000,B125,17),INDEX('LŠZ H'!A$2:AM$2000,B125,17))</f>
        <v>23122</v>
      </c>
      <c r="I125" s="294">
        <v>44999</v>
      </c>
      <c r="J125" s="258" t="str">
        <f>IF(A125="P",INDEX('LŠZ P'!A$2:AN$2000,B125,2),INDEX('LŠZ H'!A$2:AM$2000,B125,2))</f>
        <v>PK</v>
      </c>
      <c r="K125" s="225" t="str">
        <f>IF(A125="P",CONCATENATE(INDEX('LŠZ P'!A$2:AN$2000,B125,24),",",INDEX('LŠZ P'!A$2:AN$2000,B125,26)," ",INDEX('LŠZ P'!A$2:AN$2000,B125,25)),CONCATENATE(INDEX('LŠZ H'!A$2:AM$2000,B125,24),",",INDEX('LŠZ H'!A$2:AM$2000,B125,26)," ",INDEX('LŠZ H'!A$2:AM$2000,B125,25)))</f>
        <v>Kpt. Nálepku 16,EN-A 45723</v>
      </c>
      <c r="L125" s="225" t="str">
        <f>IF(A125="P",INDEX('LŠZ P'!A$2:AN$2000,B125,20),INDEX('LŠZ H'!A$2:AM$2000,B125,20))</f>
        <v>Čierny</v>
      </c>
      <c r="M125" s="225" t="str">
        <f>IF(A125="P",CONCATENATE(INDEX('LŠZ P'!A$2:AN$2000,B125,3),"/",INDEX('LŠZ P'!A$2:AN$2000,B125,4)),CONCATENATE(INDEX('LŠZ H'!A$2:AM$2000,B125,3),"/",INDEX('LŠZ H'!A$2:AM$2000,B125,4)))</f>
        <v>COMPACT 3 L/</v>
      </c>
      <c r="N125" s="225" t="e">
        <f>IF(A125="P",CONCATENATE(INDEX('LŠZ P'!A$2:AN$2000,B125,23),";",INDEX('LŠZ P'!A$2:AN$2000,B125,42)),CONCATENATE(INDEX('LŠZ H'!A$2:AM$2000,B125,23),";",INDEX('LŠZ H'!A$2:AM$2000,B125,39)))</f>
        <v>#REF!</v>
      </c>
      <c r="O125" s="294">
        <v>45723</v>
      </c>
      <c r="P125" s="297"/>
    </row>
    <row r="126" spans="1:16" s="262" customFormat="1">
      <c r="A126" s="225" t="s">
        <v>722</v>
      </c>
      <c r="B126" s="258">
        <v>167</v>
      </c>
      <c r="C126" s="392">
        <v>123</v>
      </c>
      <c r="D126" s="225" t="str">
        <f>IF(A126="P",INDEX('LŠZ P'!A$2:AN$2000,B126,11),INDEX('LŠZ H'!A$2:AM$2000,B126,11))</f>
        <v>Ing. Stanislav SOLÁR</v>
      </c>
      <c r="E126" s="225" t="str">
        <f>IF(A126="P",INDEX('LŠZ P'!A$2:AN$2000,B126,5),INDEX('LŠZ H'!A$2:AM$2000,B126,5))</f>
        <v>OM-P167</v>
      </c>
      <c r="F126" s="225">
        <f>IF(A126="P",INDEX('LŠZ P'!A$2:AN$2000,B126,6),INDEX('LŠZ H'!A$2:AM$2000,B126,6))</f>
        <v>0</v>
      </c>
      <c r="G126" s="258" t="str">
        <f>IF(A126="P",INDEX('LŠZ P'!A$2:AN$2000,B126,21),INDEX('LŠZ H'!A$2:AM$2000,B126,21))</f>
        <v>V</v>
      </c>
      <c r="H126" s="225">
        <f>IF(A126="P",INDEX('LŠZ P'!A$2:AN$2000,B126,17),INDEX('LŠZ H'!A$2:AM$2000,B126,17))</f>
        <v>23123</v>
      </c>
      <c r="I126" s="294">
        <v>44999</v>
      </c>
      <c r="J126" s="258" t="str">
        <f>IF(A126="P",INDEX('LŠZ P'!A$2:AN$2000,B126,2),INDEX('LŠZ H'!A$2:AM$2000,B126,2))</f>
        <v>PK</v>
      </c>
      <c r="K126" s="225" t="str">
        <f>IF(A126="P",CONCATENATE(INDEX('LŠZ P'!A$2:AN$2000,B126,24),",",INDEX('LŠZ P'!A$2:AN$2000,B126,26)," ",INDEX('LŠZ P'!A$2:AN$2000,B126,25)),CONCATENATE(INDEX('LŠZ H'!A$2:AM$2000,B126,24),",",INDEX('LŠZ H'!A$2:AM$2000,B126,26)," ",INDEX('LŠZ H'!A$2:AM$2000,B126,25)))</f>
        <v>Pribetská 833/35,EN-B 45719</v>
      </c>
      <c r="L126" s="225" t="str">
        <f>IF(A126="P",INDEX('LŠZ P'!A$2:AN$2000,B126,20),INDEX('LŠZ H'!A$2:AM$2000,B126,20))</f>
        <v>Čierny</v>
      </c>
      <c r="M126" s="225" t="str">
        <f>IF(A126="P",CONCATENATE(INDEX('LŠZ P'!A$2:AN$2000,B126,3),"/",INDEX('LŠZ P'!A$2:AN$2000,B126,4)),CONCATENATE(INDEX('LŠZ H'!A$2:AM$2000,B126,3),"/",INDEX('LŠZ H'!A$2:AM$2000,B126,4)))</f>
        <v>DISCOVERY 5 M/</v>
      </c>
      <c r="N126" s="225" t="e">
        <f>IF(A126="P",CONCATENATE(INDEX('LŠZ P'!A$2:AN$2000,B126,23),";",INDEX('LŠZ P'!A$2:AN$2000,B126,42)),CONCATENATE(INDEX('LŠZ H'!A$2:AM$2000,B126,23),";",INDEX('LŠZ H'!A$2:AM$2000,B126,39)))</f>
        <v>#REF!</v>
      </c>
      <c r="O126" s="294">
        <v>45719</v>
      </c>
      <c r="P126" s="297"/>
    </row>
    <row r="127" spans="1:16" s="262" customFormat="1">
      <c r="A127" s="225" t="s">
        <v>722</v>
      </c>
      <c r="B127" s="258">
        <v>665</v>
      </c>
      <c r="C127" s="392">
        <v>124</v>
      </c>
      <c r="D127" s="225" t="str">
        <f>IF(A127="P",INDEX('LŠZ P'!A$2:AN$2000,B127,11),INDEX('LŠZ H'!A$2:AM$2000,B127,11))</f>
        <v>Ing. Pavel ZBORAN</v>
      </c>
      <c r="E127" s="225" t="str">
        <f>IF(A127="P",INDEX('LŠZ P'!A$2:AN$2000,B127,5),INDEX('LŠZ H'!A$2:AM$2000,B127,5))</f>
        <v>OM-P665</v>
      </c>
      <c r="F127" s="225" t="str">
        <f>IF(A127="P",INDEX('LŠZ P'!A$2:AN$2000,B127,6),INDEX('LŠZ H'!A$2:AM$2000,B127,6))</f>
        <v>P006</v>
      </c>
      <c r="G127" s="258" t="str">
        <f>IF(A127="P",INDEX('LŠZ P'!A$2:AN$2000,B127,21),INDEX('LŠZ H'!A$2:AM$2000,B127,21))</f>
        <v>P/V</v>
      </c>
      <c r="H127" s="225">
        <f>IF(A127="P",INDEX('LŠZ P'!A$2:AN$2000,B127,17),INDEX('LŠZ H'!A$2:AM$2000,B127,17))</f>
        <v>23124</v>
      </c>
      <c r="I127" s="294">
        <v>45000</v>
      </c>
      <c r="J127" s="258" t="str">
        <f>IF(A127="P",INDEX('LŠZ P'!A$2:AN$2000,B127,2),INDEX('LŠZ H'!A$2:AM$2000,B127,2))</f>
        <v>MPK</v>
      </c>
      <c r="K127" s="225" t="str">
        <f>IF(A127="P",CONCATENATE(INDEX('LŠZ P'!A$2:AN$2000,B127,24),",",INDEX('LŠZ P'!A$2:AN$2000,B127,26)," ",INDEX('LŠZ P'!A$2:AN$2000,B127,25)),CONCATENATE(INDEX('LŠZ H'!A$2:AM$2000,B127,24),",",INDEX('LŠZ H'!A$2:AM$2000,B127,26)," ",INDEX('LŠZ H'!A$2:AM$2000,B127,25)))</f>
        <v>Za cintorínom 1253/13,DGAC 45546</v>
      </c>
      <c r="L127" s="225" t="str">
        <f>IF(A127="P",INDEX('LŠZ P'!A$2:AN$2000,B127,20),INDEX('LŠZ H'!A$2:AM$2000,B127,20))</f>
        <v>Vrabec/Mitter</v>
      </c>
      <c r="M127" s="225" t="str">
        <f>IF(A127="P",CONCATENATE(INDEX('LŠZ P'!A$2:AN$2000,B127,3),"/",INDEX('LŠZ P'!A$2:AN$2000,B127,4)),CONCATENATE(INDEX('LŠZ H'!A$2:AM$2000,B127,3),"/",INDEX('LŠZ H'!A$2:AM$2000,B127,4)))</f>
        <v>CHARGER 28/RR 200</v>
      </c>
      <c r="N127" s="225" t="e">
        <f>IF(A127="P",CONCATENATE(INDEX('LŠZ P'!A$2:AN$2000,B127,23),";",INDEX('LŠZ P'!A$2:AN$2000,B127,42)),CONCATENATE(INDEX('LŠZ H'!A$2:AM$2000,B127,23),";",INDEX('LŠZ H'!A$2:AM$2000,B127,39)))</f>
        <v>#REF!</v>
      </c>
      <c r="O127" s="294" t="s">
        <v>9144</v>
      </c>
      <c r="P127" s="297"/>
    </row>
    <row r="128" spans="1:16" s="262" customFormat="1">
      <c r="A128" s="225" t="s">
        <v>722</v>
      </c>
      <c r="B128" s="258">
        <v>947</v>
      </c>
      <c r="C128" s="392">
        <v>125</v>
      </c>
      <c r="D128" s="225">
        <f>IF(A128="P",INDEX('LŠZ P'!A$2:AN$2000,B128,11),INDEX('LŠZ H'!A$2:AM$2000,B128,11))</f>
        <v>0</v>
      </c>
      <c r="E128" s="296" t="str">
        <f>IF(A128="P",INDEX('LŠZ P'!A$2:AN$2000,B128,5),INDEX('LŠZ H'!A$2:AM$2000,B128,5))</f>
        <v>OM-P947</v>
      </c>
      <c r="F128" s="225">
        <f>IF(A128="P",INDEX('LŠZ P'!A$2:AN$2000,B128,6),INDEX('LŠZ H'!A$2:AM$2000,B128,6))</f>
        <v>0</v>
      </c>
      <c r="G128" s="258">
        <f>IF(A128="P",INDEX('LŠZ P'!A$2:AN$2000,B128,21),INDEX('LŠZ H'!A$2:AM$2000,B128,21))</f>
        <v>0</v>
      </c>
      <c r="H128" s="225">
        <f>IF(A128="P",INDEX('LŠZ P'!A$2:AN$2000,B128,17),INDEX('LŠZ H'!A$2:AM$2000,B128,17))</f>
        <v>0</v>
      </c>
      <c r="I128" s="294">
        <v>45000</v>
      </c>
      <c r="J128" s="258" t="str">
        <f>IF(A128="P",INDEX('LŠZ P'!A$2:AN$2000,B128,2),INDEX('LŠZ H'!A$2:AM$2000,B128,2))</f>
        <v>4.12.2023-email, predaj do ČR</v>
      </c>
      <c r="K128" s="225" t="str">
        <f>IF(A128="P",CONCATENATE(INDEX('LŠZ P'!A$2:AN$2000,B128,24),",",INDEX('LŠZ P'!A$2:AN$2000,B128,26)," ",INDEX('LŠZ P'!A$2:AN$2000,B128,25)),CONCATENATE(INDEX('LŠZ H'!A$2:AM$2000,B128,24),",",INDEX('LŠZ H'!A$2:AM$2000,B128,26)," ",INDEX('LŠZ H'!A$2:AM$2000,B128,25)))</f>
        <v xml:space="preserve">, </v>
      </c>
      <c r="L128" s="225">
        <f>IF(A128="P",INDEX('LŠZ P'!A$2:AN$2000,B128,20),INDEX('LŠZ H'!A$2:AM$2000,B128,20))</f>
        <v>0</v>
      </c>
      <c r="M128" s="225" t="str">
        <f>IF(A128="P",CONCATENATE(INDEX('LŠZ P'!A$2:AN$2000,B128,3),"/",INDEX('LŠZ P'!A$2:AN$2000,B128,4)),CONCATENATE(INDEX('LŠZ H'!A$2:AM$2000,B128,3),"/",INDEX('LŠZ H'!A$2:AM$2000,B128,4)))</f>
        <v>/</v>
      </c>
      <c r="N128" s="225" t="e">
        <f>IF(A128="P",CONCATENATE(INDEX('LŠZ P'!A$2:AN$2000,B128,23),";",INDEX('LŠZ P'!A$2:AN$2000,B128,42)),CONCATENATE(INDEX('LŠZ H'!A$2:AM$2000,B128,23),";",INDEX('LŠZ H'!A$2:AM$2000,B128,39)))</f>
        <v>#REF!</v>
      </c>
      <c r="O128" s="294">
        <v>45722</v>
      </c>
      <c r="P128" s="297"/>
    </row>
    <row r="129" spans="1:16" s="262" customFormat="1">
      <c r="A129" s="225" t="s">
        <v>722</v>
      </c>
      <c r="B129" s="258">
        <v>1217</v>
      </c>
      <c r="C129" s="392">
        <v>126</v>
      </c>
      <c r="D129" s="225" t="str">
        <f>IF(A129="P",INDEX('LŠZ P'!A$2:AN$2000,B129,11),INDEX('LŠZ H'!A$2:AM$2000,B129,11))</f>
        <v>Adrián GALANSKÝ</v>
      </c>
      <c r="E129" s="225" t="str">
        <f>IF(A129="P",INDEX('LŠZ P'!A$2:AN$2000,B129,5),INDEX('LŠZ H'!A$2:AM$2000,B129,5))</f>
        <v>OM-L217</v>
      </c>
      <c r="F129" s="225">
        <f>IF(A129="P",INDEX('LŠZ P'!A$2:AN$2000,B129,6),INDEX('LŠZ H'!A$2:AM$2000,B129,6))</f>
        <v>0</v>
      </c>
      <c r="G129" s="258" t="str">
        <f>IF(A129="P",INDEX('LŠZ P'!A$2:AN$2000,B129,21),INDEX('LŠZ H'!A$2:AM$2000,B129,21))</f>
        <v>V</v>
      </c>
      <c r="H129" s="225">
        <f>IF(A129="P",INDEX('LŠZ P'!A$2:AN$2000,B129,17),INDEX('LŠZ H'!A$2:AM$2000,B129,17))</f>
        <v>23126</v>
      </c>
      <c r="I129" s="294">
        <v>45000</v>
      </c>
      <c r="J129" s="258" t="str">
        <f>IF(A129="P",INDEX('LŠZ P'!A$2:AN$2000,B129,2),INDEX('LŠZ H'!A$2:AM$2000,B129,2))</f>
        <v>MPK</v>
      </c>
      <c r="K129" s="225" t="str">
        <f>IF(A129="P",CONCATENATE(INDEX('LŠZ P'!A$2:AN$2000,B129,24),",",INDEX('LŠZ P'!A$2:AN$2000,B129,26)," ",INDEX('LŠZ P'!A$2:AN$2000,B129,25)),CONCATENATE(INDEX('LŠZ H'!A$2:AM$2000,B129,24),",",INDEX('LŠZ H'!A$2:AM$2000,B129,26)," ",INDEX('LŠZ H'!A$2:AM$2000,B129,25)))</f>
        <v>M.Kukučína 786/23,LTF 1-2 45726</v>
      </c>
      <c r="L129" s="225" t="str">
        <f>IF(A129="P",INDEX('LŠZ P'!A$2:AN$2000,B129,20),INDEX('LŠZ H'!A$2:AM$2000,B129,20))</f>
        <v>Kačmár</v>
      </c>
      <c r="M129" s="225" t="str">
        <f>IF(A129="P",CONCATENATE(INDEX('LŠZ P'!A$2:AN$2000,B129,3),"/",INDEX('LŠZ P'!A$2:AN$2000,B129,4)),CONCATENATE(INDEX('LŠZ H'!A$2:AM$2000,B129,3),"/",INDEX('LŠZ H'!A$2:AM$2000,B129,4)))</f>
        <v>MIURA RS ML/</v>
      </c>
      <c r="N129" s="225" t="e">
        <f>IF(A129="P",CONCATENATE(INDEX('LŠZ P'!A$2:AN$2000,B129,23),";",INDEX('LŠZ P'!A$2:AN$2000,B129,42)),CONCATENATE(INDEX('LŠZ H'!A$2:AM$2000,B129,23),";",INDEX('LŠZ H'!A$2:AM$2000,B129,39)))</f>
        <v>#REF!</v>
      </c>
      <c r="O129" s="294">
        <v>45726</v>
      </c>
      <c r="P129" s="297"/>
    </row>
    <row r="130" spans="1:16" s="262" customFormat="1">
      <c r="A130" s="225" t="s">
        <v>722</v>
      </c>
      <c r="B130" s="258">
        <v>1283</v>
      </c>
      <c r="C130" s="392">
        <v>127</v>
      </c>
      <c r="D130" s="225" t="str">
        <f>IF(A130="P",INDEX('LŠZ P'!A$2:AN$2000,B130,11),INDEX('LŠZ H'!A$2:AM$2000,B130,11))</f>
        <v>Milan ŠIPOŠ</v>
      </c>
      <c r="E130" s="296" t="str">
        <f>IF(A130="P",INDEX('LŠZ P'!A$2:AN$2000,B130,5),INDEX('LŠZ H'!A$2:AM$2000,B130,5))</f>
        <v>OM-L283</v>
      </c>
      <c r="F130" s="225" t="str">
        <f>IF(A130="P",INDEX('LŠZ P'!A$2:AN$2000,B130,6),INDEX('LŠZ H'!A$2:AM$2000,B130,6))</f>
        <v>L283</v>
      </c>
      <c r="G130" s="258" t="str">
        <f>IF(A130="P",INDEX('LŠZ P'!A$2:AN$2000,B130,21),INDEX('LŠZ H'!A$2:AM$2000,B130,21))</f>
        <v>P/P</v>
      </c>
      <c r="H130" s="225">
        <f>IF(A130="P",INDEX('LŠZ P'!A$2:AN$2000,B130,17),INDEX('LŠZ H'!A$2:AM$2000,B130,17))</f>
        <v>17447</v>
      </c>
      <c r="I130" s="294">
        <v>45000</v>
      </c>
      <c r="J130" s="258" t="str">
        <f>IF(A130="P",INDEX('LŠZ P'!A$2:AN$2000,B130,2),INDEX('LŠZ H'!A$2:AM$2000,B130,2))</f>
        <v>MPK</v>
      </c>
      <c r="K130" s="225" t="str">
        <f>IF(A130="P",CONCATENATE(INDEX('LŠZ P'!A$2:AN$2000,B130,24),",",INDEX('LŠZ P'!A$2:AN$2000,B130,26)," ",INDEX('LŠZ P'!A$2:AN$2000,B130,25)),CONCATENATE(INDEX('LŠZ H'!A$2:AM$2000,B130,24),",",INDEX('LŠZ H'!A$2:AM$2000,B130,26)," ",INDEX('LŠZ H'!A$2:AM$2000,B130,25)))</f>
        <v>SNP 137/37,EN-B 45740</v>
      </c>
      <c r="L130" s="225" t="str">
        <f>IF(A130="P",INDEX('LŠZ P'!A$2:AN$2000,B130,20),INDEX('LŠZ H'!A$2:AM$2000,B130,20))</f>
        <v>Podmaník</v>
      </c>
      <c r="M130" s="225" t="str">
        <f>IF(A130="P",CONCATENATE(INDEX('LŠZ P'!A$2:AN$2000,B130,3),"/",INDEX('LŠZ P'!A$2:AN$2000,B130,4)),CONCATENATE(INDEX('LŠZ H'!A$2:AM$2000,B130,3),"/",INDEX('LŠZ H'!A$2:AM$2000,B130,4)))</f>
        <v>GOLDEN 4 28/TOP 80</v>
      </c>
      <c r="N130" s="225" t="e">
        <f>IF(A130="P",CONCATENATE(INDEX('LŠZ P'!A$2:AN$2000,B130,23),";",INDEX('LŠZ P'!A$2:AN$2000,B130,42)),CONCATENATE(INDEX('LŠZ H'!A$2:AM$2000,B130,23),";",INDEX('LŠZ H'!A$2:AM$2000,B130,39)))</f>
        <v>#REF!</v>
      </c>
      <c r="O130" s="294">
        <v>45726</v>
      </c>
      <c r="P130" s="297"/>
    </row>
    <row r="131" spans="1:16" s="262" customFormat="1">
      <c r="A131" s="225" t="s">
        <v>722</v>
      </c>
      <c r="B131" s="258">
        <v>14</v>
      </c>
      <c r="C131" s="392">
        <v>128</v>
      </c>
      <c r="D131" s="225" t="str">
        <f>IF(A131="P",INDEX('LŠZ P'!A$2:AN$2000,B131,11),INDEX('LŠZ H'!A$2:AM$2000,B131,11))</f>
        <v>Matej OBUCH</v>
      </c>
      <c r="E131" s="225" t="str">
        <f>IF(A131="P",INDEX('LŠZ P'!A$2:AN$2000,B131,5),INDEX('LŠZ H'!A$2:AM$2000,B131,5))</f>
        <v>OM-P014</v>
      </c>
      <c r="F131" s="225">
        <f>IF(A131="P",INDEX('LŠZ P'!A$2:AN$2000,B131,6),INDEX('LŠZ H'!A$2:AM$2000,B131,6))</f>
        <v>0</v>
      </c>
      <c r="G131" s="258" t="str">
        <f>IF(A131="P",INDEX('LŠZ P'!A$2:AN$2000,B131,21),INDEX('LŠZ H'!A$2:AM$2000,B131,21))</f>
        <v>P</v>
      </c>
      <c r="H131" s="225">
        <f>IF(A131="P",INDEX('LŠZ P'!A$2:AN$2000,B131,17),INDEX('LŠZ H'!A$2:AM$2000,B131,17))</f>
        <v>17418</v>
      </c>
      <c r="I131" s="294">
        <v>45001</v>
      </c>
      <c r="J131" s="258" t="str">
        <f>IF(A131="P",INDEX('LŠZ P'!A$2:AN$2000,B131,2),INDEX('LŠZ H'!A$2:AM$2000,B131,2))</f>
        <v>PK</v>
      </c>
      <c r="K131" s="225" t="str">
        <f>IF(A131="P",CONCATENATE(INDEX('LŠZ P'!A$2:AN$2000,B131,24),",",INDEX('LŠZ P'!A$2:AN$2000,B131,26)," ",INDEX('LŠZ P'!A$2:AN$2000,B131,25)),CONCATENATE(INDEX('LŠZ H'!A$2:AM$2000,B131,24),",",INDEX('LŠZ H'!A$2:AM$2000,B131,26)," ",INDEX('LŠZ H'!A$2:AM$2000,B131,25)))</f>
        <v>Štúrova 868/4,EN-B 45729</v>
      </c>
      <c r="L131" s="225" t="str">
        <f>IF(A131="P",INDEX('LŠZ P'!A$2:AN$2000,B131,20),INDEX('LŠZ H'!A$2:AM$2000,B131,20))</f>
        <v>Bohuš</v>
      </c>
      <c r="M131" s="225" t="str">
        <f>IF(A131="P",CONCATENATE(INDEX('LŠZ P'!A$2:AN$2000,B131,3),"/",INDEX('LŠZ P'!A$2:AN$2000,B131,4)),CONCATENATE(INDEX('LŠZ H'!A$2:AM$2000,B131,3),"/",INDEX('LŠZ H'!A$2:AM$2000,B131,4)))</f>
        <v>MAKALU 4 S/</v>
      </c>
      <c r="N131" s="225" t="e">
        <f>IF(A131="P",CONCATENATE(INDEX('LŠZ P'!A$2:AN$2000,B131,23),";",INDEX('LŠZ P'!A$2:AN$2000,B131,42)),CONCATENATE(INDEX('LŠZ H'!A$2:AM$2000,B131,23),";",INDEX('LŠZ H'!A$2:AM$2000,B131,39)))</f>
        <v>#REF!</v>
      </c>
      <c r="O131" s="294">
        <v>45729</v>
      </c>
      <c r="P131" s="297"/>
    </row>
    <row r="132" spans="1:16" s="262" customFormat="1">
      <c r="A132" s="225" t="s">
        <v>722</v>
      </c>
      <c r="B132" s="258">
        <v>35</v>
      </c>
      <c r="C132" s="392">
        <v>129</v>
      </c>
      <c r="D132" s="225" t="str">
        <f>IF(A132="P",INDEX('LŠZ P'!A$2:AN$2000,B132,11),INDEX('LŠZ H'!A$2:AM$2000,B132,11))</f>
        <v>Ján STEHLÍK</v>
      </c>
      <c r="E132" s="225" t="str">
        <f>IF(A132="P",INDEX('LŠZ P'!A$2:AN$2000,B132,5),INDEX('LŠZ H'!A$2:AM$2000,B132,5))</f>
        <v>OM-P035</v>
      </c>
      <c r="F132" s="225">
        <f>IF(A132="P",INDEX('LŠZ P'!A$2:AN$2000,B132,6),INDEX('LŠZ H'!A$2:AM$2000,B132,6))</f>
        <v>0</v>
      </c>
      <c r="G132" s="258" t="str">
        <f>IF(A132="P",INDEX('LŠZ P'!A$2:AN$2000,B132,21),INDEX('LŠZ H'!A$2:AM$2000,B132,21))</f>
        <v>P</v>
      </c>
      <c r="H132" s="225">
        <f>IF(A132="P",INDEX('LŠZ P'!A$2:AN$2000,B132,17),INDEX('LŠZ H'!A$2:AM$2000,B132,17))</f>
        <v>19131</v>
      </c>
      <c r="I132" s="294">
        <v>45001</v>
      </c>
      <c r="J132" s="258" t="str">
        <f>IF(A132="P",INDEX('LŠZ P'!A$2:AN$2000,B132,2),INDEX('LŠZ H'!A$2:AM$2000,B132,2))</f>
        <v>PK</v>
      </c>
      <c r="K132" s="225" t="str">
        <f>IF(A132="P",CONCATENATE(INDEX('LŠZ P'!A$2:AN$2000,B132,24),",",INDEX('LŠZ P'!A$2:AN$2000,B132,26)," ",INDEX('LŠZ P'!A$2:AN$2000,B132,25)),CONCATENATE(INDEX('LŠZ H'!A$2:AM$2000,B132,24),",",INDEX('LŠZ H'!A$2:AM$2000,B132,26)," ",INDEX('LŠZ H'!A$2:AM$2000,B132,25)))</f>
        <v>Nálepkova 46,EN-B 45731</v>
      </c>
      <c r="L132" s="225" t="str">
        <f>IF(A132="P",INDEX('LŠZ P'!A$2:AN$2000,B132,20),INDEX('LŠZ H'!A$2:AM$2000,B132,20))</f>
        <v>Jančiar</v>
      </c>
      <c r="M132" s="225" t="str">
        <f>IF(A132="P",CONCATENATE(INDEX('LŠZ P'!A$2:AN$2000,B132,3),"/",INDEX('LŠZ P'!A$2:AN$2000,B132,4)),CONCATENATE(INDEX('LŠZ H'!A$2:AM$2000,B132,3),"/",INDEX('LŠZ H'!A$2:AM$2000,B132,4)))</f>
        <v>EPSILON 7 23/</v>
      </c>
      <c r="N132" s="225" t="e">
        <f>IF(A132="P",CONCATENATE(INDEX('LŠZ P'!A$2:AN$2000,B132,23),";",INDEX('LŠZ P'!A$2:AN$2000,B132,42)),CONCATENATE(INDEX('LŠZ H'!A$2:AM$2000,B132,23),";",INDEX('LŠZ H'!A$2:AM$2000,B132,39)))</f>
        <v>#REF!</v>
      </c>
      <c r="O132" s="294">
        <v>45731</v>
      </c>
      <c r="P132" s="297"/>
    </row>
    <row r="133" spans="1:16" s="262" customFormat="1">
      <c r="A133" s="225" t="s">
        <v>722</v>
      </c>
      <c r="B133" s="258">
        <v>602</v>
      </c>
      <c r="C133" s="392">
        <v>130</v>
      </c>
      <c r="D133" s="225" t="str">
        <f>IF(A133="P",INDEX('LŠZ P'!A$2:AN$2000,B133,11),INDEX('LŠZ H'!A$2:AM$2000,B133,11))</f>
        <v>Erik SRNKA</v>
      </c>
      <c r="E133" s="225" t="str">
        <f>IF(A133="P",INDEX('LŠZ P'!A$2:AN$2000,B133,5),INDEX('LŠZ H'!A$2:AM$2000,B133,5))</f>
        <v>OM-P602</v>
      </c>
      <c r="F133" s="225">
        <f>IF(A133="P",INDEX('LŠZ P'!A$2:AN$2000,B133,6),INDEX('LŠZ H'!A$2:AM$2000,B133,6))</f>
        <v>0</v>
      </c>
      <c r="G133" s="258" t="str">
        <f>IF(A133="P",INDEX('LŠZ P'!A$2:AN$2000,B133,21),INDEX('LŠZ H'!A$2:AM$2000,B133,21))</f>
        <v>P</v>
      </c>
      <c r="H133" s="225">
        <f>IF(A133="P",INDEX('LŠZ P'!A$2:AN$2000,B133,17),INDEX('LŠZ H'!A$2:AM$2000,B133,17))</f>
        <v>21043</v>
      </c>
      <c r="I133" s="294">
        <v>45001</v>
      </c>
      <c r="J133" s="258" t="str">
        <f>IF(A133="P",INDEX('LŠZ P'!A$2:AN$2000,B133,2),INDEX('LŠZ H'!A$2:AM$2000,B133,2))</f>
        <v>PK</v>
      </c>
      <c r="K133" s="225" t="str">
        <f>IF(A133="P",CONCATENATE(INDEX('LŠZ P'!A$2:AN$2000,B133,24),",",INDEX('LŠZ P'!A$2:AN$2000,B133,26)," ",INDEX('LŠZ P'!A$2:AN$2000,B133,25)),CONCATENATE(INDEX('LŠZ H'!A$2:AM$2000,B133,24),",",INDEX('LŠZ H'!A$2:AM$2000,B133,26)," ",INDEX('LŠZ H'!A$2:AM$2000,B133,25)))</f>
        <v>Podholie 33,EN-B 45730</v>
      </c>
      <c r="L133" s="225" t="str">
        <f>IF(A133="P",INDEX('LŠZ P'!A$2:AN$2000,B133,20),INDEX('LŠZ H'!A$2:AM$2000,B133,20))</f>
        <v>Bohuš</v>
      </c>
      <c r="M133" s="225" t="str">
        <f>IF(A133="P",CONCATENATE(INDEX('LŠZ P'!A$2:AN$2000,B133,3),"/",INDEX('LŠZ P'!A$2:AN$2000,B133,4)),CONCATENATE(INDEX('LŠZ H'!A$2:AM$2000,B133,3),"/",INDEX('LŠZ H'!A$2:AM$2000,B133,4)))</f>
        <v>SUMMIT XC 4 SM/</v>
      </c>
      <c r="N133" s="225" t="e">
        <f>IF(A133="P",CONCATENATE(INDEX('LŠZ P'!A$2:AN$2000,B133,23),";",INDEX('LŠZ P'!A$2:AN$2000,B133,42)),CONCATENATE(INDEX('LŠZ H'!A$2:AM$2000,B133,23),";",INDEX('LŠZ H'!A$2:AM$2000,B133,39)))</f>
        <v>#REF!</v>
      </c>
      <c r="O133" s="294">
        <v>45730</v>
      </c>
      <c r="P133" s="297"/>
    </row>
    <row r="134" spans="1:16" s="262" customFormat="1">
      <c r="A134" s="225" t="s">
        <v>722</v>
      </c>
      <c r="B134" s="258">
        <v>63</v>
      </c>
      <c r="C134" s="392">
        <v>131</v>
      </c>
      <c r="D134" s="225" t="str">
        <f>IF(A134="P",INDEX('LŠZ P'!A$2:AN$2000,B134,11),INDEX('LŠZ H'!A$2:AM$2000,B134,11))</f>
        <v>Ing. Ivo ČIERNY</v>
      </c>
      <c r="E134" s="225" t="str">
        <f>IF(A134="P",INDEX('LŠZ P'!A$2:AN$2000,B134,5),INDEX('LŠZ H'!A$2:AM$2000,B134,5))</f>
        <v>OM-P063</v>
      </c>
      <c r="F134" s="225">
        <f>IF(A134="P",INDEX('LŠZ P'!A$2:AN$2000,B134,6),INDEX('LŠZ H'!A$2:AM$2000,B134,6))</f>
        <v>0</v>
      </c>
      <c r="G134" s="258" t="str">
        <f>IF(A134="P",INDEX('LŠZ P'!A$2:AN$2000,B134,21),INDEX('LŠZ H'!A$2:AM$2000,B134,21))</f>
        <v>V</v>
      </c>
      <c r="H134" s="225">
        <f>IF(A134="P",INDEX('LŠZ P'!A$2:AN$2000,B134,17),INDEX('LŠZ H'!A$2:AM$2000,B134,17))</f>
        <v>23131</v>
      </c>
      <c r="I134" s="294">
        <v>45001</v>
      </c>
      <c r="J134" s="258" t="str">
        <f>IF(A134="P",INDEX('LŠZ P'!A$2:AN$2000,B134,2),INDEX('LŠZ H'!A$2:AM$2000,B134,2))</f>
        <v>PK</v>
      </c>
      <c r="K134" s="225" t="str">
        <f>IF(A134="P",CONCATENATE(INDEX('LŠZ P'!A$2:AN$2000,B134,24),",",INDEX('LŠZ P'!A$2:AN$2000,B134,26)," ",INDEX('LŠZ P'!A$2:AN$2000,B134,25)),CONCATENATE(INDEX('LŠZ H'!A$2:AM$2000,B134,24),",",INDEX('LŠZ H'!A$2:AM$2000,B134,26)," ",INDEX('LŠZ H'!A$2:AM$2000,B134,25)))</f>
        <v>Kpt. Nálepku 16,EN-A 45723</v>
      </c>
      <c r="L134" s="225" t="str">
        <f>IF(A134="P",INDEX('LŠZ P'!A$2:AN$2000,B134,20),INDEX('LŠZ H'!A$2:AM$2000,B134,20))</f>
        <v>Čierny</v>
      </c>
      <c r="M134" s="225" t="str">
        <f>IF(A134="P",CONCATENATE(INDEX('LŠZ P'!A$2:AN$2000,B134,3),"/",INDEX('LŠZ P'!A$2:AN$2000,B134,4)),CONCATENATE(INDEX('LŠZ H'!A$2:AM$2000,B134,3),"/",INDEX('LŠZ H'!A$2:AM$2000,B134,4)))</f>
        <v>RHYTHM 2 XS/</v>
      </c>
      <c r="N134" s="225" t="e">
        <f>IF(A134="P",CONCATENATE(INDEX('LŠZ P'!A$2:AN$2000,B134,23),";",INDEX('LŠZ P'!A$2:AN$2000,B134,42)),CONCATENATE(INDEX('LŠZ H'!A$2:AM$2000,B134,23),";",INDEX('LŠZ H'!A$2:AM$2000,B134,39)))</f>
        <v>#REF!</v>
      </c>
      <c r="O134" s="294">
        <v>45723</v>
      </c>
      <c r="P134" s="297"/>
    </row>
    <row r="135" spans="1:16" s="262" customFormat="1">
      <c r="A135" s="225" t="s">
        <v>722</v>
      </c>
      <c r="B135" s="258">
        <v>1118</v>
      </c>
      <c r="C135" s="392">
        <v>132</v>
      </c>
      <c r="D135" s="225" t="str">
        <f>IF(A135="P",INDEX('LŠZ P'!A$2:AN$2000,B135,11),INDEX('LŠZ H'!A$2:AM$2000,B135,11))</f>
        <v>Ing. Ivo ČIERNY</v>
      </c>
      <c r="E135" s="225" t="str">
        <f>IF(A135="P",INDEX('LŠZ P'!A$2:AN$2000,B135,5),INDEX('LŠZ H'!A$2:AM$2000,B135,5))</f>
        <v>OM-L118</v>
      </c>
      <c r="F135" s="225">
        <f>IF(A135="P",INDEX('LŠZ P'!A$2:AN$2000,B135,6),INDEX('LŠZ H'!A$2:AM$2000,B135,6))</f>
        <v>0</v>
      </c>
      <c r="G135" s="258" t="str">
        <f>IF(A135="P",INDEX('LŠZ P'!A$2:AN$2000,B135,21),INDEX('LŠZ H'!A$2:AM$2000,B135,21))</f>
        <v>Z</v>
      </c>
      <c r="H135" s="225">
        <f>IF(A135="P",INDEX('LŠZ P'!A$2:AN$2000,B135,17),INDEX('LŠZ H'!A$2:AM$2000,B135,17))</f>
        <v>23132</v>
      </c>
      <c r="I135" s="294">
        <v>45001</v>
      </c>
      <c r="J135" s="258" t="str">
        <f>IF(A135="P",INDEX('LŠZ P'!A$2:AN$2000,B135,2),INDEX('LŠZ H'!A$2:AM$2000,B135,2))</f>
        <v>PK</v>
      </c>
      <c r="K135" s="225" t="str">
        <f>IF(A135="P",CONCATENATE(INDEX('LŠZ P'!A$2:AN$2000,B135,24),",",INDEX('LŠZ P'!A$2:AN$2000,B135,26)," ",INDEX('LŠZ P'!A$2:AN$2000,B135,25)),CONCATENATE(INDEX('LŠZ H'!A$2:AM$2000,B135,24),",",INDEX('LŠZ H'!A$2:AM$2000,B135,26)," ",INDEX('LŠZ H'!A$2:AM$2000,B135,25)))</f>
        <v>Kpt. Nálepku 16,EN-A 45366</v>
      </c>
      <c r="L135" s="225" t="str">
        <f>IF(A135="P",INDEX('LŠZ P'!A$2:AN$2000,B135,20),INDEX('LŠZ H'!A$2:AM$2000,B135,20))</f>
        <v>Čierny</v>
      </c>
      <c r="M135" s="225" t="str">
        <f>IF(A135="P",CONCATENATE(INDEX('LŠZ P'!A$2:AN$2000,B135,3),"/",INDEX('LŠZ P'!A$2:AN$2000,B135,4)),CONCATENATE(INDEX('LŠZ H'!A$2:AM$2000,B135,3),"/",INDEX('LŠZ H'!A$2:AM$2000,B135,4)))</f>
        <v>COMPACT 3 M/</v>
      </c>
      <c r="N135" s="225" t="e">
        <f>IF(A135="P",CONCATENATE(INDEX('LŠZ P'!A$2:AN$2000,B135,23),";",INDEX('LŠZ P'!A$2:AN$2000,B135,42)),CONCATENATE(INDEX('LŠZ H'!A$2:AM$2000,B135,23),";",INDEX('LŠZ H'!A$2:AM$2000,B135,39)))</f>
        <v>#REF!</v>
      </c>
      <c r="O135" s="294">
        <v>45366</v>
      </c>
      <c r="P135" s="297"/>
    </row>
    <row r="136" spans="1:16" s="262" customFormat="1">
      <c r="A136" s="225" t="s">
        <v>722</v>
      </c>
      <c r="B136" s="258">
        <v>908</v>
      </c>
      <c r="C136" s="392">
        <v>133</v>
      </c>
      <c r="D136" s="225" t="str">
        <f>IF(A136="P",INDEX('LŠZ P'!A$2:AN$2000,B136,11),INDEX('LŠZ H'!A$2:AM$2000,B136,11))</f>
        <v>Ing. Juraj ČIERNIK</v>
      </c>
      <c r="E136" s="225" t="str">
        <f>IF(A136="P",INDEX('LŠZ P'!A$2:AN$2000,B136,5),INDEX('LŠZ H'!A$2:AM$2000,B136,5))</f>
        <v>OM-P908</v>
      </c>
      <c r="F136" s="225">
        <f>IF(A136="P",INDEX('LŠZ P'!A$2:AN$2000,B136,6),INDEX('LŠZ H'!A$2:AM$2000,B136,6))</f>
        <v>0</v>
      </c>
      <c r="G136" s="258" t="str">
        <f>IF(A136="P",INDEX('LŠZ P'!A$2:AN$2000,B136,21),INDEX('LŠZ H'!A$2:AM$2000,B136,21))</f>
        <v>P</v>
      </c>
      <c r="H136" s="225">
        <f>IF(A136="P",INDEX('LŠZ P'!A$2:AN$2000,B136,17),INDEX('LŠZ H'!A$2:AM$2000,B136,17))</f>
        <v>21197</v>
      </c>
      <c r="I136" s="294">
        <v>45001</v>
      </c>
      <c r="J136" s="258" t="str">
        <f>IF(A136="P",INDEX('LŠZ P'!A$2:AN$2000,B136,2),INDEX('LŠZ H'!A$2:AM$2000,B136,2))</f>
        <v>PK</v>
      </c>
      <c r="K136" s="225" t="str">
        <f>IF(A136="P",CONCATENATE(INDEX('LŠZ P'!A$2:AN$2000,B136,24),",",INDEX('LŠZ P'!A$2:AN$2000,B136,26)," ",INDEX('LŠZ P'!A$2:AN$2000,B136,25)),CONCATENATE(INDEX('LŠZ H'!A$2:AM$2000,B136,24),",",INDEX('LŠZ H'!A$2:AM$2000,B136,26)," ",INDEX('LŠZ H'!A$2:AM$2000,B136,25)))</f>
        <v>Podmanín 189,EN-D 45732</v>
      </c>
      <c r="L136" s="225" t="str">
        <f>IF(A136="P",INDEX('LŠZ P'!A$2:AN$2000,B136,20),INDEX('LŠZ H'!A$2:AM$2000,B136,20))</f>
        <v>Vyparina</v>
      </c>
      <c r="M136" s="225" t="str">
        <f>IF(A136="P",CONCATENATE(INDEX('LŠZ P'!A$2:AN$2000,B136,3),"/",INDEX('LŠZ P'!A$2:AN$2000,B136,4)),CONCATENATE(INDEX('LŠZ H'!A$2:AM$2000,B136,3),"/",INDEX('LŠZ H'!A$2:AM$2000,B136,4)))</f>
        <v>ZEOLITE GT ML/</v>
      </c>
      <c r="N136" s="225" t="e">
        <f>IF(A136="P",CONCATENATE(INDEX('LŠZ P'!A$2:AN$2000,B136,23),";",INDEX('LŠZ P'!A$2:AN$2000,B136,42)),CONCATENATE(INDEX('LŠZ H'!A$2:AM$2000,B136,23),";",INDEX('LŠZ H'!A$2:AM$2000,B136,39)))</f>
        <v>#REF!</v>
      </c>
      <c r="O136" s="294">
        <v>45732</v>
      </c>
      <c r="P136" s="297"/>
    </row>
    <row r="137" spans="1:16" s="573" customFormat="1">
      <c r="A137" s="225" t="s">
        <v>722</v>
      </c>
      <c r="B137" s="258">
        <v>1313</v>
      </c>
      <c r="C137" s="392">
        <v>134</v>
      </c>
      <c r="D137" s="225" t="str">
        <f>IF(A137="P",INDEX('LŠZ P'!A$2:AN$2000,B137,11),INDEX('LŠZ H'!A$2:AM$2000,B137,11))</f>
        <v>Bronislav VICENA</v>
      </c>
      <c r="E137" s="225" t="str">
        <f>IF(A137="P",INDEX('LŠZ P'!A$2:AN$2000,B137,5),INDEX('LŠZ H'!A$2:AM$2000,B137,5))</f>
        <v>OM-L313</v>
      </c>
      <c r="F137" s="225">
        <f>IF(A137="P",INDEX('LŠZ P'!A$2:AN$2000,B137,6),INDEX('LŠZ H'!A$2:AM$2000,B137,6))</f>
        <v>0</v>
      </c>
      <c r="G137" s="258" t="str">
        <f>IF(A137="P",INDEX('LŠZ P'!A$2:AN$2000,B137,21),INDEX('LŠZ H'!A$2:AM$2000,B137,21))</f>
        <v>P</v>
      </c>
      <c r="H137" s="225">
        <f>IF(A137="P",INDEX('LŠZ P'!A$2:AN$2000,B137,17),INDEX('LŠZ H'!A$2:AM$2000,B137,17))</f>
        <v>17508</v>
      </c>
      <c r="I137" s="294">
        <v>45002</v>
      </c>
      <c r="J137" s="258" t="str">
        <f>IF(A137="P",INDEX('LŠZ P'!A$2:AN$2000,B137,2),INDEX('LŠZ H'!A$2:AM$2000,B137,2))</f>
        <v>PK</v>
      </c>
      <c r="K137" s="225" t="str">
        <f>IF(A137="P",CONCATENATE(INDEX('LŠZ P'!A$2:AN$2000,B137,24),",",INDEX('LŠZ P'!A$2:AN$2000,B137,26)," ",INDEX('LŠZ P'!A$2:AN$2000,B137,25)),CONCATENATE(INDEX('LŠZ H'!A$2:AM$2000,B137,24),",",INDEX('LŠZ H'!A$2:AM$2000,B137,26)," ",INDEX('LŠZ H'!A$2:AM$2000,B137,25)))</f>
        <v>Bernolákova 29,EN-B 45731</v>
      </c>
      <c r="L137" s="225" t="str">
        <f>IF(A137="P",INDEX('LŠZ P'!A$2:AN$2000,B137,20),INDEX('LŠZ H'!A$2:AM$2000,B137,20))</f>
        <v>Muhelyi</v>
      </c>
      <c r="M137" s="225" t="str">
        <f>IF(A137="P",CONCATENATE(INDEX('LŠZ P'!A$2:AN$2000,B137,3),"/",INDEX('LŠZ P'!A$2:AN$2000,B137,4)),CONCATENATE(INDEX('LŠZ H'!A$2:AM$2000,B137,3),"/",INDEX('LŠZ H'!A$2:AM$2000,B137,4)))</f>
        <v>ROOK 2 ML/</v>
      </c>
      <c r="N137" s="225" t="e">
        <f>IF(A137="P",CONCATENATE(INDEX('LŠZ P'!A$2:AN$2000,B137,23),";",INDEX('LŠZ P'!A$2:AN$2000,B137,42)),CONCATENATE(INDEX('LŠZ H'!A$2:AM$2000,B137,23),";",INDEX('LŠZ H'!A$2:AM$2000,B137,39)))</f>
        <v>#REF!</v>
      </c>
      <c r="O137" s="294">
        <v>45731</v>
      </c>
      <c r="P137" s="297"/>
    </row>
    <row r="138" spans="1:16" s="262" customFormat="1">
      <c r="A138" s="225" t="s">
        <v>722</v>
      </c>
      <c r="B138" s="258">
        <v>720</v>
      </c>
      <c r="C138" s="392">
        <v>135</v>
      </c>
      <c r="D138" s="225" t="str">
        <f>IF(A138="P",INDEX('LŠZ P'!A$2:AN$2000,B138,11),INDEX('LŠZ H'!A$2:AM$2000,B138,11))</f>
        <v>Ing. Erich HULMAN</v>
      </c>
      <c r="E138" s="225" t="str">
        <f>IF(A138="P",INDEX('LŠZ P'!A$2:AN$2000,B138,5),INDEX('LŠZ H'!A$2:AM$2000,B138,5))</f>
        <v>OM-P720</v>
      </c>
      <c r="F138" s="225">
        <f>IF(A138="P",INDEX('LŠZ P'!A$2:AN$2000,B138,6),INDEX('LŠZ H'!A$2:AM$2000,B138,6))</f>
        <v>0</v>
      </c>
      <c r="G138" s="258" t="str">
        <f>IF(A138="P",INDEX('LŠZ P'!A$2:AN$2000,B138,21),INDEX('LŠZ H'!A$2:AM$2000,B138,21))</f>
        <v>P</v>
      </c>
      <c r="H138" s="225">
        <f>IF(A138="P",INDEX('LŠZ P'!A$2:AN$2000,B138,17),INDEX('LŠZ H'!A$2:AM$2000,B138,17))</f>
        <v>21121</v>
      </c>
      <c r="I138" s="294">
        <v>45002</v>
      </c>
      <c r="J138" s="258" t="str">
        <f>IF(A138="P",INDEX('LŠZ P'!A$2:AN$2000,B138,2),INDEX('LŠZ H'!A$2:AM$2000,B138,2))</f>
        <v>PK</v>
      </c>
      <c r="K138" s="225" t="str">
        <f>IF(A138="P",CONCATENATE(INDEX('LŠZ P'!A$2:AN$2000,B138,24),",",INDEX('LŠZ P'!A$2:AN$2000,B138,26)," ",INDEX('LŠZ P'!A$2:AN$2000,B138,25)),CONCATENATE(INDEX('LŠZ H'!A$2:AM$2000,B138,24),",",INDEX('LŠZ H'!A$2:AM$2000,B138,26)," ",INDEX('LŠZ H'!A$2:AM$2000,B138,25)))</f>
        <v>Tavárikova osada 7,EN-A 45725</v>
      </c>
      <c r="L138" s="225" t="str">
        <f>IF(A138="P",INDEX('LŠZ P'!A$2:AN$2000,B138,20),INDEX('LŠZ H'!A$2:AM$2000,B138,20))</f>
        <v>Vyparina</v>
      </c>
      <c r="M138" s="225" t="str">
        <f>IF(A138="P",CONCATENATE(INDEX('LŠZ P'!A$2:AN$2000,B138,3),"/",INDEX('LŠZ P'!A$2:AN$2000,B138,4)),CONCATENATE(INDEX('LŠZ H'!A$2:AM$2000,B138,3),"/",INDEX('LŠZ H'!A$2:AM$2000,B138,4)))</f>
        <v>BOLERO 5 S/</v>
      </c>
      <c r="N138" s="225" t="e">
        <f>IF(A138="P",CONCATENATE(INDEX('LŠZ P'!A$2:AN$2000,B138,23),";",INDEX('LŠZ P'!A$2:AN$2000,B138,42)),CONCATENATE(INDEX('LŠZ H'!A$2:AM$2000,B138,23),";",INDEX('LŠZ H'!A$2:AM$2000,B138,39)))</f>
        <v>#REF!</v>
      </c>
      <c r="O138" s="294">
        <v>45725</v>
      </c>
      <c r="P138" s="297"/>
    </row>
    <row r="139" spans="1:16" s="262" customFormat="1">
      <c r="A139" s="225" t="s">
        <v>722</v>
      </c>
      <c r="B139" s="258">
        <v>405</v>
      </c>
      <c r="C139" s="392">
        <v>136</v>
      </c>
      <c r="D139" s="225" t="str">
        <f>IF(A139="P",INDEX('LŠZ P'!A$2:AN$2000,B139,11),INDEX('LŠZ H'!A$2:AM$2000,B139,11))</f>
        <v>Peter LENHARTOVIČ</v>
      </c>
      <c r="E139" s="225" t="str">
        <f>IF(A139="P",INDEX('LŠZ P'!A$2:AN$2000,B139,5),INDEX('LŠZ H'!A$2:AM$2000,B139,5))</f>
        <v>OM-P405</v>
      </c>
      <c r="F139" s="225">
        <f>IF(A139="P",INDEX('LŠZ P'!A$2:AN$2000,B139,6),INDEX('LŠZ H'!A$2:AM$2000,B139,6))</f>
        <v>0</v>
      </c>
      <c r="G139" s="258" t="str">
        <f>IF(A139="P",INDEX('LŠZ P'!A$2:AN$2000,B139,21),INDEX('LŠZ H'!A$2:AM$2000,B139,21))</f>
        <v>Z</v>
      </c>
      <c r="H139" s="225">
        <f>IF(A139="P",INDEX('LŠZ P'!A$2:AN$2000,B139,17),INDEX('LŠZ H'!A$2:AM$2000,B139,17))</f>
        <v>23136</v>
      </c>
      <c r="I139" s="294">
        <v>45005</v>
      </c>
      <c r="J139" s="258" t="str">
        <f>IF(A139="P",INDEX('LŠZ P'!A$2:AN$2000,B139,2),INDEX('LŠZ H'!A$2:AM$2000,B139,2))</f>
        <v>MPK</v>
      </c>
      <c r="K139" s="225" t="str">
        <f>IF(A139="P",CONCATENATE(INDEX('LŠZ P'!A$2:AN$2000,B139,24),",",INDEX('LŠZ P'!A$2:AN$2000,B139,26)," ",INDEX('LŠZ P'!A$2:AN$2000,B139,25)),CONCATENATE(INDEX('LŠZ H'!A$2:AM$2000,B139,24),",",INDEX('LŠZ H'!A$2:AM$2000,B139,26)," ",INDEX('LŠZ H'!A$2:AM$2000,B139,25)))</f>
        <v>Kostolište 438,DGAC 45484</v>
      </c>
      <c r="L139" s="225" t="str">
        <f>IF(A139="P",INDEX('LŠZ P'!A$2:AN$2000,B139,20),INDEX('LŠZ H'!A$2:AM$2000,B139,20))</f>
        <v>Adame</v>
      </c>
      <c r="M139" s="225" t="str">
        <f>IF(A139="P",CONCATENATE(INDEX('LŠZ P'!A$2:AN$2000,B139,3),"/",INDEX('LŠZ P'!A$2:AN$2000,B139,4)),CONCATENATE(INDEX('LŠZ H'!A$2:AM$2000,B139,3),"/",INDEX('LŠZ H'!A$2:AM$2000,B139,4)))</f>
        <v>CHARGER 2 28/</v>
      </c>
      <c r="N139" s="225" t="e">
        <f>IF(A139="P",CONCATENATE(INDEX('LŠZ P'!A$2:AN$2000,B139,23),";",INDEX('LŠZ P'!A$2:AN$2000,B139,42)),CONCATENATE(INDEX('LŠZ H'!A$2:AM$2000,B139,23),";",INDEX('LŠZ H'!A$2:AM$2000,B139,39)))</f>
        <v>#REF!</v>
      </c>
      <c r="O139" s="294">
        <v>45484</v>
      </c>
      <c r="P139" s="297"/>
    </row>
    <row r="140" spans="1:16" s="262" customFormat="1">
      <c r="A140" s="225" t="s">
        <v>722</v>
      </c>
      <c r="B140" s="258">
        <v>866</v>
      </c>
      <c r="C140" s="392">
        <v>137</v>
      </c>
      <c r="D140" s="225" t="str">
        <f>IF(A140="P",INDEX('LŠZ P'!A$2:AN$2000,B140,11),INDEX('LŠZ H'!A$2:AM$2000,B140,11))</f>
        <v>Rudolf BARANČÍK</v>
      </c>
      <c r="E140" s="225" t="str">
        <f>IF(A140="P",INDEX('LŠZ P'!A$2:AN$2000,B140,5),INDEX('LŠZ H'!A$2:AM$2000,B140,5))</f>
        <v>OM-P866</v>
      </c>
      <c r="F140" s="225">
        <f>IF(A140="P",INDEX('LŠZ P'!A$2:AN$2000,B140,6),INDEX('LŠZ H'!A$2:AM$2000,B140,6))</f>
        <v>0</v>
      </c>
      <c r="G140" s="258" t="str">
        <f>IF(A140="P",INDEX('LŠZ P'!A$2:AN$2000,B140,21),INDEX('LŠZ H'!A$2:AM$2000,B140,21))</f>
        <v>P</v>
      </c>
      <c r="H140" s="225">
        <f>IF(A140="P",INDEX('LŠZ P'!A$2:AN$2000,B140,17),INDEX('LŠZ H'!A$2:AM$2000,B140,17))</f>
        <v>17848</v>
      </c>
      <c r="I140" s="294">
        <v>45005</v>
      </c>
      <c r="J140" s="258" t="str">
        <f>IF(A140="P",INDEX('LŠZ P'!A$2:AN$2000,B140,2),INDEX('LŠZ H'!A$2:AM$2000,B140,2))</f>
        <v>PK</v>
      </c>
      <c r="K140" s="225" t="str">
        <f>IF(A140="P",CONCATENATE(INDEX('LŠZ P'!A$2:AN$2000,B140,24),",",INDEX('LŠZ P'!A$2:AN$2000,B140,26)," ",INDEX('LŠZ P'!A$2:AN$2000,B140,25)),CONCATENATE(INDEX('LŠZ H'!A$2:AM$2000,B140,24),",",INDEX('LŠZ H'!A$2:AM$2000,B140,26)," ",INDEX('LŠZ H'!A$2:AM$2000,B140,25)))</f>
        <v>Stupné 88,EN-A 45728</v>
      </c>
      <c r="L140" s="225" t="str">
        <f>IF(A140="P",INDEX('LŠZ P'!A$2:AN$2000,B140,20),INDEX('LŠZ H'!A$2:AM$2000,B140,20))</f>
        <v>Čierny</v>
      </c>
      <c r="M140" s="225" t="str">
        <f>IF(A140="P",CONCATENATE(INDEX('LŠZ P'!A$2:AN$2000,B140,3),"/",INDEX('LŠZ P'!A$2:AN$2000,B140,4)),CONCATENATE(INDEX('LŠZ H'!A$2:AM$2000,B140,3),"/",INDEX('LŠZ H'!A$2:AM$2000,B140,4)))</f>
        <v>BRIGHT 5 24/</v>
      </c>
      <c r="N140" s="225" t="e">
        <f>IF(A140="P",CONCATENATE(INDEX('LŠZ P'!A$2:AN$2000,B140,23),";",INDEX('LŠZ P'!A$2:AN$2000,B140,42)),CONCATENATE(INDEX('LŠZ H'!A$2:AM$2000,B140,23),";",INDEX('LŠZ H'!A$2:AM$2000,B140,39)))</f>
        <v>#REF!</v>
      </c>
      <c r="O140" s="294">
        <v>45728</v>
      </c>
      <c r="P140" s="297"/>
    </row>
    <row r="141" spans="1:16" s="262" customFormat="1">
      <c r="A141" s="225" t="s">
        <v>722</v>
      </c>
      <c r="B141" s="258">
        <v>8</v>
      </c>
      <c r="C141" s="392">
        <v>138</v>
      </c>
      <c r="D141" s="225" t="str">
        <f>IF(A141="P",INDEX('LŠZ P'!A$2:AN$2000,B141,11),INDEX('LŠZ H'!A$2:AM$2000,B141,11))</f>
        <v>Juraj KURIC</v>
      </c>
      <c r="E141" s="225" t="str">
        <f>IF(A141="P",INDEX('LŠZ P'!A$2:AN$2000,B141,5),INDEX('LŠZ H'!A$2:AM$2000,B141,5))</f>
        <v>OM-P008</v>
      </c>
      <c r="F141" s="225">
        <f>IF(A141="P",INDEX('LŠZ P'!A$2:AN$2000,B141,6),INDEX('LŠZ H'!A$2:AM$2000,B141,6))</f>
        <v>0</v>
      </c>
      <c r="G141" s="258" t="str">
        <f>IF(A141="P",INDEX('LŠZ P'!A$2:AN$2000,B141,21),INDEX('LŠZ H'!A$2:AM$2000,B141,21))</f>
        <v>P</v>
      </c>
      <c r="H141" s="225">
        <f>IF(A141="P",INDEX('LŠZ P'!A$2:AN$2000,B141,17),INDEX('LŠZ H'!A$2:AM$2000,B141,17))</f>
        <v>21118</v>
      </c>
      <c r="I141" s="294">
        <v>45009</v>
      </c>
      <c r="J141" s="258" t="str">
        <f>IF(A141="P",INDEX('LŠZ P'!A$2:AN$2000,B141,2),INDEX('LŠZ H'!A$2:AM$2000,B141,2))</f>
        <v>PK</v>
      </c>
      <c r="K141" s="225" t="str">
        <f>IF(A141="P",CONCATENATE(INDEX('LŠZ P'!A$2:AN$2000,B141,24),",",INDEX('LŠZ P'!A$2:AN$2000,B141,26)," ",INDEX('LŠZ P'!A$2:AN$2000,B141,25)),CONCATENATE(INDEX('LŠZ H'!A$2:AM$2000,B141,24),",",INDEX('LŠZ H'!A$2:AM$2000,B141,26)," ",INDEX('LŠZ H'!A$2:AM$2000,B141,25)))</f>
        <v>Športová 369,EN-C 45730</v>
      </c>
      <c r="L141" s="225" t="str">
        <f>IF(A141="P",INDEX('LŠZ P'!A$2:AN$2000,B141,20),INDEX('LŠZ H'!A$2:AM$2000,B141,20))</f>
        <v>Adame</v>
      </c>
      <c r="M141" s="225" t="str">
        <f>IF(A141="P",CONCATENATE(INDEX('LŠZ P'!A$2:AN$2000,B141,3),"/",INDEX('LŠZ P'!A$2:AN$2000,B141,4)),CONCATENATE(INDEX('LŠZ H'!A$2:AM$2000,B141,3),"/",INDEX('LŠZ H'!A$2:AM$2000,B141,4)))</f>
        <v>VENUS SC L/</v>
      </c>
      <c r="N141" s="225" t="e">
        <f>IF(A141="P",CONCATENATE(INDEX('LŠZ P'!A$2:AN$2000,B141,23),";",INDEX('LŠZ P'!A$2:AN$2000,B141,42)),CONCATENATE(INDEX('LŠZ H'!A$2:AM$2000,B141,23),";",INDEX('LŠZ H'!A$2:AM$2000,B141,39)))</f>
        <v>#REF!</v>
      </c>
      <c r="O141" s="294">
        <v>45730</v>
      </c>
      <c r="P141" s="297"/>
    </row>
    <row r="142" spans="1:16" s="262" customFormat="1">
      <c r="A142" s="225" t="s">
        <v>722</v>
      </c>
      <c r="B142" s="258">
        <v>57</v>
      </c>
      <c r="C142" s="392">
        <v>139</v>
      </c>
      <c r="D142" s="225" t="str">
        <f>IF(A142="P",INDEX('LŠZ P'!A$2:AN$2000,B142,11),INDEX('LŠZ H'!A$2:AM$2000,B142,11))</f>
        <v>Branislav DRENGUBIAK</v>
      </c>
      <c r="E142" s="225" t="str">
        <f>IF(A142="P",INDEX('LŠZ P'!A$2:AN$2000,B142,5),INDEX('LŠZ H'!A$2:AM$2000,B142,5))</f>
        <v>OM-P057</v>
      </c>
      <c r="F142" s="225">
        <f>IF(A142="P",INDEX('LŠZ P'!A$2:AN$2000,B142,6),INDEX('LŠZ H'!A$2:AM$2000,B142,6))</f>
        <v>0</v>
      </c>
      <c r="G142" s="258" t="str">
        <f>IF(A142="P",INDEX('LŠZ P'!A$2:AN$2000,B142,21),INDEX('LŠZ H'!A$2:AM$2000,B142,21))</f>
        <v>P</v>
      </c>
      <c r="H142" s="225">
        <f>IF(A142="P",INDEX('LŠZ P'!A$2:AN$2000,B142,17),INDEX('LŠZ H'!A$2:AM$2000,B142,17))</f>
        <v>20728</v>
      </c>
      <c r="I142" s="294">
        <v>45009</v>
      </c>
      <c r="J142" s="258" t="str">
        <f>IF(A142="P",INDEX('LŠZ P'!A$2:AN$2000,B142,2),INDEX('LŠZ H'!A$2:AM$2000,B142,2))</f>
        <v>PK</v>
      </c>
      <c r="K142" s="225" t="str">
        <f>IF(A142="P",CONCATENATE(INDEX('LŠZ P'!A$2:AN$2000,B142,24),",",INDEX('LŠZ P'!A$2:AN$2000,B142,26)," ",INDEX('LŠZ P'!A$2:AN$2000,B142,25)),CONCATENATE(INDEX('LŠZ H'!A$2:AM$2000,B142,24),",",INDEX('LŠZ H'!A$2:AM$2000,B142,26)," ",INDEX('LŠZ H'!A$2:AM$2000,B142,25)))</f>
        <v>Sadová 5,EN-B 45741</v>
      </c>
      <c r="L142" s="225" t="str">
        <f>IF(A142="P",INDEX('LŠZ P'!A$2:AN$2000,B142,20),INDEX('LŠZ H'!A$2:AM$2000,B142,20))</f>
        <v>Adame</v>
      </c>
      <c r="M142" s="225" t="str">
        <f>IF(A142="P",CONCATENATE(INDEX('LŠZ P'!A$2:AN$2000,B142,3),"/",INDEX('LŠZ P'!A$2:AN$2000,B142,4)),CONCATENATE(INDEX('LŠZ H'!A$2:AM$2000,B142,3),"/",INDEX('LŠZ H'!A$2:AM$2000,B142,4)))</f>
        <v>PARADIS 28/</v>
      </c>
      <c r="N142" s="225" t="e">
        <f>IF(A142="P",CONCATENATE(INDEX('LŠZ P'!A$2:AN$2000,B142,23),";",INDEX('LŠZ P'!A$2:AN$2000,B142,42)),CONCATENATE(INDEX('LŠZ H'!A$2:AM$2000,B142,23),";",INDEX('LŠZ H'!A$2:AM$2000,B142,39)))</f>
        <v>#REF!</v>
      </c>
      <c r="O142" s="294">
        <v>45741</v>
      </c>
      <c r="P142" s="297"/>
    </row>
    <row r="143" spans="1:16" s="262" customFormat="1">
      <c r="A143" s="225" t="s">
        <v>722</v>
      </c>
      <c r="B143" s="258">
        <v>541</v>
      </c>
      <c r="C143" s="392">
        <v>140</v>
      </c>
      <c r="D143" s="225" t="str">
        <f>IF(A143="P",INDEX('LŠZ P'!A$2:AN$2000,B143,11),INDEX('LŠZ H'!A$2:AM$2000,B143,11))</f>
        <v>Miroslav MATEJKA</v>
      </c>
      <c r="E143" s="225" t="str">
        <f>IF(A143="P",INDEX('LŠZ P'!A$2:AN$2000,B143,5),INDEX('LŠZ H'!A$2:AM$2000,B143,5))</f>
        <v>OM-P541</v>
      </c>
      <c r="F143" s="225">
        <f>IF(A143="P",INDEX('LŠZ P'!A$2:AN$2000,B143,6),INDEX('LŠZ H'!A$2:AM$2000,B143,6))</f>
        <v>0</v>
      </c>
      <c r="G143" s="258" t="str">
        <f>IF(A143="P",INDEX('LŠZ P'!A$2:AN$2000,B143,21),INDEX('LŠZ H'!A$2:AM$2000,B143,21))</f>
        <v>P</v>
      </c>
      <c r="H143" s="225">
        <f>IF(A143="P",INDEX('LŠZ P'!A$2:AN$2000,B143,17),INDEX('LŠZ H'!A$2:AM$2000,B143,17))</f>
        <v>21138</v>
      </c>
      <c r="I143" s="294">
        <v>45009</v>
      </c>
      <c r="J143" s="258" t="str">
        <f>IF(A143="P",INDEX('LŠZ P'!A$2:AN$2000,B143,2),INDEX('LŠZ H'!A$2:AM$2000,B143,2))</f>
        <v>PK</v>
      </c>
      <c r="K143" s="225" t="str">
        <f>IF(A143="P",CONCATENATE(INDEX('LŠZ P'!A$2:AN$2000,B143,24),",",INDEX('LŠZ P'!A$2:AN$2000,B143,26)," ",INDEX('LŠZ P'!A$2:AN$2000,B143,25)),CONCATENATE(INDEX('LŠZ H'!A$2:AM$2000,B143,24),",",INDEX('LŠZ H'!A$2:AM$2000,B143,26)," ",INDEX('LŠZ H'!A$2:AM$2000,B143,25)))</f>
        <v>Žiar 183,EN-C 45726</v>
      </c>
      <c r="L143" s="225" t="str">
        <f>IF(A143="P",INDEX('LŠZ P'!A$2:AN$2000,B143,20),INDEX('LŠZ H'!A$2:AM$2000,B143,20))</f>
        <v>Adame</v>
      </c>
      <c r="M143" s="225" t="str">
        <f>IF(A143="P",CONCATENATE(INDEX('LŠZ P'!A$2:AN$2000,B143,3),"/",INDEX('LŠZ P'!A$2:AN$2000,B143,4)),CONCATENATE(INDEX('LŠZ H'!A$2:AM$2000,B143,3),"/",INDEX('LŠZ H'!A$2:AM$2000,B143,4)))</f>
        <v>DELTA 3 L/</v>
      </c>
      <c r="N143" s="225" t="e">
        <f>IF(A143="P",CONCATENATE(INDEX('LŠZ P'!A$2:AN$2000,B143,23),";",INDEX('LŠZ P'!A$2:AN$2000,B143,42)),CONCATENATE(INDEX('LŠZ H'!A$2:AM$2000,B143,23),";",INDEX('LŠZ H'!A$2:AM$2000,B143,39)))</f>
        <v>#REF!</v>
      </c>
      <c r="O143" s="294">
        <v>45726</v>
      </c>
      <c r="P143" s="297"/>
    </row>
    <row r="144" spans="1:16" s="262" customFormat="1">
      <c r="A144" s="225" t="s">
        <v>722</v>
      </c>
      <c r="B144" s="258">
        <v>1297</v>
      </c>
      <c r="C144" s="392">
        <v>141</v>
      </c>
      <c r="D144" s="225" t="str">
        <f>IF(A144="P",INDEX('LŠZ P'!A$2:AN$2000,B144,11),INDEX('LŠZ H'!A$2:AM$2000,B144,11))</f>
        <v>Martin BAČINSKÝ</v>
      </c>
      <c r="E144" s="296" t="str">
        <f>IF(A144="P",INDEX('LŠZ P'!A$2:AN$2000,B144,5),INDEX('LŠZ H'!A$2:AM$2000,B144,5))</f>
        <v>OM-L297</v>
      </c>
      <c r="F144" s="225">
        <f>IF(A144="P",INDEX('LŠZ P'!A$2:AN$2000,B144,6),INDEX('LŠZ H'!A$2:AM$2000,B144,6))</f>
        <v>0</v>
      </c>
      <c r="G144" s="258" t="str">
        <f>IF(A144="P",INDEX('LŠZ P'!A$2:AN$2000,B144,21),INDEX('LŠZ H'!A$2:AM$2000,B144,21))</f>
        <v>P</v>
      </c>
      <c r="H144" s="225">
        <f>IF(A144="P",INDEX('LŠZ P'!A$2:AN$2000,B144,17),INDEX('LŠZ H'!A$2:AM$2000,B144,17))</f>
        <v>21208</v>
      </c>
      <c r="I144" s="294">
        <v>45012</v>
      </c>
      <c r="J144" s="258" t="str">
        <f>IF(A144="P",INDEX('LŠZ P'!A$2:AN$2000,B144,2),INDEX('LŠZ H'!A$2:AM$2000,B144,2))</f>
        <v>PK</v>
      </c>
      <c r="K144" s="225" t="str">
        <f>IF(A144="P",CONCATENATE(INDEX('LŠZ P'!A$2:AN$2000,B144,24),",",INDEX('LŠZ P'!A$2:AN$2000,B144,26)," ",INDEX('LŠZ P'!A$2:AN$2000,B144,25)),CONCATENATE(INDEX('LŠZ H'!A$2:AM$2000,B144,24),",",INDEX('LŠZ H'!A$2:AM$2000,B144,26)," ",INDEX('LŠZ H'!A$2:AM$2000,B144,25)))</f>
        <v>Dolná Tižina 152,DGAC 45747</v>
      </c>
      <c r="L144" s="225" t="str">
        <f>IF(A144="P",INDEX('LŠZ P'!A$2:AN$2000,B144,20),INDEX('LŠZ H'!A$2:AM$2000,B144,20))</f>
        <v>Adame</v>
      </c>
      <c r="M144" s="225" t="str">
        <f>IF(A144="P",CONCATENATE(INDEX('LŠZ P'!A$2:AN$2000,B144,3),"/",INDEX('LŠZ P'!A$2:AN$2000,B144,4)),CONCATENATE(INDEX('LŠZ H'!A$2:AM$2000,B144,3),"/",INDEX('LŠZ H'!A$2:AM$2000,B144,4)))</f>
        <v>CHARGER 2 28/</v>
      </c>
      <c r="N144" s="225" t="e">
        <f>IF(A144="P",CONCATENATE(INDEX('LŠZ P'!A$2:AN$2000,B144,23),";",INDEX('LŠZ P'!A$2:AN$2000,B144,42)),CONCATENATE(INDEX('LŠZ H'!A$2:AM$2000,B144,23),";",INDEX('LŠZ H'!A$2:AM$2000,B144,39)))</f>
        <v>#REF!</v>
      </c>
      <c r="O144" s="294">
        <v>45735</v>
      </c>
      <c r="P144" s="297"/>
    </row>
    <row r="145" spans="1:16" s="262" customFormat="1">
      <c r="A145" s="225" t="s">
        <v>489</v>
      </c>
      <c r="B145" s="258">
        <v>912</v>
      </c>
      <c r="C145" s="392">
        <v>142</v>
      </c>
      <c r="D145" s="225" t="str">
        <f>IF(A145="P",INDEX('LŠZ P'!A$2:AN$2000,B145,11),INDEX('LŠZ H'!A$2:AM$2000,B145,11))</f>
        <v>Ing. Kvetoslava KOPECKÁ</v>
      </c>
      <c r="E145" s="225" t="str">
        <f>IF(A145="P",INDEX('LŠZ P'!A$2:AN$2000,B145,5),INDEX('LŠZ H'!A$2:AM$2000,B145,5))</f>
        <v>OM-H912</v>
      </c>
      <c r="F145" s="225">
        <f>IF(A145="P",INDEX('LŠZ P'!A$2:AN$2000,B145,6),INDEX('LŠZ H'!A$2:AM$2000,B145,6))</f>
        <v>0</v>
      </c>
      <c r="G145" s="258" t="str">
        <f>IF(A145="P",INDEX('LŠZ P'!A$2:AN$2000,B145,21),INDEX('LŠZ H'!A$2:AM$2000,B145,21))</f>
        <v>P</v>
      </c>
      <c r="H145" s="225">
        <f>IF(A145="P",INDEX('LŠZ P'!A$2:AN$2000,B145,17),INDEX('LŠZ H'!A$2:AM$2000,B145,17))</f>
        <v>18513</v>
      </c>
      <c r="I145" s="294">
        <v>45012</v>
      </c>
      <c r="J145" s="258" t="str">
        <f>IF(A145="P",INDEX('LŠZ P'!A$2:AN$2000,B145,2),INDEX('LŠZ H'!A$2:AM$2000,B145,2))</f>
        <v>MZK</v>
      </c>
      <c r="K145" s="225" t="str">
        <f>IF(A145="P",CONCATENATE(INDEX('LŠZ P'!A$2:AN$2000,B145,24),",",INDEX('LŠZ P'!A$2:AN$2000,B145,26)," ",INDEX('LŠZ P'!A$2:AN$2000,B145,25)),CONCATENATE(INDEX('LŠZ H'!A$2:AM$2000,B145,24),",",INDEX('LŠZ H'!A$2:AM$2000,B145,26)," ",INDEX('LŠZ H'!A$2:AM$2000,B145,25)))</f>
        <v>Lipová 1072/5,956 33 Chynorany</v>
      </c>
      <c r="L145" s="225" t="str">
        <f>IF(A145="P",INDEX('LŠZ P'!A$2:AN$2000,B145,20),INDEX('LŠZ H'!A$2:AM$2000,B145,20))</f>
        <v>Jančovič</v>
      </c>
      <c r="M145" s="225" t="str">
        <f>IF(A145="P",CONCATENATE(INDEX('LŠZ P'!A$2:AN$2000,B145,3),"/",INDEX('LŠZ P'!A$2:AN$2000,B145,4)),CONCATENATE(INDEX('LŠZ H'!A$2:AM$2000,B145,3),"/",INDEX('LŠZ H'!A$2:AM$2000,B145,4)))</f>
        <v>PROFI TL 14/JOKER/</v>
      </c>
      <c r="N145" s="225" t="str">
        <f>IF(A145="P",CONCATENATE(INDEX('LŠZ P'!A$2:AN$2000,B145,23),";",INDEX('LŠZ P'!A$2:AN$2000,B145,42)),CONCATENATE(INDEX('LŠZ H'!A$2:AM$2000,B145,23),";",INDEX('LŠZ H'!A$2:AM$2000,B145,39)))</f>
        <v>120,35/194;</v>
      </c>
      <c r="O145" s="294">
        <v>45725</v>
      </c>
      <c r="P145" s="297"/>
    </row>
    <row r="146" spans="1:16" s="262" customFormat="1">
      <c r="A146" s="225" t="s">
        <v>722</v>
      </c>
      <c r="B146" s="258">
        <v>552</v>
      </c>
      <c r="C146" s="392">
        <v>143</v>
      </c>
      <c r="D146" s="225" t="str">
        <f>IF(A146="P",INDEX('LŠZ P'!A$2:AN$2000,B146,11),INDEX('LŠZ H'!A$2:AM$2000,B146,11))</f>
        <v>Gabriel GANYO</v>
      </c>
      <c r="E146" s="225" t="str">
        <f>IF(A146="P",INDEX('LŠZ P'!A$2:AN$2000,B146,5),INDEX('LŠZ H'!A$2:AM$2000,B146,5))</f>
        <v>OM-P552</v>
      </c>
      <c r="F146" s="225">
        <f>IF(A146="P",INDEX('LŠZ P'!A$2:AN$2000,B146,6),INDEX('LŠZ H'!A$2:AM$2000,B146,6))</f>
        <v>0</v>
      </c>
      <c r="G146" s="258" t="str">
        <f>IF(A146="P",INDEX('LŠZ P'!A$2:AN$2000,B146,21),INDEX('LŠZ H'!A$2:AM$2000,B146,21))</f>
        <v>P</v>
      </c>
      <c r="H146" s="225">
        <f>IF(A146="P",INDEX('LŠZ P'!A$2:AN$2000,B146,17),INDEX('LŠZ H'!A$2:AM$2000,B146,17))</f>
        <v>21152</v>
      </c>
      <c r="I146" s="294">
        <v>45012</v>
      </c>
      <c r="J146" s="258" t="str">
        <f>IF(A146="P",INDEX('LŠZ P'!A$2:AN$2000,B146,2),INDEX('LŠZ H'!A$2:AM$2000,B146,2))</f>
        <v>PK</v>
      </c>
      <c r="K146" s="225" t="str">
        <f>IF(A146="P",CONCATENATE(INDEX('LŠZ P'!A$2:AN$2000,B146,24),",",INDEX('LŠZ P'!A$2:AN$2000,B146,26)," ",INDEX('LŠZ P'!A$2:AN$2000,B146,25)),CONCATENATE(INDEX('LŠZ H'!A$2:AM$2000,B146,24),",",INDEX('LŠZ H'!A$2:AM$2000,B146,26)," ",INDEX('LŠZ H'!A$2:AM$2000,B146,25)))</f>
        <v>Vinohradnícka 398/12,EN-B 45735</v>
      </c>
      <c r="L146" s="225" t="str">
        <f>IF(A146="P",INDEX('LŠZ P'!A$2:AN$2000,B146,20),INDEX('LŠZ H'!A$2:AM$2000,B146,20))</f>
        <v>Kišš</v>
      </c>
      <c r="M146" s="225" t="str">
        <f>IF(A146="P",CONCATENATE(INDEX('LŠZ P'!A$2:AN$2000,B146,3),"/",INDEX('LŠZ P'!A$2:AN$2000,B146,4)),CONCATENATE(INDEX('LŠZ H'!A$2:AM$2000,B146,3),"/",INDEX('LŠZ H'!A$2:AM$2000,B146,4)))</f>
        <v>EPIC S/</v>
      </c>
      <c r="N146" s="225" t="e">
        <f>IF(A146="P",CONCATENATE(INDEX('LŠZ P'!A$2:AN$2000,B146,23),";",INDEX('LŠZ P'!A$2:AN$2000,B146,42)),CONCATENATE(INDEX('LŠZ H'!A$2:AM$2000,B146,23),";",INDEX('LŠZ H'!A$2:AM$2000,B146,39)))</f>
        <v>#REF!</v>
      </c>
      <c r="O146" s="294">
        <v>45735</v>
      </c>
      <c r="P146" s="297"/>
    </row>
    <row r="147" spans="1:16" s="262" customFormat="1">
      <c r="A147" s="225" t="s">
        <v>722</v>
      </c>
      <c r="B147" s="258">
        <v>1209</v>
      </c>
      <c r="C147" s="392">
        <v>144</v>
      </c>
      <c r="D147" s="225" t="str">
        <f>IF(A147="P",INDEX('LŠZ P'!A$2:AN$2000,B147,11),INDEX('LŠZ H'!A$2:AM$2000,B147,11))</f>
        <v>Milan FULAJTÁR</v>
      </c>
      <c r="E147" s="225" t="str">
        <f>IF(A147="P",INDEX('LŠZ P'!A$2:AN$2000,B147,5),INDEX('LŠZ H'!A$2:AM$2000,B147,5))</f>
        <v>OM-L209</v>
      </c>
      <c r="F147" s="225">
        <f>IF(A147="P",INDEX('LŠZ P'!A$2:AN$2000,B147,6),INDEX('LŠZ H'!A$2:AM$2000,B147,6))</f>
        <v>0</v>
      </c>
      <c r="G147" s="258" t="str">
        <f>IF(A147="P",INDEX('LŠZ P'!A$2:AN$2000,B147,21),INDEX('LŠZ H'!A$2:AM$2000,B147,21))</f>
        <v>P</v>
      </c>
      <c r="H147" s="225">
        <f>IF(A147="P",INDEX('LŠZ P'!A$2:AN$2000,B147,17),INDEX('LŠZ H'!A$2:AM$2000,B147,17))</f>
        <v>23144</v>
      </c>
      <c r="I147" s="294">
        <v>45012</v>
      </c>
      <c r="J147" s="258" t="str">
        <f>IF(A147="P",INDEX('LŠZ P'!A$2:AN$2000,B147,2),INDEX('LŠZ H'!A$2:AM$2000,B147,2))</f>
        <v>PK</v>
      </c>
      <c r="K147" s="225" t="str">
        <f>IF(A147="P",CONCATENATE(INDEX('LŠZ P'!A$2:AN$2000,B147,24),",",INDEX('LŠZ P'!A$2:AN$2000,B147,26)," ",INDEX('LŠZ P'!A$2:AN$2000,B147,25)),CONCATENATE(INDEX('LŠZ H'!A$2:AM$2000,B147,24),",",INDEX('LŠZ H'!A$2:AM$2000,B147,26)," ",INDEX('LŠZ H'!A$2:AM$2000,B147,25)))</f>
        <v>Venevská 764/19,EN-A 45735</v>
      </c>
      <c r="L147" s="225" t="str">
        <f>IF(A147="P",INDEX('LŠZ P'!A$2:AN$2000,B147,20),INDEX('LŠZ H'!A$2:AM$2000,B147,20))</f>
        <v>Kišš</v>
      </c>
      <c r="M147" s="225" t="str">
        <f>IF(A147="P",CONCATENATE(INDEX('LŠZ P'!A$2:AN$2000,B147,3),"/",INDEX('LŠZ P'!A$2:AN$2000,B147,4)),CONCATENATE(INDEX('LŠZ H'!A$2:AM$2000,B147,3),"/",INDEX('LŠZ H'!A$2:AM$2000,B147,4)))</f>
        <v>BRIGHT 5 26/</v>
      </c>
      <c r="N147" s="225" t="e">
        <f>IF(A147="P",CONCATENATE(INDEX('LŠZ P'!A$2:AN$2000,B147,23),";",INDEX('LŠZ P'!A$2:AN$2000,B147,42)),CONCATENATE(INDEX('LŠZ H'!A$2:AM$2000,B147,23),";",INDEX('LŠZ H'!A$2:AM$2000,B147,39)))</f>
        <v>#REF!</v>
      </c>
      <c r="O147" s="294">
        <v>45735</v>
      </c>
      <c r="P147" s="297"/>
    </row>
    <row r="148" spans="1:16" s="262" customFormat="1">
      <c r="A148" s="225" t="s">
        <v>722</v>
      </c>
      <c r="B148" s="258">
        <v>396</v>
      </c>
      <c r="C148" s="392">
        <v>145</v>
      </c>
      <c r="D148" s="225" t="str">
        <f>IF(A148="P",INDEX('LŠZ P'!A$2:AN$2000,B148,11),INDEX('LŠZ H'!A$2:AM$2000,B148,11))</f>
        <v>Peter LENÁRT</v>
      </c>
      <c r="E148" s="225" t="str">
        <f>IF(A148="P",INDEX('LŠZ P'!A$2:AN$2000,B148,5),INDEX('LŠZ H'!A$2:AM$2000,B148,5))</f>
        <v>OM-P396</v>
      </c>
      <c r="F148" s="225">
        <f>IF(A148="P",INDEX('LŠZ P'!A$2:AN$2000,B148,6),INDEX('LŠZ H'!A$2:AM$2000,B148,6))</f>
        <v>0</v>
      </c>
      <c r="G148" s="258" t="str">
        <f>IF(A148="P",INDEX('LŠZ P'!A$2:AN$2000,B148,21),INDEX('LŠZ H'!A$2:AM$2000,B148,21))</f>
        <v>P</v>
      </c>
      <c r="H148" s="225">
        <f>IF(A148="P",INDEX('LŠZ P'!A$2:AN$2000,B148,17),INDEX('LŠZ H'!A$2:AM$2000,B148,17))</f>
        <v>21408</v>
      </c>
      <c r="I148" s="294">
        <v>45013</v>
      </c>
      <c r="J148" s="258" t="str">
        <f>IF(A148="P",INDEX('LŠZ P'!A$2:AN$2000,B148,2),INDEX('LŠZ H'!A$2:AM$2000,B148,2))</f>
        <v>PK</v>
      </c>
      <c r="K148" s="225" t="str">
        <f>IF(A148="P",CONCATENATE(INDEX('LŠZ P'!A$2:AN$2000,B148,24),",",INDEX('LŠZ P'!A$2:AN$2000,B148,26)," ",INDEX('LŠZ P'!A$2:AN$2000,B148,25)),CONCATENATE(INDEX('LŠZ H'!A$2:AM$2000,B148,24),",",INDEX('LŠZ H'!A$2:AM$2000,B148,26)," ",INDEX('LŠZ H'!A$2:AM$2000,B148,25)))</f>
        <v>Remeniny 37,EN-B 45707</v>
      </c>
      <c r="L148" s="225" t="str">
        <f>IF(A148="P",INDEX('LŠZ P'!A$2:AN$2000,B148,20),INDEX('LŠZ H'!A$2:AM$2000,B148,20))</f>
        <v>Vyparina</v>
      </c>
      <c r="M148" s="225" t="str">
        <f>IF(A148="P",CONCATENATE(INDEX('LŠZ P'!A$2:AN$2000,B148,3),"/",INDEX('LŠZ P'!A$2:AN$2000,B148,4)),CONCATENATE(INDEX('LŠZ H'!A$2:AM$2000,B148,3),"/",INDEX('LŠZ H'!A$2:AM$2000,B148,4)))</f>
        <v>ION 6 M/</v>
      </c>
      <c r="N148" s="225" t="e">
        <f>IF(A148="P",CONCATENATE(INDEX('LŠZ P'!A$2:AN$2000,B148,23),";",INDEX('LŠZ P'!A$2:AN$2000,B148,42)),CONCATENATE(INDEX('LŠZ H'!A$2:AM$2000,B148,23),";",INDEX('LŠZ H'!A$2:AM$2000,B148,39)))</f>
        <v>#REF!</v>
      </c>
      <c r="O148" s="294">
        <v>45707</v>
      </c>
      <c r="P148" s="297"/>
    </row>
    <row r="149" spans="1:16" s="262" customFormat="1">
      <c r="A149" s="225" t="s">
        <v>489</v>
      </c>
      <c r="B149" s="258">
        <v>40</v>
      </c>
      <c r="C149" s="392">
        <v>146</v>
      </c>
      <c r="D149" s="225" t="str">
        <f>IF(A149="P",INDEX('LŠZ P'!A$2:AN$2000,B149,11),INDEX('LŠZ H'!A$2:AM$2000,B149,11))</f>
        <v>Ing. Vladimír LUKAČIŠIN</v>
      </c>
      <c r="E149" s="225" t="str">
        <f>IF(A149="P",INDEX('LŠZ P'!A$2:AN$2000,B149,5),INDEX('LŠZ H'!A$2:AM$2000,B149,5))</f>
        <v>OM-H040</v>
      </c>
      <c r="F149" s="225">
        <f>IF(A149="P",INDEX('LŠZ P'!A$2:AN$2000,B149,6),INDEX('LŠZ H'!A$2:AM$2000,B149,6))</f>
        <v>0</v>
      </c>
      <c r="G149" s="258" t="str">
        <f>IF(A149="P",INDEX('LŠZ P'!A$2:AN$2000,B149,21),INDEX('LŠZ H'!A$2:AM$2000,B149,21))</f>
        <v>P</v>
      </c>
      <c r="H149" s="225">
        <f>IF(A149="P",INDEX('LŠZ P'!A$2:AN$2000,B149,17),INDEX('LŠZ H'!A$2:AM$2000,B149,17))</f>
        <v>19560</v>
      </c>
      <c r="I149" s="294">
        <v>45013</v>
      </c>
      <c r="J149" s="258" t="str">
        <f>IF(A149="P",INDEX('LŠZ P'!A$2:AN$2000,B149,2),INDEX('LŠZ H'!A$2:AM$2000,B149,2))</f>
        <v>MZK</v>
      </c>
      <c r="K149" s="225" t="str">
        <f>IF(A149="P",CONCATENATE(INDEX('LŠZ P'!A$2:AN$2000,B149,24),",",INDEX('LŠZ P'!A$2:AN$2000,B149,26)," ",INDEX('LŠZ P'!A$2:AN$2000,B149,25)),CONCATENATE(INDEX('LŠZ H'!A$2:AM$2000,B149,24),",",INDEX('LŠZ H'!A$2:AM$2000,B149,26)," ",INDEX('LŠZ H'!A$2:AM$2000,B149,25)))</f>
        <v>Fučíkova 26,085 01 Bardejov</v>
      </c>
      <c r="L149" s="225" t="str">
        <f>IF(A149="P",INDEX('LŠZ P'!A$2:AN$2000,B149,20),INDEX('LŠZ H'!A$2:AM$2000,B149,20))</f>
        <v>Krempaský</v>
      </c>
      <c r="M149" s="225" t="str">
        <f>IF(A149="P",CONCATENATE(INDEX('LŠZ P'!A$2:AN$2000,B149,3),"/",INDEX('LŠZ P'!A$2:AN$2000,B149,4)),CONCATENATE(INDEX('LŠZ H'!A$2:AM$2000,B149,3),"/",INDEX('LŠZ H'!A$2:AM$2000,B149,4)))</f>
        <v>ESO 2/COSMOS/</v>
      </c>
      <c r="N149" s="225" t="str">
        <f>IF(A149="P",CONCATENATE(INDEX('LŠZ P'!A$2:AN$2000,B149,23),";",INDEX('LŠZ P'!A$2:AN$2000,B149,42)),CONCATENATE(INDEX('LŠZ H'!A$2:AM$2000,B149,23),";",INDEX('LŠZ H'!A$2:AM$2000,B149,39)))</f>
        <v>485,50/1073;2.vlastník Jozef Sendek</v>
      </c>
      <c r="O149" s="294">
        <v>45741</v>
      </c>
      <c r="P149" s="297"/>
    </row>
    <row r="150" spans="1:16" s="262" customFormat="1">
      <c r="A150" s="225" t="s">
        <v>722</v>
      </c>
      <c r="B150" s="258">
        <v>911</v>
      </c>
      <c r="C150" s="392">
        <v>147</v>
      </c>
      <c r="D150" s="225" t="str">
        <f>IF(A150="P",INDEX('LŠZ P'!A$2:AN$2000,B150,11),INDEX('LŠZ H'!A$2:AM$2000,B150,11))</f>
        <v>Stanislav VOJTEK</v>
      </c>
      <c r="E150" s="225" t="str">
        <f>IF(A150="P",INDEX('LŠZ P'!A$2:AN$2000,B150,5),INDEX('LŠZ H'!A$2:AM$2000,B150,5))</f>
        <v>OM-P911</v>
      </c>
      <c r="F150" s="225">
        <f>IF(A150="P",INDEX('LŠZ P'!A$2:AN$2000,B150,6),INDEX('LŠZ H'!A$2:AM$2000,B150,6))</f>
        <v>0</v>
      </c>
      <c r="G150" s="258" t="str">
        <f>IF(A150="P",INDEX('LŠZ P'!A$2:AN$2000,B150,21),INDEX('LŠZ H'!A$2:AM$2000,B150,21))</f>
        <v>P</v>
      </c>
      <c r="H150" s="225">
        <f>IF(A150="P",INDEX('LŠZ P'!A$2:AN$2000,B150,17),INDEX('LŠZ H'!A$2:AM$2000,B150,17))</f>
        <v>23147</v>
      </c>
      <c r="I150" s="294">
        <v>45014</v>
      </c>
      <c r="J150" s="258" t="str">
        <f>IF(A150="P",INDEX('LŠZ P'!A$2:AN$2000,B150,2),INDEX('LŠZ H'!A$2:AM$2000,B150,2))</f>
        <v>PK</v>
      </c>
      <c r="K150" s="225" t="str">
        <f>IF(A150="P",CONCATENATE(INDEX('LŠZ P'!A$2:AN$2000,B150,24),",",INDEX('LŠZ P'!A$2:AN$2000,B150,26)," ",INDEX('LŠZ P'!A$2:AN$2000,B150,25)),CONCATENATE(INDEX('LŠZ H'!A$2:AM$2000,B150,24),",",INDEX('LŠZ H'!A$2:AM$2000,B150,26)," ",INDEX('LŠZ H'!A$2:AM$2000,B150,25)))</f>
        <v>Slovenská 36/399,EN-B 45719</v>
      </c>
      <c r="L150" s="225" t="str">
        <f>IF(A150="P",INDEX('LŠZ P'!A$2:AN$2000,B150,20),INDEX('LŠZ H'!A$2:AM$2000,B150,20))</f>
        <v>Šimko</v>
      </c>
      <c r="M150" s="225" t="str">
        <f>IF(A150="P",CONCATENATE(INDEX('LŠZ P'!A$2:AN$2000,B150,3),"/",INDEX('LŠZ P'!A$2:AN$2000,B150,4)),CONCATENATE(INDEX('LŠZ H'!A$2:AM$2000,B150,3),"/",INDEX('LŠZ H'!A$2:AM$2000,B150,4)))</f>
        <v>DUAL/</v>
      </c>
      <c r="N150" s="225" t="e">
        <f>IF(A150="P",CONCATENATE(INDEX('LŠZ P'!A$2:AN$2000,B150,23),";",INDEX('LŠZ P'!A$2:AN$2000,B150,42)),CONCATENATE(INDEX('LŠZ H'!A$2:AM$2000,B150,23),";",INDEX('LŠZ H'!A$2:AM$2000,B150,39)))</f>
        <v>#REF!</v>
      </c>
      <c r="O150" s="294">
        <v>45719</v>
      </c>
      <c r="P150" s="297"/>
    </row>
    <row r="151" spans="1:16" s="262" customFormat="1">
      <c r="A151" s="225" t="s">
        <v>722</v>
      </c>
      <c r="B151" s="258">
        <v>1110</v>
      </c>
      <c r="C151" s="392">
        <v>148</v>
      </c>
      <c r="D151" s="225" t="str">
        <f>IF(A151="P",INDEX('LŠZ P'!A$2:AN$2000,B151,11),INDEX('LŠZ H'!A$2:AM$2000,B151,11))</f>
        <v>Stanislav VOJTEK</v>
      </c>
      <c r="E151" s="225" t="str">
        <f>IF(A151="P",INDEX('LŠZ P'!A$2:AN$2000,B151,5),INDEX('LŠZ H'!A$2:AM$2000,B151,5))</f>
        <v>OM-L110</v>
      </c>
      <c r="F151" s="225">
        <f>IF(A151="P",INDEX('LŠZ P'!A$2:AN$2000,B151,6),INDEX('LŠZ H'!A$2:AM$2000,B151,6))</f>
        <v>0</v>
      </c>
      <c r="G151" s="258" t="str">
        <f>IF(A151="P",INDEX('LŠZ P'!A$2:AN$2000,B151,21),INDEX('LŠZ H'!A$2:AM$2000,B151,21))</f>
        <v>P</v>
      </c>
      <c r="H151" s="225">
        <f>IF(A151="P",INDEX('LŠZ P'!A$2:AN$2000,B151,17),INDEX('LŠZ H'!A$2:AM$2000,B151,17))</f>
        <v>19120</v>
      </c>
      <c r="I151" s="294">
        <v>45014</v>
      </c>
      <c r="J151" s="258" t="str">
        <f>IF(A151="P",INDEX('LŠZ P'!A$2:AN$2000,B151,2),INDEX('LŠZ H'!A$2:AM$2000,B151,2))</f>
        <v>PK</v>
      </c>
      <c r="K151" s="225" t="str">
        <f>IF(A151="P",CONCATENATE(INDEX('LŠZ P'!A$2:AN$2000,B151,24),",",INDEX('LŠZ P'!A$2:AN$2000,B151,26)," ",INDEX('LŠZ P'!A$2:AN$2000,B151,25)),CONCATENATE(INDEX('LŠZ H'!A$2:AM$2000,B151,24),",",INDEX('LŠZ H'!A$2:AM$2000,B151,26)," ",INDEX('LŠZ H'!A$2:AM$2000,B151,25)))</f>
        <v>Slovenská 36/399,EN CCC 45719</v>
      </c>
      <c r="L151" s="225" t="str">
        <f>IF(A151="P",INDEX('LŠZ P'!A$2:AN$2000,B151,20),INDEX('LŠZ H'!A$2:AM$2000,B151,20))</f>
        <v>Vyparina</v>
      </c>
      <c r="M151" s="225" t="str">
        <f>IF(A151="P",CONCATENATE(INDEX('LŠZ P'!A$2:AN$2000,B151,3),"/",INDEX('LŠZ P'!A$2:AN$2000,B151,4)),CONCATENATE(INDEX('LŠZ H'!A$2:AM$2000,B151,3),"/",INDEX('LŠZ H'!A$2:AM$2000,B151,4)))</f>
        <v>ENZO 3 M/</v>
      </c>
      <c r="N151" s="225" t="e">
        <f>IF(A151="P",CONCATENATE(INDEX('LŠZ P'!A$2:AN$2000,B151,23),";",INDEX('LŠZ P'!A$2:AN$2000,B151,42)),CONCATENATE(INDEX('LŠZ H'!A$2:AM$2000,B151,23),";",INDEX('LŠZ H'!A$2:AM$2000,B151,39)))</f>
        <v>#REF!</v>
      </c>
      <c r="O151" s="294">
        <v>45719</v>
      </c>
      <c r="P151" s="297"/>
    </row>
    <row r="152" spans="1:16" s="262" customFormat="1">
      <c r="A152" s="225" t="s">
        <v>722</v>
      </c>
      <c r="B152" s="258">
        <v>734</v>
      </c>
      <c r="C152" s="392">
        <v>149</v>
      </c>
      <c r="D152" s="225" t="str">
        <f>IF(A152="P",INDEX('LŠZ P'!A$2:AN$2000,B152,11),INDEX('LŠZ H'!A$2:AM$2000,B152,11))</f>
        <v>Tomáš BERNÁT</v>
      </c>
      <c r="E152" s="225" t="str">
        <f>IF(A152="P",INDEX('LŠZ P'!A$2:AN$2000,B152,5),INDEX('LŠZ H'!A$2:AM$2000,B152,5))</f>
        <v>OM-P734</v>
      </c>
      <c r="F152" s="225">
        <f>IF(A152="P",INDEX('LŠZ P'!A$2:AN$2000,B152,6),INDEX('LŠZ H'!A$2:AM$2000,B152,6))</f>
        <v>0</v>
      </c>
      <c r="G152" s="258" t="str">
        <f>IF(A152="P",INDEX('LŠZ P'!A$2:AN$2000,B152,21),INDEX('LŠZ H'!A$2:AM$2000,B152,21))</f>
        <v>V</v>
      </c>
      <c r="H152" s="225">
        <f>IF(A152="P",INDEX('LŠZ P'!A$2:AN$2000,B152,17),INDEX('LŠZ H'!A$2:AM$2000,B152,17))</f>
        <v>23149</v>
      </c>
      <c r="I152" s="294">
        <v>45015</v>
      </c>
      <c r="J152" s="258" t="str">
        <f>IF(A152="P",INDEX('LŠZ P'!A$2:AN$2000,B152,2),INDEX('LŠZ H'!A$2:AM$2000,B152,2))</f>
        <v>PK</v>
      </c>
      <c r="K152" s="225" t="str">
        <f>IF(A152="P",CONCATENATE(INDEX('LŠZ P'!A$2:AN$2000,B152,24),",",INDEX('LŠZ P'!A$2:AN$2000,B152,26)," ",INDEX('LŠZ P'!A$2:AN$2000,B152,25)),CONCATENATE(INDEX('LŠZ H'!A$2:AM$2000,B152,24),",",INDEX('LŠZ H'!A$2:AM$2000,B152,26)," ",INDEX('LŠZ H'!A$2:AM$2000,B152,25)))</f>
        <v>Petzvalova 3373/37,EN-D 45745</v>
      </c>
      <c r="L152" s="225" t="str">
        <f>IF(A152="P",INDEX('LŠZ P'!A$2:AN$2000,B152,20),INDEX('LŠZ H'!A$2:AM$2000,B152,20))</f>
        <v>Bernát</v>
      </c>
      <c r="M152" s="225" t="str">
        <f>IF(A152="P",CONCATENATE(INDEX('LŠZ P'!A$2:AN$2000,B152,3),"/",INDEX('LŠZ P'!A$2:AN$2000,B152,4)),CONCATENATE(INDEX('LŠZ H'!A$2:AM$2000,B152,3),"/",INDEX('LŠZ H'!A$2:AM$2000,B152,4)))</f>
        <v>XC RACER 2 M/</v>
      </c>
      <c r="N152" s="225" t="e">
        <f>IF(A152="P",CONCATENATE(INDEX('LŠZ P'!A$2:AN$2000,B152,23),";",INDEX('LŠZ P'!A$2:AN$2000,B152,42)),CONCATENATE(INDEX('LŠZ H'!A$2:AM$2000,B152,23),";",INDEX('LŠZ H'!A$2:AM$2000,B152,39)))</f>
        <v>#REF!</v>
      </c>
      <c r="O152" s="294">
        <v>45745</v>
      </c>
      <c r="P152" s="297"/>
    </row>
    <row r="153" spans="1:16" s="262" customFormat="1">
      <c r="A153" s="225" t="s">
        <v>722</v>
      </c>
      <c r="B153" s="258">
        <v>721</v>
      </c>
      <c r="C153" s="392">
        <v>150</v>
      </c>
      <c r="D153" s="225" t="str">
        <f>IF(A153="P",INDEX('LŠZ P'!A$2:AN$2000,B153,11),INDEX('LŠZ H'!A$2:AM$2000,B153,11))</f>
        <v>Patrik MOSNÝ</v>
      </c>
      <c r="E153" s="225" t="str">
        <f>IF(A153="P",INDEX('LŠZ P'!A$2:AN$2000,B153,5),INDEX('LŠZ H'!A$2:AM$2000,B153,5))</f>
        <v>OM-P721</v>
      </c>
      <c r="F153" s="225">
        <f>IF(A153="P",INDEX('LŠZ P'!A$2:AN$2000,B153,6),INDEX('LŠZ H'!A$2:AM$2000,B153,6))</f>
        <v>0</v>
      </c>
      <c r="G153" s="258" t="str">
        <f>IF(A153="P",INDEX('LŠZ P'!A$2:AN$2000,B153,21),INDEX('LŠZ H'!A$2:AM$2000,B153,21))</f>
        <v>P</v>
      </c>
      <c r="H153" s="225">
        <f>IF(A153="P",INDEX('LŠZ P'!A$2:AN$2000,B153,17),INDEX('LŠZ H'!A$2:AM$2000,B153,17))</f>
        <v>23150</v>
      </c>
      <c r="I153" s="294">
        <v>45015</v>
      </c>
      <c r="J153" s="258" t="str">
        <f>IF(A153="P",INDEX('LŠZ P'!A$2:AN$2000,B153,2),INDEX('LŠZ H'!A$2:AM$2000,B153,2))</f>
        <v>PK</v>
      </c>
      <c r="K153" s="225" t="str">
        <f>IF(A153="P",CONCATENATE(INDEX('LŠZ P'!A$2:AN$2000,B153,24),",",INDEX('LŠZ P'!A$2:AN$2000,B153,26)," ",INDEX('LŠZ P'!A$2:AN$2000,B153,25)),CONCATENATE(INDEX('LŠZ H'!A$2:AM$2000,B153,24),",",INDEX('LŠZ H'!A$2:AM$2000,B153,26)," ",INDEX('LŠZ H'!A$2:AM$2000,B153,25)))</f>
        <v>Ľ.Štúra 424/28,EN-B 45743</v>
      </c>
      <c r="L153" s="225" t="str">
        <f>IF(A153="P",INDEX('LŠZ P'!A$2:AN$2000,B153,20),INDEX('LŠZ H'!A$2:AM$2000,B153,20))</f>
        <v>Čierny</v>
      </c>
      <c r="M153" s="225" t="str">
        <f>IF(A153="P",CONCATENATE(INDEX('LŠZ P'!A$2:AN$2000,B153,3),"/",INDEX('LŠZ P'!A$2:AN$2000,B153,4)),CONCATENATE(INDEX('LŠZ H'!A$2:AM$2000,B153,3),"/",INDEX('LŠZ H'!A$2:AM$2000,B153,4)))</f>
        <v>PLUTO 2 M/</v>
      </c>
      <c r="N153" s="225" t="e">
        <f>IF(A153="P",CONCATENATE(INDEX('LŠZ P'!A$2:AN$2000,B153,23),";",INDEX('LŠZ P'!A$2:AN$2000,B153,42)),CONCATENATE(INDEX('LŠZ H'!A$2:AM$2000,B153,23),";",INDEX('LŠZ H'!A$2:AM$2000,B153,39)))</f>
        <v>#REF!</v>
      </c>
      <c r="O153" s="294">
        <v>45743</v>
      </c>
      <c r="P153" s="297"/>
    </row>
    <row r="154" spans="1:16" s="262" customFormat="1">
      <c r="A154" s="225" t="s">
        <v>722</v>
      </c>
      <c r="B154" s="258">
        <v>1166</v>
      </c>
      <c r="C154" s="392">
        <v>151</v>
      </c>
      <c r="D154" s="225" t="str">
        <f>IF(A154="P",INDEX('LŠZ P'!A$2:AN$2000,B154,11),INDEX('LŠZ H'!A$2:AM$2000,B154,11))</f>
        <v>Gabriela KARAFOVÁ</v>
      </c>
      <c r="E154" s="225" t="str">
        <f>IF(A154="P",INDEX('LŠZ P'!A$2:AN$2000,B154,5),INDEX('LŠZ H'!A$2:AM$2000,B154,5))</f>
        <v>OM-L166</v>
      </c>
      <c r="F154" s="225">
        <f>IF(A154="P",INDEX('LŠZ P'!A$2:AN$2000,B154,6),INDEX('LŠZ H'!A$2:AM$2000,B154,6))</f>
        <v>0</v>
      </c>
      <c r="G154" s="258" t="str">
        <f>IF(A154="P",INDEX('LŠZ P'!A$2:AN$2000,B154,21),INDEX('LŠZ H'!A$2:AM$2000,B154,21))</f>
        <v>P</v>
      </c>
      <c r="H154" s="225">
        <v>23151</v>
      </c>
      <c r="I154" s="294">
        <v>45015</v>
      </c>
      <c r="J154" s="258" t="str">
        <f>IF(A154="P",INDEX('LŠZ P'!A$2:AN$2000,B154,2),INDEX('LŠZ H'!A$2:AM$2000,B154,2))</f>
        <v>PK</v>
      </c>
      <c r="K154" s="225" t="str">
        <f>IF(A154="P",CONCATENATE(INDEX('LŠZ P'!A$2:AN$2000,B154,24),",",INDEX('LŠZ P'!A$2:AN$2000,B154,26)," ",INDEX('LŠZ P'!A$2:AN$2000,B154,25)),CONCATENATE(INDEX('LŠZ H'!A$2:AM$2000,B154,24),",",INDEX('LŠZ H'!A$2:AM$2000,B154,26)," ",INDEX('LŠZ H'!A$2:AM$2000,B154,25)))</f>
        <v>Osloboditeľov 401/122,EN-A 45734</v>
      </c>
      <c r="L154" s="225" t="str">
        <f>IF(A154="P",INDEX('LŠZ P'!A$2:AN$2000,B154,20),INDEX('LŠZ H'!A$2:AM$2000,B154,20))</f>
        <v>Šimko</v>
      </c>
      <c r="M154" s="225" t="str">
        <f>IF(A154="P",CONCATENATE(INDEX('LŠZ P'!A$2:AN$2000,B154,3),"/",INDEX('LŠZ P'!A$2:AN$2000,B154,4)),CONCATENATE(INDEX('LŠZ H'!A$2:AM$2000,B154,3),"/",INDEX('LŠZ H'!A$2:AM$2000,B154,4)))</f>
        <v>BRIGHT 5 24/</v>
      </c>
      <c r="N154" s="225" t="e">
        <f>IF(A154="P",CONCATENATE(INDEX('LŠZ P'!A$2:AN$2000,B154,23),";",INDEX('LŠZ P'!A$2:AN$2000,B154,42)),CONCATENATE(INDEX('LŠZ H'!A$2:AM$2000,B154,23),";",INDEX('LŠZ H'!A$2:AM$2000,B154,39)))</f>
        <v>#REF!</v>
      </c>
      <c r="O154" s="294">
        <v>45734</v>
      </c>
      <c r="P154" s="297"/>
    </row>
    <row r="155" spans="1:16" s="262" customFormat="1">
      <c r="A155" s="225" t="s">
        <v>722</v>
      </c>
      <c r="B155" s="258">
        <v>1186</v>
      </c>
      <c r="C155" s="392">
        <v>152</v>
      </c>
      <c r="D155" s="225" t="str">
        <f>IF(A155="P",INDEX('LŠZ P'!A$2:AN$2000,B155,11),INDEX('LŠZ H'!A$2:AM$2000,B155,11))</f>
        <v>Peter KUZIEL</v>
      </c>
      <c r="E155" s="225" t="str">
        <f>IF(A155="P",INDEX('LŠZ P'!A$2:AN$2000,B155,5),INDEX('LŠZ H'!A$2:AM$2000,B155,5))</f>
        <v>OM-L186</v>
      </c>
      <c r="F155" s="225">
        <f>IF(A155="P",INDEX('LŠZ P'!A$2:AN$2000,B155,6),INDEX('LŠZ H'!A$2:AM$2000,B155,6))</f>
        <v>0</v>
      </c>
      <c r="G155" s="258" t="str">
        <f>IF(A155="P",INDEX('LŠZ P'!A$2:AN$2000,B155,21),INDEX('LŠZ H'!A$2:AM$2000,B155,21))</f>
        <v>P,Z</v>
      </c>
      <c r="H155" s="225">
        <f>IF(A155="P",INDEX('LŠZ P'!A$2:AN$2000,B155,17),INDEX('LŠZ H'!A$2:AM$2000,B155,17))</f>
        <v>23152</v>
      </c>
      <c r="I155" s="294">
        <v>45015</v>
      </c>
      <c r="J155" s="258" t="str">
        <f>IF(A155="P",INDEX('LŠZ P'!A$2:AN$2000,B155,2),INDEX('LŠZ H'!A$2:AM$2000,B155,2))</f>
        <v>PK</v>
      </c>
      <c r="K155" s="225" t="str">
        <f>IF(A155="P",CONCATENATE(INDEX('LŠZ P'!A$2:AN$2000,B155,24),",",INDEX('LŠZ P'!A$2:AN$2000,B155,26)," ",INDEX('LŠZ P'!A$2:AN$2000,B155,25)),CONCATENATE(INDEX('LŠZ H'!A$2:AM$2000,B155,24),",",INDEX('LŠZ H'!A$2:AM$2000,B155,26)," ",INDEX('LŠZ H'!A$2:AM$2000,B155,25)))</f>
        <v>Smetanova 1495/7,EN-C 45744</v>
      </c>
      <c r="L155" s="225" t="str">
        <f>IF(A155="P",INDEX('LŠZ P'!A$2:AN$2000,B155,20),INDEX('LŠZ H'!A$2:AM$2000,B155,20))</f>
        <v>Vyparina</v>
      </c>
      <c r="M155" s="225" t="str">
        <f>IF(A155="P",CONCATENATE(INDEX('LŠZ P'!A$2:AN$2000,B155,3),"/",INDEX('LŠZ P'!A$2:AN$2000,B155,4)),CONCATENATE(INDEX('LŠZ H'!A$2:AM$2000,B155,3),"/",INDEX('LŠZ H'!A$2:AM$2000,B155,4)))</f>
        <v>ARTIK 6 25 /</v>
      </c>
      <c r="N155" s="225" t="e">
        <f>IF(A155="P",CONCATENATE(INDEX('LŠZ P'!A$2:AN$2000,B155,23),";",INDEX('LŠZ P'!A$2:AN$2000,B155,42)),CONCATENATE(INDEX('LŠZ H'!A$2:AM$2000,B155,23),";",INDEX('LŠZ H'!A$2:AM$2000,B155,39)))</f>
        <v>#REF!</v>
      </c>
      <c r="O155" s="294">
        <v>45744</v>
      </c>
      <c r="P155" s="297"/>
    </row>
    <row r="156" spans="1:16" s="262" customFormat="1">
      <c r="A156" s="225" t="s">
        <v>722</v>
      </c>
      <c r="B156" s="258">
        <v>782</v>
      </c>
      <c r="C156" s="392">
        <v>153</v>
      </c>
      <c r="D156" s="225" t="str">
        <f>IF(A156="P",INDEX('LŠZ P'!A$2:AN$2000,B156,11),INDEX('LŠZ H'!A$2:AM$2000,B156,11))</f>
        <v>Róbert KAUČÁRIK</v>
      </c>
      <c r="E156" s="225" t="str">
        <f>IF(A156="P",INDEX('LŠZ P'!A$2:AN$2000,B156,5),INDEX('LŠZ H'!A$2:AM$2000,B156,5))</f>
        <v>OM-P782</v>
      </c>
      <c r="F156" s="225">
        <f>IF(A156="P",INDEX('LŠZ P'!A$2:AN$2000,B156,6),INDEX('LŠZ H'!A$2:AM$2000,B156,6))</f>
        <v>0</v>
      </c>
      <c r="G156" s="258" t="str">
        <f>IF(A156="P",INDEX('LŠZ P'!A$2:AN$2000,B156,21),INDEX('LŠZ H'!A$2:AM$2000,B156,21))</f>
        <v>V</v>
      </c>
      <c r="H156" s="225">
        <v>23153</v>
      </c>
      <c r="I156" s="294">
        <v>45015</v>
      </c>
      <c r="J156" s="258" t="str">
        <f>IF(A156="P",INDEX('LŠZ P'!A$2:AN$2000,B156,2),INDEX('LŠZ H'!A$2:AM$2000,B156,2))</f>
        <v>PK</v>
      </c>
      <c r="K156" s="225" t="str">
        <f>IF(A156="P",CONCATENATE(INDEX('LŠZ P'!A$2:AN$2000,B156,24),",",INDEX('LŠZ P'!A$2:AN$2000,B156,26)," ",INDEX('LŠZ P'!A$2:AN$2000,B156,25)),CONCATENATE(INDEX('LŠZ H'!A$2:AM$2000,B156,24),",",INDEX('LŠZ H'!A$2:AM$2000,B156,26)," ",INDEX('LŠZ H'!A$2:AM$2000,B156,25)))</f>
        <v>Jasenová 236,EN-D 45744</v>
      </c>
      <c r="L156" s="225" t="str">
        <f>IF(A156="P",INDEX('LŠZ P'!A$2:AN$2000,B156,20),INDEX('LŠZ H'!A$2:AM$2000,B156,20))</f>
        <v>Vyparina</v>
      </c>
      <c r="M156" s="225" t="str">
        <f>IF(A156="P",CONCATENATE(INDEX('LŠZ P'!A$2:AN$2000,B156,3),"/",INDEX('LŠZ P'!A$2:AN$2000,B156,4)),CONCATENATE(INDEX('LŠZ H'!A$2:AM$2000,B156,3),"/",INDEX('LŠZ H'!A$2:AM$2000,B156,4)))</f>
        <v>ZENO 2 L/</v>
      </c>
      <c r="N156" s="225" t="e">
        <f>IF(A156="P",CONCATENATE(INDEX('LŠZ P'!A$2:AN$2000,B156,23),";",INDEX('LŠZ P'!A$2:AN$2000,B156,42)),CONCATENATE(INDEX('LŠZ H'!A$2:AM$2000,B156,23),";",INDEX('LŠZ H'!A$2:AM$2000,B156,39)))</f>
        <v>#REF!</v>
      </c>
      <c r="O156" s="294">
        <v>45744</v>
      </c>
      <c r="P156" s="297"/>
    </row>
    <row r="157" spans="1:16" s="262" customFormat="1">
      <c r="A157" s="225" t="s">
        <v>722</v>
      </c>
      <c r="B157" s="258">
        <v>845</v>
      </c>
      <c r="C157" s="392">
        <v>154</v>
      </c>
      <c r="D157" s="225" t="str">
        <f>IF(A157="P",INDEX('LŠZ P'!A$2:AN$2000,B157,11),INDEX('LŠZ H'!A$2:AM$2000,B157,11))</f>
        <v>Róbert KAUČÁRIK</v>
      </c>
      <c r="E157" s="225" t="str">
        <f>IF(A157="P",INDEX('LŠZ P'!A$2:AN$2000,B157,5),INDEX('LŠZ H'!A$2:AM$2000,B157,5))</f>
        <v>OM-P845</v>
      </c>
      <c r="F157" s="225">
        <f>IF(A157="P",INDEX('LŠZ P'!A$2:AN$2000,B157,6),INDEX('LŠZ H'!A$2:AM$2000,B157,6))</f>
        <v>0</v>
      </c>
      <c r="G157" s="258" t="str">
        <f>IF(A157="P",INDEX('LŠZ P'!A$2:AN$2000,B157,21),INDEX('LŠZ H'!A$2:AM$2000,B157,21))</f>
        <v>V</v>
      </c>
      <c r="H157" s="225">
        <f>IF(A157="P",INDEX('LŠZ P'!A$2:AN$2000,B157,17),INDEX('LŠZ H'!A$2:AM$2000,B157,17))</f>
        <v>23154</v>
      </c>
      <c r="I157" s="294">
        <v>45015</v>
      </c>
      <c r="J157" s="258" t="str">
        <f>IF(A157="P",INDEX('LŠZ P'!A$2:AN$2000,B157,2),INDEX('LŠZ H'!A$2:AM$2000,B157,2))</f>
        <v>PK</v>
      </c>
      <c r="K157" s="225" t="str">
        <f>IF(A157="P",CONCATENATE(INDEX('LŠZ P'!A$2:AN$2000,B157,24),",",INDEX('LŠZ P'!A$2:AN$2000,B157,26)," ",INDEX('LŠZ P'!A$2:AN$2000,B157,25)),CONCATENATE(INDEX('LŠZ H'!A$2:AM$2000,B157,24),",",INDEX('LŠZ H'!A$2:AM$2000,B157,26)," ",INDEX('LŠZ H'!A$2:AM$2000,B157,25)))</f>
        <v>Jasenová 236,EN-C 45744</v>
      </c>
      <c r="L157" s="225" t="str">
        <f>IF(A157="P",INDEX('LŠZ P'!A$2:AN$2000,B157,20),INDEX('LŠZ H'!A$2:AM$2000,B157,20))</f>
        <v>Vyparina</v>
      </c>
      <c r="M157" s="225" t="str">
        <f>IF(A157="P",CONCATENATE(INDEX('LŠZ P'!A$2:AN$2000,B157,3),"/",INDEX('LŠZ P'!A$2:AN$2000,B157,4)),CONCATENATE(INDEX('LŠZ H'!A$2:AM$2000,B157,3),"/",INDEX('LŠZ H'!A$2:AM$2000,B157,4)))</f>
        <v>LT2 XL/</v>
      </c>
      <c r="N157" s="225" t="e">
        <f>IF(A157="P",CONCATENATE(INDEX('LŠZ P'!A$2:AN$2000,B157,23),";",INDEX('LŠZ P'!A$2:AN$2000,B157,42)),CONCATENATE(INDEX('LŠZ H'!A$2:AM$2000,B157,23),";",INDEX('LŠZ H'!A$2:AM$2000,B157,39)))</f>
        <v>#REF!</v>
      </c>
      <c r="O157" s="294">
        <v>45744</v>
      </c>
      <c r="P157" s="297"/>
    </row>
    <row r="158" spans="1:16" s="262" customFormat="1">
      <c r="A158" s="225" t="s">
        <v>722</v>
      </c>
      <c r="B158" s="258">
        <v>158</v>
      </c>
      <c r="C158" s="392">
        <v>155</v>
      </c>
      <c r="D158" s="225" t="str">
        <f>IF(A158="P",INDEX('LŠZ P'!A$2:AN$2000,B158,11),INDEX('LŠZ H'!A$2:AM$2000,B158,11))</f>
        <v>Jakub CYPRICH</v>
      </c>
      <c r="E158" s="225" t="str">
        <f>IF(A158="P",INDEX('LŠZ P'!A$2:AN$2000,B158,5),INDEX('LŠZ H'!A$2:AM$2000,B158,5))</f>
        <v>OM-P158</v>
      </c>
      <c r="F158" s="225">
        <f>IF(A158="P",INDEX('LŠZ P'!A$2:AN$2000,B158,6),INDEX('LŠZ H'!A$2:AM$2000,B158,6))</f>
        <v>0</v>
      </c>
      <c r="G158" s="258" t="str">
        <f>IF(A158="P",INDEX('LŠZ P'!A$2:AN$2000,B158,21),INDEX('LŠZ H'!A$2:AM$2000,B158,21))</f>
        <v>P</v>
      </c>
      <c r="H158" s="225">
        <f>IF(A158="P",INDEX('LŠZ P'!A$2:AN$2000,B158,17),INDEX('LŠZ H'!A$2:AM$2000,B158,17))</f>
        <v>23155</v>
      </c>
      <c r="I158" s="294">
        <v>45016</v>
      </c>
      <c r="J158" s="258" t="str">
        <f>IF(A158="P",INDEX('LŠZ P'!A$2:AN$2000,B158,2),INDEX('LŠZ H'!A$2:AM$2000,B158,2))</f>
        <v>PK</v>
      </c>
      <c r="K158" s="225" t="str">
        <f>IF(A158="P",CONCATENATE(INDEX('LŠZ P'!A$2:AN$2000,B158,24),",",INDEX('LŠZ P'!A$2:AN$2000,B158,26)," ",INDEX('LŠZ P'!A$2:AN$2000,B158,25)),CONCATENATE(INDEX('LŠZ H'!A$2:AM$2000,B158,24),",",INDEX('LŠZ H'!A$2:AM$2000,B158,26)," ",INDEX('LŠZ H'!A$2:AM$2000,B158,25)))</f>
        <v>Jána Bottu 466,DHV-1 45555</v>
      </c>
      <c r="L158" s="225" t="str">
        <f>IF(A158="P",INDEX('LŠZ P'!A$2:AN$2000,B158,20),INDEX('LŠZ H'!A$2:AM$2000,B158,20))</f>
        <v>Vrabec</v>
      </c>
      <c r="M158" s="225" t="str">
        <f>IF(A158="P",CONCATENATE(INDEX('LŠZ P'!A$2:AN$2000,B158,3),"/",INDEX('LŠZ P'!A$2:AN$2000,B158,4)),CONCATENATE(INDEX('LŠZ H'!A$2:AM$2000,B158,3),"/",INDEX('LŠZ H'!A$2:AM$2000,B158,4)))</f>
        <v>EFFECT II - L/</v>
      </c>
      <c r="N158" s="225" t="e">
        <f>IF(A158="P",CONCATENATE(INDEX('LŠZ P'!A$2:AN$2000,B158,23),";",INDEX('LŠZ P'!A$2:AN$2000,B158,42)),CONCATENATE(INDEX('LŠZ H'!A$2:AM$2000,B158,23),";",INDEX('LŠZ H'!A$2:AM$2000,B158,39)))</f>
        <v>#REF!</v>
      </c>
      <c r="O158" s="294">
        <v>45555</v>
      </c>
      <c r="P158" s="297"/>
    </row>
    <row r="159" spans="1:16" s="262" customFormat="1">
      <c r="A159" s="225" t="s">
        <v>722</v>
      </c>
      <c r="B159" s="258">
        <v>1264</v>
      </c>
      <c r="C159" s="392">
        <v>156</v>
      </c>
      <c r="D159" s="225" t="str">
        <f>IF(A159="P",INDEX('LŠZ P'!A$2:AN$2000,B159,11),INDEX('LŠZ H'!A$2:AM$2000,B159,11))</f>
        <v>Dušan ŠURINA</v>
      </c>
      <c r="E159" s="225" t="str">
        <f>IF(A159="P",INDEX('LŠZ P'!A$2:AN$2000,B159,5),INDEX('LŠZ H'!A$2:AM$2000,B159,5))</f>
        <v>OM-L264</v>
      </c>
      <c r="F159" s="225">
        <f>IF(A159="P",INDEX('LŠZ P'!A$2:AN$2000,B159,6),INDEX('LŠZ H'!A$2:AM$2000,B159,6))</f>
        <v>0</v>
      </c>
      <c r="G159" s="258" t="str">
        <f>IF(A159="P",INDEX('LŠZ P'!A$2:AN$2000,B159,21),INDEX('LŠZ H'!A$2:AM$2000,B159,21))</f>
        <v>V</v>
      </c>
      <c r="H159" s="225">
        <f>IF(A159="P",INDEX('LŠZ P'!A$2:AN$2000,B159,17),INDEX('LŠZ H'!A$2:AM$2000,B159,17))</f>
        <v>23156</v>
      </c>
      <c r="I159" s="294">
        <v>45019</v>
      </c>
      <c r="J159" s="258" t="str">
        <f>IF(A159="P",INDEX('LŠZ P'!A$2:AN$2000,B159,2),INDEX('LŠZ H'!A$2:AM$2000,B159,2))</f>
        <v>PK</v>
      </c>
      <c r="K159" s="225" t="str">
        <f>IF(A159="P",CONCATENATE(INDEX('LŠZ P'!A$2:AN$2000,B159,24),",",INDEX('LŠZ P'!A$2:AN$2000,B159,26)," ",INDEX('LŠZ P'!A$2:AN$2000,B159,25)),CONCATENATE(INDEX('LŠZ H'!A$2:AM$2000,B159,24),",",INDEX('LŠZ H'!A$2:AM$2000,B159,26)," ",INDEX('LŠZ H'!A$2:AM$2000,B159,25)))</f>
        <v>Košická 43,EN-CCC 45740</v>
      </c>
      <c r="L159" s="225" t="str">
        <f>IF(A159="P",INDEX('LŠZ P'!A$2:AN$2000,B159,20),INDEX('LŠZ H'!A$2:AM$2000,B159,20))</f>
        <v>Vyparina</v>
      </c>
      <c r="M159" s="225" t="str">
        <f>IF(A159="P",CONCATENATE(INDEX('LŠZ P'!A$2:AN$2000,B159,3),"/",INDEX('LŠZ P'!A$2:AN$2000,B159,4)),CONCATENATE(INDEX('LŠZ H'!A$2:AM$2000,B159,3),"/",INDEX('LŠZ H'!A$2:AM$2000,B159,4)))</f>
        <v>X-ONE 25/</v>
      </c>
      <c r="N159" s="225" t="e">
        <f>IF(A159="P",CONCATENATE(INDEX('LŠZ P'!A$2:AN$2000,B159,23),";",INDEX('LŠZ P'!A$2:AN$2000,B159,42)),CONCATENATE(INDEX('LŠZ H'!A$2:AM$2000,B159,23),";",INDEX('LŠZ H'!A$2:AM$2000,B159,39)))</f>
        <v>#REF!</v>
      </c>
      <c r="O159" s="294">
        <v>45740</v>
      </c>
      <c r="P159" s="297"/>
    </row>
    <row r="160" spans="1:16" s="262" customFormat="1">
      <c r="A160" s="225" t="s">
        <v>722</v>
      </c>
      <c r="B160" s="258">
        <v>364</v>
      </c>
      <c r="C160" s="392">
        <v>157</v>
      </c>
      <c r="D160" s="225" t="str">
        <f>IF(A160="P",INDEX('LŠZ P'!A$2:AN$2000,B160,11),INDEX('LŠZ H'!A$2:AM$2000,B160,11))</f>
        <v>Ivan CHOVANEC</v>
      </c>
      <c r="E160" s="225" t="str">
        <f>IF(A160="P",INDEX('LŠZ P'!A$2:AN$2000,B160,5),INDEX('LŠZ H'!A$2:AM$2000,B160,5))</f>
        <v>OM-P364</v>
      </c>
      <c r="F160" s="225" t="str">
        <f>IF(A160="P",INDEX('LŠZ P'!A$2:AN$2000,B160,6),INDEX('LŠZ H'!A$2:AM$2000,B160,6))</f>
        <v>P364</v>
      </c>
      <c r="G160" s="258" t="str">
        <f>IF(A160="P",INDEX('LŠZ P'!A$2:AN$2000,B160,21),INDEX('LŠZ H'!A$2:AM$2000,B160,21))</f>
        <v>P/P</v>
      </c>
      <c r="H160" s="225">
        <f>IF(A160="P",INDEX('LŠZ P'!A$2:AN$2000,B160,17),INDEX('LŠZ H'!A$2:AM$2000,B160,17))</f>
        <v>21170</v>
      </c>
      <c r="I160" s="294">
        <v>45020</v>
      </c>
      <c r="J160" s="258" t="str">
        <f>IF(A160="P",INDEX('LŠZ P'!A$2:AN$2000,B160,2),INDEX('LŠZ H'!A$2:AM$2000,B160,2))</f>
        <v>MPK</v>
      </c>
      <c r="K160" s="225" t="str">
        <f>IF(A160="P",CONCATENATE(INDEX('LŠZ P'!A$2:AN$2000,B160,24),",",INDEX('LŠZ P'!A$2:AN$2000,B160,26)," ",INDEX('LŠZ P'!A$2:AN$2000,B160,25)),CONCATENATE(INDEX('LŠZ H'!A$2:AM$2000,B160,24),",",INDEX('LŠZ H'!A$2:AM$2000,B160,26)," ",INDEX('LŠZ H'!A$2:AM$2000,B160,25)))</f>
        <v>Kamanová 262,DGAC 45751</v>
      </c>
      <c r="L160" s="225" t="str">
        <f>IF(A160="P",INDEX('LŠZ P'!A$2:AN$2000,B160,20),INDEX('LŠZ H'!A$2:AM$2000,B160,20))</f>
        <v>Adame</v>
      </c>
      <c r="M160" s="225" t="str">
        <f>IF(A160="P",CONCATENATE(INDEX('LŠZ P'!A$2:AN$2000,B160,3),"/",INDEX('LŠZ P'!A$2:AN$2000,B160,4)),CONCATENATE(INDEX('LŠZ H'!A$2:AM$2000,B160,3),"/",INDEX('LŠZ H'!A$2:AM$2000,B160,4)))</f>
        <v>FLUX XS/MINIPLANE L PSF TOP 80</v>
      </c>
      <c r="N160" s="225" t="e">
        <f>IF(A160="P",CONCATENATE(INDEX('LŠZ P'!A$2:AN$2000,B160,23),";",INDEX('LŠZ P'!A$2:AN$2000,B160,42)),CONCATENATE(INDEX('LŠZ H'!A$2:AM$2000,B160,23),";",INDEX('LŠZ H'!A$2:AM$2000,B160,39)))</f>
        <v>#REF!</v>
      </c>
      <c r="O160" s="294">
        <v>45751</v>
      </c>
      <c r="P160" s="297"/>
    </row>
    <row r="161" spans="1:16" s="262" customFormat="1">
      <c r="A161" s="225" t="s">
        <v>722</v>
      </c>
      <c r="B161" s="258">
        <v>519</v>
      </c>
      <c r="C161" s="392">
        <v>158</v>
      </c>
      <c r="D161" s="225" t="str">
        <f>IF(A161="P",INDEX('LŠZ P'!A$2:AN$2000,B161,11),INDEX('LŠZ H'!A$2:AM$2000,B161,11))</f>
        <v>Mgr. Marek SIKULA</v>
      </c>
      <c r="E161" s="225" t="str">
        <f>IF(A161="P",INDEX('LŠZ P'!A$2:AN$2000,B161,5),INDEX('LŠZ H'!A$2:AM$2000,B161,5))</f>
        <v>OM-P519</v>
      </c>
      <c r="F161" s="225">
        <f>IF(A161="P",INDEX('LŠZ P'!A$2:AN$2000,B161,6),INDEX('LŠZ H'!A$2:AM$2000,B161,6))</f>
        <v>0</v>
      </c>
      <c r="G161" s="258" t="str">
        <f>IF(A161="P",INDEX('LŠZ P'!A$2:AN$2000,B161,21),INDEX('LŠZ H'!A$2:AM$2000,B161,21))</f>
        <v>P</v>
      </c>
      <c r="H161" s="225">
        <f>IF(A161="P",INDEX('LŠZ P'!A$2:AN$2000,B161,17),INDEX('LŠZ H'!A$2:AM$2000,B161,17))</f>
        <v>23158</v>
      </c>
      <c r="I161" s="294">
        <v>45020</v>
      </c>
      <c r="J161" s="258" t="str">
        <f>IF(A161="P",INDEX('LŠZ P'!A$2:AN$2000,B161,2),INDEX('LŠZ H'!A$2:AM$2000,B161,2))</f>
        <v>PK</v>
      </c>
      <c r="K161" s="225" t="str">
        <f>IF(A161="P",CONCATENATE(INDEX('LŠZ P'!A$2:AN$2000,B161,24),",",INDEX('LŠZ P'!A$2:AN$2000,B161,26)," ",INDEX('LŠZ P'!A$2:AN$2000,B161,25)),CONCATENATE(INDEX('LŠZ H'!A$2:AM$2000,B161,24),",",INDEX('LŠZ H'!A$2:AM$2000,B161,26)," ",INDEX('LŠZ H'!A$2:AM$2000,B161,25)))</f>
        <v>Potočná 5635/3,EN-B 45737</v>
      </c>
      <c r="L161" s="225" t="str">
        <f>IF(A161="P",INDEX('LŠZ P'!A$2:AN$2000,B161,20),INDEX('LŠZ H'!A$2:AM$2000,B161,20))</f>
        <v>Šleboda</v>
      </c>
      <c r="M161" s="225" t="str">
        <f>IF(A161="P",CONCATENATE(INDEX('LŠZ P'!A$2:AN$2000,B161,3),"/",INDEX('LŠZ P'!A$2:AN$2000,B161,4)),CONCATENATE(INDEX('LŠZ H'!A$2:AM$2000,B161,3),"/",INDEX('LŠZ H'!A$2:AM$2000,B161,4)))</f>
        <v>RUSH 4 S/</v>
      </c>
      <c r="N161" s="225" t="e">
        <f>IF(A161="P",CONCATENATE(INDEX('LŠZ P'!A$2:AN$2000,B161,23),";",INDEX('LŠZ P'!A$2:AN$2000,B161,42)),CONCATENATE(INDEX('LŠZ H'!A$2:AM$2000,B161,23),";",INDEX('LŠZ H'!A$2:AM$2000,B161,39)))</f>
        <v>#REF!</v>
      </c>
      <c r="O161" s="294">
        <v>45737</v>
      </c>
      <c r="P161" s="297"/>
    </row>
    <row r="162" spans="1:16" s="262" customFormat="1">
      <c r="A162" s="225" t="s">
        <v>722</v>
      </c>
      <c r="B162" s="258">
        <v>577</v>
      </c>
      <c r="C162" s="392">
        <v>159</v>
      </c>
      <c r="D162" s="225" t="str">
        <f>IF(A162="P",INDEX('LŠZ P'!A$2:AN$2000,B162,11),INDEX('LŠZ H'!A$2:AM$2000,B162,11))</f>
        <v>Katarína PILKOVÁ</v>
      </c>
      <c r="E162" s="225" t="str">
        <f>IF(A162="P",INDEX('LŠZ P'!A$2:AN$2000,B162,5),INDEX('LŠZ H'!A$2:AM$2000,B162,5))</f>
        <v>OM-P577</v>
      </c>
      <c r="F162" s="225">
        <f>IF(A162="P",INDEX('LŠZ P'!A$2:AN$2000,B162,6),INDEX('LŠZ H'!A$2:AM$2000,B162,6))</f>
        <v>0</v>
      </c>
      <c r="G162" s="258" t="str">
        <f>IF(A162="P",INDEX('LŠZ P'!A$2:AN$2000,B162,21),INDEX('LŠZ H'!A$2:AM$2000,B162,21))</f>
        <v>P</v>
      </c>
      <c r="H162" s="225">
        <f>IF(A162="P",INDEX('LŠZ P'!A$2:AN$2000,B162,17),INDEX('LŠZ H'!A$2:AM$2000,B162,17))</f>
        <v>21166</v>
      </c>
      <c r="I162" s="294">
        <v>45020</v>
      </c>
      <c r="J162" s="258" t="str">
        <f>IF(A162="P",INDEX('LŠZ P'!A$2:AN$2000,B162,2),INDEX('LŠZ H'!A$2:AM$2000,B162,2))</f>
        <v>PK</v>
      </c>
      <c r="K162" s="225" t="str">
        <f>IF(A162="P",CONCATENATE(INDEX('LŠZ P'!A$2:AN$2000,B162,24),",",INDEX('LŠZ P'!A$2:AN$2000,B162,26)," ",INDEX('LŠZ P'!A$2:AN$2000,B162,25)),CONCATENATE(INDEX('LŠZ H'!A$2:AM$2000,B162,24),",",INDEX('LŠZ H'!A$2:AM$2000,B162,26)," ",INDEX('LŠZ H'!A$2:AM$2000,B162,25)))</f>
        <v>Špačínska cesta 64,EN-B 45743</v>
      </c>
      <c r="L162" s="225" t="str">
        <f>IF(A162="P",INDEX('LŠZ P'!A$2:AN$2000,B162,20),INDEX('LŠZ H'!A$2:AM$2000,B162,20))</f>
        <v>Šimek</v>
      </c>
      <c r="M162" s="225" t="str">
        <f>IF(A162="P",CONCATENATE(INDEX('LŠZ P'!A$2:AN$2000,B162,3),"/",INDEX('LŠZ P'!A$2:AN$2000,B162,4)),CONCATENATE(INDEX('LŠZ H'!A$2:AM$2000,B162,3),"/",INDEX('LŠZ H'!A$2:AM$2000,B162,4)))</f>
        <v>PUNK XS/</v>
      </c>
      <c r="N162" s="225" t="e">
        <f>IF(A162="P",CONCATENATE(INDEX('LŠZ P'!A$2:AN$2000,B162,23),";",INDEX('LŠZ P'!A$2:AN$2000,B162,42)),CONCATENATE(INDEX('LŠZ H'!A$2:AM$2000,B162,23),";",INDEX('LŠZ H'!A$2:AM$2000,B162,39)))</f>
        <v>#REF!</v>
      </c>
      <c r="O162" s="294">
        <v>45743</v>
      </c>
      <c r="P162" s="297"/>
    </row>
    <row r="163" spans="1:16" s="262" customFormat="1">
      <c r="A163" s="225" t="s">
        <v>722</v>
      </c>
      <c r="B163" s="258">
        <v>828</v>
      </c>
      <c r="C163" s="392">
        <v>160</v>
      </c>
      <c r="D163" s="225" t="str">
        <f>IF(A163="P",INDEX('LŠZ P'!A$2:AN$2000,B163,11),INDEX('LŠZ H'!A$2:AM$2000,B163,11))</f>
        <v>Ing. Peter ŠIMEK</v>
      </c>
      <c r="E163" s="225" t="str">
        <f>IF(A163="P",INDEX('LŠZ P'!A$2:AN$2000,B163,5),INDEX('LŠZ H'!A$2:AM$2000,B163,5))</f>
        <v>OM-P828</v>
      </c>
      <c r="F163" s="225">
        <f>IF(A163="P",INDEX('LŠZ P'!A$2:AN$2000,B163,6),INDEX('LŠZ H'!A$2:AM$2000,B163,6))</f>
        <v>0</v>
      </c>
      <c r="G163" s="258" t="str">
        <f>IF(A163="P",INDEX('LŠZ P'!A$2:AN$2000,B163,21),INDEX('LŠZ H'!A$2:AM$2000,B163,21))</f>
        <v>P</v>
      </c>
      <c r="H163" s="225">
        <f>IF(A163="P",INDEX('LŠZ P'!A$2:AN$2000,B163,17),INDEX('LŠZ H'!A$2:AM$2000,B163,17))</f>
        <v>23160</v>
      </c>
      <c r="I163" s="294">
        <v>45020</v>
      </c>
      <c r="J163" s="258" t="str">
        <f>IF(A163="P",INDEX('LŠZ P'!A$2:AN$2000,B163,2),INDEX('LŠZ H'!A$2:AM$2000,B163,2))</f>
        <v>PK</v>
      </c>
      <c r="K163" s="225" t="str">
        <f>IF(A163="P",CONCATENATE(INDEX('LŠZ P'!A$2:AN$2000,B163,24),",",INDEX('LŠZ P'!A$2:AN$2000,B163,26)," ",INDEX('LŠZ P'!A$2:AN$2000,B163,25)),CONCATENATE(INDEX('LŠZ H'!A$2:AM$2000,B163,24),",",INDEX('LŠZ H'!A$2:AM$2000,B163,26)," ",INDEX('LŠZ H'!A$2:AM$2000,B163,25)))</f>
        <v>Hospodárska 38,EN-C 45743</v>
      </c>
      <c r="L163" s="225" t="str">
        <f>IF(A163="P",INDEX('LŠZ P'!A$2:AN$2000,B163,20),INDEX('LŠZ H'!A$2:AM$2000,B163,20))</f>
        <v>Šimek</v>
      </c>
      <c r="M163" s="225" t="str">
        <f>IF(A163="P",CONCATENATE(INDEX('LŠZ P'!A$2:AN$2000,B163,3),"/",INDEX('LŠZ P'!A$2:AN$2000,B163,4)),CONCATENATE(INDEX('LŠZ H'!A$2:AM$2000,B163,3),"/",INDEX('LŠZ H'!A$2:AM$2000,B163,4)))</f>
        <v>Q-LIGTH MS/</v>
      </c>
      <c r="N163" s="225" t="e">
        <f>IF(A163="P",CONCATENATE(INDEX('LŠZ P'!A$2:AN$2000,B163,23),";",INDEX('LŠZ P'!A$2:AN$2000,B163,42)),CONCATENATE(INDEX('LŠZ H'!A$2:AM$2000,B163,23),";",INDEX('LŠZ H'!A$2:AM$2000,B163,39)))</f>
        <v>#REF!</v>
      </c>
      <c r="O163" s="294">
        <v>45743</v>
      </c>
      <c r="P163" s="297"/>
    </row>
    <row r="164" spans="1:16" s="262" customFormat="1">
      <c r="A164" s="225" t="s">
        <v>722</v>
      </c>
      <c r="B164" s="258">
        <v>836</v>
      </c>
      <c r="C164" s="392">
        <v>161</v>
      </c>
      <c r="D164" s="225" t="str">
        <f>IF(A164="P",INDEX('LŠZ P'!A$2:AN$2000,B164,11),INDEX('LŠZ H'!A$2:AM$2000,B164,11))</f>
        <v>Peter CAPKO</v>
      </c>
      <c r="E164" s="225" t="str">
        <f>IF(A164="P",INDEX('LŠZ P'!A$2:AN$2000,B164,5),INDEX('LŠZ H'!A$2:AM$2000,B164,5))</f>
        <v>OM-P836</v>
      </c>
      <c r="F164" s="225">
        <f>IF(A164="P",INDEX('LŠZ P'!A$2:AN$2000,B164,6),INDEX('LŠZ H'!A$2:AM$2000,B164,6))</f>
        <v>0</v>
      </c>
      <c r="G164" s="258" t="str">
        <f>IF(A164="P",INDEX('LŠZ P'!A$2:AN$2000,B164,21),INDEX('LŠZ H'!A$2:AM$2000,B164,21))</f>
        <v>P</v>
      </c>
      <c r="H164" s="225">
        <f>IF(A164="P",INDEX('LŠZ P'!A$2:AN$2000,B164,17),INDEX('LŠZ H'!A$2:AM$2000,B164,17))</f>
        <v>23161</v>
      </c>
      <c r="I164" s="294">
        <v>45020</v>
      </c>
      <c r="J164" s="258" t="str">
        <f>IF(A164="P",INDEX('LŠZ P'!A$2:AN$2000,B164,2),INDEX('LŠZ H'!A$2:AM$2000,B164,2))</f>
        <v>PK</v>
      </c>
      <c r="K164" s="225" t="str">
        <f>IF(A164="P",CONCATENATE(INDEX('LŠZ P'!A$2:AN$2000,B164,24),",",INDEX('LŠZ P'!A$2:AN$2000,B164,26)," ",INDEX('LŠZ P'!A$2:AN$2000,B164,25)),CONCATENATE(INDEX('LŠZ H'!A$2:AM$2000,B164,24),",",INDEX('LŠZ H'!A$2:AM$2000,B164,26)," ",INDEX('LŠZ H'!A$2:AM$2000,B164,25)))</f>
        <v>Záturecká 20,EN-C 45749</v>
      </c>
      <c r="L164" s="225" t="str">
        <f>IF(A164="P",INDEX('LŠZ P'!A$2:AN$2000,B164,20),INDEX('LŠZ H'!A$2:AM$2000,B164,20))</f>
        <v>Jánošík</v>
      </c>
      <c r="M164" s="225" t="str">
        <f>IF(A164="P",CONCATENATE(INDEX('LŠZ P'!A$2:AN$2000,B164,3),"/",INDEX('LŠZ P'!A$2:AN$2000,B164,4)),CONCATENATE(INDEX('LŠZ H'!A$2:AM$2000,B164,3),"/",INDEX('LŠZ H'!A$2:AM$2000,B164,4)))</f>
        <v>KANGAROO 3/</v>
      </c>
      <c r="N164" s="225" t="e">
        <f>IF(A164="P",CONCATENATE(INDEX('LŠZ P'!A$2:AN$2000,B164,23),";",INDEX('LŠZ P'!A$2:AN$2000,B164,42)),CONCATENATE(INDEX('LŠZ H'!A$2:AM$2000,B164,23),";",INDEX('LŠZ H'!A$2:AM$2000,B164,39)))</f>
        <v>#REF!</v>
      </c>
      <c r="O164" s="294">
        <v>45749</v>
      </c>
      <c r="P164" s="297"/>
    </row>
    <row r="165" spans="1:16" s="262" customFormat="1">
      <c r="A165" s="225" t="s">
        <v>722</v>
      </c>
      <c r="B165" s="258">
        <v>1378</v>
      </c>
      <c r="C165" s="392">
        <v>162</v>
      </c>
      <c r="D165" s="225" t="str">
        <f>IF(A165="P",INDEX('LŠZ P'!A$2:AN$2000,B165,11),INDEX('LŠZ H'!A$2:AM$2000,B165,11))</f>
        <v>Ján KOZÁK</v>
      </c>
      <c r="E165" s="225" t="str">
        <f>IF(A165="P",INDEX('LŠZ P'!A$2:AN$2000,B165,5),INDEX('LŠZ H'!A$2:AM$2000,B165,5))</f>
        <v>OM-L378</v>
      </c>
      <c r="F165" s="225">
        <f>IF(A165="P",INDEX('LŠZ P'!A$2:AN$2000,B165,6),INDEX('LŠZ H'!A$2:AM$2000,B165,6))</f>
        <v>0</v>
      </c>
      <c r="G165" s="258" t="str">
        <f>IF(A165="P",INDEX('LŠZ P'!A$2:AN$2000,B165,21),INDEX('LŠZ H'!A$2:AM$2000,B165,21))</f>
        <v>P</v>
      </c>
      <c r="H165" s="225">
        <f>IF(A165="P",INDEX('LŠZ P'!A$2:AN$2000,B165,17),INDEX('LŠZ H'!A$2:AM$2000,B165,17))</f>
        <v>23162</v>
      </c>
      <c r="I165" s="294">
        <v>45020</v>
      </c>
      <c r="J165" s="258" t="str">
        <f>IF(A165="P",INDEX('LŠZ P'!A$2:AN$2000,B165,2),INDEX('LŠZ H'!A$2:AM$2000,B165,2))</f>
        <v>PK</v>
      </c>
      <c r="K165" s="225" t="str">
        <f>IF(A165="P",CONCATENATE(INDEX('LŠZ P'!A$2:AN$2000,B165,24),",",INDEX('LŠZ P'!A$2:AN$2000,B165,26)," ",INDEX('LŠZ P'!A$2:AN$2000,B165,25)),CONCATENATE(INDEX('LŠZ H'!A$2:AM$2000,B165,24),",",INDEX('LŠZ H'!A$2:AM$2000,B165,26)," ",INDEX('LŠZ H'!A$2:AM$2000,B165,25)))</f>
        <v>C.Majerníka 13,EN-B 45750</v>
      </c>
      <c r="L165" s="225" t="str">
        <f>IF(A165="P",INDEX('LŠZ P'!A$2:AN$2000,B165,20),INDEX('LŠZ H'!A$2:AM$2000,B165,20))</f>
        <v>Jánošík</v>
      </c>
      <c r="M165" s="225" t="str">
        <f>IF(A165="P",CONCATENATE(INDEX('LŠZ P'!A$2:AN$2000,B165,3),"/",INDEX('LŠZ P'!A$2:AN$2000,B165,4)),CONCATENATE(INDEX('LŠZ H'!A$2:AM$2000,B165,3),"/",INDEX('LŠZ H'!A$2:AM$2000,B165,4)))</f>
        <v>COMET 2 L/</v>
      </c>
      <c r="N165" s="225" t="e">
        <f>IF(A165="P",CONCATENATE(INDEX('LŠZ P'!A$2:AN$2000,B165,23),";",INDEX('LŠZ P'!A$2:AN$2000,B165,42)),CONCATENATE(INDEX('LŠZ H'!A$2:AM$2000,B165,23),";",INDEX('LŠZ H'!A$2:AM$2000,B165,39)))</f>
        <v>#REF!</v>
      </c>
      <c r="O165" s="294">
        <v>45751</v>
      </c>
      <c r="P165" s="297"/>
    </row>
    <row r="166" spans="1:16" s="262" customFormat="1">
      <c r="A166" s="225" t="s">
        <v>722</v>
      </c>
      <c r="B166" s="258">
        <v>1379</v>
      </c>
      <c r="C166" s="392">
        <v>163</v>
      </c>
      <c r="D166" s="225" t="str">
        <f>IF(A166="P",INDEX('LŠZ P'!A$2:AN$2000,B166,11),INDEX('LŠZ H'!A$2:AM$2000,B166,11))</f>
        <v>Adrián KRUŽÍK</v>
      </c>
      <c r="E166" s="225" t="str">
        <f>IF(A166="P",INDEX('LŠZ P'!A$2:AN$2000,B166,5),INDEX('LŠZ H'!A$2:AM$2000,B166,5))</f>
        <v>OM-L379</v>
      </c>
      <c r="F166" s="225">
        <f>IF(A166="P",INDEX('LŠZ P'!A$2:AN$2000,B166,6),INDEX('LŠZ H'!A$2:AM$2000,B166,6))</f>
        <v>0</v>
      </c>
      <c r="G166" s="258" t="str">
        <f>IF(A166="P",INDEX('LŠZ P'!A$2:AN$2000,B166,21),INDEX('LŠZ H'!A$2:AM$2000,B166,21))</f>
        <v>P,Z</v>
      </c>
      <c r="H166" s="225">
        <f>IF(A166="P",INDEX('LŠZ P'!A$2:AN$2000,B166,17),INDEX('LŠZ H'!A$2:AM$2000,B166,17))</f>
        <v>23163</v>
      </c>
      <c r="I166" s="294">
        <v>45020</v>
      </c>
      <c r="J166" s="258" t="str">
        <f>IF(A166="P",INDEX('LŠZ P'!A$2:AN$2000,B166,2),INDEX('LŠZ H'!A$2:AM$2000,B166,2))</f>
        <v>PK</v>
      </c>
      <c r="K166" s="225" t="str">
        <f>IF(A166="P",CONCATENATE(INDEX('LŠZ P'!A$2:AN$2000,B166,24),",",INDEX('LŠZ P'!A$2:AN$2000,B166,26)," ",INDEX('LŠZ P'!A$2:AN$2000,B166,25)),CONCATENATE(INDEX('LŠZ H'!A$2:AM$2000,B166,24),",",INDEX('LŠZ H'!A$2:AM$2000,B166,26)," ",INDEX('LŠZ H'!A$2:AM$2000,B166,25)))</f>
        <v>Ľ. Štúra 2552/17,EN-B 45749</v>
      </c>
      <c r="L166" s="225" t="str">
        <f>IF(A166="P",INDEX('LŠZ P'!A$2:AN$2000,B166,20),INDEX('LŠZ H'!A$2:AM$2000,B166,20))</f>
        <v>Jánošík</v>
      </c>
      <c r="M166" s="225" t="str">
        <f>IF(A166="P",CONCATENATE(INDEX('LŠZ P'!A$2:AN$2000,B166,3),"/",INDEX('LŠZ P'!A$2:AN$2000,B166,4)),CONCATENATE(INDEX('LŠZ H'!A$2:AM$2000,B166,3),"/",INDEX('LŠZ H'!A$2:AM$2000,B166,4)))</f>
        <v>SUMMIT XC 4 M/</v>
      </c>
      <c r="N166" s="225" t="e">
        <f>IF(A166="P",CONCATENATE(INDEX('LŠZ P'!A$2:AN$2000,B166,23),";",INDEX('LŠZ P'!A$2:AN$2000,B166,42)),CONCATENATE(INDEX('LŠZ H'!A$2:AM$2000,B166,23),";",INDEX('LŠZ H'!A$2:AM$2000,B166,39)))</f>
        <v>#REF!</v>
      </c>
      <c r="O166" s="294">
        <v>45749</v>
      </c>
      <c r="P166" s="297"/>
    </row>
    <row r="167" spans="1:16" s="573" customFormat="1">
      <c r="A167" s="225" t="s">
        <v>722</v>
      </c>
      <c r="B167" s="258">
        <v>1380</v>
      </c>
      <c r="C167" s="392">
        <v>164</v>
      </c>
      <c r="D167" s="225" t="str">
        <f>IF(A167="P",INDEX('LŠZ P'!A$2:AN$2000,B167,11),INDEX('LŠZ H'!A$2:AM$2000,B167,11))</f>
        <v>Mgr. Milan ANTAL</v>
      </c>
      <c r="E167" s="225" t="str">
        <f>IF(A167="P",INDEX('LŠZ P'!A$2:AN$2000,B167,5),INDEX('LŠZ H'!A$2:AM$2000,B167,5))</f>
        <v>OM-L380</v>
      </c>
      <c r="F167" s="225" t="str">
        <f>IF(A167="P",INDEX('LŠZ P'!A$2:AN$2000,B167,6),INDEX('LŠZ H'!A$2:AM$2000,B167,6))</f>
        <v>L380</v>
      </c>
      <c r="G167" s="258" t="str">
        <f>IF(A167="P",INDEX('LŠZ P'!A$2:AN$2000,B167,21),INDEX('LŠZ H'!A$2:AM$2000,B167,21))</f>
        <v>V/V</v>
      </c>
      <c r="H167" s="225">
        <f>IF(A167="P",INDEX('LŠZ P'!A$2:AN$2000,B167,17),INDEX('LŠZ H'!A$2:AM$2000,B167,17))</f>
        <v>23164</v>
      </c>
      <c r="I167" s="294">
        <v>45021</v>
      </c>
      <c r="J167" s="258" t="str">
        <f>IF(A167="P",INDEX('LŠZ P'!A$2:AN$2000,B167,2),INDEX('LŠZ H'!A$2:AM$2000,B167,2))</f>
        <v>MPK</v>
      </c>
      <c r="K167" s="225" t="str">
        <f>IF(A167="P",CONCATENATE(INDEX('LŠZ P'!A$2:AN$2000,B167,24),",",INDEX('LŠZ P'!A$2:AN$2000,B167,26)," ",INDEX('LŠZ P'!A$2:AN$2000,B167,25)),CONCATENATE(INDEX('LŠZ H'!A$2:AM$2000,B167,24),",",INDEX('LŠZ H'!A$2:AM$2000,B167,26)," ",INDEX('LŠZ H'!A$2:AM$2000,B167,25)))</f>
        <v>Ružová 50,DGAC 45747</v>
      </c>
      <c r="L167" s="225" t="str">
        <f>IF(A167="P",INDEX('LŠZ P'!A$2:AN$2000,B167,20),INDEX('LŠZ H'!A$2:AM$2000,B167,20))</f>
        <v>Jančiar</v>
      </c>
      <c r="M167" s="225" t="str">
        <f>IF(A167="P",CONCATENATE(INDEX('LŠZ P'!A$2:AN$2000,B167,3),"/",INDEX('LŠZ P'!A$2:AN$2000,B167,4)),CONCATENATE(INDEX('LŠZ H'!A$2:AM$2000,B167,3),"/",INDEX('LŠZ H'!A$2:AM$2000,B167,4)))</f>
        <v>CHARGER 2 25/MOSTER TRIKE</v>
      </c>
      <c r="N167" s="225" t="e">
        <f>IF(A167="P",CONCATENATE(INDEX('LŠZ P'!A$2:AN$2000,B167,23),";",INDEX('LŠZ P'!A$2:AN$2000,B167,42)),CONCATENATE(INDEX('LŠZ H'!A$2:AM$2000,B167,23),";",INDEX('LŠZ H'!A$2:AM$2000,B167,39)))</f>
        <v>#REF!</v>
      </c>
      <c r="O167" s="294">
        <v>45747</v>
      </c>
      <c r="P167" s="297"/>
    </row>
    <row r="168" spans="1:16" s="573" customFormat="1">
      <c r="A168" s="225" t="s">
        <v>722</v>
      </c>
      <c r="B168" s="258">
        <v>606</v>
      </c>
      <c r="C168" s="392">
        <v>165</v>
      </c>
      <c r="D168" s="225" t="str">
        <f>IF(A168="P",INDEX('LŠZ P'!A$2:AN$2000,B168,11),INDEX('LŠZ H'!A$2:AM$2000,B168,11))</f>
        <v>Valerij HAPON</v>
      </c>
      <c r="E168" s="225" t="str">
        <f>IF(A168="P",INDEX('LŠZ P'!A$2:AN$2000,B168,5),INDEX('LŠZ H'!A$2:AM$2000,B168,5))</f>
        <v>OM-P606</v>
      </c>
      <c r="F168" s="225" t="str">
        <f>IF(A168="P",INDEX('LŠZ P'!A$2:AN$2000,B168,6),INDEX('LŠZ H'!A$2:AM$2000,B168,6))</f>
        <v>P511</v>
      </c>
      <c r="G168" s="258" t="str">
        <f>IF(A168="P",INDEX('LŠZ P'!A$2:AN$2000,B168,21),INDEX('LŠZ H'!A$2:AM$2000,B168,21))</f>
        <v>P/P</v>
      </c>
      <c r="H168" s="225">
        <f>IF(A168="P",INDEX('LŠZ P'!A$2:AN$2000,B168,17),INDEX('LŠZ H'!A$2:AM$2000,B168,17))</f>
        <v>21195</v>
      </c>
      <c r="I168" s="294">
        <v>45021</v>
      </c>
      <c r="J168" s="258" t="str">
        <f>IF(A168="P",INDEX('LŠZ P'!A$2:AN$2000,B168,2),INDEX('LŠZ H'!A$2:AM$2000,B168,2))</f>
        <v>MPK</v>
      </c>
      <c r="K168" s="225" t="str">
        <f>IF(A168="P",CONCATENATE(INDEX('LŠZ P'!A$2:AN$2000,B168,24),",",INDEX('LŠZ P'!A$2:AN$2000,B168,26)," ",INDEX('LŠZ P'!A$2:AN$2000,B168,25)),CONCATENATE(INDEX('LŠZ H'!A$2:AM$2000,B168,24),",",INDEX('LŠZ H'!A$2:AM$2000,B168,26)," ",INDEX('LŠZ H'!A$2:AM$2000,B168,25)))</f>
        <v>Jamník 73,DGAC 45746</v>
      </c>
      <c r="L168" s="225" t="str">
        <f>IF(A168="P",INDEX('LŠZ P'!A$2:AN$2000,B168,20),INDEX('LŠZ H'!A$2:AM$2000,B168,20))</f>
        <v>Adame</v>
      </c>
      <c r="M168" s="225" t="str">
        <f>IF(A168="P",CONCATENATE(INDEX('LŠZ P'!A$2:AN$2000,B168,3),"/",INDEX('LŠZ P'!A$2:AN$2000,B168,4)),CONCATENATE(INDEX('LŠZ H'!A$2:AM$2000,B168,3),"/",INDEX('LŠZ H'!A$2:AM$2000,B168,4)))</f>
        <v>CHARGER 2 23/MINIPLANE TOP 80</v>
      </c>
      <c r="N168" s="225" t="e">
        <f>IF(A168="P",CONCATENATE(INDEX('LŠZ P'!A$2:AN$2000,B168,23),";",INDEX('LŠZ P'!A$2:AN$2000,B168,42)),CONCATENATE(INDEX('LŠZ H'!A$2:AM$2000,B168,23),";",INDEX('LŠZ H'!A$2:AM$2000,B168,39)))</f>
        <v>#REF!</v>
      </c>
      <c r="O168" s="294">
        <v>45746</v>
      </c>
      <c r="P168" s="297"/>
    </row>
    <row r="169" spans="1:16" s="573" customFormat="1">
      <c r="A169" s="225" t="s">
        <v>722</v>
      </c>
      <c r="B169" s="258">
        <v>1522</v>
      </c>
      <c r="C169" s="392">
        <v>166</v>
      </c>
      <c r="D169" s="225" t="str">
        <f>IF(A169="P",INDEX('LŠZ P'!A$2:AN$2000,B169,11),INDEX('LŠZ H'!A$2:AM$2000,B169,11))</f>
        <v>Valerij HAPON</v>
      </c>
      <c r="E169" s="225">
        <f>IF(A169="P",INDEX('LŠZ P'!A$2:AN$2000,B169,5),INDEX('LŠZ H'!A$2:AM$2000,B169,5))</f>
        <v>0</v>
      </c>
      <c r="F169" s="225" t="str">
        <f>IF(A169="P",INDEX('LŠZ P'!A$2:AN$2000,B169,6),INDEX('LŠZ H'!A$2:AM$2000,B169,6))</f>
        <v>P007</v>
      </c>
      <c r="G169" s="258" t="str">
        <f>IF(A169="P",INDEX('LŠZ P'!A$2:AN$2000,B169,21),INDEX('LŠZ H'!A$2:AM$2000,B169,21))</f>
        <v>V</v>
      </c>
      <c r="H169" s="225">
        <f>IF(A169="P",INDEX('LŠZ P'!A$2:AN$2000,B169,17),INDEX('LŠZ H'!A$2:AM$2000,B169,17))</f>
        <v>23166</v>
      </c>
      <c r="I169" s="294">
        <v>45021</v>
      </c>
      <c r="J169" s="258" t="str">
        <f>IF(A169="P",INDEX('LŠZ P'!A$2:AN$2000,B169,2),INDEX('LŠZ H'!A$2:AM$2000,B169,2))</f>
        <v>T</v>
      </c>
      <c r="K169" s="225" t="str">
        <f>IF(A169="P",CONCATENATE(INDEX('LŠZ P'!A$2:AN$2000,B169,24),",",INDEX('LŠZ P'!A$2:AN$2000,B169,26)," ",INDEX('LŠZ P'!A$2:AN$2000,B169,25)),CONCATENATE(INDEX('LŠZ H'!A$2:AM$2000,B169,24),",",INDEX('LŠZ H'!A$2:AM$2000,B169,26)," ",INDEX('LŠZ H'!A$2:AM$2000,B169,25)))</f>
        <v>Jamník 73,NIL 45746</v>
      </c>
      <c r="L169" s="225" t="str">
        <f>IF(A169="P",INDEX('LŠZ P'!A$2:AN$2000,B169,20),INDEX('LŠZ H'!A$2:AM$2000,B169,20))</f>
        <v>Adame</v>
      </c>
      <c r="M169" s="225" t="str">
        <f>IF(A169="P",CONCATENATE(INDEX('LŠZ P'!A$2:AN$2000,B169,3),"/",INDEX('LŠZ P'!A$2:AN$2000,B169,4)),CONCATENATE(INDEX('LŠZ H'!A$2:AM$2000,B169,3),"/",INDEX('LŠZ H'!A$2:AM$2000,B169,4)))</f>
        <v>/SKYRUNNER + EOS</v>
      </c>
      <c r="N169" s="225" t="e">
        <f>IF(A169="P",CONCATENATE(INDEX('LŠZ P'!A$2:AN$2000,B169,23),";",INDEX('LŠZ P'!A$2:AN$2000,B169,42)),CONCATENATE(INDEX('LŠZ H'!A$2:AM$2000,B169,23),";",INDEX('LŠZ H'!A$2:AM$2000,B169,39)))</f>
        <v>#REF!</v>
      </c>
      <c r="O169" s="294">
        <v>45746</v>
      </c>
      <c r="P169" s="297"/>
    </row>
    <row r="170" spans="1:16" s="262" customFormat="1">
      <c r="A170" s="225" t="s">
        <v>722</v>
      </c>
      <c r="B170" s="258">
        <v>1297</v>
      </c>
      <c r="C170" s="392">
        <v>167</v>
      </c>
      <c r="D170" s="225" t="str">
        <f>IF(A170="P",INDEX('LŠZ P'!A$2:AN$2000,B170,11),INDEX('LŠZ H'!A$2:AM$2000,B170,11))</f>
        <v>Martin BAČINSKÝ</v>
      </c>
      <c r="E170" s="225" t="str">
        <f>IF(A170="P",INDEX('LŠZ P'!A$2:AN$2000,B170,5),INDEX('LŠZ H'!A$2:AM$2000,B170,5))</f>
        <v>OM-L297</v>
      </c>
      <c r="F170" s="296">
        <f>IF(A170="P",INDEX('LŠZ P'!A$2:AN$2000,B170,6),INDEX('LŠZ H'!A$2:AM$2000,B170,6))</f>
        <v>0</v>
      </c>
      <c r="G170" s="258" t="str">
        <f>IF(A170="P",INDEX('LŠZ P'!A$2:AN$2000,B170,21),INDEX('LŠZ H'!A$2:AM$2000,B170,21))</f>
        <v>P</v>
      </c>
      <c r="H170" s="225">
        <f>IF(A170="P",INDEX('LŠZ P'!A$2:AN$2000,B170,17),INDEX('LŠZ H'!A$2:AM$2000,B170,17))</f>
        <v>21208</v>
      </c>
      <c r="I170" s="294">
        <v>45022</v>
      </c>
      <c r="J170" s="258" t="str">
        <f>IF(A170="P",INDEX('LŠZ P'!A$2:AN$2000,B170,2),INDEX('LŠZ H'!A$2:AM$2000,B170,2))</f>
        <v>PK</v>
      </c>
      <c r="K170" s="225" t="str">
        <f>IF(A170="P",CONCATENATE(INDEX('LŠZ P'!A$2:AN$2000,B170,24),",",INDEX('LŠZ P'!A$2:AN$2000,B170,26)," ",INDEX('LŠZ P'!A$2:AN$2000,B170,25)),CONCATENATE(INDEX('LŠZ H'!A$2:AM$2000,B170,24),",",INDEX('LŠZ H'!A$2:AM$2000,B170,26)," ",INDEX('LŠZ H'!A$2:AM$2000,B170,25)))</f>
        <v>Dolná Tižina 152,DGAC 45747</v>
      </c>
      <c r="L170" s="225" t="str">
        <f>IF(A170="P",INDEX('LŠZ P'!A$2:AN$2000,B170,20),INDEX('LŠZ H'!A$2:AM$2000,B170,20))</f>
        <v>Adame</v>
      </c>
      <c r="M170" s="225" t="str">
        <f>IF(A170="P",CONCATENATE(INDEX('LŠZ P'!A$2:AN$2000,B170,3),"/",INDEX('LŠZ P'!A$2:AN$2000,B170,4)),CONCATENATE(INDEX('LŠZ H'!A$2:AM$2000,B170,3),"/",INDEX('LŠZ H'!A$2:AM$2000,B170,4)))</f>
        <v>CHARGER 2 28/</v>
      </c>
      <c r="N170" s="225" t="e">
        <f>IF(A170="P",CONCATENATE(INDEX('LŠZ P'!A$2:AN$2000,B170,23),";",INDEX('LŠZ P'!A$2:AN$2000,B170,42)),CONCATENATE(INDEX('LŠZ H'!A$2:AM$2000,B170,23),";",INDEX('LŠZ H'!A$2:AM$2000,B170,39)))</f>
        <v>#REF!</v>
      </c>
      <c r="O170" s="294">
        <v>45747</v>
      </c>
      <c r="P170" s="297"/>
    </row>
    <row r="171" spans="1:16" s="262" customFormat="1">
      <c r="A171" s="225" t="s">
        <v>722</v>
      </c>
      <c r="B171" s="258">
        <v>607</v>
      </c>
      <c r="C171" s="392">
        <v>168</v>
      </c>
      <c r="D171" s="225" t="str">
        <f>IF(A171="P",INDEX('LŠZ P'!A$2:AN$2000,B171,11),INDEX('LŠZ H'!A$2:AM$2000,B171,11))</f>
        <v>Ing. Jozef ŠEPITKA</v>
      </c>
      <c r="E171" s="296" t="str">
        <f>IF(A171="P",INDEX('LŠZ P'!A$2:AN$2000,B171,5),INDEX('LŠZ H'!A$2:AM$2000,B171,5))</f>
        <v>OM-P607</v>
      </c>
      <c r="F171" s="225">
        <f>IF(A171="P",INDEX('LŠZ P'!A$2:AN$2000,B171,6),INDEX('LŠZ H'!A$2:AM$2000,B171,6))</f>
        <v>0</v>
      </c>
      <c r="G171" s="258" t="str">
        <f>IF(A171="P",INDEX('LŠZ P'!A$2:AN$2000,B171,21),INDEX('LŠZ H'!A$2:AM$2000,B171,21))</f>
        <v>P</v>
      </c>
      <c r="H171" s="225">
        <f>IF(A171="P",INDEX('LŠZ P'!A$2:AN$2000,B171,17),INDEX('LŠZ H'!A$2:AM$2000,B171,17))</f>
        <v>23348</v>
      </c>
      <c r="I171" s="294">
        <v>45022</v>
      </c>
      <c r="J171" s="258" t="str">
        <f>IF(A171="P",INDEX('LŠZ P'!A$2:AN$2000,B171,2),INDEX('LŠZ H'!A$2:AM$2000,B171,2))</f>
        <v>MPK</v>
      </c>
      <c r="K171" s="225" t="str">
        <f>IF(A171="P",CONCATENATE(INDEX('LŠZ P'!A$2:AN$2000,B171,24),",",INDEX('LŠZ P'!A$2:AN$2000,B171,26)," ",INDEX('LŠZ P'!A$2:AN$2000,B171,25)),CONCATENATE(INDEX('LŠZ H'!A$2:AM$2000,B171,24),",",INDEX('LŠZ H'!A$2:AM$2000,B171,26)," ",INDEX('LŠZ H'!A$2:AM$2000,B171,25)))</f>
        <v>Nábrežná 15,EN-B 45352</v>
      </c>
      <c r="L171" s="225" t="str">
        <f>IF(A171="P",INDEX('LŠZ P'!A$2:AN$2000,B171,20),INDEX('LŠZ H'!A$2:AM$2000,B171,20))</f>
        <v>Čierny</v>
      </c>
      <c r="M171" s="225" t="str">
        <f>IF(A171="P",CONCATENATE(INDEX('LŠZ P'!A$2:AN$2000,B171,3),"/",INDEX('LŠZ P'!A$2:AN$2000,B171,4)),CONCATENATE(INDEX('LŠZ H'!A$2:AM$2000,B171,3),"/",INDEX('LŠZ H'!A$2:AM$2000,B171,4)))</f>
        <v>TREND 4 28/</v>
      </c>
      <c r="N171" s="225" t="e">
        <f>IF(A171="P",CONCATENATE(INDEX('LŠZ P'!A$2:AN$2000,B171,23),";",INDEX('LŠZ P'!A$2:AN$2000,B171,42)),CONCATENATE(INDEX('LŠZ H'!A$2:AM$2000,B171,23),";",INDEX('LŠZ H'!A$2:AM$2000,B171,39)))</f>
        <v>#REF!</v>
      </c>
      <c r="O171" s="294">
        <v>45747</v>
      </c>
      <c r="P171" s="297"/>
    </row>
    <row r="172" spans="1:16" s="262" customFormat="1">
      <c r="A172" s="225" t="s">
        <v>722</v>
      </c>
      <c r="B172" s="258">
        <v>300</v>
      </c>
      <c r="C172" s="392">
        <v>169</v>
      </c>
      <c r="D172" s="225" t="str">
        <f>IF(A172="P",INDEX('LŠZ P'!A$2:AN$2000,B172,11),INDEX('LŠZ H'!A$2:AM$2000,B172,11))</f>
        <v>Karol GLONČÁK</v>
      </c>
      <c r="E172" s="225" t="str">
        <f>IF(A172="P",INDEX('LŠZ P'!A$2:AN$2000,B172,5),INDEX('LŠZ H'!A$2:AM$2000,B172,5))</f>
        <v>OM-P300</v>
      </c>
      <c r="F172" s="225">
        <f>IF(A172="P",INDEX('LŠZ P'!A$2:AN$2000,B172,6),INDEX('LŠZ H'!A$2:AM$2000,B172,6))</f>
        <v>0</v>
      </c>
      <c r="G172" s="258" t="str">
        <f>IF(A172="P",INDEX('LŠZ P'!A$2:AN$2000,B172,21),INDEX('LŠZ H'!A$2:AM$2000,B172,21))</f>
        <v>P</v>
      </c>
      <c r="H172" s="225">
        <f>IF(A172="P",INDEX('LŠZ P'!A$2:AN$2000,B172,17),INDEX('LŠZ H'!A$2:AM$2000,B172,17))</f>
        <v>21108</v>
      </c>
      <c r="I172" s="294">
        <v>45022</v>
      </c>
      <c r="J172" s="258" t="str">
        <f>IF(A172="P",INDEX('LŠZ P'!A$2:AN$2000,B172,2),INDEX('LŠZ H'!A$2:AM$2000,B172,2))</f>
        <v>PK</v>
      </c>
      <c r="K172" s="225" t="str">
        <f>IF(A172="P",CONCATENATE(INDEX('LŠZ P'!A$2:AN$2000,B172,24),",",INDEX('LŠZ P'!A$2:AN$2000,B172,26)," ",INDEX('LŠZ P'!A$2:AN$2000,B172,25)),CONCATENATE(INDEX('LŠZ H'!A$2:AM$2000,B172,24),",",INDEX('LŠZ H'!A$2:AM$2000,B172,26)," ",INDEX('LŠZ H'!A$2:AM$2000,B172,25)))</f>
        <v>Lermontovova 4,EN-C 45729</v>
      </c>
      <c r="L172" s="225" t="str">
        <f>IF(A172="P",INDEX('LŠZ P'!A$2:AN$2000,B172,20),INDEX('LŠZ H'!A$2:AM$2000,B172,20))</f>
        <v>Šimek</v>
      </c>
      <c r="M172" s="225" t="str">
        <f>IF(A172="P",CONCATENATE(INDEX('LŠZ P'!A$2:AN$2000,B172,3),"/",INDEX('LŠZ P'!A$2:AN$2000,B172,4)),CONCATENATE(INDEX('LŠZ H'!A$2:AM$2000,B172,3),"/",INDEX('LŠZ H'!A$2:AM$2000,B172,4)))</f>
        <v>ASPEN 4 26/</v>
      </c>
      <c r="N172" s="225" t="e">
        <f>IF(A172="P",CONCATENATE(INDEX('LŠZ P'!A$2:AN$2000,B172,23),";",INDEX('LŠZ P'!A$2:AN$2000,B172,42)),CONCATENATE(INDEX('LŠZ H'!A$2:AM$2000,B172,23),";",INDEX('LŠZ H'!A$2:AM$2000,B172,39)))</f>
        <v>#REF!</v>
      </c>
      <c r="O172" s="294">
        <v>45729</v>
      </c>
      <c r="P172" s="297"/>
    </row>
    <row r="173" spans="1:16" s="262" customFormat="1">
      <c r="A173" s="225" t="s">
        <v>722</v>
      </c>
      <c r="B173" s="258">
        <v>1381</v>
      </c>
      <c r="C173" s="392">
        <v>170</v>
      </c>
      <c r="D173" s="225" t="str">
        <f>IF(A173="P",INDEX('LŠZ P'!A$2:AN$2000,B173,11),INDEX('LŠZ H'!A$2:AM$2000,B173,11))</f>
        <v>Ing. Andrej HOMOLA</v>
      </c>
      <c r="E173" s="225" t="str">
        <f>IF(A173="P",INDEX('LŠZ P'!A$2:AN$2000,B173,5),INDEX('LŠZ H'!A$2:AM$2000,B173,5))</f>
        <v>OM-L381</v>
      </c>
      <c r="F173" s="225">
        <f>IF(A173="P",INDEX('LŠZ P'!A$2:AN$2000,B173,6),INDEX('LŠZ H'!A$2:AM$2000,B173,6))</f>
        <v>0</v>
      </c>
      <c r="G173" s="258" t="str">
        <f>IF(A173="P",INDEX('LŠZ P'!A$2:AN$2000,B173,21),INDEX('LŠZ H'!A$2:AM$2000,B173,21))</f>
        <v>V</v>
      </c>
      <c r="H173" s="225">
        <f>IF(A173="P",INDEX('LŠZ P'!A$2:AN$2000,B173,17),INDEX('LŠZ H'!A$2:AM$2000,B173,17))</f>
        <v>23170</v>
      </c>
      <c r="I173" s="294">
        <v>45022</v>
      </c>
      <c r="J173" s="258" t="str">
        <f>IF(A173="P",INDEX('LŠZ P'!A$2:AN$2000,B173,2),INDEX('LŠZ H'!A$2:AM$2000,B173,2))</f>
        <v>PK</v>
      </c>
      <c r="K173" s="225" t="str">
        <f>IF(A173="P",CONCATENATE(INDEX('LŠZ P'!A$2:AN$2000,B173,24),",",INDEX('LŠZ P'!A$2:AN$2000,B173,26)," ",INDEX('LŠZ P'!A$2:AN$2000,B173,25)),CONCATENATE(INDEX('LŠZ H'!A$2:AM$2000,B173,24),",",INDEX('LŠZ H'!A$2:AM$2000,B173,26)," ",INDEX('LŠZ H'!A$2:AM$2000,B173,25)))</f>
        <v>Mierová 385/5,EN-C 45743</v>
      </c>
      <c r="L173" s="225" t="str">
        <f>IF(A173="P",INDEX('LŠZ P'!A$2:AN$2000,B173,20),INDEX('LŠZ H'!A$2:AM$2000,B173,20))</f>
        <v>Šimek</v>
      </c>
      <c r="M173" s="225" t="str">
        <f>IF(A173="P",CONCATENATE(INDEX('LŠZ P'!A$2:AN$2000,B173,3),"/",INDEX('LŠZ P'!A$2:AN$2000,B173,4)),CONCATENATE(INDEX('LŠZ H'!A$2:AM$2000,B173,3),"/",INDEX('LŠZ H'!A$2:AM$2000,B173,4)))</f>
        <v>ARTIK 6 23/</v>
      </c>
      <c r="N173" s="225" t="e">
        <f>IF(A173="P",CONCATENATE(INDEX('LŠZ P'!A$2:AN$2000,B173,23),";",INDEX('LŠZ P'!A$2:AN$2000,B173,42)),CONCATENATE(INDEX('LŠZ H'!A$2:AM$2000,B173,23),";",INDEX('LŠZ H'!A$2:AM$2000,B173,39)))</f>
        <v>#REF!</v>
      </c>
      <c r="O173" s="294">
        <v>45743</v>
      </c>
      <c r="P173" s="297"/>
    </row>
    <row r="174" spans="1:16" s="262" customFormat="1">
      <c r="A174" s="225" t="s">
        <v>722</v>
      </c>
      <c r="B174" s="258">
        <v>1382</v>
      </c>
      <c r="C174" s="392">
        <v>171</v>
      </c>
      <c r="D174" s="225" t="str">
        <f>IF(A174="P",INDEX('LŠZ P'!A$2:AN$2000,B174,11),INDEX('LŠZ H'!A$2:AM$2000,B174,11))</f>
        <v>Ing. Marek AZARI</v>
      </c>
      <c r="E174" s="225" t="str">
        <f>IF(A174="P",INDEX('LŠZ P'!A$2:AN$2000,B174,5),INDEX('LŠZ H'!A$2:AM$2000,B174,5))</f>
        <v>OM-L382</v>
      </c>
      <c r="F174" s="225">
        <f>IF(A174="P",INDEX('LŠZ P'!A$2:AN$2000,B174,6),INDEX('LŠZ H'!A$2:AM$2000,B174,6))</f>
        <v>0</v>
      </c>
      <c r="G174" s="258" t="str">
        <f>IF(A174="P",INDEX('LŠZ P'!A$2:AN$2000,B174,21),INDEX('LŠZ H'!A$2:AM$2000,B174,21))</f>
        <v>V</v>
      </c>
      <c r="H174" s="225">
        <f>IF(A174="P",INDEX('LŠZ P'!A$2:AN$2000,B174,17),INDEX('LŠZ H'!A$2:AM$2000,B174,17))</f>
        <v>23171</v>
      </c>
      <c r="I174" s="294">
        <v>45022</v>
      </c>
      <c r="J174" s="258" t="str">
        <f>IF(A174="P",INDEX('LŠZ P'!A$2:AN$2000,B174,2),INDEX('LŠZ H'!A$2:AM$2000,B174,2))</f>
        <v>PK</v>
      </c>
      <c r="K174" s="225" t="str">
        <f>IF(A174="P",CONCATENATE(INDEX('LŠZ P'!A$2:AN$2000,B174,24),",",INDEX('LŠZ P'!A$2:AN$2000,B174,26)," ",INDEX('LŠZ P'!A$2:AN$2000,B174,25)),CONCATENATE(INDEX('LŠZ H'!A$2:AM$2000,B174,24),",",INDEX('LŠZ H'!A$2:AM$2000,B174,26)," ",INDEX('LŠZ H'!A$2:AM$2000,B174,25)))</f>
        <v>Poľovská 3,EN-B 45734</v>
      </c>
      <c r="L174" s="225" t="str">
        <f>IF(A174="P",INDEX('LŠZ P'!A$2:AN$2000,B174,20),INDEX('LŠZ H'!A$2:AM$2000,B174,20))</f>
        <v>Šimko</v>
      </c>
      <c r="M174" s="225" t="str">
        <f>IF(A174="P",CONCATENATE(INDEX('LŠZ P'!A$2:AN$2000,B174,3),"/",INDEX('LŠZ P'!A$2:AN$2000,B174,4)),CONCATENATE(INDEX('LŠZ H'!A$2:AM$2000,B174,3),"/",INDEX('LŠZ H'!A$2:AM$2000,B174,4)))</f>
        <v>BASE 2 L/</v>
      </c>
      <c r="N174" s="225" t="e">
        <f>IF(A174="P",CONCATENATE(INDEX('LŠZ P'!A$2:AN$2000,B174,23),";",INDEX('LŠZ P'!A$2:AN$2000,B174,42)),CONCATENATE(INDEX('LŠZ H'!A$2:AM$2000,B174,23),";",INDEX('LŠZ H'!A$2:AM$2000,B174,39)))</f>
        <v>#REF!</v>
      </c>
      <c r="O174" s="294">
        <v>45734</v>
      </c>
      <c r="P174" s="297"/>
    </row>
    <row r="175" spans="1:16" s="262" customFormat="1">
      <c r="A175" s="225" t="s">
        <v>722</v>
      </c>
      <c r="B175" s="258">
        <v>504</v>
      </c>
      <c r="C175" s="392">
        <v>172</v>
      </c>
      <c r="D175" s="225" t="str">
        <f>IF(A175="P",INDEX('LŠZ P'!A$2:AN$2000,B175,11),INDEX('LŠZ H'!A$2:AM$2000,B175,11))</f>
        <v>Tomáš PODMANÍK</v>
      </c>
      <c r="E175" s="225" t="str">
        <f>IF(A175="P",INDEX('LŠZ P'!A$2:AN$2000,B175,5),INDEX('LŠZ H'!A$2:AM$2000,B175,5))</f>
        <v>OM-P504</v>
      </c>
      <c r="F175" s="225">
        <f>IF(A175="P",INDEX('LŠZ P'!A$2:AN$2000,B175,6),INDEX('LŠZ H'!A$2:AM$2000,B175,6))</f>
        <v>0</v>
      </c>
      <c r="G175" s="258" t="str">
        <f>IF(A175="P",INDEX('LŠZ P'!A$2:AN$2000,B175,21),INDEX('LŠZ H'!A$2:AM$2000,B175,21))</f>
        <v>P</v>
      </c>
      <c r="H175" s="225">
        <f>IF(A175="P",INDEX('LŠZ P'!A$2:AN$2000,B175,17),INDEX('LŠZ H'!A$2:AM$2000,B175,17))</f>
        <v>19121</v>
      </c>
      <c r="I175" s="294">
        <v>45022</v>
      </c>
      <c r="J175" s="258" t="str">
        <f>IF(A175="P",INDEX('LŠZ P'!A$2:AN$2000,B175,2),INDEX('LŠZ H'!A$2:AM$2000,B175,2))</f>
        <v>PK</v>
      </c>
      <c r="K175" s="225" t="str">
        <f>IF(A175="P",CONCATENATE(INDEX('LŠZ P'!A$2:AN$2000,B175,24),",",INDEX('LŠZ P'!A$2:AN$2000,B175,26)," ",INDEX('LŠZ P'!A$2:AN$2000,B175,25)),CONCATENATE(INDEX('LŠZ H'!A$2:AM$2000,B175,24),",",INDEX('LŠZ H'!A$2:AM$2000,B175,26)," ",INDEX('LŠZ H'!A$2:AM$2000,B175,25)))</f>
        <v>Veľké Kršteňany 110,EN CCC 45736</v>
      </c>
      <c r="L175" s="225" t="str">
        <f>IF(A175="P",INDEX('LŠZ P'!A$2:AN$2000,B175,20),INDEX('LŠZ H'!A$2:AM$2000,B175,20))</f>
        <v>Podmaník</v>
      </c>
      <c r="M175" s="225" t="str">
        <f>IF(A175="P",CONCATENATE(INDEX('LŠZ P'!A$2:AN$2000,B175,3),"/",INDEX('LŠZ P'!A$2:AN$2000,B175,4)),CONCATENATE(INDEX('LŠZ H'!A$2:AM$2000,B175,3),"/",INDEX('LŠZ H'!A$2:AM$2000,B175,4)))</f>
        <v>SPECTRA M/</v>
      </c>
      <c r="N175" s="225" t="e">
        <f>IF(A175="P",CONCATENATE(INDEX('LŠZ P'!A$2:AN$2000,B175,23),";",INDEX('LŠZ P'!A$2:AN$2000,B175,42)),CONCATENATE(INDEX('LŠZ H'!A$2:AM$2000,B175,23),";",INDEX('LŠZ H'!A$2:AM$2000,B175,39)))</f>
        <v>#REF!</v>
      </c>
      <c r="O175" s="294">
        <v>45736</v>
      </c>
      <c r="P175" s="297"/>
    </row>
    <row r="176" spans="1:16" s="262" customFormat="1">
      <c r="A176" s="225" t="s">
        <v>722</v>
      </c>
      <c r="B176" s="258">
        <v>1283</v>
      </c>
      <c r="C176" s="392">
        <v>173</v>
      </c>
      <c r="D176" s="225" t="str">
        <f>IF(A176="P",INDEX('LŠZ P'!A$2:AN$2000,B176,11),INDEX('LŠZ H'!A$2:AM$2000,B176,11))</f>
        <v>Milan ŠIPOŠ</v>
      </c>
      <c r="E176" s="225" t="str">
        <f>IF(A176="P",INDEX('LŠZ P'!A$2:AN$2000,B176,5),INDEX('LŠZ H'!A$2:AM$2000,B176,5))</f>
        <v>OM-L283</v>
      </c>
      <c r="F176" s="296" t="str">
        <f>IF(A176="P",INDEX('LŠZ P'!A$2:AN$2000,B176,6),INDEX('LŠZ H'!A$2:AM$2000,B176,6))</f>
        <v>L283</v>
      </c>
      <c r="G176" s="258" t="str">
        <f>IF(A176="P",INDEX('LŠZ P'!A$2:AN$2000,B176,21),INDEX('LŠZ H'!A$2:AM$2000,B176,21))</f>
        <v>P/P</v>
      </c>
      <c r="H176" s="225">
        <f>IF(A176="P",INDEX('LŠZ P'!A$2:AN$2000,B176,17),INDEX('LŠZ H'!A$2:AM$2000,B176,17))</f>
        <v>17447</v>
      </c>
      <c r="I176" s="294">
        <v>45022</v>
      </c>
      <c r="J176" s="258" t="str">
        <f>IF(A176="P",INDEX('LŠZ P'!A$2:AN$2000,B176,2),INDEX('LŠZ H'!A$2:AM$2000,B176,2))</f>
        <v>MPK</v>
      </c>
      <c r="K176" s="225" t="str">
        <f>IF(A176="P",CONCATENATE(INDEX('LŠZ P'!A$2:AN$2000,B176,24),",",INDEX('LŠZ P'!A$2:AN$2000,B176,26)," ",INDEX('LŠZ P'!A$2:AN$2000,B176,25)),CONCATENATE(INDEX('LŠZ H'!A$2:AM$2000,B176,24),",",INDEX('LŠZ H'!A$2:AM$2000,B176,26)," ",INDEX('LŠZ H'!A$2:AM$2000,B176,25)))</f>
        <v>SNP 137/37,EN-B 45740</v>
      </c>
      <c r="L176" s="225" t="str">
        <f>IF(A176="P",INDEX('LŠZ P'!A$2:AN$2000,B176,20),INDEX('LŠZ H'!A$2:AM$2000,B176,20))</f>
        <v>Podmaník</v>
      </c>
      <c r="M176" s="225" t="str">
        <f>IF(A176="P",CONCATENATE(INDEX('LŠZ P'!A$2:AN$2000,B176,3),"/",INDEX('LŠZ P'!A$2:AN$2000,B176,4)),CONCATENATE(INDEX('LŠZ H'!A$2:AM$2000,B176,3),"/",INDEX('LŠZ H'!A$2:AM$2000,B176,4)))</f>
        <v>GOLDEN 4 28/TOP 80</v>
      </c>
      <c r="N176" s="225" t="e">
        <f>IF(A176="P",CONCATENATE(INDEX('LŠZ P'!A$2:AN$2000,B176,23),";",INDEX('LŠZ P'!A$2:AN$2000,B176,42)),CONCATENATE(INDEX('LŠZ H'!A$2:AM$2000,B176,23),";",INDEX('LŠZ H'!A$2:AM$2000,B176,39)))</f>
        <v>#REF!</v>
      </c>
      <c r="O176" s="294">
        <v>45740</v>
      </c>
      <c r="P176" s="297"/>
    </row>
    <row r="177" spans="1:16" s="262" customFormat="1">
      <c r="A177" s="225" t="s">
        <v>722</v>
      </c>
      <c r="B177" s="258">
        <v>936</v>
      </c>
      <c r="C177" s="392">
        <v>174</v>
      </c>
      <c r="D177" s="225" t="str">
        <f>IF(A177="P",INDEX('LŠZ P'!A$2:AN$2000,B177,11),INDEX('LŠZ H'!A$2:AM$2000,B177,11))</f>
        <v>Marián MIKUNDA</v>
      </c>
      <c r="E177" s="225" t="str">
        <f>IF(A177="P",INDEX('LŠZ P'!A$2:AN$2000,B177,5),INDEX('LŠZ H'!A$2:AM$2000,B177,5))</f>
        <v>OM-P936</v>
      </c>
      <c r="F177" s="225">
        <f>IF(A177="P",INDEX('LŠZ P'!A$2:AN$2000,B177,6),INDEX('LŠZ H'!A$2:AM$2000,B177,6))</f>
        <v>0</v>
      </c>
      <c r="G177" s="258" t="str">
        <f>IF(A177="P",INDEX('LŠZ P'!A$2:AN$2000,B177,21),INDEX('LŠZ H'!A$2:AM$2000,B177,21))</f>
        <v>P</v>
      </c>
      <c r="H177" s="225">
        <f>IF(A177="P",INDEX('LŠZ P'!A$2:AN$2000,B177,17),INDEX('LŠZ H'!A$2:AM$2000,B177,17))</f>
        <v>17131</v>
      </c>
      <c r="I177" s="294">
        <v>45022</v>
      </c>
      <c r="J177" s="258" t="str">
        <f>IF(A177="P",INDEX('LŠZ P'!A$2:AN$2000,B177,2),INDEX('LŠZ H'!A$2:AM$2000,B177,2))</f>
        <v>PK</v>
      </c>
      <c r="K177" s="225" t="str">
        <f>IF(A177="P",CONCATENATE(INDEX('LŠZ P'!A$2:AN$2000,B177,24),",",INDEX('LŠZ P'!A$2:AN$2000,B177,26)," ",INDEX('LŠZ P'!A$2:AN$2000,B177,25)),CONCATENATE(INDEX('LŠZ H'!A$2:AM$2000,B177,24),",",INDEX('LŠZ H'!A$2:AM$2000,B177,26)," ",INDEX('LŠZ H'!A$2:AM$2000,B177,25)))</f>
        <v>Porúbka 181,EN-B 45741</v>
      </c>
      <c r="L177" s="225" t="str">
        <f>IF(A177="P",INDEX('LŠZ P'!A$2:AN$2000,B177,20),INDEX('LŠZ H'!A$2:AM$2000,B177,20))</f>
        <v>Vrabec</v>
      </c>
      <c r="M177" s="225" t="str">
        <f>IF(A177="P",CONCATENATE(INDEX('LŠZ P'!A$2:AN$2000,B177,3),"/",INDEX('LŠZ P'!A$2:AN$2000,B177,4)),CONCATENATE(INDEX('LŠZ H'!A$2:AM$2000,B177,3),"/",INDEX('LŠZ H'!A$2:AM$2000,B177,4)))</f>
        <v xml:space="preserve">PLUTO 2 M/ </v>
      </c>
      <c r="N177" s="225" t="e">
        <f>IF(A177="P",CONCATENATE(INDEX('LŠZ P'!A$2:AN$2000,B177,23),";",INDEX('LŠZ P'!A$2:AN$2000,B177,42)),CONCATENATE(INDEX('LŠZ H'!A$2:AM$2000,B177,23),";",INDEX('LŠZ H'!A$2:AM$2000,B177,39)))</f>
        <v>#REF!</v>
      </c>
      <c r="O177" s="294">
        <v>45741</v>
      </c>
      <c r="P177" s="297"/>
    </row>
    <row r="178" spans="1:16" s="262" customFormat="1">
      <c r="A178" s="225" t="s">
        <v>722</v>
      </c>
      <c r="B178" s="258">
        <v>858</v>
      </c>
      <c r="C178" s="392">
        <v>175</v>
      </c>
      <c r="D178" s="225" t="str">
        <f>IF(A178="P",INDEX('LŠZ P'!A$2:AN$2000,B178,11),INDEX('LŠZ H'!A$2:AM$2000,B178,11))</f>
        <v>Andrej KUBRANSKÝ</v>
      </c>
      <c r="E178" s="225" t="str">
        <f>IF(A178="P",INDEX('LŠZ P'!A$2:AN$2000,B178,5),INDEX('LŠZ H'!A$2:AM$2000,B178,5))</f>
        <v>OM-P858</v>
      </c>
      <c r="F178" s="225">
        <f>IF(A178="P",INDEX('LŠZ P'!A$2:AN$2000,B178,6),INDEX('LŠZ H'!A$2:AM$2000,B178,6))</f>
        <v>0</v>
      </c>
      <c r="G178" s="258" t="str">
        <f>IF(A178="P",INDEX('LŠZ P'!A$2:AN$2000,B178,21),INDEX('LŠZ H'!A$2:AM$2000,B178,21))</f>
        <v>P</v>
      </c>
      <c r="H178" s="225">
        <f>IF(A178="P",INDEX('LŠZ P'!A$2:AN$2000,B178,17),INDEX('LŠZ H'!A$2:AM$2000,B178,17))</f>
        <v>20643</v>
      </c>
      <c r="I178" s="294">
        <v>45022</v>
      </c>
      <c r="J178" s="258" t="str">
        <f>IF(A178="P",INDEX('LŠZ P'!A$2:AN$2000,B178,2),INDEX('LŠZ H'!A$2:AM$2000,B178,2))</f>
        <v>PK</v>
      </c>
      <c r="K178" s="225" t="str">
        <f>IF(A178="P",CONCATENATE(INDEX('LŠZ P'!A$2:AN$2000,B178,24),",",INDEX('LŠZ P'!A$2:AN$2000,B178,26)," ",INDEX('LŠZ P'!A$2:AN$2000,B178,25)),CONCATENATE(INDEX('LŠZ H'!A$2:AM$2000,B178,24),",",INDEX('LŠZ H'!A$2:AM$2000,B178,26)," ",INDEX('LŠZ H'!A$2:AM$2000,B178,25)))</f>
        <v>Terchová 924,EN-A 45750</v>
      </c>
      <c r="L178" s="225" t="str">
        <f>IF(A178="P",INDEX('LŠZ P'!A$2:AN$2000,B178,20),INDEX('LŠZ H'!A$2:AM$2000,B178,20))</f>
        <v>Vrabec</v>
      </c>
      <c r="M178" s="225" t="str">
        <f>IF(A178="P",CONCATENATE(INDEX('LŠZ P'!A$2:AN$2000,B178,3),"/",INDEX('LŠZ P'!A$2:AN$2000,B178,4)),CONCATENATE(INDEX('LŠZ H'!A$2:AM$2000,B178,3),"/",INDEX('LŠZ H'!A$2:AM$2000,B178,4)))</f>
        <v>PLUTO 4 M/</v>
      </c>
      <c r="N178" s="225" t="e">
        <f>IF(A178="P",CONCATENATE(INDEX('LŠZ P'!A$2:AN$2000,B178,23),";",INDEX('LŠZ P'!A$2:AN$2000,B178,42)),CONCATENATE(INDEX('LŠZ H'!A$2:AM$2000,B178,23),";",INDEX('LŠZ H'!A$2:AM$2000,B178,39)))</f>
        <v>#REF!</v>
      </c>
      <c r="O178" s="294">
        <v>45750</v>
      </c>
      <c r="P178" s="297"/>
    </row>
    <row r="179" spans="1:16" s="262" customFormat="1">
      <c r="A179" s="225" t="s">
        <v>722</v>
      </c>
      <c r="B179" s="258">
        <v>1383</v>
      </c>
      <c r="C179" s="392">
        <v>176</v>
      </c>
      <c r="D179" s="225" t="str">
        <f>IF(A179="P",INDEX('LŠZ P'!A$2:AN$2000,B179,11),INDEX('LŠZ H'!A$2:AM$2000,B179,11))</f>
        <v>Peter VRABEC</v>
      </c>
      <c r="E179" s="225" t="str">
        <f>IF(A179="P",INDEX('LŠZ P'!A$2:AN$2000,B179,5),INDEX('LŠZ H'!A$2:AM$2000,B179,5))</f>
        <v>OM-L383</v>
      </c>
      <c r="F179" s="225">
        <f>IF(A179="P",INDEX('LŠZ P'!A$2:AN$2000,B179,6),INDEX('LŠZ H'!A$2:AM$2000,B179,6))</f>
        <v>0</v>
      </c>
      <c r="G179" s="258" t="str">
        <f>IF(A179="P",INDEX('LŠZ P'!A$2:AN$2000,B179,21),INDEX('LŠZ H'!A$2:AM$2000,B179,21))</f>
        <v>V</v>
      </c>
      <c r="H179" s="225">
        <f>IF(A179="P",INDEX('LŠZ P'!A$2:AN$2000,B179,17),INDEX('LŠZ H'!A$2:AM$2000,B179,17))</f>
        <v>23176</v>
      </c>
      <c r="I179" s="294">
        <v>45022</v>
      </c>
      <c r="J179" s="258" t="str">
        <f>IF(A179="P",INDEX('LŠZ P'!A$2:AN$2000,B179,2),INDEX('LŠZ H'!A$2:AM$2000,B179,2))</f>
        <v>PK</v>
      </c>
      <c r="K179" s="225" t="str">
        <f>IF(A179="P",CONCATENATE(INDEX('LŠZ P'!A$2:AN$2000,B179,24),",",INDEX('LŠZ P'!A$2:AN$2000,B179,26)," ",INDEX('LŠZ P'!A$2:AN$2000,B179,25)),CONCATENATE(INDEX('LŠZ H'!A$2:AM$2000,B179,24),",",INDEX('LŠZ H'!A$2:AM$2000,B179,26)," ",INDEX('LŠZ H'!A$2:AM$2000,B179,25)))</f>
        <v>M.Bela 59,NIL 45747</v>
      </c>
      <c r="L179" s="225" t="str">
        <f>IF(A179="P",INDEX('LŠZ P'!A$2:AN$2000,B179,20),INDEX('LŠZ H'!A$2:AM$2000,B179,20))</f>
        <v>Vrabec</v>
      </c>
      <c r="M179" s="225" t="str">
        <f>IF(A179="P",CONCATENATE(INDEX('LŠZ P'!A$2:AN$2000,B179,3),"/",INDEX('LŠZ P'!A$2:AN$2000,B179,4)),CONCATENATE(INDEX('LŠZ H'!A$2:AM$2000,B179,3),"/",INDEX('LŠZ H'!A$2:AM$2000,B179,4)))</f>
        <v>VEGA 6 S/</v>
      </c>
      <c r="N179" s="225" t="e">
        <f>IF(A179="P",CONCATENATE(INDEX('LŠZ P'!A$2:AN$2000,B179,23),";",INDEX('LŠZ P'!A$2:AN$2000,B179,42)),CONCATENATE(INDEX('LŠZ H'!A$2:AM$2000,B179,23),";",INDEX('LŠZ H'!A$2:AM$2000,B179,39)))</f>
        <v>#REF!</v>
      </c>
      <c r="O179" s="294">
        <v>45747</v>
      </c>
      <c r="P179" s="297"/>
    </row>
    <row r="180" spans="1:16" s="262" customFormat="1">
      <c r="A180" s="225" t="s">
        <v>722</v>
      </c>
      <c r="B180" s="258">
        <v>657</v>
      </c>
      <c r="C180" s="392">
        <v>177</v>
      </c>
      <c r="D180" s="225" t="str">
        <f>IF(A180="P",INDEX('LŠZ P'!A$2:AN$2000,B180,11),INDEX('LŠZ H'!A$2:AM$2000,B180,11))</f>
        <v>René PETRÁŠ</v>
      </c>
      <c r="E180" s="296" t="str">
        <f>IF(A180="P",INDEX('LŠZ P'!A$2:AN$2000,B180,5),INDEX('LŠZ H'!A$2:AM$2000,B180,5))</f>
        <v>OM-P657</v>
      </c>
      <c r="F180" s="225" t="str">
        <f>IF(A180="P",INDEX('LŠZ P'!A$2:AN$2000,B180,6),INDEX('LŠZ H'!A$2:AM$2000,B180,6))</f>
        <v>P794</v>
      </c>
      <c r="G180" s="258" t="str">
        <f>IF(A180="P",INDEX('LŠZ P'!A$2:AN$2000,B180,21),INDEX('LŠZ H'!A$2:AM$2000,B180,21))</f>
        <v>P/P</v>
      </c>
      <c r="H180" s="225">
        <f>IF(A180="P",INDEX('LŠZ P'!A$2:AN$2000,B180,17),INDEX('LŠZ H'!A$2:AM$2000,B180,17))</f>
        <v>19106</v>
      </c>
      <c r="I180" s="294">
        <v>45028</v>
      </c>
      <c r="J180" s="258" t="str">
        <f>IF(A180="P",INDEX('LŠZ P'!A$2:AN$2000,B180,2),INDEX('LŠZ H'!A$2:AM$2000,B180,2))</f>
        <v>MPK</v>
      </c>
      <c r="K180" s="225" t="str">
        <f>IF(A180="P",CONCATENATE(INDEX('LŠZ P'!A$2:AN$2000,B180,24),",",INDEX('LŠZ P'!A$2:AN$2000,B180,26)," ",INDEX('LŠZ P'!A$2:AN$2000,B180,25)),CONCATENATE(INDEX('LŠZ H'!A$2:AM$2000,B180,24),",",INDEX('LŠZ H'!A$2:AM$2000,B180,26)," ",INDEX('LŠZ H'!A$2:AM$2000,B180,25)))</f>
        <v>Mochovská 2993/4,EN-B 45451</v>
      </c>
      <c r="L180" s="225" t="str">
        <f>IF(A180="P",INDEX('LŠZ P'!A$2:AN$2000,B180,20),INDEX('LŠZ H'!A$2:AM$2000,B180,20))</f>
        <v>Čierny/Mitter</v>
      </c>
      <c r="M180" s="225" t="str">
        <f>IF(A180="P",CONCATENATE(INDEX('LŠZ P'!A$2:AN$2000,B180,3),"/",INDEX('LŠZ P'!A$2:AN$2000,B180,4)),CONCATENATE(INDEX('LŠZ H'!A$2:AM$2000,B180,3),"/",INDEX('LŠZ H'!A$2:AM$2000,B180,4)))</f>
        <v>PLUTO L/SPIN F 180 E</v>
      </c>
      <c r="N180" s="225" t="e">
        <f>IF(A180="P",CONCATENATE(INDEX('LŠZ P'!A$2:AN$2000,B180,23),";",INDEX('LŠZ P'!A$2:AN$2000,B180,42)),CONCATENATE(INDEX('LŠZ H'!A$2:AM$2000,B180,23),";",INDEX('LŠZ H'!A$2:AM$2000,B180,39)))</f>
        <v>#REF!</v>
      </c>
      <c r="O180" s="294">
        <v>45750</v>
      </c>
      <c r="P180" s="297"/>
    </row>
    <row r="181" spans="1:16" s="262" customFormat="1">
      <c r="A181" s="225" t="s">
        <v>722</v>
      </c>
      <c r="B181" s="258">
        <v>1337</v>
      </c>
      <c r="C181" s="392">
        <v>178</v>
      </c>
      <c r="D181" s="225" t="str">
        <f>IF(A181="P",INDEX('LŠZ P'!A$2:AN$2000,B181,11),INDEX('LŠZ H'!A$2:AM$2000,B181,11))</f>
        <v>Štefan ŠTEFUNDA</v>
      </c>
      <c r="E181" s="225" t="str">
        <f>IF(A181="P",INDEX('LŠZ P'!A$2:AN$2000,B181,5),INDEX('LŠZ H'!A$2:AM$2000,B181,5))</f>
        <v>OM-L337</v>
      </c>
      <c r="F181" s="225">
        <f>IF(A181="P",INDEX('LŠZ P'!A$2:AN$2000,B181,6),INDEX('LŠZ H'!A$2:AM$2000,B181,6))</f>
        <v>0</v>
      </c>
      <c r="G181" s="258" t="str">
        <f>IF(A181="P",INDEX('LŠZ P'!A$2:AN$2000,B181,21),INDEX('LŠZ H'!A$2:AM$2000,B181,21))</f>
        <v>P</v>
      </c>
      <c r="H181" s="225">
        <f>IF(A181="P",INDEX('LŠZ P'!A$2:AN$2000,B181,17),INDEX('LŠZ H'!A$2:AM$2000,B181,17))</f>
        <v>19223</v>
      </c>
      <c r="I181" s="294">
        <v>45030</v>
      </c>
      <c r="J181" s="258" t="str">
        <f>IF(A181="P",INDEX('LŠZ P'!A$2:AN$2000,B181,2),INDEX('LŠZ H'!A$2:AM$2000,B181,2))</f>
        <v>PK</v>
      </c>
      <c r="K181" s="225" t="str">
        <f>IF(A181="P",CONCATENATE(INDEX('LŠZ P'!A$2:AN$2000,B181,24),",",INDEX('LŠZ P'!A$2:AN$2000,B181,26)," ",INDEX('LŠZ P'!A$2:AN$2000,B181,25)),CONCATENATE(INDEX('LŠZ H'!A$2:AM$2000,B181,24),",",INDEX('LŠZ H'!A$2:AM$2000,B181,26)," ",INDEX('LŠZ H'!A$2:AM$2000,B181,25)))</f>
        <v>Povina 140,EN-B 45761</v>
      </c>
      <c r="L181" s="225" t="str">
        <f>IF(A181="P",INDEX('LŠZ P'!A$2:AN$2000,B181,20),INDEX('LŠZ H'!A$2:AM$2000,B181,20))</f>
        <v>Vrabec</v>
      </c>
      <c r="M181" s="225" t="str">
        <f>IF(A181="P",CONCATENATE(INDEX('LŠZ P'!A$2:AN$2000,B181,3),"/",INDEX('LŠZ P'!A$2:AN$2000,B181,4)),CONCATENATE(INDEX('LŠZ H'!A$2:AM$2000,B181,3),"/",INDEX('LŠZ H'!A$2:AM$2000,B181,4)))</f>
        <v>ILLUSION 26/</v>
      </c>
      <c r="N181" s="225" t="e">
        <f>IF(A181="P",CONCATENATE(INDEX('LŠZ P'!A$2:AN$2000,B181,23),";",INDEX('LŠZ P'!A$2:AN$2000,B181,42)),CONCATENATE(INDEX('LŠZ H'!A$2:AM$2000,B181,23),";",INDEX('LŠZ H'!A$2:AM$2000,B181,39)))</f>
        <v>#REF!</v>
      </c>
      <c r="O181" s="294">
        <v>45761</v>
      </c>
      <c r="P181" s="297"/>
    </row>
    <row r="182" spans="1:16" s="262" customFormat="1">
      <c r="A182" s="225" t="s">
        <v>489</v>
      </c>
      <c r="B182" s="258">
        <v>105</v>
      </c>
      <c r="C182" s="392">
        <v>179</v>
      </c>
      <c r="D182" s="225" t="str">
        <f>IF(A182="P",INDEX('LŠZ P'!A$2:AN$2000,B182,11),INDEX('LŠZ H'!A$2:AM$2000,B182,11))</f>
        <v>Ján LACÚCH</v>
      </c>
      <c r="E182" s="225" t="str">
        <f>IF(A182="P",INDEX('LŠZ P'!A$2:AN$2000,B182,5),INDEX('LŠZ H'!A$2:AM$2000,B182,5))</f>
        <v>OM-H105</v>
      </c>
      <c r="F182" s="225">
        <f>IF(A182="P",INDEX('LŠZ P'!A$2:AN$2000,B182,6),INDEX('LŠZ H'!A$2:AM$2000,B182,6))</f>
        <v>0</v>
      </c>
      <c r="G182" s="258" t="str">
        <f>IF(A182="P",INDEX('LŠZ P'!A$2:AN$2000,B182,21),INDEX('LŠZ H'!A$2:AM$2000,B182,21))</f>
        <v>V</v>
      </c>
      <c r="H182" s="225">
        <v>23179</v>
      </c>
      <c r="I182" s="294">
        <v>45030</v>
      </c>
      <c r="J182" s="258" t="str">
        <f>IF(A182="P",INDEX('LŠZ P'!A$2:AN$2000,B182,2),INDEX('LŠZ H'!A$2:AM$2000,B182,2))</f>
        <v>MZK</v>
      </c>
      <c r="K182" s="225" t="str">
        <f>IF(A182="P",CONCATENATE(INDEX('LŠZ P'!A$2:AN$2000,B182,24),",",INDEX('LŠZ P'!A$2:AN$2000,B182,26)," ",INDEX('LŠZ P'!A$2:AN$2000,B182,25)),CONCATENATE(INDEX('LŠZ H'!A$2:AM$2000,B182,24),",",INDEX('LŠZ H'!A$2:AM$2000,B182,26)," ",INDEX('LŠZ H'!A$2:AM$2000,B182,25)))</f>
        <v>Turnianska 5265/82,903 01 Senec</v>
      </c>
      <c r="L182" s="225" t="str">
        <f>IF(A182="P",INDEX('LŠZ P'!A$2:AN$2000,B182,20),INDEX('LŠZ H'!A$2:AM$2000,B182,20))</f>
        <v>Lacúch</v>
      </c>
      <c r="M182" s="225" t="str">
        <f>IF(A182="P",CONCATENATE(INDEX('LŠZ P'!A$2:AN$2000,B182,3),"/",INDEX('LŠZ P'!A$2:AN$2000,B182,4)),CONCATENATE(INDEX('LŠZ H'!A$2:AM$2000,B182,3),"/",INDEX('LŠZ H'!A$2:AM$2000,B182,4)))</f>
        <v>STING RAY/CROSS 5 SPORT/</v>
      </c>
      <c r="N182" s="225" t="str">
        <f>IF(A182="P",CONCATENATE(INDEX('LŠZ P'!A$2:AN$2000,B182,23),";",INDEX('LŠZ P'!A$2:AN$2000,B182,42)),CONCATENATE(INDEX('LŠZ H'!A$2:AM$2000,B182,23),";",INDEX('LŠZ H'!A$2:AM$2000,B182,39)))</f>
        <v>0/0;</v>
      </c>
      <c r="O182" s="294">
        <v>45758</v>
      </c>
      <c r="P182" s="297"/>
    </row>
    <row r="183" spans="1:16" s="262" customFormat="1">
      <c r="A183" s="225" t="s">
        <v>722</v>
      </c>
      <c r="B183" s="258">
        <v>1384</v>
      </c>
      <c r="C183" s="392">
        <v>180</v>
      </c>
      <c r="D183" s="225" t="str">
        <f>IF(A183="P",INDEX('LŠZ P'!A$2:AN$2000,B183,11),INDEX('LŠZ H'!A$2:AM$2000,B183,11))</f>
        <v>Marián ADAME</v>
      </c>
      <c r="E183" s="225" t="str">
        <f>IF(A183="P",INDEX('LŠZ P'!A$2:AN$2000,B183,5),INDEX('LŠZ H'!A$2:AM$2000,B183,5))</f>
        <v>OM-L384</v>
      </c>
      <c r="F183" s="225">
        <f>IF(A183="P",INDEX('LŠZ P'!A$2:AN$2000,B183,6),INDEX('LŠZ H'!A$2:AM$2000,B183,6))</f>
        <v>0</v>
      </c>
      <c r="G183" s="258" t="str">
        <f>IF(A183="P",INDEX('LŠZ P'!A$2:AN$2000,B183,21),INDEX('LŠZ H'!A$2:AM$2000,B183,21))</f>
        <v>V</v>
      </c>
      <c r="H183" s="225">
        <v>23180</v>
      </c>
      <c r="I183" s="294">
        <v>45030</v>
      </c>
      <c r="J183" s="258" t="str">
        <f>IF(A183="P",INDEX('LŠZ P'!A$2:AN$2000,B183,2),INDEX('LŠZ H'!A$2:AM$2000,B183,2))</f>
        <v>PK</v>
      </c>
      <c r="K183" s="225" t="str">
        <f>IF(A183="P",CONCATENATE(INDEX('LŠZ P'!A$2:AN$2000,B183,24),",",INDEX('LŠZ P'!A$2:AN$2000,B183,26)," ",INDEX('LŠZ P'!A$2:AN$2000,B183,25)),CONCATENATE(INDEX('LŠZ H'!A$2:AM$2000,B183,24),",",INDEX('LŠZ H'!A$2:AM$2000,B183,26)," ",INDEX('LŠZ H'!A$2:AM$2000,B183,25)))</f>
        <v>1. mája 1205,EN-A 45752</v>
      </c>
      <c r="L183" s="225" t="str">
        <f>IF(A183="P",INDEX('LŠZ P'!A$2:AN$2000,B183,20),INDEX('LŠZ H'!A$2:AM$2000,B183,20))</f>
        <v>Adame</v>
      </c>
      <c r="M183" s="225" t="str">
        <f>IF(A183="P",CONCATENATE(INDEX('LŠZ P'!A$2:AN$2000,B183,3),"/",INDEX('LŠZ P'!A$2:AN$2000,B183,4)),CONCATENATE(INDEX('LŠZ H'!A$2:AM$2000,B183,3),"/",INDEX('LŠZ H'!A$2:AM$2000,B183,4)))</f>
        <v>MUSE 5 22/</v>
      </c>
      <c r="N183" s="225" t="e">
        <f>IF(A183="P",CONCATENATE(INDEX('LŠZ P'!A$2:AN$2000,B183,23),";",INDEX('LŠZ P'!A$2:AN$2000,B183,42)),CONCATENATE(INDEX('LŠZ H'!A$2:AM$2000,B183,23),";",INDEX('LŠZ H'!A$2:AM$2000,B183,39)))</f>
        <v>#REF!</v>
      </c>
      <c r="O183" s="294">
        <v>45752</v>
      </c>
      <c r="P183" s="297"/>
    </row>
    <row r="184" spans="1:16" s="262" customFormat="1">
      <c r="A184" s="225" t="s">
        <v>722</v>
      </c>
      <c r="B184" s="258">
        <v>362</v>
      </c>
      <c r="C184" s="392">
        <v>181</v>
      </c>
      <c r="D184" s="225" t="str">
        <f>IF(A184="P",INDEX('LŠZ P'!A$2:AN$2000,B184,11),INDEX('LŠZ H'!A$2:AM$2000,B184,11))</f>
        <v>Marián ADAME</v>
      </c>
      <c r="E184" s="225" t="str">
        <f>IF(A184="P",INDEX('LŠZ P'!A$2:AN$2000,B184,5),INDEX('LŠZ H'!A$2:AM$2000,B184,5))</f>
        <v>OM-P362</v>
      </c>
      <c r="F184" s="225">
        <f>IF(A184="P",INDEX('LŠZ P'!A$2:AN$2000,B184,6),INDEX('LŠZ H'!A$2:AM$2000,B184,6))</f>
        <v>0</v>
      </c>
      <c r="G184" s="258" t="str">
        <f>IF(A184="P",INDEX('LŠZ P'!A$2:AN$2000,B184,21),INDEX('LŠZ H'!A$2:AM$2000,B184,21))</f>
        <v>P</v>
      </c>
      <c r="H184" s="225">
        <v>23181</v>
      </c>
      <c r="I184" s="294">
        <v>45030</v>
      </c>
      <c r="J184" s="258" t="str">
        <f>IF(A184="P",INDEX('LŠZ P'!A$2:AN$2000,B184,2),INDEX('LŠZ H'!A$2:AM$2000,B184,2))</f>
        <v>MPK</v>
      </c>
      <c r="K184" s="225" t="str">
        <f>IF(A184="P",CONCATENATE(INDEX('LŠZ P'!A$2:AN$2000,B184,24),",",INDEX('LŠZ P'!A$2:AN$2000,B184,26)," ",INDEX('LŠZ P'!A$2:AN$2000,B184,25)),CONCATENATE(INDEX('LŠZ H'!A$2:AM$2000,B184,24),",",INDEX('LŠZ H'!A$2:AM$2000,B184,26)," ",INDEX('LŠZ H'!A$2:AM$2000,B184,25)))</f>
        <v>1. mája 1205 ,EN-B 44537</v>
      </c>
      <c r="L184" s="225" t="str">
        <f>IF(A184="P",INDEX('LŠZ P'!A$2:AN$2000,B184,20),INDEX('LŠZ H'!A$2:AM$2000,B184,20))</f>
        <v>Adame</v>
      </c>
      <c r="M184" s="225" t="str">
        <f>IF(A184="P",CONCATENATE(INDEX('LŠZ P'!A$2:AN$2000,B184,3),"/",INDEX('LŠZ P'!A$2:AN$2000,B184,4)),CONCATENATE(INDEX('LŠZ H'!A$2:AM$2000,B184,3),"/",INDEX('LŠZ H'!A$2:AM$2000,B184,4)))</f>
        <v>TREND 5 28 L/</v>
      </c>
      <c r="N184" s="225" t="e">
        <f>IF(A184="P",CONCATENATE(INDEX('LŠZ P'!A$2:AN$2000,B184,23),";",INDEX('LŠZ P'!A$2:AN$2000,B184,42)),CONCATENATE(INDEX('LŠZ H'!A$2:AM$2000,B184,23),";",INDEX('LŠZ H'!A$2:AM$2000,B184,39)))</f>
        <v>#REF!</v>
      </c>
      <c r="O184" s="294">
        <v>45267</v>
      </c>
      <c r="P184" s="297"/>
    </row>
    <row r="185" spans="1:16" s="262" customFormat="1">
      <c r="A185" s="225" t="s">
        <v>722</v>
      </c>
      <c r="B185" s="258">
        <v>1385</v>
      </c>
      <c r="C185" s="392">
        <v>182</v>
      </c>
      <c r="D185" s="225" t="str">
        <f>IF(A185="P",INDEX('LŠZ P'!A$2:AN$2000,B185,11),INDEX('LŠZ H'!A$2:AM$2000,B185,11))</f>
        <v>Ing. Adam ŽEMBA</v>
      </c>
      <c r="E185" s="225" t="str">
        <f>IF(A185="P",INDEX('LŠZ P'!A$2:AN$2000,B185,5),INDEX('LŠZ H'!A$2:AM$2000,B185,5))</f>
        <v>OM-L385</v>
      </c>
      <c r="F185" s="225">
        <f>IF(A185="P",INDEX('LŠZ P'!A$2:AN$2000,B185,6),INDEX('LŠZ H'!A$2:AM$2000,B185,6))</f>
        <v>0</v>
      </c>
      <c r="G185" s="258" t="str">
        <f>IF(A185="P",INDEX('LŠZ P'!A$2:AN$2000,B185,21),INDEX('LŠZ H'!A$2:AM$2000,B185,21))</f>
        <v>P</v>
      </c>
      <c r="H185" s="225">
        <v>23182</v>
      </c>
      <c r="I185" s="294">
        <v>45030</v>
      </c>
      <c r="J185" s="258" t="str">
        <f>IF(A185="P",INDEX('LŠZ P'!A$2:AN$2000,B185,2),INDEX('LŠZ H'!A$2:AM$2000,B185,2))</f>
        <v>PK</v>
      </c>
      <c r="K185" s="225" t="str">
        <f>IF(A185="P",CONCATENATE(INDEX('LŠZ P'!A$2:AN$2000,B185,24),",",INDEX('LŠZ P'!A$2:AN$2000,B185,26)," ",INDEX('LŠZ P'!A$2:AN$2000,B185,25)),CONCATENATE(INDEX('LŠZ H'!A$2:AM$2000,B185,24),",",INDEX('LŠZ H'!A$2:AM$2000,B185,26)," ",INDEX('LŠZ H'!A$2:AM$2000,B185,25)))</f>
        <v>Priemyselná štvrť 240 / 21,EN-C 45750</v>
      </c>
      <c r="L185" s="225" t="str">
        <f>IF(A185="P",INDEX('LŠZ P'!A$2:AN$2000,B185,20),INDEX('LŠZ H'!A$2:AM$2000,B185,20))</f>
        <v>Šleboda</v>
      </c>
      <c r="M185" s="225" t="str">
        <f>IF(A185="P",CONCATENATE(INDEX('LŠZ P'!A$2:AN$2000,B185,3),"/",INDEX('LŠZ P'!A$2:AN$2000,B185,4)),CONCATENATE(INDEX('LŠZ H'!A$2:AM$2000,B185,3),"/",INDEX('LŠZ H'!A$2:AM$2000,B185,4)))</f>
        <v>ASPEN 5 28/</v>
      </c>
      <c r="N185" s="225" t="e">
        <f>IF(A185="P",CONCATENATE(INDEX('LŠZ P'!A$2:AN$2000,B185,23),";",INDEX('LŠZ P'!A$2:AN$2000,B185,42)),CONCATENATE(INDEX('LŠZ H'!A$2:AM$2000,B185,23),";",INDEX('LŠZ H'!A$2:AM$2000,B185,39)))</f>
        <v>#REF!</v>
      </c>
      <c r="O185" s="294">
        <v>45750</v>
      </c>
      <c r="P185" s="297"/>
    </row>
    <row r="186" spans="1:16" s="262" customFormat="1">
      <c r="A186" s="225" t="s">
        <v>722</v>
      </c>
      <c r="B186" s="258">
        <v>525</v>
      </c>
      <c r="C186" s="392">
        <v>183</v>
      </c>
      <c r="D186" s="225" t="str">
        <f>IF(A186="P",INDEX('LŠZ P'!A$2:AN$2000,B186,11),INDEX('LŠZ H'!A$2:AM$2000,B186,11))</f>
        <v>Marián ADAME</v>
      </c>
      <c r="E186" s="225" t="str">
        <f>IF(A186="P",INDEX('LŠZ P'!A$2:AN$2000,B186,5),INDEX('LŠZ H'!A$2:AM$2000,B186,5))</f>
        <v>OM-P525</v>
      </c>
      <c r="F186" s="225" t="str">
        <f>IF(A186="P",INDEX('LŠZ P'!A$2:AN$2000,B186,6),INDEX('LŠZ H'!A$2:AM$2000,B186,6))</f>
        <v>P525</v>
      </c>
      <c r="G186" s="258" t="str">
        <f>IF(A186="P",INDEX('LŠZ P'!A$2:AN$2000,B186,21),INDEX('LŠZ H'!A$2:AM$2000,B186,21))</f>
        <v>P/P</v>
      </c>
      <c r="H186" s="225">
        <f>IF(A186="P",INDEX('LŠZ P'!A$2:AN$2000,B186,17),INDEX('LŠZ H'!A$2:AM$2000,B186,17))</f>
        <v>21171</v>
      </c>
      <c r="I186" s="294">
        <v>45030</v>
      </c>
      <c r="J186" s="258" t="str">
        <f>IF(A186="P",INDEX('LŠZ P'!A$2:AN$2000,B186,2),INDEX('LŠZ H'!A$2:AM$2000,B186,2))</f>
        <v>MPK</v>
      </c>
      <c r="K186" s="225" t="str">
        <f>IF(A186="P",CONCATENATE(INDEX('LŠZ P'!A$2:AN$2000,B186,24),",",INDEX('LŠZ P'!A$2:AN$2000,B186,26)," ",INDEX('LŠZ P'!A$2:AN$2000,B186,25)),CONCATENATE(INDEX('LŠZ H'!A$2:AM$2000,B186,24),",",INDEX('LŠZ H'!A$2:AM$2000,B186,26)," ",INDEX('LŠZ H'!A$2:AM$2000,B186,25)))</f>
        <v>1.mája 1205/133,DGAC 45751</v>
      </c>
      <c r="L186" s="225" t="str">
        <f>IF(A186="P",INDEX('LŠZ P'!A$2:AN$2000,B186,20),INDEX('LŠZ H'!A$2:AM$2000,B186,20))</f>
        <v>Adame</v>
      </c>
      <c r="M186" s="225" t="str">
        <f>IF(A186="P",CONCATENATE(INDEX('LŠZ P'!A$2:AN$2000,B186,3),"/",INDEX('LŠZ P'!A$2:AN$2000,B186,4)),CONCATENATE(INDEX('LŠZ H'!A$2:AM$2000,B186,3),"/",INDEX('LŠZ H'!A$2:AM$2000,B186,4)))</f>
        <v>CHARGER 2 43/LUNA</v>
      </c>
      <c r="N186" s="225" t="e">
        <f>IF(A186="P",CONCATENATE(INDEX('LŠZ P'!A$2:AN$2000,B186,23),";",INDEX('LŠZ P'!A$2:AN$2000,B186,42)),CONCATENATE(INDEX('LŠZ H'!A$2:AM$2000,B186,23),";",INDEX('LŠZ H'!A$2:AM$2000,B186,39)))</f>
        <v>#REF!</v>
      </c>
      <c r="O186" s="294">
        <v>45751</v>
      </c>
      <c r="P186" s="297"/>
    </row>
    <row r="187" spans="1:16" s="262" customFormat="1">
      <c r="A187" s="225" t="s">
        <v>489</v>
      </c>
      <c r="B187" s="258">
        <v>95</v>
      </c>
      <c r="C187" s="392">
        <v>184</v>
      </c>
      <c r="D187" s="225" t="str">
        <f>IF(A187="P",INDEX('LŠZ P'!A$2:AN$2000,B187,11),INDEX('LŠZ H'!A$2:AM$2000,B187,11))</f>
        <v>Ing. Maroš VALENTOVIČ</v>
      </c>
      <c r="E187" s="225" t="str">
        <f>IF(A187="P",INDEX('LŠZ P'!A$2:AN$2000,B187,5),INDEX('LŠZ H'!A$2:AM$2000,B187,5))</f>
        <v>OM-H095</v>
      </c>
      <c r="F187" s="225">
        <f>IF(A187="P",INDEX('LŠZ P'!A$2:AN$2000,B187,6),INDEX('LŠZ H'!A$2:AM$2000,B187,6))</f>
        <v>0</v>
      </c>
      <c r="G187" s="258" t="str">
        <f>IF(A187="P",INDEX('LŠZ P'!A$2:AN$2000,B187,21),INDEX('LŠZ H'!A$2:AM$2000,B187,21))</f>
        <v>P</v>
      </c>
      <c r="H187" s="225">
        <f>IF(A187="P",INDEX('LŠZ P'!A$2:AN$2000,B187,17),INDEX('LŠZ H'!A$2:AM$2000,B187,17))</f>
        <v>22013</v>
      </c>
      <c r="I187" s="294">
        <v>45030</v>
      </c>
      <c r="J187" s="258" t="str">
        <f>IF(A187="P",INDEX('LŠZ P'!A$2:AN$2000,B187,2),INDEX('LŠZ H'!A$2:AM$2000,B187,2))</f>
        <v>MZK</v>
      </c>
      <c r="K187" s="225" t="str">
        <f>IF(A187="P",CONCATENATE(INDEX('LŠZ P'!A$2:AN$2000,B187,24),",",INDEX('LŠZ P'!A$2:AN$2000,B187,26)," ",INDEX('LŠZ P'!A$2:AN$2000,B187,25)),CONCATENATE(INDEX('LŠZ H'!A$2:AM$2000,B187,24),",",INDEX('LŠZ H'!A$2:AM$2000,B187,26)," ",INDEX('LŠZ H'!A$2:AM$2000,B187,25)))</f>
        <v>Hlavná 791/24,931 01 Šamorín</v>
      </c>
      <c r="L187" s="225" t="str">
        <f>IF(A187="P",INDEX('LŠZ P'!A$2:AN$2000,B187,20),INDEX('LŠZ H'!A$2:AM$2000,B187,20))</f>
        <v>Lacúch</v>
      </c>
      <c r="M187" s="225" t="str">
        <f>IF(A187="P",CONCATENATE(INDEX('LŠZ P'!A$2:AN$2000,B187,3),"/",INDEX('LŠZ P'!A$2:AN$2000,B187,4)),CONCATENATE(INDEX('LŠZ H'!A$2:AM$2000,B187,3),"/",INDEX('LŠZ H'!A$2:AM$2000,B187,4)))</f>
        <v>SPEED TL/DRAGON/</v>
      </c>
      <c r="N187" s="225" t="str">
        <f>IF(A187="P",CONCATENATE(INDEX('LŠZ P'!A$2:AN$2000,B187,23),";",INDEX('LŠZ P'!A$2:AN$2000,B187,42)),CONCATENATE(INDEX('LŠZ H'!A$2:AM$2000,B187,23),";",INDEX('LŠZ H'!A$2:AM$2000,B187,39)))</f>
        <v>164/145;</v>
      </c>
      <c r="O187" s="294">
        <v>45751</v>
      </c>
      <c r="P187" s="297"/>
    </row>
    <row r="188" spans="1:16" s="262" customFormat="1">
      <c r="A188" s="225" t="s">
        <v>722</v>
      </c>
      <c r="B188" s="258">
        <v>202</v>
      </c>
      <c r="C188" s="392">
        <v>185</v>
      </c>
      <c r="D188" s="225" t="str">
        <f>IF(A188="P",INDEX('LŠZ P'!A$2:AN$2000,B188,11),INDEX('LŠZ H'!A$2:AM$2000,B188,11))</f>
        <v>Daniel KUŠNIER</v>
      </c>
      <c r="E188" s="225" t="str">
        <f>IF(A188="P",INDEX('LŠZ P'!A$2:AN$2000,B188,5),INDEX('LŠZ H'!A$2:AM$2000,B188,5))</f>
        <v>OM-P202</v>
      </c>
      <c r="F188" s="225">
        <f>IF(A188="P",INDEX('LŠZ P'!A$2:AN$2000,B188,6),INDEX('LŠZ H'!A$2:AM$2000,B188,6))</f>
        <v>0</v>
      </c>
      <c r="G188" s="258" t="str">
        <f>IF(A188="P",INDEX('LŠZ P'!A$2:AN$2000,B188,21),INDEX('LŠZ H'!A$2:AM$2000,B188,21))</f>
        <v>Z</v>
      </c>
      <c r="H188" s="225">
        <f>IF(A188="P",INDEX('LŠZ P'!A$2:AN$2000,B188,17),INDEX('LŠZ H'!A$2:AM$2000,B188,17))</f>
        <v>20528</v>
      </c>
      <c r="I188" s="294">
        <v>45030</v>
      </c>
      <c r="J188" s="258" t="str">
        <f>IF(A188="P",INDEX('LŠZ P'!A$2:AN$2000,B188,2),INDEX('LŠZ H'!A$2:AM$2000,B188,2))</f>
        <v>PK</v>
      </c>
      <c r="K188" s="225" t="str">
        <f>IF(A188="P",CONCATENATE(INDEX('LŠZ P'!A$2:AN$2000,B188,24),",",INDEX('LŠZ P'!A$2:AN$2000,B188,26)," ",INDEX('LŠZ P'!A$2:AN$2000,B188,25)),CONCATENATE(INDEX('LŠZ H'!A$2:AM$2000,B188,24),",",INDEX('LŠZ H'!A$2:AM$2000,B188,26)," ",INDEX('LŠZ H'!A$2:AM$2000,B188,25)))</f>
        <v>Martinčekova 26,EN-B 45474</v>
      </c>
      <c r="L188" s="225" t="str">
        <f>IF(A188="P",INDEX('LŠZ P'!A$2:AN$2000,B188,20),INDEX('LŠZ H'!A$2:AM$2000,B188,20))</f>
        <v>Čierny</v>
      </c>
      <c r="M188" s="225" t="str">
        <f>IF(A188="P",CONCATENATE(INDEX('LŠZ P'!A$2:AN$2000,B188,3),"/",INDEX('LŠZ P'!A$2:AN$2000,B188,4)),CONCATENATE(INDEX('LŠZ H'!A$2:AM$2000,B188,3),"/",INDEX('LŠZ H'!A$2:AM$2000,B188,4)))</f>
        <v>PLUTO 3 SM/</v>
      </c>
      <c r="N188" s="225" t="e">
        <f>IF(A188="P",CONCATENATE(INDEX('LŠZ P'!A$2:AN$2000,B188,23),";",INDEX('LŠZ P'!A$2:AN$2000,B188,42)),CONCATENATE(INDEX('LŠZ H'!A$2:AM$2000,B188,23),";",INDEX('LŠZ H'!A$2:AM$2000,B188,39)))</f>
        <v>#REF!</v>
      </c>
      <c r="O188" s="294">
        <v>45474</v>
      </c>
      <c r="P188" s="297"/>
    </row>
    <row r="189" spans="1:16" s="262" customFormat="1">
      <c r="A189" s="225" t="s">
        <v>722</v>
      </c>
      <c r="B189" s="258">
        <v>157</v>
      </c>
      <c r="C189" s="392">
        <v>186</v>
      </c>
      <c r="D189" s="225" t="str">
        <f>IF(A189="P",INDEX('LŠZ P'!A$2:AN$2000,B189,11),INDEX('LŠZ H'!A$2:AM$2000,B189,11))</f>
        <v>Rubin KOSTOV</v>
      </c>
      <c r="E189" s="225" t="str">
        <f>IF(A189="P",INDEX('LŠZ P'!A$2:AN$2000,B189,5),INDEX('LŠZ H'!A$2:AM$2000,B189,5))</f>
        <v>OM-P157</v>
      </c>
      <c r="F189" s="225">
        <f>IF(A189="P",INDEX('LŠZ P'!A$2:AN$2000,B189,6),INDEX('LŠZ H'!A$2:AM$2000,B189,6))</f>
        <v>0</v>
      </c>
      <c r="G189" s="258" t="str">
        <f>IF(A189="P",INDEX('LŠZ P'!A$2:AN$2000,B189,21),INDEX('LŠZ H'!A$2:AM$2000,B189,21))</f>
        <v>Z</v>
      </c>
      <c r="H189" s="225">
        <f>IF(A189="P",INDEX('LŠZ P'!A$2:AN$2000,B189,17),INDEX('LŠZ H'!A$2:AM$2000,B189,17))</f>
        <v>22359</v>
      </c>
      <c r="I189" s="294">
        <v>45033</v>
      </c>
      <c r="J189" s="258" t="str">
        <f>IF(A189="P",INDEX('LŠZ P'!A$2:AN$2000,B189,2),INDEX('LŠZ H'!A$2:AM$2000,B189,2))</f>
        <v>PK</v>
      </c>
      <c r="K189" s="225" t="str">
        <f>IF(A189="P",CONCATENATE(INDEX('LŠZ P'!A$2:AN$2000,B189,24),",",INDEX('LŠZ P'!A$2:AN$2000,B189,26)," ",INDEX('LŠZ P'!A$2:AN$2000,B189,25)),CONCATENATE(INDEX('LŠZ H'!A$2:AM$2000,B189,24),",",INDEX('LŠZ H'!A$2:AM$2000,B189,26)," ",INDEX('LŠZ H'!A$2:AM$2000,B189,25)))</f>
        <v>Fraňa Kráľa 6,EN-A 45388</v>
      </c>
      <c r="L189" s="225" t="str">
        <f>IF(A189="P",INDEX('LŠZ P'!A$2:AN$2000,B189,20),INDEX('LŠZ H'!A$2:AM$2000,B189,20))</f>
        <v>Čierny</v>
      </c>
      <c r="M189" s="225" t="str">
        <f>IF(A189="P",CONCATENATE(INDEX('LŠZ P'!A$2:AN$2000,B189,3),"/",INDEX('LŠZ P'!A$2:AN$2000,B189,4)),CONCATENATE(INDEX('LŠZ H'!A$2:AM$2000,B189,3),"/",INDEX('LŠZ H'!A$2:AM$2000,B189,4)))</f>
        <v>COMPACT M/</v>
      </c>
      <c r="N189" s="225" t="e">
        <f>IF(A189="P",CONCATENATE(INDEX('LŠZ P'!A$2:AN$2000,B189,23),";",INDEX('LŠZ P'!A$2:AN$2000,B189,42)),CONCATENATE(INDEX('LŠZ H'!A$2:AM$2000,B189,23),";",INDEX('LŠZ H'!A$2:AM$2000,B189,39)))</f>
        <v>#REF!</v>
      </c>
      <c r="O189" s="294">
        <v>45388</v>
      </c>
      <c r="P189" s="297"/>
    </row>
    <row r="190" spans="1:16" s="262" customFormat="1">
      <c r="A190" s="225" t="s">
        <v>722</v>
      </c>
      <c r="B190" s="258">
        <v>1127</v>
      </c>
      <c r="C190" s="392">
        <v>187</v>
      </c>
      <c r="D190" s="225" t="str">
        <f>IF(A190="P",INDEX('LŠZ P'!A$2:AN$2000,B190,11),INDEX('LŠZ H'!A$2:AM$2000,B190,11))</f>
        <v>Mgr. Ivan STRAČIAK</v>
      </c>
      <c r="E190" s="225" t="str">
        <f>IF(A190="P",INDEX('LŠZ P'!A$2:AN$2000,B190,5),INDEX('LŠZ H'!A$2:AM$2000,B190,5))</f>
        <v>OM-L127</v>
      </c>
      <c r="F190" s="225">
        <f>IF(A190="P",INDEX('LŠZ P'!A$2:AN$2000,B190,6),INDEX('LŠZ H'!A$2:AM$2000,B190,6))</f>
        <v>0</v>
      </c>
      <c r="G190" s="258" t="str">
        <f>IF(A190="P",INDEX('LŠZ P'!A$2:AN$2000,B190,21),INDEX('LŠZ H'!A$2:AM$2000,B190,21))</f>
        <v>P</v>
      </c>
      <c r="H190" s="225">
        <f>IF(A190="P",INDEX('LŠZ P'!A$2:AN$2000,B190,17),INDEX('LŠZ H'!A$2:AM$2000,B190,17))</f>
        <v>21230</v>
      </c>
      <c r="I190" s="294">
        <v>45033</v>
      </c>
      <c r="J190" s="258" t="str">
        <f>IF(A190="P",INDEX('LŠZ P'!A$2:AN$2000,B190,2),INDEX('LŠZ H'!A$2:AM$2000,B190,2))</f>
        <v>PK</v>
      </c>
      <c r="K190" s="225" t="str">
        <f>IF(A190="P",CONCATENATE(INDEX('LŠZ P'!A$2:AN$2000,B190,24),",",INDEX('LŠZ P'!A$2:AN$2000,B190,26)," ",INDEX('LŠZ P'!A$2:AN$2000,B190,25)),CONCATENATE(INDEX('LŠZ H'!A$2:AM$2000,B190,24),",",INDEX('LŠZ H'!A$2:AM$2000,B190,26)," ",INDEX('LŠZ H'!A$2:AM$2000,B190,25)))</f>
        <v>Muchovo námestie 4,EN-B 45747</v>
      </c>
      <c r="L190" s="225" t="str">
        <f>IF(A190="P",INDEX('LŠZ P'!A$2:AN$2000,B190,20),INDEX('LŠZ H'!A$2:AM$2000,B190,20))</f>
        <v>Čierny</v>
      </c>
      <c r="M190" s="225" t="str">
        <f>IF(A190="P",CONCATENATE(INDEX('LŠZ P'!A$2:AN$2000,B190,3),"/",INDEX('LŠZ P'!A$2:AN$2000,B190,4)),CONCATENATE(INDEX('LŠZ H'!A$2:AM$2000,B190,3),"/",INDEX('LŠZ H'!A$2:AM$2000,B190,4)))</f>
        <v>TEQUILA 5 L/</v>
      </c>
      <c r="N190" s="225" t="e">
        <f>IF(A190="P",CONCATENATE(INDEX('LŠZ P'!A$2:AN$2000,B190,23),";",INDEX('LŠZ P'!A$2:AN$2000,B190,42)),CONCATENATE(INDEX('LŠZ H'!A$2:AM$2000,B190,23),";",INDEX('LŠZ H'!A$2:AM$2000,B190,39)))</f>
        <v>#REF!</v>
      </c>
      <c r="O190" s="294">
        <v>45016</v>
      </c>
      <c r="P190" s="297"/>
    </row>
    <row r="191" spans="1:16" s="262" customFormat="1">
      <c r="A191" s="225" t="s">
        <v>722</v>
      </c>
      <c r="B191" s="258">
        <v>1060</v>
      </c>
      <c r="C191" s="392">
        <v>188</v>
      </c>
      <c r="D191" s="225" t="str">
        <f>IF(A191="P",INDEX('LŠZ P'!A$2:AN$2000,B191,11),INDEX('LŠZ H'!A$2:AM$2000,B191,11))</f>
        <v>Mgr. Róbert VOKÁL</v>
      </c>
      <c r="E191" s="225" t="str">
        <f>IF(A191="P",INDEX('LŠZ P'!A$2:AN$2000,B191,5),INDEX('LŠZ H'!A$2:AM$2000,B191,5))</f>
        <v>OM-L060</v>
      </c>
      <c r="F191" s="225">
        <f>IF(A191="P",INDEX('LŠZ P'!A$2:AN$2000,B191,6),INDEX('LŠZ H'!A$2:AM$2000,B191,6))</f>
        <v>0</v>
      </c>
      <c r="G191" s="258" t="str">
        <f>IF(A191="P",INDEX('LŠZ P'!A$2:AN$2000,B191,21),INDEX('LŠZ H'!A$2:AM$2000,B191,21))</f>
        <v>P</v>
      </c>
      <c r="H191" s="225">
        <f>IF(A191="P",INDEX('LŠZ P'!A$2:AN$2000,B191,17),INDEX('LŠZ H'!A$2:AM$2000,B191,17))</f>
        <v>21229</v>
      </c>
      <c r="I191" s="294">
        <v>45033</v>
      </c>
      <c r="J191" s="258" t="str">
        <f>IF(A191="P",INDEX('LŠZ P'!A$2:AN$2000,B191,2),INDEX('LŠZ H'!A$2:AM$2000,B191,2))</f>
        <v>PK</v>
      </c>
      <c r="K191" s="225" t="str">
        <f>IF(A191="P",CONCATENATE(INDEX('LŠZ P'!A$2:AN$2000,B191,24),",",INDEX('LŠZ P'!A$2:AN$2000,B191,26)," ",INDEX('LŠZ P'!A$2:AN$2000,B191,25)),CONCATENATE(INDEX('LŠZ H'!A$2:AM$2000,B191,24),",",INDEX('LŠZ H'!A$2:AM$2000,B191,26)," ",INDEX('LŠZ H'!A$2:AM$2000,B191,25)))</f>
        <v>Šustekova 8,EN-B 45382</v>
      </c>
      <c r="L191" s="225" t="str">
        <f>IF(A191="P",INDEX('LŠZ P'!A$2:AN$2000,B191,20),INDEX('LŠZ H'!A$2:AM$2000,B191,20))</f>
        <v>Čierny</v>
      </c>
      <c r="M191" s="225" t="str">
        <f>IF(A191="P",CONCATENATE(INDEX('LŠZ P'!A$2:AN$2000,B191,3),"/",INDEX('LŠZ P'!A$2:AN$2000,B191,4)),CONCATENATE(INDEX('LŠZ H'!A$2:AM$2000,B191,3),"/",INDEX('LŠZ H'!A$2:AM$2000,B191,4)))</f>
        <v>COMET S/</v>
      </c>
      <c r="N191" s="225" t="e">
        <f>IF(A191="P",CONCATENATE(INDEX('LŠZ P'!A$2:AN$2000,B191,23),";",INDEX('LŠZ P'!A$2:AN$2000,B191,42)),CONCATENATE(INDEX('LŠZ H'!A$2:AM$2000,B191,23),";",INDEX('LŠZ H'!A$2:AM$2000,B191,39)))</f>
        <v>#REF!</v>
      </c>
      <c r="O191" s="294">
        <v>45382</v>
      </c>
      <c r="P191" s="297"/>
    </row>
    <row r="192" spans="1:16" s="262" customFormat="1">
      <c r="A192" s="225" t="s">
        <v>489</v>
      </c>
      <c r="B192" s="258">
        <v>202</v>
      </c>
      <c r="C192" s="392">
        <v>189</v>
      </c>
      <c r="D192" s="225" t="str">
        <f>IF(A192="P",INDEX('LŠZ P'!A$2:AN$2000,B192,11),INDEX('LŠZ H'!A$2:AM$2000,B192,11))</f>
        <v>Štefan MARKUŠ</v>
      </c>
      <c r="E192" s="225" t="str">
        <f>IF(A192="P",INDEX('LŠZ P'!A$2:AN$2000,B192,5),INDEX('LŠZ H'!A$2:AM$2000,B192,5))</f>
        <v>OM-H202</v>
      </c>
      <c r="F192" s="225">
        <f>IF(A192="P",INDEX('LŠZ P'!A$2:AN$2000,B192,6),INDEX('LŠZ H'!A$2:AM$2000,B192,6))</f>
        <v>0</v>
      </c>
      <c r="G192" s="258" t="str">
        <f>IF(A192="P",INDEX('LŠZ P'!A$2:AN$2000,B192,21),INDEX('LŠZ H'!A$2:AM$2000,B192,21))</f>
        <v>P</v>
      </c>
      <c r="H192" s="225">
        <f>IF(A192="P",INDEX('LŠZ P'!A$2:AN$2000,B192,17),INDEX('LŠZ H'!A$2:AM$2000,B192,17))</f>
        <v>21209</v>
      </c>
      <c r="I192" s="294">
        <v>45033</v>
      </c>
      <c r="J192" s="258" t="str">
        <f>IF(A192="P",INDEX('LŠZ P'!A$2:AN$2000,B192,2),INDEX('LŠZ H'!A$2:AM$2000,B192,2))</f>
        <v>MZK</v>
      </c>
      <c r="K192" s="225" t="str">
        <f>IF(A192="P",CONCATENATE(INDEX('LŠZ P'!A$2:AN$2000,B192,24),",",INDEX('LŠZ P'!A$2:AN$2000,B192,26)," ",INDEX('LŠZ P'!A$2:AN$2000,B192,25)),CONCATENATE(INDEX('LŠZ H'!A$2:AM$2000,B192,24),",",INDEX('LŠZ H'!A$2:AM$2000,B192,26)," ",INDEX('LŠZ H'!A$2:AM$2000,B192,25)))</f>
        <v>Kostolná 83/47,935 31 Horná Seč</v>
      </c>
      <c r="L192" s="225" t="str">
        <f>IF(A192="P",INDEX('LŠZ P'!A$2:AN$2000,B192,20),INDEX('LŠZ H'!A$2:AM$2000,B192,20))</f>
        <v>Turan</v>
      </c>
      <c r="M192" s="225" t="str">
        <f>IF(A192="P",CONCATENATE(INDEX('LŠZ P'!A$2:AN$2000,B192,3),"/",INDEX('LŠZ P'!A$2:AN$2000,B192,4)),CONCATENATE(INDEX('LŠZ H'!A$2:AM$2000,B192,3),"/",INDEX('LŠZ H'!A$2:AM$2000,B192,4)))</f>
        <v>APOLLO C15 DD/DELTA JET 2/</v>
      </c>
      <c r="N192" s="225" t="str">
        <f>IF(A192="P",CONCATENATE(INDEX('LŠZ P'!A$2:AN$2000,B192,23),";",INDEX('LŠZ P'!A$2:AN$2000,B192,42)),CONCATENATE(INDEX('LŠZ H'!A$2:AM$2000,B192,23),";",INDEX('LŠZ H'!A$2:AM$2000,B192,39)))</f>
        <v>868/1028;</v>
      </c>
      <c r="O192" s="294">
        <v>45757</v>
      </c>
      <c r="P192" s="297"/>
    </row>
    <row r="193" spans="1:16" s="262" customFormat="1">
      <c r="A193" s="225" t="s">
        <v>489</v>
      </c>
      <c r="B193" s="258">
        <v>474</v>
      </c>
      <c r="C193" s="392">
        <v>190</v>
      </c>
      <c r="D193" s="225" t="str">
        <f>IF(A193="P",INDEX('LŠZ P'!A$2:AN$2000,B193,11),INDEX('LŠZ H'!A$2:AM$2000,B193,11))</f>
        <v>doc. Ing. Branislav BUĽKO PhD.</v>
      </c>
      <c r="E193" s="225" t="str">
        <f>IF(A193="P",INDEX('LŠZ P'!A$2:AN$2000,B193,5),INDEX('LŠZ H'!A$2:AM$2000,B193,5))</f>
        <v>OM-H474</v>
      </c>
      <c r="F193" s="225">
        <f>IF(A193="P",INDEX('LŠZ P'!A$2:AN$2000,B193,6),INDEX('LŠZ H'!A$2:AM$2000,B193,6))</f>
        <v>0</v>
      </c>
      <c r="G193" s="258" t="str">
        <f>IF(A193="P",INDEX('LŠZ P'!A$2:AN$2000,B193,21),INDEX('LŠZ H'!A$2:AM$2000,B193,21))</f>
        <v>P,Z</v>
      </c>
      <c r="H193" s="225">
        <v>23190</v>
      </c>
      <c r="I193" s="294">
        <v>45033</v>
      </c>
      <c r="J193" s="258" t="str">
        <f>IF(A193="P",INDEX('LŠZ P'!A$2:AN$2000,B193,2),INDEX('LŠZ H'!A$2:AM$2000,B193,2))</f>
        <v>ZK</v>
      </c>
      <c r="K193" s="225" t="str">
        <f>IF(A193="P",CONCATENATE(INDEX('LŠZ P'!A$2:AN$2000,B193,24),",",INDEX('LŠZ P'!A$2:AN$2000,B193,26)," ",INDEX('LŠZ P'!A$2:AN$2000,B193,25)),CONCATENATE(INDEX('LŠZ H'!A$2:AM$2000,B193,24),",",INDEX('LŠZ H'!A$2:AM$2000,B193,26)," ",INDEX('LŠZ H'!A$2:AM$2000,B193,25)))</f>
        <v>Mosadzná 8,040 17 Košice</v>
      </c>
      <c r="L193" s="225" t="str">
        <f>IF(A193="P",INDEX('LŠZ P'!A$2:AN$2000,B193,20),INDEX('LŠZ H'!A$2:AM$2000,B193,20))</f>
        <v>Sojka</v>
      </c>
      <c r="M193" s="225" t="str">
        <f>IF(A193="P",CONCATENATE(INDEX('LŠZ P'!A$2:AN$2000,B193,3),"/",INDEX('LŠZ P'!A$2:AN$2000,B193,4)),CONCATENATE(INDEX('LŠZ H'!A$2:AM$2000,B193,3),"/",INDEX('LŠZ H'!A$2:AM$2000,B193,4)))</f>
        <v>T 2 C 144/</v>
      </c>
      <c r="N193" s="225" t="str">
        <f>IF(A193="P",CONCATENATE(INDEX('LŠZ P'!A$2:AN$2000,B193,23),";",INDEX('LŠZ P'!A$2:AN$2000,B193,42)),CONCATENATE(INDEX('LŠZ H'!A$2:AM$2000,B193,23),";",INDEX('LŠZ H'!A$2:AM$2000,B193,39)))</f>
        <v>264,25;</v>
      </c>
      <c r="O193" s="294">
        <v>45757</v>
      </c>
      <c r="P193" s="297"/>
    </row>
    <row r="194" spans="1:16" s="262" customFormat="1">
      <c r="A194" s="225" t="s">
        <v>722</v>
      </c>
      <c r="B194" s="258">
        <v>1151</v>
      </c>
      <c r="C194" s="392">
        <v>191</v>
      </c>
      <c r="D194" s="225" t="str">
        <f>IF(A194="P",INDEX('LŠZ P'!A$2:AN$2000,B194,11),INDEX('LŠZ H'!A$2:AM$2000,B194,11))</f>
        <v>Andrej BABILONSKÝ</v>
      </c>
      <c r="E194" s="225" t="str">
        <f>IF(A194="P",INDEX('LŠZ P'!A$2:AN$2000,B194,5),INDEX('LŠZ H'!A$2:AM$2000,B194,5))</f>
        <v>OM-L151</v>
      </c>
      <c r="F194" s="225">
        <f>IF(A194="P",INDEX('LŠZ P'!A$2:AN$2000,B194,6),INDEX('LŠZ H'!A$2:AM$2000,B194,6))</f>
        <v>0</v>
      </c>
      <c r="G194" s="258" t="str">
        <f>IF(A194="P",INDEX('LŠZ P'!A$2:AN$2000,B194,21),INDEX('LŠZ H'!A$2:AM$2000,B194,21))</f>
        <v>Z</v>
      </c>
      <c r="H194" s="225">
        <f>IF(A194="P",INDEX('LŠZ P'!A$2:AN$2000,B194,17),INDEX('LŠZ H'!A$2:AM$2000,B194,17))</f>
        <v>23230</v>
      </c>
      <c r="I194" s="294">
        <v>45034</v>
      </c>
      <c r="J194" s="258" t="str">
        <f>IF(A194="P",INDEX('LŠZ P'!A$2:AN$2000,B194,2),INDEX('LŠZ H'!A$2:AM$2000,B194,2))</f>
        <v>PK</v>
      </c>
      <c r="K194" s="225" t="str">
        <f>IF(A194="P",CONCATENATE(INDEX('LŠZ P'!A$2:AN$2000,B194,24),",",INDEX('LŠZ P'!A$2:AN$2000,B194,26)," ",INDEX('LŠZ P'!A$2:AN$2000,B194,25)),CONCATENATE(INDEX('LŠZ H'!A$2:AM$2000,B194,24),",",INDEX('LŠZ H'!A$2:AM$2000,B194,26)," ",INDEX('LŠZ H'!A$2:AM$2000,B194,25)))</f>
        <v>Laziny 31,EN-A 45765</v>
      </c>
      <c r="L194" s="225" t="str">
        <f>IF(A194="P",INDEX('LŠZ P'!A$2:AN$2000,B194,20),INDEX('LŠZ H'!A$2:AM$2000,B194,20))</f>
        <v>Kačmár</v>
      </c>
      <c r="M194" s="225" t="str">
        <f>IF(A194="P",CONCATENATE(INDEX('LŠZ P'!A$2:AN$2000,B194,3),"/",INDEX('LŠZ P'!A$2:AN$2000,B194,4)),CONCATENATE(INDEX('LŠZ H'!A$2:AM$2000,B194,3),"/",INDEX('LŠZ H'!A$2:AM$2000,B194,4)))</f>
        <v>BRIGHT 5 26/</v>
      </c>
      <c r="N194" s="225" t="e">
        <f>IF(A194="P",CONCATENATE(INDEX('LŠZ P'!A$2:AN$2000,B194,23),";",INDEX('LŠZ P'!A$2:AN$2000,B194,42)),CONCATENATE(INDEX('LŠZ H'!A$2:AM$2000,B194,23),";",INDEX('LŠZ H'!A$2:AM$2000,B194,39)))</f>
        <v>#REF!</v>
      </c>
      <c r="O194" s="294">
        <v>45765</v>
      </c>
      <c r="P194" s="297"/>
    </row>
    <row r="195" spans="1:16" s="262" customFormat="1">
      <c r="A195" s="225" t="s">
        <v>722</v>
      </c>
      <c r="B195" s="258">
        <v>1248</v>
      </c>
      <c r="C195" s="392">
        <v>192</v>
      </c>
      <c r="D195" s="225" t="str">
        <f>IF(A195="P",INDEX('LŠZ P'!A$2:AN$2000,B195,11),INDEX('LŠZ H'!A$2:AM$2000,B195,11))</f>
        <v>Ing. Zdenko KAČMÁR</v>
      </c>
      <c r="E195" s="225" t="str">
        <f>IF(A195="P",INDEX('LŠZ P'!A$2:AN$2000,B195,5),INDEX('LŠZ H'!A$2:AM$2000,B195,5))</f>
        <v>OM-L248</v>
      </c>
      <c r="F195" s="225">
        <f>IF(A195="P",INDEX('LŠZ P'!A$2:AN$2000,B195,6),INDEX('LŠZ H'!A$2:AM$2000,B195,6))</f>
        <v>0</v>
      </c>
      <c r="G195" s="258" t="str">
        <f>IF(A195="P",INDEX('LŠZ P'!A$2:AN$2000,B195,21),INDEX('LŠZ H'!A$2:AM$2000,B195,21))</f>
        <v>P</v>
      </c>
      <c r="H195" s="225">
        <f>IF(A195="P",INDEX('LŠZ P'!A$2:AN$2000,B195,17),INDEX('LŠZ H'!A$2:AM$2000,B195,17))</f>
        <v>19201</v>
      </c>
      <c r="I195" s="294">
        <v>45034</v>
      </c>
      <c r="J195" s="258" t="str">
        <f>IF(A195="P",INDEX('LŠZ P'!A$2:AN$2000,B195,2),INDEX('LŠZ H'!A$2:AM$2000,B195,2))</f>
        <v>PK</v>
      </c>
      <c r="K195" s="225" t="str">
        <f>IF(A195="P",CONCATENATE(INDEX('LŠZ P'!A$2:AN$2000,B195,24),",",INDEX('LŠZ P'!A$2:AN$2000,B195,26)," ",INDEX('LŠZ P'!A$2:AN$2000,B195,25)),CONCATENATE(INDEX('LŠZ H'!A$2:AM$2000,B195,24),",",INDEX('LŠZ H'!A$2:AM$2000,B195,26)," ",INDEX('LŠZ H'!A$2:AM$2000,B195,25)))</f>
        <v>Pod Vršky 1138/12,EN-A 45765</v>
      </c>
      <c r="L195" s="225" t="str">
        <f>IF(A195="P",INDEX('LŠZ P'!A$2:AN$2000,B195,20),INDEX('LŠZ H'!A$2:AM$2000,B195,20))</f>
        <v>Kačmár</v>
      </c>
      <c r="M195" s="225" t="str">
        <f>IF(A195="P",CONCATENATE(INDEX('LŠZ P'!A$2:AN$2000,B195,3),"/",INDEX('LŠZ P'!A$2:AN$2000,B195,4)),CONCATENATE(INDEX('LŠZ H'!A$2:AM$2000,B195,3),"/",INDEX('LŠZ H'!A$2:AM$2000,B195,4)))</f>
        <v>BRIGHT 5 26/</v>
      </c>
      <c r="N195" s="225" t="e">
        <f>IF(A195="P",CONCATENATE(INDEX('LŠZ P'!A$2:AN$2000,B195,23),";",INDEX('LŠZ P'!A$2:AN$2000,B195,42)),CONCATENATE(INDEX('LŠZ H'!A$2:AM$2000,B195,23),";",INDEX('LŠZ H'!A$2:AM$2000,B195,39)))</f>
        <v>#REF!</v>
      </c>
      <c r="O195" s="294">
        <v>45765</v>
      </c>
      <c r="P195" s="297"/>
    </row>
    <row r="196" spans="1:16" s="262" customFormat="1">
      <c r="A196" s="225" t="s">
        <v>722</v>
      </c>
      <c r="B196" s="258">
        <v>1257</v>
      </c>
      <c r="C196" s="392">
        <v>193</v>
      </c>
      <c r="D196" s="225" t="str">
        <f>IF(A196="P",INDEX('LŠZ P'!A$2:AN$2000,B196,11),INDEX('LŠZ H'!A$2:AM$2000,B196,11))</f>
        <v>Adam KALIŠ</v>
      </c>
      <c r="E196" s="225" t="str">
        <f>IF(A196="P",INDEX('LŠZ P'!A$2:AN$2000,B196,5),INDEX('LŠZ H'!A$2:AM$2000,B196,5))</f>
        <v>OM-L257</v>
      </c>
      <c r="F196" s="225">
        <f>IF(A196="P",INDEX('LŠZ P'!A$2:AN$2000,B196,6),INDEX('LŠZ H'!A$2:AM$2000,B196,6))</f>
        <v>0</v>
      </c>
      <c r="G196" s="258" t="str">
        <f>IF(A196="P",INDEX('LŠZ P'!A$2:AN$2000,B196,21),INDEX('LŠZ H'!A$2:AM$2000,B196,21))</f>
        <v>P</v>
      </c>
      <c r="H196" s="225">
        <f>IF(A196="P",INDEX('LŠZ P'!A$2:AN$2000,B196,17),INDEX('LŠZ H'!A$2:AM$2000,B196,17))</f>
        <v>19203</v>
      </c>
      <c r="I196" s="294">
        <v>45034</v>
      </c>
      <c r="J196" s="258" t="str">
        <f>IF(A196="P",INDEX('LŠZ P'!A$2:AN$2000,B196,2),INDEX('LŠZ H'!A$2:AM$2000,B196,2))</f>
        <v>PK</v>
      </c>
      <c r="K196" s="225" t="str">
        <f>IF(A196="P",CONCATENATE(INDEX('LŠZ P'!A$2:AN$2000,B196,24),",",INDEX('LŠZ P'!A$2:AN$2000,B196,26)," ",INDEX('LŠZ P'!A$2:AN$2000,B196,25)),CONCATENATE(INDEX('LŠZ H'!A$2:AM$2000,B196,24),",",INDEX('LŠZ H'!A$2:AM$2000,B196,26)," ",INDEX('LŠZ H'!A$2:AM$2000,B196,25)))</f>
        <v>Zvolenská cesta 343/3,EN-A 45765</v>
      </c>
      <c r="L196" s="225" t="str">
        <f>IF(A196="P",INDEX('LŠZ P'!A$2:AN$2000,B196,20),INDEX('LŠZ H'!A$2:AM$2000,B196,20))</f>
        <v>Kačmár</v>
      </c>
      <c r="M196" s="225" t="str">
        <f>IF(A196="P",CONCATENATE(INDEX('LŠZ P'!A$2:AN$2000,B196,3),"/",INDEX('LŠZ P'!A$2:AN$2000,B196,4)),CONCATENATE(INDEX('LŠZ H'!A$2:AM$2000,B196,3),"/",INDEX('LŠZ H'!A$2:AM$2000,B196,4)))</f>
        <v>BRIGHT 5 26/</v>
      </c>
      <c r="N196" s="225" t="e">
        <f>IF(A196="P",CONCATENATE(INDEX('LŠZ P'!A$2:AN$2000,B196,23),";",INDEX('LŠZ P'!A$2:AN$2000,B196,42)),CONCATENATE(INDEX('LŠZ H'!A$2:AM$2000,B196,23),";",INDEX('LŠZ H'!A$2:AM$2000,B196,39)))</f>
        <v>#REF!</v>
      </c>
      <c r="O196" s="294">
        <v>45765</v>
      </c>
      <c r="P196" s="297"/>
    </row>
    <row r="197" spans="1:16" s="573" customFormat="1">
      <c r="A197" s="225" t="s">
        <v>722</v>
      </c>
      <c r="B197" s="258">
        <v>466</v>
      </c>
      <c r="C197" s="392">
        <v>194</v>
      </c>
      <c r="D197" s="225" t="str">
        <f>IF(A197="P",INDEX('LŠZ P'!A$2:AN$2000,B197,11),INDEX('LŠZ H'!A$2:AM$2000,B197,11))</f>
        <v>Ondrej SOKOL</v>
      </c>
      <c r="E197" s="225" t="str">
        <f>IF(A197="P",INDEX('LŠZ P'!A$2:AN$2000,B197,5),INDEX('LŠZ H'!A$2:AM$2000,B197,5))</f>
        <v>OM-P466</v>
      </c>
      <c r="F197" s="225">
        <f>IF(A197="P",INDEX('LŠZ P'!A$2:AN$2000,B197,6),INDEX('LŠZ H'!A$2:AM$2000,B197,6))</f>
        <v>0</v>
      </c>
      <c r="G197" s="258" t="str">
        <f>IF(A197="P",INDEX('LŠZ P'!A$2:AN$2000,B197,21),INDEX('LŠZ H'!A$2:AM$2000,B197,21))</f>
        <v>P</v>
      </c>
      <c r="H197" s="225">
        <f>IF(A197="P",INDEX('LŠZ P'!A$2:AN$2000,B197,17),INDEX('LŠZ H'!A$2:AM$2000,B197,17))</f>
        <v>21506</v>
      </c>
      <c r="I197" s="294">
        <v>45034</v>
      </c>
      <c r="J197" s="258" t="str">
        <f>IF(A197="P",INDEX('LŠZ P'!A$2:AN$2000,B197,2),INDEX('LŠZ H'!A$2:AM$2000,B197,2))</f>
        <v>PK</v>
      </c>
      <c r="K197" s="225" t="str">
        <f>IF(A197="P",CONCATENATE(INDEX('LŠZ P'!A$2:AN$2000,B197,24),",",INDEX('LŠZ P'!A$2:AN$2000,B197,26)," ",INDEX('LŠZ P'!A$2:AN$2000,B197,25)),CONCATENATE(INDEX('LŠZ H'!A$2:AM$2000,B197,24),",",INDEX('LŠZ H'!A$2:AM$2000,B197,26)," ",INDEX('LŠZ H'!A$2:AM$2000,B197,25)))</f>
        <v>Janouškova 8,EN-A 45735</v>
      </c>
      <c r="L197" s="225" t="str">
        <f>IF(A197="P",INDEX('LŠZ P'!A$2:AN$2000,B197,20),INDEX('LŠZ H'!A$2:AM$2000,B197,20))</f>
        <v>Vyparina</v>
      </c>
      <c r="M197" s="225" t="str">
        <f>IF(A197="P",CONCATENATE(INDEX('LŠZ P'!A$2:AN$2000,B197,3),"/",INDEX('LŠZ P'!A$2:AN$2000,B197,4)),CONCATENATE(INDEX('LŠZ H'!A$2:AM$2000,B197,3),"/",INDEX('LŠZ H'!A$2:AM$2000,B197,4)))</f>
        <v>AONIC S/</v>
      </c>
      <c r="N197" s="225" t="e">
        <f>IF(A197="P",CONCATENATE(INDEX('LŠZ P'!A$2:AN$2000,B197,23),";",INDEX('LŠZ P'!A$2:AN$2000,B197,42)),CONCATENATE(INDEX('LŠZ H'!A$2:AM$2000,B197,23),";",INDEX('LŠZ H'!A$2:AM$2000,B197,39)))</f>
        <v>#REF!</v>
      </c>
      <c r="O197" s="294">
        <v>45735</v>
      </c>
      <c r="P197" s="297"/>
    </row>
    <row r="198" spans="1:16" s="573" customFormat="1">
      <c r="A198" s="225" t="s">
        <v>489</v>
      </c>
      <c r="B198" s="258">
        <v>500</v>
      </c>
      <c r="C198" s="392">
        <v>195</v>
      </c>
      <c r="D198" s="225" t="str">
        <f>IF(A198="P",INDEX('LŠZ P'!A$2:AN$2000,B198,11),INDEX('LŠZ H'!A$2:AM$2000,B198,11))</f>
        <v>Ingr. Jaroslav SOJKA</v>
      </c>
      <c r="E198" s="225" t="str">
        <f>IF(A198="P",INDEX('LŠZ P'!A$2:AN$2000,B198,5),INDEX('LŠZ H'!A$2:AM$2000,B198,5))</f>
        <v>OM-H500</v>
      </c>
      <c r="F198" s="225">
        <f>IF(A198="P",INDEX('LŠZ P'!A$2:AN$2000,B198,6),INDEX('LŠZ H'!A$2:AM$2000,B198,6))</f>
        <v>0</v>
      </c>
      <c r="G198" s="258" t="str">
        <f>IF(A198="P",INDEX('LŠZ P'!A$2:AN$2000,B198,21),INDEX('LŠZ H'!A$2:AM$2000,B198,21))</f>
        <v>V</v>
      </c>
      <c r="H198" s="225">
        <f>IF(A198="P",INDEX('LŠZ P'!A$2:AN$2000,B198,17),INDEX('LŠZ H'!A$2:AM$2000,B198,17))</f>
        <v>23195</v>
      </c>
      <c r="I198" s="294">
        <v>45034</v>
      </c>
      <c r="J198" s="258" t="str">
        <f>IF(A198="P",INDEX('LŠZ P'!A$2:AN$2000,B198,2),INDEX('LŠZ H'!A$2:AM$2000,B198,2))</f>
        <v>ZK</v>
      </c>
      <c r="K198" s="225" t="str">
        <f>IF(A198="P",CONCATENATE(INDEX('LŠZ P'!A$2:AN$2000,B198,24),",",INDEX('LŠZ P'!A$2:AN$2000,B198,26)," ",INDEX('LŠZ P'!A$2:AN$2000,B198,25)),CONCATENATE(INDEX('LŠZ H'!A$2:AM$2000,B198,24),",",INDEX('LŠZ H'!A$2:AM$2000,B198,26)," ",INDEX('LŠZ H'!A$2:AM$2000,B198,25)))</f>
        <v>Prostejovská 113,080 01 Prešov</v>
      </c>
      <c r="L198" s="225" t="str">
        <f>IF(A198="P",INDEX('LŠZ P'!A$2:AN$2000,B198,20),INDEX('LŠZ H'!A$2:AM$2000,B198,20))</f>
        <v>Sojka</v>
      </c>
      <c r="M198" s="225" t="str">
        <f>IF(A198="P",CONCATENATE(INDEX('LŠZ P'!A$2:AN$2000,B198,3),"/",INDEX('LŠZ P'!A$2:AN$2000,B198,4)),CONCATENATE(INDEX('LŠZ H'!A$2:AM$2000,B198,3),"/",INDEX('LŠZ H'!A$2:AM$2000,B198,4)))</f>
        <v>LAMINAR 14.8/</v>
      </c>
      <c r="N198" s="225" t="str">
        <f>IF(A198="P",CONCATENATE(INDEX('LŠZ P'!A$2:AN$2000,B198,23),";",INDEX('LŠZ P'!A$2:AN$2000,B198,42)),CONCATENATE(INDEX('LŠZ H'!A$2:AM$2000,B198,23),";",INDEX('LŠZ H'!A$2:AM$2000,B198,39)))</f>
        <v>0;</v>
      </c>
      <c r="O198" s="294">
        <v>45757</v>
      </c>
      <c r="P198" s="297"/>
    </row>
    <row r="199" spans="1:16" s="573" customFormat="1">
      <c r="A199" s="225" t="s">
        <v>722</v>
      </c>
      <c r="B199" s="258">
        <v>1386</v>
      </c>
      <c r="C199" s="392">
        <v>196</v>
      </c>
      <c r="D199" s="225" t="str">
        <f>IF(A199="P",INDEX('LŠZ P'!A$2:AN$2000,B199,11),INDEX('LŠZ H'!A$2:AM$2000,B199,11))</f>
        <v>Michal KARÁSEK</v>
      </c>
      <c r="E199" s="225" t="str">
        <f>IF(A199="P",INDEX('LŠZ P'!A$2:AN$2000,B199,5),INDEX('LŠZ H'!A$2:AM$2000,B199,5))</f>
        <v>OM-L386</v>
      </c>
      <c r="F199" s="225">
        <f>IF(A199="P",INDEX('LŠZ P'!A$2:AN$2000,B199,6),INDEX('LŠZ H'!A$2:AM$2000,B199,6))</f>
        <v>0</v>
      </c>
      <c r="G199" s="258" t="str">
        <f>IF(A199="P",INDEX('LŠZ P'!A$2:AN$2000,B199,21),INDEX('LŠZ H'!A$2:AM$2000,B199,21))</f>
        <v>V</v>
      </c>
      <c r="H199" s="225">
        <f>IF(A199="P",INDEX('LŠZ P'!A$2:AN$2000,B199,17),INDEX('LŠZ H'!A$2:AM$2000,B199,17))</f>
        <v>23196</v>
      </c>
      <c r="I199" s="294">
        <v>45034</v>
      </c>
      <c r="J199" s="258" t="str">
        <f>IF(A199="P",INDEX('LŠZ P'!A$2:AN$2000,B199,2),INDEX('LŠZ H'!A$2:AM$2000,B199,2))</f>
        <v>PK</v>
      </c>
      <c r="K199" s="225" t="str">
        <f>IF(A199="P",CONCATENATE(INDEX('LŠZ P'!A$2:AN$2000,B199,24),",",INDEX('LŠZ P'!A$2:AN$2000,B199,26)," ",INDEX('LŠZ P'!A$2:AN$2000,B199,25)),CONCATENATE(INDEX('LŠZ H'!A$2:AM$2000,B199,24),",",INDEX('LŠZ H'!A$2:AM$2000,B199,26)," ",INDEX('LŠZ H'!A$2:AM$2000,B199,25)))</f>
        <v>Boženy Němcovej 27,EN-A 45759</v>
      </c>
      <c r="L199" s="225" t="str">
        <f>IF(A199="P",INDEX('LŠZ P'!A$2:AN$2000,B199,20),INDEX('LŠZ H'!A$2:AM$2000,B199,20))</f>
        <v>Vyparina</v>
      </c>
      <c r="M199" s="225" t="str">
        <f>IF(A199="P",CONCATENATE(INDEX('LŠZ P'!A$2:AN$2000,B199,3),"/",INDEX('LŠZ P'!A$2:AN$2000,B199,4)),CONCATENATE(INDEX('LŠZ H'!A$2:AM$2000,B199,3),"/",INDEX('LŠZ H'!A$2:AM$2000,B199,4)))</f>
        <v>MOJO 6 XL/</v>
      </c>
      <c r="N199" s="225" t="e">
        <f>IF(A199="P",CONCATENATE(INDEX('LŠZ P'!A$2:AN$2000,B199,23),";",INDEX('LŠZ P'!A$2:AN$2000,B199,42)),CONCATENATE(INDEX('LŠZ H'!A$2:AM$2000,B199,23),";",INDEX('LŠZ H'!A$2:AM$2000,B199,39)))</f>
        <v>#REF!</v>
      </c>
      <c r="O199" s="294">
        <v>45759</v>
      </c>
      <c r="P199" s="297"/>
    </row>
    <row r="200" spans="1:16" s="262" customFormat="1">
      <c r="A200" s="225" t="s">
        <v>722</v>
      </c>
      <c r="B200" s="258">
        <v>1117</v>
      </c>
      <c r="C200" s="392">
        <v>197</v>
      </c>
      <c r="D200" s="225" t="str">
        <f>IF(A200="P",INDEX('LŠZ P'!A$2:AN$2000,B200,11),INDEX('LŠZ H'!A$2:AM$2000,B200,11))</f>
        <v>Ing. Mikuláš DUDÁŠ</v>
      </c>
      <c r="E200" s="225" t="str">
        <f>IF(A200="P",INDEX('LŠZ P'!A$2:AN$2000,B200,5),INDEX('LŠZ H'!A$2:AM$2000,B200,5))</f>
        <v>OM-L117</v>
      </c>
      <c r="F200" s="225">
        <f>IF(A200="P",INDEX('LŠZ P'!A$2:AN$2000,B200,6),INDEX('LŠZ H'!A$2:AM$2000,B200,6))</f>
        <v>0</v>
      </c>
      <c r="G200" s="258" t="str">
        <f>IF(A200="P",INDEX('LŠZ P'!A$2:AN$2000,B200,21),INDEX('LŠZ H'!A$2:AM$2000,B200,21))</f>
        <v>P</v>
      </c>
      <c r="H200" s="225">
        <f>IF(A200="P",INDEX('LŠZ P'!A$2:AN$2000,B200,17),INDEX('LŠZ H'!A$2:AM$2000,B200,17))</f>
        <v>19122</v>
      </c>
      <c r="I200" s="294">
        <v>45035</v>
      </c>
      <c r="J200" s="258" t="str">
        <f>IF(A200="P",INDEX('LŠZ P'!A$2:AN$2000,B200,2),INDEX('LŠZ H'!A$2:AM$2000,B200,2))</f>
        <v>PK</v>
      </c>
      <c r="K200" s="225" t="str">
        <f>IF(A200="P",CONCATENATE(INDEX('LŠZ P'!A$2:AN$2000,B200,24),",",INDEX('LŠZ P'!A$2:AN$2000,B200,26)," ",INDEX('LŠZ P'!A$2:AN$2000,B200,25)),CONCATENATE(INDEX('LŠZ H'!A$2:AM$2000,B200,24),",",INDEX('LŠZ H'!A$2:AM$2000,B200,26)," ",INDEX('LŠZ H'!A$2:AM$2000,B200,25)))</f>
        <v>Fadruszova 17,EN-B 45765</v>
      </c>
      <c r="L200" s="225" t="str">
        <f>IF(A200="P",INDEX('LŠZ P'!A$2:AN$2000,B200,20),INDEX('LŠZ H'!A$2:AM$2000,B200,20))</f>
        <v>Muhelyi</v>
      </c>
      <c r="M200" s="225" t="str">
        <f>IF(A200="P",CONCATENATE(INDEX('LŠZ P'!A$2:AN$2000,B200,3),"/",INDEX('LŠZ P'!A$2:AN$2000,B200,4)),CONCATENATE(INDEX('LŠZ H'!A$2:AM$2000,B200,3),"/",INDEX('LŠZ H'!A$2:AM$2000,B200,4)))</f>
        <v>KUDOS M/</v>
      </c>
      <c r="N200" s="225" t="e">
        <f>IF(A200="P",CONCATENATE(INDEX('LŠZ P'!A$2:AN$2000,B200,23),";",INDEX('LŠZ P'!A$2:AN$2000,B200,42)),CONCATENATE(INDEX('LŠZ H'!A$2:AM$2000,B200,23),";",INDEX('LŠZ H'!A$2:AM$2000,B200,39)))</f>
        <v>#REF!</v>
      </c>
      <c r="O200" s="294">
        <v>45765</v>
      </c>
      <c r="P200" s="297"/>
    </row>
    <row r="201" spans="1:16" s="262" customFormat="1">
      <c r="A201" s="225" t="s">
        <v>722</v>
      </c>
      <c r="B201" s="258">
        <v>1129</v>
      </c>
      <c r="C201" s="392">
        <v>198</v>
      </c>
      <c r="D201" s="225" t="str">
        <f>IF(A201="P",INDEX('LŠZ P'!A$2:AN$2000,B201,11),INDEX('LŠZ H'!A$2:AM$2000,B201,11))</f>
        <v>RNDr. Andrej HRAZDIL</v>
      </c>
      <c r="E201" s="225" t="str">
        <f>IF(A201="P",INDEX('LŠZ P'!A$2:AN$2000,B201,5),INDEX('LŠZ H'!A$2:AM$2000,B201,5))</f>
        <v>OM-L129</v>
      </c>
      <c r="F201" s="225">
        <f>IF(A201="P",INDEX('LŠZ P'!A$2:AN$2000,B201,6),INDEX('LŠZ H'!A$2:AM$2000,B201,6))</f>
        <v>0</v>
      </c>
      <c r="G201" s="258" t="str">
        <f>IF(A201="P",INDEX('LŠZ P'!A$2:AN$2000,B201,21),INDEX('LŠZ H'!A$2:AM$2000,B201,21))</f>
        <v>P</v>
      </c>
      <c r="H201" s="225">
        <f>IF(A201="P",INDEX('LŠZ P'!A$2:AN$2000,B201,17),INDEX('LŠZ H'!A$2:AM$2000,B201,17))</f>
        <v>21128</v>
      </c>
      <c r="I201" s="294">
        <v>45035</v>
      </c>
      <c r="J201" s="258" t="str">
        <f>IF(A201="P",INDEX('LŠZ P'!A$2:AN$2000,B201,2),INDEX('LŠZ H'!A$2:AM$2000,B201,2))</f>
        <v>PK</v>
      </c>
      <c r="K201" s="225" t="str">
        <f>IF(A201="P",CONCATENATE(INDEX('LŠZ P'!A$2:AN$2000,B201,24),",",INDEX('LŠZ P'!A$2:AN$2000,B201,26)," ",INDEX('LŠZ P'!A$2:AN$2000,B201,25)),CONCATENATE(INDEX('LŠZ H'!A$2:AM$2000,B201,24),",",INDEX('LŠZ H'!A$2:AM$2000,B201,26)," ",INDEX('LŠZ H'!A$2:AM$2000,B201,25)))</f>
        <v>Pod Rovnicami 67,EN-B 45764</v>
      </c>
      <c r="L201" s="225" t="str">
        <f>IF(A201="P",INDEX('LŠZ P'!A$2:AN$2000,B201,20),INDEX('LŠZ H'!A$2:AM$2000,B201,20))</f>
        <v>Muhelyi</v>
      </c>
      <c r="M201" s="225" t="str">
        <f>IF(A201="P",CONCATENATE(INDEX('LŠZ P'!A$2:AN$2000,B201,3),"/",INDEX('LŠZ P'!A$2:AN$2000,B201,4)),CONCATENATE(INDEX('LŠZ H'!A$2:AM$2000,B201,3),"/",INDEX('LŠZ H'!A$2:AM$2000,B201,4)))</f>
        <v>KUDOS L/</v>
      </c>
      <c r="N201" s="225" t="e">
        <f>IF(A201="P",CONCATENATE(INDEX('LŠZ P'!A$2:AN$2000,B201,23),";",INDEX('LŠZ P'!A$2:AN$2000,B201,42)),CONCATENATE(INDEX('LŠZ H'!A$2:AM$2000,B201,23),";",INDEX('LŠZ H'!A$2:AM$2000,B201,39)))</f>
        <v>#REF!</v>
      </c>
      <c r="O201" s="294">
        <v>45764</v>
      </c>
      <c r="P201" s="297"/>
    </row>
    <row r="202" spans="1:16" s="262" customFormat="1">
      <c r="A202" s="225" t="s">
        <v>722</v>
      </c>
      <c r="B202" s="258">
        <v>630</v>
      </c>
      <c r="C202" s="392">
        <v>199</v>
      </c>
      <c r="D202" s="225" t="str">
        <f>IF(A202="P",INDEX('LŠZ P'!A$2:AN$2000,B202,11),INDEX('LŠZ H'!A$2:AM$2000,B202,11))</f>
        <v>Bc. Emil HOLKO</v>
      </c>
      <c r="E202" s="225" t="str">
        <f>IF(A202="P",INDEX('LŠZ P'!A$2:AN$2000,B202,5),INDEX('LŠZ H'!A$2:AM$2000,B202,5))</f>
        <v>OM-P630</v>
      </c>
      <c r="F202" s="225">
        <f>IF(A202="P",INDEX('LŠZ P'!A$2:AN$2000,B202,6),INDEX('LŠZ H'!A$2:AM$2000,B202,6))</f>
        <v>0</v>
      </c>
      <c r="G202" s="258" t="str">
        <f>IF(A202="P",INDEX('LŠZ P'!A$2:AN$2000,B202,21),INDEX('LŠZ H'!A$2:AM$2000,B202,21))</f>
        <v>P</v>
      </c>
      <c r="H202" s="225">
        <f>IF(A202="P",INDEX('LŠZ P'!A$2:AN$2000,B202,17),INDEX('LŠZ H'!A$2:AM$2000,B202,17))</f>
        <v>23199</v>
      </c>
      <c r="I202" s="294">
        <v>45036</v>
      </c>
      <c r="J202" s="258" t="str">
        <f>IF(A202="P",INDEX('LŠZ P'!A$2:AN$2000,B202,2),INDEX('LŠZ H'!A$2:AM$2000,B202,2))</f>
        <v>PK</v>
      </c>
      <c r="K202" s="225" t="str">
        <f>IF(A202="P",CONCATENATE(INDEX('LŠZ P'!A$2:AN$2000,B202,24),",",INDEX('LŠZ P'!A$2:AN$2000,B202,26)," ",INDEX('LŠZ P'!A$2:AN$2000,B202,25)),CONCATENATE(INDEX('LŠZ H'!A$2:AM$2000,B202,24),",",INDEX('LŠZ H'!A$2:AM$2000,B202,26)," ",INDEX('LŠZ H'!A$2:AM$2000,B202,25)))</f>
        <v>1. mája 6/5,EN-A 45766</v>
      </c>
      <c r="L202" s="225" t="str">
        <f>IF(A202="P",INDEX('LŠZ P'!A$2:AN$2000,B202,20),INDEX('LŠZ H'!A$2:AM$2000,B202,20))</f>
        <v>Muhelyi</v>
      </c>
      <c r="M202" s="225" t="str">
        <f>IF(A202="P",CONCATENATE(INDEX('LŠZ P'!A$2:AN$2000,B202,3),"/",INDEX('LŠZ P'!A$2:AN$2000,B202,4)),CONCATENATE(INDEX('LŠZ H'!A$2:AM$2000,B202,3),"/",INDEX('LŠZ H'!A$2:AM$2000,B202,4)))</f>
        <v>ALPHA 6 28/</v>
      </c>
      <c r="N202" s="225" t="e">
        <f>IF(A202="P",CONCATENATE(INDEX('LŠZ P'!A$2:AN$2000,B202,23),";",INDEX('LŠZ P'!A$2:AN$2000,B202,42)),CONCATENATE(INDEX('LŠZ H'!A$2:AM$2000,B202,23),";",INDEX('LŠZ H'!A$2:AM$2000,B202,39)))</f>
        <v>#REF!</v>
      </c>
      <c r="O202" s="294">
        <v>45766</v>
      </c>
      <c r="P202" s="297"/>
    </row>
    <row r="203" spans="1:16" s="262" customFormat="1">
      <c r="A203" s="225" t="s">
        <v>722</v>
      </c>
      <c r="B203" s="258">
        <v>1222</v>
      </c>
      <c r="C203" s="392">
        <v>200</v>
      </c>
      <c r="D203" s="225" t="str">
        <f>IF(A203="P",INDEX('LŠZ P'!A$2:AN$2000,B203,11),INDEX('LŠZ H'!A$2:AM$2000,B203,11))</f>
        <v>Marián VELAS</v>
      </c>
      <c r="E203" s="225" t="str">
        <f>IF(A203="P",INDEX('LŠZ P'!A$2:AN$2000,B203,5),INDEX('LŠZ H'!A$2:AM$2000,B203,5))</f>
        <v>OM-L222</v>
      </c>
      <c r="F203" s="225">
        <f>IF(A203="P",INDEX('LŠZ P'!A$2:AN$2000,B203,6),INDEX('LŠZ H'!A$2:AM$2000,B203,6))</f>
        <v>0</v>
      </c>
      <c r="G203" s="258" t="str">
        <f>IF(A203="P",INDEX('LŠZ P'!A$2:AN$2000,B203,21),INDEX('LŠZ H'!A$2:AM$2000,B203,21))</f>
        <v>P</v>
      </c>
      <c r="H203" s="225">
        <f>IF(A203="P",INDEX('LŠZ P'!A$2:AN$2000,B203,17),INDEX('LŠZ H'!A$2:AM$2000,B203,17))</f>
        <v>21207</v>
      </c>
      <c r="I203" s="294">
        <v>45035</v>
      </c>
      <c r="J203" s="258" t="str">
        <f>IF(A203="P",INDEX('LŠZ P'!A$2:AN$2000,B203,2),INDEX('LŠZ H'!A$2:AM$2000,B203,2))</f>
        <v>PK</v>
      </c>
      <c r="K203" s="225" t="str">
        <f>IF(A203="P",CONCATENATE(INDEX('LŠZ P'!A$2:AN$2000,B203,24),",",INDEX('LŠZ P'!A$2:AN$2000,B203,26)," ",INDEX('LŠZ P'!A$2:AN$2000,B203,25)),CONCATENATE(INDEX('LŠZ H'!A$2:AM$2000,B203,24),",",INDEX('LŠZ H'!A$2:AM$2000,B203,26)," ",INDEX('LŠZ H'!A$2:AM$2000,B203,25)))</f>
        <v>Horovce 95,EN-B 45763</v>
      </c>
      <c r="L203" s="225" t="str">
        <f>IF(A203="P",INDEX('LŠZ P'!A$2:AN$2000,B203,20),INDEX('LŠZ H'!A$2:AM$2000,B203,20))</f>
        <v>Muhelyi</v>
      </c>
      <c r="M203" s="225" t="str">
        <f>IF(A203="P",CONCATENATE(INDEX('LŠZ P'!A$2:AN$2000,B203,3),"/",INDEX('LŠZ P'!A$2:AN$2000,B203,4)),CONCATENATE(INDEX('LŠZ H'!A$2:AM$2000,B203,3),"/",INDEX('LŠZ H'!A$2:AM$2000,B203,4)))</f>
        <v>EPSILON 8 29/</v>
      </c>
      <c r="N203" s="225" t="e">
        <f>IF(A203="P",CONCATENATE(INDEX('LŠZ P'!A$2:AN$2000,B203,23),";",INDEX('LŠZ P'!A$2:AN$2000,B203,42)),CONCATENATE(INDEX('LŠZ H'!A$2:AM$2000,B203,23),";",INDEX('LŠZ H'!A$2:AM$2000,B203,39)))</f>
        <v>#REF!</v>
      </c>
      <c r="O203" s="294">
        <v>45763</v>
      </c>
      <c r="P203" s="297"/>
    </row>
    <row r="204" spans="1:16" s="262" customFormat="1">
      <c r="A204" s="225" t="s">
        <v>722</v>
      </c>
      <c r="B204" s="258">
        <v>1086</v>
      </c>
      <c r="C204" s="392">
        <v>201</v>
      </c>
      <c r="D204" s="225" t="str">
        <f>IF(A204="P",INDEX('LŠZ P'!A$2:AN$2000,B204,11),INDEX('LŠZ H'!A$2:AM$2000,B204,11))</f>
        <v>Peter FERANC</v>
      </c>
      <c r="E204" s="225" t="str">
        <f>IF(A204="P",INDEX('LŠZ P'!A$2:AN$2000,B204,5),INDEX('LŠZ H'!A$2:AM$2000,B204,5))</f>
        <v>OM-L086</v>
      </c>
      <c r="F204" s="225">
        <f>IF(A204="P",INDEX('LŠZ P'!A$2:AN$2000,B204,6),INDEX('LŠZ H'!A$2:AM$2000,B204,6))</f>
        <v>0</v>
      </c>
      <c r="G204" s="258" t="str">
        <f>IF(A204="P",INDEX('LŠZ P'!A$2:AN$2000,B204,21),INDEX('LŠZ H'!A$2:AM$2000,B204,21))</f>
        <v>P</v>
      </c>
      <c r="H204" s="225">
        <f>IF(A204="P",INDEX('LŠZ P'!A$2:AN$2000,B204,17),INDEX('LŠZ H'!A$2:AM$2000,B204,17))</f>
        <v>19119</v>
      </c>
      <c r="I204" s="294">
        <v>45035</v>
      </c>
      <c r="J204" s="258" t="str">
        <f>IF(A204="P",INDEX('LŠZ P'!A$2:AN$2000,B204,2),INDEX('LŠZ H'!A$2:AM$2000,B204,2))</f>
        <v>PK</v>
      </c>
      <c r="K204" s="225" t="str">
        <f>IF(A204="P",CONCATENATE(INDEX('LŠZ P'!A$2:AN$2000,B204,24),",",INDEX('LŠZ P'!A$2:AN$2000,B204,26)," ",INDEX('LŠZ P'!A$2:AN$2000,B204,25)),CONCATENATE(INDEX('LŠZ H'!A$2:AM$2000,B204,24),",",INDEX('LŠZ H'!A$2:AM$2000,B204,26)," ",INDEX('LŠZ H'!A$2:AM$2000,B204,25)))</f>
        <v>Sládkoviča 32,EN-B 45763</v>
      </c>
      <c r="L204" s="225" t="str">
        <f>IF(A204="P",INDEX('LŠZ P'!A$2:AN$2000,B204,20),INDEX('LŠZ H'!A$2:AM$2000,B204,20))</f>
        <v>Jančiar</v>
      </c>
      <c r="M204" s="225" t="str">
        <f>IF(A204="P",CONCATENATE(INDEX('LŠZ P'!A$2:AN$2000,B204,3),"/",INDEX('LŠZ P'!A$2:AN$2000,B204,4)),CONCATENATE(INDEX('LŠZ H'!A$2:AM$2000,B204,3),"/",INDEX('LŠZ H'!A$2:AM$2000,B204,4)))</f>
        <v>COMET 3 L/</v>
      </c>
      <c r="N204" s="225" t="e">
        <f>IF(A204="P",CONCATENATE(INDEX('LŠZ P'!A$2:AN$2000,B204,23),";",INDEX('LŠZ P'!A$2:AN$2000,B204,42)),CONCATENATE(INDEX('LŠZ H'!A$2:AM$2000,B204,23),";",INDEX('LŠZ H'!A$2:AM$2000,B204,39)))</f>
        <v>#REF!</v>
      </c>
      <c r="O204" s="294">
        <v>45763</v>
      </c>
      <c r="P204" s="297"/>
    </row>
    <row r="205" spans="1:16" s="262" customFormat="1">
      <c r="A205" s="225" t="s">
        <v>722</v>
      </c>
      <c r="B205" s="258">
        <v>1387</v>
      </c>
      <c r="C205" s="392">
        <v>202</v>
      </c>
      <c r="D205" s="225" t="str">
        <f>IF(A205="P",INDEX('LŠZ P'!A$2:AN$2000,B205,11),INDEX('LŠZ H'!A$2:AM$2000,B205,11))</f>
        <v>Csaba NEZNÁNSKY</v>
      </c>
      <c r="E205" s="225" t="str">
        <f>IF(A205="P",INDEX('LŠZ P'!A$2:AN$2000,B205,5),INDEX('LŠZ H'!A$2:AM$2000,B205,5))</f>
        <v>OM-L387</v>
      </c>
      <c r="F205" s="225">
        <f>IF(A205="P",INDEX('LŠZ P'!A$2:AN$2000,B205,6),INDEX('LŠZ H'!A$2:AM$2000,B205,6))</f>
        <v>0</v>
      </c>
      <c r="G205" s="258" t="str">
        <f>IF(A205="P",INDEX('LŠZ P'!A$2:AN$2000,B205,21),INDEX('LŠZ H'!A$2:AM$2000,B205,21))</f>
        <v>V</v>
      </c>
      <c r="H205" s="225">
        <v>23202</v>
      </c>
      <c r="I205" s="294">
        <v>45035</v>
      </c>
      <c r="J205" s="258" t="str">
        <f>IF(A205="P",INDEX('LŠZ P'!A$2:AN$2000,B205,2),INDEX('LŠZ H'!A$2:AM$2000,B205,2))</f>
        <v>MPK</v>
      </c>
      <c r="K205" s="225" t="str">
        <f>IF(A205="P",CONCATENATE(INDEX('LŠZ P'!A$2:AN$2000,B205,24),",",INDEX('LŠZ P'!A$2:AN$2000,B205,26)," ",INDEX('LŠZ P'!A$2:AN$2000,B205,25)),CONCATENATE(INDEX('LŠZ H'!A$2:AM$2000,B205,24),",",INDEX('LŠZ H'!A$2:AM$2000,B205,26)," ",INDEX('LŠZ H'!A$2:AM$2000,B205,25)))</f>
        <v>Kamenný Most 540,EN-926-1 45763</v>
      </c>
      <c r="L205" s="225" t="str">
        <f>IF(A205="P",INDEX('LŠZ P'!A$2:AN$2000,B205,20),INDEX('LŠZ H'!A$2:AM$2000,B205,20))</f>
        <v>Jančiar</v>
      </c>
      <c r="M205" s="225" t="str">
        <f>IF(A205="P",CONCATENATE(INDEX('LŠZ P'!A$2:AN$2000,B205,3),"/",INDEX('LŠZ P'!A$2:AN$2000,B205,4)),CONCATENATE(INDEX('LŠZ H'!A$2:AM$2000,B205,3),"/",INDEX('LŠZ H'!A$2:AM$2000,B205,4)))</f>
        <v>HADRON 3 20/</v>
      </c>
      <c r="N205" s="225" t="e">
        <f>IF(A205="P",CONCATENATE(INDEX('LŠZ P'!A$2:AN$2000,B205,23),";",INDEX('LŠZ P'!A$2:AN$2000,B205,42)),CONCATENATE(INDEX('LŠZ H'!A$2:AM$2000,B205,23),";",INDEX('LŠZ H'!A$2:AM$2000,B205,39)))</f>
        <v>#REF!</v>
      </c>
      <c r="O205" s="294">
        <v>45763</v>
      </c>
      <c r="P205" s="297"/>
    </row>
    <row r="206" spans="1:16" s="262" customFormat="1">
      <c r="A206" s="225" t="s">
        <v>722</v>
      </c>
      <c r="B206" s="258">
        <v>1388</v>
      </c>
      <c r="C206" s="392">
        <v>203</v>
      </c>
      <c r="D206" s="225" t="str">
        <f>IF(A206="P",INDEX('LŠZ P'!A$2:AN$2000,B206,11),INDEX('LŠZ H'!A$2:AM$2000,B206,11))</f>
        <v>Ivan UHER</v>
      </c>
      <c r="E206" s="225" t="str">
        <f>IF(A206="P",INDEX('LŠZ P'!A$2:AN$2000,B206,5),INDEX('LŠZ H'!A$2:AM$2000,B206,5))</f>
        <v>OM-L388</v>
      </c>
      <c r="F206" s="225">
        <f>IF(A206="P",INDEX('LŠZ P'!A$2:AN$2000,B206,6),INDEX('LŠZ H'!A$2:AM$2000,B206,6))</f>
        <v>0</v>
      </c>
      <c r="G206" s="258" t="str">
        <f>IF(A206="P",INDEX('LŠZ P'!A$2:AN$2000,B206,21),INDEX('LŠZ H'!A$2:AM$2000,B206,21))</f>
        <v>V</v>
      </c>
      <c r="H206" s="225">
        <v>23203</v>
      </c>
      <c r="I206" s="294">
        <v>45035</v>
      </c>
      <c r="J206" s="258" t="str">
        <f>IF(A206="P",INDEX('LŠZ P'!A$2:AN$2000,B206,2),INDEX('LŠZ H'!A$2:AM$2000,B206,2))</f>
        <v>PK</v>
      </c>
      <c r="K206" s="225" t="str">
        <f>IF(A206="P",CONCATENATE(INDEX('LŠZ P'!A$2:AN$2000,B206,24),",",INDEX('LŠZ P'!A$2:AN$2000,B206,26)," ",INDEX('LŠZ P'!A$2:AN$2000,B206,25)),CONCATENATE(INDEX('LŠZ H'!A$2:AM$2000,B206,24),",",INDEX('LŠZ H'!A$2:AM$2000,B206,26)," ",INDEX('LŠZ H'!A$2:AM$2000,B206,25)))</f>
        <v>A.Stodolu 12/36,EN-C 45382</v>
      </c>
      <c r="L206" s="225" t="str">
        <f>IF(A206="P",INDEX('LŠZ P'!A$2:AN$2000,B206,20),INDEX('LŠZ H'!A$2:AM$2000,B206,20))</f>
        <v>Čierny</v>
      </c>
      <c r="M206" s="225" t="str">
        <f>IF(A206="P",CONCATENATE(INDEX('LŠZ P'!A$2:AN$2000,B206,3),"/",INDEX('LŠZ P'!A$2:AN$2000,B206,4)),CONCATENATE(INDEX('LŠZ H'!A$2:AM$2000,B206,3),"/",INDEX('LŠZ H'!A$2:AM$2000,B206,4)))</f>
        <v>ASPEN 3 28/</v>
      </c>
      <c r="N206" s="225" t="e">
        <f>IF(A206="P",CONCATENATE(INDEX('LŠZ P'!A$2:AN$2000,B206,23),";",INDEX('LŠZ P'!A$2:AN$2000,B206,42)),CONCATENATE(INDEX('LŠZ H'!A$2:AM$2000,B206,23),";",INDEX('LŠZ H'!A$2:AM$2000,B206,39)))</f>
        <v>#REF!</v>
      </c>
      <c r="O206" s="294">
        <v>45382</v>
      </c>
      <c r="P206" s="297"/>
    </row>
    <row r="207" spans="1:16" s="262" customFormat="1">
      <c r="A207" s="225" t="s">
        <v>722</v>
      </c>
      <c r="B207" s="258">
        <v>1364</v>
      </c>
      <c r="C207" s="392">
        <v>204</v>
      </c>
      <c r="D207" s="225" t="str">
        <f>IF(A207="P",INDEX('LŠZ P'!A$2:AN$2000,B207,11),INDEX('LŠZ H'!A$2:AM$2000,B207,11))</f>
        <v>Ing. Ľubomír ORSÁG</v>
      </c>
      <c r="E207" s="225" t="str">
        <f>IF(A207="P",INDEX('LŠZ P'!A$2:AN$2000,B207,5),INDEX('LŠZ H'!A$2:AM$2000,B207,5))</f>
        <v>OM-L364</v>
      </c>
      <c r="F207" s="225">
        <f>IF(A207="P",INDEX('LŠZ P'!A$2:AN$2000,B207,6),INDEX('LŠZ H'!A$2:AM$2000,B207,6))</f>
        <v>0</v>
      </c>
      <c r="G207" s="258" t="str">
        <f>IF(A207="P",INDEX('LŠZ P'!A$2:AN$2000,B207,21),INDEX('LŠZ H'!A$2:AM$2000,B207,21))</f>
        <v>P</v>
      </c>
      <c r="H207" s="225">
        <f>IF(A207="P",INDEX('LŠZ P'!A$2:AN$2000,B207,17),INDEX('LŠZ H'!A$2:AM$2000,B207,17))</f>
        <v>20759</v>
      </c>
      <c r="I207" s="294">
        <v>45036</v>
      </c>
      <c r="J207" s="258" t="str">
        <f>IF(A207="P",INDEX('LŠZ P'!A$2:AN$2000,B207,2),INDEX('LŠZ H'!A$2:AM$2000,B207,2))</f>
        <v>PK</v>
      </c>
      <c r="K207" s="225" t="str">
        <f>IF(A207="P",CONCATENATE(INDEX('LŠZ P'!A$2:AN$2000,B207,24),",",INDEX('LŠZ P'!A$2:AN$2000,B207,26)," ",INDEX('LŠZ P'!A$2:AN$2000,B207,25)),CONCATENATE(INDEX('LŠZ H'!A$2:AM$2000,B207,24),",",INDEX('LŠZ H'!A$2:AM$2000,B207,26)," ",INDEX('LŠZ H'!A$2:AM$2000,B207,25)))</f>
        <v>Záborské 265,EN-A 45735</v>
      </c>
      <c r="L207" s="225" t="str">
        <f>IF(A207="P",INDEX('LŠZ P'!A$2:AN$2000,B207,20),INDEX('LŠZ H'!A$2:AM$2000,B207,20))</f>
        <v>Vyparina</v>
      </c>
      <c r="M207" s="225" t="str">
        <f>IF(A207="P",CONCATENATE(INDEX('LŠZ P'!A$2:AN$2000,B207,3),"/",INDEX('LŠZ P'!A$2:AN$2000,B207,4)),CONCATENATE(INDEX('LŠZ H'!A$2:AM$2000,B207,3),"/",INDEX('LŠZ H'!A$2:AM$2000,B207,4)))</f>
        <v>AONIC S/</v>
      </c>
      <c r="N207" s="225" t="e">
        <f>IF(A207="P",CONCATENATE(INDEX('LŠZ P'!A$2:AN$2000,B207,23),";",INDEX('LŠZ P'!A$2:AN$2000,B207,42)),CONCATENATE(INDEX('LŠZ H'!A$2:AM$2000,B207,23),";",INDEX('LŠZ H'!A$2:AM$2000,B207,39)))</f>
        <v>#REF!</v>
      </c>
      <c r="O207" s="294">
        <v>45735</v>
      </c>
      <c r="P207" s="297"/>
    </row>
    <row r="208" spans="1:16" s="262" customFormat="1">
      <c r="A208" s="225" t="s">
        <v>722</v>
      </c>
      <c r="B208" s="258">
        <v>927</v>
      </c>
      <c r="C208" s="392">
        <v>205</v>
      </c>
      <c r="D208" s="225" t="str">
        <f>IF(A208="P",INDEX('LŠZ P'!A$2:AN$2000,B208,11),INDEX('LŠZ H'!A$2:AM$2000,B208,11))</f>
        <v>Ing. Peter PONDUŠA</v>
      </c>
      <c r="E208" s="225" t="str">
        <f>IF(A208="P",INDEX('LŠZ P'!A$2:AN$2000,B208,5),INDEX('LŠZ H'!A$2:AM$2000,B208,5))</f>
        <v>OM-P927</v>
      </c>
      <c r="F208" s="225" t="str">
        <f>IF(A208="P",INDEX('LŠZ P'!A$2:AN$2000,B208,6),INDEX('LŠZ H'!A$2:AM$2000,B208,6))</f>
        <v>P927</v>
      </c>
      <c r="G208" s="258" t="str">
        <f>IF(A208="P",INDEX('LŠZ P'!A$2:AN$2000,B208,21),INDEX('LŠZ H'!A$2:AM$2000,B208,21))</f>
        <v>P</v>
      </c>
      <c r="H208" s="225">
        <f>IF(A208="P",INDEX('LŠZ P'!A$2:AN$2000,B208,17),INDEX('LŠZ H'!A$2:AM$2000,B208,17))</f>
        <v>21196</v>
      </c>
      <c r="I208" s="294">
        <v>45036</v>
      </c>
      <c r="J208" s="258" t="str">
        <f>IF(A208="P",INDEX('LŠZ P'!A$2:AN$2000,B208,2),INDEX('LŠZ H'!A$2:AM$2000,B208,2))</f>
        <v>MPK</v>
      </c>
      <c r="K208" s="225" t="str">
        <f>IF(A208="P",CONCATENATE(INDEX('LŠZ P'!A$2:AN$2000,B208,24),",",INDEX('LŠZ P'!A$2:AN$2000,B208,26)," ",INDEX('LŠZ P'!A$2:AN$2000,B208,25)),CONCATENATE(INDEX('LŠZ H'!A$2:AM$2000,B208,24),",",INDEX('LŠZ H'!A$2:AM$2000,B208,26)," ",INDEX('LŠZ H'!A$2:AM$2000,B208,25)))</f>
        <v>Popradskej brigády 746/24,DGAC 45751</v>
      </c>
      <c r="L208" s="225" t="str">
        <f>IF(A208="P",INDEX('LŠZ P'!A$2:AN$2000,B208,20),INDEX('LŠZ H'!A$2:AM$2000,B208,20))</f>
        <v>Adame</v>
      </c>
      <c r="M208" s="225" t="str">
        <f>IF(A208="P",CONCATENATE(INDEX('LŠZ P'!A$2:AN$2000,B208,3),"/",INDEX('LŠZ P'!A$2:AN$2000,B208,4)),CONCATENATE(INDEX('LŠZ H'!A$2:AM$2000,B208,3),"/",INDEX('LŠZ H'!A$2:AM$2000,B208,4)))</f>
        <v>CHARGER 2 28/MINI PLANE PSF + EOS150</v>
      </c>
      <c r="N208" s="225" t="e">
        <f>IF(A208="P",CONCATENATE(INDEX('LŠZ P'!A$2:AN$2000,B208,23),";",INDEX('LŠZ P'!A$2:AN$2000,B208,42)),CONCATENATE(INDEX('LŠZ H'!A$2:AM$2000,B208,23),";",INDEX('LŠZ H'!A$2:AM$2000,B208,39)))</f>
        <v>#REF!</v>
      </c>
      <c r="O208" s="294">
        <v>45751</v>
      </c>
      <c r="P208" s="297"/>
    </row>
    <row r="209" spans="1:16" s="262" customFormat="1">
      <c r="A209" s="225" t="s">
        <v>722</v>
      </c>
      <c r="B209" s="258">
        <v>1389</v>
      </c>
      <c r="C209" s="392">
        <v>206</v>
      </c>
      <c r="D209" s="225" t="str">
        <f>IF(A209="P",INDEX('LŠZ P'!A$2:AN$2000,B209,11),INDEX('LŠZ H'!A$2:AM$2000,B209,11))</f>
        <v>Ing. Peter PONDUŠA</v>
      </c>
      <c r="E209" s="225" t="str">
        <f>IF(A209="P",INDEX('LŠZ P'!A$2:AN$2000,B209,5),INDEX('LŠZ H'!A$2:AM$2000,B209,5))</f>
        <v>OM-L389</v>
      </c>
      <c r="F209" s="225">
        <f>IF(A209="P",INDEX('LŠZ P'!A$2:AN$2000,B209,6),INDEX('LŠZ H'!A$2:AM$2000,B209,6))</f>
        <v>0</v>
      </c>
      <c r="G209" s="258" t="str">
        <f>IF(A209="P",INDEX('LŠZ P'!A$2:AN$2000,B209,21),INDEX('LŠZ H'!A$2:AM$2000,B209,21))</f>
        <v>V</v>
      </c>
      <c r="H209" s="225">
        <v>23206</v>
      </c>
      <c r="I209" s="294">
        <v>45036</v>
      </c>
      <c r="J209" s="258" t="str">
        <f>IF(A209="P",INDEX('LŠZ P'!A$2:AN$2000,B209,2),INDEX('LŠZ H'!A$2:AM$2000,B209,2))</f>
        <v>PK</v>
      </c>
      <c r="K209" s="225" t="str">
        <f>IF(A209="P",CONCATENATE(INDEX('LŠZ P'!A$2:AN$2000,B209,24),",",INDEX('LŠZ P'!A$2:AN$2000,B209,26)," ",INDEX('LŠZ P'!A$2:AN$2000,B209,25)),CONCATENATE(INDEX('LŠZ H'!A$2:AM$2000,B209,24),",",INDEX('LŠZ H'!A$2:AM$2000,B209,26)," ",INDEX('LŠZ H'!A$2:AM$2000,B209,25)))</f>
        <v>Popradskej brigády 746/24,EN-B 45751</v>
      </c>
      <c r="L209" s="225" t="str">
        <f>IF(A209="P",INDEX('LŠZ P'!A$2:AN$2000,B209,20),INDEX('LŠZ H'!A$2:AM$2000,B209,20))</f>
        <v>Adame</v>
      </c>
      <c r="M209" s="225" t="str">
        <f>IF(A209="P",CONCATENATE(INDEX('LŠZ P'!A$2:AN$2000,B209,3),"/",INDEX('LŠZ P'!A$2:AN$2000,B209,4)),CONCATENATE(INDEX('LŠZ H'!A$2:AM$2000,B209,3),"/",INDEX('LŠZ H'!A$2:AM$2000,B209,4)))</f>
        <v>ILLUSION 2 28/</v>
      </c>
      <c r="N209" s="225" t="e">
        <f>IF(A209="P",CONCATENATE(INDEX('LŠZ P'!A$2:AN$2000,B209,23),";",INDEX('LŠZ P'!A$2:AN$2000,B209,42)),CONCATENATE(INDEX('LŠZ H'!A$2:AM$2000,B209,23),";",INDEX('LŠZ H'!A$2:AM$2000,B209,39)))</f>
        <v>#REF!</v>
      </c>
      <c r="O209" s="294">
        <v>45751</v>
      </c>
      <c r="P209" s="297"/>
    </row>
    <row r="210" spans="1:16" s="262" customFormat="1">
      <c r="A210" s="225" t="s">
        <v>722</v>
      </c>
      <c r="B210" s="258">
        <v>1328</v>
      </c>
      <c r="C210" s="392">
        <v>207</v>
      </c>
      <c r="D210" s="225" t="str">
        <f>IF(A210="P",INDEX('LŠZ P'!A$2:AN$2000,B210,11),INDEX('LŠZ H'!A$2:AM$2000,B210,11))</f>
        <v>Urban ŠKOTTA</v>
      </c>
      <c r="E210" s="225" t="str">
        <f>IF(A210="P",INDEX('LŠZ P'!A$2:AN$2000,B210,5),INDEX('LŠZ H'!A$2:AM$2000,B210,5))</f>
        <v>OM-L328</v>
      </c>
      <c r="F210" s="225" t="str">
        <f>IF(A210="P",INDEX('LŠZ P'!A$2:AN$2000,B210,6),INDEX('LŠZ H'!A$2:AM$2000,B210,6))</f>
        <v>P132</v>
      </c>
      <c r="G210" s="258" t="str">
        <f>IF(A210="P",INDEX('LŠZ P'!A$2:AN$2000,B210,21),INDEX('LŠZ H'!A$2:AM$2000,B210,21))</f>
        <v>P/P</v>
      </c>
      <c r="H210" s="225">
        <f>IF(A210="P",INDEX('LŠZ P'!A$2:AN$2000,B210,17),INDEX('LŠZ H'!A$2:AM$2000,B210,17))</f>
        <v>19193</v>
      </c>
      <c r="I210" s="294">
        <v>45036</v>
      </c>
      <c r="J210" s="258" t="str">
        <f>IF(A210="P",INDEX('LŠZ P'!A$2:AN$2000,B210,2),INDEX('LŠZ H'!A$2:AM$2000,B210,2))</f>
        <v>MPK</v>
      </c>
      <c r="K210" s="225" t="str">
        <f>IF(A210="P",CONCATENATE(INDEX('LŠZ P'!A$2:AN$2000,B210,24),",",INDEX('LŠZ P'!A$2:AN$2000,B210,26)," ",INDEX('LŠZ P'!A$2:AN$2000,B210,25)),CONCATENATE(INDEX('LŠZ H'!A$2:AM$2000,B210,24),",",INDEX('LŠZ H'!A$2:AM$2000,B210,26)," ",INDEX('LŠZ H'!A$2:AM$2000,B210,25)))</f>
        <v>Kovarce 318,ULM 45755</v>
      </c>
      <c r="L210" s="225" t="str">
        <f>IF(A210="P",INDEX('LŠZ P'!A$2:AN$2000,B210,20),INDEX('LŠZ H'!A$2:AM$2000,B210,20))</f>
        <v>Mitter</v>
      </c>
      <c r="M210" s="225" t="str">
        <f>IF(A210="P",CONCATENATE(INDEX('LŠZ P'!A$2:AN$2000,B210,3),"/",INDEX('LŠZ P'!A$2:AN$2000,B210,4)),CONCATENATE(INDEX('LŠZ H'!A$2:AM$2000,B210,3),"/",INDEX('LŠZ H'!A$2:AM$2000,B210,4)))</f>
        <v>REPORT AIR 22/MINIPLANE L PSF-TOP 80</v>
      </c>
      <c r="N210" s="225" t="e">
        <f>IF(A210="P",CONCATENATE(INDEX('LŠZ P'!A$2:AN$2000,B210,23),";",INDEX('LŠZ P'!A$2:AN$2000,B210,42)),CONCATENATE(INDEX('LŠZ H'!A$2:AM$2000,B210,23),";",INDEX('LŠZ H'!A$2:AM$2000,B210,39)))</f>
        <v>#REF!</v>
      </c>
      <c r="O210" s="294">
        <v>45755</v>
      </c>
      <c r="P210" s="297"/>
    </row>
    <row r="211" spans="1:16" s="262" customFormat="1">
      <c r="A211" s="225" t="s">
        <v>722</v>
      </c>
      <c r="B211" s="258">
        <v>1523</v>
      </c>
      <c r="C211" s="392">
        <v>208</v>
      </c>
      <c r="D211" s="225" t="str">
        <f>IF(A211="P",INDEX('LŠZ P'!A$2:AN$2000,B211,11),INDEX('LŠZ H'!A$2:AM$2000,B211,11))</f>
        <v>Urban ŠKOTTA</v>
      </c>
      <c r="E211" s="225">
        <f>IF(A211="P",INDEX('LŠZ P'!A$2:AN$2000,B211,5),INDEX('LŠZ H'!A$2:AM$2000,B211,5))</f>
        <v>0</v>
      </c>
      <c r="F211" s="225" t="str">
        <f>IF(A211="P",INDEX('LŠZ P'!A$2:AN$2000,B211,6),INDEX('LŠZ H'!A$2:AM$2000,B211,6))</f>
        <v>P008</v>
      </c>
      <c r="G211" s="258" t="str">
        <f>IF(A211="P",INDEX('LŠZ P'!A$2:AN$2000,B211,21),INDEX('LŠZ H'!A$2:AM$2000,B211,21))</f>
        <v>V</v>
      </c>
      <c r="H211" s="225">
        <f>IF(A211="P",INDEX('LŠZ P'!A$2:AN$2000,B211,17),INDEX('LŠZ H'!A$2:AM$2000,B211,17))</f>
        <v>23208</v>
      </c>
      <c r="I211" s="294">
        <v>45036</v>
      </c>
      <c r="J211" s="258" t="str">
        <f>IF(A211="P",INDEX('LŠZ P'!A$2:AN$2000,B211,2),INDEX('LŠZ H'!A$2:AM$2000,B211,2))</f>
        <v>T</v>
      </c>
      <c r="K211" s="225" t="str">
        <f>IF(A211="P",CONCATENATE(INDEX('LŠZ P'!A$2:AN$2000,B211,24),",",INDEX('LŠZ P'!A$2:AN$2000,B211,26)," ",INDEX('LŠZ P'!A$2:AN$2000,B211,25)),CONCATENATE(INDEX('LŠZ H'!A$2:AM$2000,B211,24),",",INDEX('LŠZ H'!A$2:AM$2000,B211,26)," ",INDEX('LŠZ H'!A$2:AM$2000,B211,25)))</f>
        <v>Kovarce 318,NIL 45755</v>
      </c>
      <c r="L211" s="225" t="str">
        <f>IF(A211="P",INDEX('LŠZ P'!A$2:AN$2000,B211,20),INDEX('LŠZ H'!A$2:AM$2000,B211,20))</f>
        <v>Mitter</v>
      </c>
      <c r="M211" s="225" t="str">
        <f>IF(A211="P",CONCATENATE(INDEX('LŠZ P'!A$2:AN$2000,B211,3),"/",INDEX('LŠZ P'!A$2:AN$2000,B211,4)),CONCATENATE(INDEX('LŠZ H'!A$2:AM$2000,B211,3),"/",INDEX('LŠZ H'!A$2:AM$2000,B211,4)))</f>
        <v>/POLINI THOR 130</v>
      </c>
      <c r="N211" s="225" t="e">
        <f>IF(A211="P",CONCATENATE(INDEX('LŠZ P'!A$2:AN$2000,B211,23),";",INDEX('LŠZ P'!A$2:AN$2000,B211,42)),CONCATENATE(INDEX('LŠZ H'!A$2:AM$2000,B211,23),";",INDEX('LŠZ H'!A$2:AM$2000,B211,39)))</f>
        <v>#REF!</v>
      </c>
      <c r="O211" s="294">
        <v>45755</v>
      </c>
      <c r="P211" s="297"/>
    </row>
    <row r="212" spans="1:16" s="573" customFormat="1">
      <c r="A212" s="225" t="s">
        <v>489</v>
      </c>
      <c r="B212" s="258">
        <v>421</v>
      </c>
      <c r="C212" s="392">
        <v>209</v>
      </c>
      <c r="D212" s="225" t="str">
        <f>IF(A212="P",INDEX('LŠZ P'!A$2:AN$2000,B212,11),INDEX('LŠZ H'!A$2:AM$2000,B212,11))</f>
        <v>Ing. Juraj SLADKÝ</v>
      </c>
      <c r="E212" s="225" t="str">
        <f>IF(A212="P",INDEX('LŠZ P'!A$2:AN$2000,B212,5),INDEX('LŠZ H'!A$2:AM$2000,B212,5))</f>
        <v>OM-H421</v>
      </c>
      <c r="F212" s="225">
        <f>IF(A212="P",INDEX('LŠZ P'!A$2:AN$2000,B212,6),INDEX('LŠZ H'!A$2:AM$2000,B212,6))</f>
        <v>0</v>
      </c>
      <c r="G212" s="258" t="str">
        <f>IF(A212="P",INDEX('LŠZ P'!A$2:AN$2000,B212,21),INDEX('LŠZ H'!A$2:AM$2000,B212,21))</f>
        <v>V</v>
      </c>
      <c r="H212" s="225">
        <f>IF(A212="P",INDEX('LŠZ P'!A$2:AN$2000,B212,17),INDEX('LŠZ H'!A$2:AM$2000,B212,17))</f>
        <v>23209</v>
      </c>
      <c r="I212" s="294">
        <v>45037</v>
      </c>
      <c r="J212" s="258" t="str">
        <f>IF(A212="P",INDEX('LŠZ P'!A$2:AN$2000,B212,2),INDEX('LŠZ H'!A$2:AM$2000,B212,2))</f>
        <v>ZK</v>
      </c>
      <c r="K212" s="225" t="str">
        <f>IF(A212="P",CONCATENATE(INDEX('LŠZ P'!A$2:AN$2000,B212,24),",",INDEX('LŠZ P'!A$2:AN$2000,B212,26)," ",INDEX('LŠZ P'!A$2:AN$2000,B212,25)),CONCATENATE(INDEX('LŠZ H'!A$2:AM$2000,B212,24),",",INDEX('LŠZ H'!A$2:AM$2000,B212,26)," ",INDEX('LŠZ H'!A$2:AM$2000,B212,25)))</f>
        <v>Trieda SNP 2336/61B,040 11 Košice</v>
      </c>
      <c r="L212" s="225" t="str">
        <f>IF(A212="P",INDEX('LŠZ P'!A$2:AN$2000,B212,20),INDEX('LŠZ H'!A$2:AM$2000,B212,20))</f>
        <v>Sojka</v>
      </c>
      <c r="M212" s="225" t="str">
        <f>IF(A212="P",CONCATENATE(INDEX('LŠZ P'!A$2:AN$2000,B212,3),"/",INDEX('LŠZ P'!A$2:AN$2000,B212,4)),CONCATENATE(INDEX('LŠZ H'!A$2:AM$2000,B212,3),"/",INDEX('LŠZ H'!A$2:AM$2000,B212,4)))</f>
        <v>MASTR M/</v>
      </c>
      <c r="N212" s="225" t="str">
        <f>IF(A212="P",CONCATENATE(INDEX('LŠZ P'!A$2:AN$2000,B212,23),";",INDEX('LŠZ P'!A$2:AN$2000,B212,42)),CONCATENATE(INDEX('LŠZ H'!A$2:AM$2000,B212,23),";",INDEX('LŠZ H'!A$2:AM$2000,B212,39)))</f>
        <v>120;</v>
      </c>
      <c r="O212" s="294">
        <v>45757</v>
      </c>
      <c r="P212" s="297"/>
    </row>
    <row r="213" spans="1:16" s="573" customFormat="1">
      <c r="A213" s="225" t="s">
        <v>722</v>
      </c>
      <c r="B213" s="258">
        <v>653</v>
      </c>
      <c r="C213" s="392">
        <v>210</v>
      </c>
      <c r="D213" s="225" t="str">
        <f>IF(A213="P",INDEX('LŠZ P'!A$2:AN$2000,B213,11),INDEX('LŠZ H'!A$2:AM$2000,B213,11))</f>
        <v>Pavol KONEK</v>
      </c>
      <c r="E213" s="225" t="str">
        <f>IF(A213="P",INDEX('LŠZ P'!A$2:AN$2000,B213,5),INDEX('LŠZ H'!A$2:AM$2000,B213,5))</f>
        <v>OM-P653</v>
      </c>
      <c r="F213" s="225">
        <f>IF(A213="P",INDEX('LŠZ P'!A$2:AN$2000,B213,6),INDEX('LŠZ H'!A$2:AM$2000,B213,6))</f>
        <v>0</v>
      </c>
      <c r="G213" s="258" t="str">
        <f>IF(A213="P",INDEX('LŠZ P'!A$2:AN$2000,B213,21),INDEX('LŠZ H'!A$2:AM$2000,B213,21))</f>
        <v>Z</v>
      </c>
      <c r="H213" s="225">
        <f>IF(A213="P",INDEX('LŠZ P'!A$2:AN$2000,B213,17),INDEX('LŠZ H'!A$2:AM$2000,B213,17))</f>
        <v>23210</v>
      </c>
      <c r="I213" s="294">
        <v>45037</v>
      </c>
      <c r="J213" s="258" t="str">
        <f>IF(A213="P",INDEX('LŠZ P'!A$2:AN$2000,B213,2),INDEX('LŠZ H'!A$2:AM$2000,B213,2))</f>
        <v>PK</v>
      </c>
      <c r="K213" s="225" t="str">
        <f>IF(A213="P",CONCATENATE(INDEX('LŠZ P'!A$2:AN$2000,B213,24),",",INDEX('LŠZ P'!A$2:AN$2000,B213,26)," ",INDEX('LŠZ P'!A$2:AN$2000,B213,25)),CONCATENATE(INDEX('LŠZ H'!A$2:AM$2000,B213,24),",",INDEX('LŠZ H'!A$2:AM$2000,B213,26)," ",INDEX('LŠZ H'!A$2:AM$2000,B213,25)))</f>
        <v>Na Skotni 137/1,EN-B 45311</v>
      </c>
      <c r="L213" s="225" t="str">
        <f>IF(A213="P",INDEX('LŠZ P'!A$2:AN$2000,B213,20),INDEX('LŠZ H'!A$2:AM$2000,B213,20))</f>
        <v>Muhelyi</v>
      </c>
      <c r="M213" s="225" t="str">
        <f>IF(A213="P",CONCATENATE(INDEX('LŠZ P'!A$2:AN$2000,B213,3),"/",INDEX('LŠZ P'!A$2:AN$2000,B213,4)),CONCATENATE(INDEX('LŠZ H'!A$2:AM$2000,B213,3),"/",INDEX('LŠZ H'!A$2:AM$2000,B213,4)))</f>
        <v>EPSILON 9 30/</v>
      </c>
      <c r="N213" s="225" t="e">
        <f>IF(A213="P",CONCATENATE(INDEX('LŠZ P'!A$2:AN$2000,B213,23),";",INDEX('LŠZ P'!A$2:AN$2000,B213,42)),CONCATENATE(INDEX('LŠZ H'!A$2:AM$2000,B213,23),";",INDEX('LŠZ H'!A$2:AM$2000,B213,39)))</f>
        <v>#REF!</v>
      </c>
      <c r="O213" s="294">
        <v>45311</v>
      </c>
      <c r="P213" s="297"/>
    </row>
    <row r="214" spans="1:16" s="262" customFormat="1">
      <c r="A214" s="225" t="s">
        <v>722</v>
      </c>
      <c r="B214" s="258">
        <v>1390</v>
      </c>
      <c r="C214" s="392">
        <v>211</v>
      </c>
      <c r="D214" s="225" t="str">
        <f>IF(A214="P",INDEX('LŠZ P'!A$2:AN$2000,B214,11),INDEX('LŠZ H'!A$2:AM$2000,B214,11))</f>
        <v>Jozef DARMO</v>
      </c>
      <c r="E214" s="225" t="str">
        <f>IF(A214="P",INDEX('LŠZ P'!A$2:AN$2000,B214,5),INDEX('LŠZ H'!A$2:AM$2000,B214,5))</f>
        <v>OM-L390</v>
      </c>
      <c r="F214" s="225">
        <f>IF(A214="P",INDEX('LŠZ P'!A$2:AN$2000,B214,6),INDEX('LŠZ H'!A$2:AM$2000,B214,6))</f>
        <v>0</v>
      </c>
      <c r="G214" s="258" t="str">
        <f>IF(A214="P",INDEX('LŠZ P'!A$2:AN$2000,B214,21),INDEX('LŠZ H'!A$2:AM$2000,B214,21))</f>
        <v>V</v>
      </c>
      <c r="H214" s="225">
        <f>IF(A214="P",INDEX('LŠZ P'!A$2:AN$2000,B214,17),INDEX('LŠZ H'!A$2:AM$2000,B214,17))</f>
        <v>23211</v>
      </c>
      <c r="I214" s="294">
        <v>45041</v>
      </c>
      <c r="J214" s="258" t="str">
        <f>IF(A214="P",INDEX('LŠZ P'!A$2:AN$2000,B214,2),INDEX('LŠZ H'!A$2:AM$2000,B214,2))</f>
        <v>PK</v>
      </c>
      <c r="K214" s="225" t="str">
        <f>IF(A214="P",CONCATENATE(INDEX('LŠZ P'!A$2:AN$2000,B214,24),",",INDEX('LŠZ P'!A$2:AN$2000,B214,26)," ",INDEX('LŠZ P'!A$2:AN$2000,B214,25)),CONCATENATE(INDEX('LŠZ H'!A$2:AM$2000,B214,24),",",INDEX('LŠZ H'!A$2:AM$2000,B214,26)," ",INDEX('LŠZ H'!A$2:AM$2000,B214,25)))</f>
        <v>27 Avenue des Agriéres,EN-B 45763</v>
      </c>
      <c r="L214" s="225" t="str">
        <f>IF(A214="P",INDEX('LŠZ P'!A$2:AN$2000,B214,20),INDEX('LŠZ H'!A$2:AM$2000,B214,20))</f>
        <v>Jančiar</v>
      </c>
      <c r="M214" s="225" t="str">
        <f>IF(A214="P",CONCATENATE(INDEX('LŠZ P'!A$2:AN$2000,B214,3),"/",INDEX('LŠZ P'!A$2:AN$2000,B214,4)),CONCATENATE(INDEX('LŠZ H'!A$2:AM$2000,B214,3),"/",INDEX('LŠZ H'!A$2:AM$2000,B214,4)))</f>
        <v>BASE 2 M/</v>
      </c>
      <c r="N214" s="225" t="e">
        <f>IF(A214="P",CONCATENATE(INDEX('LŠZ P'!A$2:AN$2000,B214,23),";",INDEX('LŠZ P'!A$2:AN$2000,B214,42)),CONCATENATE(INDEX('LŠZ H'!A$2:AM$2000,B214,23),";",INDEX('LŠZ H'!A$2:AM$2000,B214,39)))</f>
        <v>#REF!</v>
      </c>
      <c r="O214" s="294">
        <v>45763</v>
      </c>
      <c r="P214" s="297"/>
    </row>
    <row r="215" spans="1:16" s="262" customFormat="1">
      <c r="A215" s="225" t="s">
        <v>722</v>
      </c>
      <c r="B215" s="258">
        <v>1172</v>
      </c>
      <c r="C215" s="392">
        <v>212</v>
      </c>
      <c r="D215" s="225" t="str">
        <f>IF(A215="P",INDEX('LŠZ P'!A$2:AN$2000,B215,11),INDEX('LŠZ H'!A$2:AM$2000,B215,11))</f>
        <v>Dušan KALAKAJ</v>
      </c>
      <c r="E215" s="225" t="str">
        <f>IF(A215="P",INDEX('LŠZ P'!A$2:AN$2000,B215,5),INDEX('LŠZ H'!A$2:AM$2000,B215,5))</f>
        <v>OM-L172</v>
      </c>
      <c r="F215" s="225">
        <f>IF(A215="P",INDEX('LŠZ P'!A$2:AN$2000,B215,6),INDEX('LŠZ H'!A$2:AM$2000,B215,6))</f>
        <v>0</v>
      </c>
      <c r="G215" s="258" t="str">
        <f>IF(A215="P",INDEX('LŠZ P'!A$2:AN$2000,B215,21),INDEX('LŠZ H'!A$2:AM$2000,B215,21))</f>
        <v>P</v>
      </c>
      <c r="H215" s="225">
        <f>IF(A215="P",INDEX('LŠZ P'!A$2:AN$2000,B215,17),INDEX('LŠZ H'!A$2:AM$2000,B215,17))</f>
        <v>19399</v>
      </c>
      <c r="I215" s="294">
        <v>45041</v>
      </c>
      <c r="J215" s="258" t="str">
        <f>IF(A215="P",INDEX('LŠZ P'!A$2:AN$2000,B215,2),INDEX('LŠZ H'!A$2:AM$2000,B215,2))</f>
        <v>PK</v>
      </c>
      <c r="K215" s="225" t="str">
        <f>IF(A215="P",CONCATENATE(INDEX('LŠZ P'!A$2:AN$2000,B215,24),",",INDEX('LŠZ P'!A$2:AN$2000,B215,26)," ",INDEX('LŠZ P'!A$2:AN$2000,B215,25)),CONCATENATE(INDEX('LŠZ H'!A$2:AM$2000,B215,24),",",INDEX('LŠZ H'!A$2:AM$2000,B215,26)," ",INDEX('LŠZ H'!A$2:AM$2000,B215,25)))</f>
        <v>Letná 3369/19,EN-B 45765</v>
      </c>
      <c r="L215" s="225" t="str">
        <f>IF(A215="P",INDEX('LŠZ P'!A$2:AN$2000,B215,20),INDEX('LŠZ H'!A$2:AM$2000,B215,20))</f>
        <v>Vyparina</v>
      </c>
      <c r="M215" s="225" t="str">
        <f>IF(A215="P",CONCATENATE(INDEX('LŠZ P'!A$2:AN$2000,B215,3),"/",INDEX('LŠZ P'!A$2:AN$2000,B215,4)),CONCATENATE(INDEX('LŠZ H'!A$2:AM$2000,B215,3),"/",INDEX('LŠZ H'!A$2:AM$2000,B215,4)))</f>
        <v>MENTOR 4 L/</v>
      </c>
      <c r="N215" s="225" t="e">
        <f>IF(A215="P",CONCATENATE(INDEX('LŠZ P'!A$2:AN$2000,B215,23),";",INDEX('LŠZ P'!A$2:AN$2000,B215,42)),CONCATENATE(INDEX('LŠZ H'!A$2:AM$2000,B215,23),";",INDEX('LŠZ H'!A$2:AM$2000,B215,39)))</f>
        <v>#REF!</v>
      </c>
      <c r="O215" s="294">
        <v>45765</v>
      </c>
      <c r="P215" s="297"/>
    </row>
    <row r="216" spans="1:16" s="262" customFormat="1">
      <c r="A216" s="225" t="s">
        <v>722</v>
      </c>
      <c r="B216" s="258">
        <v>892</v>
      </c>
      <c r="C216" s="392">
        <v>213</v>
      </c>
      <c r="D216" s="225" t="str">
        <f>IF(A216="P",INDEX('LŠZ P'!A$2:AN$2000,B216,11),INDEX('LŠZ H'!A$2:AM$2000,B216,11))</f>
        <v>Ing. Ján BAJÚS, PhD.</v>
      </c>
      <c r="E216" s="225" t="str">
        <f>IF(A216="P",INDEX('LŠZ P'!A$2:AN$2000,B216,5),INDEX('LŠZ H'!A$2:AM$2000,B216,5))</f>
        <v>OM-P892</v>
      </c>
      <c r="F216" s="225">
        <f>IF(A216="P",INDEX('LŠZ P'!A$2:AN$2000,B216,6),INDEX('LŠZ H'!A$2:AM$2000,B216,6))</f>
        <v>0</v>
      </c>
      <c r="G216" s="258" t="str">
        <f>IF(A216="P",INDEX('LŠZ P'!A$2:AN$2000,B216,21),INDEX('LŠZ H'!A$2:AM$2000,B216,21))</f>
        <v>P</v>
      </c>
      <c r="H216" s="225">
        <f>IF(A216="P",INDEX('LŠZ P'!A$2:AN$2000,B216,17),INDEX('LŠZ H'!A$2:AM$2000,B216,17))</f>
        <v>22298</v>
      </c>
      <c r="I216" s="294">
        <v>45041</v>
      </c>
      <c r="J216" s="258" t="str">
        <f>IF(A216="P",INDEX('LŠZ P'!A$2:AN$2000,B216,2),INDEX('LŠZ H'!A$2:AM$2000,B216,2))</f>
        <v>PK</v>
      </c>
      <c r="K216" s="225" t="str">
        <f>IF(A216="P",CONCATENATE(INDEX('LŠZ P'!A$2:AN$2000,B216,24),",",INDEX('LŠZ P'!A$2:AN$2000,B216,26)," ",INDEX('LŠZ P'!A$2:AN$2000,B216,25)),CONCATENATE(INDEX('LŠZ H'!A$2:AM$2000,B216,24),",",INDEX('LŠZ H'!A$2:AM$2000,B216,26)," ",INDEX('LŠZ H'!A$2:AM$2000,B216,25)))</f>
        <v>Kraskova 15,EN-B 45406</v>
      </c>
      <c r="L216" s="225" t="str">
        <f>IF(A216="P",INDEX('LŠZ P'!A$2:AN$2000,B216,20),INDEX('LŠZ H'!A$2:AM$2000,B216,20))</f>
        <v>Čierny</v>
      </c>
      <c r="M216" s="225" t="str">
        <f>IF(A216="P",CONCATENATE(INDEX('LŠZ P'!A$2:AN$2000,B216,3),"/",INDEX('LŠZ P'!A$2:AN$2000,B216,4)),CONCATENATE(INDEX('LŠZ H'!A$2:AM$2000,B216,3),"/",INDEX('LŠZ H'!A$2:AM$2000,B216,4)))</f>
        <v>PLUTO 3 ML/</v>
      </c>
      <c r="N216" s="225" t="e">
        <f>IF(A216="P",CONCATENATE(INDEX('LŠZ P'!A$2:AN$2000,B216,23),";",INDEX('LŠZ P'!A$2:AN$2000,B216,42)),CONCATENATE(INDEX('LŠZ H'!A$2:AM$2000,B216,23),";",INDEX('LŠZ H'!A$2:AM$2000,B216,39)))</f>
        <v>#REF!</v>
      </c>
      <c r="O216" s="294">
        <v>45406</v>
      </c>
      <c r="P216" s="297"/>
    </row>
    <row r="217" spans="1:16" s="262" customFormat="1">
      <c r="A217" s="225" t="s">
        <v>722</v>
      </c>
      <c r="B217" s="258">
        <v>1391</v>
      </c>
      <c r="C217" s="392">
        <v>214</v>
      </c>
      <c r="D217" s="225" t="str">
        <f>IF(A217="P",INDEX('LŠZ P'!A$2:AN$2000,B217,11),INDEX('LŠZ H'!A$2:AM$2000,B217,11))</f>
        <v>Vladimír LAJDA</v>
      </c>
      <c r="E217" s="225" t="str">
        <f>IF(A217="P",INDEX('LŠZ P'!A$2:AN$2000,B217,5),INDEX('LŠZ H'!A$2:AM$2000,B217,5))</f>
        <v>OM-L391</v>
      </c>
      <c r="F217" s="225">
        <f>IF(A217="P",INDEX('LŠZ P'!A$2:AN$2000,B217,6),INDEX('LŠZ H'!A$2:AM$2000,B217,6))</f>
        <v>0</v>
      </c>
      <c r="G217" s="258" t="str">
        <f>IF(A217="P",INDEX('LŠZ P'!A$2:AN$2000,B217,21),INDEX('LŠZ H'!A$2:AM$2000,B217,21))</f>
        <v>V</v>
      </c>
      <c r="H217" s="225">
        <v>23214</v>
      </c>
      <c r="I217" s="294">
        <v>45041</v>
      </c>
      <c r="J217" s="258" t="str">
        <f>IF(A217="P",INDEX('LŠZ P'!A$2:AN$2000,B217,2),INDEX('LŠZ H'!A$2:AM$2000,B217,2))</f>
        <v>PK</v>
      </c>
      <c r="K217" s="225" t="str">
        <f>IF(A217="P",CONCATENATE(INDEX('LŠZ P'!A$2:AN$2000,B217,24),",",INDEX('LŠZ P'!A$2:AN$2000,B217,26)," ",INDEX('LŠZ P'!A$2:AN$2000,B217,25)),CONCATENATE(INDEX('LŠZ H'!A$2:AM$2000,B217,24),",",INDEX('LŠZ H'!A$2:AM$2000,B217,26)," ",INDEX('LŠZ H'!A$2:AM$2000,B217,25)))</f>
        <v>Nezábudková 22,EN-A 45771</v>
      </c>
      <c r="L217" s="225" t="str">
        <f>IF(A217="P",INDEX('LŠZ P'!A$2:AN$2000,B217,20),INDEX('LŠZ H'!A$2:AM$2000,B217,20))</f>
        <v>Čierny</v>
      </c>
      <c r="M217" s="225" t="str">
        <f>IF(A217="P",CONCATENATE(INDEX('LŠZ P'!A$2:AN$2000,B217,3),"/",INDEX('LŠZ P'!A$2:AN$2000,B217,4)),CONCATENATE(INDEX('LŠZ H'!A$2:AM$2000,B217,3),"/",INDEX('LŠZ H'!A$2:AM$2000,B217,4)))</f>
        <v>CLASSIC 2 S/</v>
      </c>
      <c r="N217" s="225" t="e">
        <f>IF(A217="P",CONCATENATE(INDEX('LŠZ P'!A$2:AN$2000,B217,23),";",INDEX('LŠZ P'!A$2:AN$2000,B217,42)),CONCATENATE(INDEX('LŠZ H'!A$2:AM$2000,B217,23),";",INDEX('LŠZ H'!A$2:AM$2000,B217,39)))</f>
        <v>#REF!</v>
      </c>
      <c r="O217" s="294">
        <v>45771</v>
      </c>
      <c r="P217" s="297"/>
    </row>
    <row r="218" spans="1:16" s="262" customFormat="1">
      <c r="A218" s="225" t="s">
        <v>722</v>
      </c>
      <c r="B218" s="258">
        <v>1392</v>
      </c>
      <c r="C218" s="392">
        <v>215</v>
      </c>
      <c r="D218" s="225" t="str">
        <f>IF(A218="P",INDEX('LŠZ P'!A$2:AN$2000,B218,11),INDEX('LŠZ H'!A$2:AM$2000,B218,11))</f>
        <v>Jozef LIČAK</v>
      </c>
      <c r="E218" s="225" t="str">
        <f>IF(A218="P",INDEX('LŠZ P'!A$2:AN$2000,B218,5),INDEX('LŠZ H'!A$2:AM$2000,B218,5))</f>
        <v>OM-L392</v>
      </c>
      <c r="F218" s="296" t="str">
        <f>IF(A218="P",INDEX('LŠZ P'!A$2:AN$2000,B218,6),INDEX('LŠZ H'!A$2:AM$2000,B218,6))</f>
        <v>P778</v>
      </c>
      <c r="G218" s="258" t="str">
        <f>IF(A218="P",INDEX('LŠZ P'!A$2:AN$2000,B218,21),INDEX('LŠZ H'!A$2:AM$2000,B218,21))</f>
        <v>V</v>
      </c>
      <c r="H218" s="225">
        <f>IF(A218="P",INDEX('LŠZ P'!A$2:AN$2000,B218,17),INDEX('LŠZ H'!A$2:AM$2000,B218,17))</f>
        <v>23215</v>
      </c>
      <c r="I218" s="294">
        <v>45041</v>
      </c>
      <c r="J218" s="258" t="str">
        <f>IF(A218="P",INDEX('LŠZ P'!A$2:AN$2000,B218,2),INDEX('LŠZ H'!A$2:AM$2000,B218,2))</f>
        <v>MPK</v>
      </c>
      <c r="K218" s="225" t="str">
        <f>IF(A218="P",CONCATENATE(INDEX('LŠZ P'!A$2:AN$2000,B218,24),",",INDEX('LŠZ P'!A$2:AN$2000,B218,26)," ",INDEX('LŠZ P'!A$2:AN$2000,B218,25)),CONCATENATE(INDEX('LŠZ H'!A$2:AM$2000,B218,24),",",INDEX('LŠZ H'!A$2:AM$2000,B218,26)," ",INDEX('LŠZ H'!A$2:AM$2000,B218,25)))</f>
        <v>Demjata 117,EN-C 45764</v>
      </c>
      <c r="L218" s="225" t="str">
        <f>IF(A218="P",INDEX('LŠZ P'!A$2:AN$2000,B218,20),INDEX('LŠZ H'!A$2:AM$2000,B218,20))</f>
        <v>Šimko</v>
      </c>
      <c r="M218" s="225" t="str">
        <f>IF(A218="P",CONCATENATE(INDEX('LŠZ P'!A$2:AN$2000,B218,3),"/",INDEX('LŠZ P'!A$2:AN$2000,B218,4)),CONCATENATE(INDEX('LŠZ H'!A$2:AM$2000,B218,3),"/",INDEX('LŠZ H'!A$2:AM$2000,B218,4)))</f>
        <v>FORCE SP-T,S/</v>
      </c>
      <c r="N218" s="225" t="e">
        <f>IF(A218="P",CONCATENATE(INDEX('LŠZ P'!A$2:AN$2000,B218,23),";",INDEX('LŠZ P'!A$2:AN$2000,B218,42)),CONCATENATE(INDEX('LŠZ H'!A$2:AM$2000,B218,23),";",INDEX('LŠZ H'!A$2:AM$2000,B218,39)))</f>
        <v>#REF!</v>
      </c>
      <c r="O218" s="294">
        <v>45764</v>
      </c>
      <c r="P218" s="297"/>
    </row>
    <row r="219" spans="1:16" s="262" customFormat="1">
      <c r="A219" s="225" t="s">
        <v>489</v>
      </c>
      <c r="B219" s="258">
        <v>470</v>
      </c>
      <c r="C219" s="392">
        <v>216</v>
      </c>
      <c r="D219" s="225" t="str">
        <f>IF(A219="P",INDEX('LŠZ P'!A$2:AN$2000,B219,11),INDEX('LŠZ H'!A$2:AM$2000,B219,11))</f>
        <v>Marián CSONKA</v>
      </c>
      <c r="E219" s="225" t="str">
        <f>IF(A219="P",INDEX('LŠZ P'!A$2:AN$2000,B219,5),INDEX('LŠZ H'!A$2:AM$2000,B219,5))</f>
        <v>OM-H470</v>
      </c>
      <c r="F219" s="225">
        <f>IF(A219="P",INDEX('LŠZ P'!A$2:AN$2000,B219,6),INDEX('LŠZ H'!A$2:AM$2000,B219,6))</f>
        <v>0</v>
      </c>
      <c r="G219" s="258" t="str">
        <f>IF(A219="P",INDEX('LŠZ P'!A$2:AN$2000,B219,21),INDEX('LŠZ H'!A$2:AM$2000,B219,21))</f>
        <v>V</v>
      </c>
      <c r="H219" s="225">
        <f>IF(A219="P",INDEX('LŠZ P'!A$2:AN$2000,B219,17),INDEX('LŠZ H'!A$2:AM$2000,B219,17))</f>
        <v>23216</v>
      </c>
      <c r="I219" s="294">
        <v>45041</v>
      </c>
      <c r="J219" s="258" t="str">
        <f>IF(A219="P",INDEX('LŠZ P'!A$2:AN$2000,B219,2),INDEX('LŠZ H'!A$2:AM$2000,B219,2))</f>
        <v>ZK</v>
      </c>
      <c r="K219" s="225" t="str">
        <f>IF(A219="P",CONCATENATE(INDEX('LŠZ P'!A$2:AN$2000,B219,24),",",INDEX('LŠZ P'!A$2:AN$2000,B219,26)," ",INDEX('LŠZ P'!A$2:AN$2000,B219,25)),CONCATENATE(INDEX('LŠZ H'!A$2:AM$2000,B219,24),",",INDEX('LŠZ H'!A$2:AM$2000,B219,26)," ",INDEX('LŠZ H'!A$2:AM$2000,B219,25)))</f>
        <v>P.J.Šafárika 9/12,971 01 Prievidza</v>
      </c>
      <c r="L219" s="225" t="str">
        <f>IF(A219="P",INDEX('LŠZ P'!A$2:AN$2000,B219,20),INDEX('LŠZ H'!A$2:AM$2000,B219,20))</f>
        <v>Sojka</v>
      </c>
      <c r="M219" s="225" t="str">
        <f>IF(A219="P",CONCATENATE(INDEX('LŠZ P'!A$2:AN$2000,B219,3),"/",INDEX('LŠZ P'!A$2:AN$2000,B219,4)),CONCATENATE(INDEX('LŠZ H'!A$2:AM$2000,B219,3),"/",INDEX('LŠZ H'!A$2:AM$2000,B219,4)))</f>
        <v>LAMINAR 14,1/</v>
      </c>
      <c r="N219" s="225" t="str">
        <f>IF(A219="P",CONCATENATE(INDEX('LŠZ P'!A$2:AN$2000,B219,23),";",INDEX('LŠZ P'!A$2:AN$2000,B219,42)),CONCATENATE(INDEX('LŠZ H'!A$2:AM$2000,B219,23),";",INDEX('LŠZ H'!A$2:AM$2000,B219,39)))</f>
        <v>NIL;</v>
      </c>
      <c r="O219" s="294">
        <v>45757</v>
      </c>
      <c r="P219" s="956"/>
    </row>
    <row r="220" spans="1:16" s="262" customFormat="1">
      <c r="A220" s="225" t="s">
        <v>722</v>
      </c>
      <c r="B220" s="258">
        <v>1393</v>
      </c>
      <c r="C220" s="392">
        <v>217</v>
      </c>
      <c r="D220" s="225" t="str">
        <f>IF(A220="P",INDEX('LŠZ P'!A$2:AN$2000,B220,11),INDEX('LŠZ H'!A$2:AM$2000,B220,11))</f>
        <v>Ing. Tomáš BIELIK</v>
      </c>
      <c r="E220" s="225" t="str">
        <f>IF(A220="P",INDEX('LŠZ P'!A$2:AN$2000,B220,5),INDEX('LŠZ H'!A$2:AM$2000,B220,5))</f>
        <v>OM-L393</v>
      </c>
      <c r="F220" s="225">
        <f>IF(A220="P",INDEX('LŠZ P'!A$2:AN$2000,B220,6),INDEX('LŠZ H'!A$2:AM$2000,B220,6))</f>
        <v>0</v>
      </c>
      <c r="G220" s="258" t="str">
        <f>IF(A220="P",INDEX('LŠZ P'!A$2:AN$2000,B220,21),INDEX('LŠZ H'!A$2:AM$2000,B220,21))</f>
        <v>P/Z</v>
      </c>
      <c r="H220" s="225">
        <f>IF(A220="P",INDEX('LŠZ P'!A$2:AN$2000,B220,17),INDEX('LŠZ H'!A$2:AM$2000,B220,17))</f>
        <v>23217</v>
      </c>
      <c r="I220" s="294">
        <v>45041</v>
      </c>
      <c r="J220" s="258" t="str">
        <f>IF(A220="P",INDEX('LŠZ P'!A$2:AN$2000,B220,2),INDEX('LŠZ H'!A$2:AM$2000,B220,2))</f>
        <v>PK</v>
      </c>
      <c r="K220" s="225" t="str">
        <f>IF(A220="P",CONCATENATE(INDEX('LŠZ P'!A$2:AN$2000,B220,24),",",INDEX('LŠZ P'!A$2:AN$2000,B220,26)," ",INDEX('LŠZ P'!A$2:AN$2000,B220,25)),CONCATENATE(INDEX('LŠZ H'!A$2:AM$2000,B220,24),",",INDEX('LŠZ H'!A$2:AM$2000,B220,26)," ",INDEX('LŠZ H'!A$2:AM$2000,B220,25)))</f>
        <v>Záhradný rad 12,EN-C 45770</v>
      </c>
      <c r="L220" s="225" t="str">
        <f>IF(A220="P",INDEX('LŠZ P'!A$2:AN$2000,B220,20),INDEX('LŠZ H'!A$2:AM$2000,B220,20))</f>
        <v>Jančiar</v>
      </c>
      <c r="M220" s="225" t="str">
        <f>IF(A220="P",CONCATENATE(INDEX('LŠZ P'!A$2:AN$2000,B220,3),"/",INDEX('LŠZ P'!A$2:AN$2000,B220,4)),CONCATENATE(INDEX('LŠZ H'!A$2:AM$2000,B220,3),"/",INDEX('LŠZ H'!A$2:AM$2000,B220,4)))</f>
        <v>SYNERGY 4 M/</v>
      </c>
      <c r="N220" s="225" t="e">
        <f>IF(A220="P",CONCATENATE(INDEX('LŠZ P'!A$2:AN$2000,B220,23),";",INDEX('LŠZ P'!A$2:AN$2000,B220,42)),CONCATENATE(INDEX('LŠZ H'!A$2:AM$2000,B220,23),";",INDEX('LŠZ H'!A$2:AM$2000,B220,39)))</f>
        <v>#REF!</v>
      </c>
      <c r="O220" s="294">
        <v>45770</v>
      </c>
      <c r="P220" s="957"/>
    </row>
    <row r="221" spans="1:16" s="262" customFormat="1">
      <c r="A221" s="225" t="s">
        <v>722</v>
      </c>
      <c r="B221" s="258">
        <v>1394</v>
      </c>
      <c r="C221" s="392">
        <v>218</v>
      </c>
      <c r="D221" s="225" t="str">
        <f>IF(A221="P",INDEX('LŠZ P'!A$2:AN$2000,B221,11),INDEX('LŠZ H'!A$2:AM$2000,B221,11))</f>
        <v>Dávid DUBOVSKÝ</v>
      </c>
      <c r="E221" s="225" t="str">
        <f>IF(A221="P",INDEX('LŠZ P'!A$2:AN$2000,B221,5),INDEX('LŠZ H'!A$2:AM$2000,B221,5))</f>
        <v>OM-L394</v>
      </c>
      <c r="F221" s="225">
        <f>IF(A221="P",INDEX('LŠZ P'!A$2:AN$2000,B221,6),INDEX('LŠZ H'!A$2:AM$2000,B221,6))</f>
        <v>0</v>
      </c>
      <c r="G221" s="258" t="str">
        <f>IF(A221="P",INDEX('LŠZ P'!A$2:AN$2000,B221,21),INDEX('LŠZ H'!A$2:AM$2000,B221,21))</f>
        <v>V</v>
      </c>
      <c r="H221" s="225">
        <f>IF(A221="P",INDEX('LŠZ P'!A$2:AN$2000,B221,17),INDEX('LŠZ H'!A$2:AM$2000,B221,17))</f>
        <v>23218</v>
      </c>
      <c r="I221" s="226">
        <v>45042</v>
      </c>
      <c r="J221" s="258" t="str">
        <f>IF(A221="P",INDEX('LŠZ P'!A$2:AN$2000,B221,2),INDEX('LŠZ H'!A$2:AM$2000,B221,2))</f>
        <v>PK</v>
      </c>
      <c r="K221" s="225" t="str">
        <f>IF(A221="P",CONCATENATE(INDEX('LŠZ P'!A$2:AN$2000,B221,24),",",INDEX('LŠZ P'!A$2:AN$2000,B221,26)," ",INDEX('LŠZ P'!A$2:AN$2000,B221,25)),CONCATENATE(INDEX('LŠZ H'!A$2:AM$2000,B221,24),",",INDEX('LŠZ H'!A$2:AM$2000,B221,26)," ",INDEX('LŠZ H'!A$2:AM$2000,B221,25)))</f>
        <v>C.Majerníka 2077/3,EN-B 45764</v>
      </c>
      <c r="L221" s="225" t="str">
        <f>IF(A221="P",INDEX('LŠZ P'!A$2:AN$2000,B221,20),INDEX('LŠZ H'!A$2:AM$2000,B221,20))</f>
        <v>Vyparina</v>
      </c>
      <c r="M221" s="225" t="str">
        <f>IF(A221="P",CONCATENATE(INDEX('LŠZ P'!A$2:AN$2000,B221,3),"/",INDEX('LŠZ P'!A$2:AN$2000,B221,4)),CONCATENATE(INDEX('LŠZ H'!A$2:AM$2000,B221,3),"/",INDEX('LŠZ H'!A$2:AM$2000,B221,4)))</f>
        <v>RUSH 6 ML/</v>
      </c>
      <c r="N221" s="225" t="e">
        <f>IF(A221="P",CONCATENATE(INDEX('LŠZ P'!A$2:AN$2000,B221,23),";",INDEX('LŠZ P'!A$2:AN$2000,B221,42)),CONCATENATE(INDEX('LŠZ H'!A$2:AM$2000,B221,23),";",INDEX('LŠZ H'!A$2:AM$2000,B221,39)))</f>
        <v>#REF!</v>
      </c>
      <c r="O221" s="294">
        <v>45764</v>
      </c>
      <c r="P221" s="956"/>
    </row>
    <row r="222" spans="1:16" s="262" customFormat="1">
      <c r="A222" s="225" t="s">
        <v>722</v>
      </c>
      <c r="B222" s="258">
        <v>907</v>
      </c>
      <c r="C222" s="392">
        <v>219</v>
      </c>
      <c r="D222" s="225" t="str">
        <f>IF(A222="P",INDEX('LŠZ P'!A$2:AN$2000,B222,11),INDEX('LŠZ H'!A$2:AM$2000,B222,11))</f>
        <v>Radoslav ŠRÁMEK</v>
      </c>
      <c r="E222" s="225" t="str">
        <f>IF(A222="P",INDEX('LŠZ P'!A$2:AN$2000,B222,5),INDEX('LŠZ H'!A$2:AM$2000,B222,5))</f>
        <v>OM-P907</v>
      </c>
      <c r="F222" s="225">
        <f>IF(A222="P",INDEX('LŠZ P'!A$2:AN$2000,B222,6),INDEX('LŠZ H'!A$2:AM$2000,B222,6))</f>
        <v>0</v>
      </c>
      <c r="G222" s="258" t="str">
        <f>IF(A222="P",INDEX('LŠZ P'!A$2:AN$2000,B222,21),INDEX('LŠZ H'!A$2:AM$2000,B222,21))</f>
        <v>P</v>
      </c>
      <c r="H222" s="225">
        <f>IF(A222="P",INDEX('LŠZ P'!A$2:AN$2000,B222,17),INDEX('LŠZ H'!A$2:AM$2000,B222,17))</f>
        <v>20633</v>
      </c>
      <c r="I222" s="294">
        <v>45043</v>
      </c>
      <c r="J222" s="258" t="str">
        <f>IF(A222="P",INDEX('LŠZ P'!A$2:AN$2000,B222,2),INDEX('LŠZ H'!A$2:AM$2000,B222,2))</f>
        <v>PK</v>
      </c>
      <c r="K222" s="225" t="str">
        <f>IF(A222="P",CONCATENATE(INDEX('LŠZ P'!A$2:AN$2000,B222,24),",",INDEX('LŠZ P'!A$2:AN$2000,B222,26)," ",INDEX('LŠZ P'!A$2:AN$2000,B222,25)),CONCATENATE(INDEX('LŠZ H'!A$2:AM$2000,B222,24),",",INDEX('LŠZ H'!A$2:AM$2000,B222,26)," ",INDEX('LŠZ H'!A$2:AM$2000,B222,25)))</f>
        <v>Jána Raka 5,EN-B 45772</v>
      </c>
      <c r="L222" s="225" t="str">
        <f>IF(A222="P",INDEX('LŠZ P'!A$2:AN$2000,B222,20),INDEX('LŠZ H'!A$2:AM$2000,B222,20))</f>
        <v>Muhelyi</v>
      </c>
      <c r="M222" s="225" t="str">
        <f>IF(A222="P",CONCATENATE(INDEX('LŠZ P'!A$2:AN$2000,B222,3),"/",INDEX('LŠZ P'!A$2:AN$2000,B222,4)),CONCATENATE(INDEX('LŠZ H'!A$2:AM$2000,B222,3),"/",INDEX('LŠZ H'!A$2:AM$2000,B222,4)))</f>
        <v>EPSILON 9 26/</v>
      </c>
      <c r="N222" s="225" t="e">
        <f>IF(A222="P",CONCATENATE(INDEX('LŠZ P'!A$2:AN$2000,B222,23),";",INDEX('LŠZ P'!A$2:AN$2000,B222,42)),CONCATENATE(INDEX('LŠZ H'!A$2:AM$2000,B222,23),";",INDEX('LŠZ H'!A$2:AM$2000,B222,39)))</f>
        <v>#REF!</v>
      </c>
      <c r="O222" s="294">
        <v>45772</v>
      </c>
      <c r="P222" s="957"/>
    </row>
    <row r="223" spans="1:16" s="262" customFormat="1">
      <c r="A223" s="225" t="s">
        <v>722</v>
      </c>
      <c r="B223" s="258">
        <v>1192</v>
      </c>
      <c r="C223" s="392">
        <v>220</v>
      </c>
      <c r="D223" s="225" t="str">
        <f>IF(A223="P",INDEX('LŠZ P'!A$2:AN$2000,B223,11),INDEX('LŠZ H'!A$2:AM$2000,B223,11))</f>
        <v>Richard BÉREŠ</v>
      </c>
      <c r="E223" s="225" t="str">
        <f>IF(A223="P",INDEX('LŠZ P'!A$2:AN$2000,B223,5),INDEX('LŠZ H'!A$2:AM$2000,B223,5))</f>
        <v>OM-L192</v>
      </c>
      <c r="F223" s="225">
        <f>IF(A223="P",INDEX('LŠZ P'!A$2:AN$2000,B223,6),INDEX('LŠZ H'!A$2:AM$2000,B223,6))</f>
        <v>0</v>
      </c>
      <c r="G223" s="258" t="str">
        <f>IF(A223="P",INDEX('LŠZ P'!A$2:AN$2000,B223,21),INDEX('LŠZ H'!A$2:AM$2000,B223,21))</f>
        <v>P</v>
      </c>
      <c r="H223" s="225">
        <f>IF(A223="P",INDEX('LŠZ P'!A$2:AN$2000,B223,17),INDEX('LŠZ H'!A$2:AM$2000,B223,17))</f>
        <v>21220</v>
      </c>
      <c r="I223" s="294">
        <v>45044</v>
      </c>
      <c r="J223" s="258" t="str">
        <f>IF(A223="P",INDEX('LŠZ P'!A$2:AN$2000,B223,2),INDEX('LŠZ H'!A$2:AM$2000,B223,2))</f>
        <v>PK</v>
      </c>
      <c r="K223" s="225" t="str">
        <f>IF(A223="P",CONCATENATE(INDEX('LŠZ P'!A$2:AN$2000,B223,24),",",INDEX('LŠZ P'!A$2:AN$2000,B223,26)," ",INDEX('LŠZ P'!A$2:AN$2000,B223,25)),CONCATENATE(INDEX('LŠZ H'!A$2:AM$2000,B223,24),",",INDEX('LŠZ H'!A$2:AM$2000,B223,26)," ",INDEX('LŠZ H'!A$2:AM$2000,B223,25)))</f>
        <v>Hlinská 2590/18,EN-B 45773</v>
      </c>
      <c r="L223" s="225" t="str">
        <f>IF(A223="P",INDEX('LŠZ P'!A$2:AN$2000,B223,20),INDEX('LŠZ H'!A$2:AM$2000,B223,20))</f>
        <v>Muhelyi</v>
      </c>
      <c r="M223" s="225" t="str">
        <f>IF(A223="P",CONCATENATE(INDEX('LŠZ P'!A$2:AN$2000,B223,3),"/",INDEX('LŠZ P'!A$2:AN$2000,B223,4)),CONCATENATE(INDEX('LŠZ H'!A$2:AM$2000,B223,3),"/",INDEX('LŠZ H'!A$2:AM$2000,B223,4)))</f>
        <v>SUSI 3 23/</v>
      </c>
      <c r="N223" s="225" t="e">
        <f>IF(A223="P",CONCATENATE(INDEX('LŠZ P'!A$2:AN$2000,B223,23),";",INDEX('LŠZ P'!A$2:AN$2000,B223,42)),CONCATENATE(INDEX('LŠZ H'!A$2:AM$2000,B223,23),";",INDEX('LŠZ H'!A$2:AM$2000,B223,39)))</f>
        <v>#REF!</v>
      </c>
      <c r="O223" s="294">
        <v>45773</v>
      </c>
      <c r="P223" s="956"/>
    </row>
    <row r="224" spans="1:16" s="262" customFormat="1">
      <c r="A224" s="225" t="s">
        <v>722</v>
      </c>
      <c r="B224" s="258">
        <v>1395</v>
      </c>
      <c r="C224" s="392">
        <v>221</v>
      </c>
      <c r="D224" s="225" t="str">
        <f>IF(A224="P",INDEX('LŠZ P'!A$2:AN$2000,B224,11),INDEX('LŠZ H'!A$2:AM$2000,B224,11))</f>
        <v>Ľubomír ORSÁG</v>
      </c>
      <c r="E224" s="225" t="str">
        <f>IF(A224="P",INDEX('LŠZ P'!A$2:AN$2000,B224,5),INDEX('LŠZ H'!A$2:AM$2000,B224,5))</f>
        <v>OM-L395</v>
      </c>
      <c r="F224" s="225">
        <f>IF(A224="P",INDEX('LŠZ P'!A$2:AN$2000,B224,6),INDEX('LŠZ H'!A$2:AM$2000,B224,6))</f>
        <v>0</v>
      </c>
      <c r="G224" s="258" t="str">
        <f>IF(A224="P",INDEX('LŠZ P'!A$2:AN$2000,B224,21),INDEX('LŠZ H'!A$2:AM$2000,B224,21))</f>
        <v>V</v>
      </c>
      <c r="H224" s="225">
        <v>23221</v>
      </c>
      <c r="I224" s="294">
        <v>45049</v>
      </c>
      <c r="J224" s="258" t="str">
        <f>IF(A224="P",INDEX('LŠZ P'!A$2:AN$2000,B224,2),INDEX('LŠZ H'!A$2:AM$2000,B224,2))</f>
        <v>PK</v>
      </c>
      <c r="K224" s="225" t="str">
        <f>IF(A224="P",CONCATENATE(INDEX('LŠZ P'!A$2:AN$2000,B224,24),",",INDEX('LŠZ P'!A$2:AN$2000,B224,26)," ",INDEX('LŠZ P'!A$2:AN$2000,B224,25)),CONCATENATE(INDEX('LŠZ H'!A$2:AM$2000,B224,24),",",INDEX('LŠZ H'!A$2:AM$2000,B224,26)," ",INDEX('LŠZ H'!A$2:AM$2000,B224,25)))</f>
        <v>Záborské 265,EN-C 45765</v>
      </c>
      <c r="L224" s="225" t="str">
        <f>IF(A224="P",INDEX('LŠZ P'!A$2:AN$2000,B224,20),INDEX('LŠZ H'!A$2:AM$2000,B224,20))</f>
        <v>Vyparina</v>
      </c>
      <c r="M224" s="225" t="str">
        <f>IF(A224="P",CONCATENATE(INDEX('LŠZ P'!A$2:AN$2000,B224,3),"/",INDEX('LŠZ P'!A$2:AN$2000,B224,4)),CONCATENATE(INDEX('LŠZ H'!A$2:AM$2000,B224,3),"/",INDEX('LŠZ H'!A$2:AM$2000,B224,4)))</f>
        <v>ARTIK 6 25 /</v>
      </c>
      <c r="N224" s="225" t="e">
        <f>IF(A224="P",CONCATENATE(INDEX('LŠZ P'!A$2:AN$2000,B224,23),";",INDEX('LŠZ P'!A$2:AN$2000,B224,42)),CONCATENATE(INDEX('LŠZ H'!A$2:AM$2000,B224,23),";",INDEX('LŠZ H'!A$2:AM$2000,B224,39)))</f>
        <v>#REF!</v>
      </c>
      <c r="O224" s="294">
        <v>45765</v>
      </c>
      <c r="P224" s="297"/>
    </row>
    <row r="225" spans="1:16" s="262" customFormat="1">
      <c r="A225" s="225" t="s">
        <v>722</v>
      </c>
      <c r="B225" s="258">
        <v>1396</v>
      </c>
      <c r="C225" s="392">
        <v>222</v>
      </c>
      <c r="D225" s="225" t="str">
        <f>IF(A225="P",INDEX('LŠZ P'!A$2:AN$2000,B225,11),INDEX('LŠZ H'!A$2:AM$2000,B225,11))</f>
        <v>Jozef MARSCHALL</v>
      </c>
      <c r="E225" s="225" t="str">
        <f>IF(A225="P",INDEX('LŠZ P'!A$2:AN$2000,B225,5),INDEX('LŠZ H'!A$2:AM$2000,B225,5))</f>
        <v>OM-L396</v>
      </c>
      <c r="F225" s="225">
        <f>IF(A225="P",INDEX('LŠZ P'!A$2:AN$2000,B225,6),INDEX('LŠZ H'!A$2:AM$2000,B225,6))</f>
        <v>0</v>
      </c>
      <c r="G225" s="258" t="str">
        <f>IF(A225="P",INDEX('LŠZ P'!A$2:AN$2000,B225,21),INDEX('LŠZ H'!A$2:AM$2000,B225,21))</f>
        <v>V</v>
      </c>
      <c r="H225" s="225">
        <v>23222</v>
      </c>
      <c r="I225" s="294">
        <v>45049</v>
      </c>
      <c r="J225" s="258" t="str">
        <f>IF(A225="P",INDEX('LŠZ P'!A$2:AN$2000,B225,2),INDEX('LŠZ H'!A$2:AM$2000,B225,2))</f>
        <v>PK</v>
      </c>
      <c r="K225" s="225" t="str">
        <f>IF(A225="P",CONCATENATE(INDEX('LŠZ P'!A$2:AN$2000,B225,24),",",INDEX('LŠZ P'!A$2:AN$2000,B225,26)," ",INDEX('LŠZ P'!A$2:AN$2000,B225,25)),CONCATENATE(INDEX('LŠZ H'!A$2:AM$2000,B225,24),",",INDEX('LŠZ H'!A$2:AM$2000,B225,26)," ",INDEX('LŠZ H'!A$2:AM$2000,B225,25)))</f>
        <v>Slovinky 290,LTF-1 45774</v>
      </c>
      <c r="L225" s="225" t="str">
        <f>IF(A225="P",INDEX('LŠZ P'!A$2:AN$2000,B225,20),INDEX('LŠZ H'!A$2:AM$2000,B225,20))</f>
        <v>Kačmár</v>
      </c>
      <c r="M225" s="225" t="str">
        <f>IF(A225="P",CONCATENATE(INDEX('LŠZ P'!A$2:AN$2000,B225,3),"/",INDEX('LŠZ P'!A$2:AN$2000,B225,4)),CONCATENATE(INDEX('LŠZ H'!A$2:AM$2000,B225,3),"/",INDEX('LŠZ H'!A$2:AM$2000,B225,4)))</f>
        <v>MITO RS S/</v>
      </c>
      <c r="N225" s="225" t="e">
        <f>IF(A225="P",CONCATENATE(INDEX('LŠZ P'!A$2:AN$2000,B225,23),";",INDEX('LŠZ P'!A$2:AN$2000,B225,42)),CONCATENATE(INDEX('LŠZ H'!A$2:AM$2000,B225,23),";",INDEX('LŠZ H'!A$2:AM$2000,B225,39)))</f>
        <v>#REF!</v>
      </c>
      <c r="O225" s="294">
        <v>45774</v>
      </c>
      <c r="P225" s="957"/>
    </row>
    <row r="226" spans="1:16" s="573" customFormat="1">
      <c r="A226" s="225" t="s">
        <v>722</v>
      </c>
      <c r="B226" s="258">
        <v>1397</v>
      </c>
      <c r="C226" s="392">
        <v>223</v>
      </c>
      <c r="D226" s="225" t="str">
        <f>IF(A226="P",INDEX('LŠZ P'!A$2:AN$2000,B226,11),INDEX('LŠZ H'!A$2:AM$2000,B226,11))</f>
        <v>Ivan ŽIŠKA</v>
      </c>
      <c r="E226" s="225" t="str">
        <f>IF(A226="P",INDEX('LŠZ P'!A$2:AN$2000,B226,5),INDEX('LŠZ H'!A$2:AM$2000,B226,5))</f>
        <v>OM-L397</v>
      </c>
      <c r="F226" s="225">
        <f>IF(A226="P",INDEX('LŠZ P'!A$2:AN$2000,B226,6),INDEX('LŠZ H'!A$2:AM$2000,B226,6))</f>
        <v>0</v>
      </c>
      <c r="G226" s="258" t="str">
        <f>IF(A226="P",INDEX('LŠZ P'!A$2:AN$2000,B226,21),INDEX('LŠZ H'!A$2:AM$2000,B226,21))</f>
        <v>V</v>
      </c>
      <c r="H226" s="225">
        <f>IF(A226="P",INDEX('LŠZ P'!A$2:AN$2000,B226,17),INDEX('LŠZ H'!A$2:AM$2000,B226,17))</f>
        <v>23223</v>
      </c>
      <c r="I226" s="294">
        <v>45051</v>
      </c>
      <c r="J226" s="258" t="str">
        <f>IF(A226="P",INDEX('LŠZ P'!A$2:AN$2000,B226,2),INDEX('LŠZ H'!A$2:AM$2000,B226,2))</f>
        <v>PK</v>
      </c>
      <c r="K226" s="225" t="str">
        <f>IF(A226="P",CONCATENATE(INDEX('LŠZ P'!A$2:AN$2000,B226,24),",",INDEX('LŠZ P'!A$2:AN$2000,B226,26)," ",INDEX('LŠZ P'!A$2:AN$2000,B226,25)),CONCATENATE(INDEX('LŠZ H'!A$2:AM$2000,B226,24),",",INDEX('LŠZ H'!A$2:AM$2000,B226,26)," ",INDEX('LŠZ H'!A$2:AM$2000,B226,25)))</f>
        <v>Teplička 299,EN-B 45732</v>
      </c>
      <c r="L226" s="225" t="str">
        <f>IF(A226="P",INDEX('LŠZ P'!A$2:AN$2000,B226,20),INDEX('LŠZ H'!A$2:AM$2000,B226,20))</f>
        <v>Vyparina</v>
      </c>
      <c r="M226" s="225" t="str">
        <f>IF(A226="P",CONCATENATE(INDEX('LŠZ P'!A$2:AN$2000,B226,3),"/",INDEX('LŠZ P'!A$2:AN$2000,B226,4)),CONCATENATE(INDEX('LŠZ H'!A$2:AM$2000,B226,3),"/",INDEX('LŠZ H'!A$2:AM$2000,B226,4)))</f>
        <v>MAGNUM 3 41/</v>
      </c>
      <c r="N226" s="225" t="e">
        <f>IF(A226="P",CONCATENATE(INDEX('LŠZ P'!A$2:AN$2000,B226,23),";",INDEX('LŠZ P'!A$2:AN$2000,B226,42)),CONCATENATE(INDEX('LŠZ H'!A$2:AM$2000,B226,23),";",INDEX('LŠZ H'!A$2:AM$2000,B226,39)))</f>
        <v>#REF!</v>
      </c>
      <c r="O226" s="294">
        <v>45732</v>
      </c>
      <c r="P226" s="956"/>
    </row>
    <row r="227" spans="1:16" s="573" customFormat="1">
      <c r="A227" s="225" t="s">
        <v>722</v>
      </c>
      <c r="B227" s="258">
        <v>258</v>
      </c>
      <c r="C227" s="392">
        <v>224</v>
      </c>
      <c r="D227" s="225" t="str">
        <f>IF(A227="P",INDEX('LŠZ P'!A$2:AN$2000,B227,11),INDEX('LŠZ H'!A$2:AM$2000,B227,11))</f>
        <v>Ing. Bohumil BOHUNICKÝ</v>
      </c>
      <c r="E227" s="225" t="str">
        <f>IF(A227="P",INDEX('LŠZ P'!A$2:AN$2000,B227,5),INDEX('LŠZ H'!A$2:AM$2000,B227,5))</f>
        <v>OM-P258</v>
      </c>
      <c r="F227" s="225">
        <f>IF(A227="P",INDEX('LŠZ P'!A$2:AN$2000,B227,6),INDEX('LŠZ H'!A$2:AM$2000,B227,6))</f>
        <v>0</v>
      </c>
      <c r="G227" s="258" t="str">
        <f>IF(A227="P",INDEX('LŠZ P'!A$2:AN$2000,B227,21),INDEX('LŠZ H'!A$2:AM$2000,B227,21))</f>
        <v>P</v>
      </c>
      <c r="H227" s="225">
        <f>IF(A227="P",INDEX('LŠZ P'!A$2:AN$2000,B227,17),INDEX('LŠZ H'!A$2:AM$2000,B227,17))</f>
        <v>19147</v>
      </c>
      <c r="I227" s="294">
        <v>45050</v>
      </c>
      <c r="J227" s="258" t="str">
        <f>IF(A227="P",INDEX('LŠZ P'!A$2:AN$2000,B227,2),INDEX('LŠZ H'!A$2:AM$2000,B227,2))</f>
        <v>PK</v>
      </c>
      <c r="K227" s="225" t="str">
        <f>IF(A227="P",CONCATENATE(INDEX('LŠZ P'!A$2:AN$2000,B227,24),",",INDEX('LŠZ P'!A$2:AN$2000,B227,26)," ",INDEX('LŠZ P'!A$2:AN$2000,B227,25)),CONCATENATE(INDEX('LŠZ H'!A$2:AM$2000,B227,24),",",INDEX('LŠZ H'!A$2:AM$2000,B227,26)," ",INDEX('LŠZ H'!A$2:AM$2000,B227,25)))</f>
        <v>Pod Vinicami 24,EN-B 45410</v>
      </c>
      <c r="L227" s="225" t="str">
        <f>IF(A227="P",INDEX('LŠZ P'!A$2:AN$2000,B227,20),INDEX('LŠZ H'!A$2:AM$2000,B227,20))</f>
        <v>Čierny</v>
      </c>
      <c r="M227" s="225" t="str">
        <f>IF(A227="P",CONCATENATE(INDEX('LŠZ P'!A$2:AN$2000,B227,3),"/",INDEX('LŠZ P'!A$2:AN$2000,B227,4)),CONCATENATE(INDEX('LŠZ H'!A$2:AM$2000,B227,3),"/",INDEX('LŠZ H'!A$2:AM$2000,B227,4)))</f>
        <v>PLUTO 3 L/</v>
      </c>
      <c r="N227" s="225" t="e">
        <f>IF(A227="P",CONCATENATE(INDEX('LŠZ P'!A$2:AN$2000,B227,23),";",INDEX('LŠZ P'!A$2:AN$2000,B227,42)),CONCATENATE(INDEX('LŠZ H'!A$2:AM$2000,B227,23),";",INDEX('LŠZ H'!A$2:AM$2000,B227,39)))</f>
        <v>#REF!</v>
      </c>
      <c r="O227" s="294">
        <v>45410</v>
      </c>
      <c r="P227" s="297"/>
    </row>
    <row r="228" spans="1:16" s="262" customFormat="1">
      <c r="A228" s="225" t="s">
        <v>722</v>
      </c>
      <c r="B228" s="258">
        <v>1398</v>
      </c>
      <c r="C228" s="392">
        <v>225</v>
      </c>
      <c r="D228" s="225" t="str">
        <f>IF(A228="P",INDEX('LŠZ P'!A$2:AN$2000,B228,11),INDEX('LŠZ H'!A$2:AM$2000,B228,11))</f>
        <v>Mário MORAVČÍK</v>
      </c>
      <c r="E228" s="225" t="str">
        <f>IF(A228="P",INDEX('LŠZ P'!A$2:AN$2000,B228,5),INDEX('LŠZ H'!A$2:AM$2000,B228,5))</f>
        <v>OM-L398</v>
      </c>
      <c r="F228" s="225">
        <f>IF(A228="P",INDEX('LŠZ P'!A$2:AN$2000,B228,6),INDEX('LŠZ H'!A$2:AM$2000,B228,6))</f>
        <v>0</v>
      </c>
      <c r="G228" s="258" t="str">
        <f>IF(A228="P",INDEX('LŠZ P'!A$2:AN$2000,B228,21),INDEX('LŠZ H'!A$2:AM$2000,B228,21))</f>
        <v>V</v>
      </c>
      <c r="H228" s="225">
        <f>IF(A228="P",INDEX('LŠZ P'!A$2:AN$2000,B228,17),INDEX('LŠZ H'!A$2:AM$2000,B228,17))</f>
        <v>23225</v>
      </c>
      <c r="I228" s="294">
        <v>45051</v>
      </c>
      <c r="J228" s="258" t="str">
        <f>IF(A228="P",INDEX('LŠZ P'!A$2:AN$2000,B228,2),INDEX('LŠZ H'!A$2:AM$2000,B228,2))</f>
        <v>PK</v>
      </c>
      <c r="K228" s="225" t="str">
        <f>IF(A228="P",CONCATENATE(INDEX('LŠZ P'!A$2:AN$2000,B228,24),",",INDEX('LŠZ P'!A$2:AN$2000,B228,26)," ",INDEX('LŠZ P'!A$2:AN$2000,B228,25)),CONCATENATE(INDEX('LŠZ H'!A$2:AM$2000,B228,24),",",INDEX('LŠZ H'!A$2:AM$2000,B228,26)," ",INDEX('LŠZ H'!A$2:AM$2000,B228,25)))</f>
        <v>Do Baničného 516/7,EN-D 45781</v>
      </c>
      <c r="L228" s="225" t="str">
        <f>IF(A228="P",INDEX('LŠZ P'!A$2:AN$2000,B228,20),INDEX('LŠZ H'!A$2:AM$2000,B228,20))</f>
        <v>Vyparina</v>
      </c>
      <c r="M228" s="225" t="str">
        <f>IF(A228="P",CONCATENATE(INDEX('LŠZ P'!A$2:AN$2000,B228,3),"/",INDEX('LŠZ P'!A$2:AN$2000,B228,4)),CONCATENATE(INDEX('LŠZ H'!A$2:AM$2000,B228,3),"/",INDEX('LŠZ H'!A$2:AM$2000,B228,4)))</f>
        <v>ZENO 2 L/</v>
      </c>
      <c r="N228" s="225" t="e">
        <f>IF(A228="P",CONCATENATE(INDEX('LŠZ P'!A$2:AN$2000,B228,23),";",INDEX('LŠZ P'!A$2:AN$2000,B228,42)),CONCATENATE(INDEX('LŠZ H'!A$2:AM$2000,B228,23),";",INDEX('LŠZ H'!A$2:AM$2000,B228,39)))</f>
        <v>#REF!</v>
      </c>
      <c r="O228" s="294">
        <v>45781</v>
      </c>
      <c r="P228" s="297"/>
    </row>
    <row r="229" spans="1:16" s="262" customFormat="1">
      <c r="A229" s="225" t="s">
        <v>722</v>
      </c>
      <c r="B229" s="258">
        <v>1399</v>
      </c>
      <c r="C229" s="392">
        <v>226</v>
      </c>
      <c r="D229" s="225" t="str">
        <f>IF(A229="P",INDEX('LŠZ P'!A$2:AN$2000,B229,11),INDEX('LŠZ H'!A$2:AM$2000,B229,11))</f>
        <v>Peter TKÁČ</v>
      </c>
      <c r="E229" s="225" t="str">
        <f>IF(A229="P",INDEX('LŠZ P'!A$2:AN$2000,B229,5),INDEX('LŠZ H'!A$2:AM$2000,B229,5))</f>
        <v>OM-L399</v>
      </c>
      <c r="F229" s="225">
        <f>IF(A229="P",INDEX('LŠZ P'!A$2:AN$2000,B229,6),INDEX('LŠZ H'!A$2:AM$2000,B229,6))</f>
        <v>0</v>
      </c>
      <c r="G229" s="258" t="str">
        <f>IF(A229="P",INDEX('LŠZ P'!A$2:AN$2000,B229,21),INDEX('LŠZ H'!A$2:AM$2000,B229,21))</f>
        <v>V</v>
      </c>
      <c r="H229" s="225">
        <f>IF(A229="P",INDEX('LŠZ P'!A$2:AN$2000,B229,17),INDEX('LŠZ H'!A$2:AM$2000,B229,17))</f>
        <v>23226</v>
      </c>
      <c r="I229" s="294">
        <v>45051</v>
      </c>
      <c r="J229" s="258" t="str">
        <f>IF(A229="P",INDEX('LŠZ P'!A$2:AN$2000,B229,2),INDEX('LŠZ H'!A$2:AM$2000,B229,2))</f>
        <v>PK</v>
      </c>
      <c r="K229" s="225" t="str">
        <f>IF(A229="P",CONCATENATE(INDEX('LŠZ P'!A$2:AN$2000,B229,24),",",INDEX('LŠZ P'!A$2:AN$2000,B229,26)," ",INDEX('LŠZ P'!A$2:AN$2000,B229,25)),CONCATENATE(INDEX('LŠZ H'!A$2:AM$2000,B229,24),",",INDEX('LŠZ H'!A$2:AM$2000,B229,26)," ",INDEX('LŠZ H'!A$2:AM$2000,B229,25)))</f>
        <v>Mlynská 1119/5,LTF 1 45774</v>
      </c>
      <c r="L229" s="225" t="str">
        <f>IF(A229="P",INDEX('LŠZ P'!A$2:AN$2000,B229,20),INDEX('LŠZ H'!A$2:AM$2000,B229,20))</f>
        <v>Kačmár</v>
      </c>
      <c r="M229" s="225" t="str">
        <f>IF(A229="P",CONCATENATE(INDEX('LŠZ P'!A$2:AN$2000,B229,3),"/",INDEX('LŠZ P'!A$2:AN$2000,B229,4)),CONCATENATE(INDEX('LŠZ H'!A$2:AM$2000,B229,3),"/",INDEX('LŠZ H'!A$2:AM$2000,B229,4)))</f>
        <v>MITO RS S/</v>
      </c>
      <c r="N229" s="225" t="e">
        <f>IF(A229="P",CONCATENATE(INDEX('LŠZ P'!A$2:AN$2000,B229,23),";",INDEX('LŠZ P'!A$2:AN$2000,B229,42)),CONCATENATE(INDEX('LŠZ H'!A$2:AM$2000,B229,23),";",INDEX('LŠZ H'!A$2:AM$2000,B229,39)))</f>
        <v>#REF!</v>
      </c>
      <c r="O229" s="294">
        <v>45774</v>
      </c>
      <c r="P229" s="297"/>
    </row>
    <row r="230" spans="1:16" s="262" customFormat="1">
      <c r="A230" s="225" t="s">
        <v>722</v>
      </c>
      <c r="B230" s="258">
        <v>1400</v>
      </c>
      <c r="C230" s="392">
        <v>227</v>
      </c>
      <c r="D230" s="225" t="str">
        <f>IF(A230="P",INDEX('LŠZ P'!A$2:AN$2000,B230,11),INDEX('LŠZ H'!A$2:AM$2000,B230,11))</f>
        <v>Michal KLINEC</v>
      </c>
      <c r="E230" s="225" t="str">
        <f>IF(A230="P",INDEX('LŠZ P'!A$2:AN$2000,B230,5),INDEX('LŠZ H'!A$2:AM$2000,B230,5))</f>
        <v>OM-L400</v>
      </c>
      <c r="F230" s="225">
        <f>IF(A230="P",INDEX('LŠZ P'!A$2:AN$2000,B230,6),INDEX('LŠZ H'!A$2:AM$2000,B230,6))</f>
        <v>0</v>
      </c>
      <c r="G230" s="258" t="str">
        <f>IF(A230="P",INDEX('LŠZ P'!A$2:AN$2000,B230,21),INDEX('LŠZ H'!A$2:AM$2000,B230,21))</f>
        <v>V</v>
      </c>
      <c r="H230" s="225">
        <f>IF(A230="P",INDEX('LŠZ P'!A$2:AN$2000,B230,17),INDEX('LŠZ H'!A$2:AM$2000,B230,17))</f>
        <v>23227</v>
      </c>
      <c r="I230" s="294">
        <v>45051</v>
      </c>
      <c r="J230" s="258" t="str">
        <f>IF(A230="P",INDEX('LŠZ P'!A$2:AN$2000,B230,2),INDEX('LŠZ H'!A$2:AM$2000,B230,2))</f>
        <v>PK</v>
      </c>
      <c r="K230" s="225" t="str">
        <f>IF(A230="P",CONCATENATE(INDEX('LŠZ P'!A$2:AN$2000,B230,24),",",INDEX('LŠZ P'!A$2:AN$2000,B230,26)," ",INDEX('LŠZ P'!A$2:AN$2000,B230,25)),CONCATENATE(INDEX('LŠZ H'!A$2:AM$2000,B230,24),",",INDEX('LŠZ H'!A$2:AM$2000,B230,26)," ",INDEX('LŠZ H'!A$2:AM$2000,B230,25)))</f>
        <v>Cintorínska 1131/38,EN-B 45779</v>
      </c>
      <c r="L230" s="225" t="str">
        <f>IF(A230="P",INDEX('LŠZ P'!A$2:AN$2000,B230,20),INDEX('LŠZ H'!A$2:AM$2000,B230,20))</f>
        <v>Čierny</v>
      </c>
      <c r="M230" s="225" t="str">
        <f>IF(A230="P",CONCATENATE(INDEX('LŠZ P'!A$2:AN$2000,B230,3),"/",INDEX('LŠZ P'!A$2:AN$2000,B230,4)),CONCATENATE(INDEX('LŠZ H'!A$2:AM$2000,B230,3),"/",INDEX('LŠZ H'!A$2:AM$2000,B230,4)))</f>
        <v>CLASSIC 2 S/</v>
      </c>
      <c r="N230" s="225" t="e">
        <f>IF(A230="P",CONCATENATE(INDEX('LŠZ P'!A$2:AN$2000,B230,23),";",INDEX('LŠZ P'!A$2:AN$2000,B230,42)),CONCATENATE(INDEX('LŠZ H'!A$2:AM$2000,B230,23),";",INDEX('LŠZ H'!A$2:AM$2000,B230,39)))</f>
        <v>#REF!</v>
      </c>
      <c r="O230" s="294">
        <v>45779</v>
      </c>
      <c r="P230" s="297"/>
    </row>
    <row r="231" spans="1:16" s="262" customFormat="1">
      <c r="A231" s="225" t="s">
        <v>722</v>
      </c>
      <c r="B231" s="258">
        <v>1059</v>
      </c>
      <c r="C231" s="392">
        <v>228</v>
      </c>
      <c r="D231" s="225" t="str">
        <f>IF(A231="P",INDEX('LŠZ P'!A$2:AN$2000,B231,11),INDEX('LŠZ H'!A$2:AM$2000,B231,11))</f>
        <v>Juraj KALMAN</v>
      </c>
      <c r="E231" s="225" t="str">
        <f>IF(A231="P",INDEX('LŠZ P'!A$2:AN$2000,B231,5),INDEX('LŠZ H'!A$2:AM$2000,B231,5))</f>
        <v>OM-L059</v>
      </c>
      <c r="F231" s="225">
        <f>IF(A231="P",INDEX('LŠZ P'!A$2:AN$2000,B231,6),INDEX('LŠZ H'!A$2:AM$2000,B231,6))</f>
        <v>0</v>
      </c>
      <c r="G231" s="258" t="str">
        <f>IF(A231="P",INDEX('LŠZ P'!A$2:AN$2000,B231,21),INDEX('LŠZ H'!A$2:AM$2000,B231,21))</f>
        <v>P</v>
      </c>
      <c r="H231" s="225">
        <f>IF(A231="P",INDEX('LŠZ P'!A$2:AN$2000,B231,17),INDEX('LŠZ H'!A$2:AM$2000,B231,17))</f>
        <v>21217</v>
      </c>
      <c r="I231" s="294">
        <v>45055</v>
      </c>
      <c r="J231" s="258" t="str">
        <f>IF(A231="P",INDEX('LŠZ P'!A$2:AN$2000,B231,2),INDEX('LŠZ H'!A$2:AM$2000,B231,2))</f>
        <v>PK</v>
      </c>
      <c r="K231" s="225" t="str">
        <f>IF(A231="P",CONCATENATE(INDEX('LŠZ P'!A$2:AN$2000,B231,24),",",INDEX('LŠZ P'!A$2:AN$2000,B231,26)," ",INDEX('LŠZ P'!A$2:AN$2000,B231,25)),CONCATENATE(INDEX('LŠZ H'!A$2:AM$2000,B231,24),",",INDEX('LŠZ H'!A$2:AM$2000,B231,26)," ",INDEX('LŠZ H'!A$2:AM$2000,B231,25)))</f>
        <v>Dolnobarská cesta 469,EN-C 45781</v>
      </c>
      <c r="L231" s="225" t="str">
        <f>IF(A231="P",INDEX('LŠZ P'!A$2:AN$2000,B231,20),INDEX('LŠZ H'!A$2:AM$2000,B231,20))</f>
        <v>Šimko</v>
      </c>
      <c r="M231" s="225" t="str">
        <f>IF(A231="P",CONCATENATE(INDEX('LŠZ P'!A$2:AN$2000,B231,3),"/",INDEX('LŠZ P'!A$2:AN$2000,B231,4)),CONCATENATE(INDEX('LŠZ H'!A$2:AM$2000,B231,3),"/",INDEX('LŠZ H'!A$2:AM$2000,B231,4)))</f>
        <v>NUCLEON CABRIO 42/</v>
      </c>
      <c r="N231" s="225" t="e">
        <f>IF(A231="P",CONCATENATE(INDEX('LŠZ P'!A$2:AN$2000,B231,23),";",INDEX('LŠZ P'!A$2:AN$2000,B231,42)),CONCATENATE(INDEX('LŠZ H'!A$2:AM$2000,B231,23),";",INDEX('LŠZ H'!A$2:AM$2000,B231,39)))</f>
        <v>#REF!</v>
      </c>
      <c r="O231" s="294">
        <v>45781</v>
      </c>
      <c r="P231" s="297"/>
    </row>
    <row r="232" spans="1:16" s="262" customFormat="1">
      <c r="A232" s="225" t="s">
        <v>722</v>
      </c>
      <c r="B232" s="258">
        <v>296</v>
      </c>
      <c r="C232" s="392">
        <v>229</v>
      </c>
      <c r="D232" s="225" t="str">
        <f>IF(A232="P",INDEX('LŠZ P'!A$2:AN$2000,B232,11),INDEX('LŠZ H'!A$2:AM$2000,B232,11))</f>
        <v>Ing. Peter ŠIMEK</v>
      </c>
      <c r="E232" s="225" t="str">
        <f>IF(A232="P",INDEX('LŠZ P'!A$2:AN$2000,B232,5),INDEX('LŠZ H'!A$2:AM$2000,B232,5))</f>
        <v>OM-P296</v>
      </c>
      <c r="F232" s="225">
        <f>IF(A232="P",INDEX('LŠZ P'!A$2:AN$2000,B232,6),INDEX('LŠZ H'!A$2:AM$2000,B232,6))</f>
        <v>0</v>
      </c>
      <c r="G232" s="258" t="str">
        <f>IF(A232="P",INDEX('LŠZ P'!A$2:AN$2000,B232,21),INDEX('LŠZ H'!A$2:AM$2000,B232,21))</f>
        <v>P</v>
      </c>
      <c r="H232" s="225">
        <f>IF(A232="P",INDEX('LŠZ P'!A$2:AN$2000,B232,17),INDEX('LŠZ H'!A$2:AM$2000,B232,17))</f>
        <v>23229</v>
      </c>
      <c r="I232" s="294">
        <v>45055</v>
      </c>
      <c r="J232" s="258" t="str">
        <f>IF(A232="P",INDEX('LŠZ P'!A$2:AN$2000,B232,2),INDEX('LŠZ H'!A$2:AM$2000,B232,2))</f>
        <v>PK</v>
      </c>
      <c r="K232" s="225" t="str">
        <f>IF(A232="P",CONCATENATE(INDEX('LŠZ P'!A$2:AN$2000,B232,24),",",INDEX('LŠZ P'!A$2:AN$2000,B232,26)," ",INDEX('LŠZ P'!A$2:AN$2000,B232,25)),CONCATENATE(INDEX('LŠZ H'!A$2:AM$2000,B232,24),",",INDEX('LŠZ H'!A$2:AM$2000,B232,26)," ",INDEX('LŠZ H'!A$2:AM$2000,B232,25)))</f>
        <v>Hospodárska 38,EN-B 45780</v>
      </c>
      <c r="L232" s="225" t="str">
        <f>IF(A232="P",INDEX('LŠZ P'!A$2:AN$2000,B232,20),INDEX('LŠZ H'!A$2:AM$2000,B232,20))</f>
        <v>Šimek</v>
      </c>
      <c r="M232" s="225" t="str">
        <f>IF(A232="P",CONCATENATE(INDEX('LŠZ P'!A$2:AN$2000,B232,3),"/",INDEX('LŠZ P'!A$2:AN$2000,B232,4)),CONCATENATE(INDEX('LŠZ H'!A$2:AM$2000,B232,3),"/",INDEX('LŠZ H'!A$2:AM$2000,B232,4)))</f>
        <v>BIBETA 6 41/</v>
      </c>
      <c r="N232" s="225" t="e">
        <f>IF(A232="P",CONCATENATE(INDEX('LŠZ P'!A$2:AN$2000,B232,23),";",INDEX('LŠZ P'!A$2:AN$2000,B232,42)),CONCATENATE(INDEX('LŠZ H'!A$2:AM$2000,B232,23),";",INDEX('LŠZ H'!A$2:AM$2000,B232,39)))</f>
        <v>#REF!</v>
      </c>
      <c r="O232" s="294">
        <v>45780</v>
      </c>
      <c r="P232" s="297"/>
    </row>
    <row r="233" spans="1:16" s="262" customFormat="1">
      <c r="A233" s="225" t="s">
        <v>722</v>
      </c>
      <c r="B233" s="258">
        <v>1151</v>
      </c>
      <c r="C233" s="392">
        <v>230</v>
      </c>
      <c r="D233" s="225" t="str">
        <f>IF(A233="P",INDEX('LŠZ P'!A$2:AN$2000,B233,11),INDEX('LŠZ H'!A$2:AM$2000,B233,11))</f>
        <v>Andrej BABILONSKÝ</v>
      </c>
      <c r="E233" s="225" t="str">
        <f>IF(A233="P",INDEX('LŠZ P'!A$2:AN$2000,B233,5),INDEX('LŠZ H'!A$2:AM$2000,B233,5))</f>
        <v>OM-L151</v>
      </c>
      <c r="F233" s="225">
        <f>IF(A233="P",INDEX('LŠZ P'!A$2:AN$2000,B233,6),INDEX('LŠZ H'!A$2:AM$2000,B233,6))</f>
        <v>0</v>
      </c>
      <c r="G233" s="258" t="str">
        <f>IF(A233="P",INDEX('LŠZ P'!A$2:AN$2000,B233,21),INDEX('LŠZ H'!A$2:AM$2000,B233,21))</f>
        <v>Z</v>
      </c>
      <c r="H233" s="225">
        <f>IF(A233="P",INDEX('LŠZ P'!A$2:AN$2000,B233,17),INDEX('LŠZ H'!A$2:AM$2000,B233,17))</f>
        <v>23230</v>
      </c>
      <c r="I233" s="294">
        <v>45055</v>
      </c>
      <c r="J233" s="258" t="str">
        <f>IF(A233="P",INDEX('LŠZ P'!A$2:AN$2000,B233,2),INDEX('LŠZ H'!A$2:AM$2000,B233,2))</f>
        <v>PK</v>
      </c>
      <c r="K233" s="225" t="str">
        <f>IF(A233="P",CONCATENATE(INDEX('LŠZ P'!A$2:AN$2000,B233,24),",",INDEX('LŠZ P'!A$2:AN$2000,B233,26)," ",INDEX('LŠZ P'!A$2:AN$2000,B233,25)),CONCATENATE(INDEX('LŠZ H'!A$2:AM$2000,B233,24),",",INDEX('LŠZ H'!A$2:AM$2000,B233,26)," ",INDEX('LŠZ H'!A$2:AM$2000,B233,25)))</f>
        <v>Laziny 31,EN-A 45765</v>
      </c>
      <c r="L233" s="225" t="str">
        <f>IF(A233="P",INDEX('LŠZ P'!A$2:AN$2000,B233,20),INDEX('LŠZ H'!A$2:AM$2000,B233,20))</f>
        <v>Kačmár</v>
      </c>
      <c r="M233" s="225" t="str">
        <f>IF(A233="P",CONCATENATE(INDEX('LŠZ P'!A$2:AN$2000,B233,3),"/",INDEX('LŠZ P'!A$2:AN$2000,B233,4)),CONCATENATE(INDEX('LŠZ H'!A$2:AM$2000,B233,3),"/",INDEX('LŠZ H'!A$2:AM$2000,B233,4)))</f>
        <v>BRIGHT 5 26/</v>
      </c>
      <c r="N233" s="225" t="e">
        <f>IF(A233="P",CONCATENATE(INDEX('LŠZ P'!A$2:AN$2000,B233,23),";",INDEX('LŠZ P'!A$2:AN$2000,B233,42)),CONCATENATE(INDEX('LŠZ H'!A$2:AM$2000,B233,23),";",INDEX('LŠZ H'!A$2:AM$2000,B233,39)))</f>
        <v>#REF!</v>
      </c>
      <c r="O233" s="294">
        <v>45765</v>
      </c>
      <c r="P233" s="297"/>
    </row>
    <row r="234" spans="1:16" s="262" customFormat="1">
      <c r="A234" s="225" t="s">
        <v>722</v>
      </c>
      <c r="B234" s="258">
        <v>565</v>
      </c>
      <c r="C234" s="392">
        <v>231</v>
      </c>
      <c r="D234" s="225" t="str">
        <f>IF(A234="P",INDEX('LŠZ P'!A$2:AN$2000,B234,11),INDEX('LŠZ H'!A$2:AM$2000,B234,11))</f>
        <v>Matej PACIGA</v>
      </c>
      <c r="E234" s="225" t="str">
        <f>IF(A234="P",INDEX('LŠZ P'!A$2:AN$2000,B234,5),INDEX('LŠZ H'!A$2:AM$2000,B234,5))</f>
        <v>OM-P565</v>
      </c>
      <c r="F234" s="225">
        <f>IF(A234="P",INDEX('LŠZ P'!A$2:AN$2000,B234,6),INDEX('LŠZ H'!A$2:AM$2000,B234,6))</f>
        <v>0</v>
      </c>
      <c r="G234" s="258" t="str">
        <f>IF(A234="P",INDEX('LŠZ P'!A$2:AN$2000,B234,21),INDEX('LŠZ H'!A$2:AM$2000,B234,21))</f>
        <v>P</v>
      </c>
      <c r="H234" s="225">
        <f>IF(A234="P",INDEX('LŠZ P'!A$2:AN$2000,B234,17),INDEX('LŠZ H'!A$2:AM$2000,B234,17))</f>
        <v>21239</v>
      </c>
      <c r="I234" s="294">
        <v>45055</v>
      </c>
      <c r="J234" s="258" t="str">
        <f>IF(A234="P",INDEX('LŠZ P'!A$2:AN$2000,B234,2),INDEX('LŠZ H'!A$2:AM$2000,B234,2))</f>
        <v>PK</v>
      </c>
      <c r="K234" s="225" t="str">
        <f>IF(A234="P",CONCATENATE(INDEX('LŠZ P'!A$2:AN$2000,B234,24),",",INDEX('LŠZ P'!A$2:AN$2000,B234,26)," ",INDEX('LŠZ P'!A$2:AN$2000,B234,25)),CONCATENATE(INDEX('LŠZ H'!A$2:AM$2000,B234,24),",",INDEX('LŠZ H'!A$2:AM$2000,B234,26)," ",INDEX('LŠZ H'!A$2:AM$2000,B234,25)))</f>
        <v>Komjatná 315,LTF-1 45780</v>
      </c>
      <c r="L234" s="225" t="str">
        <f>IF(A234="P",INDEX('LŠZ P'!A$2:AN$2000,B234,20),INDEX('LŠZ H'!A$2:AM$2000,B234,20))</f>
        <v>Kačmár</v>
      </c>
      <c r="M234" s="225" t="str">
        <f>IF(A234="P",CONCATENATE(INDEX('LŠZ P'!A$2:AN$2000,B234,3),"/",INDEX('LŠZ P'!A$2:AN$2000,B234,4)),CONCATENATE(INDEX('LŠZ H'!A$2:AM$2000,B234,3),"/",INDEX('LŠZ H'!A$2:AM$2000,B234,4)))</f>
        <v>MITO M/</v>
      </c>
      <c r="N234" s="225" t="e">
        <f>IF(A234="P",CONCATENATE(INDEX('LŠZ P'!A$2:AN$2000,B234,23),";",INDEX('LŠZ P'!A$2:AN$2000,B234,42)),CONCATENATE(INDEX('LŠZ H'!A$2:AM$2000,B234,23),";",INDEX('LŠZ H'!A$2:AM$2000,B234,39)))</f>
        <v>#REF!</v>
      </c>
      <c r="O234" s="294">
        <v>45780</v>
      </c>
      <c r="P234" s="297"/>
    </row>
    <row r="235" spans="1:16" s="262" customFormat="1">
      <c r="A235" s="225" t="s">
        <v>722</v>
      </c>
      <c r="B235" s="258">
        <v>881</v>
      </c>
      <c r="C235" s="392">
        <v>232</v>
      </c>
      <c r="D235" s="225" t="str">
        <f>IF(A235="P",INDEX('LŠZ P'!A$2:AN$2000,B235,11),INDEX('LŠZ H'!A$2:AM$2000,B235,11))</f>
        <v>Michal VAJDEČKA</v>
      </c>
      <c r="E235" s="225" t="str">
        <f>IF(A235="P",INDEX('LŠZ P'!A$2:AN$2000,B235,5),INDEX('LŠZ H'!A$2:AM$2000,B235,5))</f>
        <v>OM-P881</v>
      </c>
      <c r="F235" s="225">
        <f>IF(A235="P",INDEX('LŠZ P'!A$2:AN$2000,B235,6),INDEX('LŠZ H'!A$2:AM$2000,B235,6))</f>
        <v>0</v>
      </c>
      <c r="G235" s="258" t="str">
        <f>IF(A235="P",INDEX('LŠZ P'!A$2:AN$2000,B235,21),INDEX('LŠZ H'!A$2:AM$2000,B235,21))</f>
        <v>Z</v>
      </c>
      <c r="H235" s="225">
        <f>IF(A235="P",INDEX('LŠZ P'!A$2:AN$2000,B235,17),INDEX('LŠZ H'!A$2:AM$2000,B235,17))</f>
        <v>23232</v>
      </c>
      <c r="I235" s="294">
        <v>45055</v>
      </c>
      <c r="J235" s="258" t="str">
        <f>IF(A235="P",INDEX('LŠZ P'!A$2:AN$2000,B235,2),INDEX('LŠZ H'!A$2:AM$2000,B235,2))</f>
        <v>PK</v>
      </c>
      <c r="K235" s="225" t="str">
        <f>IF(A235="P",CONCATENATE(INDEX('LŠZ P'!A$2:AN$2000,B235,24),",",INDEX('LŠZ P'!A$2:AN$2000,B235,26)," ",INDEX('LŠZ P'!A$2:AN$2000,B235,25)),CONCATENATE(INDEX('LŠZ H'!A$2:AM$2000,B235,24),",",INDEX('LŠZ H'!A$2:AM$2000,B235,26)," ",INDEX('LŠZ H'!A$2:AM$2000,B235,25)))</f>
        <v>Rozkvet 2042/80-43,EN-A 45481</v>
      </c>
      <c r="L235" s="225" t="str">
        <f>IF(A235="P",INDEX('LŠZ P'!A$2:AN$2000,B235,20),INDEX('LŠZ H'!A$2:AM$2000,B235,20))</f>
        <v>Kačmár</v>
      </c>
      <c r="M235" s="225" t="str">
        <f>IF(A235="P",CONCATENATE(INDEX('LŠZ P'!A$2:AN$2000,B235,3),"/",INDEX('LŠZ P'!A$2:AN$2000,B235,4)),CONCATENATE(INDEX('LŠZ H'!A$2:AM$2000,B235,3),"/",INDEX('LŠZ H'!A$2:AM$2000,B235,4)))</f>
        <v>BRIGHT 5 26/</v>
      </c>
      <c r="N235" s="225" t="e">
        <f>IF(A235="P",CONCATENATE(INDEX('LŠZ P'!A$2:AN$2000,B235,23),";",INDEX('LŠZ P'!A$2:AN$2000,B235,42)),CONCATENATE(INDEX('LŠZ H'!A$2:AM$2000,B235,23),";",INDEX('LŠZ H'!A$2:AM$2000,B235,39)))</f>
        <v>#REF!</v>
      </c>
      <c r="O235" s="294">
        <v>45481</v>
      </c>
      <c r="P235" s="297"/>
    </row>
    <row r="236" spans="1:16" s="262" customFormat="1">
      <c r="A236" s="225" t="s">
        <v>722</v>
      </c>
      <c r="B236" s="258">
        <v>1401</v>
      </c>
      <c r="C236" s="392">
        <v>233</v>
      </c>
      <c r="D236" s="225" t="str">
        <f>IF(A236="P",INDEX('LŠZ P'!A$2:AN$2000,B236,11),INDEX('LŠZ H'!A$2:AM$2000,B236,11))</f>
        <v>Martin KÖVESI</v>
      </c>
      <c r="E236" s="225" t="str">
        <f>IF(A236="P",INDEX('LŠZ P'!A$2:AN$2000,B236,5),INDEX('LŠZ H'!A$2:AM$2000,B236,5))</f>
        <v>OM-L401</v>
      </c>
      <c r="F236" s="225">
        <f>IF(A236="P",INDEX('LŠZ P'!A$2:AN$2000,B236,6),INDEX('LŠZ H'!A$2:AM$2000,B236,6))</f>
        <v>0</v>
      </c>
      <c r="G236" s="258" t="str">
        <f>IF(A236="P",INDEX('LŠZ P'!A$2:AN$2000,B236,21),INDEX('LŠZ H'!A$2:AM$2000,B236,21))</f>
        <v>V</v>
      </c>
      <c r="H236" s="225">
        <f>IF(A236="P",INDEX('LŠZ P'!A$2:AN$2000,B236,17),INDEX('LŠZ H'!A$2:AM$2000,B236,17))</f>
        <v>23233</v>
      </c>
      <c r="I236" s="294">
        <v>45055</v>
      </c>
      <c r="J236" s="258" t="str">
        <f>IF(A236="P",INDEX('LŠZ P'!A$2:AN$2000,B236,2),INDEX('LŠZ H'!A$2:AM$2000,B236,2))</f>
        <v>MPK</v>
      </c>
      <c r="K236" s="225" t="str">
        <f>IF(A236="P",CONCATENATE(INDEX('LŠZ P'!A$2:AN$2000,B236,24),",",INDEX('LŠZ P'!A$2:AN$2000,B236,26)," ",INDEX('LŠZ P'!A$2:AN$2000,B236,25)),CONCATENATE(INDEX('LŠZ H'!A$2:AM$2000,B236,24),",",INDEX('LŠZ H'!A$2:AM$2000,B236,26)," ",INDEX('LŠZ H'!A$2:AM$2000,B236,25)))</f>
        <v>Poľná 16,DGAC 45771</v>
      </c>
      <c r="L236" s="225" t="str">
        <f>IF(A236="P",INDEX('LŠZ P'!A$2:AN$2000,B236,20),INDEX('LŠZ H'!A$2:AM$2000,B236,20))</f>
        <v>Adame</v>
      </c>
      <c r="M236" s="225" t="str">
        <f>IF(A236="P",CONCATENATE(INDEX('LŠZ P'!A$2:AN$2000,B236,3),"/",INDEX('LŠZ P'!A$2:AN$2000,B236,4)),CONCATENATE(INDEX('LŠZ H'!A$2:AM$2000,B236,3),"/",INDEX('LŠZ H'!A$2:AM$2000,B236,4)))</f>
        <v>CHARGER 2 18/</v>
      </c>
      <c r="N236" s="225" t="e">
        <f>IF(A236="P",CONCATENATE(INDEX('LŠZ P'!A$2:AN$2000,B236,23),";",INDEX('LŠZ P'!A$2:AN$2000,B236,42)),CONCATENATE(INDEX('LŠZ H'!A$2:AM$2000,B236,23),";",INDEX('LŠZ H'!A$2:AM$2000,B236,39)))</f>
        <v>#REF!</v>
      </c>
      <c r="O236" s="294">
        <v>45771</v>
      </c>
      <c r="P236" s="297"/>
    </row>
    <row r="237" spans="1:16" s="262" customFormat="1">
      <c r="A237" s="225" t="s">
        <v>722</v>
      </c>
      <c r="B237" s="258">
        <v>1402</v>
      </c>
      <c r="C237" s="392">
        <v>234</v>
      </c>
      <c r="D237" s="225" t="str">
        <f>IF(A237="P",INDEX('LŠZ P'!A$2:AN$2000,B237,11),INDEX('LŠZ H'!A$2:AM$2000,B237,11))</f>
        <v>Peter GREGOR</v>
      </c>
      <c r="E237" s="225" t="str">
        <f>IF(A237="P",INDEX('LŠZ P'!A$2:AN$2000,B237,5),INDEX('LŠZ H'!A$2:AM$2000,B237,5))</f>
        <v>OM-L402</v>
      </c>
      <c r="F237" s="225">
        <f>IF(A237="P",INDEX('LŠZ P'!A$2:AN$2000,B237,6),INDEX('LŠZ H'!A$2:AM$2000,B237,6))</f>
        <v>0</v>
      </c>
      <c r="G237" s="258" t="str">
        <f>IF(A237="P",INDEX('LŠZ P'!A$2:AN$2000,B237,21),INDEX('LŠZ H'!A$2:AM$2000,B237,21))</f>
        <v>V</v>
      </c>
      <c r="H237" s="225">
        <f>IF(A237="P",INDEX('LŠZ P'!A$2:AN$2000,B237,17),INDEX('LŠZ H'!A$2:AM$2000,B237,17))</f>
        <v>23234</v>
      </c>
      <c r="I237" s="294">
        <v>45055</v>
      </c>
      <c r="J237" s="258" t="str">
        <f>IF(A237="P",INDEX('LŠZ P'!A$2:AN$2000,B237,2),INDEX('LŠZ H'!A$2:AM$2000,B237,2))</f>
        <v>PK</v>
      </c>
      <c r="K237" s="225" t="str">
        <f>IF(A237="P",CONCATENATE(INDEX('LŠZ P'!A$2:AN$2000,B237,24),",",INDEX('LŠZ P'!A$2:AN$2000,B237,26)," ",INDEX('LŠZ P'!A$2:AN$2000,B237,25)),CONCATENATE(INDEX('LŠZ H'!A$2:AM$2000,B237,24),",",INDEX('LŠZ H'!A$2:AM$2000,B237,26)," ",INDEX('LŠZ H'!A$2:AM$2000,B237,25)))</f>
        <v>Sedličná 496,EN-B 45775</v>
      </c>
      <c r="L237" s="225" t="str">
        <f>IF(A237="P",INDEX('LŠZ P'!A$2:AN$2000,B237,20),INDEX('LŠZ H'!A$2:AM$2000,B237,20))</f>
        <v>Čierny</v>
      </c>
      <c r="M237" s="225" t="str">
        <f>IF(A237="P",CONCATENATE(INDEX('LŠZ P'!A$2:AN$2000,B237,3),"/",INDEX('LŠZ P'!A$2:AN$2000,B237,4)),CONCATENATE(INDEX('LŠZ H'!A$2:AM$2000,B237,3),"/",INDEX('LŠZ H'!A$2:AM$2000,B237,4)))</f>
        <v>GEO 4 ML/</v>
      </c>
      <c r="N237" s="225" t="e">
        <f>IF(A237="P",CONCATENATE(INDEX('LŠZ P'!A$2:AN$2000,B237,23),";",INDEX('LŠZ P'!A$2:AN$2000,B237,42)),CONCATENATE(INDEX('LŠZ H'!A$2:AM$2000,B237,23),";",INDEX('LŠZ H'!A$2:AM$2000,B237,39)))</f>
        <v>#REF!</v>
      </c>
      <c r="O237" s="294">
        <v>45775</v>
      </c>
      <c r="P237" s="297"/>
    </row>
    <row r="238" spans="1:16" s="262" customFormat="1">
      <c r="A238" s="225" t="s">
        <v>722</v>
      </c>
      <c r="B238" s="258">
        <v>1403</v>
      </c>
      <c r="C238" s="392">
        <v>235</v>
      </c>
      <c r="D238" s="225" t="str">
        <f>IF(A238="P",INDEX('LŠZ P'!A$2:AN$2000,B238,11),INDEX('LŠZ H'!A$2:AM$2000,B238,11))</f>
        <v>Jozef PELLA</v>
      </c>
      <c r="E238" s="225" t="str">
        <f>IF(A238="P",INDEX('LŠZ P'!A$2:AN$2000,B238,5),INDEX('LŠZ H'!A$2:AM$2000,B238,5))</f>
        <v>OM-L403</v>
      </c>
      <c r="F238" s="225">
        <f>IF(A238="P",INDEX('LŠZ P'!A$2:AN$2000,B238,6),INDEX('LŠZ H'!A$2:AM$2000,B238,6))</f>
        <v>0</v>
      </c>
      <c r="G238" s="258" t="str">
        <f>IF(A238="P",INDEX('LŠZ P'!A$2:AN$2000,B238,21),INDEX('LŠZ H'!A$2:AM$2000,B238,21))</f>
        <v>V</v>
      </c>
      <c r="H238" s="225">
        <f>IF(A238="P",INDEX('LŠZ P'!A$2:AN$2000,B238,17),INDEX('LŠZ H'!A$2:AM$2000,B238,17))</f>
        <v>23235</v>
      </c>
      <c r="I238" s="294">
        <v>45056</v>
      </c>
      <c r="J238" s="258" t="str">
        <f>IF(A238="P",INDEX('LŠZ P'!A$2:AN$2000,B238,2),INDEX('LŠZ H'!A$2:AM$2000,B238,2))</f>
        <v>PK</v>
      </c>
      <c r="K238" s="225" t="str">
        <f>IF(A238="P",CONCATENATE(INDEX('LŠZ P'!A$2:AN$2000,B238,24),",",INDEX('LŠZ P'!A$2:AN$2000,B238,26)," ",INDEX('LŠZ P'!A$2:AN$2000,B238,25)),CONCATENATE(INDEX('LŠZ H'!A$2:AM$2000,B238,24),",",INDEX('LŠZ H'!A$2:AM$2000,B238,26)," ",INDEX('LŠZ H'!A$2:AM$2000,B238,25)))</f>
        <v>Malokarpatská 1853/10,EN-C 45780</v>
      </c>
      <c r="L238" s="225" t="str">
        <f>IF(A238="P",INDEX('LŠZ P'!A$2:AN$2000,B238,20),INDEX('LŠZ H'!A$2:AM$2000,B238,20))</f>
        <v>Vyparina</v>
      </c>
      <c r="M238" s="225" t="str">
        <f>IF(A238="P",CONCATENATE(INDEX('LŠZ P'!A$2:AN$2000,B238,3),"/",INDEX('LŠZ P'!A$2:AN$2000,B238,4)),CONCATENATE(INDEX('LŠZ H'!A$2:AM$2000,B238,3),"/",INDEX('LŠZ H'!A$2:AM$2000,B238,4)))</f>
        <v>ARTIK R 25/</v>
      </c>
      <c r="N238" s="225" t="e">
        <f>IF(A238="P",CONCATENATE(INDEX('LŠZ P'!A$2:AN$2000,B238,23),";",INDEX('LŠZ P'!A$2:AN$2000,B238,42)),CONCATENATE(INDEX('LŠZ H'!A$2:AM$2000,B238,23),";",INDEX('LŠZ H'!A$2:AM$2000,B238,39)))</f>
        <v>#REF!</v>
      </c>
      <c r="O238" s="294">
        <v>45780</v>
      </c>
      <c r="P238" s="297"/>
    </row>
    <row r="239" spans="1:16" s="262" customFormat="1">
      <c r="A239" s="225" t="s">
        <v>722</v>
      </c>
      <c r="B239" s="258">
        <v>1404</v>
      </c>
      <c r="C239" s="392">
        <v>236</v>
      </c>
      <c r="D239" s="225" t="str">
        <f>IF(A239="P",INDEX('LŠZ P'!A$2:AN$2000,B239,11),INDEX('LŠZ H'!A$2:AM$2000,B239,11))</f>
        <v>Róbert KAUČÁRIK</v>
      </c>
      <c r="E239" s="225" t="str">
        <f>IF(A239="P",INDEX('LŠZ P'!A$2:AN$2000,B239,5),INDEX('LŠZ H'!A$2:AM$2000,B239,5))</f>
        <v>OM-L404</v>
      </c>
      <c r="F239" s="225">
        <f>IF(A239="P",INDEX('LŠZ P'!A$2:AN$2000,B239,6),INDEX('LŠZ H'!A$2:AM$2000,B239,6))</f>
        <v>0</v>
      </c>
      <c r="G239" s="258" t="str">
        <f>IF(A239="P",INDEX('LŠZ P'!A$2:AN$2000,B239,21),INDEX('LŠZ H'!A$2:AM$2000,B239,21))</f>
        <v>V</v>
      </c>
      <c r="H239" s="225">
        <f>IF(A239="P",INDEX('LŠZ P'!A$2:AN$2000,B239,17),INDEX('LŠZ H'!A$2:AM$2000,B239,17))</f>
        <v>23236</v>
      </c>
      <c r="I239" s="294">
        <v>45056</v>
      </c>
      <c r="J239" s="258" t="str">
        <f>IF(A239="P",INDEX('LŠZ P'!A$2:AN$2000,B239,2),INDEX('LŠZ H'!A$2:AM$2000,B239,2))</f>
        <v>PK</v>
      </c>
      <c r="K239" s="225" t="str">
        <f>IF(A239="P",CONCATENATE(INDEX('LŠZ P'!A$2:AN$2000,B239,24),",",INDEX('LŠZ P'!A$2:AN$2000,B239,26)," ",INDEX('LŠZ P'!A$2:AN$2000,B239,25)),CONCATENATE(INDEX('LŠZ H'!A$2:AM$2000,B239,24),",",INDEX('LŠZ H'!A$2:AM$2000,B239,26)," ",INDEX('LŠZ H'!A$2:AM$2000,B239,25)))</f>
        <v>Jasenová 236,NIL 45779</v>
      </c>
      <c r="L239" s="225" t="str">
        <f>IF(A239="P",INDEX('LŠZ P'!A$2:AN$2000,B239,20),INDEX('LŠZ H'!A$2:AM$2000,B239,20))</f>
        <v>Vrabec</v>
      </c>
      <c r="M239" s="225" t="str">
        <f>IF(A239="P",CONCATENATE(INDEX('LŠZ P'!A$2:AN$2000,B239,3),"/",INDEX('LŠZ P'!A$2:AN$2000,B239,4)),CONCATENATE(INDEX('LŠZ H'!A$2:AM$2000,B239,3),"/",INDEX('LŠZ H'!A$2:AM$2000,B239,4)))</f>
        <v>VEGA 6 XXL/</v>
      </c>
      <c r="N239" s="225" t="e">
        <f>IF(A239="P",CONCATENATE(INDEX('LŠZ P'!A$2:AN$2000,B239,23),";",INDEX('LŠZ P'!A$2:AN$2000,B239,42)),CONCATENATE(INDEX('LŠZ H'!A$2:AM$2000,B239,23),";",INDEX('LŠZ H'!A$2:AM$2000,B239,39)))</f>
        <v>#REF!</v>
      </c>
      <c r="O239" s="226">
        <v>45779</v>
      </c>
      <c r="P239" s="297"/>
    </row>
    <row r="240" spans="1:16" s="262" customFormat="1">
      <c r="A240" s="225" t="s">
        <v>722</v>
      </c>
      <c r="B240" s="258">
        <v>196</v>
      </c>
      <c r="C240" s="392">
        <v>237</v>
      </c>
      <c r="D240" s="225" t="str">
        <f>IF(A240="P",INDEX('LŠZ P'!A$2:AN$2000,B240,11),INDEX('LŠZ H'!A$2:AM$2000,B240,11))</f>
        <v>Pavol SLIVA</v>
      </c>
      <c r="E240" s="225" t="str">
        <f>IF(A240="P",INDEX('LŠZ P'!A$2:AN$2000,B240,5),INDEX('LŠZ H'!A$2:AM$2000,B240,5))</f>
        <v>OM-P196</v>
      </c>
      <c r="F240" s="225">
        <f>IF(A240="P",INDEX('LŠZ P'!A$2:AN$2000,B240,6),INDEX('LŠZ H'!A$2:AM$2000,B240,6))</f>
        <v>0</v>
      </c>
      <c r="G240" s="258" t="str">
        <f>IF(A240="P",INDEX('LŠZ P'!A$2:AN$2000,B240,21),INDEX('LŠZ H'!A$2:AM$2000,B240,21))</f>
        <v>P</v>
      </c>
      <c r="H240" s="225">
        <f>IF(A240="P",INDEX('LŠZ P'!A$2:AN$2000,B240,17),INDEX('LŠZ H'!A$2:AM$2000,B240,17))</f>
        <v>21092</v>
      </c>
      <c r="I240" s="294">
        <v>45057</v>
      </c>
      <c r="J240" s="258" t="str">
        <f>IF(A240="P",INDEX('LŠZ P'!A$2:AN$2000,B240,2),INDEX('LŠZ H'!A$2:AM$2000,B240,2))</f>
        <v>PK</v>
      </c>
      <c r="K240" s="225" t="str">
        <f>IF(A240="P",CONCATENATE(INDEX('LŠZ P'!A$2:AN$2000,B240,24),",",INDEX('LŠZ P'!A$2:AN$2000,B240,26)," ",INDEX('LŠZ P'!A$2:AN$2000,B240,25)),CONCATENATE(INDEX('LŠZ H'!A$2:AM$2000,B240,24),",",INDEX('LŠZ H'!A$2:AM$2000,B240,26)," ",INDEX('LŠZ H'!A$2:AM$2000,B240,25)))</f>
        <v>Ľudová 36,EN-C 45733</v>
      </c>
      <c r="L240" s="225" t="str">
        <f>IF(A240="P",INDEX('LŠZ P'!A$2:AN$2000,B240,20),INDEX('LŠZ H'!A$2:AM$2000,B240,20))</f>
        <v>Šimek</v>
      </c>
      <c r="M240" s="225" t="str">
        <f>IF(A240="P",CONCATENATE(INDEX('LŠZ P'!A$2:AN$2000,B240,3),"/",INDEX('LŠZ P'!A$2:AN$2000,B240,4)),CONCATENATE(INDEX('LŠZ H'!A$2:AM$2000,B240,3),"/",INDEX('LŠZ H'!A$2:AM$2000,B240,4)))</f>
        <v>ALPINA 2 ML/</v>
      </c>
      <c r="N240" s="225" t="e">
        <f>IF(A240="P",CONCATENATE(INDEX('LŠZ P'!A$2:AN$2000,B240,23),";",INDEX('LŠZ P'!A$2:AN$2000,B240,42)),CONCATENATE(INDEX('LŠZ H'!A$2:AM$2000,B240,23),";",INDEX('LŠZ H'!A$2:AM$2000,B240,39)))</f>
        <v>#REF!</v>
      </c>
      <c r="O240" s="294">
        <v>45733</v>
      </c>
      <c r="P240" s="297"/>
    </row>
    <row r="241" spans="1:16" s="262" customFormat="1">
      <c r="A241" s="225" t="s">
        <v>722</v>
      </c>
      <c r="B241" s="258">
        <v>96</v>
      </c>
      <c r="C241" s="392">
        <v>238</v>
      </c>
      <c r="D241" s="225" t="str">
        <f>IF(A241="P",INDEX('LŠZ P'!A$2:AN$2000,B241,11),INDEX('LŠZ H'!A$2:AM$2000,B241,11))</f>
        <v>Miroslav KOMOLÍK</v>
      </c>
      <c r="E241" s="225" t="str">
        <f>IF(A241="P",INDEX('LŠZ P'!A$2:AN$2000,B241,5),INDEX('LŠZ H'!A$2:AM$2000,B241,5))</f>
        <v>OM-P096</v>
      </c>
      <c r="F241" s="225" t="str">
        <f>IF(A241="P",INDEX('LŠZ P'!A$2:AN$2000,B241,6),INDEX('LŠZ H'!A$2:AM$2000,B241,6))</f>
        <v>P096</v>
      </c>
      <c r="G241" s="258" t="str">
        <f>IF(A241="P",INDEX('LŠZ P'!A$2:AN$2000,B241,21),INDEX('LŠZ H'!A$2:AM$2000,B241,21))</f>
        <v>P,P</v>
      </c>
      <c r="H241" s="225">
        <f>IF(A241="P",INDEX('LŠZ P'!A$2:AN$2000,B241,17),INDEX('LŠZ H'!A$2:AM$2000,B241,17))</f>
        <v>21236</v>
      </c>
      <c r="I241" s="294">
        <v>45057</v>
      </c>
      <c r="J241" s="258" t="str">
        <f>IF(A241="P",INDEX('LŠZ P'!A$2:AN$2000,B241,2),INDEX('LŠZ H'!A$2:AM$2000,B241,2))</f>
        <v>MPK</v>
      </c>
      <c r="K241" s="225" t="str">
        <f>IF(A241="P",CONCATENATE(INDEX('LŠZ P'!A$2:AN$2000,B241,24),",",INDEX('LŠZ P'!A$2:AN$2000,B241,26)," ",INDEX('LŠZ P'!A$2:AN$2000,B241,25)),CONCATENATE(INDEX('LŠZ H'!A$2:AM$2000,B241,24),",",INDEX('LŠZ H'!A$2:AM$2000,B241,26)," ",INDEX('LŠZ H'!A$2:AM$2000,B241,25)))</f>
        <v>Záhradky 168/4,EN-B 45787</v>
      </c>
      <c r="L241" s="225" t="str">
        <f>IF(A241="P",INDEX('LŠZ P'!A$2:AN$2000,B241,20),INDEX('LŠZ H'!A$2:AM$2000,B241,20))</f>
        <v>Kačmár</v>
      </c>
      <c r="M241" s="225" t="str">
        <f>IF(A241="P",CONCATENATE(INDEX('LŠZ P'!A$2:AN$2000,B241,3),"/",INDEX('LŠZ P'!A$2:AN$2000,B241,4)),CONCATENATE(INDEX('LŠZ H'!A$2:AM$2000,B241,3),"/",INDEX('LŠZ H'!A$2:AM$2000,B241,4)))</f>
        <v>GOLDEN 4 24/MINIPLANE TOP 80</v>
      </c>
      <c r="N241" s="225" t="e">
        <f>IF(A241="P",CONCATENATE(INDEX('LŠZ P'!A$2:AN$2000,B241,23),";",INDEX('LŠZ P'!A$2:AN$2000,B241,42)),CONCATENATE(INDEX('LŠZ H'!A$2:AM$2000,B241,23),";",INDEX('LŠZ H'!A$2:AM$2000,B241,39)))</f>
        <v>#REF!</v>
      </c>
      <c r="O241" s="226">
        <v>45787</v>
      </c>
      <c r="P241" s="297"/>
    </row>
    <row r="242" spans="1:16" s="262" customFormat="1">
      <c r="A242" s="225" t="s">
        <v>489</v>
      </c>
      <c r="B242" s="258">
        <v>82</v>
      </c>
      <c r="C242" s="392">
        <v>239</v>
      </c>
      <c r="D242" s="225" t="str">
        <f>IF(A242="P",INDEX('LŠZ P'!A$2:AN$2000,B242,11),INDEX('LŠZ H'!A$2:AM$2000,B242,11))</f>
        <v>Ján CIPRICH</v>
      </c>
      <c r="E242" s="225" t="str">
        <f>IF(A242="P",INDEX('LŠZ P'!A$2:AN$2000,B242,5),INDEX('LŠZ H'!A$2:AM$2000,B242,5))</f>
        <v>OM-H082</v>
      </c>
      <c r="F242" s="225">
        <f>IF(A242="P",INDEX('LŠZ P'!A$2:AN$2000,B242,6),INDEX('LŠZ H'!A$2:AM$2000,B242,6))</f>
        <v>0</v>
      </c>
      <c r="G242" s="258" t="str">
        <f>IF(A242="P",INDEX('LŠZ P'!A$2:AN$2000,B242,21),INDEX('LŠZ H'!A$2:AM$2000,B242,21))</f>
        <v>V</v>
      </c>
      <c r="H242" s="225">
        <v>23239</v>
      </c>
      <c r="I242" s="294">
        <v>45057</v>
      </c>
      <c r="J242" s="258" t="str">
        <f>IF(A242="P",INDEX('LŠZ P'!A$2:AN$2000,B242,2),INDEX('LŠZ H'!A$2:AM$2000,B242,2))</f>
        <v>MZK</v>
      </c>
      <c r="K242" s="225" t="str">
        <f>IF(A242="P",CONCATENATE(INDEX('LŠZ P'!A$2:AN$2000,B242,24),",",INDEX('LŠZ P'!A$2:AN$2000,B242,26)," ",INDEX('LŠZ P'!A$2:AN$2000,B242,25)),CONCATENATE(INDEX('LŠZ H'!A$2:AM$2000,B242,24),",",INDEX('LŠZ H'!A$2:AM$2000,B242,26)," ",INDEX('LŠZ H'!A$2:AM$2000,B242,25)))</f>
        <v>Plevník 280,018 26 Plevník</v>
      </c>
      <c r="L242" s="225" t="str">
        <f>IF(A242="P",INDEX('LŠZ P'!A$2:AN$2000,B242,20),INDEX('LŠZ H'!A$2:AM$2000,B242,20))</f>
        <v>Turan</v>
      </c>
      <c r="M242" s="225" t="str">
        <f>IF(A242="P",CONCATENATE(INDEX('LŠZ P'!A$2:AN$2000,B242,3),"/",INDEX('LŠZ P'!A$2:AN$2000,B242,4)),CONCATENATE(INDEX('LŠZ H'!A$2:AM$2000,B242,3),"/",INDEX('LŠZ H'!A$2:AM$2000,B242,4)))</f>
        <v>MW 155 / MV06/</v>
      </c>
      <c r="N242" s="225" t="str">
        <f>IF(A242="P",CONCATENATE(INDEX('LŠZ P'!A$2:AN$2000,B242,23),";",INDEX('LŠZ P'!A$2:AN$2000,B242,42)),CONCATENATE(INDEX('LŠZ H'!A$2:AM$2000,B242,23),";",INDEX('LŠZ H'!A$2:AM$2000,B242,39)))</f>
        <v>55//150;</v>
      </c>
      <c r="O242" s="294">
        <v>45770</v>
      </c>
      <c r="P242" s="297"/>
    </row>
    <row r="243" spans="1:16" s="262" customFormat="1">
      <c r="A243" s="225" t="s">
        <v>722</v>
      </c>
      <c r="B243" s="258">
        <v>334</v>
      </c>
      <c r="C243" s="392">
        <v>240</v>
      </c>
      <c r="D243" s="225" t="str">
        <f>IF(A243="P",INDEX('LŠZ P'!A$2:AN$2000,B243,11),INDEX('LŠZ H'!A$2:AM$2000,B243,11))</f>
        <v>Stanislav PUNA</v>
      </c>
      <c r="E243" s="296" t="str">
        <f>IF(A243="P",INDEX('LŠZ P'!A$2:AN$2000,B243,5),INDEX('LŠZ H'!A$2:AM$2000,B243,5))</f>
        <v>OM-P334</v>
      </c>
      <c r="F243" s="225" t="str">
        <f>IF(A243="P",INDEX('LŠZ P'!A$2:AN$2000,B243,6),INDEX('LŠZ H'!A$2:AM$2000,B243,6))</f>
        <v>P334</v>
      </c>
      <c r="G243" s="258" t="str">
        <f>IF(A243="P",INDEX('LŠZ P'!A$2:AN$2000,B243,21),INDEX('LŠZ H'!A$2:AM$2000,B243,21))</f>
        <v>P/P</v>
      </c>
      <c r="H243" s="225">
        <f>IF(A243="P",INDEX('LŠZ P'!A$2:AN$2000,B243,17),INDEX('LŠZ H'!A$2:AM$2000,B243,17))</f>
        <v>20755</v>
      </c>
      <c r="I243" s="294">
        <v>45058</v>
      </c>
      <c r="J243" s="258" t="str">
        <f>IF(A243="P",INDEX('LŠZ P'!A$2:AN$2000,B243,2),INDEX('LŠZ H'!A$2:AM$2000,B243,2))</f>
        <v>PK</v>
      </c>
      <c r="K243" s="225" t="str">
        <f>IF(A243="P",CONCATENATE(INDEX('LŠZ P'!A$2:AN$2000,B243,24),",",INDEX('LŠZ P'!A$2:AN$2000,B243,26)," ",INDEX('LŠZ P'!A$2:AN$2000,B243,25)),CONCATENATE(INDEX('LŠZ H'!A$2:AM$2000,B243,24),",",INDEX('LŠZ H'!A$2:AM$2000,B243,26)," ",INDEX('LŠZ H'!A$2:AM$2000,B243,25)))</f>
        <v>Selec 301,EN-B 45624</v>
      </c>
      <c r="L243" s="225" t="str">
        <f>IF(A243="P",INDEX('LŠZ P'!A$2:AN$2000,B243,20),INDEX('LŠZ H'!A$2:AM$2000,B243,20))</f>
        <v>Vyparina/Ďurina</v>
      </c>
      <c r="M243" s="225" t="str">
        <f>IF(A243="P",CONCATENATE(INDEX('LŠZ P'!A$2:AN$2000,B243,3),"/",INDEX('LŠZ P'!A$2:AN$2000,B243,4)),CONCATENATE(INDEX('LŠZ H'!A$2:AM$2000,B243,3),"/",INDEX('LŠZ H'!A$2:AM$2000,B243,4)))</f>
        <v>PLUTO 3 SM/MINIPLANE TOP 80</v>
      </c>
      <c r="N243" s="225" t="e">
        <f>IF(A243="P",CONCATENATE(INDEX('LŠZ P'!A$2:AN$2000,B243,23),";",INDEX('LŠZ P'!A$2:AN$2000,B243,42)),CONCATENATE(INDEX('LŠZ H'!A$2:AM$2000,B243,23),";",INDEX('LŠZ H'!A$2:AM$2000,B243,39)))</f>
        <v>#REF!</v>
      </c>
      <c r="O243" s="226">
        <v>45784</v>
      </c>
      <c r="P243" s="297"/>
    </row>
    <row r="244" spans="1:16" s="262" customFormat="1">
      <c r="A244" s="225" t="s">
        <v>722</v>
      </c>
      <c r="B244" s="258">
        <v>304</v>
      </c>
      <c r="C244" s="392">
        <v>241</v>
      </c>
      <c r="D244" s="225" t="str">
        <f>IF(A244="P",INDEX('LŠZ P'!A$2:AN$2000,B244,11),INDEX('LŠZ H'!A$2:AM$2000,B244,11))</f>
        <v>Branislav FRANTA</v>
      </c>
      <c r="E244" s="225" t="str">
        <f>IF(A244="P",INDEX('LŠZ P'!A$2:AN$2000,B244,5),INDEX('LŠZ H'!A$2:AM$2000,B244,5))</f>
        <v>OM-P304</v>
      </c>
      <c r="F244" s="225">
        <f>IF(A244="P",INDEX('LŠZ P'!A$2:AN$2000,B244,6),INDEX('LŠZ H'!A$2:AM$2000,B244,6))</f>
        <v>0</v>
      </c>
      <c r="G244" s="258" t="str">
        <f>IF(A244="P",INDEX('LŠZ P'!A$2:AN$2000,B244,21),INDEX('LŠZ H'!A$2:AM$2000,B244,21))</f>
        <v>P/V</v>
      </c>
      <c r="H244" s="225">
        <v>23241</v>
      </c>
      <c r="I244" s="294">
        <v>45061</v>
      </c>
      <c r="J244" s="258" t="str">
        <f>IF(A244="P",INDEX('LŠZ P'!A$2:AN$2000,B244,2),INDEX('LŠZ H'!A$2:AM$2000,B244,2))</f>
        <v>PK</v>
      </c>
      <c r="K244" s="225" t="str">
        <f>IF(A244="P",CONCATENATE(INDEX('LŠZ P'!A$2:AN$2000,B244,24),",",INDEX('LŠZ P'!A$2:AN$2000,B244,26)," ",INDEX('LŠZ P'!A$2:AN$2000,B244,25)),CONCATENATE(INDEX('LŠZ H'!A$2:AM$2000,B244,24),",",INDEX('LŠZ H'!A$2:AM$2000,B244,26)," ",INDEX('LŠZ H'!A$2:AM$2000,B244,25)))</f>
        <v>Píniová 25,EN-B 45789</v>
      </c>
      <c r="L244" s="225" t="str">
        <f>IF(A244="P",INDEX('LŠZ P'!A$2:AN$2000,B244,20),INDEX('LŠZ H'!A$2:AM$2000,B244,20))</f>
        <v>Vrabec</v>
      </c>
      <c r="M244" s="225" t="str">
        <f>IF(A244="P",CONCATENATE(INDEX('LŠZ P'!A$2:AN$2000,B244,3),"/",INDEX('LŠZ P'!A$2:AN$2000,B244,4)),CONCATENATE(INDEX('LŠZ H'!A$2:AM$2000,B244,3),"/",INDEX('LŠZ H'!A$2:AM$2000,B244,4)))</f>
        <v>PLUTO 2 M/</v>
      </c>
      <c r="N244" s="225" t="e">
        <f>IF(A244="P",CONCATENATE(INDEX('LŠZ P'!A$2:AN$2000,B244,23),";",INDEX('LŠZ P'!A$2:AN$2000,B244,42)),CONCATENATE(INDEX('LŠZ H'!A$2:AM$2000,B244,23),";",INDEX('LŠZ H'!A$2:AM$2000,B244,39)))</f>
        <v>#REF!</v>
      </c>
      <c r="O244" s="294">
        <v>45792</v>
      </c>
      <c r="P244" s="297"/>
    </row>
    <row r="245" spans="1:16" s="262" customFormat="1">
      <c r="A245" s="225" t="s">
        <v>722</v>
      </c>
      <c r="B245" s="258">
        <v>658</v>
      </c>
      <c r="C245" s="392">
        <v>242</v>
      </c>
      <c r="D245" s="225" t="str">
        <f>IF(A245="P",INDEX('LŠZ P'!A$2:AN$2000,B245,11),INDEX('LŠZ H'!A$2:AM$2000,B245,11))</f>
        <v>Bc. Jaroslav GÁBIK</v>
      </c>
      <c r="E245" s="225" t="str">
        <f>IF(A245="P",INDEX('LŠZ P'!A$2:AN$2000,B245,5),INDEX('LŠZ H'!A$2:AM$2000,B245,5))</f>
        <v>OM-P658</v>
      </c>
      <c r="F245" s="225">
        <f>IF(A245="P",INDEX('LŠZ P'!A$2:AN$2000,B245,6),INDEX('LŠZ H'!A$2:AM$2000,B245,6))</f>
        <v>0</v>
      </c>
      <c r="G245" s="258" t="str">
        <f>IF(A245="P",INDEX('LŠZ P'!A$2:AN$2000,B245,21),INDEX('LŠZ H'!A$2:AM$2000,B245,21))</f>
        <v>P</v>
      </c>
      <c r="H245" s="225">
        <f>IF(A245="P",INDEX('LŠZ P'!A$2:AN$2000,B245,17),INDEX('LŠZ H'!A$2:AM$2000,B245,17))</f>
        <v>21277</v>
      </c>
      <c r="I245" s="294">
        <v>45061</v>
      </c>
      <c r="J245" s="258" t="str">
        <f>IF(A245="P",INDEX('LŠZ P'!A$2:AN$2000,B245,2),INDEX('LŠZ H'!A$2:AM$2000,B245,2))</f>
        <v>PK</v>
      </c>
      <c r="K245" s="225" t="str">
        <f>IF(A245="P",CONCATENATE(INDEX('LŠZ P'!A$2:AN$2000,B245,24),",",INDEX('LŠZ P'!A$2:AN$2000,B245,26)," ",INDEX('LŠZ P'!A$2:AN$2000,B245,25)),CONCATENATE(INDEX('LŠZ H'!A$2:AM$2000,B245,24),",",INDEX('LŠZ H'!A$2:AM$2000,B245,26)," ",INDEX('LŠZ H'!A$2:AM$2000,B245,25)))</f>
        <v>Moravská 1634/21,EN-A 45421</v>
      </c>
      <c r="L245" s="225" t="str">
        <f>IF(A245="P",INDEX('LŠZ P'!A$2:AN$2000,B245,20),INDEX('LŠZ H'!A$2:AM$2000,B245,20))</f>
        <v>Čierny</v>
      </c>
      <c r="M245" s="225" t="str">
        <f>IF(A245="P",CONCATENATE(INDEX('LŠZ P'!A$2:AN$2000,B245,3),"/",INDEX('LŠZ P'!A$2:AN$2000,B245,4)),CONCATENATE(INDEX('LŠZ H'!A$2:AM$2000,B245,3),"/",INDEX('LŠZ H'!A$2:AM$2000,B245,4)))</f>
        <v>MESCAL 2 S/</v>
      </c>
      <c r="N245" s="225" t="e">
        <f>IF(A245="P",CONCATENATE(INDEX('LŠZ P'!A$2:AN$2000,B245,23),";",INDEX('LŠZ P'!A$2:AN$2000,B245,42)),CONCATENATE(INDEX('LŠZ H'!A$2:AM$2000,B245,23),";",INDEX('LŠZ H'!A$2:AM$2000,B245,39)))</f>
        <v>#REF!</v>
      </c>
      <c r="O245" s="294">
        <v>45421</v>
      </c>
      <c r="P245" s="297"/>
    </row>
    <row r="246" spans="1:16" s="262" customFormat="1">
      <c r="A246" s="225" t="s">
        <v>722</v>
      </c>
      <c r="B246" s="258">
        <v>780</v>
      </c>
      <c r="C246" s="392">
        <v>243</v>
      </c>
      <c r="D246" s="225" t="str">
        <f>IF(A246="P",INDEX('LŠZ P'!A$2:AN$2000,B246,11),INDEX('LŠZ H'!A$2:AM$2000,B246,11))</f>
        <v>Ing. Martin KOČÍK</v>
      </c>
      <c r="E246" s="225" t="str">
        <f>IF(A246="P",INDEX('LŠZ P'!A$2:AN$2000,B246,5),INDEX('LŠZ H'!A$2:AM$2000,B246,5))</f>
        <v>OM-P780</v>
      </c>
      <c r="F246" s="225">
        <f>IF(A246="P",INDEX('LŠZ P'!A$2:AN$2000,B246,6),INDEX('LŠZ H'!A$2:AM$2000,B246,6))</f>
        <v>0</v>
      </c>
      <c r="G246" s="258" t="str">
        <f>IF(A246="P",INDEX('LŠZ P'!A$2:AN$2000,B246,21),INDEX('LŠZ H'!A$2:AM$2000,B246,21))</f>
        <v>P</v>
      </c>
      <c r="H246" s="225">
        <f>IF(A246="P",INDEX('LŠZ P'!A$2:AN$2000,B246,17),INDEX('LŠZ H'!A$2:AM$2000,B246,17))</f>
        <v>22669</v>
      </c>
      <c r="I246" s="294">
        <v>45061</v>
      </c>
      <c r="J246" s="258" t="str">
        <f>IF(A246="P",INDEX('LŠZ P'!A$2:AN$2000,B246,2),INDEX('LŠZ H'!A$2:AM$2000,B246,2))</f>
        <v>PK</v>
      </c>
      <c r="K246" s="225" t="str">
        <f>IF(A246="P",CONCATENATE(INDEX('LŠZ P'!A$2:AN$2000,B246,24),",",INDEX('LŠZ P'!A$2:AN$2000,B246,26)," ",INDEX('LŠZ P'!A$2:AN$2000,B246,25)),CONCATENATE(INDEX('LŠZ H'!A$2:AM$2000,B246,24),",",INDEX('LŠZ H'!A$2:AM$2000,B246,26)," ",INDEX('LŠZ H'!A$2:AM$2000,B246,25)))</f>
        <v>Sokoľ 822,EN-B 45787</v>
      </c>
      <c r="L246" s="225" t="str">
        <f>IF(A246="P",INDEX('LŠZ P'!A$2:AN$2000,B246,20),INDEX('LŠZ H'!A$2:AM$2000,B246,20))</f>
        <v>Vyparina</v>
      </c>
      <c r="M246" s="225" t="str">
        <f>IF(A246="P",CONCATENATE(INDEX('LŠZ P'!A$2:AN$2000,B246,3),"/",INDEX('LŠZ P'!A$2:AN$2000,B246,4)),CONCATENATE(INDEX('LŠZ H'!A$2:AM$2000,B246,3),"/",INDEX('LŠZ H'!A$2:AM$2000,B246,4)))</f>
        <v>BEAT 23/</v>
      </c>
      <c r="N246" s="225" t="e">
        <f>IF(A246="P",CONCATENATE(INDEX('LŠZ P'!A$2:AN$2000,B246,23),";",INDEX('LŠZ P'!A$2:AN$2000,B246,42)),CONCATENATE(INDEX('LŠZ H'!A$2:AM$2000,B246,23),";",INDEX('LŠZ H'!A$2:AM$2000,B246,39)))</f>
        <v>#REF!</v>
      </c>
      <c r="O246" s="294">
        <v>45787</v>
      </c>
      <c r="P246" s="297"/>
    </row>
    <row r="247" spans="1:16" s="262" customFormat="1">
      <c r="A247" s="225" t="s">
        <v>722</v>
      </c>
      <c r="B247" s="258">
        <v>116</v>
      </c>
      <c r="C247" s="392">
        <v>244</v>
      </c>
      <c r="D247" s="225" t="str">
        <f>IF(A247="P",INDEX('LŠZ P'!A$2:AN$2000,B247,11),INDEX('LŠZ H'!A$2:AM$2000,B247,11))</f>
        <v>Mgr. Tomáš KUNÍK</v>
      </c>
      <c r="E247" s="225" t="str">
        <f>IF(A247="P",INDEX('LŠZ P'!A$2:AN$2000,B247,5),INDEX('LŠZ H'!A$2:AM$2000,B247,5))</f>
        <v>OM-P116</v>
      </c>
      <c r="F247" s="225">
        <f>IF(A247="P",INDEX('LŠZ P'!A$2:AN$2000,B247,6),INDEX('LŠZ H'!A$2:AM$2000,B247,6))</f>
        <v>0</v>
      </c>
      <c r="G247" s="258" t="str">
        <f>IF(A247="P",INDEX('LŠZ P'!A$2:AN$2000,B247,21),INDEX('LŠZ H'!A$2:AM$2000,B247,21))</f>
        <v>P</v>
      </c>
      <c r="H247" s="225">
        <f>IF(A247="P",INDEX('LŠZ P'!A$2:AN$2000,B247,17),INDEX('LŠZ H'!A$2:AM$2000,B247,17))</f>
        <v>19211</v>
      </c>
      <c r="I247" s="294">
        <v>45061</v>
      </c>
      <c r="J247" s="258" t="str">
        <f>IF(A247="P",INDEX('LŠZ P'!A$2:AN$2000,B247,2),INDEX('LŠZ H'!A$2:AM$2000,B247,2))</f>
        <v>PK</v>
      </c>
      <c r="K247" s="225" t="str">
        <f>IF(A247="P",CONCATENATE(INDEX('LŠZ P'!A$2:AN$2000,B247,24),",",INDEX('LŠZ P'!A$2:AN$2000,B247,26)," ",INDEX('LŠZ P'!A$2:AN$2000,B247,25)),CONCATENATE(INDEX('LŠZ H'!A$2:AM$2000,B247,24),",",INDEX('LŠZ H'!A$2:AM$2000,B247,26)," ",INDEX('LŠZ H'!A$2:AM$2000,B247,25)))</f>
        <v>Majerský rad 669/79,EN-B 45754</v>
      </c>
      <c r="L247" s="225" t="str">
        <f>IF(A247="P",INDEX('LŠZ P'!A$2:AN$2000,B247,20),INDEX('LŠZ H'!A$2:AM$2000,B247,20))</f>
        <v>Podmaník</v>
      </c>
      <c r="M247" s="225" t="str">
        <f>IF(A247="P",CONCATENATE(INDEX('LŠZ P'!A$2:AN$2000,B247,3),"/",INDEX('LŠZ P'!A$2:AN$2000,B247,4)),CONCATENATE(INDEX('LŠZ H'!A$2:AM$2000,B247,3),"/",INDEX('LŠZ H'!A$2:AM$2000,B247,4)))</f>
        <v>BiGOLDEN 4 42/</v>
      </c>
      <c r="N247" s="225" t="e">
        <f>IF(A247="P",CONCATENATE(INDEX('LŠZ P'!A$2:AN$2000,B247,23),";",INDEX('LŠZ P'!A$2:AN$2000,B247,42)),CONCATENATE(INDEX('LŠZ H'!A$2:AM$2000,B247,23),";",INDEX('LŠZ H'!A$2:AM$2000,B247,39)))</f>
        <v>#REF!</v>
      </c>
      <c r="O247" s="294">
        <v>45754</v>
      </c>
      <c r="P247" s="297"/>
    </row>
    <row r="248" spans="1:16" s="262" customFormat="1">
      <c r="A248" s="225" t="s">
        <v>722</v>
      </c>
      <c r="B248" s="258">
        <v>1406</v>
      </c>
      <c r="C248" s="392">
        <v>245</v>
      </c>
      <c r="D248" s="225" t="str">
        <f>IF(A248="P",INDEX('LŠZ P'!A$2:AN$2000,B248,11),INDEX('LŠZ H'!A$2:AM$2000,B248,11))</f>
        <v>Roman PETÁK</v>
      </c>
      <c r="E248" s="225" t="str">
        <f>IF(A248="P",INDEX('LŠZ P'!A$2:AN$2000,B248,5),INDEX('LŠZ H'!A$2:AM$2000,B248,5))</f>
        <v>OM-L406</v>
      </c>
      <c r="F248" s="225">
        <f>IF(A248="P",INDEX('LŠZ P'!A$2:AN$2000,B248,6),INDEX('LŠZ H'!A$2:AM$2000,B248,6))</f>
        <v>0</v>
      </c>
      <c r="G248" s="258" t="str">
        <f>IF(A248="P",INDEX('LŠZ P'!A$2:AN$2000,B248,21),INDEX('LŠZ H'!A$2:AM$2000,B248,21))</f>
        <v>V</v>
      </c>
      <c r="H248" s="225">
        <v>23245</v>
      </c>
      <c r="I248" s="294">
        <v>45062</v>
      </c>
      <c r="J248" s="258" t="str">
        <f>IF(A248="P",INDEX('LŠZ P'!A$2:AN$2000,B248,2),INDEX('LŠZ H'!A$2:AM$2000,B248,2))</f>
        <v>PK</v>
      </c>
      <c r="K248" s="225" t="str">
        <f>IF(A248="P",CONCATENATE(INDEX('LŠZ P'!A$2:AN$2000,B248,24),",",INDEX('LŠZ P'!A$2:AN$2000,B248,26)," ",INDEX('LŠZ P'!A$2:AN$2000,B248,25)),CONCATENATE(INDEX('LŠZ H'!A$2:AM$2000,B248,24),",",INDEX('LŠZ H'!A$2:AM$2000,B248,26)," ",INDEX('LŠZ H'!A$2:AM$2000,B248,25)))</f>
        <v>Komenského 15,EN-B 45787</v>
      </c>
      <c r="L248" s="225" t="str">
        <f>IF(A248="P",INDEX('LŠZ P'!A$2:AN$2000,B248,20),INDEX('LŠZ H'!A$2:AM$2000,B248,20))</f>
        <v>Ďurina</v>
      </c>
      <c r="M248" s="225" t="str">
        <f>IF(A248="P",CONCATENATE(INDEX('LŠZ P'!A$2:AN$2000,B248,3),"/",INDEX('LŠZ P'!A$2:AN$2000,B248,4)),CONCATENATE(INDEX('LŠZ H'!A$2:AM$2000,B248,3),"/",INDEX('LŠZ H'!A$2:AM$2000,B248,4)))</f>
        <v>EDEN 6 30/</v>
      </c>
      <c r="N248" s="225" t="e">
        <f>IF(A248="P",CONCATENATE(INDEX('LŠZ P'!A$2:AN$2000,B248,23),";",INDEX('LŠZ P'!A$2:AN$2000,B248,42)),CONCATENATE(INDEX('LŠZ H'!A$2:AM$2000,B248,23),";",INDEX('LŠZ H'!A$2:AM$2000,B248,39)))</f>
        <v>#REF!</v>
      </c>
      <c r="O248" s="294">
        <v>45787</v>
      </c>
      <c r="P248" s="297"/>
    </row>
    <row r="249" spans="1:16" s="262" customFormat="1">
      <c r="A249" s="225" t="s">
        <v>722</v>
      </c>
      <c r="B249" s="258">
        <v>157</v>
      </c>
      <c r="C249" s="392">
        <v>246</v>
      </c>
      <c r="D249" s="225" t="str">
        <f>IF(A249="P",INDEX('LŠZ P'!A$2:AN$2000,B249,11),INDEX('LŠZ H'!A$2:AM$2000,B249,11))</f>
        <v>Rubin KOSTOV</v>
      </c>
      <c r="E249" s="225" t="str">
        <f>IF(A249="P",INDEX('LŠZ P'!A$2:AN$2000,B249,5),INDEX('LŠZ H'!A$2:AM$2000,B249,5))</f>
        <v>OM-P157</v>
      </c>
      <c r="F249" s="225">
        <f>IF(A249="P",INDEX('LŠZ P'!A$2:AN$2000,B249,6),INDEX('LŠZ H'!A$2:AM$2000,B249,6))</f>
        <v>0</v>
      </c>
      <c r="G249" s="258" t="str">
        <f>IF(A249="P",INDEX('LŠZ P'!A$2:AN$2000,B249,21),INDEX('LŠZ H'!A$2:AM$2000,B249,21))</f>
        <v>Z</v>
      </c>
      <c r="H249" s="225">
        <f>IF(A249="P",INDEX('LŠZ P'!A$2:AN$2000,B249,17),INDEX('LŠZ H'!A$2:AM$2000,B249,17))</f>
        <v>22359</v>
      </c>
      <c r="I249" s="294">
        <v>45062</v>
      </c>
      <c r="J249" s="258" t="str">
        <f>IF(A249="P",INDEX('LŠZ P'!A$2:AN$2000,B249,2),INDEX('LŠZ H'!A$2:AM$2000,B249,2))</f>
        <v>PK</v>
      </c>
      <c r="K249" s="225" t="str">
        <f>IF(A249="P",CONCATENATE(INDEX('LŠZ P'!A$2:AN$2000,B249,24),",",INDEX('LŠZ P'!A$2:AN$2000,B249,26)," ",INDEX('LŠZ P'!A$2:AN$2000,B249,25)),CONCATENATE(INDEX('LŠZ H'!A$2:AM$2000,B249,24),",",INDEX('LŠZ H'!A$2:AM$2000,B249,26)," ",INDEX('LŠZ H'!A$2:AM$2000,B249,25)))</f>
        <v>Fraňa Kráľa 6,EN-A 45388</v>
      </c>
      <c r="L249" s="225" t="str">
        <f>IF(A249="P",INDEX('LŠZ P'!A$2:AN$2000,B249,20),INDEX('LŠZ H'!A$2:AM$2000,B249,20))</f>
        <v>Čierny</v>
      </c>
      <c r="M249" s="225" t="str">
        <f>IF(A249="P",CONCATENATE(INDEX('LŠZ P'!A$2:AN$2000,B249,3),"/",INDEX('LŠZ P'!A$2:AN$2000,B249,4)),CONCATENATE(INDEX('LŠZ H'!A$2:AM$2000,B249,3),"/",INDEX('LŠZ H'!A$2:AM$2000,B249,4)))</f>
        <v>COMPACT M/</v>
      </c>
      <c r="N249" s="225" t="e">
        <f>IF(A249="P",CONCATENATE(INDEX('LŠZ P'!A$2:AN$2000,B249,23),";",INDEX('LŠZ P'!A$2:AN$2000,B249,42)),CONCATENATE(INDEX('LŠZ H'!A$2:AM$2000,B249,23),";",INDEX('LŠZ H'!A$2:AM$2000,B249,39)))</f>
        <v>#REF!</v>
      </c>
      <c r="O249" s="294">
        <v>45388</v>
      </c>
      <c r="P249" s="297"/>
    </row>
    <row r="250" spans="1:16" s="262" customFormat="1">
      <c r="A250" s="225" t="s">
        <v>722</v>
      </c>
      <c r="B250" s="258">
        <v>1407</v>
      </c>
      <c r="C250" s="392">
        <v>247</v>
      </c>
      <c r="D250" s="225" t="str">
        <f>IF(A250="P",INDEX('LŠZ P'!A$2:AN$2000,B250,11),INDEX('LŠZ H'!A$2:AM$2000,B250,11))</f>
        <v>Miroslav PAVLIŠ</v>
      </c>
      <c r="E250" s="225" t="str">
        <f>IF(A250="P",INDEX('LŠZ P'!A$2:AN$2000,B250,5),INDEX('LŠZ H'!A$2:AM$2000,B250,5))</f>
        <v>OM-L407</v>
      </c>
      <c r="F250" s="225">
        <f>IF(A250="P",INDEX('LŠZ P'!A$2:AN$2000,B250,6),INDEX('LŠZ H'!A$2:AM$2000,B250,6))</f>
        <v>0</v>
      </c>
      <c r="G250" s="258" t="str">
        <f>IF(A250="P",INDEX('LŠZ P'!A$2:AN$2000,B250,21),INDEX('LŠZ H'!A$2:AM$2000,B250,21))</f>
        <v>V</v>
      </c>
      <c r="H250" s="225">
        <f>IF(A250="P",INDEX('LŠZ P'!A$2:AN$2000,B250,17),INDEX('LŠZ H'!A$2:AM$2000,B250,17))</f>
        <v>23247</v>
      </c>
      <c r="I250" s="294">
        <v>45062</v>
      </c>
      <c r="J250" s="258" t="str">
        <f>IF(A250="P",INDEX('LŠZ P'!A$2:AN$2000,B250,2),INDEX('LŠZ H'!A$2:AM$2000,B250,2))</f>
        <v>PK</v>
      </c>
      <c r="K250" s="225" t="str">
        <f>IF(A250="P",CONCATENATE(INDEX('LŠZ P'!A$2:AN$2000,B250,24),",",INDEX('LŠZ P'!A$2:AN$2000,B250,26)," ",INDEX('LŠZ P'!A$2:AN$2000,B250,25)),CONCATENATE(INDEX('LŠZ H'!A$2:AM$2000,B250,24),",",INDEX('LŠZ H'!A$2:AM$2000,B250,26)," ",INDEX('LŠZ H'!A$2:AM$2000,B250,25)))</f>
        <v>Ľ. Štúra 821/98,DGAC 45786</v>
      </c>
      <c r="L250" s="225" t="str">
        <f>IF(A250="P",INDEX('LŠZ P'!A$2:AN$2000,B250,20),INDEX('LŠZ H'!A$2:AM$2000,B250,20))</f>
        <v>Mitter</v>
      </c>
      <c r="M250" s="225" t="str">
        <f>IF(A250="P",CONCATENATE(INDEX('LŠZ P'!A$2:AN$2000,B250,3),"/",INDEX('LŠZ P'!A$2:AN$2000,B250,4)),CONCATENATE(INDEX('LŠZ H'!A$2:AM$2000,B250,3),"/",INDEX('LŠZ H'!A$2:AM$2000,B250,4)))</f>
        <v>CHARGER 2 28/</v>
      </c>
      <c r="N250" s="225" t="e">
        <f>IF(A250="P",CONCATENATE(INDEX('LŠZ P'!A$2:AN$2000,B250,23),";",INDEX('LŠZ P'!A$2:AN$2000,B250,42)),CONCATENATE(INDEX('LŠZ H'!A$2:AM$2000,B250,23),";",INDEX('LŠZ H'!A$2:AM$2000,B250,39)))</f>
        <v>#REF!</v>
      </c>
      <c r="O250" s="294">
        <v>45786</v>
      </c>
      <c r="P250" s="297"/>
    </row>
    <row r="251" spans="1:16" s="262" customFormat="1">
      <c r="A251" s="225" t="s">
        <v>722</v>
      </c>
      <c r="B251" s="258">
        <v>1408</v>
      </c>
      <c r="C251" s="392">
        <v>248</v>
      </c>
      <c r="D251" s="225" t="str">
        <f>IF(A251="P",INDEX('LŠZ P'!A$2:AN$2000,B251,11),INDEX('LŠZ H'!A$2:AM$2000,B251,11))</f>
        <v>Patrik MIKULA</v>
      </c>
      <c r="E251" s="225" t="str">
        <f>IF(A251="P",INDEX('LŠZ P'!A$2:AN$2000,B251,5),INDEX('LŠZ H'!A$2:AM$2000,B251,5))</f>
        <v>OM-L408</v>
      </c>
      <c r="F251" s="225">
        <f>IF(A251="P",INDEX('LŠZ P'!A$2:AN$2000,B251,6),INDEX('LŠZ H'!A$2:AM$2000,B251,6))</f>
        <v>0</v>
      </c>
      <c r="G251" s="258" t="str">
        <f>IF(A251="P",INDEX('LŠZ P'!A$2:AN$2000,B251,21),INDEX('LŠZ H'!A$2:AM$2000,B251,21))</f>
        <v>V</v>
      </c>
      <c r="H251" s="225">
        <f>IF(A251="P",INDEX('LŠZ P'!A$2:AN$2000,B251,17),INDEX('LŠZ H'!A$2:AM$2000,B251,17))</f>
        <v>23248</v>
      </c>
      <c r="I251" s="294">
        <v>45063</v>
      </c>
      <c r="J251" s="258" t="str">
        <f>IF(A251="P",INDEX('LŠZ P'!A$2:AN$2000,B251,2),INDEX('LŠZ H'!A$2:AM$2000,B251,2))</f>
        <v>PK</v>
      </c>
      <c r="K251" s="225" t="str">
        <f>IF(A251="P",CONCATENATE(INDEX('LŠZ P'!A$2:AN$2000,B251,24),",",INDEX('LŠZ P'!A$2:AN$2000,B251,26)," ",INDEX('LŠZ P'!A$2:AN$2000,B251,25)),CONCATENATE(INDEX('LŠZ H'!A$2:AM$2000,B251,24),",",INDEX('LŠZ H'!A$2:AM$2000,B251,26)," ",INDEX('LŠZ H'!A$2:AM$2000,B251,25)))</f>
        <v>Pod Párovcami 51,EN-C 45786</v>
      </c>
      <c r="L251" s="225" t="str">
        <f>IF(A251="P",INDEX('LŠZ P'!A$2:AN$2000,B251,20),INDEX('LŠZ H'!A$2:AM$2000,B251,20))</f>
        <v>Mitter</v>
      </c>
      <c r="M251" s="225" t="str">
        <f>IF(A251="P",CONCATENATE(INDEX('LŠZ P'!A$2:AN$2000,B251,3),"/",INDEX('LŠZ P'!A$2:AN$2000,B251,4)),CONCATENATE(INDEX('LŠZ H'!A$2:AM$2000,B251,3),"/",INDEX('LŠZ H'!A$2:AM$2000,B251,4)))</f>
        <v>SECTOR M/</v>
      </c>
      <c r="N251" s="225" t="e">
        <f>IF(A251="P",CONCATENATE(INDEX('LŠZ P'!A$2:AN$2000,B251,23),";",INDEX('LŠZ P'!A$2:AN$2000,B251,42)),CONCATENATE(INDEX('LŠZ H'!A$2:AM$2000,B251,23),";",INDEX('LŠZ H'!A$2:AM$2000,B251,39)))</f>
        <v>#REF!</v>
      </c>
      <c r="O251" s="294">
        <v>45786</v>
      </c>
      <c r="P251" s="297"/>
    </row>
    <row r="252" spans="1:16" s="262" customFormat="1">
      <c r="A252" s="225" t="s">
        <v>722</v>
      </c>
      <c r="B252" s="258">
        <v>1409</v>
      </c>
      <c r="C252" s="392">
        <v>249</v>
      </c>
      <c r="D252" s="225" t="str">
        <f>IF(A252="P",INDEX('LŠZ P'!A$2:AN$2000,B252,11),INDEX('LŠZ H'!A$2:AM$2000,B252,11))</f>
        <v>Peter SRDOŠ</v>
      </c>
      <c r="E252" s="225" t="str">
        <f>IF(A252="P",INDEX('LŠZ P'!A$2:AN$2000,B252,5),INDEX('LŠZ H'!A$2:AM$2000,B252,5))</f>
        <v>OM-L409</v>
      </c>
      <c r="F252" s="225">
        <f>IF(A252="P",INDEX('LŠZ P'!A$2:AN$2000,B252,6),INDEX('LŠZ H'!A$2:AM$2000,B252,6))</f>
        <v>0</v>
      </c>
      <c r="G252" s="258" t="str">
        <f>IF(A252="P",INDEX('LŠZ P'!A$2:AN$2000,B252,21),INDEX('LŠZ H'!A$2:AM$2000,B252,21))</f>
        <v>V</v>
      </c>
      <c r="H252" s="225">
        <f>IF(A252="P",INDEX('LŠZ P'!A$2:AN$2000,B252,17),INDEX('LŠZ H'!A$2:AM$2000,B252,17))</f>
        <v>23249</v>
      </c>
      <c r="I252" s="294">
        <v>45063</v>
      </c>
      <c r="J252" s="258" t="str">
        <f>IF(A252="P",INDEX('LŠZ P'!A$2:AN$2000,B252,2),INDEX('LŠZ H'!A$2:AM$2000,B252,2))</f>
        <v>PK</v>
      </c>
      <c r="K252" s="225" t="str">
        <f>IF(A252="P",CONCATENATE(INDEX('LŠZ P'!A$2:AN$2000,B252,24),",",INDEX('LŠZ P'!A$2:AN$2000,B252,26)," ",INDEX('LŠZ P'!A$2:AN$2000,B252,25)),CONCATENATE(INDEX('LŠZ H'!A$2:AM$2000,B252,24),",",INDEX('LŠZ H'!A$2:AM$2000,B252,26)," ",INDEX('LŠZ H'!A$2:AM$2000,B252,25)))</f>
        <v>Gojdičova 34A,EN-A 45786</v>
      </c>
      <c r="L252" s="225" t="str">
        <f>IF(A252="P",INDEX('LŠZ P'!A$2:AN$2000,B252,20),INDEX('LŠZ H'!A$2:AM$2000,B252,20))</f>
        <v>Čierny</v>
      </c>
      <c r="M252" s="225" t="str">
        <f>IF(A252="P",CONCATENATE(INDEX('LŠZ P'!A$2:AN$2000,B252,3),"/",INDEX('LŠZ P'!A$2:AN$2000,B252,4)),CONCATENATE(INDEX('LŠZ H'!A$2:AM$2000,B252,3),"/",INDEX('LŠZ H'!A$2:AM$2000,B252,4)))</f>
        <v>CLASSIC 2 XS/</v>
      </c>
      <c r="N252" s="225" t="e">
        <f>IF(A252="P",CONCATENATE(INDEX('LŠZ P'!A$2:AN$2000,B252,23),";",INDEX('LŠZ P'!A$2:AN$2000,B252,42)),CONCATENATE(INDEX('LŠZ H'!A$2:AM$2000,B252,23),";",INDEX('LŠZ H'!A$2:AM$2000,B252,39)))</f>
        <v>#REF!</v>
      </c>
      <c r="O252" s="294">
        <v>45786</v>
      </c>
      <c r="P252" s="297"/>
    </row>
    <row r="253" spans="1:16" s="262" customFormat="1">
      <c r="A253" s="225" t="s">
        <v>722</v>
      </c>
      <c r="B253" s="258">
        <v>572</v>
      </c>
      <c r="C253" s="392">
        <v>250</v>
      </c>
      <c r="D253" s="225" t="str">
        <f>IF(A253="P",INDEX('LŠZ P'!A$2:AN$2000,B253,11),INDEX('LŠZ H'!A$2:AM$2000,B253,11))</f>
        <v>Radovan LITTVA</v>
      </c>
      <c r="E253" s="225" t="str">
        <f>IF(A253="P",INDEX('LŠZ P'!A$2:AN$2000,B253,5),INDEX('LŠZ H'!A$2:AM$2000,B253,5))</f>
        <v>OM-P572</v>
      </c>
      <c r="F253" s="225">
        <f>IF(A253="P",INDEX('LŠZ P'!A$2:AN$2000,B253,6),INDEX('LŠZ H'!A$2:AM$2000,B253,6))</f>
        <v>0</v>
      </c>
      <c r="G253" s="258" t="str">
        <f>IF(A253="P",INDEX('LŠZ P'!A$2:AN$2000,B253,21),INDEX('LŠZ H'!A$2:AM$2000,B253,21))</f>
        <v>P</v>
      </c>
      <c r="H253" s="225">
        <f>IF(A253="P",INDEX('LŠZ P'!A$2:AN$2000,B253,17),INDEX('LŠZ H'!A$2:AM$2000,B253,17))</f>
        <v>21034</v>
      </c>
      <c r="I253" s="294">
        <v>45063</v>
      </c>
      <c r="J253" s="258" t="str">
        <f>IF(A253="P",INDEX('LŠZ P'!A$2:AN$2000,B253,2),INDEX('LŠZ H'!A$2:AM$2000,B253,2))</f>
        <v>PK</v>
      </c>
      <c r="K253" s="225" t="str">
        <f>IF(A253="P",CONCATENATE(INDEX('LŠZ P'!A$2:AN$2000,B253,24),",",INDEX('LŠZ P'!A$2:AN$2000,B253,26)," ",INDEX('LŠZ P'!A$2:AN$2000,B253,25)),CONCATENATE(INDEX('LŠZ H'!A$2:AM$2000,B253,24),",",INDEX('LŠZ H'!A$2:AM$2000,B253,26)," ",INDEX('LŠZ H'!A$2:AM$2000,B253,25)))</f>
        <v>Karola Sidora 747/71,EN-B 45681</v>
      </c>
      <c r="L253" s="225" t="str">
        <f>IF(A253="P",INDEX('LŠZ P'!A$2:AN$2000,B253,20),INDEX('LŠZ H'!A$2:AM$2000,B253,20))</f>
        <v>Vrabec</v>
      </c>
      <c r="M253" s="225" t="str">
        <f>IF(A253="P",CONCATENATE(INDEX('LŠZ P'!A$2:AN$2000,B253,3),"/",INDEX('LŠZ P'!A$2:AN$2000,B253,4)),CONCATENATE(INDEX('LŠZ H'!A$2:AM$2000,B253,3),"/",INDEX('LŠZ H'!A$2:AM$2000,B253,4)))</f>
        <v>PLUTO 2 S/</v>
      </c>
      <c r="N253" s="225" t="e">
        <f>IF(A253="P",CONCATENATE(INDEX('LŠZ P'!A$2:AN$2000,B253,23),";",INDEX('LŠZ P'!A$2:AN$2000,B253,42)),CONCATENATE(INDEX('LŠZ H'!A$2:AM$2000,B253,23),";",INDEX('LŠZ H'!A$2:AM$2000,B253,39)))</f>
        <v>#REF!</v>
      </c>
      <c r="O253" s="294">
        <v>45681</v>
      </c>
      <c r="P253" s="297"/>
    </row>
    <row r="254" spans="1:16" s="262" customFormat="1">
      <c r="A254" s="225" t="s">
        <v>722</v>
      </c>
      <c r="B254" s="258">
        <v>1410</v>
      </c>
      <c r="C254" s="392">
        <v>251</v>
      </c>
      <c r="D254" s="225" t="str">
        <f>IF(A254="P",INDEX('LŠZ P'!A$2:AN$2000,B254,11),INDEX('LŠZ H'!A$2:AM$2000,B254,11))</f>
        <v>Milan KRAJČOVIČ</v>
      </c>
      <c r="E254" s="225" t="str">
        <f>IF(A254="P",INDEX('LŠZ P'!A$2:AN$2000,B254,5),INDEX('LŠZ H'!A$2:AM$2000,B254,5))</f>
        <v>OM-L410</v>
      </c>
      <c r="F254" s="225" t="str">
        <f>IF(A254="P",INDEX('LŠZ P'!A$2:AN$2000,B254,6),INDEX('LŠZ H'!A$2:AM$2000,B254,6))</f>
        <v>L410</v>
      </c>
      <c r="G254" s="258" t="str">
        <f>IF(A254="P",INDEX('LŠZ P'!A$2:AN$2000,B254,21),INDEX('LŠZ H'!A$2:AM$2000,B254,21))</f>
        <v>P/Z</v>
      </c>
      <c r="H254" s="225">
        <f>IF(A254="P",INDEX('LŠZ P'!A$2:AN$2000,B254,17),INDEX('LŠZ H'!A$2:AM$2000,B254,17))</f>
        <v>23251</v>
      </c>
      <c r="I254" s="294">
        <v>45063</v>
      </c>
      <c r="J254" s="258" t="str">
        <f>IF(A254="P",INDEX('LŠZ P'!A$2:AN$2000,B254,2),INDEX('LŠZ H'!A$2:AM$2000,B254,2))</f>
        <v>MPK</v>
      </c>
      <c r="K254" s="225" t="str">
        <f>IF(A254="P",CONCATENATE(INDEX('LŠZ P'!A$2:AN$2000,B254,24),",",INDEX('LŠZ P'!A$2:AN$2000,B254,26)," ",INDEX('LŠZ P'!A$2:AN$2000,B254,25)),CONCATENATE(INDEX('LŠZ H'!A$2:AM$2000,B254,24),",",INDEX('LŠZ H'!A$2:AM$2000,B254,26)," ",INDEX('LŠZ H'!A$2:AM$2000,B254,25)))</f>
        <v>Doľany 243,EN-C 45788</v>
      </c>
      <c r="L254" s="225" t="str">
        <f>IF(A254="P",INDEX('LŠZ P'!A$2:AN$2000,B254,20),INDEX('LŠZ H'!A$2:AM$2000,B254,20))</f>
        <v>Ďurina</v>
      </c>
      <c r="M254" s="225" t="str">
        <f>IF(A254="P",CONCATENATE(INDEX('LŠZ P'!A$2:AN$2000,B254,3),"/",INDEX('LŠZ P'!A$2:AN$2000,B254,4)),CONCATENATE(INDEX('LŠZ H'!A$2:AM$2000,B254,3),"/",INDEX('LŠZ H'!A$2:AM$2000,B254,4)))</f>
        <v>ENVY 2 31/XC 100</v>
      </c>
      <c r="N254" s="225" t="e">
        <f>IF(A254="P",CONCATENATE(INDEX('LŠZ P'!A$2:AN$2000,B254,23),";",INDEX('LŠZ P'!A$2:AN$2000,B254,42)),CONCATENATE(INDEX('LŠZ H'!A$2:AM$2000,B254,23),";",INDEX('LŠZ H'!A$2:AM$2000,B254,39)))</f>
        <v>#REF!</v>
      </c>
      <c r="O254" s="294">
        <v>45788</v>
      </c>
      <c r="P254" s="297"/>
    </row>
    <row r="255" spans="1:16" s="262" customFormat="1">
      <c r="A255" s="225" t="s">
        <v>722</v>
      </c>
      <c r="B255" s="258">
        <v>604</v>
      </c>
      <c r="C255" s="392">
        <v>252</v>
      </c>
      <c r="D255" s="225" t="str">
        <f>IF(A255="P",INDEX('LŠZ P'!A$2:AN$2000,B255,11),INDEX('LŠZ H'!A$2:AM$2000,B255,11))</f>
        <v>Ing. Michal KIŠOŇ</v>
      </c>
      <c r="E255" s="225" t="str">
        <f>IF(A255="P",INDEX('LŠZ P'!A$2:AN$2000,B255,5),INDEX('LŠZ H'!A$2:AM$2000,B255,5))</f>
        <v>OM-P604</v>
      </c>
      <c r="F255" s="225" t="str">
        <f>IF(A255="P",INDEX('LŠZ P'!A$2:AN$2000,B255,6),INDEX('LŠZ H'!A$2:AM$2000,B255,6))</f>
        <v>P717</v>
      </c>
      <c r="G255" s="258" t="str">
        <f>IF(A255="P",INDEX('LŠZ P'!A$2:AN$2000,B255,21),INDEX('LŠZ H'!A$2:AM$2000,B255,21))</f>
        <v>P/P</v>
      </c>
      <c r="H255" s="225">
        <f>IF(A255="P",INDEX('LŠZ P'!A$2:AN$2000,B255,17),INDEX('LŠZ H'!A$2:AM$2000,B255,17))</f>
        <v>21203</v>
      </c>
      <c r="I255" s="294">
        <v>45063</v>
      </c>
      <c r="J255" s="258" t="str">
        <f>IF(A255="P",INDEX('LŠZ P'!A$2:AN$2000,B255,2),INDEX('LŠZ H'!A$2:AM$2000,B255,2))</f>
        <v>PK</v>
      </c>
      <c r="K255" s="225" t="str">
        <f>IF(A255="P",CONCATENATE(INDEX('LŠZ P'!A$2:AN$2000,B255,24),",",INDEX('LŠZ P'!A$2:AN$2000,B255,26)," ",INDEX('LŠZ P'!A$2:AN$2000,B255,25)),CONCATENATE(INDEX('LŠZ H'!A$2:AM$2000,B255,24),",",INDEX('LŠZ H'!A$2:AM$2000,B255,26)," ",INDEX('LŠZ H'!A$2:AM$2000,B255,25)))</f>
        <v>Beniakova 2,EN-B 45790</v>
      </c>
      <c r="L255" s="225" t="str">
        <f>IF(A255="P",INDEX('LŠZ P'!A$2:AN$2000,B255,20),INDEX('LŠZ H'!A$2:AM$2000,B255,20))</f>
        <v>Mitter</v>
      </c>
      <c r="M255" s="225" t="str">
        <f>IF(A255="P",CONCATENATE(INDEX('LŠZ P'!A$2:AN$2000,B255,3),"/",INDEX('LŠZ P'!A$2:AN$2000,B255,4)),CONCATENATE(INDEX('LŠZ H'!A$2:AM$2000,B255,3),"/",INDEX('LŠZ H'!A$2:AM$2000,B255,4)))</f>
        <v>PLUTO 2 L/JESSICA F 200</v>
      </c>
      <c r="N255" s="225" t="e">
        <f>IF(A255="P",CONCATENATE(INDEX('LŠZ P'!A$2:AN$2000,B255,23),";",INDEX('LŠZ P'!A$2:AN$2000,B255,42)),CONCATENATE(INDEX('LŠZ H'!A$2:AM$2000,B255,23),";",INDEX('LŠZ H'!A$2:AM$2000,B255,39)))</f>
        <v>#REF!</v>
      </c>
      <c r="O255" s="294">
        <v>45790</v>
      </c>
      <c r="P255" s="297"/>
    </row>
    <row r="256" spans="1:16" s="262" customFormat="1">
      <c r="A256" s="225" t="s">
        <v>722</v>
      </c>
      <c r="B256" s="258">
        <v>1202</v>
      </c>
      <c r="C256" s="392">
        <v>253</v>
      </c>
      <c r="D256" s="225" t="str">
        <f>IF(A256="P",INDEX('LŠZ P'!A$2:AN$2000,B256,11),INDEX('LŠZ H'!A$2:AM$2000,B256,11))</f>
        <v>Martin NEVEDEL</v>
      </c>
      <c r="E256" s="225" t="str">
        <f>IF(A256="P",INDEX('LŠZ P'!A$2:AN$2000,B256,5),INDEX('LŠZ H'!A$2:AM$2000,B256,5))</f>
        <v>OM-L202</v>
      </c>
      <c r="F256" s="225">
        <f>IF(A256="P",INDEX('LŠZ P'!A$2:AN$2000,B256,6),INDEX('LŠZ H'!A$2:AM$2000,B256,6))</f>
        <v>0</v>
      </c>
      <c r="G256" s="258" t="str">
        <f>IF(A256="P",INDEX('LŠZ P'!A$2:AN$2000,B256,21),INDEX('LŠZ H'!A$2:AM$2000,B256,21))</f>
        <v>P</v>
      </c>
      <c r="H256" s="225">
        <f>IF(A256="P",INDEX('LŠZ P'!A$2:AN$2000,B256,17),INDEX('LŠZ H'!A$2:AM$2000,B256,17))</f>
        <v>19376</v>
      </c>
      <c r="I256" s="294">
        <v>45063</v>
      </c>
      <c r="J256" s="258" t="str">
        <f>IF(A256="P",INDEX('LŠZ P'!A$2:AN$2000,B256,2),INDEX('LŠZ H'!A$2:AM$2000,B256,2))</f>
        <v>PK</v>
      </c>
      <c r="K256" s="225" t="str">
        <f>IF(A256="P",CONCATENATE(INDEX('LŠZ P'!A$2:AN$2000,B256,24),",",INDEX('LŠZ P'!A$2:AN$2000,B256,26)," ",INDEX('LŠZ P'!A$2:AN$2000,B256,25)),CONCATENATE(INDEX('LŠZ H'!A$2:AM$2000,B256,24),",",INDEX('LŠZ H'!A$2:AM$2000,B256,26)," ",INDEX('LŠZ H'!A$2:AM$2000,B256,25)))</f>
        <v>Zákysučie 907,EN-A 45787</v>
      </c>
      <c r="L256" s="225" t="str">
        <f>IF(A256="P",INDEX('LŠZ P'!A$2:AN$2000,B256,20),INDEX('LŠZ H'!A$2:AM$2000,B256,20))</f>
        <v>Muhelyi</v>
      </c>
      <c r="M256" s="225" t="str">
        <f>IF(A256="P",CONCATENATE(INDEX('LŠZ P'!A$2:AN$2000,B256,3),"/",INDEX('LŠZ P'!A$2:AN$2000,B256,4)),CONCATENATE(INDEX('LŠZ H'!A$2:AM$2000,B256,3),"/",INDEX('LŠZ H'!A$2:AM$2000,B256,4)))</f>
        <v>BRIGHT 5 28/</v>
      </c>
      <c r="N256" s="225" t="e">
        <f>IF(A256="P",CONCATENATE(INDEX('LŠZ P'!A$2:AN$2000,B256,23),";",INDEX('LŠZ P'!A$2:AN$2000,B256,42)),CONCATENATE(INDEX('LŠZ H'!A$2:AM$2000,B256,23),";",INDEX('LŠZ H'!A$2:AM$2000,B256,39)))</f>
        <v>#REF!</v>
      </c>
      <c r="O256" s="294">
        <v>45787</v>
      </c>
      <c r="P256" s="297"/>
    </row>
    <row r="257" spans="1:16" s="265" customFormat="1">
      <c r="A257" s="225" t="s">
        <v>722</v>
      </c>
      <c r="B257" s="258">
        <v>293</v>
      </c>
      <c r="C257" s="392">
        <v>254</v>
      </c>
      <c r="D257" s="225" t="str">
        <f>IF(A257="P",INDEX('LŠZ P'!A$2:AN$2000,B257,11),INDEX('LŠZ H'!A$2:AM$2000,B257,11))</f>
        <v>Matej MÜHELYI</v>
      </c>
      <c r="E257" s="225" t="str">
        <f>IF(A257="P",INDEX('LŠZ P'!A$2:AN$2000,B257,5),INDEX('LŠZ H'!A$2:AM$2000,B257,5))</f>
        <v>OM-P293</v>
      </c>
      <c r="F257" s="225">
        <f>IF(A257="P",INDEX('LŠZ P'!A$2:AN$2000,B257,6),INDEX('LŠZ H'!A$2:AM$2000,B257,6))</f>
        <v>0</v>
      </c>
      <c r="G257" s="258" t="str">
        <f>IF(A257="P",INDEX('LŠZ P'!A$2:AN$2000,B257,21),INDEX('LŠZ H'!A$2:AM$2000,B257,21))</f>
        <v>P</v>
      </c>
      <c r="H257" s="225">
        <f>IF(A257="P",INDEX('LŠZ P'!A$2:AN$2000,B257,17),INDEX('LŠZ H'!A$2:AM$2000,B257,17))</f>
        <v>19261</v>
      </c>
      <c r="I257" s="294">
        <v>45063</v>
      </c>
      <c r="J257" s="258" t="str">
        <f>IF(A257="P",INDEX('LŠZ P'!A$2:AN$2000,B257,2),INDEX('LŠZ H'!A$2:AM$2000,B257,2))</f>
        <v>PK</v>
      </c>
      <c r="K257" s="225" t="str">
        <f>IF(A257="P",CONCATENATE(INDEX('LŠZ P'!A$2:AN$2000,B257,24),",",INDEX('LŠZ P'!A$2:AN$2000,B257,26)," ",INDEX('LŠZ P'!A$2:AN$2000,B257,25)),CONCATENATE(INDEX('LŠZ H'!A$2:AM$2000,B257,24),",",INDEX('LŠZ H'!A$2:AM$2000,B257,26)," ",INDEX('LŠZ H'!A$2:AM$2000,B257,25)))</f>
        <v>Gemerská 1776/6,EN-B 45787</v>
      </c>
      <c r="L257" s="225" t="str">
        <f>IF(A257="P",INDEX('LŠZ P'!A$2:AN$2000,B257,20),INDEX('LŠZ H'!A$2:AM$2000,B257,20))</f>
        <v>Muhelyi</v>
      </c>
      <c r="M257" s="225" t="str">
        <f>IF(A257="P",CONCATENATE(INDEX('LŠZ P'!A$2:AN$2000,B257,3),"/",INDEX('LŠZ P'!A$2:AN$2000,B257,4)),CONCATENATE(INDEX('LŠZ H'!A$2:AM$2000,B257,3),"/",INDEX('LŠZ H'!A$2:AM$2000,B257,4)))</f>
        <v>PiBi 37/</v>
      </c>
      <c r="N257" s="225" t="e">
        <f>IF(A257="P",CONCATENATE(INDEX('LŠZ P'!A$2:AN$2000,B257,23),";",INDEX('LŠZ P'!A$2:AN$2000,B257,42)),CONCATENATE(INDEX('LŠZ H'!A$2:AM$2000,B257,23),";",INDEX('LŠZ H'!A$2:AM$2000,B257,39)))</f>
        <v>#REF!</v>
      </c>
      <c r="O257" s="294">
        <v>45787</v>
      </c>
      <c r="P257" s="297"/>
    </row>
    <row r="258" spans="1:16" s="262" customFormat="1">
      <c r="A258" s="225" t="s">
        <v>722</v>
      </c>
      <c r="B258" s="258">
        <v>303</v>
      </c>
      <c r="C258" s="392">
        <v>255</v>
      </c>
      <c r="D258" s="225" t="str">
        <f>IF(A258="P",INDEX('LŠZ P'!A$2:AN$2000,B258,11),INDEX('LŠZ H'!A$2:AM$2000,B258,11))</f>
        <v>Matej MÜHELYI</v>
      </c>
      <c r="E258" s="225" t="str">
        <f>IF(A258="P",INDEX('LŠZ P'!A$2:AN$2000,B258,5),INDEX('LŠZ H'!A$2:AM$2000,B258,5))</f>
        <v>OM-P303</v>
      </c>
      <c r="F258" s="225">
        <f>IF(A258="P",INDEX('LŠZ P'!A$2:AN$2000,B258,6),INDEX('LŠZ H'!A$2:AM$2000,B258,6))</f>
        <v>0</v>
      </c>
      <c r="G258" s="258" t="str">
        <f>IF(A258="P",INDEX('LŠZ P'!A$2:AN$2000,B258,21),INDEX('LŠZ H'!A$2:AM$2000,B258,21))</f>
        <v>P</v>
      </c>
      <c r="H258" s="225">
        <f>IF(A258="P",INDEX('LŠZ P'!A$2:AN$2000,B258,17),INDEX('LŠZ H'!A$2:AM$2000,B258,17))</f>
        <v>19263</v>
      </c>
      <c r="I258" s="294">
        <v>45063</v>
      </c>
      <c r="J258" s="258" t="str">
        <f>IF(A258="P",INDEX('LŠZ P'!A$2:AN$2000,B258,2),INDEX('LŠZ H'!A$2:AM$2000,B258,2))</f>
        <v>PK</v>
      </c>
      <c r="K258" s="225" t="str">
        <f>IF(A258="P",CONCATENATE(INDEX('LŠZ P'!A$2:AN$2000,B258,24),",",INDEX('LŠZ P'!A$2:AN$2000,B258,26)," ",INDEX('LŠZ P'!A$2:AN$2000,B258,25)),CONCATENATE(INDEX('LŠZ H'!A$2:AM$2000,B258,24),",",INDEX('LŠZ H'!A$2:AM$2000,B258,26)," ",INDEX('LŠZ H'!A$2:AM$2000,B258,25)))</f>
        <v>Gemerská 1776/6,EN-B 45794</v>
      </c>
      <c r="L258" s="225" t="str">
        <f>IF(A258="P",INDEX('LŠZ P'!A$2:AN$2000,B258,20),INDEX('LŠZ H'!A$2:AM$2000,B258,20))</f>
        <v>Muhelyi</v>
      </c>
      <c r="M258" s="225" t="str">
        <f>IF(A258="P",CONCATENATE(INDEX('LŠZ P'!A$2:AN$2000,B258,3),"/",INDEX('LŠZ P'!A$2:AN$2000,B258,4)),CONCATENATE(INDEX('LŠZ H'!A$2:AM$2000,B258,3),"/",INDEX('LŠZ H'!A$2:AM$2000,B258,4)))</f>
        <v>BIBETA 6 38/</v>
      </c>
      <c r="N258" s="225" t="e">
        <f>IF(A258="P",CONCATENATE(INDEX('LŠZ P'!A$2:AN$2000,B258,23),";",INDEX('LŠZ P'!A$2:AN$2000,B258,42)),CONCATENATE(INDEX('LŠZ H'!A$2:AM$2000,B258,23),";",INDEX('LŠZ H'!A$2:AM$2000,B258,39)))</f>
        <v>#REF!</v>
      </c>
      <c r="O258" s="294">
        <v>45794</v>
      </c>
      <c r="P258" s="297"/>
    </row>
    <row r="259" spans="1:16" s="262" customFormat="1">
      <c r="A259" s="225" t="s">
        <v>489</v>
      </c>
      <c r="B259" s="258">
        <v>85</v>
      </c>
      <c r="C259" s="392">
        <v>256</v>
      </c>
      <c r="D259" s="225" t="str">
        <f>IF(A259="P",INDEX('LŠZ P'!A$2:AN$2000,B259,11),INDEX('LŠZ H'!A$2:AM$2000,B259,11))</f>
        <v>Ing. Eduard HANÁK</v>
      </c>
      <c r="E259" s="225" t="str">
        <f>IF(A259="P",INDEX('LŠZ P'!A$2:AN$2000,B259,5),INDEX('LŠZ H'!A$2:AM$2000,B259,5))</f>
        <v>OM-H085</v>
      </c>
      <c r="F259" s="225">
        <f>IF(A259="P",INDEX('LŠZ P'!A$2:AN$2000,B259,6),INDEX('LŠZ H'!A$2:AM$2000,B259,6))</f>
        <v>0</v>
      </c>
      <c r="G259" s="258" t="str">
        <f>IF(A259="P",INDEX('LŠZ P'!A$2:AN$2000,B259,21),INDEX('LŠZ H'!A$2:AM$2000,B259,21))</f>
        <v>P</v>
      </c>
      <c r="H259" s="225">
        <f>IF(A259="P",INDEX('LŠZ P'!A$2:AN$2000,B259,17),INDEX('LŠZ H'!A$2:AM$2000,B259,17))</f>
        <v>19313</v>
      </c>
      <c r="I259" s="294">
        <v>45063</v>
      </c>
      <c r="J259" s="258" t="str">
        <f>IF(A259="P",INDEX('LŠZ P'!A$2:AN$2000,B259,2),INDEX('LŠZ H'!A$2:AM$2000,B259,2))</f>
        <v>MZK</v>
      </c>
      <c r="K259" s="225" t="str">
        <f>IF(A259="P",CONCATENATE(INDEX('LŠZ P'!A$2:AN$2000,B259,24),",",INDEX('LŠZ P'!A$2:AN$2000,B259,26)," ",INDEX('LŠZ P'!A$2:AN$2000,B259,25)),CONCATENATE(INDEX('LŠZ H'!A$2:AM$2000,B259,24),",",INDEX('LŠZ H'!A$2:AM$2000,B259,26)," ",INDEX('LŠZ H'!A$2:AM$2000,B259,25)))</f>
        <v>Novomeského 461/10,916 21 Čachtice</v>
      </c>
      <c r="L259" s="225" t="str">
        <f>IF(A259="P",INDEX('LŠZ P'!A$2:AN$2000,B259,20),INDEX('LŠZ H'!A$2:AM$2000,B259,20))</f>
        <v>Jančovič</v>
      </c>
      <c r="M259" s="225" t="str">
        <f>IF(A259="P",CONCATENATE(INDEX('LŠZ P'!A$2:AN$2000,B259,3),"/",INDEX('LŠZ P'!A$2:AN$2000,B259,4)),CONCATENATE(INDEX('LŠZ H'!A$2:AM$2000,B259,3),"/",INDEX('LŠZ H'!A$2:AM$2000,B259,4)))</f>
        <v>FOX-16T/ANT/</v>
      </c>
      <c r="N259" s="225" t="str">
        <f>IF(A259="P",CONCATENATE(INDEX('LŠZ P'!A$2:AN$2000,B259,23),";",INDEX('LŠZ P'!A$2:AN$2000,B259,42)),CONCATENATE(INDEX('LŠZ H'!A$2:AM$2000,B259,23),";",INDEX('LŠZ H'!A$2:AM$2000,B259,39)))</f>
        <v>154/121;</v>
      </c>
      <c r="O259" s="294">
        <v>45792</v>
      </c>
      <c r="P259" s="297"/>
    </row>
    <row r="260" spans="1:16" s="262" customFormat="1">
      <c r="A260" s="225" t="s">
        <v>722</v>
      </c>
      <c r="B260" s="258">
        <v>909</v>
      </c>
      <c r="C260" s="392">
        <v>257</v>
      </c>
      <c r="D260" s="225" t="str">
        <f>IF(A260="P",INDEX('LŠZ P'!A$2:AN$2000,B260,11),INDEX('LŠZ H'!A$2:AM$2000,B260,11))</f>
        <v>Ing. Marek HRABČÁK</v>
      </c>
      <c r="E260" s="225" t="str">
        <f>IF(A260="P",INDEX('LŠZ P'!A$2:AN$2000,B260,5),INDEX('LŠZ H'!A$2:AM$2000,B260,5))</f>
        <v>OM-P909</v>
      </c>
      <c r="F260" s="225">
        <f>IF(A260="P",INDEX('LŠZ P'!A$2:AN$2000,B260,6),INDEX('LŠZ H'!A$2:AM$2000,B260,6))</f>
        <v>0</v>
      </c>
      <c r="G260" s="258" t="str">
        <f>IF(A260="P",INDEX('LŠZ P'!A$2:AN$2000,B260,21),INDEX('LŠZ H'!A$2:AM$2000,B260,21))</f>
        <v>P</v>
      </c>
      <c r="H260" s="225">
        <f>IF(A260="P",INDEX('LŠZ P'!A$2:AN$2000,B260,17),INDEX('LŠZ H'!A$2:AM$2000,B260,17))</f>
        <v>18572</v>
      </c>
      <c r="I260" s="294">
        <v>45063</v>
      </c>
      <c r="J260" s="258" t="str">
        <f>IF(A260="P",INDEX('LŠZ P'!A$2:AN$2000,B260,2),INDEX('LŠZ H'!A$2:AM$2000,B260,2))</f>
        <v>PK</v>
      </c>
      <c r="K260" s="225" t="str">
        <f>IF(A260="P",CONCATENATE(INDEX('LŠZ P'!A$2:AN$2000,B260,24),",",INDEX('LŠZ P'!A$2:AN$2000,B260,26)," ",INDEX('LŠZ P'!A$2:AN$2000,B260,25)),CONCATENATE(INDEX('LŠZ H'!A$2:AM$2000,B260,24),",",INDEX('LŠZ H'!A$2:AM$2000,B260,26)," ",INDEX('LŠZ H'!A$2:AM$2000,B260,25)))</f>
        <v>Čirč 277,EN-A 45794</v>
      </c>
      <c r="L260" s="225" t="str">
        <f>IF(A260="P",INDEX('LŠZ P'!A$2:AN$2000,B260,20),INDEX('LŠZ H'!A$2:AM$2000,B260,20))</f>
        <v>Kačmár</v>
      </c>
      <c r="M260" s="225" t="str">
        <f>IF(A260="P",CONCATENATE(INDEX('LŠZ P'!A$2:AN$2000,B260,3),"/",INDEX('LŠZ P'!A$2:AN$2000,B260,4)),CONCATENATE(INDEX('LŠZ H'!A$2:AM$2000,B260,3),"/",INDEX('LŠZ H'!A$2:AM$2000,B260,4)))</f>
        <v>BRIGHT 5 28/</v>
      </c>
      <c r="N260" s="225" t="e">
        <f>IF(A260="P",CONCATENATE(INDEX('LŠZ P'!A$2:AN$2000,B260,23),";",INDEX('LŠZ P'!A$2:AN$2000,B260,42)),CONCATENATE(INDEX('LŠZ H'!A$2:AM$2000,B260,23),";",INDEX('LŠZ H'!A$2:AM$2000,B260,39)))</f>
        <v>#REF!</v>
      </c>
      <c r="O260" s="294">
        <v>45794</v>
      </c>
      <c r="P260" s="297"/>
    </row>
    <row r="261" spans="1:16" s="262" customFormat="1">
      <c r="A261" s="225" t="s">
        <v>722</v>
      </c>
      <c r="B261" s="258">
        <v>492</v>
      </c>
      <c r="C261" s="392">
        <v>258</v>
      </c>
      <c r="D261" s="225" t="str">
        <f>IF(A261="P",INDEX('LŠZ P'!A$2:AN$2000,B261,11),INDEX('LŠZ H'!A$2:AM$2000,B261,11))</f>
        <v>Jaroslav GOLODŽEJ</v>
      </c>
      <c r="E261" s="225" t="str">
        <f>IF(A261="P",INDEX('LŠZ P'!A$2:AN$2000,B261,5),INDEX('LŠZ H'!A$2:AM$2000,B261,5))</f>
        <v>OM-P492</v>
      </c>
      <c r="F261" s="225">
        <f>IF(A261="P",INDEX('LŠZ P'!A$2:AN$2000,B261,6),INDEX('LŠZ H'!A$2:AM$2000,B261,6))</f>
        <v>0</v>
      </c>
      <c r="G261" s="258" t="str">
        <f>IF(A261="P",INDEX('LŠZ P'!A$2:AN$2000,B261,21),INDEX('LŠZ H'!A$2:AM$2000,B261,21))</f>
        <v>P</v>
      </c>
      <c r="H261" s="225">
        <f>IF(A261="P",INDEX('LŠZ P'!A$2:AN$2000,B261,17),INDEX('LŠZ H'!A$2:AM$2000,B261,17))</f>
        <v>21238</v>
      </c>
      <c r="I261" s="294">
        <v>45063</v>
      </c>
      <c r="J261" s="258" t="str">
        <f>IF(A261="P",INDEX('LŠZ P'!A$2:AN$2000,B261,2),INDEX('LŠZ H'!A$2:AM$2000,B261,2))</f>
        <v>PK</v>
      </c>
      <c r="K261" s="225" t="str">
        <f>IF(A261="P",CONCATENATE(INDEX('LŠZ P'!A$2:AN$2000,B261,24),",",INDEX('LŠZ P'!A$2:AN$2000,B261,26)," ",INDEX('LŠZ P'!A$2:AN$2000,B261,25)),CONCATENATE(INDEX('LŠZ H'!A$2:AM$2000,B261,24),",",INDEX('LŠZ H'!A$2:AM$2000,B261,26)," ",INDEX('LŠZ H'!A$2:AM$2000,B261,25)))</f>
        <v>Uzovce 184,LTF-1 45790</v>
      </c>
      <c r="L261" s="225" t="str">
        <f>IF(A261="P",INDEX('LŠZ P'!A$2:AN$2000,B261,20),INDEX('LŠZ H'!A$2:AM$2000,B261,20))</f>
        <v>Kačmár</v>
      </c>
      <c r="M261" s="225" t="str">
        <f>IF(A261="P",CONCATENATE(INDEX('LŠZ P'!A$2:AN$2000,B261,3),"/",INDEX('LŠZ P'!A$2:AN$2000,B261,4)),CONCATENATE(INDEX('LŠZ H'!A$2:AM$2000,B261,3),"/",INDEX('LŠZ H'!A$2:AM$2000,B261,4)))</f>
        <v>MITO S/</v>
      </c>
      <c r="N261" s="225" t="e">
        <f>IF(A261="P",CONCATENATE(INDEX('LŠZ P'!A$2:AN$2000,B261,23),";",INDEX('LŠZ P'!A$2:AN$2000,B261,42)),CONCATENATE(INDEX('LŠZ H'!A$2:AM$2000,B261,23),";",INDEX('LŠZ H'!A$2:AM$2000,B261,39)))</f>
        <v>#REF!</v>
      </c>
      <c r="O261" s="294">
        <v>45790</v>
      </c>
      <c r="P261" s="297"/>
    </row>
    <row r="262" spans="1:16" s="262" customFormat="1">
      <c r="A262" s="225" t="s">
        <v>722</v>
      </c>
      <c r="B262" s="258">
        <v>1257</v>
      </c>
      <c r="C262" s="392">
        <v>259</v>
      </c>
      <c r="D262" s="225" t="str">
        <f>IF(A262="P",INDEX('LŠZ P'!A$2:AN$2000,B262,11),INDEX('LŠZ H'!A$2:AM$2000,B262,11))</f>
        <v>Adam KALIŠ</v>
      </c>
      <c r="E262" s="225" t="str">
        <f>IF(A262="P",INDEX('LŠZ P'!A$2:AN$2000,B262,5),INDEX('LŠZ H'!A$2:AM$2000,B262,5))</f>
        <v>OM-L257</v>
      </c>
      <c r="F262" s="225">
        <f>IF(A262="P",INDEX('LŠZ P'!A$2:AN$2000,B262,6),INDEX('LŠZ H'!A$2:AM$2000,B262,6))</f>
        <v>0</v>
      </c>
      <c r="G262" s="258" t="str">
        <f>IF(A262="P",INDEX('LŠZ P'!A$2:AN$2000,B262,21),INDEX('LŠZ H'!A$2:AM$2000,B262,21))</f>
        <v>P</v>
      </c>
      <c r="H262" s="225">
        <f>IF(A262="P",INDEX('LŠZ P'!A$2:AN$2000,B262,17),INDEX('LŠZ H'!A$2:AM$2000,B262,17))</f>
        <v>19203</v>
      </c>
      <c r="I262" s="294">
        <v>45063</v>
      </c>
      <c r="J262" s="258" t="str">
        <f>IF(A262="P",INDEX('LŠZ P'!A$2:AN$2000,B262,2),INDEX('LŠZ H'!A$2:AM$2000,B262,2))</f>
        <v>PK</v>
      </c>
      <c r="K262" s="225" t="str">
        <f>IF(A262="P",CONCATENATE(INDEX('LŠZ P'!A$2:AN$2000,B262,24),",",INDEX('LŠZ P'!A$2:AN$2000,B262,26)," ",INDEX('LŠZ P'!A$2:AN$2000,B262,25)),CONCATENATE(INDEX('LŠZ H'!A$2:AM$2000,B262,24),",",INDEX('LŠZ H'!A$2:AM$2000,B262,26)," ",INDEX('LŠZ H'!A$2:AM$2000,B262,25)))</f>
        <v>Zvolenská cesta 343/3,EN-A 45765</v>
      </c>
      <c r="L262" s="225" t="str">
        <f>IF(A262="P",INDEX('LŠZ P'!A$2:AN$2000,B262,20),INDEX('LŠZ H'!A$2:AM$2000,B262,20))</f>
        <v>Kačmár</v>
      </c>
      <c r="M262" s="225" t="str">
        <f>IF(A262="P",CONCATENATE(INDEX('LŠZ P'!A$2:AN$2000,B262,3),"/",INDEX('LŠZ P'!A$2:AN$2000,B262,4)),CONCATENATE(INDEX('LŠZ H'!A$2:AM$2000,B262,3),"/",INDEX('LŠZ H'!A$2:AM$2000,B262,4)))</f>
        <v>BRIGHT 5 26/</v>
      </c>
      <c r="N262" s="225" t="e">
        <f>IF(A262="P",CONCATENATE(INDEX('LŠZ P'!A$2:AN$2000,B262,23),";",INDEX('LŠZ P'!A$2:AN$2000,B262,42)),CONCATENATE(INDEX('LŠZ H'!A$2:AM$2000,B262,23),";",INDEX('LŠZ H'!A$2:AM$2000,B262,39)))</f>
        <v>#REF!</v>
      </c>
      <c r="O262" s="294">
        <v>45765</v>
      </c>
      <c r="P262" s="297"/>
    </row>
    <row r="263" spans="1:16" s="262" customFormat="1">
      <c r="A263" s="225" t="s">
        <v>722</v>
      </c>
      <c r="B263" s="258">
        <v>1405</v>
      </c>
      <c r="C263" s="392">
        <v>260</v>
      </c>
      <c r="D263" s="225" t="str">
        <f>IF(A263="P",INDEX('LŠZ P'!A$2:AN$2000,B263,11),INDEX('LŠZ H'!A$2:AM$2000,B263,11))</f>
        <v>Peter KOPÁČ</v>
      </c>
      <c r="E263" s="225" t="str">
        <f>IF(A263="P",INDEX('LŠZ P'!A$2:AN$2000,B263,5),INDEX('LŠZ H'!A$2:AM$2000,B263,5))</f>
        <v>OM-L405</v>
      </c>
      <c r="F263" s="225" t="str">
        <f>IF(A263="P",INDEX('LŠZ P'!A$2:AN$2000,B263,6),INDEX('LŠZ H'!A$2:AM$2000,B263,6))</f>
        <v>L405</v>
      </c>
      <c r="G263" s="258" t="str">
        <f>IF(A263="P",INDEX('LŠZ P'!A$2:AN$2000,B263,21),INDEX('LŠZ H'!A$2:AM$2000,B263,21))</f>
        <v>V/V</v>
      </c>
      <c r="H263" s="225">
        <f>IF(A263="P",INDEX('LŠZ P'!A$2:AN$2000,B263,17),INDEX('LŠZ H'!A$2:AM$2000,B263,17))</f>
        <v>23260</v>
      </c>
      <c r="I263" s="294">
        <v>45065</v>
      </c>
      <c r="J263" s="258" t="str">
        <f>IF(A263="P",INDEX('LŠZ P'!A$2:AN$2000,B263,2),INDEX('LŠZ H'!A$2:AM$2000,B263,2))</f>
        <v>MPK</v>
      </c>
      <c r="K263" s="225" t="str">
        <f>IF(A263="P",CONCATENATE(INDEX('LŠZ P'!A$2:AN$2000,B263,24),",",INDEX('LŠZ P'!A$2:AN$2000,B263,26)," ",INDEX('LŠZ P'!A$2:AN$2000,B263,25)),CONCATENATE(INDEX('LŠZ H'!A$2:AM$2000,B263,24),",",INDEX('LŠZ H'!A$2:AM$2000,B263,26)," ",INDEX('LŠZ H'!A$2:AM$2000,B263,25)))</f>
        <v>Martina Kollára 148,EN-B 45785</v>
      </c>
      <c r="L263" s="225" t="str">
        <f>IF(A263="P",INDEX('LŠZ P'!A$2:AN$2000,B263,20),INDEX('LŠZ H'!A$2:AM$2000,B263,20))</f>
        <v>Mitter</v>
      </c>
      <c r="M263" s="225" t="str">
        <f>IF(A263="P",CONCATENATE(INDEX('LŠZ P'!A$2:AN$2000,B263,3),"/",INDEX('LŠZ P'!A$2:AN$2000,B263,4)),CONCATENATE(INDEX('LŠZ H'!A$2:AM$2000,B263,3),"/",INDEX('LŠZ H'!A$2:AM$2000,B263,4)))</f>
        <v>PASHA 6 42/KOPÁČOVIC TROJKOLKA</v>
      </c>
      <c r="N263" s="225" t="e">
        <f>IF(A263="P",CONCATENATE(INDEX('LŠZ P'!A$2:AN$2000,B263,23),";",INDEX('LŠZ P'!A$2:AN$2000,B263,42)),CONCATENATE(INDEX('LŠZ H'!A$2:AM$2000,B263,23),";",INDEX('LŠZ H'!A$2:AM$2000,B263,39)))</f>
        <v>#REF!</v>
      </c>
      <c r="O263" s="294">
        <v>45785</v>
      </c>
      <c r="P263" s="297"/>
    </row>
    <row r="264" spans="1:16" s="262" customFormat="1">
      <c r="A264" s="225" t="s">
        <v>489</v>
      </c>
      <c r="B264" s="258">
        <v>19</v>
      </c>
      <c r="C264" s="392">
        <v>261</v>
      </c>
      <c r="D264" s="225" t="str">
        <f>IF(A264="P",INDEX('LŠZ P'!A$2:AN$2000,B264,11),INDEX('LŠZ H'!A$2:AM$2000,B264,11))</f>
        <v>Ing. Ján VIŠŇOVEC</v>
      </c>
      <c r="E264" s="225" t="str">
        <f>IF(A264="P",INDEX('LŠZ P'!A$2:AN$2000,B264,5),INDEX('LŠZ H'!A$2:AM$2000,B264,5))</f>
        <v>OM-H019</v>
      </c>
      <c r="F264" s="225" t="s">
        <v>9476</v>
      </c>
      <c r="G264" s="258" t="str">
        <f>IF(A264="P",INDEX('LŠZ P'!A$2:AN$2000,B264,21),INDEX('LŠZ H'!A$2:AM$2000,B264,21))</f>
        <v>P</v>
      </c>
      <c r="H264" s="225">
        <f>IF(A264="P",INDEX('LŠZ P'!A$2:AN$2000,B264,17),INDEX('LŠZ H'!A$2:AM$2000,B264,17))</f>
        <v>19264</v>
      </c>
      <c r="I264" s="294">
        <v>45068</v>
      </c>
      <c r="J264" s="258" t="str">
        <f>IF(A264="P",INDEX('LŠZ P'!A$2:AN$2000,B264,2),INDEX('LŠZ H'!A$2:AM$2000,B264,2))</f>
        <v>MZK</v>
      </c>
      <c r="K264" s="225" t="str">
        <f>IF(A264="P",CONCATENATE(INDEX('LŠZ P'!A$2:AN$2000,B264,24),",",INDEX('LŠZ P'!A$2:AN$2000,B264,26)," ",INDEX('LŠZ P'!A$2:AN$2000,B264,25)),CONCATENATE(INDEX('LŠZ H'!A$2:AM$2000,B264,24),",",INDEX('LŠZ H'!A$2:AM$2000,B264,26)," ",INDEX('LŠZ H'!A$2:AM$2000,B264,25)))</f>
        <v>Hronská 1355/13,010 01 Žilina</v>
      </c>
      <c r="L264" s="225" t="str">
        <f>IF(A264="P",INDEX('LŠZ P'!A$2:AN$2000,B264,20),INDEX('LŠZ H'!A$2:AM$2000,B264,20))</f>
        <v>Krempaský</v>
      </c>
      <c r="M264" s="225" t="str">
        <f>IF(A264="P",CONCATENATE(INDEX('LŠZ P'!A$2:AN$2000,B264,3),"/",INDEX('LŠZ P'!A$2:AN$2000,B264,4)),CONCATENATE(INDEX('LŠZ H'!A$2:AM$2000,B264,3),"/",INDEX('LŠZ H'!A$2:AM$2000,B264,4)))</f>
        <v>APOLLO C 15 DD/DELTA JET/</v>
      </c>
      <c r="N264" s="225" t="str">
        <f>IF(A264="P",CONCATENATE(INDEX('LŠZ P'!A$2:AN$2000,B264,23),";",INDEX('LŠZ P'!A$2:AN$2000,B264,42)),CONCATENATE(INDEX('LŠZ H'!A$2:AM$2000,B264,23),";",INDEX('LŠZ H'!A$2:AM$2000,B264,39)))</f>
        <v>354,45/423;</v>
      </c>
      <c r="O264" s="294">
        <v>45797</v>
      </c>
      <c r="P264" s="297"/>
    </row>
    <row r="265" spans="1:16" s="262" customFormat="1">
      <c r="A265" s="225" t="s">
        <v>722</v>
      </c>
      <c r="B265" s="258">
        <v>1411</v>
      </c>
      <c r="C265" s="392">
        <v>262</v>
      </c>
      <c r="D265" s="225" t="str">
        <f>IF(A265="P",INDEX('LŠZ P'!A$2:AN$2000,B265,11),INDEX('LŠZ H'!A$2:AM$2000,B265,11))</f>
        <v>Milan RYBOVIČ</v>
      </c>
      <c r="E265" s="225" t="str">
        <f>IF(A265="P",INDEX('LŠZ P'!A$2:AN$2000,B265,5),INDEX('LŠZ H'!A$2:AM$2000,B265,5))</f>
        <v>OM-L411</v>
      </c>
      <c r="F265" s="225">
        <f>IF(A265="P",INDEX('LŠZ P'!A$2:AN$2000,B265,6),INDEX('LŠZ H'!A$2:AM$2000,B265,6))</f>
        <v>0</v>
      </c>
      <c r="G265" s="258" t="str">
        <f>IF(A265="P",INDEX('LŠZ P'!A$2:AN$2000,B265,21),INDEX('LŠZ H'!A$2:AM$2000,B265,21))</f>
        <v>V</v>
      </c>
      <c r="H265" s="225">
        <f>IF(A265="P",INDEX('LŠZ P'!A$2:AN$2000,B265,17),INDEX('LŠZ H'!A$2:AM$2000,B265,17))</f>
        <v>23262</v>
      </c>
      <c r="I265" s="294">
        <v>45068</v>
      </c>
      <c r="J265" s="258" t="str">
        <f>IF(A265="P",INDEX('LŠZ P'!A$2:AN$2000,B265,2),INDEX('LŠZ H'!A$2:AM$2000,B265,2))</f>
        <v>PK</v>
      </c>
      <c r="K265" s="225" t="str">
        <f>IF(A265="P",CONCATENATE(INDEX('LŠZ P'!A$2:AN$2000,B265,24),",",INDEX('LŠZ P'!A$2:AN$2000,B265,26)," ",INDEX('LŠZ P'!A$2:AN$2000,B265,25)),CONCATENATE(INDEX('LŠZ H'!A$2:AM$2000,B265,24),",",INDEX('LŠZ H'!A$2:AM$2000,B265,26)," ",INDEX('LŠZ H'!A$2:AM$2000,B265,25)))</f>
        <v>Jakubany 325,EN-A 45780</v>
      </c>
      <c r="L265" s="225" t="str">
        <f>IF(A265="P",INDEX('LŠZ P'!A$2:AN$2000,B265,20),INDEX('LŠZ H'!A$2:AM$2000,B265,20))</f>
        <v>Vyparina</v>
      </c>
      <c r="M265" s="225" t="str">
        <f>IF(A265="P",CONCATENATE(INDEX('LŠZ P'!A$2:AN$2000,B265,3),"/",INDEX('LŠZ P'!A$2:AN$2000,B265,4)),CONCATENATE(INDEX('LŠZ H'!A$2:AM$2000,B265,3),"/",INDEX('LŠZ H'!A$2:AM$2000,B265,4)))</f>
        <v>MOJO 6 M/</v>
      </c>
      <c r="N265" s="225" t="e">
        <f>IF(A265="P",CONCATENATE(INDEX('LŠZ P'!A$2:AN$2000,B265,23),";",INDEX('LŠZ P'!A$2:AN$2000,B265,42)),CONCATENATE(INDEX('LŠZ H'!A$2:AM$2000,B265,23),";",INDEX('LŠZ H'!A$2:AM$2000,B265,39)))</f>
        <v>#REF!</v>
      </c>
      <c r="O265" s="294">
        <v>45780</v>
      </c>
      <c r="P265" s="297"/>
    </row>
    <row r="266" spans="1:16" s="262" customFormat="1">
      <c r="A266" s="225" t="s">
        <v>722</v>
      </c>
      <c r="B266" s="258">
        <v>1263</v>
      </c>
      <c r="C266" s="392">
        <v>263</v>
      </c>
      <c r="D266" s="225" t="str">
        <f>IF(A266="P",INDEX('LŠZ P'!A$2:AN$2000,B266,11),INDEX('LŠZ H'!A$2:AM$2000,B266,11))</f>
        <v>Miloš HLINKA</v>
      </c>
      <c r="E266" s="225" t="str">
        <f>IF(A266="P",INDEX('LŠZ P'!A$2:AN$2000,B266,5),INDEX('LŠZ H'!A$2:AM$2000,B266,5))</f>
        <v>OM-L263</v>
      </c>
      <c r="F266" s="225">
        <f>IF(A266="P",INDEX('LŠZ P'!A$2:AN$2000,B266,6),INDEX('LŠZ H'!A$2:AM$2000,B266,6))</f>
        <v>0</v>
      </c>
      <c r="G266" s="258" t="str">
        <f>IF(A266="P",INDEX('LŠZ P'!A$2:AN$2000,B266,21),INDEX('LŠZ H'!A$2:AM$2000,B266,21))</f>
        <v>P</v>
      </c>
      <c r="H266" s="225">
        <f>IF(A266="P",INDEX('LŠZ P'!A$2:AN$2000,B266,17),INDEX('LŠZ H'!A$2:AM$2000,B266,17))</f>
        <v>17497</v>
      </c>
      <c r="I266" s="294">
        <v>45068</v>
      </c>
      <c r="J266" s="258" t="str">
        <f>IF(A266="P",INDEX('LŠZ P'!A$2:AN$2000,B266,2),INDEX('LŠZ H'!A$2:AM$2000,B266,2))</f>
        <v>PK</v>
      </c>
      <c r="K266" s="225" t="str">
        <f>IF(A266="P",CONCATENATE(INDEX('LŠZ P'!A$2:AN$2000,B266,24),",",INDEX('LŠZ P'!A$2:AN$2000,B266,26)," ",INDEX('LŠZ P'!A$2:AN$2000,B266,25)),CONCATENATE(INDEX('LŠZ H'!A$2:AM$2000,B266,24),",",INDEX('LŠZ H'!A$2:AM$2000,B266,26)," ",INDEX('LŠZ H'!A$2:AM$2000,B266,25)))</f>
        <v>gen. Svobodu 828/61,EN-B 45794</v>
      </c>
      <c r="L266" s="225" t="str">
        <f>IF(A266="P",INDEX('LŠZ P'!A$2:AN$2000,B266,20),INDEX('LŠZ H'!A$2:AM$2000,B266,20))</f>
        <v>Čierny</v>
      </c>
      <c r="M266" s="225" t="str">
        <f>IF(A266="P",CONCATENATE(INDEX('LŠZ P'!A$2:AN$2000,B266,3),"/",INDEX('LŠZ P'!A$2:AN$2000,B266,4)),CONCATENATE(INDEX('LŠZ H'!A$2:AM$2000,B266,3),"/",INDEX('LŠZ H'!A$2:AM$2000,B266,4)))</f>
        <v>COMET 3 M/</v>
      </c>
      <c r="N266" s="225" t="e">
        <f>IF(A266="P",CONCATENATE(INDEX('LŠZ P'!A$2:AN$2000,B266,23),";",INDEX('LŠZ P'!A$2:AN$2000,B266,42)),CONCATENATE(INDEX('LŠZ H'!A$2:AM$2000,B266,23),";",INDEX('LŠZ H'!A$2:AM$2000,B266,39)))</f>
        <v>#REF!</v>
      </c>
      <c r="O266" s="294">
        <v>45794</v>
      </c>
      <c r="P266" s="297"/>
    </row>
    <row r="267" spans="1:16" s="262" customFormat="1">
      <c r="A267" s="225" t="s">
        <v>722</v>
      </c>
      <c r="B267" s="258">
        <v>1128</v>
      </c>
      <c r="C267" s="392">
        <v>264</v>
      </c>
      <c r="D267" s="225" t="str">
        <f>IF(A267="P",INDEX('LŠZ P'!A$2:AN$2000,B267,11),INDEX('LŠZ H'!A$2:AM$2000,B267,11))</f>
        <v>Michal MÁJ</v>
      </c>
      <c r="E267" s="225" t="str">
        <f>IF(A267="P",INDEX('LŠZ P'!A$2:AN$2000,B267,5),INDEX('LŠZ H'!A$2:AM$2000,B267,5))</f>
        <v>OM-L128</v>
      </c>
      <c r="F267" s="225">
        <f>IF(A267="P",INDEX('LŠZ P'!A$2:AN$2000,B267,6),INDEX('LŠZ H'!A$2:AM$2000,B267,6))</f>
        <v>0</v>
      </c>
      <c r="G267" s="258" t="str">
        <f>IF(A267="P",INDEX('LŠZ P'!A$2:AN$2000,B267,21),INDEX('LŠZ H'!A$2:AM$2000,B267,21))</f>
        <v>P</v>
      </c>
      <c r="H267" s="225">
        <f>IF(A267="P",INDEX('LŠZ P'!A$2:AN$2000,B267,17),INDEX('LŠZ H'!A$2:AM$2000,B267,17))</f>
        <v>21232</v>
      </c>
      <c r="I267" s="294">
        <v>45068</v>
      </c>
      <c r="J267" s="258" t="str">
        <f>IF(A267="P",INDEX('LŠZ P'!A$2:AN$2000,B267,2),INDEX('LŠZ H'!A$2:AM$2000,B267,2))</f>
        <v>PK</v>
      </c>
      <c r="K267" s="225" t="str">
        <f>IF(A267="P",CONCATENATE(INDEX('LŠZ P'!A$2:AN$2000,B267,24),",",INDEX('LŠZ P'!A$2:AN$2000,B267,26)," ",INDEX('LŠZ P'!A$2:AN$2000,B267,25)),CONCATENATE(INDEX('LŠZ H'!A$2:AM$2000,B267,24),",",INDEX('LŠZ H'!A$2:AM$2000,B267,26)," ",INDEX('LŠZ H'!A$2:AM$2000,B267,25)))</f>
        <v>Zhorínska 1,EN-A 45790</v>
      </c>
      <c r="L267" s="225" t="str">
        <f>IF(A267="P",INDEX('LŠZ P'!A$2:AN$2000,B267,20),INDEX('LŠZ H'!A$2:AM$2000,B267,20))</f>
        <v>Čierny</v>
      </c>
      <c r="M267" s="225" t="str">
        <f>IF(A267="P",CONCATENATE(INDEX('LŠZ P'!A$2:AN$2000,B267,3),"/",INDEX('LŠZ P'!A$2:AN$2000,B267,4)),CONCATENATE(INDEX('LŠZ H'!A$2:AM$2000,B267,3),"/",INDEX('LŠZ H'!A$2:AM$2000,B267,4)))</f>
        <v>CARANCHO L/</v>
      </c>
      <c r="N267" s="225" t="e">
        <f>IF(A267="P",CONCATENATE(INDEX('LŠZ P'!A$2:AN$2000,B267,23),";",INDEX('LŠZ P'!A$2:AN$2000,B267,42)),CONCATENATE(INDEX('LŠZ H'!A$2:AM$2000,B267,23),";",INDEX('LŠZ H'!A$2:AM$2000,B267,39)))</f>
        <v>#REF!</v>
      </c>
      <c r="O267" s="294">
        <v>45790</v>
      </c>
      <c r="P267" s="297"/>
    </row>
    <row r="268" spans="1:16" s="262" customFormat="1">
      <c r="A268" s="225" t="s">
        <v>489</v>
      </c>
      <c r="B268" s="258">
        <v>497</v>
      </c>
      <c r="C268" s="392">
        <v>265</v>
      </c>
      <c r="D268" s="225" t="str">
        <f>IF(A268="P",INDEX('LŠZ P'!A$2:AN$2000,B268,11),INDEX('LŠZ H'!A$2:AM$2000,B268,11))</f>
        <v>Ing. Juraj SLADKÝ</v>
      </c>
      <c r="E268" s="225" t="str">
        <f>IF(A268="P",INDEX('LŠZ P'!A$2:AN$2000,B268,5),INDEX('LŠZ H'!A$2:AM$2000,B268,5))</f>
        <v>OM-H497</v>
      </c>
      <c r="F268" s="225">
        <f>IF(A268="P",INDEX('LŠZ P'!A$2:AN$2000,B268,6),INDEX('LŠZ H'!A$2:AM$2000,B268,6))</f>
        <v>0</v>
      </c>
      <c r="G268" s="258" t="str">
        <f>IF(A268="P",INDEX('LŠZ P'!A$2:AN$2000,B268,21),INDEX('LŠZ H'!A$2:AM$2000,B268,21))</f>
        <v>P</v>
      </c>
      <c r="H268" s="225">
        <f>IF(A268="P",INDEX('LŠZ P'!A$2:AN$2000,B268,17),INDEX('LŠZ H'!A$2:AM$2000,B268,17))</f>
        <v>19440</v>
      </c>
      <c r="I268" s="294">
        <v>45068</v>
      </c>
      <c r="J268" s="258" t="str">
        <f>IF(A268="P",INDEX('LŠZ P'!A$2:AN$2000,B268,2),INDEX('LŠZ H'!A$2:AM$2000,B268,2))</f>
        <v>ZK</v>
      </c>
      <c r="K268" s="225" t="str">
        <f>IF(A268="P",CONCATENATE(INDEX('LŠZ P'!A$2:AN$2000,B268,24),",",INDEX('LŠZ P'!A$2:AN$2000,B268,26)," ",INDEX('LŠZ P'!A$2:AN$2000,B268,25)),CONCATENATE(INDEX('LŠZ H'!A$2:AM$2000,B268,24),",",INDEX('LŠZ H'!A$2:AM$2000,B268,26)," ",INDEX('LŠZ H'!A$2:AM$2000,B268,25)))</f>
        <v>Tr. SNP 61/B,040 11 Košice</v>
      </c>
      <c r="L268" s="225" t="str">
        <f>IF(A268="P",INDEX('LŠZ P'!A$2:AN$2000,B268,20),INDEX('LŠZ H'!A$2:AM$2000,B268,20))</f>
        <v>Sojka</v>
      </c>
      <c r="M268" s="225" t="str">
        <f>IF(A268="P",CONCATENATE(INDEX('LŠZ P'!A$2:AN$2000,B268,3),"/",INDEX('LŠZ P'!A$2:AN$2000,B268,4)),CONCATENATE(INDEX('LŠZ H'!A$2:AM$2000,B268,3),"/",INDEX('LŠZ H'!A$2:AM$2000,B268,4)))</f>
        <v>ZK – 1 B/</v>
      </c>
      <c r="N268" s="225" t="str">
        <f>IF(A268="P",CONCATENATE(INDEX('LŠZ P'!A$2:AN$2000,B268,23),";",INDEX('LŠZ P'!A$2:AN$2000,B268,42)),CONCATENATE(INDEX('LŠZ H'!A$2:AM$2000,B268,23),";",INDEX('LŠZ H'!A$2:AM$2000,B268,39)))</f>
        <v>30,6;</v>
      </c>
      <c r="O268" s="294">
        <v>45791</v>
      </c>
      <c r="P268" s="297"/>
    </row>
    <row r="269" spans="1:16" s="262" customFormat="1">
      <c r="A269" s="225" t="s">
        <v>489</v>
      </c>
      <c r="B269" s="258">
        <v>426</v>
      </c>
      <c r="C269" s="392">
        <v>266</v>
      </c>
      <c r="D269" s="225" t="str">
        <f>IF(A269="P",INDEX('LŠZ P'!A$2:AN$2000,B269,11),INDEX('LŠZ H'!A$2:AM$2000,B269,11))</f>
        <v>Ing. Juraj SLADKÝ</v>
      </c>
      <c r="E269" s="225" t="str">
        <f>IF(A269="P",INDEX('LŠZ P'!A$2:AN$2000,B269,5),INDEX('LŠZ H'!A$2:AM$2000,B269,5))</f>
        <v>OM-H426</v>
      </c>
      <c r="F269" s="225">
        <f>IF(A269="P",INDEX('LŠZ P'!A$2:AN$2000,B269,6),INDEX('LŠZ H'!A$2:AM$2000,B269,6))</f>
        <v>0</v>
      </c>
      <c r="G269" s="258" t="str">
        <f>IF(A269="P",INDEX('LŠZ P'!A$2:AN$2000,B269,21),INDEX('LŠZ H'!A$2:AM$2000,B269,21))</f>
        <v>P</v>
      </c>
      <c r="H269" s="225">
        <f>IF(A269="P",INDEX('LŠZ P'!A$2:AN$2000,B269,17),INDEX('LŠZ H'!A$2:AM$2000,B269,17))</f>
        <v>21286</v>
      </c>
      <c r="I269" s="294">
        <v>45068</v>
      </c>
      <c r="J269" s="258" t="str">
        <f>IF(A269="P",INDEX('LŠZ P'!A$2:AN$2000,B269,2),INDEX('LŠZ H'!A$2:AM$2000,B269,2))</f>
        <v>ZK</v>
      </c>
      <c r="K269" s="225" t="str">
        <f>IF(A269="P",CONCATENATE(INDEX('LŠZ P'!A$2:AN$2000,B269,24),",",INDEX('LŠZ P'!A$2:AN$2000,B269,26)," ",INDEX('LŠZ P'!A$2:AN$2000,B269,25)),CONCATENATE(INDEX('LŠZ H'!A$2:AM$2000,B269,24),",",INDEX('LŠZ H'!A$2:AM$2000,B269,26)," ",INDEX('LŠZ H'!A$2:AM$2000,B269,25)))</f>
        <v>Trieda SNP 61B,040 11 Košice</v>
      </c>
      <c r="L269" s="225" t="str">
        <f>IF(A269="P",INDEX('LŠZ P'!A$2:AN$2000,B269,20),INDEX('LŠZ H'!A$2:AM$2000,B269,20))</f>
        <v>Sojka</v>
      </c>
      <c r="M269" s="225" t="str">
        <f>IF(A269="P",CONCATENATE(INDEX('LŠZ P'!A$2:AN$2000,B269,3),"/",INDEX('LŠZ P'!A$2:AN$2000,B269,4)),CONCATENATE(INDEX('LŠZ H'!A$2:AM$2000,B269,3),"/",INDEX('LŠZ H'!A$2:AM$2000,B269,4)))</f>
        <v>SUPER SPORT 153/</v>
      </c>
      <c r="N269" s="225" t="str">
        <f>IF(A269="P",CONCATENATE(INDEX('LŠZ P'!A$2:AN$2000,B269,23),";",INDEX('LŠZ P'!A$2:AN$2000,B269,42)),CONCATENATE(INDEX('LŠZ H'!A$2:AM$2000,B269,23),";",INDEX('LŠZ H'!A$2:AM$2000,B269,39)))</f>
        <v>74,15;</v>
      </c>
      <c r="O269" s="294">
        <v>45791</v>
      </c>
      <c r="P269" s="297"/>
    </row>
    <row r="270" spans="1:16" s="262" customFormat="1">
      <c r="A270" s="225" t="s">
        <v>722</v>
      </c>
      <c r="B270" s="258">
        <v>1412</v>
      </c>
      <c r="C270" s="392">
        <v>267</v>
      </c>
      <c r="D270" s="225" t="str">
        <f>IF(A270="P",INDEX('LŠZ P'!A$2:AN$2000,B270,11),INDEX('LŠZ H'!A$2:AM$2000,B270,11))</f>
        <v>Marek DOMANOVSKÝ</v>
      </c>
      <c r="E270" s="225" t="str">
        <f>IF(A270="P",INDEX('LŠZ P'!A$2:AN$2000,B270,5),INDEX('LŠZ H'!A$2:AM$2000,B270,5))</f>
        <v>OM-L412</v>
      </c>
      <c r="F270" s="225">
        <f>IF(A270="P",INDEX('LŠZ P'!A$2:AN$2000,B270,6),INDEX('LŠZ H'!A$2:AM$2000,B270,6))</f>
        <v>0</v>
      </c>
      <c r="G270" s="258" t="str">
        <f>IF(A270="P",INDEX('LŠZ P'!A$2:AN$2000,B270,21),INDEX('LŠZ H'!A$2:AM$2000,B270,21))</f>
        <v>V</v>
      </c>
      <c r="H270" s="225">
        <f>IF(A270="P",INDEX('LŠZ P'!A$2:AN$2000,B270,17),INDEX('LŠZ H'!A$2:AM$2000,B270,17))</f>
        <v>23267</v>
      </c>
      <c r="I270" s="294">
        <v>45069</v>
      </c>
      <c r="J270" s="258" t="str">
        <f>IF(A270="P",INDEX('LŠZ P'!A$2:AN$2000,B270,2),INDEX('LŠZ H'!A$2:AM$2000,B270,2))</f>
        <v>PK</v>
      </c>
      <c r="K270" s="225" t="str">
        <f>IF(A270="P",CONCATENATE(INDEX('LŠZ P'!A$2:AN$2000,B270,24),",",INDEX('LŠZ P'!A$2:AN$2000,B270,26)," ",INDEX('LŠZ P'!A$2:AN$2000,B270,25)),CONCATENATE(INDEX('LŠZ H'!A$2:AM$2000,B270,24),",",INDEX('LŠZ H'!A$2:AM$2000,B270,26)," ",INDEX('LŠZ H'!A$2:AM$2000,B270,25)))</f>
        <v>Topolnica 112,LTF 2 45794</v>
      </c>
      <c r="L270" s="225" t="str">
        <f>IF(A270="P",INDEX('LŠZ P'!A$2:AN$2000,B270,20),INDEX('LŠZ H'!A$2:AM$2000,B270,20))</f>
        <v>Kačmár</v>
      </c>
      <c r="M270" s="225" t="str">
        <f>IF(A270="P",CONCATENATE(INDEX('LŠZ P'!A$2:AN$2000,B270,3),"/",INDEX('LŠZ P'!A$2:AN$2000,B270,4)),CONCATENATE(INDEX('LŠZ H'!A$2:AM$2000,B270,3),"/",INDEX('LŠZ H'!A$2:AM$2000,B270,4)))</f>
        <v>MIURA RS SM/</v>
      </c>
      <c r="N270" s="225" t="e">
        <f>IF(A270="P",CONCATENATE(INDEX('LŠZ P'!A$2:AN$2000,B270,23),";",INDEX('LŠZ P'!A$2:AN$2000,B270,42)),CONCATENATE(INDEX('LŠZ H'!A$2:AM$2000,B270,23),";",INDEX('LŠZ H'!A$2:AM$2000,B270,39)))</f>
        <v>#REF!</v>
      </c>
      <c r="O270" s="294">
        <v>45794</v>
      </c>
      <c r="P270" s="297"/>
    </row>
    <row r="271" spans="1:16" s="262" customFormat="1">
      <c r="A271" s="225" t="s">
        <v>722</v>
      </c>
      <c r="B271" s="258">
        <v>1413</v>
      </c>
      <c r="C271" s="392">
        <v>268</v>
      </c>
      <c r="D271" s="225" t="str">
        <f>IF(A271="P",INDEX('LŠZ P'!A$2:AN$2000,B271,11),INDEX('LŠZ H'!A$2:AM$2000,B271,11))</f>
        <v>Milan BLAHO</v>
      </c>
      <c r="E271" s="225" t="str">
        <f>IF(A271="P",INDEX('LŠZ P'!A$2:AN$2000,B271,5),INDEX('LŠZ H'!A$2:AM$2000,B271,5))</f>
        <v>OM-L413</v>
      </c>
      <c r="F271" s="225">
        <f>IF(A271="P",INDEX('LŠZ P'!A$2:AN$2000,B271,6),INDEX('LŠZ H'!A$2:AM$2000,B271,6))</f>
        <v>0</v>
      </c>
      <c r="G271" s="258" t="str">
        <f>IF(A271="P",INDEX('LŠZ P'!A$2:AN$2000,B271,21),INDEX('LŠZ H'!A$2:AM$2000,B271,21))</f>
        <v>V</v>
      </c>
      <c r="H271" s="225">
        <f>IF(A271="P",INDEX('LŠZ P'!A$2:AN$2000,B271,17),INDEX('LŠZ H'!A$2:AM$2000,B271,17))</f>
        <v>23268</v>
      </c>
      <c r="I271" s="294">
        <v>45069</v>
      </c>
      <c r="J271" s="258" t="str">
        <f>IF(A271="P",INDEX('LŠZ P'!A$2:AN$2000,B271,2),INDEX('LŠZ H'!A$2:AM$2000,B271,2))</f>
        <v>PK</v>
      </c>
      <c r="K271" s="225" t="str">
        <f>IF(A271="P",CONCATENATE(INDEX('LŠZ P'!A$2:AN$2000,B271,24),",",INDEX('LŠZ P'!A$2:AN$2000,B271,26)," ",INDEX('LŠZ P'!A$2:AN$2000,B271,25)),CONCATENATE(INDEX('LŠZ H'!A$2:AM$2000,B271,24),",",INDEX('LŠZ H'!A$2:AM$2000,B271,26)," ",INDEX('LŠZ H'!A$2:AM$2000,B271,25)))</f>
        <v>Veľká Okružná 81,EN-A 45792</v>
      </c>
      <c r="L271" s="225" t="str">
        <f>IF(A271="P",INDEX('LŠZ P'!A$2:AN$2000,B271,20),INDEX('LŠZ H'!A$2:AM$2000,B271,20))</f>
        <v>Čierny</v>
      </c>
      <c r="M271" s="225" t="str">
        <f>IF(A271="P",CONCATENATE(INDEX('LŠZ P'!A$2:AN$2000,B271,3),"/",INDEX('LŠZ P'!A$2:AN$2000,B271,4)),CONCATENATE(INDEX('LŠZ H'!A$2:AM$2000,B271,3),"/",INDEX('LŠZ H'!A$2:AM$2000,B271,4)))</f>
        <v>MESCAL 6 XS/</v>
      </c>
      <c r="N271" s="225" t="e">
        <f>IF(A271="P",CONCATENATE(INDEX('LŠZ P'!A$2:AN$2000,B271,23),";",INDEX('LŠZ P'!A$2:AN$2000,B271,42)),CONCATENATE(INDEX('LŠZ H'!A$2:AM$2000,B271,23),";",INDEX('LŠZ H'!A$2:AM$2000,B271,39)))</f>
        <v>#REF!</v>
      </c>
      <c r="O271" s="294">
        <v>45792</v>
      </c>
      <c r="P271" s="297"/>
    </row>
    <row r="272" spans="1:16" s="262" customFormat="1">
      <c r="A272" s="225" t="s">
        <v>722</v>
      </c>
      <c r="B272" s="258">
        <v>1414</v>
      </c>
      <c r="C272" s="392">
        <v>269</v>
      </c>
      <c r="D272" s="225" t="str">
        <f>IF(A272="P",INDEX('LŠZ P'!A$2:AN$2000,B272,11),INDEX('LŠZ H'!A$2:AM$2000,B272,11))</f>
        <v>Sebastián POLKA</v>
      </c>
      <c r="E272" s="225" t="str">
        <f>IF(A272="P",INDEX('LŠZ P'!A$2:AN$2000,B272,5),INDEX('LŠZ H'!A$2:AM$2000,B272,5))</f>
        <v>OM-L414</v>
      </c>
      <c r="F272" s="225">
        <f>IF(A272="P",INDEX('LŠZ P'!A$2:AN$2000,B272,6),INDEX('LŠZ H'!A$2:AM$2000,B272,6))</f>
        <v>0</v>
      </c>
      <c r="G272" s="258" t="str">
        <f>IF(A272="P",INDEX('LŠZ P'!A$2:AN$2000,B272,21),INDEX('LŠZ H'!A$2:AM$2000,B272,21))</f>
        <v>V</v>
      </c>
      <c r="H272" s="225">
        <f>IF(A272="P",INDEX('LŠZ P'!A$2:AN$2000,B272,17),INDEX('LŠZ H'!A$2:AM$2000,B272,17))</f>
        <v>23269</v>
      </c>
      <c r="I272" s="294">
        <v>45069</v>
      </c>
      <c r="J272" s="258" t="str">
        <f>IF(A272="P",INDEX('LŠZ P'!A$2:AN$2000,B272,2),INDEX('LŠZ H'!A$2:AM$2000,B272,2))</f>
        <v>PK</v>
      </c>
      <c r="K272" s="225" t="str">
        <f>IF(A272="P",CONCATENATE(INDEX('LŠZ P'!A$2:AN$2000,B272,24),",",INDEX('LŠZ P'!A$2:AN$2000,B272,26)," ",INDEX('LŠZ P'!A$2:AN$2000,B272,25)),CONCATENATE(INDEX('LŠZ H'!A$2:AM$2000,B272,24),",",INDEX('LŠZ H'!A$2:AM$2000,B272,26)," ",INDEX('LŠZ H'!A$2:AM$2000,B272,25)))</f>
        <v>Stračia 272/4,EN-B 45797</v>
      </c>
      <c r="L272" s="225" t="str">
        <f>IF(A272="P",INDEX('LŠZ P'!A$2:AN$2000,B272,20),INDEX('LŠZ H'!A$2:AM$2000,B272,20))</f>
        <v>Vrabec</v>
      </c>
      <c r="M272" s="225" t="str">
        <f>IF(A272="P",CONCATENATE(INDEX('LŠZ P'!A$2:AN$2000,B272,3),"/",INDEX('LŠZ P'!A$2:AN$2000,B272,4)),CONCATENATE(INDEX('LŠZ H'!A$2:AM$2000,B272,3),"/",INDEX('LŠZ H'!A$2:AM$2000,B272,4)))</f>
        <v>PLUTO 2 M/</v>
      </c>
      <c r="N272" s="225" t="e">
        <f>IF(A272="P",CONCATENATE(INDEX('LŠZ P'!A$2:AN$2000,B272,23),";",INDEX('LŠZ P'!A$2:AN$2000,B272,42)),CONCATENATE(INDEX('LŠZ H'!A$2:AM$2000,B272,23),";",INDEX('LŠZ H'!A$2:AM$2000,B272,39)))</f>
        <v>#REF!</v>
      </c>
      <c r="O272" s="294">
        <v>45797</v>
      </c>
      <c r="P272" s="297"/>
    </row>
    <row r="273" spans="1:16" s="262" customFormat="1">
      <c r="A273" s="225" t="s">
        <v>722</v>
      </c>
      <c r="B273" s="258">
        <v>918</v>
      </c>
      <c r="C273" s="392">
        <v>270</v>
      </c>
      <c r="D273" s="225" t="str">
        <f>IF(A273="P",INDEX('LŠZ P'!A$2:AN$2000,B273,11),INDEX('LŠZ H'!A$2:AM$2000,B273,11))</f>
        <v>Patrik ROSIPAJLA</v>
      </c>
      <c r="E273" s="225" t="str">
        <f>IF(A273="P",INDEX('LŠZ P'!A$2:AN$2000,B273,5),INDEX('LŠZ H'!A$2:AM$2000,B273,5))</f>
        <v>OM-P918</v>
      </c>
      <c r="F273" s="225">
        <f>IF(A273="P",INDEX('LŠZ P'!A$2:AN$2000,B273,6),INDEX('LŠZ H'!A$2:AM$2000,B273,6))</f>
        <v>0</v>
      </c>
      <c r="G273" s="258" t="str">
        <f>IF(A273="P",INDEX('LŠZ P'!A$2:AN$2000,B273,21),INDEX('LŠZ H'!A$2:AM$2000,B273,21))</f>
        <v>P</v>
      </c>
      <c r="H273" s="225">
        <f>IF(A273="P",INDEX('LŠZ P'!A$2:AN$2000,B273,17),INDEX('LŠZ H'!A$2:AM$2000,B273,17))</f>
        <v>21375</v>
      </c>
      <c r="I273" s="294">
        <v>45070</v>
      </c>
      <c r="J273" s="258" t="str">
        <f>IF(A273="P",INDEX('LŠZ P'!A$2:AN$2000,B273,2),INDEX('LŠZ H'!A$2:AM$2000,B273,2))</f>
        <v>PK</v>
      </c>
      <c r="K273" s="225" t="str">
        <f>IF(A273="P",CONCATENATE(INDEX('LŠZ P'!A$2:AN$2000,B273,24),",",INDEX('LŠZ P'!A$2:AN$2000,B273,26)," ",INDEX('LŠZ P'!A$2:AN$2000,B273,25)),CONCATENATE(INDEX('LŠZ H'!A$2:AM$2000,B273,24),",",INDEX('LŠZ H'!A$2:AM$2000,B273,26)," ",INDEX('LŠZ H'!A$2:AM$2000,B273,25)))</f>
        <v>Ternavská 2247/26,EN-A 45794</v>
      </c>
      <c r="L273" s="225" t="str">
        <f>IF(A273="P",INDEX('LŠZ P'!A$2:AN$2000,B273,20),INDEX('LŠZ H'!A$2:AM$2000,B273,20))</f>
        <v>Čierny</v>
      </c>
      <c r="M273" s="225" t="str">
        <f>IF(A273="P",CONCATENATE(INDEX('LŠZ P'!A$2:AN$2000,B273,3),"/",INDEX('LŠZ P'!A$2:AN$2000,B273,4)),CONCATENATE(INDEX('LŠZ H'!A$2:AM$2000,B273,3),"/",INDEX('LŠZ H'!A$2:AM$2000,B273,4)))</f>
        <v>COMPACT 3 M/</v>
      </c>
      <c r="N273" s="225" t="e">
        <f>IF(A273="P",CONCATENATE(INDEX('LŠZ P'!A$2:AN$2000,B273,23),";",INDEX('LŠZ P'!A$2:AN$2000,B273,42)),CONCATENATE(INDEX('LŠZ H'!A$2:AM$2000,B273,23),";",INDEX('LŠZ H'!A$2:AM$2000,B273,39)))</f>
        <v>#REF!</v>
      </c>
      <c r="O273" s="294">
        <v>45794</v>
      </c>
      <c r="P273" s="297"/>
    </row>
    <row r="274" spans="1:16" s="262" customFormat="1">
      <c r="A274" s="225" t="s">
        <v>722</v>
      </c>
      <c r="B274" s="258">
        <v>575</v>
      </c>
      <c r="C274" s="392">
        <v>271</v>
      </c>
      <c r="D274" s="225" t="str">
        <f>IF(A274="P",INDEX('LŠZ P'!A$2:AN$2000,B274,11),INDEX('LŠZ H'!A$2:AM$2000,B274,11))</f>
        <v>Július PÁNIK</v>
      </c>
      <c r="E274" s="225" t="str">
        <f>IF(A274="P",INDEX('LŠZ P'!A$2:AN$2000,B274,5),INDEX('LŠZ H'!A$2:AM$2000,B274,5))</f>
        <v>OM-P575</v>
      </c>
      <c r="F274" s="225" t="str">
        <f>IF(A274="P",INDEX('LŠZ P'!A$2:AN$2000,B274,6),INDEX('LŠZ H'!A$2:AM$2000,B274,6))</f>
        <v>P575</v>
      </c>
      <c r="G274" s="258" t="str">
        <f>IF(A274="P",INDEX('LŠZ P'!A$2:AN$2000,B274,21),INDEX('LŠZ H'!A$2:AM$2000,B274,21))</f>
        <v>P,P</v>
      </c>
      <c r="H274" s="225">
        <f>IF(A274="P",INDEX('LŠZ P'!A$2:AN$2000,B274,17),INDEX('LŠZ H'!A$2:AM$2000,B274,17))</f>
        <v>19265</v>
      </c>
      <c r="I274" s="294">
        <v>45070</v>
      </c>
      <c r="J274" s="258" t="str">
        <f>IF(A274="P",INDEX('LŠZ P'!A$2:AN$2000,B274,2),INDEX('LŠZ H'!A$2:AM$2000,B274,2))</f>
        <v>MPK</v>
      </c>
      <c r="K274" s="225" t="str">
        <f>IF(A274="P",CONCATENATE(INDEX('LŠZ P'!A$2:AN$2000,B274,24),",",INDEX('LŠZ P'!A$2:AN$2000,B274,26)," ",INDEX('LŠZ P'!A$2:AN$2000,B274,25)),CONCATENATE(INDEX('LŠZ H'!A$2:AM$2000,B274,24),",",INDEX('LŠZ H'!A$2:AM$2000,B274,26)," ",INDEX('LŠZ H'!A$2:AM$2000,B274,25)))</f>
        <v>Makovického 16/28,EN-B 45796</v>
      </c>
      <c r="L274" s="225" t="str">
        <f>IF(A274="P",INDEX('LŠZ P'!A$2:AN$2000,B274,20),INDEX('LŠZ H'!A$2:AM$2000,B274,20))</f>
        <v>Mitter</v>
      </c>
      <c r="M274" s="225" t="str">
        <f>IF(A274="P",CONCATENATE(INDEX('LŠZ P'!A$2:AN$2000,B274,3),"/",INDEX('LŠZ P'!A$2:AN$2000,B274,4)),CONCATENATE(INDEX('LŠZ H'!A$2:AM$2000,B274,3),"/",INDEX('LŠZ H'!A$2:AM$2000,B274,4)))</f>
        <v>ORBIT 3 28/JENIFER F 200/TRIKE</v>
      </c>
      <c r="N274" s="225" t="e">
        <f>IF(A274="P",CONCATENATE(INDEX('LŠZ P'!A$2:AN$2000,B274,23),";",INDEX('LŠZ P'!A$2:AN$2000,B274,42)),CONCATENATE(INDEX('LŠZ H'!A$2:AM$2000,B274,23),";",INDEX('LŠZ H'!A$2:AM$2000,B274,39)))</f>
        <v>#REF!</v>
      </c>
      <c r="O274" s="294">
        <v>45796</v>
      </c>
      <c r="P274" s="297"/>
    </row>
    <row r="275" spans="1:16" s="262" customFormat="1">
      <c r="A275" s="225" t="s">
        <v>722</v>
      </c>
      <c r="B275" s="258">
        <v>1227</v>
      </c>
      <c r="C275" s="392">
        <v>272</v>
      </c>
      <c r="D275" s="225" t="str">
        <f>IF(A275="P",INDEX('LŠZ P'!A$2:AN$2000,B275,11),INDEX('LŠZ H'!A$2:AM$2000,B275,11))</f>
        <v>MUDr. Martin DVULIT</v>
      </c>
      <c r="E275" s="225" t="str">
        <f>IF(A275="P",INDEX('LŠZ P'!A$2:AN$2000,B275,5),INDEX('LŠZ H'!A$2:AM$2000,B275,5))</f>
        <v>OM-L227</v>
      </c>
      <c r="F275" s="225">
        <f>IF(A275="P",INDEX('LŠZ P'!A$2:AN$2000,B275,6),INDEX('LŠZ H'!A$2:AM$2000,B275,6))</f>
        <v>0</v>
      </c>
      <c r="G275" s="258" t="str">
        <f>IF(A275="P",INDEX('LŠZ P'!A$2:AN$2000,B275,21),INDEX('LŠZ H'!A$2:AM$2000,B275,21))</f>
        <v>P</v>
      </c>
      <c r="H275" s="225">
        <f>IF(A275="P",INDEX('LŠZ P'!A$2:AN$2000,B275,17),INDEX('LŠZ H'!A$2:AM$2000,B275,17))</f>
        <v>16608</v>
      </c>
      <c r="I275" s="294">
        <v>45070</v>
      </c>
      <c r="J275" s="258" t="str">
        <f>IF(A275="P",INDEX('LŠZ P'!A$2:AN$2000,B275,2),INDEX('LŠZ H'!A$2:AM$2000,B275,2))</f>
        <v>PK</v>
      </c>
      <c r="K275" s="225" t="str">
        <f>IF(A275="P",CONCATENATE(INDEX('LŠZ P'!A$2:AN$2000,B275,24),",",INDEX('LŠZ P'!A$2:AN$2000,B275,26)," ",INDEX('LŠZ P'!A$2:AN$2000,B275,25)),CONCATENATE(INDEX('LŠZ H'!A$2:AM$2000,B275,24),",",INDEX('LŠZ H'!A$2:AM$2000,B275,26)," ",INDEX('LŠZ H'!A$2:AM$2000,B275,25)))</f>
        <v>Trhovište 150,EN-C 45798</v>
      </c>
      <c r="L275" s="225" t="str">
        <f>IF(A275="P",INDEX('LŠZ P'!A$2:AN$2000,B275,20),INDEX('LŠZ H'!A$2:AM$2000,B275,20))</f>
        <v>Šáriczki</v>
      </c>
      <c r="M275" s="225" t="str">
        <f>IF(A275="P",CONCATENATE(INDEX('LŠZ P'!A$2:AN$2000,B275,3),"/",INDEX('LŠZ P'!A$2:AN$2000,B275,4)),CONCATENATE(INDEX('LŠZ H'!A$2:AM$2000,B275,3),"/",INDEX('LŠZ H'!A$2:AM$2000,B275,4)))</f>
        <v>ALPINA 2 L/</v>
      </c>
      <c r="N275" s="225" t="e">
        <f>IF(A275="P",CONCATENATE(INDEX('LŠZ P'!A$2:AN$2000,B275,23),";",INDEX('LŠZ P'!A$2:AN$2000,B275,42)),CONCATENATE(INDEX('LŠZ H'!A$2:AM$2000,B275,23),";",INDEX('LŠZ H'!A$2:AM$2000,B275,39)))</f>
        <v>#REF!</v>
      </c>
      <c r="O275" s="294">
        <v>45798</v>
      </c>
      <c r="P275" s="297"/>
    </row>
    <row r="276" spans="1:16" s="262" customFormat="1">
      <c r="A276" s="225" t="s">
        <v>722</v>
      </c>
      <c r="B276" s="258">
        <v>1415</v>
      </c>
      <c r="C276" s="392">
        <v>273</v>
      </c>
      <c r="D276" s="225" t="str">
        <f>IF(A276="P",INDEX('LŠZ P'!A$2:AN$2000,B276,11),INDEX('LŠZ H'!A$2:AM$2000,B276,11))</f>
        <v>Štefan VYPARINA</v>
      </c>
      <c r="E276" s="225" t="str">
        <f>IF(A276="P",INDEX('LŠZ P'!A$2:AN$2000,B276,5),INDEX('LŠZ H'!A$2:AM$2000,B276,5))</f>
        <v>OM-L415</v>
      </c>
      <c r="F276" s="225">
        <f>IF(A276="P",INDEX('LŠZ P'!A$2:AN$2000,B276,6),INDEX('LŠZ H'!A$2:AM$2000,B276,6))</f>
        <v>0</v>
      </c>
      <c r="G276" s="258" t="str">
        <f>IF(A276="P",INDEX('LŠZ P'!A$2:AN$2000,B276,21),INDEX('LŠZ H'!A$2:AM$2000,B276,21))</f>
        <v>V</v>
      </c>
      <c r="H276" s="225">
        <f>IF(A276="P",INDEX('LŠZ P'!A$2:AN$2000,B276,17),INDEX('LŠZ H'!A$2:AM$2000,B276,17))</f>
        <v>23273</v>
      </c>
      <c r="I276" s="294">
        <v>45070</v>
      </c>
      <c r="J276" s="258" t="str">
        <f>IF(A276="P",INDEX('LŠZ P'!A$2:AN$2000,B276,2),INDEX('LŠZ H'!A$2:AM$2000,B276,2))</f>
        <v>PK</v>
      </c>
      <c r="K276" s="225" t="str">
        <f>IF(A276="P",CONCATENATE(INDEX('LŠZ P'!A$2:AN$2000,B276,24),",",INDEX('LŠZ P'!A$2:AN$2000,B276,26)," ",INDEX('LŠZ P'!A$2:AN$2000,B276,25)),CONCATENATE(INDEX('LŠZ H'!A$2:AM$2000,B276,24),",",INDEX('LŠZ H'!A$2:AM$2000,B276,26)," ",INDEX('LŠZ H'!A$2:AM$2000,B276,25)))</f>
        <v>Plavnica 428,EN-C 45780</v>
      </c>
      <c r="L276" s="225" t="str">
        <f>IF(A276="P",INDEX('LŠZ P'!A$2:AN$2000,B276,20),INDEX('LŠZ H'!A$2:AM$2000,B276,20))</f>
        <v>Vyparina</v>
      </c>
      <c r="M276" s="225" t="str">
        <f>IF(A276="P",CONCATENATE(INDEX('LŠZ P'!A$2:AN$2000,B276,3),"/",INDEX('LŠZ P'!A$2:AN$2000,B276,4)),CONCATENATE(INDEX('LŠZ H'!A$2:AM$2000,B276,3),"/",INDEX('LŠZ H'!A$2:AM$2000,B276,4)))</f>
        <v>PHOTON ML/</v>
      </c>
      <c r="N276" s="225" t="e">
        <f>IF(A276="P",CONCATENATE(INDEX('LŠZ P'!A$2:AN$2000,B276,23),";",INDEX('LŠZ P'!A$2:AN$2000,B276,42)),CONCATENATE(INDEX('LŠZ H'!A$2:AM$2000,B276,23),";",INDEX('LŠZ H'!A$2:AM$2000,B276,39)))</f>
        <v>#REF!</v>
      </c>
      <c r="O276" s="294">
        <v>45780</v>
      </c>
      <c r="P276" s="297"/>
    </row>
    <row r="277" spans="1:16" s="262" customFormat="1">
      <c r="A277" s="225" t="s">
        <v>722</v>
      </c>
      <c r="B277" s="258">
        <v>1416</v>
      </c>
      <c r="C277" s="392">
        <v>274</v>
      </c>
      <c r="D277" s="225" t="str">
        <f>IF(A277="P",INDEX('LŠZ P'!A$2:AN$2000,B277,11),INDEX('LŠZ H'!A$2:AM$2000,B277,11))</f>
        <v>Juraj JEŽO</v>
      </c>
      <c r="E277" s="225" t="str">
        <f>IF(A277="P",INDEX('LŠZ P'!A$2:AN$2000,B277,5),INDEX('LŠZ H'!A$2:AM$2000,B277,5))</f>
        <v>OM-L416</v>
      </c>
      <c r="F277" s="225">
        <f>IF(A277="P",INDEX('LŠZ P'!A$2:AN$2000,B277,6),INDEX('LŠZ H'!A$2:AM$2000,B277,6))</f>
        <v>0</v>
      </c>
      <c r="G277" s="258" t="str">
        <f>IF(A277="P",INDEX('LŠZ P'!A$2:AN$2000,B277,21),INDEX('LŠZ H'!A$2:AM$2000,B277,21))</f>
        <v>Z</v>
      </c>
      <c r="H277" s="225">
        <f>IF(A277="P",INDEX('LŠZ P'!A$2:AN$2000,B277,17),INDEX('LŠZ H'!A$2:AM$2000,B277,17))</f>
        <v>23274</v>
      </c>
      <c r="I277" s="294">
        <v>45070</v>
      </c>
      <c r="J277" s="258" t="str">
        <f>IF(A277="P",INDEX('LŠZ P'!A$2:AN$2000,B277,2),INDEX('LŠZ H'!A$2:AM$2000,B277,2))</f>
        <v>PK</v>
      </c>
      <c r="K277" s="225" t="str">
        <f>IF(A277="P",CONCATENATE(INDEX('LŠZ P'!A$2:AN$2000,B277,24),",",INDEX('LŠZ P'!A$2:AN$2000,B277,26)," ",INDEX('LŠZ P'!A$2:AN$2000,B277,25)),CONCATENATE(INDEX('LŠZ H'!A$2:AM$2000,B277,24),",",INDEX('LŠZ H'!A$2:AM$2000,B277,26)," ",INDEX('LŠZ H'!A$2:AM$2000,B277,25)))</f>
        <v>Baničova 7,EN-C 45780</v>
      </c>
      <c r="L277" s="225" t="str">
        <f>IF(A277="P",INDEX('LŠZ P'!A$2:AN$2000,B277,20),INDEX('LŠZ H'!A$2:AM$2000,B277,20))</f>
        <v>Vyparina</v>
      </c>
      <c r="M277" s="225" t="str">
        <f>IF(A277="P",CONCATENATE(INDEX('LŠZ P'!A$2:AN$2000,B277,3),"/",INDEX('LŠZ P'!A$2:AN$2000,B277,4)),CONCATENATE(INDEX('LŠZ H'!A$2:AM$2000,B277,3),"/",INDEX('LŠZ H'!A$2:AM$2000,B277,4)))</f>
        <v>PHOTON MS/</v>
      </c>
      <c r="N277" s="225" t="e">
        <f>IF(A277="P",CONCATENATE(INDEX('LŠZ P'!A$2:AN$2000,B277,23),";",INDEX('LŠZ P'!A$2:AN$2000,B277,42)),CONCATENATE(INDEX('LŠZ H'!A$2:AM$2000,B277,23),";",INDEX('LŠZ H'!A$2:AM$2000,B277,39)))</f>
        <v>#REF!</v>
      </c>
      <c r="O277" s="294">
        <v>45780</v>
      </c>
      <c r="P277" s="297"/>
    </row>
    <row r="278" spans="1:16" s="262" customFormat="1">
      <c r="A278" s="225" t="s">
        <v>722</v>
      </c>
      <c r="B278" s="258">
        <v>1417</v>
      </c>
      <c r="C278" s="392">
        <v>275</v>
      </c>
      <c r="D278" s="225" t="str">
        <f>IF(A278="P",INDEX('LŠZ P'!A$2:AN$2000,B278,11),INDEX('LŠZ H'!A$2:AM$2000,B278,11))</f>
        <v>Peter VYPARINA</v>
      </c>
      <c r="E278" s="225" t="str">
        <f>IF(A278="P",INDEX('LŠZ P'!A$2:AN$2000,B278,5),INDEX('LŠZ H'!A$2:AM$2000,B278,5))</f>
        <v>OM-L417</v>
      </c>
      <c r="F278" s="225">
        <f>IF(A278="P",INDEX('LŠZ P'!A$2:AN$2000,B278,6),INDEX('LŠZ H'!A$2:AM$2000,B278,6))</f>
        <v>0</v>
      </c>
      <c r="G278" s="258" t="str">
        <f>IF(A278="P",INDEX('LŠZ P'!A$2:AN$2000,B278,21),INDEX('LŠZ H'!A$2:AM$2000,B278,21))</f>
        <v>V</v>
      </c>
      <c r="H278" s="225">
        <f>IF(A278="P",INDEX('LŠZ P'!A$2:AN$2000,B278,17),INDEX('LŠZ H'!A$2:AM$2000,B278,17))</f>
        <v>23275</v>
      </c>
      <c r="I278" s="294">
        <v>45070</v>
      </c>
      <c r="J278" s="258" t="str">
        <f>IF(A278="P",INDEX('LŠZ P'!A$2:AN$2000,B278,2),INDEX('LŠZ H'!A$2:AM$2000,B278,2))</f>
        <v>PK</v>
      </c>
      <c r="K278" s="225" t="str">
        <f>IF(A278="P",CONCATENATE(INDEX('LŠZ P'!A$2:AN$2000,B278,24),",",INDEX('LŠZ P'!A$2:AN$2000,B278,26)," ",INDEX('LŠZ P'!A$2:AN$2000,B278,25)),CONCATENATE(INDEX('LŠZ H'!A$2:AM$2000,B278,24),",",INDEX('LŠZ H'!A$2:AM$2000,B278,26)," ",INDEX('LŠZ H'!A$2:AM$2000,B278,25)))</f>
        <v>Plavnica 430,EN-D 45780</v>
      </c>
      <c r="L278" s="225" t="str">
        <f>IF(A278="P",INDEX('LŠZ P'!A$2:AN$2000,B278,20),INDEX('LŠZ H'!A$2:AM$2000,B278,20))</f>
        <v>Vyparina</v>
      </c>
      <c r="M278" s="225" t="str">
        <f>IF(A278="P",CONCATENATE(INDEX('LŠZ P'!A$2:AN$2000,B278,3),"/",INDEX('LŠZ P'!A$2:AN$2000,B278,4)),CONCATENATE(INDEX('LŠZ H'!A$2:AM$2000,B278,3),"/",INDEX('LŠZ H'!A$2:AM$2000,B278,4)))</f>
        <v>ZENO 2 MS/</v>
      </c>
      <c r="N278" s="225" t="e">
        <f>IF(A278="P",CONCATENATE(INDEX('LŠZ P'!A$2:AN$2000,B278,23),";",INDEX('LŠZ P'!A$2:AN$2000,B278,42)),CONCATENATE(INDEX('LŠZ H'!A$2:AM$2000,B278,23),";",INDEX('LŠZ H'!A$2:AM$2000,B278,39)))</f>
        <v>#REF!</v>
      </c>
      <c r="O278" s="294">
        <v>45780</v>
      </c>
      <c r="P278" s="297"/>
    </row>
    <row r="279" spans="1:16" s="262" customFormat="1">
      <c r="A279" s="225" t="s">
        <v>722</v>
      </c>
      <c r="B279" s="258">
        <v>1418</v>
      </c>
      <c r="C279" s="392">
        <v>276</v>
      </c>
      <c r="D279" s="225" t="str">
        <f>IF(A279="P",INDEX('LŠZ P'!A$2:AN$2000,B279,11),INDEX('LŠZ H'!A$2:AM$2000,B279,11))</f>
        <v>Štefan VYPARINA</v>
      </c>
      <c r="E279" s="225" t="str">
        <f>IF(A279="P",INDEX('LŠZ P'!A$2:AN$2000,B279,5),INDEX('LŠZ H'!A$2:AM$2000,B279,5))</f>
        <v>OM-L418</v>
      </c>
      <c r="F279" s="225">
        <f>IF(A279="P",INDEX('LŠZ P'!A$2:AN$2000,B279,6),INDEX('LŠZ H'!A$2:AM$2000,B279,6))</f>
        <v>0</v>
      </c>
      <c r="G279" s="258" t="str">
        <f>IF(A279="P",INDEX('LŠZ P'!A$2:AN$2000,B279,21),INDEX('LŠZ H'!A$2:AM$2000,B279,21))</f>
        <v>V</v>
      </c>
      <c r="H279" s="225">
        <f>IF(A279="P",INDEX('LŠZ P'!A$2:AN$2000,B279,17),INDEX('LŠZ H'!A$2:AM$2000,B279,17))</f>
        <v>23276</v>
      </c>
      <c r="I279" s="294">
        <v>45070</v>
      </c>
      <c r="J279" s="258" t="str">
        <f>IF(A279="P",INDEX('LŠZ P'!A$2:AN$2000,B279,2),INDEX('LŠZ H'!A$2:AM$2000,B279,2))</f>
        <v>PK</v>
      </c>
      <c r="K279" s="225" t="str">
        <f>IF(A279="P",CONCATENATE(INDEX('LŠZ P'!A$2:AN$2000,B279,24),",",INDEX('LŠZ P'!A$2:AN$2000,B279,26)," ",INDEX('LŠZ P'!A$2:AN$2000,B279,25)),CONCATENATE(INDEX('LŠZ H'!A$2:AM$2000,B279,24),",",INDEX('LŠZ H'!A$2:AM$2000,B279,26)," ",INDEX('LŠZ H'!A$2:AM$2000,B279,25)))</f>
        <v>Plavnica 428,EN-D 45780</v>
      </c>
      <c r="L279" s="225" t="str">
        <f>IF(A279="P",INDEX('LŠZ P'!A$2:AN$2000,B279,20),INDEX('LŠZ H'!A$2:AM$2000,B279,20))</f>
        <v>Vyparina</v>
      </c>
      <c r="M279" s="225" t="str">
        <f>IF(A279="P",CONCATENATE(INDEX('LŠZ P'!A$2:AN$2000,B279,3),"/",INDEX('LŠZ P'!A$2:AN$2000,B279,4)),CONCATENATE(INDEX('LŠZ H'!A$2:AM$2000,B279,3),"/",INDEX('LŠZ H'!A$2:AM$2000,B279,4)))</f>
        <v>ZENO 2 ML/</v>
      </c>
      <c r="N279" s="225" t="e">
        <f>IF(A279="P",CONCATENATE(INDEX('LŠZ P'!A$2:AN$2000,B279,23),";",INDEX('LŠZ P'!A$2:AN$2000,B279,42)),CONCATENATE(INDEX('LŠZ H'!A$2:AM$2000,B279,23),";",INDEX('LŠZ H'!A$2:AM$2000,B279,39)))</f>
        <v>#REF!</v>
      </c>
      <c r="O279" s="294">
        <v>45780</v>
      </c>
      <c r="P279" s="297"/>
    </row>
    <row r="280" spans="1:16" s="262" customFormat="1">
      <c r="A280" s="225" t="s">
        <v>722</v>
      </c>
      <c r="B280" s="258">
        <v>1419</v>
      </c>
      <c r="C280" s="392">
        <v>277</v>
      </c>
      <c r="D280" s="225" t="str">
        <f>IF(A280="P",INDEX('LŠZ P'!A$2:AN$2000,B280,11),INDEX('LŠZ H'!A$2:AM$2000,B280,11))</f>
        <v>Michal JAKUBČÍK</v>
      </c>
      <c r="E280" s="225" t="str">
        <f>IF(A280="P",INDEX('LŠZ P'!A$2:AN$2000,B280,5),INDEX('LŠZ H'!A$2:AM$2000,B280,5))</f>
        <v>OM-L419</v>
      </c>
      <c r="F280" s="225">
        <f>IF(A280="P",INDEX('LŠZ P'!A$2:AN$2000,B280,6),INDEX('LŠZ H'!A$2:AM$2000,B280,6))</f>
        <v>0</v>
      </c>
      <c r="G280" s="258" t="str">
        <f>IF(A280="P",INDEX('LŠZ P'!A$2:AN$2000,B280,21),INDEX('LŠZ H'!A$2:AM$2000,B280,21))</f>
        <v>V</v>
      </c>
      <c r="H280" s="225">
        <f>IF(A280="P",INDEX('LŠZ P'!A$2:AN$2000,B280,17),INDEX('LŠZ H'!A$2:AM$2000,B280,17))</f>
        <v>23277</v>
      </c>
      <c r="I280" s="294">
        <v>45070</v>
      </c>
      <c r="J280" s="258" t="str">
        <f>IF(A280="P",INDEX('LŠZ P'!A$2:AN$2000,B280,2),INDEX('LŠZ H'!A$2:AM$2000,B280,2))</f>
        <v>PK</v>
      </c>
      <c r="K280" s="225" t="str">
        <f>IF(A280="P",CONCATENATE(INDEX('LŠZ P'!A$2:AN$2000,B280,24),",",INDEX('LŠZ P'!A$2:AN$2000,B280,26)," ",INDEX('LŠZ P'!A$2:AN$2000,B280,25)),CONCATENATE(INDEX('LŠZ H'!A$2:AM$2000,B280,24),",",INDEX('LŠZ H'!A$2:AM$2000,B280,26)," ",INDEX('LŠZ H'!A$2:AM$2000,B280,25)))</f>
        <v>Jána Kalinčiaka 11,EN-A 45801</v>
      </c>
      <c r="L280" s="225" t="str">
        <f>IF(A280="P",INDEX('LŠZ P'!A$2:AN$2000,B280,20),INDEX('LŠZ H'!A$2:AM$2000,B280,20))</f>
        <v>Muhelyi</v>
      </c>
      <c r="M280" s="225" t="str">
        <f>IF(A280="P",CONCATENATE(INDEX('LŠZ P'!A$2:AN$2000,B280,3),"/",INDEX('LŠZ P'!A$2:AN$2000,B280,4)),CONCATENATE(INDEX('LŠZ H'!A$2:AM$2000,B280,3),"/",INDEX('LŠZ H'!A$2:AM$2000,B280,4)))</f>
        <v>EAZY 2 S/</v>
      </c>
      <c r="N280" s="225" t="e">
        <f>IF(A280="P",CONCATENATE(INDEX('LŠZ P'!A$2:AN$2000,B280,23),";",INDEX('LŠZ P'!A$2:AN$2000,B280,42)),CONCATENATE(INDEX('LŠZ H'!A$2:AM$2000,B280,23),";",INDEX('LŠZ H'!A$2:AM$2000,B280,39)))</f>
        <v>#REF!</v>
      </c>
      <c r="O280" s="294">
        <v>45801</v>
      </c>
      <c r="P280" s="297"/>
    </row>
    <row r="281" spans="1:16" s="262" customFormat="1">
      <c r="A281" s="225" t="s">
        <v>722</v>
      </c>
      <c r="B281" s="258">
        <v>1420</v>
      </c>
      <c r="C281" s="392">
        <v>278</v>
      </c>
      <c r="D281" s="225" t="str">
        <f>IF(A281="P",INDEX('LŠZ P'!A$2:AN$2000,B281,11),INDEX('LŠZ H'!A$2:AM$2000,B281,11))</f>
        <v>Jaroslav NEMČEK</v>
      </c>
      <c r="E281" s="225" t="str">
        <f>IF(A281="P",INDEX('LŠZ P'!A$2:AN$2000,B281,5),INDEX('LŠZ H'!A$2:AM$2000,B281,5))</f>
        <v>OM-L420</v>
      </c>
      <c r="F281" s="225">
        <f>IF(A281="P",INDEX('LŠZ P'!A$2:AN$2000,B281,6),INDEX('LŠZ H'!A$2:AM$2000,B281,6))</f>
        <v>0</v>
      </c>
      <c r="G281" s="258" t="str">
        <f>IF(A281="P",INDEX('LŠZ P'!A$2:AN$2000,B281,21),INDEX('LŠZ H'!A$2:AM$2000,B281,21))</f>
        <v>V</v>
      </c>
      <c r="H281" s="225">
        <f>IF(A281="P",INDEX('LŠZ P'!A$2:AN$2000,B281,17),INDEX('LŠZ H'!A$2:AM$2000,B281,17))</f>
        <v>23278</v>
      </c>
      <c r="I281" s="294">
        <v>45070</v>
      </c>
      <c r="J281" s="258" t="str">
        <f>IF(A281="P",INDEX('LŠZ P'!A$2:AN$2000,B281,2),INDEX('LŠZ H'!A$2:AM$2000,B281,2))</f>
        <v>PK</v>
      </c>
      <c r="K281" s="225" t="str">
        <f>IF(A281="P",CONCATENATE(INDEX('LŠZ P'!A$2:AN$2000,B281,24),",",INDEX('LŠZ P'!A$2:AN$2000,B281,26)," ",INDEX('LŠZ P'!A$2:AN$2000,B281,25)),CONCATENATE(INDEX('LŠZ H'!A$2:AM$2000,B281,24),",",INDEX('LŠZ H'!A$2:AM$2000,B281,26)," ",INDEX('LŠZ H'!A$2:AM$2000,B281,25)))</f>
        <v>Zámocká 10,EN-A 45789</v>
      </c>
      <c r="L281" s="225" t="str">
        <f>IF(A281="P",INDEX('LŠZ P'!A$2:AN$2000,B281,20),INDEX('LŠZ H'!A$2:AM$2000,B281,20))</f>
        <v>Muhelyi</v>
      </c>
      <c r="M281" s="225" t="str">
        <f>IF(A281="P",CONCATENATE(INDEX('LŠZ P'!A$2:AN$2000,B281,3),"/",INDEX('LŠZ P'!A$2:AN$2000,B281,4)),CONCATENATE(INDEX('LŠZ H'!A$2:AM$2000,B281,3),"/",INDEX('LŠZ H'!A$2:AM$2000,B281,4)))</f>
        <v>EAZY 3 M/</v>
      </c>
      <c r="N281" s="225" t="e">
        <f>IF(A281="P",CONCATENATE(INDEX('LŠZ P'!A$2:AN$2000,B281,23),";",INDEX('LŠZ P'!A$2:AN$2000,B281,42)),CONCATENATE(INDEX('LŠZ H'!A$2:AM$2000,B281,23),";",INDEX('LŠZ H'!A$2:AM$2000,B281,39)))</f>
        <v>#REF!</v>
      </c>
      <c r="O281" s="294">
        <v>45789</v>
      </c>
      <c r="P281" s="297"/>
    </row>
    <row r="282" spans="1:16" s="262" customFormat="1">
      <c r="A282" s="225" t="s">
        <v>722</v>
      </c>
      <c r="B282" s="258">
        <v>295</v>
      </c>
      <c r="C282" s="392">
        <v>279</v>
      </c>
      <c r="D282" s="225" t="str">
        <f>IF(A282="P",INDEX('LŠZ P'!A$2:AN$2000,B282,11),INDEX('LŠZ H'!A$2:AM$2000,B282,11))</f>
        <v>Lucia KRAVCOVÁ</v>
      </c>
      <c r="E282" s="225" t="str">
        <f>IF(A282="P",INDEX('LŠZ P'!A$2:AN$2000,B282,5),INDEX('LŠZ H'!A$2:AM$2000,B282,5))</f>
        <v>OM-P295</v>
      </c>
      <c r="F282" s="225">
        <f>IF(A282="P",INDEX('LŠZ P'!A$2:AN$2000,B282,6),INDEX('LŠZ H'!A$2:AM$2000,B282,6))</f>
        <v>0</v>
      </c>
      <c r="G282" s="258" t="str">
        <f>IF(A282="P",INDEX('LŠZ P'!A$2:AN$2000,B282,21),INDEX('LŠZ H'!A$2:AM$2000,B282,21))</f>
        <v>P,Z</v>
      </c>
      <c r="H282" s="225">
        <f>IF(A282="P",INDEX('LŠZ P'!A$2:AN$2000,B282,17),INDEX('LŠZ H'!A$2:AM$2000,B282,17))</f>
        <v>20549</v>
      </c>
      <c r="I282" s="294">
        <v>45071</v>
      </c>
      <c r="J282" s="258" t="str">
        <f>IF(A282="P",INDEX('LŠZ P'!A$2:AN$2000,B282,2),INDEX('LŠZ H'!A$2:AM$2000,B282,2))</f>
        <v>PK</v>
      </c>
      <c r="K282" s="225" t="str">
        <f>IF(A282="P",CONCATENATE(INDEX('LŠZ P'!A$2:AN$2000,B282,24),",",INDEX('LŠZ P'!A$2:AN$2000,B282,26)," ",INDEX('LŠZ P'!A$2:AN$2000,B282,25)),CONCATENATE(INDEX('LŠZ H'!A$2:AM$2000,B282,24),",",INDEX('LŠZ H'!A$2:AM$2000,B282,26)," ",INDEX('LŠZ H'!A$2:AM$2000,B282,25)))</f>
        <v>Študentská 4,EN-B 45765</v>
      </c>
      <c r="L282" s="225" t="str">
        <f>IF(A282="P",INDEX('LŠZ P'!A$2:AN$2000,B282,20),INDEX('LŠZ H'!A$2:AM$2000,B282,20))</f>
        <v>Vyparina</v>
      </c>
      <c r="M282" s="225" t="str">
        <f>IF(A282="P",CONCATENATE(INDEX('LŠZ P'!A$2:AN$2000,B282,3),"/",INDEX('LŠZ P'!A$2:AN$2000,B282,4)),CONCATENATE(INDEX('LŠZ H'!A$2:AM$2000,B282,3),"/",INDEX('LŠZ H'!A$2:AM$2000,B282,4)))</f>
        <v>HOOK 4 23/</v>
      </c>
      <c r="N282" s="225" t="e">
        <f>IF(A282="P",CONCATENATE(INDEX('LŠZ P'!A$2:AN$2000,B282,23),";",INDEX('LŠZ P'!A$2:AN$2000,B282,42)),CONCATENATE(INDEX('LŠZ H'!A$2:AM$2000,B282,23),";",INDEX('LŠZ H'!A$2:AM$2000,B282,39)))</f>
        <v>#REF!</v>
      </c>
      <c r="O282" s="294">
        <v>45765</v>
      </c>
      <c r="P282" s="297"/>
    </row>
    <row r="283" spans="1:16" s="262" customFormat="1">
      <c r="A283" s="225" t="s">
        <v>722</v>
      </c>
      <c r="B283" s="258">
        <v>143</v>
      </c>
      <c r="C283" s="392">
        <v>280</v>
      </c>
      <c r="D283" s="225" t="str">
        <f>IF(A283="P",INDEX('LŠZ P'!A$2:AN$2000,B283,11),INDEX('LŠZ H'!A$2:AM$2000,B283,11))</f>
        <v>Ľubomír MAGÁL</v>
      </c>
      <c r="E283" s="225" t="str">
        <f>IF(A283="P",INDEX('LŠZ P'!A$2:AN$2000,B283,5),INDEX('LŠZ H'!A$2:AM$2000,B283,5))</f>
        <v>OM-P143</v>
      </c>
      <c r="F283" s="225" t="str">
        <f>IF(A283="P",INDEX('LŠZ P'!A$2:AN$2000,B283,6),INDEX('LŠZ H'!A$2:AM$2000,B283,6))</f>
        <v>P143</v>
      </c>
      <c r="G283" s="258" t="str">
        <f>IF(A283="P",INDEX('LŠZ P'!A$2:AN$2000,B283,21),INDEX('LŠZ H'!A$2:AM$2000,B283,21))</f>
        <v>P,P</v>
      </c>
      <c r="H283" s="225">
        <f>IF(A283="P",INDEX('LŠZ P'!A$2:AN$2000,B283,17),INDEX('LŠZ H'!A$2:AM$2000,B283,17))</f>
        <v>14562</v>
      </c>
      <c r="I283" s="294">
        <v>45071</v>
      </c>
      <c r="J283" s="258" t="str">
        <f>IF(A283="P",INDEX('LŠZ P'!A$2:AN$2000,B283,2),INDEX('LŠZ H'!A$2:AM$2000,B283,2))</f>
        <v>MPK</v>
      </c>
      <c r="K283" s="225" t="str">
        <f>IF(A283="P",CONCATENATE(INDEX('LŠZ P'!A$2:AN$2000,B283,24),",",INDEX('LŠZ P'!A$2:AN$2000,B283,26)," ",INDEX('LŠZ P'!A$2:AN$2000,B283,25)),CONCATENATE(INDEX('LŠZ H'!A$2:AM$2000,B283,24),",",INDEX('LŠZ H'!A$2:AM$2000,B283,26)," ",INDEX('LŠZ H'!A$2:AM$2000,B283,25)))</f>
        <v>Furdekova 12/1616,B 45801</v>
      </c>
      <c r="L283" s="225" t="str">
        <f>IF(A283="P",INDEX('LŠZ P'!A$2:AN$2000,B283,20),INDEX('LŠZ H'!A$2:AM$2000,B283,20))</f>
        <v>Mitter</v>
      </c>
      <c r="M283" s="225" t="str">
        <f>IF(A283="P",CONCATENATE(INDEX('LŠZ P'!A$2:AN$2000,B283,3),"/",INDEX('LŠZ P'!A$2:AN$2000,B283,4)),CONCATENATE(INDEX('LŠZ H'!A$2:AM$2000,B283,3),"/",INDEX('LŠZ H'!A$2:AM$2000,B283,4)))</f>
        <v>SIRIUS POWER/TT310L</v>
      </c>
      <c r="N283" s="225" t="e">
        <f>IF(A283="P",CONCATENATE(INDEX('LŠZ P'!A$2:AN$2000,B283,23),";",INDEX('LŠZ P'!A$2:AN$2000,B283,42)),CONCATENATE(INDEX('LŠZ H'!A$2:AM$2000,B283,23),";",INDEX('LŠZ H'!A$2:AM$2000,B283,39)))</f>
        <v>#REF!</v>
      </c>
      <c r="O283" s="294">
        <v>45801</v>
      </c>
      <c r="P283" s="297"/>
    </row>
    <row r="284" spans="1:16" s="262" customFormat="1">
      <c r="A284" s="225" t="s">
        <v>722</v>
      </c>
      <c r="B284" s="258">
        <v>1421</v>
      </c>
      <c r="C284" s="392">
        <v>281</v>
      </c>
      <c r="D284" s="225" t="str">
        <f>IF(A284="P",INDEX('LŠZ P'!A$2:AN$2000,B284,11),INDEX('LŠZ H'!A$2:AM$2000,B284,11))</f>
        <v>Matej PACIGA</v>
      </c>
      <c r="E284" s="225" t="str">
        <f>IF(A284="P",INDEX('LŠZ P'!A$2:AN$2000,B284,5),INDEX('LŠZ H'!A$2:AM$2000,B284,5))</f>
        <v>OM-L421</v>
      </c>
      <c r="F284" s="225">
        <f>IF(A284="P",INDEX('LŠZ P'!A$2:AN$2000,B284,6),INDEX('LŠZ H'!A$2:AM$2000,B284,6))</f>
        <v>0</v>
      </c>
      <c r="G284" s="258" t="str">
        <f>IF(A284="P",INDEX('LŠZ P'!A$2:AN$2000,B284,21),INDEX('LŠZ H'!A$2:AM$2000,B284,21))</f>
        <v>V</v>
      </c>
      <c r="H284" s="225">
        <f>IF(A284="P",INDEX('LŠZ P'!A$2:AN$2000,B284,17),INDEX('LŠZ H'!A$2:AM$2000,B284,17))</f>
        <v>23281</v>
      </c>
      <c r="I284" s="294">
        <v>45071</v>
      </c>
      <c r="J284" s="258" t="str">
        <f>IF(A284="P",INDEX('LŠZ P'!A$2:AN$2000,B284,2),INDEX('LŠZ H'!A$2:AM$2000,B284,2))</f>
        <v>PK</v>
      </c>
      <c r="K284" s="225" t="str">
        <f>IF(A284="P",CONCATENATE(INDEX('LŠZ P'!A$2:AN$2000,B284,24),",",INDEX('LŠZ P'!A$2:AN$2000,B284,26)," ",INDEX('LŠZ P'!A$2:AN$2000,B284,25)),CONCATENATE(INDEX('LŠZ H'!A$2:AM$2000,B284,24),",",INDEX('LŠZ H'!A$2:AM$2000,B284,26)," ",INDEX('LŠZ H'!A$2:AM$2000,B284,25)))</f>
        <v>Komjatná 315,EN-B 45796</v>
      </c>
      <c r="L284" s="225" t="str">
        <f>IF(A284="P",INDEX('LŠZ P'!A$2:AN$2000,B284,20),INDEX('LŠZ H'!A$2:AM$2000,B284,20))</f>
        <v>Šáriczký</v>
      </c>
      <c r="M284" s="225" t="str">
        <f>IF(A284="P",CONCATENATE(INDEX('LŠZ P'!A$2:AN$2000,B284,3),"/",INDEX('LŠZ P'!A$2:AN$2000,B284,4)),CONCATENATE(INDEX('LŠZ H'!A$2:AM$2000,B284,3),"/",INDEX('LŠZ H'!A$2:AM$2000,B284,4)))</f>
        <v>ARAK L/</v>
      </c>
      <c r="N284" s="225" t="e">
        <f>IF(A284="P",CONCATENATE(INDEX('LŠZ P'!A$2:AN$2000,B284,23),";",INDEX('LŠZ P'!A$2:AN$2000,B284,42)),CONCATENATE(INDEX('LŠZ H'!A$2:AM$2000,B284,23),";",INDEX('LŠZ H'!A$2:AM$2000,B284,39)))</f>
        <v>#REF!</v>
      </c>
      <c r="O284" s="294">
        <v>45796</v>
      </c>
      <c r="P284" s="297"/>
    </row>
    <row r="285" spans="1:16" s="262" customFormat="1">
      <c r="A285" s="225" t="s">
        <v>722</v>
      </c>
      <c r="B285" s="258">
        <v>927</v>
      </c>
      <c r="C285" s="392">
        <v>282</v>
      </c>
      <c r="D285" s="225" t="str">
        <f>IF(A285="P",INDEX('LŠZ P'!A$2:AN$2000,B285,11),INDEX('LŠZ H'!A$2:AM$2000,B285,11))</f>
        <v>Ing. Peter PONDUŠA</v>
      </c>
      <c r="E285" s="296" t="str">
        <f>IF(A285="P",INDEX('LŠZ P'!A$2:AN$2000,B285,5),INDEX('LŠZ H'!A$2:AM$2000,B285,5))</f>
        <v>OM-P927</v>
      </c>
      <c r="F285" s="225" t="str">
        <f>IF(A285="P",INDEX('LŠZ P'!A$2:AN$2000,B285,6),INDEX('LŠZ H'!A$2:AM$2000,B285,6))</f>
        <v>P927</v>
      </c>
      <c r="G285" s="258" t="str">
        <f>IF(A285="P",INDEX('LŠZ P'!A$2:AN$2000,B285,21),INDEX('LŠZ H'!A$2:AM$2000,B285,21))</f>
        <v>P</v>
      </c>
      <c r="H285" s="225">
        <f>IF(A285="P",INDEX('LŠZ P'!A$2:AN$2000,B285,17),INDEX('LŠZ H'!A$2:AM$2000,B285,17))</f>
        <v>21196</v>
      </c>
      <c r="I285" s="294">
        <v>44671</v>
      </c>
      <c r="J285" s="258" t="str">
        <f>IF(A285="P",INDEX('LŠZ P'!A$2:AN$2000,B285,2),INDEX('LŠZ H'!A$2:AM$2000,B285,2))</f>
        <v>MPK</v>
      </c>
      <c r="K285" s="225" t="str">
        <f>IF(A285="P",CONCATENATE(INDEX('LŠZ P'!A$2:AN$2000,B285,24),",",INDEX('LŠZ P'!A$2:AN$2000,B285,26)," ",INDEX('LŠZ P'!A$2:AN$2000,B285,25)),CONCATENATE(INDEX('LŠZ H'!A$2:AM$2000,B285,24),",",INDEX('LŠZ H'!A$2:AM$2000,B285,26)," ",INDEX('LŠZ H'!A$2:AM$2000,B285,25)))</f>
        <v>Popradskej brigády 746/24,DGAC 45751</v>
      </c>
      <c r="L285" s="225" t="str">
        <f>IF(A285="P",INDEX('LŠZ P'!A$2:AN$2000,B285,20),INDEX('LŠZ H'!A$2:AM$2000,B285,20))</f>
        <v>Adame</v>
      </c>
      <c r="M285" s="225" t="str">
        <f>IF(A285="P",CONCATENATE(INDEX('LŠZ P'!A$2:AN$2000,B285,3),"/",INDEX('LŠZ P'!A$2:AN$2000,B285,4)),CONCATENATE(INDEX('LŠZ H'!A$2:AM$2000,B285,3),"/",INDEX('LŠZ H'!A$2:AM$2000,B285,4)))</f>
        <v>CHARGER 2 28/MINI PLANE PSF + EOS150</v>
      </c>
      <c r="N285" s="225" t="e">
        <f>IF(A285="P",CONCATENATE(INDEX('LŠZ P'!A$2:AN$2000,B285,23),";",INDEX('LŠZ P'!A$2:AN$2000,B285,42)),CONCATENATE(INDEX('LŠZ H'!A$2:AM$2000,B285,23),";",INDEX('LŠZ H'!A$2:AM$2000,B285,39)))</f>
        <v>#REF!</v>
      </c>
      <c r="O285" s="294">
        <v>45390</v>
      </c>
      <c r="P285" s="297"/>
    </row>
    <row r="286" spans="1:16" s="262" customFormat="1">
      <c r="A286" s="225" t="s">
        <v>722</v>
      </c>
      <c r="B286" s="258">
        <v>1422</v>
      </c>
      <c r="C286" s="392">
        <v>283</v>
      </c>
      <c r="D286" s="225" t="str">
        <f>IF(A286="P",INDEX('LŠZ P'!A$2:AN$2000,B286,11),INDEX('LŠZ H'!A$2:AM$2000,B286,11))</f>
        <v>Roman MOZOL</v>
      </c>
      <c r="E286" s="225" t="str">
        <f>IF(A286="P",INDEX('LŠZ P'!A$2:AN$2000,B286,5),INDEX('LŠZ H'!A$2:AM$2000,B286,5))</f>
        <v>OM-L422</v>
      </c>
      <c r="F286" s="225">
        <f>IF(A286="P",INDEX('LŠZ P'!A$2:AN$2000,B286,6),INDEX('LŠZ H'!A$2:AM$2000,B286,6))</f>
        <v>0</v>
      </c>
      <c r="G286" s="258" t="str">
        <f>IF(A286="P",INDEX('LŠZ P'!A$2:AN$2000,B286,21),INDEX('LŠZ H'!A$2:AM$2000,B286,21))</f>
        <v>V</v>
      </c>
      <c r="H286" s="225">
        <f>IF(A286="P",INDEX('LŠZ P'!A$2:AN$2000,B286,17),INDEX('LŠZ H'!A$2:AM$2000,B286,17))</f>
        <v>23283</v>
      </c>
      <c r="I286" s="294">
        <v>45072</v>
      </c>
      <c r="J286" s="258" t="str">
        <f>IF(A286="P",INDEX('LŠZ P'!A$2:AN$2000,B286,2),INDEX('LŠZ H'!A$2:AM$2000,B286,2))</f>
        <v>PK</v>
      </c>
      <c r="K286" s="225" t="str">
        <f>IF(A286="P",CONCATENATE(INDEX('LŠZ P'!A$2:AN$2000,B286,24),",",INDEX('LŠZ P'!A$2:AN$2000,B286,26)," ",INDEX('LŠZ P'!A$2:AN$2000,B286,25)),CONCATENATE(INDEX('LŠZ H'!A$2:AM$2000,B286,24),",",INDEX('LŠZ H'!A$2:AM$2000,B286,26)," ",INDEX('LŠZ H'!A$2:AM$2000,B286,25)))</f>
        <v>Rudina 120,NIL 45797</v>
      </c>
      <c r="L286" s="225" t="str">
        <f>IF(A286="P",INDEX('LŠZ P'!A$2:AN$2000,B286,20),INDEX('LŠZ H'!A$2:AM$2000,B286,20))</f>
        <v>Vrabec</v>
      </c>
      <c r="M286" s="225" t="str">
        <f>IF(A286="P",CONCATENATE(INDEX('LŠZ P'!A$2:AN$2000,B286,3),"/",INDEX('LŠZ P'!A$2:AN$2000,B286,4)),CONCATENATE(INDEX('LŠZ H'!A$2:AM$2000,B286,3),"/",INDEX('LŠZ H'!A$2:AM$2000,B286,4)))</f>
        <v>VEGA XC-T/</v>
      </c>
      <c r="N286" s="225" t="e">
        <f>IF(A286="P",CONCATENATE(INDEX('LŠZ P'!A$2:AN$2000,B286,23),";",INDEX('LŠZ P'!A$2:AN$2000,B286,42)),CONCATENATE(INDEX('LŠZ H'!A$2:AM$2000,B286,23),";",INDEX('LŠZ H'!A$2:AM$2000,B286,39)))</f>
        <v>#REF!</v>
      </c>
      <c r="O286" s="294">
        <v>45797</v>
      </c>
      <c r="P286" s="297"/>
    </row>
    <row r="287" spans="1:16" s="262" customFormat="1">
      <c r="A287" s="225" t="s">
        <v>722</v>
      </c>
      <c r="B287" s="258">
        <v>324</v>
      </c>
      <c r="C287" s="392">
        <v>284</v>
      </c>
      <c r="D287" s="225" t="str">
        <f>IF(A287="P",INDEX('LŠZ P'!A$2:AN$2000,B287,11),INDEX('LŠZ H'!A$2:AM$2000,B287,11))</f>
        <v>Tomáš PITÁK</v>
      </c>
      <c r="E287" s="225" t="str">
        <f>IF(A287="P",INDEX('LŠZ P'!A$2:AN$2000,B287,5),INDEX('LŠZ H'!A$2:AM$2000,B287,5))</f>
        <v>OM-P324</v>
      </c>
      <c r="F287" s="225">
        <f>IF(A287="P",INDEX('LŠZ P'!A$2:AN$2000,B287,6),INDEX('LŠZ H'!A$2:AM$2000,B287,6))</f>
        <v>0</v>
      </c>
      <c r="G287" s="258" t="str">
        <f>IF(A287="P",INDEX('LŠZ P'!A$2:AN$2000,B287,21),INDEX('LŠZ H'!A$2:AM$2000,B287,21))</f>
        <v>P</v>
      </c>
      <c r="H287" s="225">
        <f>IF(A287="P",INDEX('LŠZ P'!A$2:AN$2000,B287,17),INDEX('LŠZ H'!A$2:AM$2000,B287,17))</f>
        <v>19465</v>
      </c>
      <c r="I287" s="294">
        <v>45075</v>
      </c>
      <c r="J287" s="258" t="str">
        <f>IF(A287="P",INDEX('LŠZ P'!A$2:AN$2000,B287,2),INDEX('LŠZ H'!A$2:AM$2000,B287,2))</f>
        <v>PK</v>
      </c>
      <c r="K287" s="225" t="str">
        <f>IF(A287="P",CONCATENATE(INDEX('LŠZ P'!A$2:AN$2000,B287,24),",",INDEX('LŠZ P'!A$2:AN$2000,B287,26)," ",INDEX('LŠZ P'!A$2:AN$2000,B287,25)),CONCATENATE(INDEX('LŠZ H'!A$2:AM$2000,B287,24),",",INDEX('LŠZ H'!A$2:AM$2000,B287,26)," ",INDEX('LŠZ H'!A$2:AM$2000,B287,25)))</f>
        <v>Okružná 930/4,EN-B 45805</v>
      </c>
      <c r="L287" s="225" t="str">
        <f>IF(A287="P",INDEX('LŠZ P'!A$2:AN$2000,B287,20),INDEX('LŠZ H'!A$2:AM$2000,B287,20))</f>
        <v>Vrabec</v>
      </c>
      <c r="M287" s="225" t="str">
        <f>IF(A287="P",CONCATENATE(INDEX('LŠZ P'!A$2:AN$2000,B287,3),"/",INDEX('LŠZ P'!A$2:AN$2000,B287,4)),CONCATENATE(INDEX('LŠZ H'!A$2:AM$2000,B287,3),"/",INDEX('LŠZ H'!A$2:AM$2000,B287,4)))</f>
        <v>GOLDEN 5 26/</v>
      </c>
      <c r="N287" s="225" t="e">
        <f>IF(A287="P",CONCATENATE(INDEX('LŠZ P'!A$2:AN$2000,B287,23),";",INDEX('LŠZ P'!A$2:AN$2000,B287,42)),CONCATENATE(INDEX('LŠZ H'!A$2:AM$2000,B287,23),";",INDEX('LŠZ H'!A$2:AM$2000,B287,39)))</f>
        <v>#REF!</v>
      </c>
      <c r="O287" s="294">
        <v>45805</v>
      </c>
      <c r="P287" s="297"/>
    </row>
    <row r="288" spans="1:16" s="262" customFormat="1">
      <c r="A288" s="225" t="s">
        <v>722</v>
      </c>
      <c r="B288" s="258">
        <v>1423</v>
      </c>
      <c r="C288" s="392">
        <v>285</v>
      </c>
      <c r="D288" s="225" t="str">
        <f>IF(A288="P",INDEX('LŠZ P'!A$2:AN$2000,B288,11),INDEX('LŠZ H'!A$2:AM$2000,B288,11))</f>
        <v>Mgr. Jakub ČUPKA</v>
      </c>
      <c r="E288" s="225" t="str">
        <f>IF(A288="P",INDEX('LŠZ P'!A$2:AN$2000,B288,5),INDEX('LŠZ H'!A$2:AM$2000,B288,5))</f>
        <v>OM-L423</v>
      </c>
      <c r="F288" s="225">
        <f>IF(A288="P",INDEX('LŠZ P'!A$2:AN$2000,B288,6),INDEX('LŠZ H'!A$2:AM$2000,B288,6))</f>
        <v>0</v>
      </c>
      <c r="G288" s="258" t="str">
        <f>IF(A288="P",INDEX('LŠZ P'!A$2:AN$2000,B288,21),INDEX('LŠZ H'!A$2:AM$2000,B288,21))</f>
        <v>V</v>
      </c>
      <c r="H288" s="225">
        <f>IF(A288="P",INDEX('LŠZ P'!A$2:AN$2000,B288,17),INDEX('LŠZ H'!A$2:AM$2000,B288,17))</f>
        <v>23285</v>
      </c>
      <c r="I288" s="294">
        <v>45076</v>
      </c>
      <c r="J288" s="258" t="str">
        <f>IF(A288="P",INDEX('LŠZ P'!A$2:AN$2000,B288,2),INDEX('LŠZ H'!A$2:AM$2000,B288,2))</f>
        <v>PK</v>
      </c>
      <c r="K288" s="225" t="str">
        <f>IF(A288="P",CONCATENATE(INDEX('LŠZ P'!A$2:AN$2000,B288,24),",",INDEX('LŠZ P'!A$2:AN$2000,B288,26)," ",INDEX('LŠZ P'!A$2:AN$2000,B288,25)),CONCATENATE(INDEX('LŠZ H'!A$2:AM$2000,B288,24),",",INDEX('LŠZ H'!A$2:AM$2000,B288,26)," ",INDEX('LŠZ H'!A$2:AM$2000,B288,25)))</f>
        <v>Vyšná 581,EN-A 45792</v>
      </c>
      <c r="L288" s="225" t="str">
        <f>IF(A288="P",INDEX('LŠZ P'!A$2:AN$2000,B288,20),INDEX('LŠZ H'!A$2:AM$2000,B288,20))</f>
        <v>Muhelyi</v>
      </c>
      <c r="M288" s="225" t="str">
        <f>IF(A288="P",CONCATENATE(INDEX('LŠZ P'!A$2:AN$2000,B288,3),"/",INDEX('LŠZ P'!A$2:AN$2000,B288,4)),CONCATENATE(INDEX('LŠZ H'!A$2:AM$2000,B288,3),"/",INDEX('LŠZ H'!A$2:AM$2000,B288,4)))</f>
        <v>ALPHA 7 26/</v>
      </c>
      <c r="N288" s="225" t="e">
        <f>IF(A288="P",CONCATENATE(INDEX('LŠZ P'!A$2:AN$2000,B288,23),";",INDEX('LŠZ P'!A$2:AN$2000,B288,42)),CONCATENATE(INDEX('LŠZ H'!A$2:AM$2000,B288,23),";",INDEX('LŠZ H'!A$2:AM$2000,B288,39)))</f>
        <v>#REF!</v>
      </c>
      <c r="O288" s="294">
        <v>45792</v>
      </c>
      <c r="P288" s="297"/>
    </row>
    <row r="289" spans="1:16" s="262" customFormat="1">
      <c r="A289" s="225" t="s">
        <v>722</v>
      </c>
      <c r="B289" s="258">
        <v>1424</v>
      </c>
      <c r="C289" s="392">
        <v>286</v>
      </c>
      <c r="D289" s="225" t="str">
        <f>IF(A289="P",INDEX('LŠZ P'!A$2:AN$2000,B289,11),INDEX('LŠZ H'!A$2:AM$2000,B289,11))</f>
        <v>Tomáš DANČO</v>
      </c>
      <c r="E289" s="225" t="str">
        <f>IF(A289="P",INDEX('LŠZ P'!A$2:AN$2000,B289,5),INDEX('LŠZ H'!A$2:AM$2000,B289,5))</f>
        <v>OM-L424</v>
      </c>
      <c r="F289" s="225">
        <f>IF(A289="P",INDEX('LŠZ P'!A$2:AN$2000,B289,6),INDEX('LŠZ H'!A$2:AM$2000,B289,6))</f>
        <v>0</v>
      </c>
      <c r="G289" s="258" t="str">
        <f>IF(A289="P",INDEX('LŠZ P'!A$2:AN$2000,B289,21),INDEX('LŠZ H'!A$2:AM$2000,B289,21))</f>
        <v>V</v>
      </c>
      <c r="H289" s="225">
        <f>IF(A289="P",INDEX('LŠZ P'!A$2:AN$2000,B289,17),INDEX('LŠZ H'!A$2:AM$2000,B289,17))</f>
        <v>23286</v>
      </c>
      <c r="I289" s="294">
        <v>45076</v>
      </c>
      <c r="J289" s="258" t="str">
        <f>IF(A289="P",INDEX('LŠZ P'!A$2:AN$2000,B289,2),INDEX('LŠZ H'!A$2:AM$2000,B289,2))</f>
        <v>PK</v>
      </c>
      <c r="K289" s="225" t="str">
        <f>IF(A289="P",CONCATENATE(INDEX('LŠZ P'!A$2:AN$2000,B289,24),",",INDEX('LŠZ P'!A$2:AN$2000,B289,26)," ",INDEX('LŠZ P'!A$2:AN$2000,B289,25)),CONCATENATE(INDEX('LŠZ H'!A$2:AM$2000,B289,24),",",INDEX('LŠZ H'!A$2:AM$2000,B289,26)," ",INDEX('LŠZ H'!A$2:AM$2000,B289,25)))</f>
        <v>K. Šmidkeho 1445/12,EN-B 45806</v>
      </c>
      <c r="L289" s="225" t="str">
        <f>IF(A289="P",INDEX('LŠZ P'!A$2:AN$2000,B289,20),INDEX('LŠZ H'!A$2:AM$2000,B289,20))</f>
        <v>Muhelyi</v>
      </c>
      <c r="M289" s="225" t="str">
        <f>IF(A289="P",CONCATENATE(INDEX('LŠZ P'!A$2:AN$2000,B289,3),"/",INDEX('LŠZ P'!A$2:AN$2000,B289,4)),CONCATENATE(INDEX('LŠZ H'!A$2:AM$2000,B289,3),"/",INDEX('LŠZ H'!A$2:AM$2000,B289,4)))</f>
        <v>UFO 2 16/</v>
      </c>
      <c r="N289" s="225" t="e">
        <f>IF(A289="P",CONCATENATE(INDEX('LŠZ P'!A$2:AN$2000,B289,23),";",INDEX('LŠZ P'!A$2:AN$2000,B289,42)),CONCATENATE(INDEX('LŠZ H'!A$2:AM$2000,B289,23),";",INDEX('LŠZ H'!A$2:AM$2000,B289,39)))</f>
        <v>#REF!</v>
      </c>
      <c r="O289" s="294">
        <v>45806</v>
      </c>
      <c r="P289" s="297"/>
    </row>
    <row r="290" spans="1:16" s="262" customFormat="1">
      <c r="A290" s="225" t="s">
        <v>722</v>
      </c>
      <c r="B290" s="258">
        <v>1425</v>
      </c>
      <c r="C290" s="392">
        <v>287</v>
      </c>
      <c r="D290" s="225" t="str">
        <f>IF(A290="P",INDEX('LŠZ P'!A$2:AN$2000,B290,11),INDEX('LŠZ H'!A$2:AM$2000,B290,11))</f>
        <v>Matej MÜHELYI</v>
      </c>
      <c r="E290" s="225" t="str">
        <f>IF(A290="P",INDEX('LŠZ P'!A$2:AN$2000,B290,5),INDEX('LŠZ H'!A$2:AM$2000,B290,5))</f>
        <v>OM-L425</v>
      </c>
      <c r="F290" s="225">
        <f>IF(A290="P",INDEX('LŠZ P'!A$2:AN$2000,B290,6),INDEX('LŠZ H'!A$2:AM$2000,B290,6))</f>
        <v>0</v>
      </c>
      <c r="G290" s="258" t="str">
        <f>IF(A290="P",INDEX('LŠZ P'!A$2:AN$2000,B290,21),INDEX('LŠZ H'!A$2:AM$2000,B290,21))</f>
        <v>V</v>
      </c>
      <c r="H290" s="225">
        <f>IF(A290="P",INDEX('LŠZ P'!A$2:AN$2000,B290,17),INDEX('LŠZ H'!A$2:AM$2000,B290,17))</f>
        <v>23287</v>
      </c>
      <c r="I290" s="294">
        <v>45076</v>
      </c>
      <c r="J290" s="258" t="str">
        <f>IF(A290="P",INDEX('LŠZ P'!A$2:AN$2000,B290,2),INDEX('LŠZ H'!A$2:AM$2000,B290,2))</f>
        <v>PK</v>
      </c>
      <c r="K290" s="225" t="str">
        <f>IF(A290="P",CONCATENATE(INDEX('LŠZ P'!A$2:AN$2000,B290,24),",",INDEX('LŠZ P'!A$2:AN$2000,B290,26)," ",INDEX('LŠZ P'!A$2:AN$2000,B290,25)),CONCATENATE(INDEX('LŠZ H'!A$2:AM$2000,B290,24),",",INDEX('LŠZ H'!A$2:AM$2000,B290,26)," ",INDEX('LŠZ H'!A$2:AM$2000,B290,25)))</f>
        <v>Gemerská 1776/6,EN-A 45806</v>
      </c>
      <c r="L290" s="225" t="str">
        <f>IF(A290="P",INDEX('LŠZ P'!A$2:AN$2000,B290,20),INDEX('LŠZ H'!A$2:AM$2000,B290,20))</f>
        <v>Muhelyi</v>
      </c>
      <c r="M290" s="225" t="str">
        <f>IF(A290="P",CONCATENATE(INDEX('LŠZ P'!A$2:AN$2000,B290,3),"/",INDEX('LŠZ P'!A$2:AN$2000,B290,4)),CONCATENATE(INDEX('LŠZ H'!A$2:AM$2000,B290,3),"/",INDEX('LŠZ H'!A$2:AM$2000,B290,4)))</f>
        <v>EAZY 3 S/</v>
      </c>
      <c r="N290" s="225" t="e">
        <f>IF(A290="P",CONCATENATE(INDEX('LŠZ P'!A$2:AN$2000,B290,23),";",INDEX('LŠZ P'!A$2:AN$2000,B290,42)),CONCATENATE(INDEX('LŠZ H'!A$2:AM$2000,B290,23),";",INDEX('LŠZ H'!A$2:AM$2000,B290,39)))</f>
        <v>#REF!</v>
      </c>
      <c r="O290" s="294">
        <v>45806</v>
      </c>
      <c r="P290" s="297"/>
    </row>
    <row r="291" spans="1:16" s="262" customFormat="1">
      <c r="A291" s="225" t="s">
        <v>722</v>
      </c>
      <c r="B291" s="258">
        <v>1426</v>
      </c>
      <c r="C291" s="392">
        <v>288</v>
      </c>
      <c r="D291" s="225" t="str">
        <f>IF(A291="P",INDEX('LŠZ P'!A$2:AN$2000,B291,11),INDEX('LŠZ H'!A$2:AM$2000,B291,11))</f>
        <v>Nikoleta ŠUPLATOVÁ</v>
      </c>
      <c r="E291" s="225" t="str">
        <f>IF(A291="P",INDEX('LŠZ P'!A$2:AN$2000,B291,5),INDEX('LŠZ H'!A$2:AM$2000,B291,5))</f>
        <v>OM-L426</v>
      </c>
      <c r="F291" s="225">
        <f>IF(A291="P",INDEX('LŠZ P'!A$2:AN$2000,B291,6),INDEX('LŠZ H'!A$2:AM$2000,B291,6))</f>
        <v>0</v>
      </c>
      <c r="G291" s="258" t="str">
        <f>IF(A291="P",INDEX('LŠZ P'!A$2:AN$2000,B291,21),INDEX('LŠZ H'!A$2:AM$2000,B291,21))</f>
        <v>Z</v>
      </c>
      <c r="H291" s="225">
        <f>IF(A291="P",INDEX('LŠZ P'!A$2:AN$2000,B291,17),INDEX('LŠZ H'!A$2:AM$2000,B291,17))</f>
        <v>23288</v>
      </c>
      <c r="I291" s="294">
        <v>45076</v>
      </c>
      <c r="J291" s="258" t="str">
        <f>IF(A291="P",INDEX('LŠZ P'!A$2:AN$2000,B291,2),INDEX('LŠZ H'!A$2:AM$2000,B291,2))</f>
        <v>PK</v>
      </c>
      <c r="K291" s="225" t="str">
        <f>IF(A291="P",CONCATENATE(INDEX('LŠZ P'!A$2:AN$2000,B291,24),",",INDEX('LŠZ P'!A$2:AN$2000,B291,26)," ",INDEX('LŠZ P'!A$2:AN$2000,B291,25)),CONCATENATE(INDEX('LŠZ H'!A$2:AM$2000,B291,24),",",INDEX('LŠZ H'!A$2:AM$2000,B291,26)," ",INDEX('LŠZ H'!A$2:AM$2000,B291,25)))</f>
        <v>Heydukova 15,EN-A 45806</v>
      </c>
      <c r="L291" s="225" t="str">
        <f>IF(A291="P",INDEX('LŠZ P'!A$2:AN$2000,B291,20),INDEX('LŠZ H'!A$2:AM$2000,B291,20))</f>
        <v>Muhelyi</v>
      </c>
      <c r="M291" s="225" t="str">
        <f>IF(A291="P",CONCATENATE(INDEX('LŠZ P'!A$2:AN$2000,B291,3),"/",INDEX('LŠZ P'!A$2:AN$2000,B291,4)),CONCATENATE(INDEX('LŠZ H'!A$2:AM$2000,B291,3),"/",INDEX('LŠZ H'!A$2:AM$2000,B291,4)))</f>
        <v>ALPHA 7 24/</v>
      </c>
      <c r="N291" s="225" t="e">
        <f>IF(A291="P",CONCATENATE(INDEX('LŠZ P'!A$2:AN$2000,B291,23),";",INDEX('LŠZ P'!A$2:AN$2000,B291,42)),CONCATENATE(INDEX('LŠZ H'!A$2:AM$2000,B291,23),";",INDEX('LŠZ H'!A$2:AM$2000,B291,39)))</f>
        <v>#REF!</v>
      </c>
      <c r="O291" s="294">
        <v>45806</v>
      </c>
      <c r="P291" s="297"/>
    </row>
    <row r="292" spans="1:16" s="262" customFormat="1">
      <c r="A292" s="225" t="s">
        <v>722</v>
      </c>
      <c r="B292" s="258">
        <v>1427</v>
      </c>
      <c r="C292" s="392">
        <v>289</v>
      </c>
      <c r="D292" s="225" t="str">
        <f>IF(A292="P",INDEX('LŠZ P'!A$2:AN$2000,B292,11),INDEX('LŠZ H'!A$2:AM$2000,B292,11))</f>
        <v>Matej MÜHELYI</v>
      </c>
      <c r="E292" s="225" t="str">
        <f>IF(A292="P",INDEX('LŠZ P'!A$2:AN$2000,B292,5),INDEX('LŠZ H'!A$2:AM$2000,B292,5))</f>
        <v>OM-L427</v>
      </c>
      <c r="F292" s="225">
        <f>IF(A292="P",INDEX('LŠZ P'!A$2:AN$2000,B292,6),INDEX('LŠZ H'!A$2:AM$2000,B292,6))</f>
        <v>0</v>
      </c>
      <c r="G292" s="258" t="str">
        <f>IF(A292="P",INDEX('LŠZ P'!A$2:AN$2000,B292,21),INDEX('LŠZ H'!A$2:AM$2000,B292,21))</f>
        <v>V</v>
      </c>
      <c r="H292" s="225">
        <f>IF(A292="P",INDEX('LŠZ P'!A$2:AN$2000,B292,17),INDEX('LŠZ H'!A$2:AM$2000,B292,17))</f>
        <v>23289</v>
      </c>
      <c r="I292" s="294">
        <v>45076</v>
      </c>
      <c r="J292" s="258" t="str">
        <f>IF(A292="P",INDEX('LŠZ P'!A$2:AN$2000,B292,2),INDEX('LŠZ H'!A$2:AM$2000,B292,2))</f>
        <v>PK</v>
      </c>
      <c r="K292" s="225" t="str">
        <f>IF(A292="P",CONCATENATE(INDEX('LŠZ P'!A$2:AN$2000,B292,24),",",INDEX('LŠZ P'!A$2:AN$2000,B292,26)," ",INDEX('LŠZ P'!A$2:AN$2000,B292,25)),CONCATENATE(INDEX('LŠZ H'!A$2:AM$2000,B292,24),",",INDEX('LŠZ H'!A$2:AM$2000,B292,26)," ",INDEX('LŠZ H'!A$2:AM$2000,B292,25)))</f>
        <v>Gemerská 1776/6,EN-A 45806</v>
      </c>
      <c r="L292" s="225" t="str">
        <f>IF(A292="P",INDEX('LŠZ P'!A$2:AN$2000,B292,20),INDEX('LŠZ H'!A$2:AM$2000,B292,20))</f>
        <v>Muhelyi</v>
      </c>
      <c r="M292" s="225" t="str">
        <f>IF(A292="P",CONCATENATE(INDEX('LŠZ P'!A$2:AN$2000,B292,3),"/",INDEX('LŠZ P'!A$2:AN$2000,B292,4)),CONCATENATE(INDEX('LŠZ H'!A$2:AM$2000,B292,3),"/",INDEX('LŠZ H'!A$2:AM$2000,B292,4)))</f>
        <v>EAZY 3 XL/</v>
      </c>
      <c r="N292" s="225" t="e">
        <f>IF(A292="P",CONCATENATE(INDEX('LŠZ P'!A$2:AN$2000,B292,23),";",INDEX('LŠZ P'!A$2:AN$2000,B292,42)),CONCATENATE(INDEX('LŠZ H'!A$2:AM$2000,B292,23),";",INDEX('LŠZ H'!A$2:AM$2000,B292,39)))</f>
        <v>#REF!</v>
      </c>
      <c r="O292" s="294">
        <v>45806</v>
      </c>
      <c r="P292" s="297"/>
    </row>
    <row r="293" spans="1:16" s="262" customFormat="1">
      <c r="A293" s="225" t="s">
        <v>722</v>
      </c>
      <c r="B293" s="258">
        <v>684</v>
      </c>
      <c r="C293" s="392">
        <v>290</v>
      </c>
      <c r="D293" s="225" t="str">
        <f>IF(A293="P",INDEX('LŠZ P'!A$2:AN$2000,B293,11),INDEX('LŠZ H'!A$2:AM$2000,B293,11))</f>
        <v>Miloš JURIŠIČ</v>
      </c>
      <c r="E293" s="225" t="str">
        <f>IF(A293="P",INDEX('LŠZ P'!A$2:AN$2000,B293,5),INDEX('LŠZ H'!A$2:AM$2000,B293,5))</f>
        <v>OM-P684</v>
      </c>
      <c r="F293" s="296" t="str">
        <f>IF(A293="P",INDEX('LŠZ P'!A$2:AN$2000,B293,6),INDEX('LŠZ H'!A$2:AM$2000,B293,6))</f>
        <v>P831</v>
      </c>
      <c r="G293" s="258" t="s">
        <v>722</v>
      </c>
      <c r="H293" s="225">
        <f>IF(A293="P",INDEX('LŠZ P'!A$2:AN$2000,B293,17),INDEX('LŠZ H'!A$2:AM$2000,B293,17))</f>
        <v>21319</v>
      </c>
      <c r="I293" s="294">
        <v>45076</v>
      </c>
      <c r="J293" s="258" t="str">
        <f>IF(A293="P",INDEX('LŠZ P'!A$2:AN$2000,B293,2),INDEX('LŠZ H'!A$2:AM$2000,B293,2))</f>
        <v>MPK</v>
      </c>
      <c r="K293" s="225" t="str">
        <f>IF(A293="P",CONCATENATE(INDEX('LŠZ P'!A$2:AN$2000,B293,24),",",INDEX('LŠZ P'!A$2:AN$2000,B293,26)," ",INDEX('LŠZ P'!A$2:AN$2000,B293,25)),CONCATENATE(INDEX('LŠZ H'!A$2:AM$2000,B293,24),",",INDEX('LŠZ H'!A$2:AM$2000,B293,26)," ",INDEX('LŠZ H'!A$2:AM$2000,B293,25)))</f>
        <v>Nezábudková 780/8,EN-B 45437</v>
      </c>
      <c r="L293" s="225" t="str">
        <f>IF(A293="P",INDEX('LŠZ P'!A$2:AN$2000,B293,20),INDEX('LŠZ H'!A$2:AM$2000,B293,20))</f>
        <v>Čierny/Jančiar</v>
      </c>
      <c r="M293" s="225" t="str">
        <f>IF(A293="P",CONCATENATE(INDEX('LŠZ P'!A$2:AN$2000,B293,3),"/",INDEX('LŠZ P'!A$2:AN$2000,B293,4)),CONCATENATE(INDEX('LŠZ H'!A$2:AM$2000,B293,3),"/",INDEX('LŠZ H'!A$2:AM$2000,B293,4)))</f>
        <v>PLUTO 2 L/XC 200 EVO</v>
      </c>
      <c r="N293" s="225" t="e">
        <f>IF(A293="P",CONCATENATE(INDEX('LŠZ P'!A$2:AN$2000,B293,23),";",INDEX('LŠZ P'!A$2:AN$2000,B293,42)),CONCATENATE(INDEX('LŠZ H'!A$2:AM$2000,B293,23),";",INDEX('LŠZ H'!A$2:AM$2000,B293,39)))</f>
        <v>#REF!</v>
      </c>
      <c r="O293" s="294">
        <v>45437</v>
      </c>
      <c r="P293" s="297"/>
    </row>
    <row r="294" spans="1:16" s="262" customFormat="1">
      <c r="A294" s="225" t="s">
        <v>722</v>
      </c>
      <c r="B294" s="258">
        <v>811</v>
      </c>
      <c r="C294" s="392">
        <v>291</v>
      </c>
      <c r="D294" s="225" t="str">
        <f>IF(A294="P",INDEX('LŠZ P'!A$2:AN$2000,B294,11),INDEX('LŠZ H'!A$2:AM$2000,B294,11))</f>
        <v>Pavol BRIATKA</v>
      </c>
      <c r="E294" s="225" t="str">
        <f>IF(A294="P",INDEX('LŠZ P'!A$2:AN$2000,B294,5),INDEX('LŠZ H'!A$2:AM$2000,B294,5))</f>
        <v>OM-P811</v>
      </c>
      <c r="F294" s="225">
        <f>IF(A294="P",INDEX('LŠZ P'!A$2:AN$2000,B294,6),INDEX('LŠZ H'!A$2:AM$2000,B294,6))</f>
        <v>0</v>
      </c>
      <c r="G294" s="258" t="str">
        <f>IF(A294="P",INDEX('LŠZ P'!A$2:AN$2000,B294,21),INDEX('LŠZ H'!A$2:AM$2000,B294,21))</f>
        <v>P</v>
      </c>
      <c r="H294" s="225">
        <f>IF(A294="P",INDEX('LŠZ P'!A$2:AN$2000,B294,17),INDEX('LŠZ H'!A$2:AM$2000,B294,17))</f>
        <v>19314</v>
      </c>
      <c r="I294" s="294">
        <v>45076</v>
      </c>
      <c r="J294" s="258" t="str">
        <f>IF(A294="P",INDEX('LŠZ P'!A$2:AN$2000,B294,2),INDEX('LŠZ H'!A$2:AM$2000,B294,2))</f>
        <v>MPK</v>
      </c>
      <c r="K294" s="225" t="str">
        <f>IF(A294="P",CONCATENATE(INDEX('LŠZ P'!A$2:AN$2000,B294,24),",",INDEX('LŠZ P'!A$2:AN$2000,B294,26)," ",INDEX('LŠZ P'!A$2:AN$2000,B294,25)),CONCATENATE(INDEX('LŠZ H'!A$2:AM$2000,B294,24),",",INDEX('LŠZ H'!A$2:AM$2000,B294,26)," ",INDEX('LŠZ H'!A$2:AM$2000,B294,25)))</f>
        <v>Bosniacka 50,EN-B 45437</v>
      </c>
      <c r="L294" s="225" t="str">
        <f>IF(A294="P",INDEX('LŠZ P'!A$2:AN$2000,B294,20),INDEX('LŠZ H'!A$2:AM$2000,B294,20))</f>
        <v>Čierny/Jančiar</v>
      </c>
      <c r="M294" s="225" t="str">
        <f>IF(A294="P",CONCATENATE(INDEX('LŠZ P'!A$2:AN$2000,B294,3),"/",INDEX('LŠZ P'!A$2:AN$2000,B294,4)),CONCATENATE(INDEX('LŠZ H'!A$2:AM$2000,B294,3),"/",INDEX('LŠZ H'!A$2:AM$2000,B294,4)))</f>
        <v>UNIVERZAL 28/</v>
      </c>
      <c r="N294" s="225" t="e">
        <f>IF(A294="P",CONCATENATE(INDEX('LŠZ P'!A$2:AN$2000,B294,23),";",INDEX('LŠZ P'!A$2:AN$2000,B294,42)),CONCATENATE(INDEX('LŠZ H'!A$2:AM$2000,B294,23),";",INDEX('LŠZ H'!A$2:AM$2000,B294,39)))</f>
        <v>#REF!</v>
      </c>
      <c r="O294" s="294">
        <v>45437</v>
      </c>
      <c r="P294" s="297"/>
    </row>
    <row r="295" spans="1:16" s="262" customFormat="1">
      <c r="A295" s="225" t="s">
        <v>722</v>
      </c>
      <c r="B295" s="258">
        <v>484</v>
      </c>
      <c r="C295" s="392">
        <v>292</v>
      </c>
      <c r="D295" s="225" t="str">
        <f>IF(A295="P",INDEX('LŠZ P'!A$2:AN$2000,B295,11),INDEX('LŠZ H'!A$2:AM$2000,B295,11))</f>
        <v>Ing. Andrea KISKA</v>
      </c>
      <c r="E295" s="225" t="str">
        <f>IF(A295="P",INDEX('LŠZ P'!A$2:AN$2000,B295,5),INDEX('LŠZ H'!A$2:AM$2000,B295,5))</f>
        <v>OM-P484</v>
      </c>
      <c r="F295" s="225">
        <f>IF(A295="P",INDEX('LŠZ P'!A$2:AN$2000,B295,6),INDEX('LŠZ H'!A$2:AM$2000,B295,6))</f>
        <v>0</v>
      </c>
      <c r="G295" s="258" t="str">
        <f>IF(A295="P",INDEX('LŠZ P'!A$2:AN$2000,B295,21),INDEX('LŠZ H'!A$2:AM$2000,B295,21))</f>
        <v>P</v>
      </c>
      <c r="H295" s="225">
        <f>IF(A295="P",INDEX('LŠZ P'!A$2:AN$2000,B295,17),INDEX('LŠZ H'!A$2:AM$2000,B295,17))</f>
        <v>21224</v>
      </c>
      <c r="I295" s="294">
        <v>45076</v>
      </c>
      <c r="J295" s="258" t="str">
        <f>IF(A295="P",INDEX('LŠZ P'!A$2:AN$2000,B295,2),INDEX('LŠZ H'!A$2:AM$2000,B295,2))</f>
        <v>PK</v>
      </c>
      <c r="K295" s="225" t="str">
        <f>IF(A295="P",CONCATENATE(INDEX('LŠZ P'!A$2:AN$2000,B295,24),",",INDEX('LŠZ P'!A$2:AN$2000,B295,26)," ",INDEX('LŠZ P'!A$2:AN$2000,B295,25)),CONCATENATE(INDEX('LŠZ H'!A$2:AM$2000,B295,24),",",INDEX('LŠZ H'!A$2:AM$2000,B295,26)," ",INDEX('LŠZ H'!A$2:AM$2000,B295,25)))</f>
        <v>Crossboy, Ballintogher,EN-B 45436</v>
      </c>
      <c r="L295" s="225" t="str">
        <f>IF(A295="P",INDEX('LŠZ P'!A$2:AN$2000,B295,20),INDEX('LŠZ H'!A$2:AM$2000,B295,20))</f>
        <v>Čierny</v>
      </c>
      <c r="M295" s="225" t="str">
        <f>IF(A295="P",CONCATENATE(INDEX('LŠZ P'!A$2:AN$2000,B295,3),"/",INDEX('LŠZ P'!A$2:AN$2000,B295,4)),CONCATENATE(INDEX('LŠZ H'!A$2:AM$2000,B295,3),"/",INDEX('LŠZ H'!A$2:AM$2000,B295,4)))</f>
        <v>PLUTO 2 XS/</v>
      </c>
      <c r="N295" s="225" t="e">
        <f>IF(A295="P",CONCATENATE(INDEX('LŠZ P'!A$2:AN$2000,B295,23),";",INDEX('LŠZ P'!A$2:AN$2000,B295,42)),CONCATENATE(INDEX('LŠZ H'!A$2:AM$2000,B295,23),";",INDEX('LŠZ H'!A$2:AM$2000,B295,39)))</f>
        <v>#REF!</v>
      </c>
      <c r="O295" s="294">
        <v>45436</v>
      </c>
      <c r="P295" s="297"/>
    </row>
    <row r="296" spans="1:16" s="262" customFormat="1">
      <c r="A296" s="225" t="s">
        <v>489</v>
      </c>
      <c r="B296" s="258">
        <v>66</v>
      </c>
      <c r="C296" s="392">
        <v>293</v>
      </c>
      <c r="D296" s="225" t="str">
        <f>IF(A296="P",INDEX('LŠZ P'!A$2:AN$2000,B296,11),INDEX('LŠZ H'!A$2:AM$2000,B296,11))</f>
        <v>Ing. Peter MACH</v>
      </c>
      <c r="E296" s="225" t="str">
        <f>IF(A296="P",INDEX('LŠZ P'!A$2:AN$2000,B296,5),INDEX('LŠZ H'!A$2:AM$2000,B296,5))</f>
        <v>OM-H066</v>
      </c>
      <c r="F296" s="225">
        <f>IF(A296="P",INDEX('LŠZ P'!A$2:AN$2000,B296,6),INDEX('LŠZ H'!A$2:AM$2000,B296,6))</f>
        <v>0</v>
      </c>
      <c r="G296" s="258" t="str">
        <f>IF(A296="P",INDEX('LŠZ P'!A$2:AN$2000,B296,21),INDEX('LŠZ H'!A$2:AM$2000,B296,21))</f>
        <v>P</v>
      </c>
      <c r="H296" s="225">
        <f>IF(A296="P",INDEX('LŠZ P'!A$2:AN$2000,B296,17),INDEX('LŠZ H'!A$2:AM$2000,B296,17))</f>
        <v>15332</v>
      </c>
      <c r="I296" s="294">
        <v>45076</v>
      </c>
      <c r="J296" s="258" t="str">
        <f>IF(A296="P",INDEX('LŠZ P'!A$2:AN$2000,B296,2),INDEX('LŠZ H'!A$2:AM$2000,B296,2))</f>
        <v>MZK</v>
      </c>
      <c r="K296" s="225" t="str">
        <f>IF(A296="P",CONCATENATE(INDEX('LŠZ P'!A$2:AN$2000,B296,24),",",INDEX('LŠZ P'!A$2:AN$2000,B296,26)," ",INDEX('LŠZ P'!A$2:AN$2000,B296,25)),CONCATENATE(INDEX('LŠZ H'!A$2:AM$2000,B296,24),",",INDEX('LŠZ H'!A$2:AM$2000,B296,26)," ",INDEX('LŠZ H'!A$2:AM$2000,B296,25)))</f>
        <v>Hollého 751/8,905 01 Senica</v>
      </c>
      <c r="L296" s="225" t="str">
        <f>IF(A296="P",INDEX('LŠZ P'!A$2:AN$2000,B296,20),INDEX('LŠZ H'!A$2:AM$2000,B296,20))</f>
        <v>Škrinár</v>
      </c>
      <c r="M296" s="225" t="str">
        <f>IF(A296="P",CONCATENATE(INDEX('LŠZ P'!A$2:AN$2000,B296,3),"/",INDEX('LŠZ P'!A$2:AN$2000,B296,4)),CONCATENATE(INDEX('LŠZ H'!A$2:AM$2000,B296,3),"/",INDEX('LŠZ H'!A$2:AM$2000,B296,4)))</f>
        <v>STREAM/TOMI CROSS/</v>
      </c>
      <c r="N296" s="225" t="str">
        <f>IF(A296="P",CONCATENATE(INDEX('LŠZ P'!A$2:AN$2000,B296,23),";",INDEX('LŠZ P'!A$2:AN$2000,B296,42)),CONCATENATE(INDEX('LŠZ H'!A$2:AM$2000,B296,23),";",INDEX('LŠZ H'!A$2:AM$2000,B296,39)))</f>
        <v>220,30/86;</v>
      </c>
      <c r="O296" s="226">
        <v>45798</v>
      </c>
      <c r="P296" s="297"/>
    </row>
    <row r="297" spans="1:16" s="262" customFormat="1">
      <c r="A297" s="225" t="s">
        <v>722</v>
      </c>
      <c r="B297" s="258">
        <v>1428</v>
      </c>
      <c r="C297" s="392">
        <v>294</v>
      </c>
      <c r="D297" s="225" t="str">
        <f>IF(A297="P",INDEX('LŠZ P'!A$2:AN$2000,B297,11),INDEX('LŠZ H'!A$2:AM$2000,B297,11))</f>
        <v>Peter RYBANIČ</v>
      </c>
      <c r="E297" s="225" t="str">
        <f>IF(A297="P",INDEX('LŠZ P'!A$2:AN$2000,B297,5),INDEX('LŠZ H'!A$2:AM$2000,B297,5))</f>
        <v>OM-L428</v>
      </c>
      <c r="F297" s="225">
        <f>IF(A297="P",INDEX('LŠZ P'!A$2:AN$2000,B297,6),INDEX('LŠZ H'!A$2:AM$2000,B297,6))</f>
        <v>0</v>
      </c>
      <c r="G297" s="258" t="str">
        <f>IF(A297="P",INDEX('LŠZ P'!A$2:AN$2000,B297,21),INDEX('LŠZ H'!A$2:AM$2000,B297,21))</f>
        <v>V</v>
      </c>
      <c r="H297" s="225">
        <f>IF(A297="P",INDEX('LŠZ P'!A$2:AN$2000,B297,17),INDEX('LŠZ H'!A$2:AM$2000,B297,17))</f>
        <v>23294</v>
      </c>
      <c r="I297" s="294">
        <v>45077</v>
      </c>
      <c r="J297" s="258" t="str">
        <f>IF(A297="P",INDEX('LŠZ P'!A$2:AN$2000,B297,2),INDEX('LŠZ H'!A$2:AM$2000,B297,2))</f>
        <v>PK</v>
      </c>
      <c r="K297" s="225" t="str">
        <f>IF(A297="P",CONCATENATE(INDEX('LŠZ P'!A$2:AN$2000,B297,24),",",INDEX('LŠZ P'!A$2:AN$2000,B297,26)," ",INDEX('LŠZ P'!A$2:AN$2000,B297,25)),CONCATENATE(INDEX('LŠZ H'!A$2:AM$2000,B297,24),",",INDEX('LŠZ H'!A$2:AM$2000,B297,26)," ",INDEX('LŠZ H'!A$2:AM$2000,B297,25)))</f>
        <v>Furdeková 2,EN-B 45799</v>
      </c>
      <c r="L297" s="225" t="str">
        <f>IF(A297="P",INDEX('LŠZ P'!A$2:AN$2000,B297,20),INDEX('LŠZ H'!A$2:AM$2000,B297,20))</f>
        <v>Čierny</v>
      </c>
      <c r="M297" s="225" t="str">
        <f>IF(A297="P",CONCATENATE(INDEX('LŠZ P'!A$2:AN$2000,B297,3),"/",INDEX('LŠZ P'!A$2:AN$2000,B297,4)),CONCATENATE(INDEX('LŠZ H'!A$2:AM$2000,B297,3),"/",INDEX('LŠZ H'!A$2:AM$2000,B297,4)))</f>
        <v>MENTOR 7 M/</v>
      </c>
      <c r="N297" s="225" t="e">
        <f>IF(A297="P",CONCATENATE(INDEX('LŠZ P'!A$2:AN$2000,B297,23),";",INDEX('LŠZ P'!A$2:AN$2000,B297,42)),CONCATENATE(INDEX('LŠZ H'!A$2:AM$2000,B297,23),";",INDEX('LŠZ H'!A$2:AM$2000,B297,39)))</f>
        <v>#REF!</v>
      </c>
      <c r="O297" s="294">
        <v>45799</v>
      </c>
      <c r="P297" s="297"/>
    </row>
    <row r="298" spans="1:16" s="262" customFormat="1">
      <c r="A298" s="225" t="s">
        <v>722</v>
      </c>
      <c r="B298" s="258">
        <v>1506</v>
      </c>
      <c r="C298" s="392">
        <v>295</v>
      </c>
      <c r="D298" s="225" t="str">
        <f>IF(A298="P",INDEX('LŠZ P'!A$2:AN$2000,B298,11),INDEX('LŠZ H'!A$2:AM$2000,B298,11))</f>
        <v>Adrián GALANSKÝ</v>
      </c>
      <c r="E298" s="296">
        <f>IF(A298="P",INDEX('LŠZ P'!A$2:AN$2000,B298,5),INDEX('LŠZ H'!A$2:AM$2000,B298,5))</f>
        <v>0</v>
      </c>
      <c r="F298" s="225" t="str">
        <f>IF(A298="P",INDEX('LŠZ P'!A$2:AN$2000,B298,6),INDEX('LŠZ H'!A$2:AM$2000,B298,6))</f>
        <v>P811</v>
      </c>
      <c r="G298" s="258" t="str">
        <f>IF(A298="P",INDEX('LŠZ P'!A$2:AN$2000,B298,21),INDEX('LŠZ H'!A$2:AM$2000,B298,21))</f>
        <v>P,P,Z</v>
      </c>
      <c r="H298" s="225">
        <f>IF(A298="P",INDEX('LŠZ P'!A$2:AN$2000,B298,17),INDEX('LŠZ H'!A$2:AM$2000,B298,17))</f>
        <v>19314</v>
      </c>
      <c r="I298" s="294">
        <v>45077</v>
      </c>
      <c r="J298" s="258" t="str">
        <f>IF(A298="P",INDEX('LŠZ P'!A$2:AN$2000,B298,2),INDEX('LŠZ H'!A$2:AM$2000,B298,2))</f>
        <v>T</v>
      </c>
      <c r="K298" s="225" t="str">
        <f>IF(A298="P",CONCATENATE(INDEX('LŠZ P'!A$2:AN$2000,B298,24),",",INDEX('LŠZ P'!A$2:AN$2000,B298,26)," ",INDEX('LŠZ P'!A$2:AN$2000,B298,25)),CONCATENATE(INDEX('LŠZ H'!A$2:AM$2000,B298,24),",",INDEX('LŠZ H'!A$2:AM$2000,B298,26)," ",INDEX('LŠZ H'!A$2:AM$2000,B298,25)))</f>
        <v>M. Kukučína 786/23,NIL 45802</v>
      </c>
      <c r="L298" s="225" t="str">
        <f>IF(A298="P",INDEX('LŠZ P'!A$2:AN$2000,B298,20),INDEX('LŠZ H'!A$2:AM$2000,B298,20))</f>
        <v>Ďurina</v>
      </c>
      <c r="M298" s="225" t="str">
        <f>IF(A298="P",CONCATENATE(INDEX('LŠZ P'!A$2:AN$2000,B298,3),"/",INDEX('LŠZ P'!A$2:AN$2000,B298,4)),CONCATENATE(INDEX('LŠZ H'!A$2:AM$2000,B298,3),"/",INDEX('LŠZ H'!A$2:AM$2000,B298,4)))</f>
        <v>/RR 200</v>
      </c>
      <c r="N298" s="225" t="e">
        <f>IF(A298="P",CONCATENATE(INDEX('LŠZ P'!A$2:AN$2000,B298,23),";",INDEX('LŠZ P'!A$2:AN$2000,B298,42)),CONCATENATE(INDEX('LŠZ H'!A$2:AM$2000,B298,23),";",INDEX('LŠZ H'!A$2:AM$2000,B298,39)))</f>
        <v>#REF!</v>
      </c>
      <c r="O298" s="294">
        <v>45802</v>
      </c>
      <c r="P298" s="297"/>
    </row>
    <row r="299" spans="1:16" s="262" customFormat="1">
      <c r="A299" s="225" t="s">
        <v>722</v>
      </c>
      <c r="B299" s="258">
        <v>1429</v>
      </c>
      <c r="C299" s="392">
        <v>296</v>
      </c>
      <c r="D299" s="225" t="str">
        <f>IF(A299="P",INDEX('LŠZ P'!A$2:AN$2000,B299,11),INDEX('LŠZ H'!A$2:AM$2000,B299,11))</f>
        <v>Peter HÁRONÍK</v>
      </c>
      <c r="E299" s="225" t="str">
        <f>IF(A299="P",INDEX('LŠZ P'!A$2:AN$2000,B299,5),INDEX('LŠZ H'!A$2:AM$2000,B299,5))</f>
        <v>OM-L429</v>
      </c>
      <c r="F299" s="225">
        <f>IF(A299="P",INDEX('LŠZ P'!A$2:AN$2000,B299,6),INDEX('LŠZ H'!A$2:AM$2000,B299,6))</f>
        <v>0</v>
      </c>
      <c r="G299" s="258" t="str">
        <f>IF(A299="P",INDEX('LŠZ P'!A$2:AN$2000,B299,21),INDEX('LŠZ H'!A$2:AM$2000,B299,21))</f>
        <v>V</v>
      </c>
      <c r="H299" s="225">
        <f>IF(A299="P",INDEX('LŠZ P'!A$2:AN$2000,B299,17),INDEX('LŠZ H'!A$2:AM$2000,B299,17))</f>
        <v>23296</v>
      </c>
      <c r="I299" s="294">
        <v>45077</v>
      </c>
      <c r="J299" s="258" t="str">
        <f>IF(A299="P",INDEX('LŠZ P'!A$2:AN$2000,B299,2),INDEX('LŠZ H'!A$2:AM$2000,B299,2))</f>
        <v>PK</v>
      </c>
      <c r="K299" s="225" t="str">
        <f>IF(A299="P",CONCATENATE(INDEX('LŠZ P'!A$2:AN$2000,B299,24),",",INDEX('LŠZ P'!A$2:AN$2000,B299,26)," ",INDEX('LŠZ P'!A$2:AN$2000,B299,25)),CONCATENATE(INDEX('LŠZ H'!A$2:AM$2000,B299,24),",",INDEX('LŠZ H'!A$2:AM$2000,B299,26)," ",INDEX('LŠZ H'!A$2:AM$2000,B299,25)))</f>
        <v>Na Krčoch 14,EN-B 45798</v>
      </c>
      <c r="L299" s="225" t="str">
        <f>IF(A299="P",INDEX('LŠZ P'!A$2:AN$2000,B299,20),INDEX('LŠZ H'!A$2:AM$2000,B299,20))</f>
        <v>Pap</v>
      </c>
      <c r="M299" s="225" t="str">
        <f>IF(A299="P",CONCATENATE(INDEX('LŠZ P'!A$2:AN$2000,B299,3),"/",INDEX('LŠZ P'!A$2:AN$2000,B299,4)),CONCATENATE(INDEX('LŠZ H'!A$2:AM$2000,B299,3),"/",INDEX('LŠZ H'!A$2:AM$2000,B299,4)))</f>
        <v>RUSH 6 ML/</v>
      </c>
      <c r="N299" s="225" t="e">
        <f>IF(A299="P",CONCATENATE(INDEX('LŠZ P'!A$2:AN$2000,B299,23),";",INDEX('LŠZ P'!A$2:AN$2000,B299,42)),CONCATENATE(INDEX('LŠZ H'!A$2:AM$2000,B299,23),";",INDEX('LŠZ H'!A$2:AM$2000,B299,39)))</f>
        <v>#REF!</v>
      </c>
      <c r="O299" s="294">
        <v>45798</v>
      </c>
      <c r="P299" s="297"/>
    </row>
    <row r="300" spans="1:16" s="262" customFormat="1">
      <c r="A300" s="225" t="s">
        <v>722</v>
      </c>
      <c r="B300" s="258">
        <v>611</v>
      </c>
      <c r="C300" s="392">
        <v>297</v>
      </c>
      <c r="D300" s="225" t="str">
        <f>IF(A300="P",INDEX('LŠZ P'!A$2:AN$2000,B300,11),INDEX('LŠZ H'!A$2:AM$2000,B300,11))</f>
        <v>Ing. Martin ŠIMKO</v>
      </c>
      <c r="E300" s="225" t="str">
        <f>IF(A300="P",INDEX('LŠZ P'!A$2:AN$2000,B300,5),INDEX('LŠZ H'!A$2:AM$2000,B300,5))</f>
        <v>OM-P611</v>
      </c>
      <c r="F300" s="225">
        <f>IF(A300="P",INDEX('LŠZ P'!A$2:AN$2000,B300,6),INDEX('LŠZ H'!A$2:AM$2000,B300,6))</f>
        <v>0</v>
      </c>
      <c r="G300" s="258" t="str">
        <f>IF(A300="P",INDEX('LŠZ P'!A$2:AN$2000,B300,21),INDEX('LŠZ H'!A$2:AM$2000,B300,21))</f>
        <v>P</v>
      </c>
      <c r="H300" s="225">
        <f>IF(A300="P",INDEX('LŠZ P'!A$2:AN$2000,B300,17),INDEX('LŠZ H'!A$2:AM$2000,B300,17))</f>
        <v>19267</v>
      </c>
      <c r="I300" s="294">
        <v>45077</v>
      </c>
      <c r="J300" s="258" t="str">
        <f>IF(A300="P",INDEX('LŠZ P'!A$2:AN$2000,B300,2),INDEX('LŠZ H'!A$2:AM$2000,B300,2))</f>
        <v>PK</v>
      </c>
      <c r="K300" s="225" t="str">
        <f>IF(A300="P",CONCATENATE(INDEX('LŠZ P'!A$2:AN$2000,B300,24),",",INDEX('LŠZ P'!A$2:AN$2000,B300,26)," ",INDEX('LŠZ P'!A$2:AN$2000,B300,25)),CONCATENATE(INDEX('LŠZ H'!A$2:AM$2000,B300,24),",",INDEX('LŠZ H'!A$2:AM$2000,B300,26)," ",INDEX('LŠZ H'!A$2:AM$2000,B300,25)))</f>
        <v>Na Rúrkach 39,EN-B 45796</v>
      </c>
      <c r="L300" s="225" t="str">
        <f>IF(A300="P",INDEX('LŠZ P'!A$2:AN$2000,B300,20),INDEX('LŠZ H'!A$2:AM$2000,B300,20))</f>
        <v>Šimko</v>
      </c>
      <c r="M300" s="225" t="str">
        <f>IF(A300="P",CONCATENATE(INDEX('LŠZ P'!A$2:AN$2000,B300,3),"/",INDEX('LŠZ P'!A$2:AN$2000,B300,4)),CONCATENATE(INDEX('LŠZ H'!A$2:AM$2000,B300,3),"/",INDEX('LŠZ H'!A$2:AM$2000,B300,4)))</f>
        <v>VEGA 2 S
/</v>
      </c>
      <c r="N300" s="225" t="e">
        <f>IF(A300="P",CONCATENATE(INDEX('LŠZ P'!A$2:AN$2000,B300,23),";",INDEX('LŠZ P'!A$2:AN$2000,B300,42)),CONCATENATE(INDEX('LŠZ H'!A$2:AM$2000,B300,23),";",INDEX('LŠZ H'!A$2:AM$2000,B300,39)))</f>
        <v>#REF!</v>
      </c>
      <c r="O300" s="294">
        <v>45796</v>
      </c>
      <c r="P300" s="297"/>
    </row>
    <row r="301" spans="1:16" s="262" customFormat="1">
      <c r="A301" s="225" t="s">
        <v>722</v>
      </c>
      <c r="B301" s="258">
        <v>252</v>
      </c>
      <c r="C301" s="392">
        <v>298</v>
      </c>
      <c r="D301" s="225" t="str">
        <f>IF(A301="P",INDEX('LŠZ P'!A$2:AN$2000,B301,11),INDEX('LŠZ H'!A$2:AM$2000,B301,11))</f>
        <v>Ing. Miroslav MINARČÍK</v>
      </c>
      <c r="E301" s="225" t="str">
        <f>IF(A301="P",INDEX('LŠZ P'!A$2:AN$2000,B301,5),INDEX('LŠZ H'!A$2:AM$2000,B301,5))</f>
        <v>OM-P252</v>
      </c>
      <c r="F301" s="225" t="str">
        <f>IF(A301="P",INDEX('LŠZ P'!A$2:AN$2000,B301,6),INDEX('LŠZ H'!A$2:AM$2000,B301,6))</f>
        <v>P252</v>
      </c>
      <c r="G301" s="258" t="str">
        <f>IF(A301="P",INDEX('LŠZ P'!A$2:AN$2000,B301,21),INDEX('LŠZ H'!A$2:AM$2000,B301,21))</f>
        <v>P,P</v>
      </c>
      <c r="H301" s="225">
        <f>IF(A301="P",INDEX('LŠZ P'!A$2:AN$2000,B301,17),INDEX('LŠZ H'!A$2:AM$2000,B301,17))</f>
        <v>21271</v>
      </c>
      <c r="I301" s="294">
        <v>45077</v>
      </c>
      <c r="J301" s="258" t="str">
        <f>IF(A301="P",INDEX('LŠZ P'!A$2:AN$2000,B301,2),INDEX('LŠZ H'!A$2:AM$2000,B301,2))</f>
        <v>PK</v>
      </c>
      <c r="K301" s="225" t="str">
        <f>IF(A301="P",CONCATENATE(INDEX('LŠZ P'!A$2:AN$2000,B301,24),",",INDEX('LŠZ P'!A$2:AN$2000,B301,26)," ",INDEX('LŠZ P'!A$2:AN$2000,B301,25)),CONCATENATE(INDEX('LŠZ H'!A$2:AM$2000,B301,24),",",INDEX('LŠZ H'!A$2:AM$2000,B301,26)," ",INDEX('LŠZ H'!A$2:AM$2000,B301,25)))</f>
        <v>Plzeňská 113,EN-B 45800</v>
      </c>
      <c r="L301" s="225" t="str">
        <f>IF(A301="P",INDEX('LŠZ P'!A$2:AN$2000,B301,20),INDEX('LŠZ H'!A$2:AM$2000,B301,20))</f>
        <v>Šimko</v>
      </c>
      <c r="M301" s="225" t="str">
        <f>IF(A301="P",CONCATENATE(INDEX('LŠZ P'!A$2:AN$2000,B301,3),"/",INDEX('LŠZ P'!A$2:AN$2000,B301,4)),CONCATENATE(INDEX('LŠZ H'!A$2:AM$2000,B301,3),"/",INDEX('LŠZ H'!A$2:AM$2000,B301,4)))</f>
        <v>RELAX 25/BULLIX 4 T</v>
      </c>
      <c r="N301" s="225" t="e">
        <f>IF(A301="P",CONCATENATE(INDEX('LŠZ P'!A$2:AN$2000,B301,23),";",INDEX('LŠZ P'!A$2:AN$2000,B301,42)),CONCATENATE(INDEX('LŠZ H'!A$2:AM$2000,B301,23),";",INDEX('LŠZ H'!A$2:AM$2000,B301,39)))</f>
        <v>#REF!</v>
      </c>
      <c r="O301" s="294">
        <v>45800</v>
      </c>
      <c r="P301" s="297"/>
    </row>
    <row r="302" spans="1:16" s="262" customFormat="1">
      <c r="A302" s="225" t="s">
        <v>722</v>
      </c>
      <c r="B302" s="258">
        <v>1430</v>
      </c>
      <c r="C302" s="392">
        <v>299</v>
      </c>
      <c r="D302" s="225" t="str">
        <f>IF(A302="P",INDEX('LŠZ P'!A$2:AN$2000,B302,11),INDEX('LŠZ H'!A$2:AM$2000,B302,11))</f>
        <v>Ivan MACKO</v>
      </c>
      <c r="E302" s="225" t="str">
        <f>IF(A302="P",INDEX('LŠZ P'!A$2:AN$2000,B302,5),INDEX('LŠZ H'!A$2:AM$2000,B302,5))</f>
        <v>OM-L430</v>
      </c>
      <c r="F302" s="225">
        <f>IF(A302="P",INDEX('LŠZ P'!A$2:AN$2000,B302,6),INDEX('LŠZ H'!A$2:AM$2000,B302,6))</f>
        <v>0</v>
      </c>
      <c r="G302" s="258" t="str">
        <f>IF(A302="P",INDEX('LŠZ P'!A$2:AN$2000,B302,21),INDEX('LŠZ H'!A$2:AM$2000,B302,21))</f>
        <v>V</v>
      </c>
      <c r="H302" s="225">
        <f>IF(A302="P",INDEX('LŠZ P'!A$2:AN$2000,B302,17),INDEX('LŠZ H'!A$2:AM$2000,B302,17))</f>
        <v>23299</v>
      </c>
      <c r="I302" s="294">
        <v>45078</v>
      </c>
      <c r="J302" s="258" t="str">
        <f>IF(A302="P",INDEX('LŠZ P'!A$2:AN$2000,B302,2),INDEX('LŠZ H'!A$2:AM$2000,B302,2))</f>
        <v>PK</v>
      </c>
      <c r="K302" s="225" t="str">
        <f>IF(A302="P",CONCATENATE(INDEX('LŠZ P'!A$2:AN$2000,B302,24),",",INDEX('LŠZ P'!A$2:AN$2000,B302,26)," ",INDEX('LŠZ P'!A$2:AN$2000,B302,25)),CONCATENATE(INDEX('LŠZ H'!A$2:AM$2000,B302,24),",",INDEX('LŠZ H'!A$2:AM$2000,B302,26)," ",INDEX('LŠZ H'!A$2:AM$2000,B302,25)))</f>
        <v>Podlužie 3029,Z 45802</v>
      </c>
      <c r="L302" s="225" t="str">
        <f>IF(A302="P",INDEX('LŠZ P'!A$2:AN$2000,B302,20),INDEX('LŠZ H'!A$2:AM$2000,B302,20))</f>
        <v>Čierny</v>
      </c>
      <c r="M302" s="225" t="str">
        <f>IF(A302="P",CONCATENATE(INDEX('LŠZ P'!A$2:AN$2000,B302,3),"/",INDEX('LŠZ P'!A$2:AN$2000,B302,4)),CONCATENATE(INDEX('LŠZ H'!A$2:AM$2000,B302,3),"/",INDEX('LŠZ H'!A$2:AM$2000,B302,4)))</f>
        <v>RUN&amp;FLY 2-20/</v>
      </c>
      <c r="N302" s="225" t="e">
        <f>IF(A302="P",CONCATENATE(INDEX('LŠZ P'!A$2:AN$2000,B302,23),";",INDEX('LŠZ P'!A$2:AN$2000,B302,42)),CONCATENATE(INDEX('LŠZ H'!A$2:AM$2000,B302,23),";",INDEX('LŠZ H'!A$2:AM$2000,B302,39)))</f>
        <v>#REF!</v>
      </c>
      <c r="O302" s="294">
        <v>45802</v>
      </c>
      <c r="P302" s="297"/>
    </row>
    <row r="303" spans="1:16" s="262" customFormat="1">
      <c r="A303" s="225" t="s">
        <v>722</v>
      </c>
      <c r="B303" s="258">
        <v>822</v>
      </c>
      <c r="C303" s="392">
        <v>300</v>
      </c>
      <c r="D303" s="225" t="str">
        <f>IF(A303="P",INDEX('LŠZ P'!A$2:AN$2000,B303,11),INDEX('LŠZ H'!A$2:AM$2000,B303,11))</f>
        <v>Oľga VALACHOVÁ</v>
      </c>
      <c r="E303" s="225" t="str">
        <f>IF(A303="P",INDEX('LŠZ P'!A$2:AN$2000,B303,5),INDEX('LŠZ H'!A$2:AM$2000,B303,5))</f>
        <v>OM-P822</v>
      </c>
      <c r="F303" s="225">
        <f>IF(A303="P",INDEX('LŠZ P'!A$2:AN$2000,B303,6),INDEX('LŠZ H'!A$2:AM$2000,B303,6))</f>
        <v>0</v>
      </c>
      <c r="G303" s="258" t="str">
        <f>IF(A303="P",INDEX('LŠZ P'!A$2:AN$2000,B303,21),INDEX('LŠZ H'!A$2:AM$2000,B303,21))</f>
        <v>Z</v>
      </c>
      <c r="H303" s="225">
        <f>IF(A303="P",INDEX('LŠZ P'!A$2:AN$2000,B303,17),INDEX('LŠZ H'!A$2:AM$2000,B303,17))</f>
        <v>20624</v>
      </c>
      <c r="I303" s="294">
        <v>45082</v>
      </c>
      <c r="J303" s="258" t="str">
        <f>IF(A303="P",INDEX('LŠZ P'!A$2:AN$2000,B303,2),INDEX('LŠZ H'!A$2:AM$2000,B303,2))</f>
        <v>PK</v>
      </c>
      <c r="K303" s="225" t="str">
        <f>IF(A303="P",CONCATENATE(INDEX('LŠZ P'!A$2:AN$2000,B303,24),",",INDEX('LŠZ P'!A$2:AN$2000,B303,26)," ",INDEX('LŠZ P'!A$2:AN$2000,B303,25)),CONCATENATE(INDEX('LŠZ H'!A$2:AM$2000,B303,24),",",INDEX('LŠZ H'!A$2:AM$2000,B303,26)," ",INDEX('LŠZ H'!A$2:AM$2000,B303,25)))</f>
        <v>Slávikova 86,EN-A 45354</v>
      </c>
      <c r="L303" s="225" t="str">
        <f>IF(A303="P",INDEX('LŠZ P'!A$2:AN$2000,B303,20),INDEX('LŠZ H'!A$2:AM$2000,B303,20))</f>
        <v>Muhelyi</v>
      </c>
      <c r="M303" s="225" t="str">
        <f>IF(A303="P",CONCATENATE(INDEX('LŠZ P'!A$2:AN$2000,B303,3),"/",INDEX('LŠZ P'!A$2:AN$2000,B303,4)),CONCATENATE(INDEX('LŠZ H'!A$2:AM$2000,B303,3),"/",INDEX('LŠZ H'!A$2:AM$2000,B303,4)))</f>
        <v>ALPHA 6 26/</v>
      </c>
      <c r="N303" s="225" t="e">
        <f>IF(A303="P",CONCATENATE(INDEX('LŠZ P'!A$2:AN$2000,B303,23),";",INDEX('LŠZ P'!A$2:AN$2000,B303,42)),CONCATENATE(INDEX('LŠZ H'!A$2:AM$2000,B303,23),";",INDEX('LŠZ H'!A$2:AM$2000,B303,39)))</f>
        <v>#REF!</v>
      </c>
      <c r="O303" s="294">
        <v>45354</v>
      </c>
      <c r="P303" s="297"/>
    </row>
    <row r="304" spans="1:16" s="262" customFormat="1">
      <c r="A304" s="225" t="s">
        <v>722</v>
      </c>
      <c r="B304" s="258">
        <v>1431</v>
      </c>
      <c r="C304" s="392">
        <v>301</v>
      </c>
      <c r="D304" s="225" t="str">
        <f>IF(A304="P",INDEX('LŠZ P'!A$2:AN$2000,B304,11),INDEX('LŠZ H'!A$2:AM$2000,B304,11))</f>
        <v>Ivan DADO</v>
      </c>
      <c r="E304" s="225" t="str">
        <f>IF(A304="P",INDEX('LŠZ P'!A$2:AN$2000,B304,5),INDEX('LŠZ H'!A$2:AM$2000,B304,5))</f>
        <v>OM-L431</v>
      </c>
      <c r="F304" s="225">
        <f>IF(A304="P",INDEX('LŠZ P'!A$2:AN$2000,B304,6),INDEX('LŠZ H'!A$2:AM$2000,B304,6))</f>
        <v>0</v>
      </c>
      <c r="G304" s="258" t="str">
        <f>IF(A304="P",INDEX('LŠZ P'!A$2:AN$2000,B304,21),INDEX('LŠZ H'!A$2:AM$2000,B304,21))</f>
        <v>V</v>
      </c>
      <c r="H304" s="225">
        <f>IF(A304="P",INDEX('LŠZ P'!A$2:AN$2000,B304,17),INDEX('LŠZ H'!A$2:AM$2000,B304,17))</f>
        <v>23301</v>
      </c>
      <c r="I304" s="294">
        <v>45082</v>
      </c>
      <c r="J304" s="258" t="str">
        <f>IF(A304="P",INDEX('LŠZ P'!A$2:AN$2000,B304,2),INDEX('LŠZ H'!A$2:AM$2000,B304,2))</f>
        <v>PK</v>
      </c>
      <c r="K304" s="225" t="str">
        <f>IF(A304="P",CONCATENATE(INDEX('LŠZ P'!A$2:AN$2000,B304,24),",",INDEX('LŠZ P'!A$2:AN$2000,B304,26)," ",INDEX('LŠZ P'!A$2:AN$2000,B304,25)),CONCATENATE(INDEX('LŠZ H'!A$2:AM$2000,B304,24),",",INDEX('LŠZ H'!A$2:AM$2000,B304,26)," ",INDEX('LŠZ H'!A$2:AM$2000,B304,25)))</f>
        <v>Družby 683/9,EN-B 45430</v>
      </c>
      <c r="L304" s="225" t="str">
        <f>IF(A304="P",INDEX('LŠZ P'!A$2:AN$2000,B304,20),INDEX('LŠZ H'!A$2:AM$2000,B304,20))</f>
        <v>Čierny</v>
      </c>
      <c r="M304" s="225" t="str">
        <f>IF(A304="P",CONCATENATE(INDEX('LŠZ P'!A$2:AN$2000,B304,3),"/",INDEX('LŠZ P'!A$2:AN$2000,B304,4)),CONCATENATE(INDEX('LŠZ H'!A$2:AM$2000,B304,3),"/",INDEX('LŠZ H'!A$2:AM$2000,B304,4)))</f>
        <v>PLUTO 2 M/</v>
      </c>
      <c r="N304" s="225" t="e">
        <f>IF(A304="P",CONCATENATE(INDEX('LŠZ P'!A$2:AN$2000,B304,23),";",INDEX('LŠZ P'!A$2:AN$2000,B304,42)),CONCATENATE(INDEX('LŠZ H'!A$2:AM$2000,B304,23),";",INDEX('LŠZ H'!A$2:AM$2000,B304,39)))</f>
        <v>#REF!</v>
      </c>
      <c r="O304" s="294">
        <v>45430</v>
      </c>
      <c r="P304" s="297"/>
    </row>
    <row r="305" spans="1:16" s="262" customFormat="1">
      <c r="A305" s="225" t="s">
        <v>722</v>
      </c>
      <c r="B305" s="258">
        <v>1272</v>
      </c>
      <c r="C305" s="392">
        <v>302</v>
      </c>
      <c r="D305" s="225" t="str">
        <f>IF(A305="P",INDEX('LŠZ P'!A$2:AN$2000,B305,11),INDEX('LŠZ H'!A$2:AM$2000,B305,11))</f>
        <v>Radoslav MÁLIK</v>
      </c>
      <c r="E305" s="225" t="str">
        <f>IF(A305="P",INDEX('LŠZ P'!A$2:AN$2000,B305,5),INDEX('LŠZ H'!A$2:AM$2000,B305,5))</f>
        <v>OM-L272</v>
      </c>
      <c r="F305" s="225">
        <f>IF(A305="P",INDEX('LŠZ P'!A$2:AN$2000,B305,6),INDEX('LŠZ H'!A$2:AM$2000,B305,6))</f>
        <v>0</v>
      </c>
      <c r="G305" s="258" t="str">
        <f>IF(A305="P",INDEX('LŠZ P'!A$2:AN$2000,B305,21),INDEX('LŠZ H'!A$2:AM$2000,B305,21))</f>
        <v>P</v>
      </c>
      <c r="H305" s="225">
        <f>IF(A305="P",INDEX('LŠZ P'!A$2:AN$2000,B305,17),INDEX('LŠZ H'!A$2:AM$2000,B305,17))</f>
        <v>20733</v>
      </c>
      <c r="I305" s="294">
        <v>45079</v>
      </c>
      <c r="J305" s="258" t="str">
        <f>IF(A305="P",INDEX('LŠZ P'!A$2:AN$2000,B305,2),INDEX('LŠZ H'!A$2:AM$2000,B305,2))</f>
        <v>MPK</v>
      </c>
      <c r="K305" s="225" t="str">
        <f>IF(A305="P",CONCATENATE(INDEX('LŠZ P'!A$2:AN$2000,B305,24),",",INDEX('LŠZ P'!A$2:AN$2000,B305,26)," ",INDEX('LŠZ P'!A$2:AN$2000,B305,25)),CONCATENATE(INDEX('LŠZ H'!A$2:AM$2000,B305,24),",",INDEX('LŠZ H'!A$2:AM$2000,B305,26)," ",INDEX('LŠZ H'!A$2:AM$2000,B305,25)))</f>
        <v>Družínska 590,DGAC 45718</v>
      </c>
      <c r="L305" s="225" t="str">
        <f>IF(A305="P",INDEX('LŠZ P'!A$2:AN$2000,B305,20),INDEX('LŠZ H'!A$2:AM$2000,B305,20))</f>
        <v>Vrabec</v>
      </c>
      <c r="M305" s="225" t="str">
        <f>IF(A305="P",CONCATENATE(INDEX('LŠZ P'!A$2:AN$2000,B305,3),"/",INDEX('LŠZ P'!A$2:AN$2000,B305,4)),CONCATENATE(INDEX('LŠZ H'!A$2:AM$2000,B305,3),"/",INDEX('LŠZ H'!A$2:AM$2000,B305,4)))</f>
        <v>COLORADO 18/</v>
      </c>
      <c r="N305" s="225" t="e">
        <f>IF(A305="P",CONCATENATE(INDEX('LŠZ P'!A$2:AN$2000,B305,23),";",INDEX('LŠZ P'!A$2:AN$2000,B305,42)),CONCATENATE(INDEX('LŠZ H'!A$2:AM$2000,B305,23),";",INDEX('LŠZ H'!A$2:AM$2000,B305,39)))</f>
        <v>#REF!</v>
      </c>
      <c r="O305" s="294">
        <v>45718</v>
      </c>
      <c r="P305" s="297"/>
    </row>
    <row r="306" spans="1:16" s="262" customFormat="1">
      <c r="A306" s="225" t="s">
        <v>489</v>
      </c>
      <c r="B306" s="258">
        <v>425</v>
      </c>
      <c r="C306" s="392">
        <v>303</v>
      </c>
      <c r="D306" s="225" t="str">
        <f>IF(A306="P",INDEX('LŠZ P'!A$2:AN$2000,B306,11),INDEX('LŠZ H'!A$2:AM$2000,B306,11))</f>
        <v>Ariel MAREK</v>
      </c>
      <c r="E306" s="225" t="str">
        <f>IF(A306="P",INDEX('LŠZ P'!A$2:AN$2000,B306,5),INDEX('LŠZ H'!A$2:AM$2000,B306,5))</f>
        <v>OM-H425</v>
      </c>
      <c r="F306" s="225">
        <f>IF(A306="P",INDEX('LŠZ P'!A$2:AN$2000,B306,6),INDEX('LŠZ H'!A$2:AM$2000,B306,6))</f>
        <v>0</v>
      </c>
      <c r="G306" s="258" t="str">
        <f>IF(A306="P",INDEX('LŠZ P'!A$2:AN$2000,B306,21),INDEX('LŠZ H'!A$2:AM$2000,B306,21))</f>
        <v>V</v>
      </c>
      <c r="H306" s="225">
        <f>IF(A306="P",INDEX('LŠZ P'!A$2:AN$2000,B306,17),INDEX('LŠZ H'!A$2:AM$2000,B306,17))</f>
        <v>23303</v>
      </c>
      <c r="I306" s="294">
        <v>45082</v>
      </c>
      <c r="J306" s="258" t="str">
        <f>IF(A306="P",INDEX('LŠZ P'!A$2:AN$2000,B306,2),INDEX('LŠZ H'!A$2:AM$2000,B306,2))</f>
        <v>ZK</v>
      </c>
      <c r="K306" s="225" t="str">
        <f>IF(A306="P",CONCATENATE(INDEX('LŠZ P'!A$2:AN$2000,B306,24),",",INDEX('LŠZ P'!A$2:AN$2000,B306,26)," ",INDEX('LŠZ P'!A$2:AN$2000,B306,25)),CONCATENATE(INDEX('LŠZ H'!A$2:AM$2000,B306,24),",",INDEX('LŠZ H'!A$2:AM$2000,B306,26)," ",INDEX('LŠZ H'!A$2:AM$2000,B306,25)))</f>
        <v>Szybowcowa 44,442 51 Rybnik , PL</v>
      </c>
      <c r="L306" s="225" t="str">
        <f>IF(A306="P",INDEX('LŠZ P'!A$2:AN$2000,B306,20),INDEX('LŠZ H'!A$2:AM$2000,B306,20))</f>
        <v>Hloušek</v>
      </c>
      <c r="M306" s="225" t="str">
        <f>IF(A306="P",CONCATENATE(INDEX('LŠZ P'!A$2:AN$2000,B306,3),"/",INDEX('LŠZ P'!A$2:AN$2000,B306,4)),CONCATENATE(INDEX('LŠZ H'!A$2:AM$2000,B306,3),"/",INDEX('LŠZ H'!A$2:AM$2000,B306,4)))</f>
        <v>DISCUS 15C/</v>
      </c>
      <c r="N306" s="225" t="str">
        <f>IF(A306="P",CONCATENATE(INDEX('LŠZ P'!A$2:AN$2000,B306,23),";",INDEX('LŠZ P'!A$2:AN$2000,B306,42)),CONCATENATE(INDEX('LŠZ H'!A$2:AM$2000,B306,23),";",INDEX('LŠZ H'!A$2:AM$2000,B306,39)))</f>
        <v>50;</v>
      </c>
      <c r="O306" s="294">
        <v>45813</v>
      </c>
      <c r="P306" s="297"/>
    </row>
    <row r="307" spans="1:16" s="262" customFormat="1">
      <c r="A307" s="225" t="s">
        <v>722</v>
      </c>
      <c r="B307" s="258">
        <v>1223</v>
      </c>
      <c r="C307" s="392">
        <v>304</v>
      </c>
      <c r="D307" s="225" t="str">
        <f>IF(A307="P",INDEX('LŠZ P'!A$2:AN$2000,B307,11),INDEX('LŠZ H'!A$2:AM$2000,B307,11))</f>
        <v>Miroslav ANTOL</v>
      </c>
      <c r="E307" s="225" t="str">
        <f>IF(A307="P",INDEX('LŠZ P'!A$2:AN$2000,B307,5),INDEX('LŠZ H'!A$2:AM$2000,B307,5))</f>
        <v>OM-L223</v>
      </c>
      <c r="F307" s="225">
        <f>IF(A307="P",INDEX('LŠZ P'!A$2:AN$2000,B307,6),INDEX('LŠZ H'!A$2:AM$2000,B307,6))</f>
        <v>0</v>
      </c>
      <c r="G307" s="258" t="str">
        <f>IF(A307="P",INDEX('LŠZ P'!A$2:AN$2000,B307,21),INDEX('LŠZ H'!A$2:AM$2000,B307,21))</f>
        <v>P</v>
      </c>
      <c r="H307" s="225">
        <f>IF(A307="P",INDEX('LŠZ P'!A$2:AN$2000,B307,17),INDEX('LŠZ H'!A$2:AM$2000,B307,17))</f>
        <v>16480</v>
      </c>
      <c r="I307" s="294">
        <v>45077</v>
      </c>
      <c r="J307" s="258" t="str">
        <f>IF(A307="P",INDEX('LŠZ P'!A$2:AN$2000,B307,2),INDEX('LŠZ H'!A$2:AM$2000,B307,2))</f>
        <v>PK</v>
      </c>
      <c r="K307" s="225" t="str">
        <f>IF(A307="P",CONCATENATE(INDEX('LŠZ P'!A$2:AN$2000,B307,24),",",INDEX('LŠZ P'!A$2:AN$2000,B307,26)," ",INDEX('LŠZ P'!A$2:AN$2000,B307,25)),CONCATENATE(INDEX('LŠZ H'!A$2:AM$2000,B307,24),",",INDEX('LŠZ H'!A$2:AM$2000,B307,26)," ",INDEX('LŠZ H'!A$2:AM$2000,B307,25)))</f>
        <v>Devinská cesta 30 A,EN-B 45794</v>
      </c>
      <c r="L307" s="225" t="str">
        <f>IF(A307="P",INDEX('LŠZ P'!A$2:AN$2000,B307,20),INDEX('LŠZ H'!A$2:AM$2000,B307,20))</f>
        <v>Mitter</v>
      </c>
      <c r="M307" s="225" t="str">
        <f>IF(A307="P",CONCATENATE(INDEX('LŠZ P'!A$2:AN$2000,B307,3),"/",INDEX('LŠZ P'!A$2:AN$2000,B307,4)),CONCATENATE(INDEX('LŠZ H'!A$2:AM$2000,B307,3),"/",INDEX('LŠZ H'!A$2:AM$2000,B307,4)))</f>
        <v>APOLLO L/</v>
      </c>
      <c r="N307" s="225" t="e">
        <f>IF(A307="P",CONCATENATE(INDEX('LŠZ P'!A$2:AN$2000,B307,23),";",INDEX('LŠZ P'!A$2:AN$2000,B307,42)),CONCATENATE(INDEX('LŠZ H'!A$2:AM$2000,B307,23),";",INDEX('LŠZ H'!A$2:AM$2000,B307,39)))</f>
        <v>#REF!</v>
      </c>
      <c r="O307" s="294">
        <v>45794</v>
      </c>
      <c r="P307" s="297"/>
    </row>
    <row r="308" spans="1:16" s="262" customFormat="1">
      <c r="A308" s="225" t="s">
        <v>489</v>
      </c>
      <c r="B308" s="258">
        <v>6</v>
      </c>
      <c r="C308" s="392">
        <v>305</v>
      </c>
      <c r="D308" s="225" t="str">
        <f>IF(A308="P",INDEX('LŠZ P'!A$2:AN$2000,B308,11),INDEX('LŠZ H'!A$2:AM$2000,B308,11))</f>
        <v>Marián ČELKO</v>
      </c>
      <c r="E308" s="225" t="str">
        <f>IF(A308="P",INDEX('LŠZ P'!A$2:AN$2000,B308,5),INDEX('LŠZ H'!A$2:AM$2000,B308,5))</f>
        <v>OM-H006</v>
      </c>
      <c r="F308" s="225">
        <f>IF(A308="P",INDEX('LŠZ P'!A$2:AN$2000,B308,6),INDEX('LŠZ H'!A$2:AM$2000,B308,6))</f>
        <v>0</v>
      </c>
      <c r="G308" s="258" t="str">
        <f>IF(A308="P",INDEX('LŠZ P'!A$2:AN$2000,B308,21),INDEX('LŠZ H'!A$2:AM$2000,B308,21))</f>
        <v>P</v>
      </c>
      <c r="H308" s="225">
        <f>IF(A308="P",INDEX('LŠZ P'!A$2:AN$2000,B308,17),INDEX('LŠZ H'!A$2:AM$2000,B308,17))</f>
        <v>20534</v>
      </c>
      <c r="I308" s="294">
        <v>45083</v>
      </c>
      <c r="J308" s="258" t="str">
        <f>IF(A308="P",INDEX('LŠZ P'!A$2:AN$2000,B308,2),INDEX('LŠZ H'!A$2:AM$2000,B308,2))</f>
        <v>MZK</v>
      </c>
      <c r="K308" s="225" t="str">
        <f>IF(A308="P",CONCATENATE(INDEX('LŠZ P'!A$2:AN$2000,B308,24),",",INDEX('LŠZ P'!A$2:AN$2000,B308,26)," ",INDEX('LŠZ P'!A$2:AN$2000,B308,25)),CONCATENATE(INDEX('LŠZ H'!A$2:AM$2000,B308,24),",",INDEX('LŠZ H'!A$2:AM$2000,B308,26)," ",INDEX('LŠZ H'!A$2:AM$2000,B308,25)))</f>
        <v>8.mája 317/4,017 01 Pov. Bystrica</v>
      </c>
      <c r="L308" s="225" t="str">
        <f>IF(A308="P",INDEX('LŠZ P'!A$2:AN$2000,B308,20),INDEX('LŠZ H'!A$2:AM$2000,B308,20))</f>
        <v>B.Turan</v>
      </c>
      <c r="M308" s="225" t="str">
        <f>IF(A308="P",CONCATENATE(INDEX('LŠZ P'!A$2:AN$2000,B308,3),"/",INDEX('LŠZ P'!A$2:AN$2000,B308,4)),CONCATENATE(INDEX('LŠZ H'!A$2:AM$2000,B308,3),"/",INDEX('LŠZ H'!A$2:AM$2000,B308,4)))</f>
        <v>APOLLO C 15 TN/ TL2/</v>
      </c>
      <c r="N308" s="225" t="str">
        <f>IF(A308="P",CONCATENATE(INDEX('LŠZ P'!A$2:AN$2000,B308,23),";",INDEX('LŠZ P'!A$2:AN$2000,B308,42)),CONCATENATE(INDEX('LŠZ H'!A$2:AM$2000,B308,23),";",INDEX('LŠZ H'!A$2:AM$2000,B308,39)))</f>
        <v>631/775;</v>
      </c>
      <c r="O308" s="294">
        <v>45790</v>
      </c>
      <c r="P308" s="297"/>
    </row>
    <row r="309" spans="1:16" s="262" customFormat="1">
      <c r="A309" s="225" t="s">
        <v>722</v>
      </c>
      <c r="B309" s="258">
        <v>268</v>
      </c>
      <c r="C309" s="392">
        <v>306</v>
      </c>
      <c r="D309" s="225" t="str">
        <f>IF(A309="P",INDEX('LŠZ P'!A$2:AN$2000,B309,11),INDEX('LŠZ H'!A$2:AM$2000,B309,11))</f>
        <v>PhDr. Ján PRAMUKA, PhD.</v>
      </c>
      <c r="E309" s="225" t="str">
        <f>IF(A309="P",INDEX('LŠZ P'!A$2:AN$2000,B309,5),INDEX('LŠZ H'!A$2:AM$2000,B309,5))</f>
        <v>OM-P268</v>
      </c>
      <c r="F309" s="225">
        <f>IF(A309="P",INDEX('LŠZ P'!A$2:AN$2000,B309,6),INDEX('LŠZ H'!A$2:AM$2000,B309,6))</f>
        <v>0</v>
      </c>
      <c r="G309" s="258" t="str">
        <f>IF(A309="P",INDEX('LŠZ P'!A$2:AN$2000,B309,21),INDEX('LŠZ H'!A$2:AM$2000,B309,21))</f>
        <v>P</v>
      </c>
      <c r="H309" s="225">
        <f>IF(A309="P",INDEX('LŠZ P'!A$2:AN$2000,B309,17),INDEX('LŠZ H'!A$2:AM$2000,B309,17))</f>
        <v>21303</v>
      </c>
      <c r="I309" s="294">
        <v>45084</v>
      </c>
      <c r="J309" s="258" t="str">
        <f>IF(A309="P",INDEX('LŠZ P'!A$2:AN$2000,B309,2),INDEX('LŠZ H'!A$2:AM$2000,B309,2))</f>
        <v>PK</v>
      </c>
      <c r="K309" s="225" t="str">
        <f>IF(A309="P",CONCATENATE(INDEX('LŠZ P'!A$2:AN$2000,B309,24),",",INDEX('LŠZ P'!A$2:AN$2000,B309,26)," ",INDEX('LŠZ P'!A$2:AN$2000,B309,25)),CONCATENATE(INDEX('LŠZ H'!A$2:AM$2000,B309,24),",",INDEX('LŠZ H'!A$2:AM$2000,B309,26)," ",INDEX('LŠZ H'!A$2:AM$2000,B309,25)))</f>
        <v>Tolstého 16,EN-B 45814</v>
      </c>
      <c r="L309" s="225" t="str">
        <f>IF(A309="P",INDEX('LŠZ P'!A$2:AN$2000,B309,20),INDEX('LŠZ H'!A$2:AM$2000,B309,20))</f>
        <v>Šleboda</v>
      </c>
      <c r="M309" s="225" t="str">
        <f>IF(A309="P",CONCATENATE(INDEX('LŠZ P'!A$2:AN$2000,B309,3),"/",INDEX('LŠZ P'!A$2:AN$2000,B309,4)),CONCATENATE(INDEX('LŠZ H'!A$2:AM$2000,B309,3),"/",INDEX('LŠZ H'!A$2:AM$2000,B309,4)))</f>
        <v>BUZZ Z6 XL/</v>
      </c>
      <c r="N309" s="225" t="e">
        <f>IF(A309="P",CONCATENATE(INDEX('LŠZ P'!A$2:AN$2000,B309,23),";",INDEX('LŠZ P'!A$2:AN$2000,B309,42)),CONCATENATE(INDEX('LŠZ H'!A$2:AM$2000,B309,23),";",INDEX('LŠZ H'!A$2:AM$2000,B309,39)))</f>
        <v>#REF!</v>
      </c>
      <c r="O309" s="294">
        <v>45814</v>
      </c>
      <c r="P309" s="297"/>
    </row>
    <row r="310" spans="1:16" s="262" customFormat="1">
      <c r="A310" s="225" t="s">
        <v>722</v>
      </c>
      <c r="B310" s="258">
        <v>776</v>
      </c>
      <c r="C310" s="392">
        <v>307</v>
      </c>
      <c r="D310" s="225" t="str">
        <f>IF(A310="P",INDEX('LŠZ P'!A$2:AN$2000,B310,11),INDEX('LŠZ H'!A$2:AM$2000,B310,11))</f>
        <v>Eduard ŠTIBRAVÝ</v>
      </c>
      <c r="E310" s="225" t="str">
        <f>IF(A310="P",INDEX('LŠZ P'!A$2:AN$2000,B310,5),INDEX('LŠZ H'!A$2:AM$2000,B310,5))</f>
        <v>OM-P776</v>
      </c>
      <c r="F310" s="225">
        <f>IF(A310="P",INDEX('LŠZ P'!A$2:AN$2000,B310,6),INDEX('LŠZ H'!A$2:AM$2000,B310,6))</f>
        <v>0</v>
      </c>
      <c r="G310" s="258" t="str">
        <f>IF(A310="P",INDEX('LŠZ P'!A$2:AN$2000,B310,21),INDEX('LŠZ H'!A$2:AM$2000,B310,21))</f>
        <v>P</v>
      </c>
      <c r="H310" s="225">
        <f>IF(A310="P",INDEX('LŠZ P'!A$2:AN$2000,B310,17),INDEX('LŠZ H'!A$2:AM$2000,B310,17))</f>
        <v>19175</v>
      </c>
      <c r="I310" s="294">
        <v>45084</v>
      </c>
      <c r="J310" s="258" t="str">
        <f>IF(A310="P",INDEX('LŠZ P'!A$2:AN$2000,B310,2),INDEX('LŠZ H'!A$2:AM$2000,B310,2))</f>
        <v>PK</v>
      </c>
      <c r="K310" s="225" t="str">
        <f>IF(A310="P",CONCATENATE(INDEX('LŠZ P'!A$2:AN$2000,B310,24),",",INDEX('LŠZ P'!A$2:AN$2000,B310,26)," ",INDEX('LŠZ P'!A$2:AN$2000,B310,25)),CONCATENATE(INDEX('LŠZ H'!A$2:AM$2000,B310,24),",",INDEX('LŠZ H'!A$2:AM$2000,B310,26)," ",INDEX('LŠZ H'!A$2:AM$2000,B310,25)))</f>
        <v>Botanická 25,EN-C 45801</v>
      </c>
      <c r="L310" s="225" t="str">
        <f>IF(A310="P",INDEX('LŠZ P'!A$2:AN$2000,B310,20),INDEX('LŠZ H'!A$2:AM$2000,B310,20))</f>
        <v>Pap</v>
      </c>
      <c r="M310" s="225" t="str">
        <f>IF(A310="P",CONCATENATE(INDEX('LŠZ P'!A$2:AN$2000,B310,3),"/",INDEX('LŠZ P'!A$2:AN$2000,B310,4)),CONCATENATE(INDEX('LŠZ H'!A$2:AM$2000,B310,3),"/",INDEX('LŠZ H'!A$2:AM$2000,B310,4)))</f>
        <v>ARTIK 5 26/</v>
      </c>
      <c r="N310" s="225" t="e">
        <f>IF(A310="P",CONCATENATE(INDEX('LŠZ P'!A$2:AN$2000,B310,23),";",INDEX('LŠZ P'!A$2:AN$2000,B310,42)),CONCATENATE(INDEX('LŠZ H'!A$2:AM$2000,B310,23),";",INDEX('LŠZ H'!A$2:AM$2000,B310,39)))</f>
        <v>#REF!</v>
      </c>
      <c r="O310" s="294">
        <v>45801</v>
      </c>
      <c r="P310" s="297"/>
    </row>
    <row r="311" spans="1:16" s="262" customFormat="1">
      <c r="A311" s="225" t="s">
        <v>489</v>
      </c>
      <c r="B311" s="258">
        <v>71</v>
      </c>
      <c r="C311" s="392">
        <v>308</v>
      </c>
      <c r="D311" s="225" t="str">
        <f>IF(A311="P",INDEX('LŠZ P'!A$2:AN$2000,B311,11),INDEX('LŠZ H'!A$2:AM$2000,B311,11))</f>
        <v>Jozef GARAŽIA</v>
      </c>
      <c r="E311" s="225" t="str">
        <f>IF(A311="P",INDEX('LŠZ P'!A$2:AN$2000,B311,5),INDEX('LŠZ H'!A$2:AM$2000,B311,5))</f>
        <v>OM-H071</v>
      </c>
      <c r="F311" s="225">
        <f>IF(A311="P",INDEX('LŠZ P'!A$2:AN$2000,B311,6),INDEX('LŠZ H'!A$2:AM$2000,B311,6))</f>
        <v>0</v>
      </c>
      <c r="G311" s="258" t="str">
        <f>IF(A311="P",INDEX('LŠZ P'!A$2:AN$2000,B311,21),INDEX('LŠZ H'!A$2:AM$2000,B311,21))</f>
        <v>P</v>
      </c>
      <c r="H311" s="225">
        <f>IF(A311="P",INDEX('LŠZ P'!A$2:AN$2000,B311,17),INDEX('LŠZ H'!A$2:AM$2000,B311,17))</f>
        <v>21447</v>
      </c>
      <c r="I311" s="294">
        <v>45084</v>
      </c>
      <c r="J311" s="258" t="str">
        <f>IF(A311="P",INDEX('LŠZ P'!A$2:AN$2000,B311,2),INDEX('LŠZ H'!A$2:AM$2000,B311,2))</f>
        <v>MZK</v>
      </c>
      <c r="K311" s="225" t="str">
        <f>IF(A311="P",CONCATENATE(INDEX('LŠZ P'!A$2:AN$2000,B311,24),",",INDEX('LŠZ P'!A$2:AN$2000,B311,26)," ",INDEX('LŠZ P'!A$2:AN$2000,B311,25)),CONCATENATE(INDEX('LŠZ H'!A$2:AM$2000,B311,24),",",INDEX('LŠZ H'!A$2:AM$2000,B311,26)," ",INDEX('LŠZ H'!A$2:AM$2000,B311,25)))</f>
        <v>Nová 656/25,919 65 Dolná Krupá</v>
      </c>
      <c r="L311" s="225" t="str">
        <f>IF(A311="P",INDEX('LŠZ P'!A$2:AN$2000,B311,20),INDEX('LŠZ H'!A$2:AM$2000,B311,20))</f>
        <v>Bača</v>
      </c>
      <c r="M311" s="225" t="str">
        <f>IF(A311="P",CONCATENATE(INDEX('LŠZ P'!A$2:AN$2000,B311,3),"/",INDEX('LŠZ P'!A$2:AN$2000,B311,4)),CONCATENATE(INDEX('LŠZ H'!A$2:AM$2000,B311,3),"/",INDEX('LŠZ H'!A$2:AM$2000,B311,4)))</f>
        <v>ESO 14/FAŠUNG/</v>
      </c>
      <c r="N311" s="225" t="str">
        <f>IF(A311="P",CONCATENATE(INDEX('LŠZ P'!A$2:AN$2000,B311,23),";",INDEX('LŠZ P'!A$2:AN$2000,B311,42)),CONCATENATE(INDEX('LŠZ H'!A$2:AM$2000,B311,23),";",INDEX('LŠZ H'!A$2:AM$2000,B311,39)))</f>
        <v>394,4/770;krídlo z OM-H043 podvozok z OM-H071</v>
      </c>
      <c r="O311" s="294">
        <v>45812</v>
      </c>
      <c r="P311" s="297"/>
    </row>
    <row r="312" spans="1:16" s="262" customFormat="1">
      <c r="A312" s="225" t="s">
        <v>489</v>
      </c>
      <c r="B312" s="258">
        <v>100</v>
      </c>
      <c r="C312" s="392">
        <v>309</v>
      </c>
      <c r="D312" s="225" t="str">
        <f>IF(A312="P",INDEX('LŠZ P'!A$2:AN$2000,B312,11),INDEX('LŠZ H'!A$2:AM$2000,B312,11))</f>
        <v>Branislav DRÁBIK</v>
      </c>
      <c r="E312" s="225" t="str">
        <f>IF(A312="P",INDEX('LŠZ P'!A$2:AN$2000,B312,5),INDEX('LŠZ H'!A$2:AM$2000,B312,5))</f>
        <v>OM-H100</v>
      </c>
      <c r="F312" s="225">
        <f>IF(A312="P",INDEX('LŠZ P'!A$2:AN$2000,B312,6),INDEX('LŠZ H'!A$2:AM$2000,B312,6))</f>
        <v>0</v>
      </c>
      <c r="G312" s="258" t="str">
        <f>IF(A312="P",INDEX('LŠZ P'!A$2:AN$2000,B312,21),INDEX('LŠZ H'!A$2:AM$2000,B312,21))</f>
        <v>P</v>
      </c>
      <c r="H312" s="225">
        <f>IF(A312="P",INDEX('LŠZ P'!A$2:AN$2000,B312,17),INDEX('LŠZ H'!A$2:AM$2000,B312,17))</f>
        <v>21248</v>
      </c>
      <c r="I312" s="294">
        <v>45085</v>
      </c>
      <c r="J312" s="258" t="str">
        <f>IF(A312="P",INDEX('LŠZ P'!A$2:AN$2000,B312,2),INDEX('LŠZ H'!A$2:AM$2000,B312,2))</f>
        <v>MZK</v>
      </c>
      <c r="K312" s="225" t="str">
        <f>IF(A312="P",CONCATENATE(INDEX('LŠZ P'!A$2:AN$2000,B312,24),",",INDEX('LŠZ P'!A$2:AN$2000,B312,26)," ",INDEX('LŠZ P'!A$2:AN$2000,B312,25)),CONCATENATE(INDEX('LŠZ H'!A$2:AM$2000,B312,24),",",INDEX('LŠZ H'!A$2:AM$2000,B312,26)," ",INDEX('LŠZ H'!A$2:AM$2000,B312,25)))</f>
        <v>Radlinského 2,020 01 Púchov</v>
      </c>
      <c r="L312" s="225" t="str">
        <f>IF(A312="P",INDEX('LŠZ P'!A$2:AN$2000,B312,20),INDEX('LŠZ H'!A$2:AM$2000,B312,20))</f>
        <v>Topfer</v>
      </c>
      <c r="M312" s="225" t="str">
        <f>IF(A312="P",CONCATENATE(INDEX('LŠZ P'!A$2:AN$2000,B312,3),"/",INDEX('LŠZ P'!A$2:AN$2000,B312,4)),CONCATENATE(INDEX('LŠZ H'!A$2:AM$2000,B312,3),"/",INDEX('LŠZ H'!A$2:AM$2000,B312,4)))</f>
        <v>MW 155 /CROSS 5/</v>
      </c>
      <c r="N312" s="225" t="str">
        <f>IF(A312="P",CONCATENATE(INDEX('LŠZ P'!A$2:AN$2000,B312,23),";",INDEX('LŠZ P'!A$2:AN$2000,B312,42)),CONCATENATE(INDEX('LŠZ H'!A$2:AM$2000,B312,23),";",INDEX('LŠZ H'!A$2:AM$2000,B312,39)))</f>
        <v>794/974;</v>
      </c>
      <c r="O312" s="294">
        <v>45807</v>
      </c>
      <c r="P312" s="297"/>
    </row>
    <row r="313" spans="1:16" s="262" customFormat="1">
      <c r="A313" s="225" t="s">
        <v>722</v>
      </c>
      <c r="B313" s="258">
        <v>436</v>
      </c>
      <c r="C313" s="392">
        <v>310</v>
      </c>
      <c r="D313" s="225" t="str">
        <f>IF(A313="P",INDEX('LŠZ P'!A$2:AN$2000,B313,11),INDEX('LŠZ H'!A$2:AM$2000,B313,11))</f>
        <v>Zuzana DINDOVÁ</v>
      </c>
      <c r="E313" s="225" t="str">
        <f>IF(A313="P",INDEX('LŠZ P'!A$2:AN$2000,B313,5),INDEX('LŠZ H'!A$2:AM$2000,B313,5))</f>
        <v>OM-P436</v>
      </c>
      <c r="F313" s="225">
        <f>IF(A313="P",INDEX('LŠZ P'!A$2:AN$2000,B313,6),INDEX('LŠZ H'!A$2:AM$2000,B313,6))</f>
        <v>0</v>
      </c>
      <c r="G313" s="258" t="str">
        <f>IF(A313="P",INDEX('LŠZ P'!A$2:AN$2000,B313,21),INDEX('LŠZ H'!A$2:AM$2000,B313,21))</f>
        <v>P</v>
      </c>
      <c r="H313" s="225">
        <f>IF(A313="P",INDEX('LŠZ P'!A$2:AN$2000,B313,17),INDEX('LŠZ H'!A$2:AM$2000,B313,17))</f>
        <v>21311</v>
      </c>
      <c r="I313" s="294">
        <v>45085</v>
      </c>
      <c r="J313" s="258" t="str">
        <f>IF(A313="P",INDEX('LŠZ P'!A$2:AN$2000,B313,2),INDEX('LŠZ H'!A$2:AM$2000,B313,2))</f>
        <v>PK</v>
      </c>
      <c r="K313" s="225" t="str">
        <f>IF(A313="P",CONCATENATE(INDEX('LŠZ P'!A$2:AN$2000,B313,24),",",INDEX('LŠZ P'!A$2:AN$2000,B313,26)," ",INDEX('LŠZ P'!A$2:AN$2000,B313,25)),CONCATENATE(INDEX('LŠZ H'!A$2:AM$2000,B313,24),",",INDEX('LŠZ H'!A$2:AM$2000,B313,26)," ",INDEX('LŠZ H'!A$2:AM$2000,B313,25)))</f>
        <v>Levočská 2,EN-A 45473</v>
      </c>
      <c r="L313" s="225" t="str">
        <f>IF(A313="P",INDEX('LŠZ P'!A$2:AN$2000,B313,20),INDEX('LŠZ H'!A$2:AM$2000,B313,20))</f>
        <v>Šleboda</v>
      </c>
      <c r="M313" s="225" t="str">
        <f>IF(A313="P",CONCATENATE(INDEX('LŠZ P'!A$2:AN$2000,B313,3),"/",INDEX('LŠZ P'!A$2:AN$2000,B313,4)),CONCATENATE(INDEX('LŠZ H'!A$2:AM$2000,B313,3),"/",INDEX('LŠZ H'!A$2:AM$2000,B313,4)))</f>
        <v>AXIS 5 22/</v>
      </c>
      <c r="N313" s="225" t="e">
        <f>IF(A313="P",CONCATENATE(INDEX('LŠZ P'!A$2:AN$2000,B313,23),";",INDEX('LŠZ P'!A$2:AN$2000,B313,42)),CONCATENATE(INDEX('LŠZ H'!A$2:AM$2000,B313,23),";",INDEX('LŠZ H'!A$2:AM$2000,B313,39)))</f>
        <v>#REF!</v>
      </c>
      <c r="O313" s="294">
        <v>45473</v>
      </c>
      <c r="P313" s="297"/>
    </row>
    <row r="314" spans="1:16" s="262" customFormat="1">
      <c r="A314" s="225" t="s">
        <v>722</v>
      </c>
      <c r="B314" s="258">
        <v>839</v>
      </c>
      <c r="C314" s="392">
        <v>311</v>
      </c>
      <c r="D314" s="225" t="str">
        <f>IF(A314="P",INDEX('LŠZ P'!A$2:AN$2000,B314,11),INDEX('LŠZ H'!A$2:AM$2000,B314,11))</f>
        <v>Ing. Martin KAPRAĽ</v>
      </c>
      <c r="E314" s="225" t="str">
        <f>IF(A314="P",INDEX('LŠZ P'!A$2:AN$2000,B314,5),INDEX('LŠZ H'!A$2:AM$2000,B314,5))</f>
        <v>OM-P839</v>
      </c>
      <c r="F314" s="225">
        <f>IF(A314="P",INDEX('LŠZ P'!A$2:AN$2000,B314,6),INDEX('LŠZ H'!A$2:AM$2000,B314,6))</f>
        <v>0</v>
      </c>
      <c r="G314" s="258" t="str">
        <f>IF(A314="P",INDEX('LŠZ P'!A$2:AN$2000,B314,21),INDEX('LŠZ H'!A$2:AM$2000,B314,21))</f>
        <v>P/Z</v>
      </c>
      <c r="H314" s="225">
        <f>IF(A314="P",INDEX('LŠZ P'!A$2:AN$2000,B314,17),INDEX('LŠZ H'!A$2:AM$2000,B314,17))</f>
        <v>23311</v>
      </c>
      <c r="I314" s="294">
        <v>45085</v>
      </c>
      <c r="J314" s="258" t="str">
        <f>IF(A314="P",INDEX('LŠZ P'!A$2:AN$2000,B314,2),INDEX('LŠZ H'!A$2:AM$2000,B314,2))</f>
        <v>PK</v>
      </c>
      <c r="K314" s="225" t="str">
        <f>IF(A314="P",CONCATENATE(INDEX('LŠZ P'!A$2:AN$2000,B314,24),",",INDEX('LŠZ P'!A$2:AN$2000,B314,26)," ",INDEX('LŠZ P'!A$2:AN$2000,B314,25)),CONCATENATE(INDEX('LŠZ H'!A$2:AM$2000,B314,24),",",INDEX('LŠZ H'!A$2:AM$2000,B314,26)," ",INDEX('LŠZ H'!A$2:AM$2000,B314,25)))</f>
        <v>Palárikova 1628,EN-B 45810</v>
      </c>
      <c r="L314" s="225" t="str">
        <f>IF(A314="P",INDEX('LŠZ P'!A$2:AN$2000,B314,20),INDEX('LŠZ H'!A$2:AM$2000,B314,20))</f>
        <v>Šimko</v>
      </c>
      <c r="M314" s="225" t="str">
        <f>IF(A314="P",CONCATENATE(INDEX('LŠZ P'!A$2:AN$2000,B314,3),"/",INDEX('LŠZ P'!A$2:AN$2000,B314,4)),CONCATENATE(INDEX('LŠZ H'!A$2:AM$2000,B314,3),"/",INDEX('LŠZ H'!A$2:AM$2000,B314,4)))</f>
        <v>STING 160/</v>
      </c>
      <c r="N314" s="225" t="e">
        <f>IF(A314="P",CONCATENATE(INDEX('LŠZ P'!A$2:AN$2000,B314,23),";",INDEX('LŠZ P'!A$2:AN$2000,B314,42)),CONCATENATE(INDEX('LŠZ H'!A$2:AM$2000,B314,23),";",INDEX('LŠZ H'!A$2:AM$2000,B314,39)))</f>
        <v>#REF!</v>
      </c>
      <c r="O314" s="294">
        <v>45810</v>
      </c>
      <c r="P314" s="297"/>
    </row>
    <row r="315" spans="1:16" s="262" customFormat="1">
      <c r="A315" s="225" t="s">
        <v>722</v>
      </c>
      <c r="B315" s="258">
        <v>949</v>
      </c>
      <c r="C315" s="392">
        <v>312</v>
      </c>
      <c r="D315" s="225" t="str">
        <f>IF(A315="P",INDEX('LŠZ P'!A$2:AN$2000,B315,11),INDEX('LŠZ H'!A$2:AM$2000,B315,11))</f>
        <v>Vojtech MICHNÁČ</v>
      </c>
      <c r="E315" s="225" t="str">
        <f>IF(A315="P",INDEX('LŠZ P'!A$2:AN$2000,B315,5),INDEX('LŠZ H'!A$2:AM$2000,B315,5))</f>
        <v>OM-P949</v>
      </c>
      <c r="F315" s="225">
        <f>IF(A315="P",INDEX('LŠZ P'!A$2:AN$2000,B315,6),INDEX('LŠZ H'!A$2:AM$2000,B315,6))</f>
        <v>0</v>
      </c>
      <c r="G315" s="258" t="str">
        <f>IF(A315="P",INDEX('LŠZ P'!A$2:AN$2000,B315,21),INDEX('LŠZ H'!A$2:AM$2000,B315,21))</f>
        <v>P</v>
      </c>
      <c r="H315" s="225">
        <f>IF(A315="P",INDEX('LŠZ P'!A$2:AN$2000,B315,17),INDEX('LŠZ H'!A$2:AM$2000,B315,17))</f>
        <v>18665</v>
      </c>
      <c r="I315" s="294">
        <v>45086</v>
      </c>
      <c r="J315" s="258" t="str">
        <f>IF(A315="P",INDEX('LŠZ P'!A$2:AN$2000,B315,2),INDEX('LŠZ H'!A$2:AM$2000,B315,2))</f>
        <v>PK</v>
      </c>
      <c r="K315" s="225" t="str">
        <f>IF(A315="P",CONCATENATE(INDEX('LŠZ P'!A$2:AN$2000,B315,24),",",INDEX('LŠZ P'!A$2:AN$2000,B315,26)," ",INDEX('LŠZ P'!A$2:AN$2000,B315,25)),CONCATENATE(INDEX('LŠZ H'!A$2:AM$2000,B315,24),",",INDEX('LŠZ H'!A$2:AM$2000,B315,26)," ",INDEX('LŠZ H'!A$2:AM$2000,B315,25)))</f>
        <v>Olešná 101,EN-C 45809</v>
      </c>
      <c r="L315" s="225" t="str">
        <f>IF(A315="P",INDEX('LŠZ P'!A$2:AN$2000,B315,20),INDEX('LŠZ H'!A$2:AM$2000,B315,20))</f>
        <v>Muhelyi</v>
      </c>
      <c r="M315" s="225" t="str">
        <f>IF(A315="P",CONCATENATE(INDEX('LŠZ P'!A$2:AN$2000,B315,3),"/",INDEX('LŠZ P'!A$2:AN$2000,B315,4)),CONCATENATE(INDEX('LŠZ H'!A$2:AM$2000,B315,3),"/",INDEX('LŠZ H'!A$2:AM$2000,B315,4)))</f>
        <v>DELTA 3 ML/</v>
      </c>
      <c r="N315" s="225" t="e">
        <f>IF(A315="P",CONCATENATE(INDEX('LŠZ P'!A$2:AN$2000,B315,23),";",INDEX('LŠZ P'!A$2:AN$2000,B315,42)),CONCATENATE(INDEX('LŠZ H'!A$2:AM$2000,B315,23),";",INDEX('LŠZ H'!A$2:AM$2000,B315,39)))</f>
        <v>#REF!</v>
      </c>
      <c r="O315" s="294">
        <v>45809</v>
      </c>
      <c r="P315" s="297"/>
    </row>
    <row r="316" spans="1:16" s="262" customFormat="1">
      <c r="A316" s="225" t="s">
        <v>489</v>
      </c>
      <c r="B316" s="258">
        <v>65</v>
      </c>
      <c r="C316" s="392">
        <v>313</v>
      </c>
      <c r="D316" s="225" t="str">
        <f>IF(A316="P",INDEX('LŠZ P'!A$2:AN$2000,B316,11),INDEX('LŠZ H'!A$2:AM$2000,B316,11))</f>
        <v>Jozef GARAŽIA</v>
      </c>
      <c r="E316" s="225" t="str">
        <f>IF(A316="P",INDEX('LŠZ P'!A$2:AN$2000,B316,5),INDEX('LŠZ H'!A$2:AM$2000,B316,5))</f>
        <v>OM-H065</v>
      </c>
      <c r="F316" s="225">
        <f>IF(A316="P",INDEX('LŠZ P'!A$2:AN$2000,B316,6),INDEX('LŠZ H'!A$2:AM$2000,B316,6))</f>
        <v>0</v>
      </c>
      <c r="G316" s="258" t="str">
        <f>IF(A316="P",INDEX('LŠZ P'!A$2:AN$2000,B316,21),INDEX('LŠZ H'!A$2:AM$2000,B316,21))</f>
        <v>V</v>
      </c>
      <c r="H316" s="225">
        <f>IF(A316="P",INDEX('LŠZ P'!A$2:AN$2000,B316,17),INDEX('LŠZ H'!A$2:AM$2000,B316,17))</f>
        <v>23309</v>
      </c>
      <c r="I316" s="294">
        <v>45084</v>
      </c>
      <c r="J316" s="258" t="str">
        <f>IF(A316="P",INDEX('LŠZ P'!A$2:AN$2000,B316,2),INDEX('LŠZ H'!A$2:AM$2000,B316,2))</f>
        <v>MZK</v>
      </c>
      <c r="K316" s="225" t="str">
        <f>IF(A316="P",CONCATENATE(INDEX('LŠZ P'!A$2:AN$2000,B316,24),",",INDEX('LŠZ P'!A$2:AN$2000,B316,26)," ",INDEX('LŠZ P'!A$2:AN$2000,B316,25)),CONCATENATE(INDEX('LŠZ H'!A$2:AM$2000,B316,24),",",INDEX('LŠZ H'!A$2:AM$2000,B316,26)," ",INDEX('LŠZ H'!A$2:AM$2000,B316,25)))</f>
        <v>Dolná Krupá 25,919 65 Dolná Krupá</v>
      </c>
      <c r="L316" s="225" t="str">
        <f>IF(A316="P",INDEX('LŠZ P'!A$2:AN$2000,B316,20),INDEX('LŠZ H'!A$2:AM$2000,B316,20))</f>
        <v>Bača</v>
      </c>
      <c r="M316" s="225" t="str">
        <f>IF(A316="P",CONCATENATE(INDEX('LŠZ P'!A$2:AN$2000,B316,3),"/",INDEX('LŠZ P'!A$2:AN$2000,B316,4)),CONCATENATE(INDEX('LŠZ H'!A$2:AM$2000,B316,3),"/",INDEX('LŠZ H'!A$2:AM$2000,B316,4)))</f>
        <v>CZ 15,4/TL 22/</v>
      </c>
      <c r="N316" s="225" t="str">
        <f>IF(A316="P",CONCATENATE(INDEX('LŠZ P'!A$2:AN$2000,B316,23),";",INDEX('LŠZ P'!A$2:AN$2000,B316,42)),CONCATENATE(INDEX('LŠZ H'!A$2:AM$2000,B316,23),";",INDEX('LŠZ H'!A$2:AM$2000,B316,39)))</f>
        <v>987,2/1157;</v>
      </c>
      <c r="O316" s="294">
        <v>45812</v>
      </c>
      <c r="P316" s="297"/>
    </row>
    <row r="317" spans="1:16" s="262" customFormat="1">
      <c r="A317" s="225" t="s">
        <v>489</v>
      </c>
      <c r="B317" s="258">
        <v>29</v>
      </c>
      <c r="C317" s="392">
        <v>314</v>
      </c>
      <c r="D317" s="225" t="str">
        <f>IF(A317="P",INDEX('LŠZ P'!A$2:AN$2000,B317,11),INDEX('LŠZ H'!A$2:AM$2000,B317,11))</f>
        <v>Stanislav JANČI</v>
      </c>
      <c r="E317" s="225" t="str">
        <f>IF(A317="P",INDEX('LŠZ P'!A$2:AN$2000,B317,5),INDEX('LŠZ H'!A$2:AM$2000,B317,5))</f>
        <v>OM-H029</v>
      </c>
      <c r="F317" s="225">
        <f>IF(A317="P",INDEX('LŠZ P'!A$2:AN$2000,B317,6),INDEX('LŠZ H'!A$2:AM$2000,B317,6))</f>
        <v>0</v>
      </c>
      <c r="G317" s="258" t="str">
        <f>IF(A317="P",INDEX('LŠZ P'!A$2:AN$2000,B317,21),INDEX('LŠZ H'!A$2:AM$2000,B317,21))</f>
        <v>P</v>
      </c>
      <c r="H317" s="225">
        <f>IF(A317="P",INDEX('LŠZ P'!A$2:AN$2000,B317,17),INDEX('LŠZ H'!A$2:AM$2000,B317,17))</f>
        <v>18639</v>
      </c>
      <c r="I317" s="294">
        <v>45086</v>
      </c>
      <c r="J317" s="258" t="str">
        <f>IF(A317="P",INDEX('LŠZ P'!A$2:AN$2000,B317,2),INDEX('LŠZ H'!A$2:AM$2000,B317,2))</f>
        <v>ZK</v>
      </c>
      <c r="K317" s="225" t="str">
        <f>IF(A317="P",CONCATENATE(INDEX('LŠZ P'!A$2:AN$2000,B317,24),",",INDEX('LŠZ P'!A$2:AN$2000,B317,26)," ",INDEX('LŠZ P'!A$2:AN$2000,B317,25)),CONCATENATE(INDEX('LŠZ H'!A$2:AM$2000,B317,24),",",INDEX('LŠZ H'!A$2:AM$2000,B317,26)," ",INDEX('LŠZ H'!A$2:AM$2000,B317,25)))</f>
        <v xml:space="preserve">Horný Vadičov 366,023 45 </v>
      </c>
      <c r="L317" s="225" t="str">
        <f>IF(A317="P",INDEX('LŠZ P'!A$2:AN$2000,B317,20),INDEX('LŠZ H'!A$2:AM$2000,B317,20))</f>
        <v>Hloušek</v>
      </c>
      <c r="M317" s="225" t="str">
        <f>IF(A317="P",CONCATENATE(INDEX('LŠZ P'!A$2:AN$2000,B317,3),"/",INDEX('LŠZ P'!A$2:AN$2000,B317,4)),CONCATENATE(INDEX('LŠZ H'!A$2:AM$2000,B317,3),"/",INDEX('LŠZ H'!A$2:AM$2000,B317,4)))</f>
        <v>DISCUS 14 BC/</v>
      </c>
      <c r="N317" s="225" t="str">
        <f>IF(A317="P",CONCATENATE(INDEX('LŠZ P'!A$2:AN$2000,B317,23),";",INDEX('LŠZ P'!A$2:AN$2000,B317,42)),CONCATENATE(INDEX('LŠZ H'!A$2:AM$2000,B317,23),";",INDEX('LŠZ H'!A$2:AM$2000,B317,39)))</f>
        <v>80;</v>
      </c>
      <c r="O317" s="294">
        <v>45814</v>
      </c>
      <c r="P317" s="297"/>
    </row>
    <row r="318" spans="1:16" s="262" customFormat="1">
      <c r="A318" s="225" t="s">
        <v>722</v>
      </c>
      <c r="B318" s="258">
        <v>1040</v>
      </c>
      <c r="C318" s="392">
        <v>315</v>
      </c>
      <c r="D318" s="225" t="str">
        <f>IF(A318="P",INDEX('LŠZ P'!A$2:AN$2000,B318,11),INDEX('LŠZ H'!A$2:AM$2000,B318,11))</f>
        <v>Pavol LÁŠTIC</v>
      </c>
      <c r="E318" s="225" t="str">
        <f>IF(A318="P",INDEX('LŠZ P'!A$2:AN$2000,B318,5),INDEX('LŠZ H'!A$2:AM$2000,B318,5))</f>
        <v>OM-L040</v>
      </c>
      <c r="F318" s="225">
        <f>IF(A318="P",INDEX('LŠZ P'!A$2:AN$2000,B318,6),INDEX('LŠZ H'!A$2:AM$2000,B318,6))</f>
        <v>0</v>
      </c>
      <c r="G318" s="258" t="str">
        <f>IF(A318="P",INDEX('LŠZ P'!A$2:AN$2000,B318,21),INDEX('LŠZ H'!A$2:AM$2000,B318,21))</f>
        <v>P</v>
      </c>
      <c r="H318" s="225">
        <f>IF(A318="P",INDEX('LŠZ P'!A$2:AN$2000,B318,17),INDEX('LŠZ H'!A$2:AM$2000,B318,17))</f>
        <v>21412</v>
      </c>
      <c r="I318" s="294">
        <v>45090</v>
      </c>
      <c r="J318" s="258" t="str">
        <f>IF(A318="P",INDEX('LŠZ P'!A$2:AN$2000,B318,2),INDEX('LŠZ H'!A$2:AM$2000,B318,2))</f>
        <v>PK</v>
      </c>
      <c r="K318" s="225" t="str">
        <f>IF(A318="P",CONCATENATE(INDEX('LŠZ P'!A$2:AN$2000,B318,24),",",INDEX('LŠZ P'!A$2:AN$2000,B318,26)," ",INDEX('LŠZ P'!A$2:AN$2000,B318,25)),CONCATENATE(INDEX('LŠZ H'!A$2:AM$2000,B318,24),",",INDEX('LŠZ H'!A$2:AM$2000,B318,26)," ",INDEX('LŠZ H'!A$2:AM$2000,B318,25)))</f>
        <v>Stred 389,EN-C 45821</v>
      </c>
      <c r="L318" s="225" t="str">
        <f>IF(A318="P",INDEX('LŠZ P'!A$2:AN$2000,B318,20),INDEX('LŠZ H'!A$2:AM$2000,B318,20))</f>
        <v>Muhelyi</v>
      </c>
      <c r="M318" s="225" t="str">
        <f>IF(A318="P",CONCATENATE(INDEX('LŠZ P'!A$2:AN$2000,B318,3),"/",INDEX('LŠZ P'!A$2:AN$2000,B318,4)),CONCATENATE(INDEX('LŠZ H'!A$2:AM$2000,B318,3),"/",INDEX('LŠZ H'!A$2:AM$2000,B318,4)))</f>
        <v>SIGMA 10 23/</v>
      </c>
      <c r="N318" s="225" t="e">
        <f>IF(A318="P",CONCATENATE(INDEX('LŠZ P'!A$2:AN$2000,B318,23),";",INDEX('LŠZ P'!A$2:AN$2000,B318,42)),CONCATENATE(INDEX('LŠZ H'!A$2:AM$2000,B318,23),";",INDEX('LŠZ H'!A$2:AM$2000,B318,39)))</f>
        <v>#REF!</v>
      </c>
      <c r="O318" s="294">
        <v>45790</v>
      </c>
      <c r="P318" s="297"/>
    </row>
    <row r="319" spans="1:16" s="262" customFormat="1">
      <c r="A319" s="225" t="s">
        <v>722</v>
      </c>
      <c r="B319" s="258">
        <v>117</v>
      </c>
      <c r="C319" s="392">
        <v>316</v>
      </c>
      <c r="D319" s="225" t="str">
        <f>IF(A319="P",INDEX('LŠZ P'!A$2:AN$2000,B319,11),INDEX('LŠZ H'!A$2:AM$2000,B319,11))</f>
        <v>Stanislav KRAJČOVIČ</v>
      </c>
      <c r="E319" s="225" t="str">
        <f>IF(A319="P",INDEX('LŠZ P'!A$2:AN$2000,B319,5),INDEX('LŠZ H'!A$2:AM$2000,B319,5))</f>
        <v>OM-P117</v>
      </c>
      <c r="F319" s="225" t="str">
        <f>IF(A319="P",INDEX('LŠZ P'!A$2:AN$2000,B319,6),INDEX('LŠZ H'!A$2:AM$2000,B319,6))</f>
        <v>P117</v>
      </c>
      <c r="G319" s="258" t="str">
        <f>IF(A319="P",INDEX('LŠZ P'!A$2:AN$2000,B319,21),INDEX('LŠZ H'!A$2:AM$2000,B319,21))</f>
        <v>P, V</v>
      </c>
      <c r="H319" s="225">
        <f>IF(A319="P",INDEX('LŠZ P'!A$2:AN$2000,B319,17),INDEX('LŠZ H'!A$2:AM$2000,B319,17))</f>
        <v>20646</v>
      </c>
      <c r="I319" s="294">
        <v>45090</v>
      </c>
      <c r="J319" s="258" t="str">
        <f>IF(A319="P",INDEX('LŠZ P'!A$2:AN$2000,B319,2),INDEX('LŠZ H'!A$2:AM$2000,B319,2))</f>
        <v>MPK</v>
      </c>
      <c r="K319" s="225" t="str">
        <f>IF(A319="P",CONCATENATE(INDEX('LŠZ P'!A$2:AN$2000,B319,24),",",INDEX('LŠZ P'!A$2:AN$2000,B319,26)," ",INDEX('LŠZ P'!A$2:AN$2000,B319,25)),CONCATENATE(INDEX('LŠZ H'!A$2:AM$2000,B319,24),",",INDEX('LŠZ H'!A$2:AM$2000,B319,26)," ",INDEX('LŠZ H'!A$2:AM$2000,B319,25)))</f>
        <v>Nová Doba 592/7,EN-B 45816</v>
      </c>
      <c r="L319" s="225" t="str">
        <f>IF(A319="P",INDEX('LŠZ P'!A$2:AN$2000,B319,20),INDEX('LŠZ H'!A$2:AM$2000,B319,20))</f>
        <v>Čierny/Jančiar</v>
      </c>
      <c r="M319" s="225" t="str">
        <f>IF(A319="P",CONCATENATE(INDEX('LŠZ P'!A$2:AN$2000,B319,3),"/",INDEX('LŠZ P'!A$2:AN$2000,B319,4)),CONCATENATE(INDEX('LŠZ H'!A$2:AM$2000,B319,3),"/",INDEX('LŠZ H'!A$2:AM$2000,B319,4)))</f>
        <v>DISCOVERY 5 L/NIMBUS</v>
      </c>
      <c r="N319" s="225" t="e">
        <f>IF(A319="P",CONCATENATE(INDEX('LŠZ P'!A$2:AN$2000,B319,23),";",INDEX('LŠZ P'!A$2:AN$2000,B319,42)),CONCATENATE(INDEX('LŠZ H'!A$2:AM$2000,B319,23),";",INDEX('LŠZ H'!A$2:AM$2000,B319,39)))</f>
        <v>#REF!</v>
      </c>
      <c r="O319" s="294">
        <v>45816</v>
      </c>
      <c r="P319" s="297"/>
    </row>
    <row r="320" spans="1:16" s="262" customFormat="1">
      <c r="A320" s="225" t="s">
        <v>722</v>
      </c>
      <c r="B320" s="258">
        <v>751</v>
      </c>
      <c r="C320" s="392">
        <v>317</v>
      </c>
      <c r="D320" s="225" t="str">
        <f>IF(A320="P",INDEX('LŠZ P'!A$2:AN$2000,B320,11),INDEX('LŠZ H'!A$2:AM$2000,B320,11))</f>
        <v>František BUCHEL</v>
      </c>
      <c r="E320" s="225" t="str">
        <f>IF(A320="P",INDEX('LŠZ P'!A$2:AN$2000,B320,5),INDEX('LŠZ H'!A$2:AM$2000,B320,5))</f>
        <v>OM-P751</v>
      </c>
      <c r="F320" s="296" t="str">
        <f>IF(A320="P",INDEX('LŠZ P'!A$2:AN$2000,B320,6),INDEX('LŠZ H'!A$2:AM$2000,B320,6))</f>
        <v>P076</v>
      </c>
      <c r="G320" s="258" t="str">
        <f>IF(A320="P",INDEX('LŠZ P'!A$2:AN$2000,B320,21),INDEX('LŠZ H'!A$2:AM$2000,B320,21))</f>
        <v>P/P</v>
      </c>
      <c r="H320" s="225">
        <f>IF(A320="P",INDEX('LŠZ P'!A$2:AN$2000,B320,17),INDEX('LŠZ H'!A$2:AM$2000,B320,17))</f>
        <v>19345</v>
      </c>
      <c r="I320" s="294">
        <v>45090</v>
      </c>
      <c r="J320" s="258" t="str">
        <f>IF(A320="P",INDEX('LŠZ P'!A$2:AN$2000,B320,2),INDEX('LŠZ H'!A$2:AM$2000,B320,2))</f>
        <v>MPK</v>
      </c>
      <c r="K320" s="225" t="str">
        <f>IF(A320="P",CONCATENATE(INDEX('LŠZ P'!A$2:AN$2000,B320,24),",",INDEX('LŠZ P'!A$2:AN$2000,B320,26)," ",INDEX('LŠZ P'!A$2:AN$2000,B320,25)),CONCATENATE(INDEX('LŠZ H'!A$2:AM$2000,B320,24),",",INDEX('LŠZ H'!A$2:AM$2000,B320,26)," ",INDEX('LŠZ H'!A$2:AM$2000,B320,25)))</f>
        <v>Dolný Lopašov 347,B 45451</v>
      </c>
      <c r="L320" s="225" t="str">
        <f>IF(A320="P",INDEX('LŠZ P'!A$2:AN$2000,B320,20),INDEX('LŠZ H'!A$2:AM$2000,B320,20))</f>
        <v>Čierny/Jančiar</v>
      </c>
      <c r="M320" s="225" t="str">
        <f>IF(A320="P",CONCATENATE(INDEX('LŠZ P'!A$2:AN$2000,B320,3),"/",INDEX('LŠZ P'!A$2:AN$2000,B320,4)),CONCATENATE(INDEX('LŠZ H'!A$2:AM$2000,B320,3),"/",INDEX('LŠZ H'!A$2:AM$2000,B320,4)))</f>
        <v>INSTINCT M/RODEO 125</v>
      </c>
      <c r="N320" s="225" t="e">
        <f>IF(A320="P",CONCATENATE(INDEX('LŠZ P'!A$2:AN$2000,B320,23),";",INDEX('LŠZ P'!A$2:AN$2000,B320,42)),CONCATENATE(INDEX('LŠZ H'!A$2:AM$2000,B320,23),";",INDEX('LŠZ H'!A$2:AM$2000,B320,39)))</f>
        <v>#REF!</v>
      </c>
      <c r="O320" s="294">
        <v>45451</v>
      </c>
      <c r="P320" s="297"/>
    </row>
    <row r="321" spans="1:16" s="262" customFormat="1">
      <c r="A321" s="225" t="s">
        <v>722</v>
      </c>
      <c r="B321" s="258">
        <v>423</v>
      </c>
      <c r="C321" s="392">
        <v>318</v>
      </c>
      <c r="D321" s="225" t="str">
        <f>IF(A321="P",INDEX('LŠZ P'!A$2:AN$2000,B321,11),INDEX('LŠZ H'!A$2:AM$2000,B321,11))</f>
        <v>Mgr. Jozef KUDLA</v>
      </c>
      <c r="E321" s="225" t="str">
        <f>IF(A321="P",INDEX('LŠZ P'!A$2:AN$2000,B321,5),INDEX('LŠZ H'!A$2:AM$2000,B321,5))</f>
        <v>OM-P423</v>
      </c>
      <c r="F321" s="225">
        <f>IF(A321="P",INDEX('LŠZ P'!A$2:AN$2000,B321,6),INDEX('LŠZ H'!A$2:AM$2000,B321,6))</f>
        <v>0</v>
      </c>
      <c r="G321" s="258" t="str">
        <f>IF(A321="P",INDEX('LŠZ P'!A$2:AN$2000,B321,21),INDEX('LŠZ H'!A$2:AM$2000,B321,21))</f>
        <v>V</v>
      </c>
      <c r="H321" s="225">
        <f>IF(A321="P",INDEX('LŠZ P'!A$2:AN$2000,B321,17),INDEX('LŠZ H'!A$2:AM$2000,B321,17))</f>
        <v>23447</v>
      </c>
      <c r="I321" s="294">
        <v>45090</v>
      </c>
      <c r="J321" s="258" t="str">
        <f>IF(A321="P",INDEX('LŠZ P'!A$2:AN$2000,B321,2),INDEX('LŠZ H'!A$2:AM$2000,B321,2))</f>
        <v>MPK</v>
      </c>
      <c r="K321" s="225" t="str">
        <f>IF(A321="P",CONCATENATE(INDEX('LŠZ P'!A$2:AN$2000,B321,24),",",INDEX('LŠZ P'!A$2:AN$2000,B321,26)," ",INDEX('LŠZ P'!A$2:AN$2000,B321,25)),CONCATENATE(INDEX('LŠZ H'!A$2:AM$2000,B321,24),",",INDEX('LŠZ H'!A$2:AM$2000,B321,26)," ",INDEX('LŠZ H'!A$2:AM$2000,B321,25)))</f>
        <v>Sv. Vincenta 1,DGAC 45850</v>
      </c>
      <c r="L321" s="225" t="str">
        <f>IF(A321="P",INDEX('LŠZ P'!A$2:AN$2000,B321,20),INDEX('LŠZ H'!A$2:AM$2000,B321,20))</f>
        <v>Čierny</v>
      </c>
      <c r="M321" s="225" t="str">
        <f>IF(A321="P",CONCATENATE(INDEX('LŠZ P'!A$2:AN$2000,B321,3),"/",INDEX('LŠZ P'!A$2:AN$2000,B321,4)),CONCATENATE(INDEX('LŠZ H'!A$2:AM$2000,B321,3),"/",INDEX('LŠZ H'!A$2:AM$2000,B321,4)))</f>
        <v>COLORADO 25/</v>
      </c>
      <c r="N321" s="225" t="e">
        <f>IF(A321="P",CONCATENATE(INDEX('LŠZ P'!A$2:AN$2000,B321,23),";",INDEX('LŠZ P'!A$2:AN$2000,B321,42)),CONCATENATE(INDEX('LŠZ H'!A$2:AM$2000,B321,23),";",INDEX('LŠZ H'!A$2:AM$2000,B321,39)))</f>
        <v>#REF!</v>
      </c>
      <c r="O321" s="294">
        <v>45816</v>
      </c>
      <c r="P321" s="297"/>
    </row>
    <row r="322" spans="1:16" s="262" customFormat="1">
      <c r="A322" s="225" t="s">
        <v>722</v>
      </c>
      <c r="B322" s="258">
        <v>985</v>
      </c>
      <c r="C322" s="392">
        <v>319</v>
      </c>
      <c r="D322" s="225" t="str">
        <f>IF(A322="P",INDEX('LŠZ P'!A$2:AN$2000,B322,11),INDEX('LŠZ H'!A$2:AM$2000,B322,11))</f>
        <v>Ing. Juraj REHÁČEK</v>
      </c>
      <c r="E322" s="225" t="str">
        <f>IF(A322="P",INDEX('LŠZ P'!A$2:AN$2000,B322,5),INDEX('LŠZ H'!A$2:AM$2000,B322,5))</f>
        <v>OM-P985</v>
      </c>
      <c r="F322" s="225">
        <f>IF(A322="P",INDEX('LŠZ P'!A$2:AN$2000,B322,6),INDEX('LŠZ H'!A$2:AM$2000,B322,6))</f>
        <v>0</v>
      </c>
      <c r="G322" s="258" t="str">
        <f>IF(A322="P",INDEX('LŠZ P'!A$2:AN$2000,B322,21),INDEX('LŠZ H'!A$2:AM$2000,B322,21))</f>
        <v>P</v>
      </c>
      <c r="H322" s="225">
        <f>IF(A322="P",INDEX('LŠZ P'!A$2:AN$2000,B322,17),INDEX('LŠZ H'!A$2:AM$2000,B322,17))</f>
        <v>20585</v>
      </c>
      <c r="I322" s="294">
        <v>45090</v>
      </c>
      <c r="J322" s="258" t="str">
        <f>IF(A322="P",INDEX('LŠZ P'!A$2:AN$2000,B322,2),INDEX('LŠZ H'!A$2:AM$2000,B322,2))</f>
        <v>PK</v>
      </c>
      <c r="K322" s="225" t="str">
        <f>IF(A322="P",CONCATENATE(INDEX('LŠZ P'!A$2:AN$2000,B322,24),",",INDEX('LŠZ P'!A$2:AN$2000,B322,26)," ",INDEX('LŠZ P'!A$2:AN$2000,B322,25)),CONCATENATE(INDEX('LŠZ H'!A$2:AM$2000,B322,24),",",INDEX('LŠZ H'!A$2:AM$2000,B322,26)," ",INDEX('LŠZ H'!A$2:AM$2000,B322,25)))</f>
        <v>Račianska 1527/81,EN-B 45816</v>
      </c>
      <c r="L322" s="225" t="str">
        <f>IF(A322="P",INDEX('LŠZ P'!A$2:AN$2000,B322,20),INDEX('LŠZ H'!A$2:AM$2000,B322,20))</f>
        <v>Čierny</v>
      </c>
      <c r="M322" s="225" t="str">
        <f>IF(A322="P",CONCATENATE(INDEX('LŠZ P'!A$2:AN$2000,B322,3),"/",INDEX('LŠZ P'!A$2:AN$2000,B322,4)),CONCATENATE(INDEX('LŠZ H'!A$2:AM$2000,B322,3),"/",INDEX('LŠZ H'!A$2:AM$2000,B322,4)))</f>
        <v>PLUTO 2 L/</v>
      </c>
      <c r="N322" s="225" t="e">
        <f>IF(A322="P",CONCATENATE(INDEX('LŠZ P'!A$2:AN$2000,B322,23),";",INDEX('LŠZ P'!A$2:AN$2000,B322,42)),CONCATENATE(INDEX('LŠZ H'!A$2:AM$2000,B322,23),";",INDEX('LŠZ H'!A$2:AM$2000,B322,39)))</f>
        <v>#REF!</v>
      </c>
      <c r="O322" s="294">
        <v>45816</v>
      </c>
      <c r="P322" s="297"/>
    </row>
    <row r="323" spans="1:16" s="262" customFormat="1">
      <c r="A323" s="225" t="s">
        <v>722</v>
      </c>
      <c r="B323" s="258">
        <v>657</v>
      </c>
      <c r="C323" s="392">
        <v>320</v>
      </c>
      <c r="D323" s="225" t="str">
        <f>IF(A323="P",INDEX('LŠZ P'!A$2:AN$2000,B323,11),INDEX('LŠZ H'!A$2:AM$2000,B323,11))</f>
        <v>René PETRÁŠ</v>
      </c>
      <c r="E323" s="225" t="str">
        <f>IF(A323="P",INDEX('LŠZ P'!A$2:AN$2000,B323,5),INDEX('LŠZ H'!A$2:AM$2000,B323,5))</f>
        <v>OM-P657</v>
      </c>
      <c r="F323" s="296" t="str">
        <f>IF(A323="P",INDEX('LŠZ P'!A$2:AN$2000,B323,6),INDEX('LŠZ H'!A$2:AM$2000,B323,6))</f>
        <v>P794</v>
      </c>
      <c r="G323" s="258" t="str">
        <f>IF(A323="P",INDEX('LŠZ P'!A$2:AN$2000,B323,21),INDEX('LŠZ H'!A$2:AM$2000,B323,21))</f>
        <v>P/P</v>
      </c>
      <c r="H323" s="225">
        <f>IF(A323="P",INDEX('LŠZ P'!A$2:AN$2000,B323,17),INDEX('LŠZ H'!A$2:AM$2000,B323,17))</f>
        <v>19106</v>
      </c>
      <c r="I323" s="294">
        <v>45090</v>
      </c>
      <c r="J323" s="258" t="str">
        <f>IF(A323="P",INDEX('LŠZ P'!A$2:AN$2000,B323,2),INDEX('LŠZ H'!A$2:AM$2000,B323,2))</f>
        <v>MPK</v>
      </c>
      <c r="K323" s="225" t="str">
        <f>IF(A323="P",CONCATENATE(INDEX('LŠZ P'!A$2:AN$2000,B323,24),",",INDEX('LŠZ P'!A$2:AN$2000,B323,26)," ",INDEX('LŠZ P'!A$2:AN$2000,B323,25)),CONCATENATE(INDEX('LŠZ H'!A$2:AM$2000,B323,24),",",INDEX('LŠZ H'!A$2:AM$2000,B323,26)," ",INDEX('LŠZ H'!A$2:AM$2000,B323,25)))</f>
        <v>Mochovská 2993/4,EN-B 45451</v>
      </c>
      <c r="L323" s="225" t="str">
        <f>IF(A323="P",INDEX('LŠZ P'!A$2:AN$2000,B323,20),INDEX('LŠZ H'!A$2:AM$2000,B323,20))</f>
        <v>Čierny/Mitter</v>
      </c>
      <c r="M323" s="225" t="str">
        <f>IF(A323="P",CONCATENATE(INDEX('LŠZ P'!A$2:AN$2000,B323,3),"/",INDEX('LŠZ P'!A$2:AN$2000,B323,4)),CONCATENATE(INDEX('LŠZ H'!A$2:AM$2000,B323,3),"/",INDEX('LŠZ H'!A$2:AM$2000,B323,4)))</f>
        <v>PLUTO L/SPIN F 180 E</v>
      </c>
      <c r="N323" s="225" t="e">
        <f>IF(A323="P",CONCATENATE(INDEX('LŠZ P'!A$2:AN$2000,B323,23),";",INDEX('LŠZ P'!A$2:AN$2000,B323,42)),CONCATENATE(INDEX('LŠZ H'!A$2:AM$2000,B323,23),";",INDEX('LŠZ H'!A$2:AM$2000,B323,39)))</f>
        <v>#REF!</v>
      </c>
      <c r="O323" s="294">
        <v>45451</v>
      </c>
      <c r="P323" s="297"/>
    </row>
    <row r="324" spans="1:16" s="262" customFormat="1">
      <c r="A324" s="225" t="s">
        <v>722</v>
      </c>
      <c r="B324" s="258">
        <v>249</v>
      </c>
      <c r="C324" s="392">
        <v>321</v>
      </c>
      <c r="D324" s="225" t="str">
        <f>IF(A324="P",INDEX('LŠZ P'!A$2:AN$2000,B324,11),INDEX('LŠZ H'!A$2:AM$2000,B324,11))</f>
        <v>Jozef KLINOVSKÝ</v>
      </c>
      <c r="E324" s="225" t="str">
        <f>IF(A324="P",INDEX('LŠZ P'!A$2:AN$2000,B324,5),INDEX('LŠZ H'!A$2:AM$2000,B324,5))</f>
        <v>OM-P249</v>
      </c>
      <c r="F324" s="225">
        <f>IF(A324="P",INDEX('LŠZ P'!A$2:AN$2000,B324,6),INDEX('LŠZ H'!A$2:AM$2000,B324,6))</f>
        <v>0</v>
      </c>
      <c r="G324" s="258" t="str">
        <f>IF(A324="P",INDEX('LŠZ P'!A$2:AN$2000,B324,21),INDEX('LŠZ H'!A$2:AM$2000,B324,21))</f>
        <v>P</v>
      </c>
      <c r="H324" s="225">
        <f>IF(A324="P",INDEX('LŠZ P'!A$2:AN$2000,B324,17),INDEX('LŠZ H'!A$2:AM$2000,B324,17))</f>
        <v>21300</v>
      </c>
      <c r="I324" s="294">
        <v>45090</v>
      </c>
      <c r="J324" s="258" t="str">
        <f>IF(A324="P",INDEX('LŠZ P'!A$2:AN$2000,B324,2),INDEX('LŠZ H'!A$2:AM$2000,B324,2))</f>
        <v>PK</v>
      </c>
      <c r="K324" s="225" t="str">
        <f>IF(A324="P",CONCATENATE(INDEX('LŠZ P'!A$2:AN$2000,B324,24),",",INDEX('LŠZ P'!A$2:AN$2000,B324,26)," ",INDEX('LŠZ P'!A$2:AN$2000,B324,25)),CONCATENATE(INDEX('LŠZ H'!A$2:AM$2000,B324,24),",",INDEX('LŠZ H'!A$2:AM$2000,B324,26)," ",INDEX('LŠZ H'!A$2:AM$2000,B324,25)))</f>
        <v>Omšenie 731,EN-B 45810</v>
      </c>
      <c r="L324" s="225" t="str">
        <f>IF(A324="P",INDEX('LŠZ P'!A$2:AN$2000,B324,20),INDEX('LŠZ H'!A$2:AM$2000,B324,20))</f>
        <v>Čierny</v>
      </c>
      <c r="M324" s="225" t="str">
        <f>IF(A324="P",CONCATENATE(INDEX('LŠZ P'!A$2:AN$2000,B324,3),"/",INDEX('LŠZ P'!A$2:AN$2000,B324,4)),CONCATENATE(INDEX('LŠZ H'!A$2:AM$2000,B324,3),"/",INDEX('LŠZ H'!A$2:AM$2000,B324,4)))</f>
        <v>RUSH 5 L/</v>
      </c>
      <c r="N324" s="225" t="e">
        <f>IF(A324="P",CONCATENATE(INDEX('LŠZ P'!A$2:AN$2000,B324,23),";",INDEX('LŠZ P'!A$2:AN$2000,B324,42)),CONCATENATE(INDEX('LŠZ H'!A$2:AM$2000,B324,23),";",INDEX('LŠZ H'!A$2:AM$2000,B324,39)))</f>
        <v>#REF!</v>
      </c>
      <c r="O324" s="294">
        <v>45810</v>
      </c>
      <c r="P324" s="297"/>
    </row>
    <row r="325" spans="1:16" s="262" customFormat="1">
      <c r="A325" s="225" t="s">
        <v>722</v>
      </c>
      <c r="B325" s="258">
        <v>1195</v>
      </c>
      <c r="C325" s="392">
        <v>322</v>
      </c>
      <c r="D325" s="225" t="str">
        <f>IF(A325="P",INDEX('LŠZ P'!A$2:AN$2000,B325,11),INDEX('LŠZ H'!A$2:AM$2000,B325,11))</f>
        <v>Marián ADAME</v>
      </c>
      <c r="E325" s="225" t="str">
        <f>IF(A325="P",INDEX('LŠZ P'!A$2:AN$2000,B325,5),INDEX('LŠZ H'!A$2:AM$2000,B325,5))</f>
        <v>OM-L195</v>
      </c>
      <c r="F325" s="225">
        <f>IF(A325="P",INDEX('LŠZ P'!A$2:AN$2000,B325,6),INDEX('LŠZ H'!A$2:AM$2000,B325,6))</f>
        <v>0</v>
      </c>
      <c r="G325" s="258" t="str">
        <f>IF(A325="P",INDEX('LŠZ P'!A$2:AN$2000,B325,21),INDEX('LŠZ H'!A$2:AM$2000,B325,21))</f>
        <v>P</v>
      </c>
      <c r="H325" s="225">
        <f>IF(A325="P",INDEX('LŠZ P'!A$2:AN$2000,B325,17),INDEX('LŠZ H'!A$2:AM$2000,B325,17))</f>
        <v>17450</v>
      </c>
      <c r="I325" s="294">
        <v>45090</v>
      </c>
      <c r="J325" s="258" t="str">
        <f>IF(A325="P",INDEX('LŠZ P'!A$2:AN$2000,B325,2),INDEX('LŠZ H'!A$2:AM$2000,B325,2))</f>
        <v>PK</v>
      </c>
      <c r="K325" s="225" t="str">
        <f>IF(A325="P",CONCATENATE(INDEX('LŠZ P'!A$2:AN$2000,B325,24),",",INDEX('LŠZ P'!A$2:AN$2000,B325,26)," ",INDEX('LŠZ P'!A$2:AN$2000,B325,25)),CONCATENATE(INDEX('LŠZ H'!A$2:AM$2000,B325,24),",",INDEX('LŠZ H'!A$2:AM$2000,B325,26)," ",INDEX('LŠZ H'!A$2:AM$2000,B325,25)))</f>
        <v>1.mája 1205/133,EN-B 45808</v>
      </c>
      <c r="L325" s="225" t="str">
        <f>IF(A325="P",INDEX('LŠZ P'!A$2:AN$2000,B325,20),INDEX('LŠZ H'!A$2:AM$2000,B325,20))</f>
        <v>Adame</v>
      </c>
      <c r="M325" s="225" t="str">
        <f>IF(A325="P",CONCATENATE(INDEX('LŠZ P'!A$2:AN$2000,B325,3),"/",INDEX('LŠZ P'!A$2:AN$2000,B325,4)),CONCATENATE(INDEX('LŠZ H'!A$2:AM$2000,B325,3),"/",INDEX('LŠZ H'!A$2:AM$2000,B325,4)))</f>
        <v>EDEN 6 28/</v>
      </c>
      <c r="N325" s="225" t="e">
        <f>IF(A325="P",CONCATENATE(INDEX('LŠZ P'!A$2:AN$2000,B325,23),";",INDEX('LŠZ P'!A$2:AN$2000,B325,42)),CONCATENATE(INDEX('LŠZ H'!A$2:AM$2000,B325,23),";",INDEX('LŠZ H'!A$2:AM$2000,B325,39)))</f>
        <v>#REF!</v>
      </c>
      <c r="O325" s="294">
        <v>45808</v>
      </c>
      <c r="P325" s="297"/>
    </row>
    <row r="326" spans="1:16" s="262" customFormat="1">
      <c r="A326" s="225" t="s">
        <v>722</v>
      </c>
      <c r="B326" s="258">
        <v>847</v>
      </c>
      <c r="C326" s="392">
        <v>323</v>
      </c>
      <c r="D326" s="225" t="str">
        <f>IF(A326="P",INDEX('LŠZ P'!A$2:AN$2000,B326,11),INDEX('LŠZ H'!A$2:AM$2000,B326,11))</f>
        <v>Ján DUĽA</v>
      </c>
      <c r="E326" s="225" t="str">
        <f>IF(A326="P",INDEX('LŠZ P'!A$2:AN$2000,B326,5),INDEX('LŠZ H'!A$2:AM$2000,B326,5))</f>
        <v>OM-P847</v>
      </c>
      <c r="F326" s="225">
        <f>IF(A326="P",INDEX('LŠZ P'!A$2:AN$2000,B326,6),INDEX('LŠZ H'!A$2:AM$2000,B326,6))</f>
        <v>0</v>
      </c>
      <c r="G326" s="258" t="str">
        <f>IF(A326="P",INDEX('LŠZ P'!A$2:AN$2000,B326,21),INDEX('LŠZ H'!A$2:AM$2000,B326,21))</f>
        <v>P</v>
      </c>
      <c r="H326" s="225">
        <f>IF(A326="P",INDEX('LŠZ P'!A$2:AN$2000,B326,17),INDEX('LŠZ H'!A$2:AM$2000,B326,17))</f>
        <v>21352</v>
      </c>
      <c r="I326" s="294">
        <v>45090</v>
      </c>
      <c r="J326" s="258" t="str">
        <f>IF(A326="P",INDEX('LŠZ P'!A$2:AN$2000,B326,2),INDEX('LŠZ H'!A$2:AM$2000,B326,2))</f>
        <v>PK</v>
      </c>
      <c r="K326" s="225" t="str">
        <f>IF(A326="P",CONCATENATE(INDEX('LŠZ P'!A$2:AN$2000,B326,24),",",INDEX('LŠZ P'!A$2:AN$2000,B326,26)," ",INDEX('LŠZ P'!A$2:AN$2000,B326,25)),CONCATENATE(INDEX('LŠZ H'!A$2:AM$2000,B326,24),",",INDEX('LŠZ H'!A$2:AM$2000,B326,26)," ",INDEX('LŠZ H'!A$2:AM$2000,B326,25)))</f>
        <v>Rožkovany 116,EN-B 45816</v>
      </c>
      <c r="L326" s="225" t="str">
        <f>IF(A326="P",INDEX('LŠZ P'!A$2:AN$2000,B326,20),INDEX('LŠZ H'!A$2:AM$2000,B326,20))</f>
        <v>Vyparina</v>
      </c>
      <c r="M326" s="225" t="str">
        <f>IF(A326="P",CONCATENATE(INDEX('LŠZ P'!A$2:AN$2000,B326,3),"/",INDEX('LŠZ P'!A$2:AN$2000,B326,4)),CONCATENATE(INDEX('LŠZ H'!A$2:AM$2000,B326,3),"/",INDEX('LŠZ H'!A$2:AM$2000,B326,4)))</f>
        <v>RUSH 4 S/</v>
      </c>
      <c r="N326" s="225" t="e">
        <f>IF(A326="P",CONCATENATE(INDEX('LŠZ P'!A$2:AN$2000,B326,23),";",INDEX('LŠZ P'!A$2:AN$2000,B326,42)),CONCATENATE(INDEX('LŠZ H'!A$2:AM$2000,B326,23),";",INDEX('LŠZ H'!A$2:AM$2000,B326,39)))</f>
        <v>#REF!</v>
      </c>
      <c r="O326" s="294">
        <v>45816</v>
      </c>
      <c r="P326" s="297"/>
    </row>
    <row r="327" spans="1:16" s="262" customFormat="1">
      <c r="A327" s="225" t="s">
        <v>489</v>
      </c>
      <c r="B327" s="258">
        <v>125</v>
      </c>
      <c r="C327" s="392">
        <v>324</v>
      </c>
      <c r="D327" s="225" t="str">
        <f>IF(A327="P",INDEX('LŠZ P'!A$2:AN$2000,B327,11),INDEX('LŠZ H'!A$2:AM$2000,B327,11))</f>
        <v>Anton ROŠTECKÝ</v>
      </c>
      <c r="E327" s="225" t="str">
        <f>IF(A327="P",INDEX('LŠZ P'!A$2:AN$2000,B327,5),INDEX('LŠZ H'!A$2:AM$2000,B327,5))</f>
        <v>OM-H125</v>
      </c>
      <c r="F327" s="225">
        <f>IF(A327="P",INDEX('LŠZ P'!A$2:AN$2000,B327,6),INDEX('LŠZ H'!A$2:AM$2000,B327,6))</f>
        <v>0</v>
      </c>
      <c r="G327" s="258" t="str">
        <f>IF(A327="P",INDEX('LŠZ P'!A$2:AN$2000,B327,21),INDEX('LŠZ H'!A$2:AM$2000,B327,21))</f>
        <v>V</v>
      </c>
      <c r="H327" s="225">
        <f>IF(A327="P",INDEX('LŠZ P'!A$2:AN$2000,B327,17),INDEX('LŠZ H'!A$2:AM$2000,B327,17))</f>
        <v>23324</v>
      </c>
      <c r="I327" s="294">
        <v>45090</v>
      </c>
      <c r="J327" s="258" t="str">
        <f>IF(A327="P",INDEX('LŠZ P'!A$2:AN$2000,B327,2),INDEX('LŠZ H'!A$2:AM$2000,B327,2))</f>
        <v>MZK</v>
      </c>
      <c r="K327" s="225" t="str">
        <f>IF(A327="P",CONCATENATE(INDEX('LŠZ P'!A$2:AN$2000,B327,24),",",INDEX('LŠZ P'!A$2:AN$2000,B327,26)," ",INDEX('LŠZ P'!A$2:AN$2000,B327,25)),CONCATENATE(INDEX('LŠZ H'!A$2:AM$2000,B327,24),",",INDEX('LŠZ H'!A$2:AM$2000,B327,26)," ",INDEX('LŠZ H'!A$2:AM$2000,B327,25)))</f>
        <v>Štúrova 1451/26,941 11 Palárikovo</v>
      </c>
      <c r="L327" s="225" t="str">
        <f>IF(A327="P",INDEX('LŠZ P'!A$2:AN$2000,B327,20),INDEX('LŠZ H'!A$2:AM$2000,B327,20))</f>
        <v>Lacúch</v>
      </c>
      <c r="M327" s="225" t="str">
        <f>IF(A327="P",CONCATENATE(INDEX('LŠZ P'!A$2:AN$2000,B327,3),"/",INDEX('LŠZ P'!A$2:AN$2000,B327,4)),CONCATENATE(INDEX('LŠZ H'!A$2:AM$2000,B327,3),"/",INDEX('LŠZ H'!A$2:AM$2000,B327,4)))</f>
        <v>FOX 13 TL/MONOTRIKE/</v>
      </c>
      <c r="N327" s="225" t="str">
        <f>IF(A327="P",CONCATENATE(INDEX('LŠZ P'!A$2:AN$2000,B327,23),";",INDEX('LŠZ P'!A$2:AN$2000,B327,42)),CONCATENATE(INDEX('LŠZ H'!A$2:AM$2000,B327,23),";",INDEX('LŠZ H'!A$2:AM$2000,B327,39)))</f>
        <v>0/0;</v>
      </c>
      <c r="O327" s="294">
        <v>45812</v>
      </c>
      <c r="P327" s="297"/>
    </row>
    <row r="328" spans="1:16" s="262" customFormat="1">
      <c r="A328" s="225" t="s">
        <v>722</v>
      </c>
      <c r="B328" s="258">
        <v>377</v>
      </c>
      <c r="C328" s="392">
        <v>325</v>
      </c>
      <c r="D328" s="225" t="str">
        <f>IF(A328="P",INDEX('LŠZ P'!A$2:AN$2000,B328,11),INDEX('LŠZ H'!A$2:AM$2000,B328,11))</f>
        <v>Ľuboslav NOSÁĽ</v>
      </c>
      <c r="E328" s="225" t="str">
        <f>IF(A328="P",INDEX('LŠZ P'!A$2:AN$2000,B328,5),INDEX('LŠZ H'!A$2:AM$2000,B328,5))</f>
        <v>OM-P377</v>
      </c>
      <c r="F328" s="225">
        <f>IF(A328="P",INDEX('LŠZ P'!A$2:AN$2000,B328,6),INDEX('LŠZ H'!A$2:AM$2000,B328,6))</f>
        <v>0</v>
      </c>
      <c r="G328" s="258" t="str">
        <f>IF(A328="P",INDEX('LŠZ P'!A$2:AN$2000,B328,21),INDEX('LŠZ H'!A$2:AM$2000,B328,21))</f>
        <v>P</v>
      </c>
      <c r="H328" s="225">
        <f>IF(A328="P",INDEX('LŠZ P'!A$2:AN$2000,B328,17),INDEX('LŠZ H'!A$2:AM$2000,B328,17))</f>
        <v>23325</v>
      </c>
      <c r="I328" s="294">
        <v>45091</v>
      </c>
      <c r="J328" s="258" t="str">
        <f>IF(A328="P",INDEX('LŠZ P'!A$2:AN$2000,B328,2),INDEX('LŠZ H'!A$2:AM$2000,B328,2))</f>
        <v>PK</v>
      </c>
      <c r="K328" s="225" t="str">
        <f>IF(A328="P",CONCATENATE(INDEX('LŠZ P'!A$2:AN$2000,B328,24),",",INDEX('LŠZ P'!A$2:AN$2000,B328,26)," ",INDEX('LŠZ P'!A$2:AN$2000,B328,25)),CONCATENATE(INDEX('LŠZ H'!A$2:AM$2000,B328,24),",",INDEX('LŠZ H'!A$2:AM$2000,B328,26)," ",INDEX('LŠZ H'!A$2:AM$2000,B328,25)))</f>
        <v>Dr. V. Clementisa 376/4,EN-B 45818</v>
      </c>
      <c r="L328" s="225" t="str">
        <f>IF(A328="P",INDEX('LŠZ P'!A$2:AN$2000,B328,20),INDEX('LŠZ H'!A$2:AM$2000,B328,20))</f>
        <v>Kišš</v>
      </c>
      <c r="M328" s="225" t="str">
        <f>IF(A328="P",CONCATENATE(INDEX('LŠZ P'!A$2:AN$2000,B328,3),"/",INDEX('LŠZ P'!A$2:AN$2000,B328,4)),CONCATENATE(INDEX('LŠZ H'!A$2:AM$2000,B328,3),"/",INDEX('LŠZ H'!A$2:AM$2000,B328,4)))</f>
        <v>RUSH 5 ML/</v>
      </c>
      <c r="N328" s="225" t="e">
        <f>IF(A328="P",CONCATENATE(INDEX('LŠZ P'!A$2:AN$2000,B328,23),";",INDEX('LŠZ P'!A$2:AN$2000,B328,42)),CONCATENATE(INDEX('LŠZ H'!A$2:AM$2000,B328,23),";",INDEX('LŠZ H'!A$2:AM$2000,B328,39)))</f>
        <v>#REF!</v>
      </c>
      <c r="O328" s="294">
        <v>45818</v>
      </c>
      <c r="P328" s="297"/>
    </row>
    <row r="329" spans="1:16" s="262" customFormat="1">
      <c r="A329" s="225" t="s">
        <v>722</v>
      </c>
      <c r="B329" s="258">
        <v>213</v>
      </c>
      <c r="C329" s="392">
        <v>326</v>
      </c>
      <c r="D329" s="225" t="str">
        <f>IF(A329="P",INDEX('LŠZ P'!A$2:AN$2000,B329,11),INDEX('LŠZ H'!A$2:AM$2000,B329,11))</f>
        <v>Ing. Róbert GONDA</v>
      </c>
      <c r="E329" s="225" t="str">
        <f>IF(A329="P",INDEX('LŠZ P'!A$2:AN$2000,B329,5),INDEX('LŠZ H'!A$2:AM$2000,B329,5))</f>
        <v>OM-P213</v>
      </c>
      <c r="F329" s="225">
        <f>IF(A329="P",INDEX('LŠZ P'!A$2:AN$2000,B329,6),INDEX('LŠZ H'!A$2:AM$2000,B329,6))</f>
        <v>0</v>
      </c>
      <c r="G329" s="258" t="str">
        <f>IF(A329="P",INDEX('LŠZ P'!A$2:AN$2000,B329,21),INDEX('LŠZ H'!A$2:AM$2000,B329,21))</f>
        <v>P</v>
      </c>
      <c r="H329" s="225">
        <f>IF(A329="P",INDEX('LŠZ P'!A$2:AN$2000,B329,17),INDEX('LŠZ H'!A$2:AM$2000,B329,17))</f>
        <v>19319</v>
      </c>
      <c r="I329" s="294">
        <v>45091</v>
      </c>
      <c r="J329" s="258" t="str">
        <f>IF(A329="P",INDEX('LŠZ P'!A$2:AN$2000,B329,2),INDEX('LŠZ H'!A$2:AM$2000,B329,2))</f>
        <v>PK</v>
      </c>
      <c r="K329" s="225" t="str">
        <f>IF(A329="P",CONCATENATE(INDEX('LŠZ P'!A$2:AN$2000,B329,24),",",INDEX('LŠZ P'!A$2:AN$2000,B329,26)," ",INDEX('LŠZ P'!A$2:AN$2000,B329,25)),CONCATENATE(INDEX('LŠZ H'!A$2:AM$2000,B329,24),",",INDEX('LŠZ H'!A$2:AM$2000,B329,26)," ",INDEX('LŠZ H'!A$2:AM$2000,B329,25)))</f>
        <v>Stavbárov 4223/4,EN-B 45807</v>
      </c>
      <c r="L329" s="225" t="str">
        <f>IF(A329="P",INDEX('LŠZ P'!A$2:AN$2000,B329,20),INDEX('LŠZ H'!A$2:AM$2000,B329,20))</f>
        <v>Kišš</v>
      </c>
      <c r="M329" s="225" t="str">
        <f>IF(A329="P",CONCATENATE(INDEX('LŠZ P'!A$2:AN$2000,B329,3),"/",INDEX('LŠZ P'!A$2:AN$2000,B329,4)),CONCATENATE(INDEX('LŠZ H'!A$2:AM$2000,B329,3),"/",INDEX('LŠZ H'!A$2:AM$2000,B329,4)))</f>
        <v>IOTA 26/</v>
      </c>
      <c r="N329" s="225" t="e">
        <f>IF(A329="P",CONCATENATE(INDEX('LŠZ P'!A$2:AN$2000,B329,23),";",INDEX('LŠZ P'!A$2:AN$2000,B329,42)),CONCATENATE(INDEX('LŠZ H'!A$2:AM$2000,B329,23),";",INDEX('LŠZ H'!A$2:AM$2000,B329,39)))</f>
        <v>#REF!</v>
      </c>
      <c r="O329" s="294">
        <v>45807</v>
      </c>
      <c r="P329" s="297"/>
    </row>
    <row r="330" spans="1:16" s="262" customFormat="1">
      <c r="A330" s="225" t="s">
        <v>722</v>
      </c>
      <c r="B330" s="258">
        <v>930</v>
      </c>
      <c r="C330" s="392">
        <v>327</v>
      </c>
      <c r="D330" s="225" t="str">
        <f>IF(A330="P",INDEX('LŠZ P'!A$2:AN$2000,B330,11),INDEX('LŠZ H'!A$2:AM$2000,B330,11))</f>
        <v>Bc. Martin KUPČO</v>
      </c>
      <c r="E330" s="296" t="str">
        <f>IF(A330="P",INDEX('LŠZ P'!A$2:AN$2000,B330,5),INDEX('LŠZ H'!A$2:AM$2000,B330,5))</f>
        <v>OM-P930</v>
      </c>
      <c r="F330" s="225" t="str">
        <f>IF(A330="P",INDEX('LŠZ P'!A$2:AN$2000,B330,6),INDEX('LŠZ H'!A$2:AM$2000,B330,6))</f>
        <v>P930</v>
      </c>
      <c r="G330" s="258" t="str">
        <f>IF(A330="P",INDEX('LŠZ P'!A$2:AN$2000,B330,21),INDEX('LŠZ H'!A$2:AM$2000,B330,21))</f>
        <v>P/V</v>
      </c>
      <c r="H330" s="225">
        <f>IF(A330="P",INDEX('LŠZ P'!A$2:AN$2000,B330,17),INDEX('LŠZ H'!A$2:AM$2000,B330,17))</f>
        <v>20610</v>
      </c>
      <c r="I330" s="294">
        <v>45091</v>
      </c>
      <c r="J330" s="258" t="s">
        <v>732</v>
      </c>
      <c r="K330" s="225" t="str">
        <f>IF(A330="P",CONCATENATE(INDEX('LŠZ P'!A$2:AN$2000,B330,24),",",INDEX('LŠZ P'!A$2:AN$2000,B330,26)," ",INDEX('LŠZ P'!A$2:AN$2000,B330,25)),CONCATENATE(INDEX('LŠZ H'!A$2:AM$2000,B330,24),",",INDEX('LŠZ H'!A$2:AM$2000,B330,26)," ",INDEX('LŠZ H'!A$2:AM$2000,B330,25)))</f>
        <v>Hlavná 454,EN-B 45493</v>
      </c>
      <c r="L330" s="225" t="str">
        <f>IF(A330="P",INDEX('LŠZ P'!A$2:AN$2000,B330,20),INDEX('LŠZ H'!A$2:AM$2000,B330,20))</f>
        <v>Bohuš/Mitter</v>
      </c>
      <c r="M330" s="225" t="str">
        <f>IF(A330="P",CONCATENATE(INDEX('LŠZ P'!A$2:AN$2000,B330,3),"/",INDEX('LŠZ P'!A$2:AN$2000,B330,4)),CONCATENATE(INDEX('LŠZ H'!A$2:AM$2000,B330,3),"/",INDEX('LŠZ H'!A$2:AM$2000,B330,4)))</f>
        <v>PLUTO 3 L/SPIN F180E/TRIKE</v>
      </c>
      <c r="N330" s="225" t="e">
        <f>IF(A330="P",CONCATENATE(INDEX('LŠZ P'!A$2:AN$2000,B330,23),";",INDEX('LŠZ P'!A$2:AN$2000,B330,42)),CONCATENATE(INDEX('LŠZ H'!A$2:AM$2000,B330,23),";",INDEX('LŠZ H'!A$2:AM$2000,B330,39)))</f>
        <v>#REF!</v>
      </c>
      <c r="O330" s="294">
        <v>45815</v>
      </c>
      <c r="P330" s="297"/>
    </row>
    <row r="331" spans="1:16" s="262" customFormat="1">
      <c r="A331" s="225" t="s">
        <v>722</v>
      </c>
      <c r="B331" s="258">
        <v>961</v>
      </c>
      <c r="C331" s="392">
        <v>328</v>
      </c>
      <c r="D331" s="225" t="str">
        <f>IF(A331="P",INDEX('LŠZ P'!A$2:AN$2000,B331,11),INDEX('LŠZ H'!A$2:AM$2000,B331,11))</f>
        <v>Andrej KYTKA</v>
      </c>
      <c r="E331" s="225" t="str">
        <f>IF(A331="P",INDEX('LŠZ P'!A$2:AN$2000,B331,5),INDEX('LŠZ H'!A$2:AM$2000,B331,5))</f>
        <v>OM-P961</v>
      </c>
      <c r="F331" s="225">
        <f>IF(A331="P",INDEX('LŠZ P'!A$2:AN$2000,B331,6),INDEX('LŠZ H'!A$2:AM$2000,B331,6))</f>
        <v>0</v>
      </c>
      <c r="G331" s="258" t="str">
        <f>IF(A331="P",INDEX('LŠZ P'!A$2:AN$2000,B331,21),INDEX('LŠZ H'!A$2:AM$2000,B331,21))</f>
        <v>V</v>
      </c>
      <c r="H331" s="225">
        <f>IF(A331="P",INDEX('LŠZ P'!A$2:AN$2000,B331,17),INDEX('LŠZ H'!A$2:AM$2000,B331,17))</f>
        <v>23328</v>
      </c>
      <c r="I331" s="294">
        <v>45091</v>
      </c>
      <c r="J331" s="258" t="str">
        <f>IF(A331="P",INDEX('LŠZ P'!A$2:AN$2000,B331,2),INDEX('LŠZ H'!A$2:AM$2000,B331,2))</f>
        <v>PK</v>
      </c>
      <c r="K331" s="225" t="str">
        <f>IF(A331="P",CONCATENATE(INDEX('LŠZ P'!A$2:AN$2000,B331,24),",",INDEX('LŠZ P'!A$2:AN$2000,B331,26)," ",INDEX('LŠZ P'!A$2:AN$2000,B331,25)),CONCATENATE(INDEX('LŠZ H'!A$2:AM$2000,B331,24),",",INDEX('LŠZ H'!A$2:AM$2000,B331,26)," ",INDEX('LŠZ H'!A$2:AM$2000,B331,25)))</f>
        <v>Hroznová 21,EN-B 45817</v>
      </c>
      <c r="L331" s="225" t="str">
        <f>IF(A331="P",INDEX('LŠZ P'!A$2:AN$2000,B331,20),INDEX('LŠZ H'!A$2:AM$2000,B331,20))</f>
        <v>Čierny</v>
      </c>
      <c r="M331" s="225" t="str">
        <f>IF(A331="P",CONCATENATE(INDEX('LŠZ P'!A$2:AN$2000,B331,3),"/",INDEX('LŠZ P'!A$2:AN$2000,B331,4)),CONCATENATE(INDEX('LŠZ H'!A$2:AM$2000,B331,3),"/",INDEX('LŠZ H'!A$2:AM$2000,B331,4)))</f>
        <v>KUDOS 2 M/</v>
      </c>
      <c r="N331" s="225" t="e">
        <f>IF(A331="P",CONCATENATE(INDEX('LŠZ P'!A$2:AN$2000,B331,23),";",INDEX('LŠZ P'!A$2:AN$2000,B331,42)),CONCATENATE(INDEX('LŠZ H'!A$2:AM$2000,B331,23),";",INDEX('LŠZ H'!A$2:AM$2000,B331,39)))</f>
        <v>#REF!</v>
      </c>
      <c r="O331" s="294">
        <v>45817</v>
      </c>
      <c r="P331" s="297"/>
    </row>
    <row r="332" spans="1:16" s="262" customFormat="1">
      <c r="A332" s="225" t="s">
        <v>722</v>
      </c>
      <c r="B332" s="258">
        <v>1281</v>
      </c>
      <c r="C332" s="392">
        <v>329</v>
      </c>
      <c r="D332" s="225" t="str">
        <f>IF(A332="P",INDEX('LŠZ P'!A$2:AN$2000,B332,11),INDEX('LŠZ H'!A$2:AM$2000,B332,11))</f>
        <v>Ing. Jakub STRMEŇ</v>
      </c>
      <c r="E332" s="225" t="str">
        <f>IF(A332="P",INDEX('LŠZ P'!A$2:AN$2000,B332,5),INDEX('LŠZ H'!A$2:AM$2000,B332,5))</f>
        <v>OM-L281</v>
      </c>
      <c r="F332" s="225">
        <f>IF(A332="P",INDEX('LŠZ P'!A$2:AN$2000,B332,6),INDEX('LŠZ H'!A$2:AM$2000,B332,6))</f>
        <v>0</v>
      </c>
      <c r="G332" s="258" t="str">
        <f>IF(A332="P",INDEX('LŠZ P'!A$2:AN$2000,B332,21),INDEX('LŠZ H'!A$2:AM$2000,B332,21))</f>
        <v>V</v>
      </c>
      <c r="H332" s="225">
        <f>IF(A332="P",INDEX('LŠZ P'!A$2:AN$2000,B332,17),INDEX('LŠZ H'!A$2:AM$2000,B332,17))</f>
        <v>23329</v>
      </c>
      <c r="I332" s="294">
        <v>45092</v>
      </c>
      <c r="J332" s="258" t="str">
        <f>IF(A332="P",INDEX('LŠZ P'!A$2:AN$2000,B332,2),INDEX('LŠZ H'!A$2:AM$2000,B332,2))</f>
        <v>PK</v>
      </c>
      <c r="K332" s="225" t="str">
        <f>IF(A332="P",CONCATENATE(INDEX('LŠZ P'!A$2:AN$2000,B332,24),",",INDEX('LŠZ P'!A$2:AN$2000,B332,26)," ",INDEX('LŠZ P'!A$2:AN$2000,B332,25)),CONCATENATE(INDEX('LŠZ H'!A$2:AM$2000,B332,24),",",INDEX('LŠZ H'!A$2:AM$2000,B332,26)," ",INDEX('LŠZ H'!A$2:AM$2000,B332,25)))</f>
        <v>Hlavná 222/38,EN-C 45818</v>
      </c>
      <c r="L332" s="225" t="str">
        <f>IF(A332="P",INDEX('LŠZ P'!A$2:AN$2000,B332,20),INDEX('LŠZ H'!A$2:AM$2000,B332,20))</f>
        <v>Jančiar</v>
      </c>
      <c r="M332" s="225" t="str">
        <f>IF(A332="P",CONCATENATE(INDEX('LŠZ P'!A$2:AN$2000,B332,3),"/",INDEX('LŠZ P'!A$2:AN$2000,B332,4)),CONCATENATE(INDEX('LŠZ H'!A$2:AM$2000,B332,3),"/",INDEX('LŠZ H'!A$2:AM$2000,B332,4)))</f>
        <v>PHOTON XL/</v>
      </c>
      <c r="N332" s="225" t="e">
        <f>IF(A332="P",CONCATENATE(INDEX('LŠZ P'!A$2:AN$2000,B332,23),";",INDEX('LŠZ P'!A$2:AN$2000,B332,42)),CONCATENATE(INDEX('LŠZ H'!A$2:AM$2000,B332,23),";",INDEX('LŠZ H'!A$2:AM$2000,B332,39)))</f>
        <v>#REF!</v>
      </c>
      <c r="O332" s="294">
        <v>45818</v>
      </c>
      <c r="P332" s="297"/>
    </row>
    <row r="333" spans="1:16" s="262" customFormat="1">
      <c r="A333" s="225" t="s">
        <v>722</v>
      </c>
      <c r="B333" s="258">
        <v>1432</v>
      </c>
      <c r="C333" s="392">
        <v>330</v>
      </c>
      <c r="D333" s="225" t="str">
        <f>IF(A333="P",INDEX('LŠZ P'!A$2:AN$2000,B333,11),INDEX('LŠZ H'!A$2:AM$2000,B333,11))</f>
        <v>Želmíra HABALOVÁ</v>
      </c>
      <c r="E333" s="225" t="str">
        <f>IF(A333="P",INDEX('LŠZ P'!A$2:AN$2000,B333,5),INDEX('LŠZ H'!A$2:AM$2000,B333,5))</f>
        <v>OM-L432</v>
      </c>
      <c r="F333" s="225" t="str">
        <f>IF(A333="P",INDEX('LŠZ P'!A$2:AN$2000,B333,6),INDEX('LŠZ H'!A$2:AM$2000,B333,6))</f>
        <v>L432</v>
      </c>
      <c r="G333" s="258" t="str">
        <f>IF(A333="P",INDEX('LŠZ P'!A$2:AN$2000,B333,21),INDEX('LŠZ H'!A$2:AM$2000,B333,21))</f>
        <v>V, V</v>
      </c>
      <c r="H333" s="225">
        <f>IF(A333="P",INDEX('LŠZ P'!A$2:AN$2000,B333,17),INDEX('LŠZ H'!A$2:AM$2000,B333,17))</f>
        <v>23330</v>
      </c>
      <c r="I333" s="294">
        <v>45092</v>
      </c>
      <c r="J333" s="258" t="str">
        <f>IF(A333="P",INDEX('LŠZ P'!A$2:AN$2000,B333,2),INDEX('LŠZ H'!A$2:AM$2000,B333,2))</f>
        <v>MPK</v>
      </c>
      <c r="K333" s="225" t="str">
        <f>IF(A333="P",CONCATENATE(INDEX('LŠZ P'!A$2:AN$2000,B333,24),",",INDEX('LŠZ P'!A$2:AN$2000,B333,26)," ",INDEX('LŠZ P'!A$2:AN$2000,B333,25)),CONCATENATE(INDEX('LŠZ H'!A$2:AM$2000,B333,24),",",INDEX('LŠZ H'!A$2:AM$2000,B333,26)," ",INDEX('LŠZ H'!A$2:AM$2000,B333,25)))</f>
        <v>Tomášikova 31,DGAC 45808</v>
      </c>
      <c r="L333" s="225" t="str">
        <f>IF(A333="P",INDEX('LŠZ P'!A$2:AN$2000,B333,20),INDEX('LŠZ H'!A$2:AM$2000,B333,20))</f>
        <v>Adame/Adame</v>
      </c>
      <c r="M333" s="225" t="str">
        <f>IF(A333="P",CONCATENATE(INDEX('LŠZ P'!A$2:AN$2000,B333,3),"/",INDEX('LŠZ P'!A$2:AN$2000,B333,4)),CONCATENATE(INDEX('LŠZ H'!A$2:AM$2000,B333,3),"/",INDEX('LŠZ H'!A$2:AM$2000,B333,4)))</f>
        <v>CHARGER 2 21/MINIPLANE THOR 130</v>
      </c>
      <c r="N333" s="225" t="e">
        <f>IF(A333="P",CONCATENATE(INDEX('LŠZ P'!A$2:AN$2000,B333,23),";",INDEX('LŠZ P'!A$2:AN$2000,B333,42)),CONCATENATE(INDEX('LŠZ H'!A$2:AM$2000,B333,23),";",INDEX('LŠZ H'!A$2:AM$2000,B333,39)))</f>
        <v>#REF!</v>
      </c>
      <c r="O333" s="294">
        <v>45808</v>
      </c>
      <c r="P333" s="297"/>
    </row>
    <row r="334" spans="1:16" s="262" customFormat="1">
      <c r="A334" s="225" t="s">
        <v>722</v>
      </c>
      <c r="B334" s="258">
        <v>1433</v>
      </c>
      <c r="C334" s="392">
        <v>331</v>
      </c>
      <c r="D334" s="225" t="str">
        <f>IF(A334="P",INDEX('LŠZ P'!A$2:AN$2000,B334,11),INDEX('LŠZ H'!A$2:AM$2000,B334,11))</f>
        <v>Karol LADOŠ</v>
      </c>
      <c r="E334" s="225" t="str">
        <f>IF(A334="P",INDEX('LŠZ P'!A$2:AN$2000,B334,5),INDEX('LŠZ H'!A$2:AM$2000,B334,5))</f>
        <v>OM-L433</v>
      </c>
      <c r="F334" s="225">
        <f>IF(A334="P",INDEX('LŠZ P'!A$2:AN$2000,B334,6),INDEX('LŠZ H'!A$2:AM$2000,B334,6))</f>
        <v>0</v>
      </c>
      <c r="G334" s="258" t="str">
        <f>IF(A334="P",INDEX('LŠZ P'!A$2:AN$2000,B334,21),INDEX('LŠZ H'!A$2:AM$2000,B334,21))</f>
        <v>V</v>
      </c>
      <c r="H334" s="225">
        <f>IF(A334="P",INDEX('LŠZ P'!A$2:AN$2000,B334,17),INDEX('LŠZ H'!A$2:AM$2000,B334,17))</f>
        <v>23331</v>
      </c>
      <c r="I334" s="294">
        <v>45092</v>
      </c>
      <c r="J334" s="258" t="str">
        <f>IF(A334="P",INDEX('LŠZ P'!A$2:AN$2000,B334,2),INDEX('LŠZ H'!A$2:AM$2000,B334,2))</f>
        <v>PK</v>
      </c>
      <c r="K334" s="225" t="str">
        <f>IF(A334="P",CONCATENATE(INDEX('LŠZ P'!A$2:AN$2000,B334,24),",",INDEX('LŠZ P'!A$2:AN$2000,B334,26)," ",INDEX('LŠZ P'!A$2:AN$2000,B334,25)),CONCATENATE(INDEX('LŠZ H'!A$2:AM$2000,B334,24),",",INDEX('LŠZ H'!A$2:AM$2000,B334,26)," ",INDEX('LŠZ H'!A$2:AM$2000,B334,25)))</f>
        <v>Halštatská 14,EN-C 45816</v>
      </c>
      <c r="L334" s="225" t="str">
        <f>IF(A334="P",INDEX('LŠZ P'!A$2:AN$2000,B334,20),INDEX('LŠZ H'!A$2:AM$2000,B334,20))</f>
        <v>Vyparina</v>
      </c>
      <c r="M334" s="225" t="str">
        <f>IF(A334="P",CONCATENATE(INDEX('LŠZ P'!A$2:AN$2000,B334,3),"/",INDEX('LŠZ P'!A$2:AN$2000,B334,4)),CONCATENATE(INDEX('LŠZ H'!A$2:AM$2000,B334,3),"/",INDEX('LŠZ H'!A$2:AM$2000,B334,4)))</f>
        <v>PHOTON XL/</v>
      </c>
      <c r="N334" s="225" t="e">
        <f>IF(A334="P",CONCATENATE(INDEX('LŠZ P'!A$2:AN$2000,B334,23),";",INDEX('LŠZ P'!A$2:AN$2000,B334,42)),CONCATENATE(INDEX('LŠZ H'!A$2:AM$2000,B334,23),";",INDEX('LŠZ H'!A$2:AM$2000,B334,39)))</f>
        <v>#REF!</v>
      </c>
      <c r="O334" s="294">
        <v>45816</v>
      </c>
      <c r="P334" s="297"/>
    </row>
    <row r="335" spans="1:16" s="262" customFormat="1">
      <c r="A335" s="225" t="s">
        <v>722</v>
      </c>
      <c r="B335" s="258">
        <v>751</v>
      </c>
      <c r="C335" s="392">
        <v>332</v>
      </c>
      <c r="D335" s="225" t="str">
        <f>IF(A335="P",INDEX('LŠZ P'!A$2:AN$2000,B335,11),INDEX('LŠZ H'!A$2:AM$2000,B335,11))</f>
        <v>František BUCHEL</v>
      </c>
      <c r="E335" s="296" t="str">
        <f>IF(A335="P",INDEX('LŠZ P'!A$2:AN$2000,B335,5),INDEX('LŠZ H'!A$2:AM$2000,B335,5))</f>
        <v>OM-P751</v>
      </c>
      <c r="F335" s="225" t="str">
        <f>IF(A335="P",INDEX('LŠZ P'!A$2:AN$2000,B335,6),INDEX('LŠZ H'!A$2:AM$2000,B335,6))</f>
        <v>P076</v>
      </c>
      <c r="G335" s="258" t="str">
        <f>IF(A335="P",INDEX('LŠZ P'!A$2:AN$2000,B335,21),INDEX('LŠZ H'!A$2:AM$2000,B335,21))</f>
        <v>P/P</v>
      </c>
      <c r="H335" s="225">
        <f>IF(A335="P",INDEX('LŠZ P'!A$2:AN$2000,B335,17),INDEX('LŠZ H'!A$2:AM$2000,B335,17))</f>
        <v>19345</v>
      </c>
      <c r="I335" s="294">
        <v>45092</v>
      </c>
      <c r="J335" s="258" t="str">
        <f>IF(A335="P",INDEX('LŠZ P'!A$2:AN$2000,B335,2),INDEX('LŠZ H'!A$2:AM$2000,B335,2))</f>
        <v>MPK</v>
      </c>
      <c r="K335" s="225" t="str">
        <f>IF(A335="P",CONCATENATE(INDEX('LŠZ P'!A$2:AN$2000,B335,24),",",INDEX('LŠZ P'!A$2:AN$2000,B335,26)," ",INDEX('LŠZ P'!A$2:AN$2000,B335,25)),CONCATENATE(INDEX('LŠZ H'!A$2:AM$2000,B335,24),",",INDEX('LŠZ H'!A$2:AM$2000,B335,26)," ",INDEX('LŠZ H'!A$2:AM$2000,B335,25)))</f>
        <v>Dolný Lopašov 347,B 45451</v>
      </c>
      <c r="L335" s="225" t="str">
        <f>IF(A335="P",INDEX('LŠZ P'!A$2:AN$2000,B335,20),INDEX('LŠZ H'!A$2:AM$2000,B335,20))</f>
        <v>Čierny/Jančiar</v>
      </c>
      <c r="M335" s="225" t="str">
        <f>IF(A335="P",CONCATENATE(INDEX('LŠZ P'!A$2:AN$2000,B335,3),"/",INDEX('LŠZ P'!A$2:AN$2000,B335,4)),CONCATENATE(INDEX('LŠZ H'!A$2:AM$2000,B335,3),"/",INDEX('LŠZ H'!A$2:AM$2000,B335,4)))</f>
        <v>INSTINCT M/RODEO 125</v>
      </c>
      <c r="N335" s="225" t="e">
        <f>IF(A335="P",CONCATENATE(INDEX('LŠZ P'!A$2:AN$2000,B335,23),";",INDEX('LŠZ P'!A$2:AN$2000,B335,42)),CONCATENATE(INDEX('LŠZ H'!A$2:AM$2000,B335,23),";",INDEX('LŠZ H'!A$2:AM$2000,B335,39)))</f>
        <v>#REF!</v>
      </c>
      <c r="O335" s="294">
        <v>45818</v>
      </c>
      <c r="P335" s="297"/>
    </row>
    <row r="336" spans="1:16" s="262" customFormat="1">
      <c r="A336" s="225" t="s">
        <v>722</v>
      </c>
      <c r="B336" s="258">
        <v>684</v>
      </c>
      <c r="C336" s="392">
        <v>333</v>
      </c>
      <c r="D336" s="225" t="str">
        <f>IF(A336="P",INDEX('LŠZ P'!A$2:AN$2000,B336,11),INDEX('LŠZ H'!A$2:AM$2000,B336,11))</f>
        <v>Miloš JURIŠIČ</v>
      </c>
      <c r="E336" s="296" t="str">
        <f>IF(A336="P",INDEX('LŠZ P'!A$2:AN$2000,B336,5),INDEX('LŠZ H'!A$2:AM$2000,B336,5))</f>
        <v>OM-P684</v>
      </c>
      <c r="F336" s="225" t="str">
        <f>IF(A336="P",INDEX('LŠZ P'!A$2:AN$2000,B336,6),INDEX('LŠZ H'!A$2:AM$2000,B336,6))</f>
        <v>P831</v>
      </c>
      <c r="G336" s="258" t="str">
        <f>IF(A336="P",INDEX('LŠZ P'!A$2:AN$2000,B336,21),INDEX('LŠZ H'!A$2:AM$2000,B336,21))</f>
        <v>P/P</v>
      </c>
      <c r="H336" s="225">
        <f>IF(A336="P",INDEX('LŠZ P'!A$2:AN$2000,B336,17),INDEX('LŠZ H'!A$2:AM$2000,B336,17))</f>
        <v>21319</v>
      </c>
      <c r="I336" s="294">
        <v>45092</v>
      </c>
      <c r="J336" s="258" t="str">
        <f>IF(A336="P",INDEX('LŠZ P'!A$2:AN$2000,B336,2),INDEX('LŠZ H'!A$2:AM$2000,B336,2))</f>
        <v>MPK</v>
      </c>
      <c r="K336" s="225" t="str">
        <f>IF(A336="P",CONCATENATE(INDEX('LŠZ P'!A$2:AN$2000,B336,24),",",INDEX('LŠZ P'!A$2:AN$2000,B336,26)," ",INDEX('LŠZ P'!A$2:AN$2000,B336,25)),CONCATENATE(INDEX('LŠZ H'!A$2:AM$2000,B336,24),",",INDEX('LŠZ H'!A$2:AM$2000,B336,26)," ",INDEX('LŠZ H'!A$2:AM$2000,B336,25)))</f>
        <v>Nezábudková 780/8,EN-B 45437</v>
      </c>
      <c r="L336" s="225" t="str">
        <f>IF(A336="P",INDEX('LŠZ P'!A$2:AN$2000,B336,20),INDEX('LŠZ H'!A$2:AM$2000,B336,20))</f>
        <v>Čierny/Jančiar</v>
      </c>
      <c r="M336" s="225" t="str">
        <f>IF(A336="P",CONCATENATE(INDEX('LŠZ P'!A$2:AN$2000,B336,3),"/",INDEX('LŠZ P'!A$2:AN$2000,B336,4)),CONCATENATE(INDEX('LŠZ H'!A$2:AM$2000,B336,3),"/",INDEX('LŠZ H'!A$2:AM$2000,B336,4)))</f>
        <v>PLUTO 2 L/XC 200 EVO</v>
      </c>
      <c r="N336" s="225" t="e">
        <f>IF(A336="P",CONCATENATE(INDEX('LŠZ P'!A$2:AN$2000,B336,23),";",INDEX('LŠZ P'!A$2:AN$2000,B336,42)),CONCATENATE(INDEX('LŠZ H'!A$2:AM$2000,B336,23),";",INDEX('LŠZ H'!A$2:AM$2000,B336,39)))</f>
        <v>#REF!</v>
      </c>
      <c r="O336" s="294">
        <v>45818</v>
      </c>
      <c r="P336" s="297"/>
    </row>
    <row r="337" spans="1:16" s="262" customFormat="1">
      <c r="A337" s="225" t="s">
        <v>722</v>
      </c>
      <c r="B337" s="258">
        <v>1028</v>
      </c>
      <c r="C337" s="392">
        <v>334</v>
      </c>
      <c r="D337" s="225" t="str">
        <f>IF(A337="P",INDEX('LŠZ P'!A$2:AN$2000,B337,11),INDEX('LŠZ H'!A$2:AM$2000,B337,11))</f>
        <v>Pavel BRIATKA</v>
      </c>
      <c r="E337" s="296" t="str">
        <f>IF(A337="P",INDEX('LŠZ P'!A$2:AN$2000,B337,5),INDEX('LŠZ H'!A$2:AM$2000,B337,5))</f>
        <v>OM-L028</v>
      </c>
      <c r="F337" s="225" t="str">
        <f>IF(A337="P",INDEX('LŠZ P'!A$2:AN$2000,B337,6),INDEX('LŠZ H'!A$2:AM$2000,B337,6))</f>
        <v>L028</v>
      </c>
      <c r="G337" s="258" t="str">
        <f>IF(A337="P",INDEX('LŠZ P'!A$2:AN$2000,B337,21),INDEX('LŠZ H'!A$2:AM$2000,B337,21))</f>
        <v>P/P</v>
      </c>
      <c r="H337" s="225">
        <f>IF(A337="P",INDEX('LŠZ P'!A$2:AN$2000,B337,17),INDEX('LŠZ H'!A$2:AM$2000,B337,17))</f>
        <v>18406</v>
      </c>
      <c r="I337" s="294">
        <v>45092</v>
      </c>
      <c r="J337" s="258" t="str">
        <f>IF(A337="P",INDEX('LŠZ P'!A$2:AN$2000,B337,2),INDEX('LŠZ H'!A$2:AM$2000,B337,2))</f>
        <v>MPK</v>
      </c>
      <c r="K337" s="225" t="str">
        <f>IF(A337="P",CONCATENATE(INDEX('LŠZ P'!A$2:AN$2000,B337,24),",",INDEX('LŠZ P'!A$2:AN$2000,B337,26)," ",INDEX('LŠZ P'!A$2:AN$2000,B337,25)),CONCATENATE(INDEX('LŠZ H'!A$2:AM$2000,B337,24),",",INDEX('LŠZ H'!A$2:AM$2000,B337,26)," ",INDEX('LŠZ H'!A$2:AM$2000,B337,25)))</f>
        <v>Bosniacka 50,NIL 45383</v>
      </c>
      <c r="L337" s="225" t="str">
        <f>IF(A337="P",INDEX('LŠZ P'!A$2:AN$2000,B337,20),INDEX('LŠZ H'!A$2:AM$2000,B337,20))</f>
        <v>Matovič/Jančiar</v>
      </c>
      <c r="M337" s="225" t="str">
        <f>IF(A337="P",CONCATENATE(INDEX('LŠZ P'!A$2:AN$2000,B337,3),"/",INDEX('LŠZ P'!A$2:AN$2000,B337,4)),CONCATENATE(INDEX('LŠZ H'!A$2:AM$2000,B337,3),"/",INDEX('LŠZ H'!A$2:AM$2000,B337,4)))</f>
        <v>REPORT´AIR 26/INSTINCT NS 230</v>
      </c>
      <c r="N337" s="225" t="e">
        <f>IF(A337="P",CONCATENATE(INDEX('LŠZ P'!A$2:AN$2000,B337,23),";",INDEX('LŠZ P'!A$2:AN$2000,B337,42)),CONCATENATE(INDEX('LŠZ H'!A$2:AM$2000,B337,23),";",INDEX('LŠZ H'!A$2:AM$2000,B337,39)))</f>
        <v>#REF!</v>
      </c>
      <c r="O337" s="294">
        <v>45818</v>
      </c>
      <c r="P337" s="297"/>
    </row>
    <row r="338" spans="1:16" s="262" customFormat="1">
      <c r="A338" s="225" t="s">
        <v>722</v>
      </c>
      <c r="B338" s="258">
        <v>266</v>
      </c>
      <c r="C338" s="392">
        <v>335</v>
      </c>
      <c r="D338" s="225" t="str">
        <f>IF(A338="P",INDEX('LŠZ P'!A$2:AN$2000,B338,11),INDEX('LŠZ H'!A$2:AM$2000,B338,11))</f>
        <v>Pavel BEDNARČÍK</v>
      </c>
      <c r="E338" s="225" t="str">
        <f>IF(A338="P",INDEX('LŠZ P'!A$2:AN$2000,B338,5),INDEX('LŠZ H'!A$2:AM$2000,B338,5))</f>
        <v>OM-P266</v>
      </c>
      <c r="F338" s="225" t="str">
        <f>IF(A338="P",INDEX('LŠZ P'!A$2:AN$2000,B338,6),INDEX('LŠZ H'!A$2:AM$2000,B338,6))</f>
        <v>P266</v>
      </c>
      <c r="G338" s="258" t="str">
        <f>IF(A338="P",INDEX('LŠZ P'!A$2:AN$2000,B338,21),INDEX('LŠZ H'!A$2:AM$2000,B338,21))</f>
        <v>P/P</v>
      </c>
      <c r="H338" s="225">
        <f>IF(A338="P",INDEX('LŠZ P'!A$2:AN$2000,B338,17),INDEX('LŠZ H'!A$2:AM$2000,B338,17))</f>
        <v>21370</v>
      </c>
      <c r="I338" s="294">
        <v>45092</v>
      </c>
      <c r="J338" s="258" t="str">
        <f>IF(A338="P",INDEX('LŠZ P'!A$2:AN$2000,B338,2),INDEX('LŠZ H'!A$2:AM$2000,B338,2))</f>
        <v>MPK</v>
      </c>
      <c r="K338" s="225" t="str">
        <f>IF(A338="P",CONCATENATE(INDEX('LŠZ P'!A$2:AN$2000,B338,24),",",INDEX('LŠZ P'!A$2:AN$2000,B338,26)," ",INDEX('LŠZ P'!A$2:AN$2000,B338,25)),CONCATENATE(INDEX('LŠZ H'!A$2:AM$2000,B338,24),",",INDEX('LŠZ H'!A$2:AM$2000,B338,26)," ",INDEX('LŠZ H'!A$2:AM$2000,B338,25)))</f>
        <v>Koperníkova 6,EN-B 45818</v>
      </c>
      <c r="L338" s="225" t="str">
        <f>IF(A338="P",INDEX('LŠZ P'!A$2:AN$2000,B338,20),INDEX('LŠZ H'!A$2:AM$2000,B338,20))</f>
        <v>Jančiar</v>
      </c>
      <c r="M338" s="225" t="str">
        <f>IF(A338="P",CONCATENATE(INDEX('LŠZ P'!A$2:AN$2000,B338,3),"/",INDEX('LŠZ P'!A$2:AN$2000,B338,4)),CONCATENATE(INDEX('LŠZ H'!A$2:AM$2000,B338,3),"/",INDEX('LŠZ H'!A$2:AM$2000,B338,4)))</f>
        <v>ORBIT 3 28/JENIFER R220E</v>
      </c>
      <c r="N338" s="225" t="e">
        <f>IF(A338="P",CONCATENATE(INDEX('LŠZ P'!A$2:AN$2000,B338,23),";",INDEX('LŠZ P'!A$2:AN$2000,B338,42)),CONCATENATE(INDEX('LŠZ H'!A$2:AM$2000,B338,23),";",INDEX('LŠZ H'!A$2:AM$2000,B338,39)))</f>
        <v>#REF!</v>
      </c>
      <c r="O338" s="294">
        <v>45818</v>
      </c>
      <c r="P338" s="297"/>
    </row>
    <row r="339" spans="1:16" s="262" customFormat="1">
      <c r="A339" s="225" t="s">
        <v>722</v>
      </c>
      <c r="B339" s="258">
        <v>1021</v>
      </c>
      <c r="C339" s="392">
        <v>336</v>
      </c>
      <c r="D339" s="225" t="str">
        <f>IF(A339="P",INDEX('LŠZ P'!A$2:AN$2000,B339,11),INDEX('LŠZ H'!A$2:AM$2000,B339,11))</f>
        <v>Pavol BENČ</v>
      </c>
      <c r="E339" s="225" t="str">
        <f>IF(A339="P",INDEX('LŠZ P'!A$2:AN$2000,B339,5),INDEX('LŠZ H'!A$2:AM$2000,B339,5))</f>
        <v>OM-L021</v>
      </c>
      <c r="F339" s="225">
        <f>IF(A339="P",INDEX('LŠZ P'!A$2:AN$2000,B339,6),INDEX('LŠZ H'!A$2:AM$2000,B339,6))</f>
        <v>0</v>
      </c>
      <c r="G339" s="258" t="str">
        <f>IF(A339="P",INDEX('LŠZ P'!A$2:AN$2000,B339,21),INDEX('LŠZ H'!A$2:AM$2000,B339,21))</f>
        <v>P</v>
      </c>
      <c r="H339" s="225">
        <f>IF(A339="P",INDEX('LŠZ P'!A$2:AN$2000,B339,17),INDEX('LŠZ H'!A$2:AM$2000,B339,17))</f>
        <v>19372</v>
      </c>
      <c r="I339" s="294">
        <v>45092</v>
      </c>
      <c r="J339" s="258" t="str">
        <f>IF(A339="P",INDEX('LŠZ P'!A$2:AN$2000,B339,2),INDEX('LŠZ H'!A$2:AM$2000,B339,2))</f>
        <v>PK</v>
      </c>
      <c r="K339" s="225" t="str">
        <f>IF(A339="P",CONCATENATE(INDEX('LŠZ P'!A$2:AN$2000,B339,24),",",INDEX('LŠZ P'!A$2:AN$2000,B339,26)," ",INDEX('LŠZ P'!A$2:AN$2000,B339,25)),CONCATENATE(INDEX('LŠZ H'!A$2:AM$2000,B339,24),",",INDEX('LŠZ H'!A$2:AM$2000,B339,26)," ",INDEX('LŠZ H'!A$2:AM$2000,B339,25)))</f>
        <v>Horná 91,EN-B 45822</v>
      </c>
      <c r="L339" s="225" t="str">
        <f>IF(A339="P",INDEX('LŠZ P'!A$2:AN$2000,B339,20),INDEX('LŠZ H'!A$2:AM$2000,B339,20))</f>
        <v>Jančiar</v>
      </c>
      <c r="M339" s="225" t="str">
        <f>IF(A339="P",CONCATENATE(INDEX('LŠZ P'!A$2:AN$2000,B339,3),"/",INDEX('LŠZ P'!A$2:AN$2000,B339,4)),CONCATENATE(INDEX('LŠZ H'!A$2:AM$2000,B339,3),"/",INDEX('LŠZ H'!A$2:AM$2000,B339,4)))</f>
        <v>RUSH 5 MS/</v>
      </c>
      <c r="N339" s="225" t="e">
        <f>IF(A339="P",CONCATENATE(INDEX('LŠZ P'!A$2:AN$2000,B339,23),";",INDEX('LŠZ P'!A$2:AN$2000,B339,42)),CONCATENATE(INDEX('LŠZ H'!A$2:AM$2000,B339,23),";",INDEX('LŠZ H'!A$2:AM$2000,B339,39)))</f>
        <v>#REF!</v>
      </c>
      <c r="O339" s="294">
        <v>45822</v>
      </c>
      <c r="P339" s="297"/>
    </row>
    <row r="340" spans="1:16" s="262" customFormat="1">
      <c r="A340" s="225" t="s">
        <v>722</v>
      </c>
      <c r="B340" s="258">
        <v>1434</v>
      </c>
      <c r="C340" s="392">
        <v>337</v>
      </c>
      <c r="D340" s="225" t="str">
        <f>IF(A340="P",INDEX('LŠZ P'!A$2:AN$2000,B340,11),INDEX('LŠZ H'!A$2:AM$2000,B340,11))</f>
        <v>Ján STEHLÍK</v>
      </c>
      <c r="E340" s="225" t="str">
        <f>IF(A340="P",INDEX('LŠZ P'!A$2:AN$2000,B340,5),INDEX('LŠZ H'!A$2:AM$2000,B340,5))</f>
        <v>OM-L434</v>
      </c>
      <c r="F340" s="225">
        <f>IF(A340="P",INDEX('LŠZ P'!A$2:AN$2000,B340,6),INDEX('LŠZ H'!A$2:AM$2000,B340,6))</f>
        <v>0</v>
      </c>
      <c r="G340" s="258" t="str">
        <f>IF(A340="P",INDEX('LŠZ P'!A$2:AN$2000,B340,21),INDEX('LŠZ H'!A$2:AM$2000,B340,21))</f>
        <v>V</v>
      </c>
      <c r="H340" s="225">
        <f>IF(A340="P",INDEX('LŠZ P'!A$2:AN$2000,B340,17),INDEX('LŠZ H'!A$2:AM$2000,B340,17))</f>
        <v>23337</v>
      </c>
      <c r="I340" s="294">
        <v>45096</v>
      </c>
      <c r="J340" s="258" t="str">
        <f>IF(A340="P",INDEX('LŠZ P'!A$2:AN$2000,B340,2),INDEX('LŠZ H'!A$2:AM$2000,B340,2))</f>
        <v>PK</v>
      </c>
      <c r="K340" s="225" t="str">
        <f>IF(A340="P",CONCATENATE(INDEX('LŠZ P'!A$2:AN$2000,B340,24),",",INDEX('LŠZ P'!A$2:AN$2000,B340,26)," ",INDEX('LŠZ P'!A$2:AN$2000,B340,25)),CONCATENATE(INDEX('LŠZ H'!A$2:AM$2000,B340,24),",",INDEX('LŠZ H'!A$2:AM$2000,B340,26)," ",INDEX('LŠZ H'!A$2:AM$2000,B340,25)))</f>
        <v>Nálepkova 1196/46,EN-B 45822</v>
      </c>
      <c r="L340" s="225" t="str">
        <f>IF(A340="P",INDEX('LŠZ P'!A$2:AN$2000,B340,20),INDEX('LŠZ H'!A$2:AM$2000,B340,20))</f>
        <v>Jančiar</v>
      </c>
      <c r="M340" s="225" t="str">
        <f>IF(A340="P",CONCATENATE(INDEX('LŠZ P'!A$2:AN$2000,B340,3),"/",INDEX('LŠZ P'!A$2:AN$2000,B340,4)),CONCATENATE(INDEX('LŠZ H'!A$2:AM$2000,B340,3),"/",INDEX('LŠZ H'!A$2:AM$2000,B340,4)))</f>
        <v>ROOK 3 S/</v>
      </c>
      <c r="N340" s="225" t="e">
        <f>IF(A340="P",CONCATENATE(INDEX('LŠZ P'!A$2:AN$2000,B340,23),";",INDEX('LŠZ P'!A$2:AN$2000,B340,42)),CONCATENATE(INDEX('LŠZ H'!A$2:AM$2000,B340,23),";",INDEX('LŠZ H'!A$2:AM$2000,B340,39)))</f>
        <v>#REF!</v>
      </c>
      <c r="O340" s="294">
        <v>45822</v>
      </c>
      <c r="P340" s="297"/>
    </row>
    <row r="341" spans="1:16" s="262" customFormat="1">
      <c r="A341" s="225" t="s">
        <v>722</v>
      </c>
      <c r="B341" s="258">
        <v>53</v>
      </c>
      <c r="C341" s="392">
        <v>338</v>
      </c>
      <c r="D341" s="225" t="str">
        <f>IF(A341="P",INDEX('LŠZ P'!A$2:AN$2000,B341,11),INDEX('LŠZ H'!A$2:AM$2000,B341,11))</f>
        <v>Patrik ČAPKA</v>
      </c>
      <c r="E341" s="225" t="str">
        <f>IF(A341="P",INDEX('LŠZ P'!A$2:AN$2000,B341,5),INDEX('LŠZ H'!A$2:AM$2000,B341,5))</f>
        <v>OM-P053</v>
      </c>
      <c r="F341" s="225" t="str">
        <f>IF(A341="P",INDEX('LŠZ P'!A$2:AN$2000,B341,6),INDEX('LŠZ H'!A$2:AM$2000,B341,6))</f>
        <v>P053</v>
      </c>
      <c r="G341" s="258" t="str">
        <f>IF(A341="P",INDEX('LŠZ P'!A$2:AN$2000,B341,21),INDEX('LŠZ H'!A$2:AM$2000,B341,21))</f>
        <v>P/V</v>
      </c>
      <c r="H341" s="225">
        <f>IF(A341="P",INDEX('LŠZ P'!A$2:AN$2000,B341,17),INDEX('LŠZ H'!A$2:AM$2000,B341,17))</f>
        <v>23338</v>
      </c>
      <c r="I341" s="294">
        <v>45096</v>
      </c>
      <c r="J341" s="258" t="str">
        <f>IF(A341="P",INDEX('LŠZ P'!A$2:AN$2000,B341,2),INDEX('LŠZ H'!A$2:AM$2000,B341,2))</f>
        <v>MPK</v>
      </c>
      <c r="K341" s="225" t="str">
        <f>IF(A341="P",CONCATENATE(INDEX('LŠZ P'!A$2:AN$2000,B341,24),",",INDEX('LŠZ P'!A$2:AN$2000,B341,26)," ",INDEX('LŠZ P'!A$2:AN$2000,B341,25)),CONCATENATE(INDEX('LŠZ H'!A$2:AM$2000,B341,24),",",INDEX('LŠZ H'!A$2:AM$2000,B341,26)," ",INDEX('LŠZ H'!A$2:AM$2000,B341,25)))</f>
        <v>Na Hlinách 6925/15,EN-B 45817</v>
      </c>
      <c r="L341" s="225" t="str">
        <f>IF(A341="P",INDEX('LŠZ P'!A$2:AN$2000,B341,20),INDEX('LŠZ H'!A$2:AM$2000,B341,20))</f>
        <v>Ďurina</v>
      </c>
      <c r="M341" s="225" t="str">
        <f>IF(A341="P",CONCATENATE(INDEX('LŠZ P'!A$2:AN$2000,B341,3),"/",INDEX('LŠZ P'!A$2:AN$2000,B341,4)),CONCATENATE(INDEX('LŠZ H'!A$2:AM$2000,B341,3),"/",INDEX('LŠZ H'!A$2:AM$2000,B341,4)))</f>
        <v>PLUTO 3 SM/RR 200</v>
      </c>
      <c r="N341" s="225" t="e">
        <f>IF(A341="P",CONCATENATE(INDEX('LŠZ P'!A$2:AN$2000,B341,23),";",INDEX('LŠZ P'!A$2:AN$2000,B341,42)),CONCATENATE(INDEX('LŠZ H'!A$2:AM$2000,B341,23),";",INDEX('LŠZ H'!A$2:AM$2000,B341,39)))</f>
        <v>#REF!</v>
      </c>
      <c r="O341" s="294">
        <v>45817</v>
      </c>
      <c r="P341" s="297"/>
    </row>
    <row r="342" spans="1:16" s="262" customFormat="1">
      <c r="A342" s="225" t="s">
        <v>722</v>
      </c>
      <c r="B342" s="258">
        <v>287</v>
      </c>
      <c r="C342" s="392">
        <v>339</v>
      </c>
      <c r="D342" s="225" t="str">
        <f>IF(A342="P",INDEX('LŠZ P'!A$2:AN$2000,B342,11),INDEX('LŠZ H'!A$2:AM$2000,B342,11))</f>
        <v>Attila KARÁCSONY</v>
      </c>
      <c r="E342" s="225" t="str">
        <f>IF(A342="P",INDEX('LŠZ P'!A$2:AN$2000,B342,5),INDEX('LŠZ H'!A$2:AM$2000,B342,5))</f>
        <v>OM-P287</v>
      </c>
      <c r="F342" s="296" t="str">
        <f>IF(A342="P",INDEX('LŠZ P'!A$2:AN$2000,B342,6),INDEX('LŠZ H'!A$2:AM$2000,B342,6))</f>
        <v>L050</v>
      </c>
      <c r="G342" s="258" t="str">
        <f>IF(A342="P",INDEX('LŠZ P'!A$2:AN$2000,B342,21),INDEX('LŠZ H'!A$2:AM$2000,B342,21))</f>
        <v>P/P,Z</v>
      </c>
      <c r="H342" s="225">
        <f>IF(A342="P",INDEX('LŠZ P'!A$2:AN$2000,B342,17),INDEX('LŠZ H'!A$2:AM$2000,B342,17))</f>
        <v>21320</v>
      </c>
      <c r="I342" s="294">
        <v>45096</v>
      </c>
      <c r="J342" s="258" t="str">
        <f>IF(A342="P",INDEX('LŠZ P'!A$2:AN$2000,B342,2),INDEX('LŠZ H'!A$2:AM$2000,B342,2))</f>
        <v>MPK</v>
      </c>
      <c r="K342" s="225" t="str">
        <f>IF(A342="P",CONCATENATE(INDEX('LŠZ P'!A$2:AN$2000,B342,24),",",INDEX('LŠZ P'!A$2:AN$2000,B342,26)," ",INDEX('LŠZ P'!A$2:AN$2000,B342,25)),CONCATENATE(INDEX('LŠZ H'!A$2:AM$2000,B342,24),",",INDEX('LŠZ H'!A$2:AM$2000,B342,26)," ",INDEX('LŠZ H'!A$2:AM$2000,B342,25)))</f>
        <v>Váhovce 69,EN-A 45813</v>
      </c>
      <c r="L342" s="225" t="str">
        <f>IF(A342="P",INDEX('LŠZ P'!A$2:AN$2000,B342,20),INDEX('LŠZ H'!A$2:AM$2000,B342,20))</f>
        <v>Pap/Jančiar</v>
      </c>
      <c r="M342" s="225" t="str">
        <f>IF(A342="P",CONCATENATE(INDEX('LŠZ P'!A$2:AN$2000,B342,3),"/",INDEX('LŠZ P'!A$2:AN$2000,B342,4)),CONCATENATE(INDEX('LŠZ H'!A$2:AM$2000,B342,3),"/",INDEX('LŠZ H'!A$2:AM$2000,B342,4)))</f>
        <v>BRIGHT 5 28/XC 200</v>
      </c>
      <c r="N342" s="225" t="e">
        <f>IF(A342="P",CONCATENATE(INDEX('LŠZ P'!A$2:AN$2000,B342,23),";",INDEX('LŠZ P'!A$2:AN$2000,B342,42)),CONCATENATE(INDEX('LŠZ H'!A$2:AM$2000,B342,23),";",INDEX('LŠZ H'!A$2:AM$2000,B342,39)))</f>
        <v>#REF!</v>
      </c>
      <c r="O342" s="294">
        <v>45813</v>
      </c>
      <c r="P342" s="297"/>
    </row>
    <row r="343" spans="1:16" s="262" customFormat="1">
      <c r="A343" s="225" t="s">
        <v>722</v>
      </c>
      <c r="B343" s="258">
        <v>1525</v>
      </c>
      <c r="C343" s="392">
        <v>340</v>
      </c>
      <c r="D343" s="225" t="str">
        <f>IF(A343="P",INDEX('LŠZ P'!A$2:AN$2000,B343,11),INDEX('LŠZ H'!A$2:AM$2000,B343,11))</f>
        <v>René PETRÁŠ</v>
      </c>
      <c r="E343" s="225">
        <f>IF(A343="P",INDEX('LŠZ P'!A$2:AN$2000,B343,5),INDEX('LŠZ H'!A$2:AM$2000,B343,5))</f>
        <v>0</v>
      </c>
      <c r="F343" s="225" t="str">
        <f>IF(A343="P",INDEX('LŠZ P'!A$2:AN$2000,B343,6),INDEX('LŠZ H'!A$2:AM$2000,B343,6))</f>
        <v>P561</v>
      </c>
      <c r="G343" s="258" t="str">
        <f>IF(A343="P",INDEX('LŠZ P'!A$2:AN$2000,B343,21),INDEX('LŠZ H'!A$2:AM$2000,B343,21))</f>
        <v>Z</v>
      </c>
      <c r="H343" s="225">
        <f>IF(A343="P",INDEX('LŠZ P'!A$2:AN$2000,B343,17),INDEX('LŠZ H'!A$2:AM$2000,B343,17))</f>
        <v>23340</v>
      </c>
      <c r="I343" s="294">
        <v>45097</v>
      </c>
      <c r="J343" s="258" t="str">
        <f>IF(A343="P",INDEX('LŠZ P'!A$2:AN$2000,B343,2),INDEX('LŠZ H'!A$2:AM$2000,B343,2))</f>
        <v>T</v>
      </c>
      <c r="K343" s="225" t="str">
        <f>IF(A343="P",CONCATENATE(INDEX('LŠZ P'!A$2:AN$2000,B343,24),",",INDEX('LŠZ P'!A$2:AN$2000,B343,26)," ",INDEX('LŠZ P'!A$2:AN$2000,B343,25)),CONCATENATE(INDEX('LŠZ H'!A$2:AM$2000,B343,24),",",INDEX('LŠZ H'!A$2:AM$2000,B343,26)," ",INDEX('LŠZ H'!A$2:AM$2000,B343,25)))</f>
        <v>Mochovská 2993/4, 45531</v>
      </c>
      <c r="L343" s="225" t="str">
        <f>IF(A343="P",INDEX('LŠZ P'!A$2:AN$2000,B343,20),INDEX('LŠZ H'!A$2:AM$2000,B343,20))</f>
        <v>Jančiar</v>
      </c>
      <c r="M343" s="225" t="str">
        <f>IF(A343="P",CONCATENATE(INDEX('LŠZ P'!A$2:AN$2000,B343,3),"/",INDEX('LŠZ P'!A$2:AN$2000,B343,4)),CONCATENATE(INDEX('LŠZ H'!A$2:AM$2000,B343,3),"/",INDEX('LŠZ H'!A$2:AM$2000,B343,4)))</f>
        <v>/POLINI 200 HF</v>
      </c>
      <c r="N343" s="225" t="e">
        <f>IF(A343="P",CONCATENATE(INDEX('LŠZ P'!A$2:AN$2000,B343,23),";",INDEX('LŠZ P'!A$2:AN$2000,B343,42)),CONCATENATE(INDEX('LŠZ H'!A$2:AM$2000,B343,23),";",INDEX('LŠZ H'!A$2:AM$2000,B343,39)))</f>
        <v>#REF!</v>
      </c>
      <c r="O343" s="294">
        <v>45531</v>
      </c>
      <c r="P343" s="297"/>
    </row>
    <row r="344" spans="1:16" s="262" customFormat="1">
      <c r="A344" s="225" t="s">
        <v>722</v>
      </c>
      <c r="B344" s="258">
        <v>1154</v>
      </c>
      <c r="C344" s="392">
        <v>341</v>
      </c>
      <c r="D344" s="225" t="str">
        <f>IF(A344="P",INDEX('LŠZ P'!A$2:AN$2000,B344,11),INDEX('LŠZ H'!A$2:AM$2000,B344,11))</f>
        <v>Pavol KADLEC</v>
      </c>
      <c r="E344" s="225" t="str">
        <f>IF(A344="P",INDEX('LŠZ P'!A$2:AN$2000,B344,5),INDEX('LŠZ H'!A$2:AM$2000,B344,5))</f>
        <v>OM-L154</v>
      </c>
      <c r="F344" s="225">
        <f>IF(A344="P",INDEX('LŠZ P'!A$2:AN$2000,B344,6),INDEX('LŠZ H'!A$2:AM$2000,B344,6))</f>
        <v>0</v>
      </c>
      <c r="G344" s="258" t="str">
        <f>IF(A344="P",INDEX('LŠZ P'!A$2:AN$2000,B344,21),INDEX('LŠZ H'!A$2:AM$2000,B344,21))</f>
        <v>Z</v>
      </c>
      <c r="H344" s="225">
        <f>IF(A344="P",INDEX('LŠZ P'!A$2:AN$2000,B344,17),INDEX('LŠZ H'!A$2:AM$2000,B344,17))</f>
        <v>23341</v>
      </c>
      <c r="I344" s="294">
        <v>45098</v>
      </c>
      <c r="J344" s="258" t="str">
        <f>IF(A344="P",INDEX('LŠZ P'!A$2:AN$2000,B344,2),INDEX('LŠZ H'!A$2:AM$2000,B344,2))</f>
        <v>MPK</v>
      </c>
      <c r="K344" s="225" t="str">
        <f>IF(A344="P",CONCATENATE(INDEX('LŠZ P'!A$2:AN$2000,B344,24),",",INDEX('LŠZ P'!A$2:AN$2000,B344,26)," ",INDEX('LŠZ P'!A$2:AN$2000,B344,25)),CONCATENATE(INDEX('LŠZ H'!A$2:AM$2000,B344,24),",",INDEX('LŠZ H'!A$2:AM$2000,B344,26)," ",INDEX('LŠZ H'!A$2:AM$2000,B344,25)))</f>
        <v>SNP 3265/5,EN-B 45423</v>
      </c>
      <c r="L344" s="225" t="str">
        <f>IF(A344="P",INDEX('LŠZ P'!A$2:AN$2000,B344,20),INDEX('LŠZ H'!A$2:AM$2000,B344,20))</f>
        <v>Mitter</v>
      </c>
      <c r="M344" s="225" t="str">
        <f>IF(A344="P",CONCATENATE(INDEX('LŠZ P'!A$2:AN$2000,B344,3),"/",INDEX('LŠZ P'!A$2:AN$2000,B344,4)),CONCATENATE(INDEX('LŠZ H'!A$2:AM$2000,B344,3),"/",INDEX('LŠZ H'!A$2:AM$2000,B344,4)))</f>
        <v>CHARGER 25/</v>
      </c>
      <c r="N344" s="225" t="e">
        <f>IF(A344="P",CONCATENATE(INDEX('LŠZ P'!A$2:AN$2000,B344,23),";",INDEX('LŠZ P'!A$2:AN$2000,B344,42)),CONCATENATE(INDEX('LŠZ H'!A$2:AM$2000,B344,23),";",INDEX('LŠZ H'!A$2:AM$2000,B344,39)))</f>
        <v>#REF!</v>
      </c>
      <c r="O344" s="294">
        <v>45423</v>
      </c>
      <c r="P344" s="297"/>
    </row>
    <row r="345" spans="1:16" s="573" customFormat="1">
      <c r="A345" s="225" t="s">
        <v>722</v>
      </c>
      <c r="B345" s="258">
        <v>1230</v>
      </c>
      <c r="C345" s="392">
        <v>342</v>
      </c>
      <c r="D345" s="225" t="str">
        <f>IF(A345="P",INDEX('LŠZ P'!A$2:AN$2000,B345,11),INDEX('LŠZ H'!A$2:AM$2000,B345,11))</f>
        <v>Igor BEDNÁR</v>
      </c>
      <c r="E345" s="225" t="str">
        <f>IF(A345="P",INDEX('LŠZ P'!A$2:AN$2000,B345,5),INDEX('LŠZ H'!A$2:AM$2000,B345,5))</f>
        <v>OM-L230</v>
      </c>
      <c r="F345" s="225">
        <f>IF(A345="P",INDEX('LŠZ P'!A$2:AN$2000,B345,6),INDEX('LŠZ H'!A$2:AM$2000,B345,6))</f>
        <v>0</v>
      </c>
      <c r="G345" s="258" t="str">
        <f>IF(A345="P",INDEX('LŠZ P'!A$2:AN$2000,B345,21),INDEX('LŠZ H'!A$2:AM$2000,B345,21))</f>
        <v>P</v>
      </c>
      <c r="H345" s="225">
        <f>IF(A345="P",INDEX('LŠZ P'!A$2:AN$2000,B345,17),INDEX('LŠZ H'!A$2:AM$2000,B345,17))</f>
        <v>20721</v>
      </c>
      <c r="I345" s="294">
        <v>45099</v>
      </c>
      <c r="J345" s="258" t="str">
        <f>IF(A345="P",INDEX('LŠZ P'!A$2:AN$2000,B345,2),INDEX('LŠZ H'!A$2:AM$2000,B345,2))</f>
        <v>PK</v>
      </c>
      <c r="K345" s="225" t="str">
        <f>IF(A345="P",CONCATENATE(INDEX('LŠZ P'!A$2:AN$2000,B345,24),",",INDEX('LŠZ P'!A$2:AN$2000,B345,26)," ",INDEX('LŠZ P'!A$2:AN$2000,B345,25)),CONCATENATE(INDEX('LŠZ H'!A$2:AM$2000,B345,24),",",INDEX('LŠZ H'!A$2:AM$2000,B345,26)," ",INDEX('LŠZ H'!A$2:AM$2000,B345,25)))</f>
        <v>M.Nešpora 36,EN-B 45666</v>
      </c>
      <c r="L345" s="225" t="str">
        <f>IF(A345="P",INDEX('LŠZ P'!A$2:AN$2000,B345,20),INDEX('LŠZ H'!A$2:AM$2000,B345,20))</f>
        <v>Vyparina</v>
      </c>
      <c r="M345" s="225" t="str">
        <f>IF(A345="P",CONCATENATE(INDEX('LŠZ P'!A$2:AN$2000,B345,3),"/",INDEX('LŠZ P'!A$2:AN$2000,B345,4)),CONCATENATE(INDEX('LŠZ H'!A$2:AM$2000,B345,3),"/",INDEX('LŠZ H'!A$2:AM$2000,B345,4)))</f>
        <v>HOOK 2 25/</v>
      </c>
      <c r="N345" s="225" t="e">
        <f>IF(A345="P",CONCATENATE(INDEX('LŠZ P'!A$2:AN$2000,B345,23),";",INDEX('LŠZ P'!A$2:AN$2000,B345,42)),CONCATENATE(INDEX('LŠZ H'!A$2:AM$2000,B345,23),";",INDEX('LŠZ H'!A$2:AM$2000,B345,39)))</f>
        <v>#REF!</v>
      </c>
      <c r="O345" s="294">
        <v>45666</v>
      </c>
      <c r="P345" s="297"/>
    </row>
    <row r="346" spans="1:16" s="262" customFormat="1">
      <c r="A346" s="225" t="s">
        <v>489</v>
      </c>
      <c r="B346" s="258">
        <v>52</v>
      </c>
      <c r="C346" s="392">
        <v>343</v>
      </c>
      <c r="D346" s="225" t="str">
        <f>IF(A346="P",INDEX('LŠZ P'!A$2:AN$2000,B346,11),INDEX('LŠZ H'!A$2:AM$2000,B346,11))</f>
        <v>Jozef  ČERMÁK</v>
      </c>
      <c r="E346" s="225" t="str">
        <f>IF(A346="P",INDEX('LŠZ P'!A$2:AN$2000,B346,5),INDEX('LŠZ H'!A$2:AM$2000,B346,5))</f>
        <v>OM-H052</v>
      </c>
      <c r="F346" s="225">
        <f>IF(A346="P",INDEX('LŠZ P'!A$2:AN$2000,B346,6),INDEX('LŠZ H'!A$2:AM$2000,B346,6))</f>
        <v>0</v>
      </c>
      <c r="G346" s="258" t="str">
        <f>IF(A346="P",INDEX('LŠZ P'!A$2:AN$2000,B346,21),INDEX('LŠZ H'!A$2:AM$2000,B346,21))</f>
        <v>P</v>
      </c>
      <c r="H346" s="225">
        <f>IF(A346="P",INDEX('LŠZ P'!A$2:AN$2000,B346,17),INDEX('LŠZ H'!A$2:AM$2000,B346,17))</f>
        <v>23343</v>
      </c>
      <c r="I346" s="294">
        <v>45099</v>
      </c>
      <c r="J346" s="258" t="str">
        <f>IF(A346="P",INDEX('LŠZ P'!A$2:AN$2000,B346,2),INDEX('LŠZ H'!A$2:AM$2000,B346,2))</f>
        <v>MZK</v>
      </c>
      <c r="K346" s="225" t="str">
        <f>IF(A346="P",CONCATENATE(INDEX('LŠZ P'!A$2:AN$2000,B346,24),",",INDEX('LŠZ P'!A$2:AN$2000,B346,26)," ",INDEX('LŠZ P'!A$2:AN$2000,B346,25)),CONCATENATE(INDEX('LŠZ H'!A$2:AM$2000,B346,24),",",INDEX('LŠZ H'!A$2:AM$2000,B346,26)," ",INDEX('LŠZ H'!A$2:AM$2000,B346,25)))</f>
        <v>Štúrova 635,900 61 Gajary</v>
      </c>
      <c r="L346" s="225" t="str">
        <f>IF(A346="P",INDEX('LŠZ P'!A$2:AN$2000,B346,20),INDEX('LŠZ H'!A$2:AM$2000,B346,20))</f>
        <v>Bača</v>
      </c>
      <c r="M346" s="225" t="str">
        <f>IF(A346="P",CONCATENATE(INDEX('LŠZ P'!A$2:AN$2000,B346,3),"/",INDEX('LŠZ P'!A$2:AN$2000,B346,4)),CONCATENATE(INDEX('LŠZ H'!A$2:AM$2000,B346,3),"/",INDEX('LŠZ H'!A$2:AM$2000,B346,4)))</f>
        <v>SKY GLIDER/TOMI CROSS/</v>
      </c>
      <c r="N346" s="225" t="str">
        <f>IF(A346="P",CONCATENATE(INDEX('LŠZ P'!A$2:AN$2000,B346,23),";",INDEX('LŠZ P'!A$2:AN$2000,B346,42)),CONCATENATE(INDEX('LŠZ H'!A$2:AM$2000,B346,23),";",INDEX('LŠZ H'!A$2:AM$2000,B346,39)))</f>
        <v>314,27/868;</v>
      </c>
      <c r="O346" s="294">
        <v>45828</v>
      </c>
      <c r="P346" s="297"/>
    </row>
    <row r="347" spans="1:16" s="262" customFormat="1">
      <c r="A347" s="225" t="s">
        <v>722</v>
      </c>
      <c r="B347" s="258">
        <v>459</v>
      </c>
      <c r="C347" s="392">
        <v>344</v>
      </c>
      <c r="D347" s="225" t="str">
        <f>IF(A347="P",INDEX('LŠZ P'!A$2:AN$2000,B347,11),INDEX('LŠZ H'!A$2:AM$2000,B347,11))</f>
        <v>Bc. Štefan PAP</v>
      </c>
      <c r="E347" s="225" t="str">
        <f>IF(A347="P",INDEX('LŠZ P'!A$2:AN$2000,B347,5),INDEX('LŠZ H'!A$2:AM$2000,B347,5))</f>
        <v>OM-P459</v>
      </c>
      <c r="F347" s="225">
        <f>IF(A347="P",INDEX('LŠZ P'!A$2:AN$2000,B347,6),INDEX('LŠZ H'!A$2:AM$2000,B347,6))</f>
        <v>0</v>
      </c>
      <c r="G347" s="258" t="str">
        <f>IF(A347="P",INDEX('LŠZ P'!A$2:AN$2000,B347,21),INDEX('LŠZ H'!A$2:AM$2000,B347,21))</f>
        <v>P</v>
      </c>
      <c r="H347" s="225">
        <f>IF(A347="P",INDEX('LŠZ P'!A$2:AN$2000,B347,17),INDEX('LŠZ H'!A$2:AM$2000,B347,17))</f>
        <v>19328</v>
      </c>
      <c r="I347" s="294">
        <v>45099</v>
      </c>
      <c r="J347" s="258" t="str">
        <f>IF(A347="P",INDEX('LŠZ P'!A$2:AN$2000,B347,2),INDEX('LŠZ H'!A$2:AM$2000,B347,2))</f>
        <v>PK</v>
      </c>
      <c r="K347" s="225" t="str">
        <f>IF(A347="P",CONCATENATE(INDEX('LŠZ P'!A$2:AN$2000,B347,24),",",INDEX('LŠZ P'!A$2:AN$2000,B347,26)," ",INDEX('LŠZ P'!A$2:AN$2000,B347,25)),CONCATENATE(INDEX('LŠZ H'!A$2:AM$2000,B347,24),",",INDEX('LŠZ H'!A$2:AM$2000,B347,26)," ",INDEX('LŠZ H'!A$2:AM$2000,B347,25)))</f>
        <v>Chalupkova 3/A,EN-B 45828</v>
      </c>
      <c r="L347" s="225" t="str">
        <f>IF(A347="P",INDEX('LŠZ P'!A$2:AN$2000,B347,20),INDEX('LŠZ H'!A$2:AM$2000,B347,20))</f>
        <v>Pap</v>
      </c>
      <c r="M347" s="225" t="str">
        <f>IF(A347="P",CONCATENATE(INDEX('LŠZ P'!A$2:AN$2000,B347,3),"/",INDEX('LŠZ P'!A$2:AN$2000,B347,4)),CONCATENATE(INDEX('LŠZ H'!A$2:AM$2000,B347,3),"/",INDEX('LŠZ H'!A$2:AM$2000,B347,4)))</f>
        <v>VECTOR 2 42/</v>
      </c>
      <c r="N347" s="225" t="e">
        <f>IF(A347="P",CONCATENATE(INDEX('LŠZ P'!A$2:AN$2000,B347,23),";",INDEX('LŠZ P'!A$2:AN$2000,B347,42)),CONCATENATE(INDEX('LŠZ H'!A$2:AM$2000,B347,23),";",INDEX('LŠZ H'!A$2:AM$2000,B347,39)))</f>
        <v>#REF!</v>
      </c>
      <c r="O347" s="294">
        <v>45828</v>
      </c>
      <c r="P347" s="297"/>
    </row>
    <row r="348" spans="1:16" s="262" customFormat="1">
      <c r="A348" s="225" t="s">
        <v>722</v>
      </c>
      <c r="B348" s="258">
        <v>487</v>
      </c>
      <c r="C348" s="392">
        <v>345</v>
      </c>
      <c r="D348" s="225" t="str">
        <f>IF(A348="P",INDEX('LŠZ P'!A$2:AN$2000,B348,11),INDEX('LŠZ H'!A$2:AM$2000,B348,11))</f>
        <v>Bc. Štefan PAP</v>
      </c>
      <c r="E348" s="225" t="str">
        <f>IF(A348="P",INDEX('LŠZ P'!A$2:AN$2000,B348,5),INDEX('LŠZ H'!A$2:AM$2000,B348,5))</f>
        <v>OM-P487</v>
      </c>
      <c r="F348" s="225">
        <f>IF(A348="P",INDEX('LŠZ P'!A$2:AN$2000,B348,6),INDEX('LŠZ H'!A$2:AM$2000,B348,6))</f>
        <v>0</v>
      </c>
      <c r="G348" s="258" t="str">
        <f>IF(A348="P",INDEX('LŠZ P'!A$2:AN$2000,B348,21),INDEX('LŠZ H'!A$2:AM$2000,B348,21))</f>
        <v>P</v>
      </c>
      <c r="H348" s="225">
        <f>IF(A348="P",INDEX('LŠZ P'!A$2:AN$2000,B348,17),INDEX('LŠZ H'!A$2:AM$2000,B348,17))</f>
        <v>21367</v>
      </c>
      <c r="I348" s="294">
        <v>45099</v>
      </c>
      <c r="J348" s="258" t="str">
        <f>IF(A348="P",INDEX('LŠZ P'!A$2:AN$2000,B348,2),INDEX('LŠZ H'!A$2:AM$2000,B348,2))</f>
        <v>PK</v>
      </c>
      <c r="K348" s="225" t="str">
        <f>IF(A348="P",CONCATENATE(INDEX('LŠZ P'!A$2:AN$2000,B348,24),",",INDEX('LŠZ P'!A$2:AN$2000,B348,26)," ",INDEX('LŠZ P'!A$2:AN$2000,B348,25)),CONCATENATE(INDEX('LŠZ H'!A$2:AM$2000,B348,24),",",INDEX('LŠZ H'!A$2:AM$2000,B348,26)," ",INDEX('LŠZ H'!A$2:AM$2000,B348,25)))</f>
        <v>Chalupkova 3/A,EN-C 45828</v>
      </c>
      <c r="L348" s="225" t="str">
        <f>IF(A348="P",INDEX('LŠZ P'!A$2:AN$2000,B348,20),INDEX('LŠZ H'!A$2:AM$2000,B348,20))</f>
        <v>Pap</v>
      </c>
      <c r="M348" s="225" t="str">
        <f>IF(A348="P",CONCATENATE(INDEX('LŠZ P'!A$2:AN$2000,B348,3),"/",INDEX('LŠZ P'!A$2:AN$2000,B348,4)),CONCATENATE(INDEX('LŠZ H'!A$2:AM$2000,B348,3),"/",INDEX('LŠZ H'!A$2:AM$2000,B348,4)))</f>
        <v>ASPEN 5 24/</v>
      </c>
      <c r="N348" s="225" t="e">
        <f>IF(A348="P",CONCATENATE(INDEX('LŠZ P'!A$2:AN$2000,B348,23),";",INDEX('LŠZ P'!A$2:AN$2000,B348,42)),CONCATENATE(INDEX('LŠZ H'!A$2:AM$2000,B348,23),";",INDEX('LŠZ H'!A$2:AM$2000,B348,39)))</f>
        <v>#REF!</v>
      </c>
      <c r="O348" s="294">
        <v>45828</v>
      </c>
      <c r="P348" s="297"/>
    </row>
    <row r="349" spans="1:16" s="262" customFormat="1">
      <c r="A349" s="225" t="s">
        <v>722</v>
      </c>
      <c r="B349" s="258">
        <v>1435</v>
      </c>
      <c r="C349" s="392">
        <v>346</v>
      </c>
      <c r="D349" s="225" t="str">
        <f>IF(A349="P",INDEX('LŠZ P'!A$2:AN$2000,B349,11),INDEX('LŠZ H'!A$2:AM$2000,B349,11))</f>
        <v>Szabolcs KÖTELES</v>
      </c>
      <c r="E349" s="225" t="str">
        <f>IF(A349="P",INDEX('LŠZ P'!A$2:AN$2000,B349,5),INDEX('LŠZ H'!A$2:AM$2000,B349,5))</f>
        <v>OM-L435</v>
      </c>
      <c r="F349" s="225">
        <f>IF(A349="P",INDEX('LŠZ P'!A$2:AN$2000,B349,6),INDEX('LŠZ H'!A$2:AM$2000,B349,6))</f>
        <v>0</v>
      </c>
      <c r="G349" s="258" t="str">
        <f>IF(A349="P",INDEX('LŠZ P'!A$2:AN$2000,B349,21),INDEX('LŠZ H'!A$2:AM$2000,B349,21))</f>
        <v>V</v>
      </c>
      <c r="H349" s="225">
        <f>IF(A349="P",INDEX('LŠZ P'!A$2:AN$2000,B349,17),INDEX('LŠZ H'!A$2:AM$2000,B349,17))</f>
        <v>23346</v>
      </c>
      <c r="I349" s="294">
        <v>45099</v>
      </c>
      <c r="J349" s="258" t="str">
        <f>IF(A349="P",INDEX('LŠZ P'!A$2:AN$2000,B349,2),INDEX('LŠZ H'!A$2:AM$2000,B349,2))</f>
        <v>PK</v>
      </c>
      <c r="K349" s="225" t="str">
        <f>IF(A349="P",CONCATENATE(INDEX('LŠZ P'!A$2:AN$2000,B349,24),",",INDEX('LŠZ P'!A$2:AN$2000,B349,26)," ",INDEX('LŠZ P'!A$2:AN$2000,B349,25)),CONCATENATE(INDEX('LŠZ H'!A$2:AM$2000,B349,24),",",INDEX('LŠZ H'!A$2:AM$2000,B349,26)," ",INDEX('LŠZ H'!A$2:AM$2000,B349,25)))</f>
        <v>Spojovacia 11,EN-C 45817</v>
      </c>
      <c r="L349" s="225" t="str">
        <f>IF(A349="P",INDEX('LŠZ P'!A$2:AN$2000,B349,20),INDEX('LŠZ H'!A$2:AM$2000,B349,20))</f>
        <v>Podmaník</v>
      </c>
      <c r="M349" s="225" t="str">
        <f>IF(A349="P",CONCATENATE(INDEX('LŠZ P'!A$2:AN$2000,B349,3),"/",INDEX('LŠZ P'!A$2:AN$2000,B349,4)),CONCATENATE(INDEX('LŠZ H'!A$2:AM$2000,B349,3),"/",INDEX('LŠZ H'!A$2:AM$2000,B349,4)))</f>
        <v>ARTIK 6 25/</v>
      </c>
      <c r="N349" s="225" t="e">
        <f>IF(A349="P",CONCATENATE(INDEX('LŠZ P'!A$2:AN$2000,B349,23),";",INDEX('LŠZ P'!A$2:AN$2000,B349,42)),CONCATENATE(INDEX('LŠZ H'!A$2:AM$2000,B349,23),";",INDEX('LŠZ H'!A$2:AM$2000,B349,39)))</f>
        <v>#REF!</v>
      </c>
      <c r="O349" s="294">
        <v>45817</v>
      </c>
      <c r="P349" s="297"/>
    </row>
    <row r="350" spans="1:16" s="262" customFormat="1">
      <c r="A350" s="225" t="s">
        <v>722</v>
      </c>
      <c r="B350" s="258">
        <v>1018</v>
      </c>
      <c r="C350" s="392">
        <v>347</v>
      </c>
      <c r="D350" s="225" t="str">
        <f>IF(A350="P",INDEX('LŠZ P'!A$2:AN$2000,B350,11),INDEX('LŠZ H'!A$2:AM$2000,B350,11))</f>
        <v>Pavol KONEK</v>
      </c>
      <c r="E350" s="225" t="str">
        <f>IF(A350="P",INDEX('LŠZ P'!A$2:AN$2000,B350,5),INDEX('LŠZ H'!A$2:AM$2000,B350,5))</f>
        <v>OM-L018</v>
      </c>
      <c r="F350" s="296" t="str">
        <f>IF(A350="P",INDEX('LŠZ P'!A$2:AN$2000,B350,6),INDEX('LŠZ H'!A$2:AM$2000,B350,6))</f>
        <v>L018</v>
      </c>
      <c r="G350" s="258" t="str">
        <f>IF(A350="P",INDEX('LŠZ P'!A$2:AN$2000,B350,21),INDEX('LŠZ H'!A$2:AM$2000,B350,21))</f>
        <v>P/P</v>
      </c>
      <c r="H350" s="225">
        <f>IF(A350="P",INDEX('LŠZ P'!A$2:AN$2000,B350,17),INDEX('LŠZ H'!A$2:AM$2000,B350,17))</f>
        <v>21270</v>
      </c>
      <c r="I350" s="294">
        <v>45100</v>
      </c>
      <c r="J350" s="258" t="str">
        <f>IF(A350="P",INDEX('LŠZ P'!A$2:AN$2000,B350,2),INDEX('LŠZ H'!A$2:AM$2000,B350,2))</f>
        <v>MPK</v>
      </c>
      <c r="K350" s="225" t="str">
        <f>IF(A350="P",CONCATENATE(INDEX('LŠZ P'!A$2:AN$2000,B350,24),",",INDEX('LŠZ P'!A$2:AN$2000,B350,26)," ",INDEX('LŠZ P'!A$2:AN$2000,B350,25)),CONCATENATE(INDEX('LŠZ H'!A$2:AM$2000,B350,24),",",INDEX('LŠZ H'!A$2:AM$2000,B350,26)," ",INDEX('LŠZ H'!A$2:AM$2000,B350,25)))</f>
        <v>Na Skotni 137/1,AFNOR 45797</v>
      </c>
      <c r="L350" s="225" t="str">
        <f>IF(A350="P",INDEX('LŠZ P'!A$2:AN$2000,B350,20),INDEX('LŠZ H'!A$2:AM$2000,B350,20))</f>
        <v>Vrabec/Badár</v>
      </c>
      <c r="M350" s="225" t="str">
        <f>IF(A350="P",CONCATENATE(INDEX('LŠZ P'!A$2:AN$2000,B350,3),"/",INDEX('LŠZ P'!A$2:AN$2000,B350,4)),CONCATENATE(INDEX('LŠZ H'!A$2:AM$2000,B350,3),"/",INDEX('LŠZ H'!A$2:AM$2000,B350,4)))</f>
        <v>VEGA 2 L/PPG ANT 202</v>
      </c>
      <c r="N350" s="225" t="e">
        <f>IF(A350="P",CONCATENATE(INDEX('LŠZ P'!A$2:AN$2000,B350,23),";",INDEX('LŠZ P'!A$2:AN$2000,B350,42)),CONCATENATE(INDEX('LŠZ H'!A$2:AM$2000,B350,23),";",INDEX('LŠZ H'!A$2:AM$2000,B350,39)))</f>
        <v>#REF!</v>
      </c>
      <c r="O350" s="294">
        <v>45797</v>
      </c>
      <c r="P350" s="297"/>
    </row>
    <row r="351" spans="1:16" s="573" customFormat="1">
      <c r="A351" s="225" t="s">
        <v>722</v>
      </c>
      <c r="B351" s="258">
        <v>607</v>
      </c>
      <c r="C351" s="392">
        <v>348</v>
      </c>
      <c r="D351" s="225" t="str">
        <f>IF(A351="P",INDEX('LŠZ P'!A$2:AN$2000,B351,11),INDEX('LŠZ H'!A$2:AM$2000,B351,11))</f>
        <v>Ing. Jozef ŠEPITKA</v>
      </c>
      <c r="E351" s="225" t="str">
        <f>IF(A351="P",INDEX('LŠZ P'!A$2:AN$2000,B351,5),INDEX('LŠZ H'!A$2:AM$2000,B351,5))</f>
        <v>OM-P607</v>
      </c>
      <c r="F351" s="225">
        <f>IF(A351="P",INDEX('LŠZ P'!A$2:AN$2000,B351,6),INDEX('LŠZ H'!A$2:AM$2000,B351,6))</f>
        <v>0</v>
      </c>
      <c r="G351" s="258" t="str">
        <f>IF(A351="P",INDEX('LŠZ P'!A$2:AN$2000,B351,21),INDEX('LŠZ H'!A$2:AM$2000,B351,21))</f>
        <v>P</v>
      </c>
      <c r="H351" s="225">
        <f>IF(A351="P",INDEX('LŠZ P'!A$2:AN$2000,B351,17),INDEX('LŠZ H'!A$2:AM$2000,B351,17))</f>
        <v>23348</v>
      </c>
      <c r="I351" s="294">
        <v>45103</v>
      </c>
      <c r="J351" s="258" t="str">
        <f>IF(A351="P",INDEX('LŠZ P'!A$2:AN$2000,B351,2),INDEX('LŠZ H'!A$2:AM$2000,B351,2))</f>
        <v>MPK</v>
      </c>
      <c r="K351" s="225" t="str">
        <f>IF(A351="P",CONCATENATE(INDEX('LŠZ P'!A$2:AN$2000,B351,24),",",INDEX('LŠZ P'!A$2:AN$2000,B351,26)," ",INDEX('LŠZ P'!A$2:AN$2000,B351,25)),CONCATENATE(INDEX('LŠZ H'!A$2:AM$2000,B351,24),",",INDEX('LŠZ H'!A$2:AM$2000,B351,26)," ",INDEX('LŠZ H'!A$2:AM$2000,B351,25)))</f>
        <v>Nábrežná 15,EN-B 45352</v>
      </c>
      <c r="L351" s="225" t="str">
        <f>IF(A351="P",INDEX('LŠZ P'!A$2:AN$2000,B351,20),INDEX('LŠZ H'!A$2:AM$2000,B351,20))</f>
        <v>Čierny</v>
      </c>
      <c r="M351" s="225" t="str">
        <f>IF(A351="P",CONCATENATE(INDEX('LŠZ P'!A$2:AN$2000,B351,3),"/",INDEX('LŠZ P'!A$2:AN$2000,B351,4)),CONCATENATE(INDEX('LŠZ H'!A$2:AM$2000,B351,3),"/",INDEX('LŠZ H'!A$2:AM$2000,B351,4)))</f>
        <v>TREND 4 28/</v>
      </c>
      <c r="N351" s="225" t="e">
        <f>IF(A351="P",CONCATENATE(INDEX('LŠZ P'!A$2:AN$2000,B351,23),";",INDEX('LŠZ P'!A$2:AN$2000,B351,42)),CONCATENATE(INDEX('LŠZ H'!A$2:AM$2000,B351,23),";",INDEX('LŠZ H'!A$2:AM$2000,B351,39)))</f>
        <v>#REF!</v>
      </c>
      <c r="O351" s="294">
        <v>45352</v>
      </c>
      <c r="P351" s="297"/>
    </row>
    <row r="352" spans="1:16" s="262" customFormat="1">
      <c r="A352" s="225" t="s">
        <v>722</v>
      </c>
      <c r="B352" s="258">
        <v>794</v>
      </c>
      <c r="C352" s="392">
        <v>349</v>
      </c>
      <c r="D352" s="225" t="str">
        <f>IF(A352="P",INDEX('LŠZ P'!A$2:AN$2000,B352,11),INDEX('LŠZ H'!A$2:AM$2000,B352,11))</f>
        <v>Ing. Jaroslav GÁBIK</v>
      </c>
      <c r="E352" s="225" t="str">
        <f>IF(A352="P",INDEX('LŠZ P'!A$2:AN$2000,B352,5),INDEX('LŠZ H'!A$2:AM$2000,B352,5))</f>
        <v>OM-P794</v>
      </c>
      <c r="F352" s="225">
        <f>IF(A352="P",INDEX('LŠZ P'!A$2:AN$2000,B352,6),INDEX('LŠZ H'!A$2:AM$2000,B352,6))</f>
        <v>0</v>
      </c>
      <c r="G352" s="258" t="str">
        <f>IF(A352="P",INDEX('LŠZ P'!A$2:AN$2000,B352,21),INDEX('LŠZ H'!A$2:AM$2000,B352,21))</f>
        <v>Z</v>
      </c>
      <c r="H352" s="225">
        <f>IF(A352="P",INDEX('LŠZ P'!A$2:AN$2000,B352,17),INDEX('LŠZ H'!A$2:AM$2000,B352,17))</f>
        <v>23349</v>
      </c>
      <c r="I352" s="294">
        <v>45104</v>
      </c>
      <c r="J352" s="258" t="str">
        <f>IF(A352="P",INDEX('LŠZ P'!A$2:AN$2000,B352,2),INDEX('LŠZ H'!A$2:AM$2000,B352,2))</f>
        <v>PK</v>
      </c>
      <c r="K352" s="225" t="str">
        <f>IF(A352="P",CONCATENATE(INDEX('LŠZ P'!A$2:AN$2000,B352,24),",",INDEX('LŠZ P'!A$2:AN$2000,B352,26)," ",INDEX('LŠZ P'!A$2:AN$2000,B352,25)),CONCATENATE(INDEX('LŠZ H'!A$2:AM$2000,B352,24),",",INDEX('LŠZ H'!A$2:AM$2000,B352,26)," ",INDEX('LŠZ H'!A$2:AM$2000,B352,25)))</f>
        <v>Moravská 1634/21,EN-B 45707</v>
      </c>
      <c r="L352" s="225" t="str">
        <f>IF(A352="P",INDEX('LŠZ P'!A$2:AN$2000,B352,20),INDEX('LŠZ H'!A$2:AM$2000,B352,20))</f>
        <v>Matovič</v>
      </c>
      <c r="M352" s="225" t="str">
        <f>IF(A352="P",CONCATENATE(INDEX('LŠZ P'!A$2:AN$2000,B352,3),"/",INDEX('LŠZ P'!A$2:AN$2000,B352,4)),CONCATENATE(INDEX('LŠZ H'!A$2:AM$2000,B352,3),"/",INDEX('LŠZ H'!A$2:AM$2000,B352,4)))</f>
        <v>APOLLO 2 L/</v>
      </c>
      <c r="N352" s="225" t="e">
        <f>IF(A352="P",CONCATENATE(INDEX('LŠZ P'!A$2:AN$2000,B352,23),";",INDEX('LŠZ P'!A$2:AN$2000,B352,42)),CONCATENATE(INDEX('LŠZ H'!A$2:AM$2000,B352,23),";",INDEX('LŠZ H'!A$2:AM$2000,B352,39)))</f>
        <v>#REF!</v>
      </c>
      <c r="O352" s="294">
        <v>45707</v>
      </c>
      <c r="P352" s="297"/>
    </row>
    <row r="353" spans="1:16" s="262" customFormat="1">
      <c r="A353" s="225" t="s">
        <v>489</v>
      </c>
      <c r="B353" s="258">
        <v>15</v>
      </c>
      <c r="C353" s="392">
        <v>350</v>
      </c>
      <c r="D353" s="225" t="str">
        <f>IF(A353="P",INDEX('LŠZ P'!A$2:AN$2000,B353,11),INDEX('LŠZ H'!A$2:AM$2000,B353,11))</f>
        <v>Ján TÓTH</v>
      </c>
      <c r="E353" s="225" t="str">
        <f>IF(A353="P",INDEX('LŠZ P'!A$2:AN$2000,B353,5),INDEX('LŠZ H'!A$2:AM$2000,B353,5))</f>
        <v>OM-H015</v>
      </c>
      <c r="F353" s="225">
        <f>IF(A353="P",INDEX('LŠZ P'!A$2:AN$2000,B353,6),INDEX('LŠZ H'!A$2:AM$2000,B353,6))</f>
        <v>0</v>
      </c>
      <c r="G353" s="258" t="str">
        <f>IF(A353="P",INDEX('LŠZ P'!A$2:AN$2000,B353,21),INDEX('LŠZ H'!A$2:AM$2000,B353,21))</f>
        <v>P</v>
      </c>
      <c r="H353" s="225">
        <f>IF(A353="P",INDEX('LŠZ P'!A$2:AN$2000,B353,17),INDEX('LŠZ H'!A$2:AM$2000,B353,17))</f>
        <v>16126</v>
      </c>
      <c r="I353" s="294">
        <v>45104</v>
      </c>
      <c r="J353" s="258" t="str">
        <f>IF(A353="P",INDEX('LŠZ P'!A$2:AN$2000,B353,2),INDEX('LŠZ H'!A$2:AM$2000,B353,2))</f>
        <v>MZK</v>
      </c>
      <c r="K353" s="225" t="str">
        <f>IF(A353="P",CONCATENATE(INDEX('LŠZ P'!A$2:AN$2000,B353,24),",",INDEX('LŠZ P'!A$2:AN$2000,B353,26)," ",INDEX('LŠZ P'!A$2:AN$2000,B353,25)),CONCATENATE(INDEX('LŠZ H'!A$2:AM$2000,B353,24),",",INDEX('LŠZ H'!A$2:AM$2000,B353,26)," ",INDEX('LŠZ H'!A$2:AM$2000,B353,25)))</f>
        <v>Hokovce 24,935 84 Hokovce</v>
      </c>
      <c r="L353" s="225" t="str">
        <f>IF(A353="P",INDEX('LŠZ P'!A$2:AN$2000,B353,20),INDEX('LŠZ H'!A$2:AM$2000,B353,20))</f>
        <v>Bača</v>
      </c>
      <c r="M353" s="225" t="str">
        <f>IF(A353="P",CONCATENATE(INDEX('LŠZ P'!A$2:AN$2000,B353,3),"/",INDEX('LŠZ P'!A$2:AN$2000,B353,4)),CONCATENATE(INDEX('LŠZ H'!A$2:AM$2000,B353,3),"/",INDEX('LŠZ H'!A$2:AM$2000,B353,4)))</f>
        <v>APOLLO C15 DD/DELTA JET 2/</v>
      </c>
      <c r="N353" s="225" t="str">
        <f>IF(A353="P",CONCATENATE(INDEX('LŠZ P'!A$2:AN$2000,B353,23),";",INDEX('LŠZ P'!A$2:AN$2000,B353,42)),CONCATENATE(INDEX('LŠZ H'!A$2:AM$2000,B353,23),";",INDEX('LŠZ H'!A$2:AM$2000,B353,39)))</f>
        <v>69/181;</v>
      </c>
      <c r="O353" s="294">
        <v>45833</v>
      </c>
      <c r="P353" s="297"/>
    </row>
    <row r="354" spans="1:16" s="262" customFormat="1">
      <c r="A354" s="225" t="s">
        <v>489</v>
      </c>
      <c r="B354" s="258">
        <v>103</v>
      </c>
      <c r="C354" s="392">
        <v>351</v>
      </c>
      <c r="D354" s="225" t="str">
        <f>IF(A354="P",INDEX('LŠZ P'!A$2:AN$2000,B354,11),INDEX('LŠZ H'!A$2:AM$2000,B354,11))</f>
        <v>Ján TÓTH</v>
      </c>
      <c r="E354" s="225" t="str">
        <f>IF(A354="P",INDEX('LŠZ P'!A$2:AN$2000,B354,5),INDEX('LŠZ H'!A$2:AM$2000,B354,5))</f>
        <v>OM-H103</v>
      </c>
      <c r="F354" s="225">
        <f>IF(A354="P",INDEX('LŠZ P'!A$2:AN$2000,B354,6),INDEX('LŠZ H'!A$2:AM$2000,B354,6))</f>
        <v>0</v>
      </c>
      <c r="G354" s="258" t="str">
        <f>IF(A354="P",INDEX('LŠZ P'!A$2:AN$2000,B354,21),INDEX('LŠZ H'!A$2:AM$2000,B354,21))</f>
        <v>P</v>
      </c>
      <c r="H354" s="225">
        <f>IF(A354="P",INDEX('LŠZ P'!A$2:AN$2000,B354,17),INDEX('LŠZ H'!A$2:AM$2000,B354,17))</f>
        <v>19379</v>
      </c>
      <c r="I354" s="294">
        <v>45104</v>
      </c>
      <c r="J354" s="258" t="str">
        <f>IF(A354="P",INDEX('LŠZ P'!A$2:AN$2000,B354,2),INDEX('LŠZ H'!A$2:AM$2000,B354,2))</f>
        <v>MZK</v>
      </c>
      <c r="K354" s="225" t="str">
        <f>IF(A354="P",CONCATENATE(INDEX('LŠZ P'!A$2:AN$2000,B354,24),",",INDEX('LŠZ P'!A$2:AN$2000,B354,26)," ",INDEX('LŠZ P'!A$2:AN$2000,B354,25)),CONCATENATE(INDEX('LŠZ H'!A$2:AM$2000,B354,24),",",INDEX('LŠZ H'!A$2:AM$2000,B354,26)," ",INDEX('LŠZ H'!A$2:AM$2000,B354,25)))</f>
        <v>Hokovce 24,935 84 Hokovce</v>
      </c>
      <c r="L354" s="225" t="str">
        <f>IF(A354="P",INDEX('LŠZ P'!A$2:AN$2000,B354,20),INDEX('LŠZ H'!A$2:AM$2000,B354,20))</f>
        <v>Bača</v>
      </c>
      <c r="M354" s="225" t="str">
        <f>IF(A354="P",CONCATENATE(INDEX('LŠZ P'!A$2:AN$2000,B354,3),"/",INDEX('LŠZ P'!A$2:AN$2000,B354,4)),CONCATENATE(INDEX('LŠZ H'!A$2:AM$2000,B354,3),"/",INDEX('LŠZ H'!A$2:AM$2000,B354,4)))</f>
        <v>APOLLO C 15 DD/DELTA JET 2/</v>
      </c>
      <c r="N354" s="225" t="str">
        <f>IF(A354="P",CONCATENATE(INDEX('LŠZ P'!A$2:AN$2000,B354,23),";",INDEX('LŠZ P'!A$2:AN$2000,B354,42)),CONCATENATE(INDEX('LŠZ H'!A$2:AM$2000,B354,23),";",INDEX('LŠZ H'!A$2:AM$2000,B354,39)))</f>
        <v>119/215;</v>
      </c>
      <c r="O354" s="294">
        <v>45833</v>
      </c>
      <c r="P354" s="297"/>
    </row>
    <row r="355" spans="1:16" s="262" customFormat="1">
      <c r="A355" s="225" t="s">
        <v>722</v>
      </c>
      <c r="B355" s="258">
        <v>1008</v>
      </c>
      <c r="C355" s="392">
        <v>352</v>
      </c>
      <c r="D355" s="225" t="str">
        <f>IF(A355="P",INDEX('LŠZ P'!A$2:AN$2000,B355,11),INDEX('LŠZ H'!A$2:AM$2000,B355,11))</f>
        <v>Tomáš VALENTA</v>
      </c>
      <c r="E355" s="225" t="str">
        <f>IF(A355="P",INDEX('LŠZ P'!A$2:AN$2000,B355,5),INDEX('LŠZ H'!A$2:AM$2000,B355,5))</f>
        <v>OM-L008</v>
      </c>
      <c r="F355" s="225">
        <f>IF(A355="P",INDEX('LŠZ P'!A$2:AN$2000,B355,6),INDEX('LŠZ H'!A$2:AM$2000,B355,6))</f>
        <v>0</v>
      </c>
      <c r="G355" s="258" t="str">
        <f>IF(A355="P",INDEX('LŠZ P'!A$2:AN$2000,B355,21),INDEX('LŠZ H'!A$2:AM$2000,B355,21))</f>
        <v>P</v>
      </c>
      <c r="H355" s="225">
        <f>IF(A355="P",INDEX('LŠZ P'!A$2:AN$2000,B355,17),INDEX('LŠZ H'!A$2:AM$2000,B355,17))</f>
        <v>21052</v>
      </c>
      <c r="I355" s="294">
        <v>45105</v>
      </c>
      <c r="J355" s="258" t="str">
        <f>IF(A355="P",INDEX('LŠZ P'!A$2:AN$2000,B355,2),INDEX('LŠZ H'!A$2:AM$2000,B355,2))</f>
        <v>PK</v>
      </c>
      <c r="K355" s="225" t="str">
        <f>IF(A355="P",CONCATENATE(INDEX('LŠZ P'!A$2:AN$2000,B355,24),",",INDEX('LŠZ P'!A$2:AN$2000,B355,26)," ",INDEX('LŠZ P'!A$2:AN$2000,B355,25)),CONCATENATE(INDEX('LŠZ H'!A$2:AM$2000,B355,24),",",INDEX('LŠZ H'!A$2:AM$2000,B355,26)," ",INDEX('LŠZ H'!A$2:AM$2000,B355,25)))</f>
        <v>Panónska 17,EN-B 45827</v>
      </c>
      <c r="L355" s="225" t="str">
        <f>IF(A355="P",INDEX('LŠZ P'!A$2:AN$2000,B355,20),INDEX('LŠZ H'!A$2:AM$2000,B355,20))</f>
        <v>Šimek</v>
      </c>
      <c r="M355" s="225" t="str">
        <f>IF(A355="P",CONCATENATE(INDEX('LŠZ P'!A$2:AN$2000,B355,3),"/",INDEX('LŠZ P'!A$2:AN$2000,B355,4)),CONCATENATE(INDEX('LŠZ H'!A$2:AM$2000,B355,3),"/",INDEX('LŠZ H'!A$2:AM$2000,B355,4)))</f>
        <v>RIOT M/</v>
      </c>
      <c r="N355" s="225" t="e">
        <f>IF(A355="P",CONCATENATE(INDEX('LŠZ P'!A$2:AN$2000,B355,23),";",INDEX('LŠZ P'!A$2:AN$2000,B355,42)),CONCATENATE(INDEX('LŠZ H'!A$2:AM$2000,B355,23),";",INDEX('LŠZ H'!A$2:AM$2000,B355,39)))</f>
        <v>#REF!</v>
      </c>
      <c r="O355" s="294">
        <v>45827</v>
      </c>
      <c r="P355" s="297"/>
    </row>
    <row r="356" spans="1:16" s="262" customFormat="1">
      <c r="A356" s="225" t="s">
        <v>722</v>
      </c>
      <c r="B356" s="258">
        <v>233</v>
      </c>
      <c r="C356" s="392">
        <v>353</v>
      </c>
      <c r="D356" s="225" t="str">
        <f>IF(A356="P",INDEX('LŠZ P'!A$2:AN$2000,B356,11),INDEX('LŠZ H'!A$2:AM$2000,B356,11))</f>
        <v>Patrik DEVEČKA</v>
      </c>
      <c r="E356" s="225" t="str">
        <f>IF(A356="P",INDEX('LŠZ P'!A$2:AN$2000,B356,5),INDEX('LŠZ H'!A$2:AM$2000,B356,5))</f>
        <v>OM-P233</v>
      </c>
      <c r="F356" s="225">
        <f>IF(A356="P",INDEX('LŠZ P'!A$2:AN$2000,B356,6),INDEX('LŠZ H'!A$2:AM$2000,B356,6))</f>
        <v>0</v>
      </c>
      <c r="G356" s="258" t="str">
        <f>IF(A356="P",INDEX('LŠZ P'!A$2:AN$2000,B356,21),INDEX('LŠZ H'!A$2:AM$2000,B356,21))</f>
        <v>P,Z</v>
      </c>
      <c r="H356" s="225">
        <f>IF(A356="P",INDEX('LŠZ P'!A$2:AN$2000,B356,17),INDEX('LŠZ H'!A$2:AM$2000,B356,17))</f>
        <v>23353</v>
      </c>
      <c r="I356" s="294">
        <v>45105</v>
      </c>
      <c r="J356" s="258" t="str">
        <f>IF(A356="P",INDEX('LŠZ P'!A$2:AN$2000,B356,2),INDEX('LŠZ H'!A$2:AM$2000,B356,2))</f>
        <v>PK</v>
      </c>
      <c r="K356" s="225" t="str">
        <f>IF(A356="P",CONCATENATE(INDEX('LŠZ P'!A$2:AN$2000,B356,24),",",INDEX('LŠZ P'!A$2:AN$2000,B356,26)," ",INDEX('LŠZ P'!A$2:AN$2000,B356,25)),CONCATENATE(INDEX('LŠZ H'!A$2:AM$2000,B356,24),",",INDEX('LŠZ H'!A$2:AM$2000,B356,26)," ",INDEX('LŠZ H'!A$2:AM$2000,B356,25)))</f>
        <v>Gaľovany 108,LTF 1 45831</v>
      </c>
      <c r="L356" s="225" t="str">
        <f>IF(A356="P",INDEX('LŠZ P'!A$2:AN$2000,B356,20),INDEX('LŠZ H'!A$2:AM$2000,B356,20))</f>
        <v>Kačmár</v>
      </c>
      <c r="M356" s="225" t="str">
        <f>IF(A356="P",CONCATENATE(INDEX('LŠZ P'!A$2:AN$2000,B356,3),"/",INDEX('LŠZ P'!A$2:AN$2000,B356,4)),CONCATENATE(INDEX('LŠZ H'!A$2:AM$2000,B356,3),"/",INDEX('LŠZ H'!A$2:AM$2000,B356,4)))</f>
        <v>MITO M/</v>
      </c>
      <c r="N356" s="225" t="e">
        <f>IF(A356="P",CONCATENATE(INDEX('LŠZ P'!A$2:AN$2000,B356,23),";",INDEX('LŠZ P'!A$2:AN$2000,B356,42)),CONCATENATE(INDEX('LŠZ H'!A$2:AM$2000,B356,23),";",INDEX('LŠZ H'!A$2:AM$2000,B356,39)))</f>
        <v>#REF!</v>
      </c>
      <c r="O356" s="294">
        <v>45831</v>
      </c>
      <c r="P356" s="297"/>
    </row>
    <row r="357" spans="1:16" s="262" customFormat="1">
      <c r="A357" s="225" t="s">
        <v>722</v>
      </c>
      <c r="B357" s="258">
        <v>1083</v>
      </c>
      <c r="C357" s="392">
        <v>354</v>
      </c>
      <c r="D357" s="225" t="str">
        <f>IF(A357="P",INDEX('LŠZ P'!A$2:AN$2000,B357,11),INDEX('LŠZ H'!A$2:AM$2000,B357,11))</f>
        <v>Ing. Maroš GERMAN</v>
      </c>
      <c r="E357" s="225" t="str">
        <f>IF(A357="P",INDEX('LŠZ P'!A$2:AN$2000,B357,5),INDEX('LŠZ H'!A$2:AM$2000,B357,5))</f>
        <v>OM-L083</v>
      </c>
      <c r="F357" s="225" t="str">
        <f>IF(A357="P",INDEX('LŠZ P'!A$2:AN$2000,B357,6),INDEX('LŠZ H'!A$2:AM$2000,B357,6))</f>
        <v>P720</v>
      </c>
      <c r="G357" s="258" t="str">
        <f>IF(A357="P",INDEX('LŠZ P'!A$2:AN$2000,B357,21),INDEX('LŠZ H'!A$2:AM$2000,B357,21))</f>
        <v>P/P</v>
      </c>
      <c r="H357" s="225">
        <f>IF(A357="P",INDEX('LŠZ P'!A$2:AN$2000,B357,17),INDEX('LŠZ H'!A$2:AM$2000,B357,17))</f>
        <v>19346</v>
      </c>
      <c r="I357" s="294">
        <v>45105</v>
      </c>
      <c r="J357" s="258" t="str">
        <f>IF(A357="P",INDEX('LŠZ P'!A$2:AN$2000,B357,2),INDEX('LŠZ H'!A$2:AM$2000,B357,2))</f>
        <v>MPK</v>
      </c>
      <c r="K357" s="225" t="str">
        <f>IF(A357="P",CONCATENATE(INDEX('LŠZ P'!A$2:AN$2000,B357,24),",",INDEX('LŠZ P'!A$2:AN$2000,B357,26)," ",INDEX('LŠZ P'!A$2:AN$2000,B357,25)),CONCATENATE(INDEX('LŠZ H'!A$2:AM$2000,B357,24),",",INDEX('LŠZ H'!A$2:AM$2000,B357,26)," ",INDEX('LŠZ H'!A$2:AM$2000,B357,25)))</f>
        <v>Richvald 231,DGAC 45835</v>
      </c>
      <c r="L357" s="225" t="str">
        <f>IF(A357="P",INDEX('LŠZ P'!A$2:AN$2000,B357,20),INDEX('LŠZ H'!A$2:AM$2000,B357,20))</f>
        <v>Šimko</v>
      </c>
      <c r="M357" s="225" t="str">
        <f>IF(A357="P",CONCATENATE(INDEX('LŠZ P'!A$2:AN$2000,B357,3),"/",INDEX('LŠZ P'!A$2:AN$2000,B357,4)),CONCATENATE(INDEX('LŠZ H'!A$2:AM$2000,B357,3),"/",INDEX('LŠZ H'!A$2:AM$2000,B357,4)))</f>
        <v>WASP Motor M/RR 200</v>
      </c>
      <c r="N357" s="225" t="e">
        <f>IF(A357="P",CONCATENATE(INDEX('LŠZ P'!A$2:AN$2000,B357,23),";",INDEX('LŠZ P'!A$2:AN$2000,B357,42)),CONCATENATE(INDEX('LŠZ H'!A$2:AM$2000,B357,23),";",INDEX('LŠZ H'!A$2:AM$2000,B357,39)))</f>
        <v>#REF!</v>
      </c>
      <c r="O357" s="294">
        <v>45835</v>
      </c>
      <c r="P357" s="297"/>
    </row>
    <row r="358" spans="1:16" s="262" customFormat="1">
      <c r="A358" s="225" t="s">
        <v>722</v>
      </c>
      <c r="B358" s="258">
        <v>229</v>
      </c>
      <c r="C358" s="392">
        <v>355</v>
      </c>
      <c r="D358" s="225" t="str">
        <f>IF(A358="P",INDEX('LŠZ P'!A$2:AN$2000,B358,11),INDEX('LŠZ H'!A$2:AM$2000,B358,11))</f>
        <v>Marek REMIŠOVSKÝ</v>
      </c>
      <c r="E358" s="225" t="str">
        <f>IF(A358="P",INDEX('LŠZ P'!A$2:AN$2000,B358,5),INDEX('LŠZ H'!A$2:AM$2000,B358,5))</f>
        <v>OM-P229</v>
      </c>
      <c r="F358" s="225">
        <f>IF(A358="P",INDEX('LŠZ P'!A$2:AN$2000,B358,6),INDEX('LŠZ H'!A$2:AM$2000,B358,6))</f>
        <v>0</v>
      </c>
      <c r="G358" s="258" t="str">
        <f>IF(A358="P",INDEX('LŠZ P'!A$2:AN$2000,B358,21),INDEX('LŠZ H'!A$2:AM$2000,B358,21))</f>
        <v>V</v>
      </c>
      <c r="H358" s="225">
        <f>IF(A358="P",INDEX('LŠZ P'!A$2:AN$2000,B358,17),INDEX('LŠZ H'!A$2:AM$2000,B358,17))</f>
        <v>23355</v>
      </c>
      <c r="I358" s="294">
        <v>45105</v>
      </c>
      <c r="J358" s="258" t="str">
        <f>IF(A358="P",INDEX('LŠZ P'!A$2:AN$2000,B358,2),INDEX('LŠZ H'!A$2:AM$2000,B358,2))</f>
        <v>PK</v>
      </c>
      <c r="K358" s="225" t="str">
        <f>IF(A358="P",CONCATENATE(INDEX('LŠZ P'!A$2:AN$2000,B358,24),",",INDEX('LŠZ P'!A$2:AN$2000,B358,26)," ",INDEX('LŠZ P'!A$2:AN$2000,B358,25)),CONCATENATE(INDEX('LŠZ H'!A$2:AM$2000,B358,24),",",INDEX('LŠZ H'!A$2:AM$2000,B358,26)," ",INDEX('LŠZ H'!A$2:AM$2000,B358,25)))</f>
        <v>Dolná Lehota 318,EN-B 45817</v>
      </c>
      <c r="L358" s="225" t="str">
        <f>IF(A358="P",INDEX('LŠZ P'!A$2:AN$2000,B358,20),INDEX('LŠZ H'!A$2:AM$2000,B358,20))</f>
        <v>Čierny</v>
      </c>
      <c r="M358" s="225" t="str">
        <f>IF(A358="P",CONCATENATE(INDEX('LŠZ P'!A$2:AN$2000,B358,3),"/",INDEX('LŠZ P'!A$2:AN$2000,B358,4)),CONCATENATE(INDEX('LŠZ H'!A$2:AM$2000,B358,3),"/",INDEX('LŠZ H'!A$2:AM$2000,B358,4)))</f>
        <v>KUDOS 2 M /</v>
      </c>
      <c r="N358" s="225" t="e">
        <f>IF(A358="P",CONCATENATE(INDEX('LŠZ P'!A$2:AN$2000,B358,23),";",INDEX('LŠZ P'!A$2:AN$2000,B358,42)),CONCATENATE(INDEX('LŠZ H'!A$2:AM$2000,B358,23),";",INDEX('LŠZ H'!A$2:AM$2000,B358,39)))</f>
        <v>#REF!</v>
      </c>
      <c r="O358" s="294">
        <v>45817</v>
      </c>
      <c r="P358" s="297"/>
    </row>
    <row r="359" spans="1:16" s="262" customFormat="1">
      <c r="A359" s="225" t="s">
        <v>722</v>
      </c>
      <c r="B359" s="258">
        <v>1233</v>
      </c>
      <c r="C359" s="392">
        <v>356</v>
      </c>
      <c r="D359" s="225" t="str">
        <f>IF(A359="P",INDEX('LŠZ P'!A$2:AN$2000,B359,11),INDEX('LŠZ H'!A$2:AM$2000,B359,11))</f>
        <v>Jaroslav JANDÚCH</v>
      </c>
      <c r="E359" s="225" t="str">
        <f>IF(A359="P",INDEX('LŠZ P'!A$2:AN$2000,B359,5),INDEX('LŠZ H'!A$2:AM$2000,B359,5))</f>
        <v>OM-L233</v>
      </c>
      <c r="F359" s="225">
        <f>IF(A359="P",INDEX('LŠZ P'!A$2:AN$2000,B359,6),INDEX('LŠZ H'!A$2:AM$2000,B359,6))</f>
        <v>0</v>
      </c>
      <c r="G359" s="258" t="str">
        <f>IF(A359="P",INDEX('LŠZ P'!A$2:AN$2000,B359,21),INDEX('LŠZ H'!A$2:AM$2000,B359,21))</f>
        <v>P</v>
      </c>
      <c r="H359" s="225">
        <f>IF(A359="P",INDEX('LŠZ P'!A$2:AN$2000,B359,17),INDEX('LŠZ H'!A$2:AM$2000,B359,17))</f>
        <v>16613</v>
      </c>
      <c r="I359" s="294">
        <v>45106</v>
      </c>
      <c r="J359" s="258" t="str">
        <f>IF(A359="P",INDEX('LŠZ P'!A$2:AN$2000,B359,2),INDEX('LŠZ H'!A$2:AM$2000,B359,2))</f>
        <v>PK</v>
      </c>
      <c r="K359" s="225" t="str">
        <f>IF(A359="P",CONCATENATE(INDEX('LŠZ P'!A$2:AN$2000,B359,24),",",INDEX('LŠZ P'!A$2:AN$2000,B359,26)," ",INDEX('LŠZ P'!A$2:AN$2000,B359,25)),CONCATENATE(INDEX('LŠZ H'!A$2:AM$2000,B359,24),",",INDEX('LŠZ H'!A$2:AM$2000,B359,26)," ",INDEX('LŠZ H'!A$2:AM$2000,B359,25)))</f>
        <v>Šútovce 164,CCC 45491</v>
      </c>
      <c r="L359" s="225" t="str">
        <f>IF(A359="P",INDEX('LŠZ P'!A$2:AN$2000,B359,20),INDEX('LŠZ H'!A$2:AM$2000,B359,20))</f>
        <v>Vyparina</v>
      </c>
      <c r="M359" s="225" t="str">
        <f>IF(A359="P",CONCATENATE(INDEX('LŠZ P'!A$2:AN$2000,B359,3),"/",INDEX('LŠZ P'!A$2:AN$2000,B359,4)),CONCATENATE(INDEX('LŠZ H'!A$2:AM$2000,B359,3),"/",INDEX('LŠZ H'!A$2:AM$2000,B359,4)))</f>
        <v>ENZO 2 S/</v>
      </c>
      <c r="N359" s="225" t="e">
        <f>IF(A359="P",CONCATENATE(INDEX('LŠZ P'!A$2:AN$2000,B359,23),";",INDEX('LŠZ P'!A$2:AN$2000,B359,42)),CONCATENATE(INDEX('LŠZ H'!A$2:AM$2000,B359,23),";",INDEX('LŠZ H'!A$2:AM$2000,B359,39)))</f>
        <v>#REF!</v>
      </c>
      <c r="O359" s="294">
        <v>45491</v>
      </c>
      <c r="P359" s="297"/>
    </row>
    <row r="360" spans="1:16" s="262" customFormat="1">
      <c r="A360" s="296" t="s">
        <v>722</v>
      </c>
      <c r="B360" s="391">
        <v>1296</v>
      </c>
      <c r="C360" s="392">
        <v>357</v>
      </c>
      <c r="D360" s="296" t="str">
        <f>IF(A360="P",INDEX('LŠZ P'!A$2:AN$2000,B360,11),INDEX('LŠZ H'!A$2:AM$2000,B360,11))</f>
        <v>Ing. Jozef OBERHAUSER</v>
      </c>
      <c r="E360" s="296" t="str">
        <f>IF(A360="P",INDEX('LŠZ P'!A$2:AN$2000,B360,5),INDEX('LŠZ H'!A$2:AM$2000,B360,5))</f>
        <v>OM-L296</v>
      </c>
      <c r="F360" s="296">
        <f>IF(A360="P",INDEX('LŠZ P'!A$2:AN$2000,B360,6),INDEX('LŠZ H'!A$2:AM$2000,B360,6))</f>
        <v>0</v>
      </c>
      <c r="G360" s="391" t="str">
        <f>IF(A360="P",INDEX('LŠZ P'!A$2:AN$2000,B360,21),INDEX('LŠZ H'!A$2:AM$2000,B360,21))</f>
        <v>P</v>
      </c>
      <c r="H360" s="296">
        <f>IF(A360="P",INDEX('LŠZ P'!A$2:AN$2000,B360,17),INDEX('LŠZ H'!A$2:AM$2000,B360,17))</f>
        <v>21395</v>
      </c>
      <c r="I360" s="958">
        <v>45106</v>
      </c>
      <c r="J360" s="391" t="str">
        <f>IF(A360="P",INDEX('LŠZ P'!A$2:AN$2000,B360,2),INDEX('LŠZ H'!A$2:AM$2000,B360,2))</f>
        <v>PK</v>
      </c>
      <c r="K360" s="296" t="str">
        <f>IF(A360="P",CONCATENATE(INDEX('LŠZ P'!A$2:AN$2000,B360,24),",",INDEX('LŠZ P'!A$2:AN$2000,B360,26)," ",INDEX('LŠZ P'!A$2:AN$2000,B360,25)),CONCATENATE(INDEX('LŠZ H'!A$2:AM$2000,B360,24),",",INDEX('LŠZ H'!A$2:AM$2000,B360,26)," ",INDEX('LŠZ H'!A$2:AM$2000,B360,25)))</f>
        <v>Bystrá 355/22,EN-C 45835</v>
      </c>
      <c r="L360" s="296" t="str">
        <f>IF(A360="P",INDEX('LŠZ P'!A$2:AN$2000,B360,20),INDEX('LŠZ H'!A$2:AM$2000,B360,20))</f>
        <v>Vyparina</v>
      </c>
      <c r="M360" s="296" t="str">
        <f>IF(A360="P",CONCATENATE(INDEX('LŠZ P'!A$2:AN$2000,B360,3),"/",INDEX('LŠZ P'!A$2:AN$2000,B360,4)),CONCATENATE(INDEX('LŠZ H'!A$2:AM$2000,B360,3),"/",INDEX('LŠZ H'!A$2:AM$2000,B360,4)))</f>
        <v>ALPINA 3 ML/</v>
      </c>
      <c r="N360" s="296" t="e">
        <f>IF(A360="P",CONCATENATE(INDEX('LŠZ P'!A$2:AN$2000,B360,23),";",INDEX('LŠZ P'!A$2:AN$2000,B360,42)),CONCATENATE(INDEX('LŠZ H'!A$2:AM$2000,B360,23),";",INDEX('LŠZ H'!A$2:AM$2000,B360,39)))</f>
        <v>#REF!</v>
      </c>
      <c r="O360" s="958">
        <v>45835</v>
      </c>
      <c r="P360" s="299"/>
    </row>
    <row r="361" spans="1:16" s="262" customFormat="1">
      <c r="A361" s="225" t="s">
        <v>722</v>
      </c>
      <c r="B361" s="258">
        <v>1214</v>
      </c>
      <c r="C361" s="392">
        <v>358</v>
      </c>
      <c r="D361" s="225" t="str">
        <f>IF(A361="P",INDEX('LŠZ P'!A$2:AN$2000,B361,11),INDEX('LŠZ H'!A$2:AM$2000,B361,11))</f>
        <v>Michal TRUDIČ</v>
      </c>
      <c r="E361" s="225" t="str">
        <f>IF(A361="P",INDEX('LŠZ P'!A$2:AN$2000,B361,5),INDEX('LŠZ H'!A$2:AM$2000,B361,5))</f>
        <v>OM-L214</v>
      </c>
      <c r="F361" s="296" t="str">
        <f>IF(A361="P",INDEX('LŠZ P'!A$2:AN$2000,B361,6),INDEX('LŠZ H'!A$2:AM$2000,B361,6))</f>
        <v>P806</v>
      </c>
      <c r="G361" s="258" t="str">
        <f>IF(A361="P",INDEX('LŠZ P'!A$2:AN$2000,B361,21),INDEX('LŠZ H'!A$2:AM$2000,B361,21))</f>
        <v>P</v>
      </c>
      <c r="H361" s="225">
        <f>IF(A361="P",INDEX('LŠZ P'!A$2:AN$2000,B361,17),INDEX('LŠZ H'!A$2:AM$2000,B361,17))</f>
        <v>21380</v>
      </c>
      <c r="I361" s="294">
        <v>45106</v>
      </c>
      <c r="J361" s="258" t="str">
        <f>IF(A361="P",INDEX('LŠZ P'!A$2:AN$2000,B361,2),INDEX('LŠZ H'!A$2:AM$2000,B361,2))</f>
        <v>MPK</v>
      </c>
      <c r="K361" s="225" t="str">
        <f>IF(A361="P",CONCATENATE(INDEX('LŠZ P'!A$2:AN$2000,B361,24),",",INDEX('LŠZ P'!A$2:AN$2000,B361,26)," ",INDEX('LŠZ P'!A$2:AN$2000,B361,25)),CONCATENATE(INDEX('LŠZ H'!A$2:AM$2000,B361,24),",",INDEX('LŠZ H'!A$2:AM$2000,B361,26)," ",INDEX('LŠZ H'!A$2:AM$2000,B361,25)))</f>
        <v>Andreja Svianteka 14,EN-B 45835</v>
      </c>
      <c r="L361" s="225" t="str">
        <f>IF(A361="P",INDEX('LŠZ P'!A$2:AN$2000,B361,20),INDEX('LŠZ H'!A$2:AM$2000,B361,20))</f>
        <v>Šimko</v>
      </c>
      <c r="M361" s="225" t="str">
        <f>IF(A361="P",CONCATENATE(INDEX('LŠZ P'!A$2:AN$2000,B361,3),"/",INDEX('LŠZ P'!A$2:AN$2000,B361,4)),CONCATENATE(INDEX('LŠZ H'!A$2:AM$2000,B361,3),"/",INDEX('LŠZ H'!A$2:AM$2000,B361,4)))</f>
        <v>LIFT EZ M/</v>
      </c>
      <c r="N361" s="225" t="e">
        <f>IF(A361="P",CONCATENATE(INDEX('LŠZ P'!A$2:AN$2000,B361,23),";",INDEX('LŠZ P'!A$2:AN$2000,B361,42)),CONCATENATE(INDEX('LŠZ H'!A$2:AM$2000,B361,23),";",INDEX('LŠZ H'!A$2:AM$2000,B361,39)))</f>
        <v>#REF!</v>
      </c>
      <c r="O361" s="294">
        <v>45835</v>
      </c>
      <c r="P361" s="297"/>
    </row>
    <row r="362" spans="1:16" s="262" customFormat="1">
      <c r="A362" s="225" t="s">
        <v>722</v>
      </c>
      <c r="B362" s="258">
        <v>12</v>
      </c>
      <c r="C362" s="392">
        <v>359</v>
      </c>
      <c r="D362" s="225" t="str">
        <f>IF(A362="P",INDEX('LŠZ P'!A$2:AN$2000,B362,11),INDEX('LŠZ H'!A$2:AM$2000,B362,11))</f>
        <v>Ľuboš KRAVEC</v>
      </c>
      <c r="E362" s="225" t="str">
        <f>IF(A362="P",INDEX('LŠZ P'!A$2:AN$2000,B362,5),INDEX('LŠZ H'!A$2:AM$2000,B362,5))</f>
        <v>OM-P012</v>
      </c>
      <c r="F362" s="225">
        <f>IF(A362="P",INDEX('LŠZ P'!A$2:AN$2000,B362,6),INDEX('LŠZ H'!A$2:AM$2000,B362,6))</f>
        <v>0</v>
      </c>
      <c r="G362" s="258" t="str">
        <f>IF(A362="P",INDEX('LŠZ P'!A$2:AN$2000,B362,21),INDEX('LŠZ H'!A$2:AM$2000,B362,21))</f>
        <v>V</v>
      </c>
      <c r="H362" s="225">
        <f>IF(A362="P",INDEX('LŠZ P'!A$2:AN$2000,B362,17),INDEX('LŠZ H'!A$2:AM$2000,B362,17))</f>
        <v>23359</v>
      </c>
      <c r="I362" s="294">
        <v>45106</v>
      </c>
      <c r="J362" s="258" t="str">
        <f>IF(A362="P",INDEX('LŠZ P'!A$2:AN$2000,B362,2),INDEX('LŠZ H'!A$2:AM$2000,B362,2))</f>
        <v>PK</v>
      </c>
      <c r="K362" s="225" t="str">
        <f>IF(A362="P",CONCATENATE(INDEX('LŠZ P'!A$2:AN$2000,B362,24),",",INDEX('LŠZ P'!A$2:AN$2000,B362,26)," ",INDEX('LŠZ P'!A$2:AN$2000,B362,25)),CONCATENATE(INDEX('LŠZ H'!A$2:AM$2000,B362,24),",",INDEX('LŠZ H'!A$2:AM$2000,B362,26)," ",INDEX('LŠZ H'!A$2:AM$2000,B362,25)))</f>
        <v>Mýto pod Ďumbierom 284,EN-C 45834</v>
      </c>
      <c r="L362" s="225" t="str">
        <f>IF(A362="P",INDEX('LŠZ P'!A$2:AN$2000,B362,20),INDEX('LŠZ H'!A$2:AM$2000,B362,20))</f>
        <v>Vyparina</v>
      </c>
      <c r="M362" s="225" t="str">
        <f>IF(A362="P",CONCATENATE(INDEX('LŠZ P'!A$2:AN$2000,B362,3),"/",INDEX('LŠZ P'!A$2:AN$2000,B362,4)),CONCATENATE(INDEX('LŠZ H'!A$2:AM$2000,B362,3),"/",INDEX('LŠZ H'!A$2:AM$2000,B362,4)))</f>
        <v>PHOTON MS/</v>
      </c>
      <c r="N362" s="225" t="e">
        <f>IF(A362="P",CONCATENATE(INDEX('LŠZ P'!A$2:AN$2000,B362,23),";",INDEX('LŠZ P'!A$2:AN$2000,B362,42)),CONCATENATE(INDEX('LŠZ H'!A$2:AM$2000,B362,23),";",INDEX('LŠZ H'!A$2:AM$2000,B362,39)))</f>
        <v>#REF!</v>
      </c>
      <c r="O362" s="294">
        <v>45834</v>
      </c>
      <c r="P362" s="297"/>
    </row>
    <row r="363" spans="1:16" s="262" customFormat="1">
      <c r="A363" s="225" t="s">
        <v>722</v>
      </c>
      <c r="B363" s="258">
        <v>380</v>
      </c>
      <c r="C363" s="392">
        <v>360</v>
      </c>
      <c r="D363" s="225" t="str">
        <f>IF(A363="P",INDEX('LŠZ P'!A$2:AN$2000,B363,11),INDEX('LŠZ H'!A$2:AM$2000,B363,11))</f>
        <v>Ing. Zdenko KAČMÁR</v>
      </c>
      <c r="E363" s="225" t="str">
        <f>IF(A363="P",INDEX('LŠZ P'!A$2:AN$2000,B363,5),INDEX('LŠZ H'!A$2:AM$2000,B363,5))</f>
        <v>OM-P380</v>
      </c>
      <c r="F363" s="225">
        <f>IF(A363="P",INDEX('LŠZ P'!A$2:AN$2000,B363,6),INDEX('LŠZ H'!A$2:AM$2000,B363,6))</f>
        <v>0</v>
      </c>
      <c r="G363" s="258" t="str">
        <f>IF(A363="P",INDEX('LŠZ P'!A$2:AN$2000,B363,21),INDEX('LŠZ H'!A$2:AM$2000,B363,21))</f>
        <v>V</v>
      </c>
      <c r="H363" s="225">
        <f>IF(A363="P",INDEX('LŠZ P'!A$2:AN$2000,B363,17),INDEX('LŠZ H'!A$2:AM$2000,B363,17))</f>
        <v>23360</v>
      </c>
      <c r="I363" s="294">
        <v>45106</v>
      </c>
      <c r="J363" s="258" t="str">
        <f>IF(A363="P",INDEX('LŠZ P'!A$2:AN$2000,B363,2),INDEX('LŠZ H'!A$2:AM$2000,B363,2))</f>
        <v>PK</v>
      </c>
      <c r="K363" s="225" t="str">
        <f>IF(A363="P",CONCATENATE(INDEX('LŠZ P'!A$2:AN$2000,B363,24),",",INDEX('LŠZ P'!A$2:AN$2000,B363,26)," ",INDEX('LŠZ P'!A$2:AN$2000,B363,25)),CONCATENATE(INDEX('LŠZ H'!A$2:AM$2000,B363,24),",",INDEX('LŠZ H'!A$2:AM$2000,B363,26)," ",INDEX('LŠZ H'!A$2:AM$2000,B363,25)))</f>
        <v>Pod Vršky 1138/12,LTF1 45836</v>
      </c>
      <c r="L363" s="225" t="str">
        <f>IF(A363="P",INDEX('LŠZ P'!A$2:AN$2000,B363,20),INDEX('LŠZ H'!A$2:AM$2000,B363,20))</f>
        <v>Kačmár</v>
      </c>
      <c r="M363" s="225" t="str">
        <f>IF(A363="P",CONCATENATE(INDEX('LŠZ P'!A$2:AN$2000,B363,3),"/",INDEX('LŠZ P'!A$2:AN$2000,B363,4)),CONCATENATE(INDEX('LŠZ H'!A$2:AM$2000,B363,3),"/",INDEX('LŠZ H'!A$2:AM$2000,B363,4)))</f>
        <v>MITO 2 RS SM/</v>
      </c>
      <c r="N363" s="225" t="e">
        <f>IF(A363="P",CONCATENATE(INDEX('LŠZ P'!A$2:AN$2000,B363,23),";",INDEX('LŠZ P'!A$2:AN$2000,B363,42)),CONCATENATE(INDEX('LŠZ H'!A$2:AM$2000,B363,23),";",INDEX('LŠZ H'!A$2:AM$2000,B363,39)))</f>
        <v>#REF!</v>
      </c>
      <c r="O363" s="294">
        <v>45836</v>
      </c>
      <c r="P363" s="297"/>
    </row>
    <row r="364" spans="1:16" s="573" customFormat="1">
      <c r="A364" s="225" t="s">
        <v>489</v>
      </c>
      <c r="B364" s="258">
        <v>117</v>
      </c>
      <c r="C364" s="392">
        <v>361</v>
      </c>
      <c r="D364" s="225" t="str">
        <f>IF(A364="P",INDEX('LŠZ P'!A$2:AN$2000,B364,11),INDEX('LŠZ H'!A$2:AM$2000,B364,11))</f>
        <v>Ing. Vladimír KREMPASKÝ</v>
      </c>
      <c r="E364" s="225" t="str">
        <f>IF(A364="P",INDEX('LŠZ P'!A$2:AN$2000,B364,5),INDEX('LŠZ H'!A$2:AM$2000,B364,5))</f>
        <v>OM-H117</v>
      </c>
      <c r="F364" s="225">
        <f>IF(A364="P",INDEX('LŠZ P'!A$2:AN$2000,B364,6),INDEX('LŠZ H'!A$2:AM$2000,B364,6))</f>
        <v>0</v>
      </c>
      <c r="G364" s="258" t="str">
        <f>IF(A364="P",INDEX('LŠZ P'!A$2:AN$2000,B364,21),INDEX('LŠZ H'!A$2:AM$2000,B364,21))</f>
        <v>P</v>
      </c>
      <c r="H364" s="225">
        <f>IF(A364="P",INDEX('LŠZ P'!A$2:AN$2000,B364,17),INDEX('LŠZ H'!A$2:AM$2000,B364,17))</f>
        <v>21359</v>
      </c>
      <c r="I364" s="294">
        <v>45106</v>
      </c>
      <c r="J364" s="258" t="str">
        <f>IF(A364="P",INDEX('LŠZ P'!A$2:AN$2000,B364,2),INDEX('LŠZ H'!A$2:AM$2000,B364,2))</f>
        <v>MZK</v>
      </c>
      <c r="K364" s="225" t="str">
        <f>IF(A364="P",CONCATENATE(INDEX('LŠZ P'!A$2:AN$2000,B364,24),",",INDEX('LŠZ P'!A$2:AN$2000,B364,26)," ",INDEX('LŠZ P'!A$2:AN$2000,B364,25)),CONCATENATE(INDEX('LŠZ H'!A$2:AM$2000,B364,24),",",INDEX('LŠZ H'!A$2:AM$2000,B364,26)," ",INDEX('LŠZ H'!A$2:AM$2000,B364,25)))</f>
        <v>Ladomirová 117,090 03 Ladomirová</v>
      </c>
      <c r="L364" s="225" t="str">
        <f>IF(A364="P",INDEX('LŠZ P'!A$2:AN$2000,B364,20),INDEX('LŠZ H'!A$2:AM$2000,B364,20))</f>
        <v>Krempaský</v>
      </c>
      <c r="M364" s="225" t="str">
        <f>IF(A364="P",CONCATENATE(INDEX('LŠZ P'!A$2:AN$2000,B364,3),"/",INDEX('LŠZ P'!A$2:AN$2000,B364,4)),CONCATENATE(INDEX('LŠZ H'!A$2:AM$2000,B364,3),"/",INDEX('LŠZ H'!A$2:AM$2000,B364,4)))</f>
        <v>APOLLO C 15 DD/DELTA JET 2/</v>
      </c>
      <c r="N364" s="225" t="str">
        <f>IF(A364="P",CONCATENATE(INDEX('LŠZ P'!A$2:AN$2000,B364,23),";",INDEX('LŠZ P'!A$2:AN$2000,B364,42)),CONCATENATE(INDEX('LŠZ H'!A$2:AM$2000,B364,23),";",INDEX('LŠZ H'!A$2:AM$2000,B364,39)))</f>
        <v>422,05/628;</v>
      </c>
      <c r="O364" s="294">
        <v>45836</v>
      </c>
      <c r="P364" s="297"/>
    </row>
    <row r="365" spans="1:16" s="262" customFormat="1">
      <c r="A365" s="225" t="s">
        <v>722</v>
      </c>
      <c r="B365" s="258">
        <v>1436</v>
      </c>
      <c r="C365" s="392">
        <v>362</v>
      </c>
      <c r="D365" s="225" t="str">
        <f>IF(A365="P",INDEX('LŠZ P'!A$2:AN$2000,B365,11),INDEX('LŠZ H'!A$2:AM$2000,B365,11))</f>
        <v>Marek JÁNOŠÍK</v>
      </c>
      <c r="E365" s="225" t="str">
        <f>IF(A365="P",INDEX('LŠZ P'!A$2:AN$2000,B365,5),INDEX('LŠZ H'!A$2:AM$2000,B365,5))</f>
        <v>OM-L436</v>
      </c>
      <c r="F365" s="225">
        <f>IF(A365="P",INDEX('LŠZ P'!A$2:AN$2000,B365,6),INDEX('LŠZ H'!A$2:AM$2000,B365,6))</f>
        <v>0</v>
      </c>
      <c r="G365" s="258" t="str">
        <f>IF(A365="P",INDEX('LŠZ P'!A$2:AN$2000,B365,21),INDEX('LŠZ H'!A$2:AM$2000,B365,21))</f>
        <v>V</v>
      </c>
      <c r="H365" s="225">
        <f>IF(A365="P",INDEX('LŠZ P'!A$2:AN$2000,B365,17),INDEX('LŠZ H'!A$2:AM$2000,B365,17))</f>
        <v>23362</v>
      </c>
      <c r="I365" s="294">
        <v>45106</v>
      </c>
      <c r="J365" s="258" t="str">
        <f>IF(A365="P",INDEX('LŠZ P'!A$2:AN$2000,B365,2),INDEX('LŠZ H'!A$2:AM$2000,B365,2))</f>
        <v>PK</v>
      </c>
      <c r="K365" s="225" t="str">
        <f>IF(A365="P",CONCATENATE(INDEX('LŠZ P'!A$2:AN$2000,B365,24),",",INDEX('LŠZ P'!A$2:AN$2000,B365,26)," ",INDEX('LŠZ P'!A$2:AN$2000,B365,25)),CONCATENATE(INDEX('LŠZ H'!A$2:AM$2000,B365,24),",",INDEX('LŠZ H'!A$2:AM$2000,B365,26)," ",INDEX('LŠZ H'!A$2:AM$2000,B365,25)))</f>
        <v>Cyrila a Metoda 16,EN-C 45834</v>
      </c>
      <c r="L365" s="225" t="str">
        <f>IF(A365="P",INDEX('LŠZ P'!A$2:AN$2000,B365,20),INDEX('LŠZ H'!A$2:AM$2000,B365,20))</f>
        <v>Jánošík</v>
      </c>
      <c r="M365" s="225" t="str">
        <f>IF(A365="P",CONCATENATE(INDEX('LŠZ P'!A$2:AN$2000,B365,3),"/",INDEX('LŠZ P'!A$2:AN$2000,B365,4)),CONCATENATE(INDEX('LŠZ H'!A$2:AM$2000,B365,3),"/",INDEX('LŠZ H'!A$2:AM$2000,B365,4)))</f>
        <v>TRANGO XL/</v>
      </c>
      <c r="N365" s="225" t="e">
        <f>IF(A365="P",CONCATENATE(INDEX('LŠZ P'!A$2:AN$2000,B365,23),";",INDEX('LŠZ P'!A$2:AN$2000,B365,42)),CONCATENATE(INDEX('LŠZ H'!A$2:AM$2000,B365,23),";",INDEX('LŠZ H'!A$2:AM$2000,B365,39)))</f>
        <v>#REF!</v>
      </c>
      <c r="O365" s="294">
        <v>45834</v>
      </c>
      <c r="P365" s="297"/>
    </row>
    <row r="366" spans="1:16" s="262" customFormat="1">
      <c r="A366" s="225" t="s">
        <v>722</v>
      </c>
      <c r="B366" s="258">
        <v>1285</v>
      </c>
      <c r="C366" s="392">
        <v>363</v>
      </c>
      <c r="D366" s="225" t="str">
        <f>IF(A366="P",INDEX('LŠZ P'!A$2:AN$2000,B366,11),INDEX('LŠZ H'!A$2:AM$2000,B366,11))</f>
        <v>Martin FAJNA</v>
      </c>
      <c r="E366" s="225" t="str">
        <f>IF(A366="P",INDEX('LŠZ P'!A$2:AN$2000,B366,5),INDEX('LŠZ H'!A$2:AM$2000,B366,5))</f>
        <v>OM-L285</v>
      </c>
      <c r="F366" s="225">
        <f>IF(A366="P",INDEX('LŠZ P'!A$2:AN$2000,B366,6),INDEX('LŠZ H'!A$2:AM$2000,B366,6))</f>
        <v>0</v>
      </c>
      <c r="G366" s="258" t="str">
        <f>IF(A366="P",INDEX('LŠZ P'!A$2:AN$2000,B366,21),INDEX('LŠZ H'!A$2:AM$2000,B366,21))</f>
        <v>P</v>
      </c>
      <c r="H366" s="225">
        <f>IF(A366="P",INDEX('LŠZ P'!A$2:AN$2000,B366,17),INDEX('LŠZ H'!A$2:AM$2000,B366,17))</f>
        <v>17596</v>
      </c>
      <c r="I366" s="294">
        <v>45106</v>
      </c>
      <c r="J366" s="258" t="str">
        <f>IF(A366="P",INDEX('LŠZ P'!A$2:AN$2000,B366,2),INDEX('LŠZ H'!A$2:AM$2000,B366,2))</f>
        <v>PK</v>
      </c>
      <c r="K366" s="225" t="str">
        <f>IF(A366="P",CONCATENATE(INDEX('LŠZ P'!A$2:AN$2000,B366,24),",",INDEX('LŠZ P'!A$2:AN$2000,B366,26)," ",INDEX('LŠZ P'!A$2:AN$2000,B366,25)),CONCATENATE(INDEX('LŠZ H'!A$2:AM$2000,B366,24),",",INDEX('LŠZ H'!A$2:AM$2000,B366,26)," ",INDEX('LŠZ H'!A$2:AM$2000,B366,25)))</f>
        <v>Medová 445/20,EN-B 45817</v>
      </c>
      <c r="L366" s="225" t="str">
        <f>IF(A366="P",INDEX('LŠZ P'!A$2:AN$2000,B366,20),INDEX('LŠZ H'!A$2:AM$2000,B366,20))</f>
        <v>Jánošík</v>
      </c>
      <c r="M366" s="225" t="str">
        <f>IF(A366="P",CONCATENATE(INDEX('LŠZ P'!A$2:AN$2000,B366,3),"/",INDEX('LŠZ P'!A$2:AN$2000,B366,4)),CONCATENATE(INDEX('LŠZ H'!A$2:AM$2000,B366,3),"/",INDEX('LŠZ H'!A$2:AM$2000,B366,4)))</f>
        <v>BASE L/</v>
      </c>
      <c r="N366" s="225" t="e">
        <f>IF(A366="P",CONCATENATE(INDEX('LŠZ P'!A$2:AN$2000,B366,23),";",INDEX('LŠZ P'!A$2:AN$2000,B366,42)),CONCATENATE(INDEX('LŠZ H'!A$2:AM$2000,B366,23),";",INDEX('LŠZ H'!A$2:AM$2000,B366,39)))</f>
        <v>#REF!</v>
      </c>
      <c r="O366" s="294">
        <v>45817</v>
      </c>
      <c r="P366" s="297"/>
    </row>
    <row r="367" spans="1:16" s="262" customFormat="1">
      <c r="A367" s="225" t="s">
        <v>722</v>
      </c>
      <c r="B367" s="258">
        <v>192</v>
      </c>
      <c r="C367" s="392">
        <v>364</v>
      </c>
      <c r="D367" s="225" t="str">
        <f>IF(A367="P",INDEX('LŠZ P'!A$2:AN$2000,B367,11),INDEX('LŠZ H'!A$2:AM$2000,B367,11))</f>
        <v>Marián VELAS</v>
      </c>
      <c r="E367" s="225" t="str">
        <f>IF(A367="P",INDEX('LŠZ P'!A$2:AN$2000,B367,5),INDEX('LŠZ H'!A$2:AM$2000,B367,5))</f>
        <v>OM-P192</v>
      </c>
      <c r="F367" s="225">
        <f>IF(A367="P",INDEX('LŠZ P'!A$2:AN$2000,B367,6),INDEX('LŠZ H'!A$2:AM$2000,B367,6))</f>
        <v>0</v>
      </c>
      <c r="G367" s="258" t="str">
        <f>IF(A367="P",INDEX('LŠZ P'!A$2:AN$2000,B367,21),INDEX('LŠZ H'!A$2:AM$2000,B367,21))</f>
        <v>P</v>
      </c>
      <c r="H367" s="225">
        <f>IF(A367="P",INDEX('LŠZ P'!A$2:AN$2000,B367,17),INDEX('LŠZ H'!A$2:AM$2000,B367,17))</f>
        <v>21292</v>
      </c>
      <c r="I367" s="294">
        <v>45107</v>
      </c>
      <c r="J367" s="258" t="str">
        <f>IF(A367="P",INDEX('LŠZ P'!A$2:AN$2000,B367,2),INDEX('LŠZ H'!A$2:AM$2000,B367,2))</f>
        <v>PK</v>
      </c>
      <c r="K367" s="225" t="str">
        <f>IF(A367="P",CONCATENATE(INDEX('LŠZ P'!A$2:AN$2000,B367,24),",",INDEX('LŠZ P'!A$2:AN$2000,B367,26)," ",INDEX('LŠZ P'!A$2:AN$2000,B367,25)),CONCATENATE(INDEX('LŠZ H'!A$2:AM$2000,B367,24),",",INDEX('LŠZ H'!A$2:AM$2000,B367,26)," ",INDEX('LŠZ H'!A$2:AM$2000,B367,25)))</f>
        <v>Horovce 95,EN-B 45834</v>
      </c>
      <c r="L367" s="225" t="str">
        <f>IF(A367="P",INDEX('LŠZ P'!A$2:AN$2000,B367,20),INDEX('LŠZ H'!A$2:AM$2000,B367,20))</f>
        <v>Muhelyi</v>
      </c>
      <c r="M367" s="225" t="str">
        <f>IF(A367="P",CONCATENATE(INDEX('LŠZ P'!A$2:AN$2000,B367,3),"/",INDEX('LŠZ P'!A$2:AN$2000,B367,4)),CONCATENATE(INDEX('LŠZ H'!A$2:AM$2000,B367,3),"/",INDEX('LŠZ H'!A$2:AM$2000,B367,4)))</f>
        <v>EDEN 7 33/</v>
      </c>
      <c r="N367" s="225" t="e">
        <f>IF(A367="P",CONCATENATE(INDEX('LŠZ P'!A$2:AN$2000,B367,23),";",INDEX('LŠZ P'!A$2:AN$2000,B367,42)),CONCATENATE(INDEX('LŠZ H'!A$2:AM$2000,B367,23),";",INDEX('LŠZ H'!A$2:AM$2000,B367,39)))</f>
        <v>#REF!</v>
      </c>
      <c r="O367" s="294">
        <v>45834</v>
      </c>
      <c r="P367" s="297"/>
    </row>
    <row r="368" spans="1:16" s="262" customFormat="1">
      <c r="A368" s="225" t="s">
        <v>722</v>
      </c>
      <c r="B368" s="258">
        <v>65</v>
      </c>
      <c r="C368" s="392">
        <v>365</v>
      </c>
      <c r="D368" s="225" t="str">
        <f>IF(A368="P",INDEX('LŠZ P'!A$2:AN$2000,B368,11),INDEX('LŠZ H'!A$2:AM$2000,B368,11))</f>
        <v>Emil ČERVEŇAN</v>
      </c>
      <c r="E368" s="225" t="str">
        <f>IF(A368="P",INDEX('LŠZ P'!A$2:AN$2000,B368,5),INDEX('LŠZ H'!A$2:AM$2000,B368,5))</f>
        <v>OM-P065</v>
      </c>
      <c r="F368" s="225">
        <f>IF(A368="P",INDEX('LŠZ P'!A$2:AN$2000,B368,6),INDEX('LŠZ H'!A$2:AM$2000,B368,6))</f>
        <v>0</v>
      </c>
      <c r="G368" s="258" t="str">
        <f>IF(A368="P",INDEX('LŠZ P'!A$2:AN$2000,B368,21),INDEX('LŠZ H'!A$2:AM$2000,B368,21))</f>
        <v>V</v>
      </c>
      <c r="H368" s="225">
        <f>IF(A368="P",INDEX('LŠZ P'!A$2:AN$2000,B368,17),INDEX('LŠZ H'!A$2:AM$2000,B368,17))</f>
        <v>23365</v>
      </c>
      <c r="I368" s="294">
        <v>45107</v>
      </c>
      <c r="J368" s="258" t="str">
        <f>IF(A368="P",INDEX('LŠZ P'!A$2:AN$2000,B368,2),INDEX('LŠZ H'!A$2:AM$2000,B368,2))</f>
        <v>PK</v>
      </c>
      <c r="K368" s="225" t="str">
        <f>IF(A368="P",CONCATENATE(INDEX('LŠZ P'!A$2:AN$2000,B368,24),",",INDEX('LŠZ P'!A$2:AN$2000,B368,26)," ",INDEX('LŠZ P'!A$2:AN$2000,B368,25)),CONCATENATE(INDEX('LŠZ H'!A$2:AM$2000,B368,24),",",INDEX('LŠZ H'!A$2:AM$2000,B368,26)," ",INDEX('LŠZ H'!A$2:AM$2000,B368,25)))</f>
        <v>Nemocničná 2068,EN-C 45107</v>
      </c>
      <c r="L368" s="225" t="str">
        <f>IF(A368="P",INDEX('LŠZ P'!A$2:AN$2000,B368,20),INDEX('LŠZ H'!A$2:AM$2000,B368,20))</f>
        <v>Jančiar</v>
      </c>
      <c r="M368" s="225" t="str">
        <f>IF(A368="P",CONCATENATE(INDEX('LŠZ P'!A$2:AN$2000,B368,3),"/",INDEX('LŠZ P'!A$2:AN$2000,B368,4)),CONCATENATE(INDEX('LŠZ H'!A$2:AM$2000,B368,3),"/",INDEX('LŠZ H'!A$2:AM$2000,B368,4)))</f>
        <v>MERLIN M/</v>
      </c>
      <c r="N368" s="225" t="e">
        <f>IF(A368="P",CONCATENATE(INDEX('LŠZ P'!A$2:AN$2000,B368,23),";",INDEX('LŠZ P'!A$2:AN$2000,B368,42)),CONCATENATE(INDEX('LŠZ H'!A$2:AM$2000,B368,23),";",INDEX('LŠZ H'!A$2:AM$2000,B368,39)))</f>
        <v>#REF!</v>
      </c>
      <c r="O368" s="294">
        <v>45838</v>
      </c>
      <c r="P368" s="297"/>
    </row>
    <row r="369" spans="1:16" s="262" customFormat="1">
      <c r="A369" s="225" t="s">
        <v>722</v>
      </c>
      <c r="B369" s="258">
        <v>917</v>
      </c>
      <c r="C369" s="392">
        <v>366</v>
      </c>
      <c r="D369" s="225" t="str">
        <f>IF('PLS 2024'!A369="P",INDEX('LŠZ P'!A$2:AN$2000,B369,11),INDEX('LŠZ H'!A$2:AM$2000,B369,11))</f>
        <v>Rastislav KOSCELNÍK</v>
      </c>
      <c r="E369" s="225" t="str">
        <f>IF(A369="P",INDEX('LŠZ P'!A$2:AN$2000,B369,5),INDEX('LŠZ H'!A$2:AM$2000,B369,5))</f>
        <v>OM-P917</v>
      </c>
      <c r="F369" s="225">
        <f>IF(A369="P",INDEX('LŠZ P'!A$2:AN$2000,B369,6),INDEX('LŠZ H'!A$2:AM$2000,B369,6))</f>
        <v>0</v>
      </c>
      <c r="G369" s="258" t="str">
        <f>IF(A369="P",INDEX('LŠZ P'!A$2:AN$2000,B369,21),INDEX('LŠZ H'!A$2:AM$2000,B369,21))</f>
        <v>P</v>
      </c>
      <c r="H369" s="225">
        <f>IF(A369="P",INDEX('LŠZ P'!A$2:AN$2000,B369,17),INDEX('LŠZ H'!A$2:AM$2000,B369,17))</f>
        <v>19303</v>
      </c>
      <c r="I369" s="294">
        <v>45107</v>
      </c>
      <c r="J369" s="258" t="str">
        <f>IF(A369="P",INDEX('LŠZ P'!A$2:AN$2000,B369,2),INDEX('LŠZ H'!A$2:AM$2000,B369,2))</f>
        <v>PK</v>
      </c>
      <c r="K369" s="225" t="str">
        <f>IF(A369="P",CONCATENATE(INDEX('LŠZ P'!A$2:AN$2000,B369,24),",",INDEX('LŠZ P'!A$2:AN$2000,B369,26)," ",INDEX('LŠZ P'!A$2:AN$2000,B369,25)),CONCATENATE(INDEX('LŠZ H'!A$2:AM$2000,B369,24),",",INDEX('LŠZ H'!A$2:AM$2000,B369,26)," ",INDEX('LŠZ H'!A$2:AM$2000,B369,25)))</f>
        <v>Šrobárova 6565/8,EN-B 45837</v>
      </c>
      <c r="L369" s="225" t="str">
        <f>IF(A369="P",INDEX('LŠZ P'!A$2:AN$2000,B369,20),INDEX('LŠZ H'!A$2:AM$2000,B369,20))</f>
        <v>Šimko</v>
      </c>
      <c r="M369" s="225" t="str">
        <f>IF(A369="P",CONCATENATE(INDEX('LŠZ P'!A$2:AN$2000,B369,3),"/",INDEX('LŠZ P'!A$2:AN$2000,B369,4)),CONCATENATE(INDEX('LŠZ H'!A$2:AM$2000,B369,3),"/",INDEX('LŠZ H'!A$2:AM$2000,B369,4)))</f>
        <v>KUDOS M/</v>
      </c>
      <c r="N369" s="225" t="e">
        <f>IF(A369="P",CONCATENATE(INDEX('LŠZ P'!A$2:AN$2000,B369,23),";",INDEX('LŠZ P'!A$2:AN$2000,B369,42)),CONCATENATE(INDEX('LŠZ H'!A$2:AM$2000,B369,23),";",INDEX('LŠZ H'!A$2:AM$2000,B369,39)))</f>
        <v>#REF!</v>
      </c>
      <c r="O369" s="294">
        <v>45837</v>
      </c>
      <c r="P369" s="297"/>
    </row>
    <row r="370" spans="1:16" s="573" customFormat="1">
      <c r="A370" s="225" t="s">
        <v>722</v>
      </c>
      <c r="B370" s="258">
        <v>139</v>
      </c>
      <c r="C370" s="392">
        <v>367</v>
      </c>
      <c r="D370" s="225" t="str">
        <f>IF(A370="P",INDEX('LŠZ P'!A$2:AN$2000,B370,11),INDEX('LŠZ H'!A$2:AM$2000,B370,11))</f>
        <v>Zoltán MARCINKO</v>
      </c>
      <c r="E370" s="225" t="str">
        <f>IF(A370="P",INDEX('LŠZ P'!A$2:AN$2000,B370,5),INDEX('LŠZ H'!A$2:AM$2000,B370,5))</f>
        <v>OM-P139</v>
      </c>
      <c r="F370" s="225">
        <f>IF(A370="P",INDEX('LŠZ P'!A$2:AN$2000,B370,6),INDEX('LŠZ H'!A$2:AM$2000,B370,6))</f>
        <v>0</v>
      </c>
      <c r="G370" s="258" t="str">
        <f>IF(A370="P",INDEX('LŠZ P'!A$2:AN$2000,B370,21),INDEX('LŠZ H'!A$2:AM$2000,B370,21))</f>
        <v>Z</v>
      </c>
      <c r="H370" s="225">
        <f>IF(A370="P",INDEX('LŠZ P'!A$2:AN$2000,B370,17),INDEX('LŠZ H'!A$2:AM$2000,B370,17))</f>
        <v>23367</v>
      </c>
      <c r="I370" s="294">
        <v>45107</v>
      </c>
      <c r="J370" s="258" t="str">
        <f>IF(A370="P",INDEX('LŠZ P'!A$2:AN$2000,B370,2),INDEX('LŠZ H'!A$2:AM$2000,B370,2))</f>
        <v>PK</v>
      </c>
      <c r="K370" s="225" t="str">
        <f>IF(A370="P",CONCATENATE(INDEX('LŠZ P'!A$2:AN$2000,B370,24),",",INDEX('LŠZ P'!A$2:AN$2000,B370,26)," ",INDEX('LŠZ P'!A$2:AN$2000,B370,25)),CONCATENATE(INDEX('LŠZ H'!A$2:AM$2000,B370,24),",",INDEX('LŠZ H'!A$2:AM$2000,B370,26)," ",INDEX('LŠZ H'!A$2:AM$2000,B370,25)))</f>
        <v>Športová 183,EN-B 45515</v>
      </c>
      <c r="L370" s="225" t="str">
        <f>IF(A370="P",INDEX('LŠZ P'!A$2:AN$2000,B370,20),INDEX('LŠZ H'!A$2:AM$2000,B370,20))</f>
        <v>Vrabec</v>
      </c>
      <c r="M370" s="225" t="str">
        <f>IF(A370="P",CONCATENATE(INDEX('LŠZ P'!A$2:AN$2000,B370,3),"/",INDEX('LŠZ P'!A$2:AN$2000,B370,4)),CONCATENATE(INDEX('LŠZ H'!A$2:AM$2000,B370,3),"/",INDEX('LŠZ H'!A$2:AM$2000,B370,4)))</f>
        <v>RUSH 6 XL/</v>
      </c>
      <c r="N370" s="225" t="e">
        <f>IF(A370="P",CONCATENATE(INDEX('LŠZ P'!A$2:AN$2000,B370,23),";",INDEX('LŠZ P'!A$2:AN$2000,B370,42)),CONCATENATE(INDEX('LŠZ H'!A$2:AM$2000,B370,23),";",INDEX('LŠZ H'!A$2:AM$2000,B370,39)))</f>
        <v>#REF!</v>
      </c>
      <c r="O370" s="294">
        <v>45515</v>
      </c>
      <c r="P370" s="297"/>
    </row>
    <row r="371" spans="1:16" s="262" customFormat="1">
      <c r="A371" s="225" t="s">
        <v>722</v>
      </c>
      <c r="B371" s="258">
        <v>62</v>
      </c>
      <c r="C371" s="392">
        <v>368</v>
      </c>
      <c r="D371" s="225" t="str">
        <f>IF(A371="P",INDEX('LŠZ P'!A$2:AN$2000,B371,11),INDEX('LŠZ H'!A$2:AM$2000,B371,11))</f>
        <v>Martin CUNINKA</v>
      </c>
      <c r="E371" s="225" t="str">
        <f>IF(A371="P",INDEX('LŠZ P'!A$2:AN$2000,B371,5),INDEX('LŠZ H'!A$2:AM$2000,B371,5))</f>
        <v>OM-P062</v>
      </c>
      <c r="F371" s="225">
        <f>IF(A371="P",INDEX('LŠZ P'!A$2:AN$2000,B371,6),INDEX('LŠZ H'!A$2:AM$2000,B371,6))</f>
        <v>0</v>
      </c>
      <c r="G371" s="258" t="str">
        <f>IF(A371="P",INDEX('LŠZ P'!A$2:AN$2000,B371,21),INDEX('LŠZ H'!A$2:AM$2000,B371,21))</f>
        <v>V</v>
      </c>
      <c r="H371" s="225">
        <f>IF(A371="P",INDEX('LŠZ P'!A$2:AN$2000,B371,17),INDEX('LŠZ H'!A$2:AM$2000,B371,17))</f>
        <v>23368</v>
      </c>
      <c r="I371" s="294">
        <v>45107</v>
      </c>
      <c r="J371" s="258" t="str">
        <f>IF(A371="P",INDEX('LŠZ P'!A$2:AN$2000,B371,2),INDEX('LŠZ H'!A$2:AM$2000,B371,2))</f>
        <v>PK</v>
      </c>
      <c r="K371" s="225" t="str">
        <f>IF(A371="P",CONCATENATE(INDEX('LŠZ P'!A$2:AN$2000,B371,24),",",INDEX('LŠZ P'!A$2:AN$2000,B371,26)," ",INDEX('LŠZ P'!A$2:AN$2000,B371,25)),CONCATENATE(INDEX('LŠZ H'!A$2:AM$2000,B371,24),",",INDEX('LŠZ H'!A$2:AM$2000,B371,26)," ",INDEX('LŠZ H'!A$2:AM$2000,B371,25)))</f>
        <v>Podhájska 136/1,EN-B 45820</v>
      </c>
      <c r="L371" s="225" t="str">
        <f>IF(A371="P",INDEX('LŠZ P'!A$2:AN$2000,B371,20),INDEX('LŠZ H'!A$2:AM$2000,B371,20))</f>
        <v>Šimek</v>
      </c>
      <c r="M371" s="225" t="str">
        <f>IF(A371="P",CONCATENATE(INDEX('LŠZ P'!A$2:AN$2000,B371,3),"/",INDEX('LŠZ P'!A$2:AN$2000,B371,4)),CONCATENATE(INDEX('LŠZ H'!A$2:AM$2000,B371,3),"/",INDEX('LŠZ H'!A$2:AM$2000,B371,4)))</f>
        <v>MIURA RS L/</v>
      </c>
      <c r="N371" s="225" t="e">
        <f>IF(A371="P",CONCATENATE(INDEX('LŠZ P'!A$2:AN$2000,B371,23),";",INDEX('LŠZ P'!A$2:AN$2000,B371,42)),CONCATENATE(INDEX('LŠZ H'!A$2:AM$2000,B371,23),";",INDEX('LŠZ H'!A$2:AM$2000,B371,39)))</f>
        <v>#REF!</v>
      </c>
      <c r="O371" s="294">
        <v>45820</v>
      </c>
      <c r="P371" s="297"/>
    </row>
    <row r="372" spans="1:16" s="262" customFormat="1">
      <c r="A372" s="225" t="s">
        <v>722</v>
      </c>
      <c r="B372" s="258">
        <v>36</v>
      </c>
      <c r="C372" s="392">
        <v>369</v>
      </c>
      <c r="D372" s="225" t="str">
        <f>IF(A372="P",INDEX('LŠZ P'!A$2:AN$2000,B372,11),INDEX('LŠZ H'!A$2:AM$2000,B372,11))</f>
        <v>Róbert KOVALČÍK</v>
      </c>
      <c r="E372" s="225" t="str">
        <f>IF(A372="P",INDEX('LŠZ P'!A$2:AN$2000,B372,5),INDEX('LŠZ H'!A$2:AM$2000,B372,5))</f>
        <v>OM-P036</v>
      </c>
      <c r="F372" s="225">
        <f>IF(A372="P",INDEX('LŠZ P'!A$2:AN$2000,B372,6),INDEX('LŠZ H'!A$2:AM$2000,B372,6))</f>
        <v>0</v>
      </c>
      <c r="G372" s="258" t="str">
        <f>IF(A372="P",INDEX('LŠZ P'!A$2:AN$2000,B372,21),INDEX('LŠZ H'!A$2:AM$2000,B372,21))</f>
        <v>V</v>
      </c>
      <c r="H372" s="225">
        <f>IF(A372="P",INDEX('LŠZ P'!A$2:AN$2000,B372,17),INDEX('LŠZ H'!A$2:AM$2000,B372,17))</f>
        <v>23369</v>
      </c>
      <c r="I372" s="294">
        <v>45107</v>
      </c>
      <c r="J372" s="258" t="str">
        <f>IF(A372="P",INDEX('LŠZ P'!A$2:AN$2000,B372,2),INDEX('LŠZ H'!A$2:AM$2000,B372,2))</f>
        <v>PK</v>
      </c>
      <c r="K372" s="225" t="str">
        <f>IF(A372="P",CONCATENATE(INDEX('LŠZ P'!A$2:AN$2000,B372,24),",",INDEX('LŠZ P'!A$2:AN$2000,B372,26)," ",INDEX('LŠZ P'!A$2:AN$2000,B372,25)),CONCATENATE(INDEX('LŠZ H'!A$2:AM$2000,B372,24),",",INDEX('LŠZ H'!A$2:AM$2000,B372,26)," ",INDEX('LŠZ H'!A$2:AM$2000,B372,25)))</f>
        <v>Jasovská 5,EN-B 45829</v>
      </c>
      <c r="L372" s="225" t="str">
        <f>IF(A372="P",INDEX('LŠZ P'!A$2:AN$2000,B372,20),INDEX('LŠZ H'!A$2:AM$2000,B372,20))</f>
        <v>Vyparina</v>
      </c>
      <c r="M372" s="225" t="str">
        <f>IF(A372="P",CONCATENATE(INDEX('LŠZ P'!A$2:AN$2000,B372,3),"/",INDEX('LŠZ P'!A$2:AN$2000,B372,4)),CONCATENATE(INDEX('LŠZ H'!A$2:AM$2000,B372,3),"/",INDEX('LŠZ H'!A$2:AM$2000,B372,4)))</f>
        <v>SWIFT 6 ML/</v>
      </c>
      <c r="N372" s="225" t="e">
        <f>IF(A372="P",CONCATENATE(INDEX('LŠZ P'!A$2:AN$2000,B372,23),";",INDEX('LŠZ P'!A$2:AN$2000,B372,42)),CONCATENATE(INDEX('LŠZ H'!A$2:AM$2000,B372,23),";",INDEX('LŠZ H'!A$2:AM$2000,B372,39)))</f>
        <v>#REF!</v>
      </c>
      <c r="O372" s="294">
        <v>45415</v>
      </c>
      <c r="P372" s="297"/>
    </row>
    <row r="373" spans="1:16" s="262" customFormat="1">
      <c r="A373" s="225" t="s">
        <v>722</v>
      </c>
      <c r="B373" s="258">
        <v>129</v>
      </c>
      <c r="C373" s="392">
        <v>370</v>
      </c>
      <c r="D373" s="225" t="str">
        <f>IF(A373="P",INDEX('LŠZ P'!A$2:AN$2000,B373,11),INDEX('LŠZ H'!A$2:AM$2000,B373,11))</f>
        <v>Stanislav Vojtek</v>
      </c>
      <c r="E373" s="225" t="str">
        <f>IF(A373="P",INDEX('LŠZ P'!A$2:AN$2000,B373,5),INDEX('LŠZ H'!A$2:AM$2000,B373,5))</f>
        <v>OM-P129</v>
      </c>
      <c r="F373" s="225">
        <f>IF(A373="P",INDEX('LŠZ P'!A$2:AN$2000,B373,6),INDEX('LŠZ H'!A$2:AM$2000,B373,6))</f>
        <v>0</v>
      </c>
      <c r="G373" s="258" t="str">
        <f>IF(A373="P",INDEX('LŠZ P'!A$2:AN$2000,B373,21),INDEX('LŠZ H'!A$2:AM$2000,B373,21))</f>
        <v>V</v>
      </c>
      <c r="H373" s="225">
        <f>IF(A373="P",INDEX('LŠZ P'!A$2:AN$2000,B373,17),INDEX('LŠZ H'!A$2:AM$2000,B373,17))</f>
        <v>23370</v>
      </c>
      <c r="I373" s="294">
        <v>45110</v>
      </c>
      <c r="J373" s="258" t="str">
        <f>IF(A373="P",INDEX('LŠZ P'!A$2:AN$2000,B373,2),INDEX('LŠZ H'!A$2:AM$2000,B373,2))</f>
        <v>PK</v>
      </c>
      <c r="K373" s="225" t="str">
        <f>IF(A373="P",CONCATENATE(INDEX('LŠZ P'!A$2:AN$2000,B373,24),",",INDEX('LŠZ P'!A$2:AN$2000,B373,26)," ",INDEX('LŠZ P'!A$2:AN$2000,B373,25)),CONCATENATE(INDEX('LŠZ H'!A$2:AM$2000,B373,24),",",INDEX('LŠZ H'!A$2:AM$2000,B373,26)," ",INDEX('LŠZ H'!A$2:AM$2000,B373,25)))</f>
        <v>Slovenská 36/399,EN-C 45841</v>
      </c>
      <c r="L373" s="225" t="str">
        <f>IF(A373="P",INDEX('LŠZ P'!A$2:AN$2000,B373,20),INDEX('LŠZ H'!A$2:AM$2000,B373,20))</f>
        <v>Badár</v>
      </c>
      <c r="M373" s="225" t="str">
        <f>IF(A373="P",CONCATENATE(INDEX('LŠZ P'!A$2:AN$2000,B373,3),"/",INDEX('LŠZ P'!A$2:AN$2000,B373,4)),CONCATENATE(INDEX('LŠZ H'!A$2:AM$2000,B373,3),"/",INDEX('LŠZ H'!A$2:AM$2000,B373,4)))</f>
        <v>PHOTON L/</v>
      </c>
      <c r="N373" s="225" t="e">
        <f>IF(A373="P",CONCATENATE(INDEX('LŠZ P'!A$2:AN$2000,B373,23),";",INDEX('LŠZ P'!A$2:AN$2000,B373,42)),CONCATENATE(INDEX('LŠZ H'!A$2:AM$2000,B373,23),";",INDEX('LŠZ H'!A$2:AM$2000,B373,39)))</f>
        <v>#REF!</v>
      </c>
      <c r="O373" s="294">
        <v>45841</v>
      </c>
      <c r="P373" s="297"/>
    </row>
    <row r="374" spans="1:16" s="262" customFormat="1">
      <c r="A374" s="225" t="s">
        <v>722</v>
      </c>
      <c r="B374" s="258">
        <v>147</v>
      </c>
      <c r="C374" s="392">
        <v>371</v>
      </c>
      <c r="D374" s="225" t="str">
        <f>IF(A374="P",INDEX('LŠZ P'!A$2:AN$2000,B374,11),INDEX('LŠZ H'!A$2:AM$2000,B374,11))</f>
        <v>Dušan ŠURINA</v>
      </c>
      <c r="E374" s="225" t="str">
        <f>IF(A374="P",INDEX('LŠZ P'!A$2:AN$2000,B374,5),INDEX('LŠZ H'!A$2:AM$2000,B374,5))</f>
        <v>OM-P147</v>
      </c>
      <c r="F374" s="225">
        <f>IF(A374="P",INDEX('LŠZ P'!A$2:AN$2000,B374,6),INDEX('LŠZ H'!A$2:AM$2000,B374,6))</f>
        <v>0</v>
      </c>
      <c r="G374" s="258" t="str">
        <f>IF(A374="P",INDEX('LŠZ P'!A$2:AN$2000,B374,21),INDEX('LŠZ H'!A$2:AM$2000,B374,21))</f>
        <v>V</v>
      </c>
      <c r="H374" s="225">
        <f>IF(A374="P",INDEX('LŠZ P'!A$2:AN$2000,B374,17),INDEX('LŠZ H'!A$2:AM$2000,B374,17))</f>
        <v>23371</v>
      </c>
      <c r="I374" s="294">
        <v>45110</v>
      </c>
      <c r="J374" s="258" t="str">
        <f>IF(A374="P",INDEX('LŠZ P'!A$2:AN$2000,B374,2),INDEX('LŠZ H'!A$2:AM$2000,B374,2))</f>
        <v>PK</v>
      </c>
      <c r="K374" s="225" t="str">
        <f>IF(A374="P",CONCATENATE(INDEX('LŠZ P'!A$2:AN$2000,B374,24),",",INDEX('LŠZ P'!A$2:AN$2000,B374,26)," ",INDEX('LŠZ P'!A$2:AN$2000,B374,25)),CONCATENATE(INDEX('LŠZ H'!A$2:AM$2000,B374,24),",",INDEX('LŠZ H'!A$2:AM$2000,B374,26)," ",INDEX('LŠZ H'!A$2:AM$2000,B374,25)))</f>
        <v>Košická 43,EN-C 45841</v>
      </c>
      <c r="L374" s="225" t="str">
        <f>IF(A374="P",INDEX('LŠZ P'!A$2:AN$2000,B374,20),INDEX('LŠZ H'!A$2:AM$2000,B374,20))</f>
        <v>Vyparina</v>
      </c>
      <c r="M374" s="225" t="str">
        <f>IF(A374="P",CONCATENATE(INDEX('LŠZ P'!A$2:AN$2000,B374,3),"/",INDEX('LŠZ P'!A$2:AN$2000,B374,4)),CONCATENATE(INDEX('LŠZ H'!A$2:AM$2000,B374,3),"/",INDEX('LŠZ H'!A$2:AM$2000,B374,4)))</f>
        <v>Enzo 3 S/</v>
      </c>
      <c r="N374" s="225" t="e">
        <f>IF(A374="P",CONCATENATE(INDEX('LŠZ P'!A$2:AN$2000,B374,23),";",INDEX('LŠZ P'!A$2:AN$2000,B374,42)),CONCATENATE(INDEX('LŠZ H'!A$2:AM$2000,B374,23),";",INDEX('LŠZ H'!A$2:AM$2000,B374,39)))</f>
        <v>#REF!</v>
      </c>
      <c r="O374" s="294">
        <v>45841</v>
      </c>
      <c r="P374" s="297"/>
    </row>
    <row r="375" spans="1:16" s="262" customFormat="1">
      <c r="A375" s="225" t="s">
        <v>722</v>
      </c>
      <c r="B375" s="258">
        <v>1133</v>
      </c>
      <c r="C375" s="392">
        <v>372</v>
      </c>
      <c r="D375" s="225" t="str">
        <f>IF(A375="P",INDEX('LŠZ P'!A$2:AN$2000,B375,11),INDEX('LŠZ H'!A$2:AM$2000,B375,11))</f>
        <v>Cyril MESÍK</v>
      </c>
      <c r="E375" s="225" t="str">
        <f>IF(A375="P",INDEX('LŠZ P'!A$2:AN$2000,B375,5),INDEX('LŠZ H'!A$2:AM$2000,B375,5))</f>
        <v>OM-L133</v>
      </c>
      <c r="F375" s="225">
        <f>IF(A375="P",INDEX('LŠZ P'!A$2:AN$2000,B375,6),INDEX('LŠZ H'!A$2:AM$2000,B375,6))</f>
        <v>0</v>
      </c>
      <c r="G375" s="258" t="str">
        <f>IF(A375="P",INDEX('LŠZ P'!A$2:AN$2000,B375,21),INDEX('LŠZ H'!A$2:AM$2000,B375,21))</f>
        <v>P</v>
      </c>
      <c r="H375" s="225">
        <f>IF(A375="P",INDEX('LŠZ P'!A$2:AN$2000,B375,17),INDEX('LŠZ H'!A$2:AM$2000,B375,17))</f>
        <v>19374</v>
      </c>
      <c r="I375" s="294">
        <v>45110</v>
      </c>
      <c r="J375" s="258" t="str">
        <f>IF(A375="P",INDEX('LŠZ P'!A$2:AN$2000,B375,2),INDEX('LŠZ H'!A$2:AM$2000,B375,2))</f>
        <v>PK</v>
      </c>
      <c r="K375" s="225" t="str">
        <f>IF(A375="P",CONCATENATE(INDEX('LŠZ P'!A$2:AN$2000,B375,24),",",INDEX('LŠZ P'!A$2:AN$2000,B375,26)," ",INDEX('LŠZ P'!A$2:AN$2000,B375,25)),CONCATENATE(INDEX('LŠZ H'!A$2:AM$2000,B375,24),",",INDEX('LŠZ H'!A$2:AM$2000,B375,26)," ",INDEX('LŠZ H'!A$2:AM$2000,B375,25)))</f>
        <v>Armádna 778/6,LTF 1-2 45837</v>
      </c>
      <c r="L375" s="225" t="str">
        <f>IF(A375="P",INDEX('LŠZ P'!A$2:AN$2000,B375,20),INDEX('LŠZ H'!A$2:AM$2000,B375,20))</f>
        <v>Čierny</v>
      </c>
      <c r="M375" s="225" t="str">
        <f>IF(A375="P",CONCATENATE(INDEX('LŠZ P'!A$2:AN$2000,B375,3),"/",INDEX('LŠZ P'!A$2:AN$2000,B375,4)),CONCATENATE(INDEX('LŠZ H'!A$2:AM$2000,B375,3),"/",INDEX('LŠZ H'!A$2:AM$2000,B375,4)))</f>
        <v>GOLDEN 5 28/</v>
      </c>
      <c r="N375" s="225" t="e">
        <f>IF(A375="P",CONCATENATE(INDEX('LŠZ P'!A$2:AN$2000,B375,23),";",INDEX('LŠZ P'!A$2:AN$2000,B375,42)),CONCATENATE(INDEX('LŠZ H'!A$2:AM$2000,B375,23),";",INDEX('LŠZ H'!A$2:AM$2000,B375,39)))</f>
        <v>#REF!</v>
      </c>
      <c r="O375" s="294">
        <v>45837</v>
      </c>
      <c r="P375" s="297"/>
    </row>
    <row r="376" spans="1:16" s="262" customFormat="1">
      <c r="A376" s="225" t="s">
        <v>722</v>
      </c>
      <c r="B376" s="258">
        <v>568</v>
      </c>
      <c r="C376" s="392">
        <v>373</v>
      </c>
      <c r="D376" s="225" t="str">
        <f>IF(A376="P",INDEX('LŠZ P'!A$2:AN$2000,B376,11),INDEX('LŠZ H'!A$2:AM$2000,B376,11))</f>
        <v>Ing. Šimon UKROPEC</v>
      </c>
      <c r="E376" s="225" t="str">
        <f>IF(A376="P",INDEX('LŠZ P'!A$2:AN$2000,B376,5),INDEX('LŠZ H'!A$2:AM$2000,B376,5))</f>
        <v>OM-P568</v>
      </c>
      <c r="F376" s="225">
        <f>IF(A376="P",INDEX('LŠZ P'!A$2:AN$2000,B376,6),INDEX('LŠZ H'!A$2:AM$2000,B376,6))</f>
        <v>0</v>
      </c>
      <c r="G376" s="258" t="str">
        <f>IF(A376="P",INDEX('LŠZ P'!A$2:AN$2000,B376,21),INDEX('LŠZ H'!A$2:AM$2000,B376,21))</f>
        <v>P</v>
      </c>
      <c r="H376" s="225">
        <f>IF(A376="P",INDEX('LŠZ P'!A$2:AN$2000,B376,17),INDEX('LŠZ H'!A$2:AM$2000,B376,17))</f>
        <v>22436</v>
      </c>
      <c r="I376" s="294">
        <v>45110</v>
      </c>
      <c r="J376" s="258" t="str">
        <f>IF(A376="P",INDEX('LŠZ P'!A$2:AN$2000,B376,2),INDEX('LŠZ H'!A$2:AM$2000,B376,2))</f>
        <v>PK</v>
      </c>
      <c r="K376" s="225" t="str">
        <f>IF(A376="P",CONCATENATE(INDEX('LŠZ P'!A$2:AN$2000,B376,24),",",INDEX('LŠZ P'!A$2:AN$2000,B376,26)," ",INDEX('LŠZ P'!A$2:AN$2000,B376,25)),CONCATENATE(INDEX('LŠZ H'!A$2:AM$2000,B376,24),",",INDEX('LŠZ H'!A$2:AM$2000,B376,26)," ",INDEX('LŠZ H'!A$2:AM$2000,B376,25)))</f>
        <v>Soblahovská 1108/21-11,EN-C 45472</v>
      </c>
      <c r="L376" s="225" t="str">
        <f>IF(A376="P",INDEX('LŠZ P'!A$2:AN$2000,B376,20),INDEX('LŠZ H'!A$2:AM$2000,B376,20))</f>
        <v>Čierny</v>
      </c>
      <c r="M376" s="225" t="str">
        <f>IF(A376="P",CONCATENATE(INDEX('LŠZ P'!A$2:AN$2000,B376,3),"/",INDEX('LŠZ P'!A$2:AN$2000,B376,4)),CONCATENATE(INDEX('LŠZ H'!A$2:AM$2000,B376,3),"/",INDEX('LŠZ H'!A$2:AM$2000,B376,4)))</f>
        <v>VEGA M/</v>
      </c>
      <c r="N376" s="225" t="e">
        <f>IF(A376="P",CONCATENATE(INDEX('LŠZ P'!A$2:AN$2000,B376,23),";",INDEX('LŠZ P'!A$2:AN$2000,B376,42)),CONCATENATE(INDEX('LŠZ H'!A$2:AM$2000,B376,23),";",INDEX('LŠZ H'!A$2:AM$2000,B376,39)))</f>
        <v>#REF!</v>
      </c>
      <c r="O376" s="294">
        <v>45472</v>
      </c>
      <c r="P376" s="297"/>
    </row>
    <row r="377" spans="1:16" s="262" customFormat="1">
      <c r="A377" s="225" t="s">
        <v>722</v>
      </c>
      <c r="B377" s="258">
        <v>354</v>
      </c>
      <c r="C377" s="392">
        <v>374</v>
      </c>
      <c r="D377" s="225" t="str">
        <f>IF(A377="P",INDEX('LŠZ P'!A$2:AN$2000,B377,11),INDEX('LŠZ H'!A$2:AM$2000,B377,11))</f>
        <v>Ing. Šimon UKROPEC</v>
      </c>
      <c r="E377" s="225" t="str">
        <f>IF(A377="P",INDEX('LŠZ P'!A$2:AN$2000,B377,5),INDEX('LŠZ H'!A$2:AM$2000,B377,5))</f>
        <v>OM-P354</v>
      </c>
      <c r="F377" s="296" t="str">
        <f>IF(A377="P",INDEX('LŠZ P'!A$2:AN$2000,B377,6),INDEX('LŠZ H'!A$2:AM$2000,B377,6))</f>
        <v>P354</v>
      </c>
      <c r="G377" s="258" t="str">
        <f>IF(A377="P",INDEX('LŠZ P'!A$2:AN$2000,B377,21),INDEX('LŠZ H'!A$2:AM$2000,B377,21))</f>
        <v>P,P</v>
      </c>
      <c r="H377" s="225">
        <f>IF(A377="P",INDEX('LŠZ P'!A$2:AN$2000,B377,17),INDEX('LŠZ H'!A$2:AM$2000,B377,17))</f>
        <v>22437</v>
      </c>
      <c r="I377" s="294">
        <v>45110</v>
      </c>
      <c r="J377" s="258" t="str">
        <f>IF(A377="P",INDEX('LŠZ P'!A$2:AN$2000,B377,2),INDEX('LŠZ H'!A$2:AM$2000,B377,2))</f>
        <v>MPK</v>
      </c>
      <c r="K377" s="225" t="str">
        <f>IF(A377="P",CONCATENATE(INDEX('LŠZ P'!A$2:AN$2000,B377,24),",",INDEX('LŠZ P'!A$2:AN$2000,B377,26)," ",INDEX('LŠZ P'!A$2:AN$2000,B377,25)),CONCATENATE(INDEX('LŠZ H'!A$2:AM$2000,B377,24),",",INDEX('LŠZ H'!A$2:AM$2000,B377,26)," ",INDEX('LŠZ H'!A$2:AM$2000,B377,25)))</f>
        <v>Soblahovská 1108/21-11,EN-B 45472</v>
      </c>
      <c r="L377" s="225" t="str">
        <f>IF(A377="P",INDEX('LŠZ P'!A$2:AN$2000,B377,20),INDEX('LŠZ H'!A$2:AM$2000,B377,20))</f>
        <v>Čierny/Hloušek</v>
      </c>
      <c r="M377" s="225" t="str">
        <f>IF(A377="P",CONCATENATE(INDEX('LŠZ P'!A$2:AN$2000,B377,3),"/",INDEX('LŠZ P'!A$2:AN$2000,B377,4)),CONCATENATE(INDEX('LŠZ H'!A$2:AM$2000,B377,3),"/",INDEX('LŠZ H'!A$2:AM$2000,B377,4)))</f>
        <v>PLUTO 2 L/MINIPLANE TOP 80</v>
      </c>
      <c r="N377" s="225" t="e">
        <f>IF(A377="P",CONCATENATE(INDEX('LŠZ P'!A$2:AN$2000,B377,23),";",INDEX('LŠZ P'!A$2:AN$2000,B377,42)),CONCATENATE(INDEX('LŠZ H'!A$2:AM$2000,B377,23),";",INDEX('LŠZ H'!A$2:AM$2000,B377,39)))</f>
        <v>#REF!</v>
      </c>
      <c r="O377" s="294">
        <v>45472</v>
      </c>
      <c r="P377" s="297"/>
    </row>
    <row r="378" spans="1:16" s="262" customFormat="1">
      <c r="A378" s="225" t="s">
        <v>722</v>
      </c>
      <c r="B378" s="258">
        <v>996</v>
      </c>
      <c r="C378" s="392">
        <v>375</v>
      </c>
      <c r="D378" s="225" t="str">
        <f>IF(A378="P",INDEX('LŠZ P'!A$2:AN$2000,B378,11),INDEX('LŠZ H'!A$2:AM$2000,B378,11))</f>
        <v>Michal HRAŠNA</v>
      </c>
      <c r="E378" s="225" t="str">
        <f>IF(A378="P",INDEX('LŠZ P'!A$2:AN$2000,B378,5),INDEX('LŠZ H'!A$2:AM$2000,B378,5))</f>
        <v>OM-P996</v>
      </c>
      <c r="F378" s="225">
        <f>IF(A378="P",INDEX('LŠZ P'!A$2:AN$2000,B378,6),INDEX('LŠZ H'!A$2:AM$2000,B378,6))</f>
        <v>0</v>
      </c>
      <c r="G378" s="258" t="str">
        <f>IF(A378="P",INDEX('LŠZ P'!A$2:AN$2000,B378,21),INDEX('LŠZ H'!A$2:AM$2000,B378,21))</f>
        <v>P</v>
      </c>
      <c r="H378" s="225">
        <f>IF(A378="P",INDEX('LŠZ P'!A$2:AN$2000,B378,17),INDEX('LŠZ H'!A$2:AM$2000,B378,17))</f>
        <v>21357</v>
      </c>
      <c r="I378" s="294">
        <v>45110</v>
      </c>
      <c r="J378" s="258" t="str">
        <f>IF(A378="P",INDEX('LŠZ P'!A$2:AN$2000,B378,2),INDEX('LŠZ H'!A$2:AM$2000,B378,2))</f>
        <v>PK</v>
      </c>
      <c r="K378" s="225" t="str">
        <f>IF(A378="P",CONCATENATE(INDEX('LŠZ P'!A$2:AN$2000,B378,24),",",INDEX('LŠZ P'!A$2:AN$2000,B378,26)," ",INDEX('LŠZ P'!A$2:AN$2000,B378,25)),CONCATENATE(INDEX('LŠZ H'!A$2:AM$2000,B378,24),",",INDEX('LŠZ H'!A$2:AM$2000,B378,26)," ",INDEX('LŠZ H'!A$2:AM$2000,B378,25)))</f>
        <v>Na hlinách 26,EN-A 45837</v>
      </c>
      <c r="L378" s="225" t="str">
        <f>IF(A378="P",INDEX('LŠZ P'!A$2:AN$2000,B378,20),INDEX('LŠZ H'!A$2:AM$2000,B378,20))</f>
        <v>Čierny</v>
      </c>
      <c r="M378" s="225" t="str">
        <f>IF(A378="P",CONCATENATE(INDEX('LŠZ P'!A$2:AN$2000,B378,3),"/",INDEX('LŠZ P'!A$2:AN$2000,B378,4)),CONCATENATE(INDEX('LŠZ H'!A$2:AM$2000,B378,3),"/",INDEX('LŠZ H'!A$2:AM$2000,B378,4)))</f>
        <v>COMPACT 3 M/</v>
      </c>
      <c r="N378" s="225" t="e">
        <f>IF(A378="P",CONCATENATE(INDEX('LŠZ P'!A$2:AN$2000,B378,23),";",INDEX('LŠZ P'!A$2:AN$2000,B378,42)),CONCATENATE(INDEX('LŠZ H'!A$2:AM$2000,B378,23),";",INDEX('LŠZ H'!A$2:AM$2000,B378,39)))</f>
        <v>#REF!</v>
      </c>
      <c r="O378" s="294">
        <v>45837</v>
      </c>
      <c r="P378" s="297"/>
    </row>
    <row r="379" spans="1:16" s="262" customFormat="1">
      <c r="A379" s="225" t="s">
        <v>722</v>
      </c>
      <c r="B379" s="258">
        <v>1079</v>
      </c>
      <c r="C379" s="392">
        <v>376</v>
      </c>
      <c r="D379" s="225" t="str">
        <f>IF(A379="P",INDEX('LŠZ P'!A$2:AN$2000,B379,11),INDEX('LŠZ H'!A$2:AM$2000,B379,11))</f>
        <v>Bc. Marek KĽOC</v>
      </c>
      <c r="E379" s="225" t="str">
        <f>IF(A379="P",INDEX('LŠZ P'!A$2:AN$2000,B379,5),INDEX('LŠZ H'!A$2:AM$2000,B379,5))</f>
        <v>OM-L079</v>
      </c>
      <c r="F379" s="225">
        <f>IF(A379="P",INDEX('LŠZ P'!A$2:AN$2000,B379,6),INDEX('LŠZ H'!A$2:AM$2000,B379,6))</f>
        <v>0</v>
      </c>
      <c r="G379" s="258" t="str">
        <f>IF(A379="P",INDEX('LŠZ P'!A$2:AN$2000,B379,21),INDEX('LŠZ H'!A$2:AM$2000,B379,21))</f>
        <v>P</v>
      </c>
      <c r="H379" s="225">
        <f>IF(A379="P",INDEX('LŠZ P'!A$2:AN$2000,B379,17),INDEX('LŠZ H'!A$2:AM$2000,B379,17))</f>
        <v>21362</v>
      </c>
      <c r="I379" s="294">
        <v>45113</v>
      </c>
      <c r="J379" s="258" t="str">
        <f>IF(A379="P",INDEX('LŠZ P'!A$2:AN$2000,B379,2),INDEX('LŠZ H'!A$2:AM$2000,B379,2))</f>
        <v>PK</v>
      </c>
      <c r="K379" s="225" t="str">
        <f>IF(A379="P",CONCATENATE(INDEX('LŠZ P'!A$2:AN$2000,B379,24),",",INDEX('LŠZ P'!A$2:AN$2000,B379,26)," ",INDEX('LŠZ P'!A$2:AN$2000,B379,25)),CONCATENATE(INDEX('LŠZ H'!A$2:AM$2000,B379,24),",",INDEX('LŠZ H'!A$2:AM$2000,B379,26)," ",INDEX('LŠZ H'!A$2:AM$2000,B379,25)))</f>
        <v>Trebišovská 3,EN-B 45839</v>
      </c>
      <c r="L379" s="225" t="str">
        <f>IF(A379="P",INDEX('LŠZ P'!A$2:AN$2000,B379,20),INDEX('LŠZ H'!A$2:AM$2000,B379,20))</f>
        <v>Vyparina</v>
      </c>
      <c r="M379" s="225" t="str">
        <f>IF(A379="P",CONCATENATE(INDEX('LŠZ P'!A$2:AN$2000,B379,3),"/",INDEX('LŠZ P'!A$2:AN$2000,B379,4)),CONCATENATE(INDEX('LŠZ H'!A$2:AM$2000,B379,3),"/",INDEX('LŠZ H'!A$2:AM$2000,B379,4)))</f>
        <v>TAKOO 5 39/</v>
      </c>
      <c r="N379" s="225" t="e">
        <f>IF(A379="P",CONCATENATE(INDEX('LŠZ P'!A$2:AN$2000,B379,23),";",INDEX('LŠZ P'!A$2:AN$2000,B379,42)),CONCATENATE(INDEX('LŠZ H'!A$2:AM$2000,B379,23),";",INDEX('LŠZ H'!A$2:AM$2000,B379,39)))</f>
        <v>#REF!</v>
      </c>
      <c r="O379" s="294">
        <v>45839</v>
      </c>
      <c r="P379" s="297"/>
    </row>
    <row r="380" spans="1:16" s="262" customFormat="1">
      <c r="A380" s="225" t="s">
        <v>722</v>
      </c>
      <c r="B380" s="258">
        <v>301</v>
      </c>
      <c r="C380" s="392">
        <v>377</v>
      </c>
      <c r="D380" s="225" t="str">
        <f>IF(A380="P",INDEX('LŠZ P'!A$2:AN$2000,B380,11),INDEX('LŠZ H'!A$2:AM$2000,B380,11))</f>
        <v>Silvester KOVÁČ</v>
      </c>
      <c r="E380" s="225" t="str">
        <f>IF(A380="P",INDEX('LŠZ P'!A$2:AN$2000,B380,5),INDEX('LŠZ H'!A$2:AM$2000,B380,5))</f>
        <v>OM-P301</v>
      </c>
      <c r="F380" s="225">
        <f>IF(A380="P",INDEX('LŠZ P'!A$2:AN$2000,B380,6),INDEX('LŠZ H'!A$2:AM$2000,B380,6))</f>
        <v>0</v>
      </c>
      <c r="G380" s="258" t="str">
        <f>IF(A380="P",INDEX('LŠZ P'!A$2:AN$2000,B380,21),INDEX('LŠZ H'!A$2:AM$2000,B380,21))</f>
        <v>P</v>
      </c>
      <c r="H380" s="225">
        <f>IF(A380="P",INDEX('LŠZ P'!A$2:AN$2000,B380,17),INDEX('LŠZ H'!A$2:AM$2000,B380,17))</f>
        <v>21110</v>
      </c>
      <c r="I380" s="294">
        <v>45113</v>
      </c>
      <c r="J380" s="258" t="str">
        <f>IF(A380="P",INDEX('LŠZ P'!A$2:AN$2000,B380,2),INDEX('LŠZ H'!A$2:AM$2000,B380,2))</f>
        <v>PK</v>
      </c>
      <c r="K380" s="225" t="str">
        <f>IF(A380="P",CONCATENATE(INDEX('LŠZ P'!A$2:AN$2000,B380,24),",",INDEX('LŠZ P'!A$2:AN$2000,B380,26)," ",INDEX('LŠZ P'!A$2:AN$2000,B380,25)),CONCATENATE(INDEX('LŠZ H'!A$2:AM$2000,B380,24),",",INDEX('LŠZ H'!A$2:AM$2000,B380,26)," ",INDEX('LŠZ H'!A$2:AM$2000,B380,25)))</f>
        <v>Pod Plieškou 19,EN-B 45820</v>
      </c>
      <c r="L380" s="225" t="str">
        <f>IF(A380="P",INDEX('LŠZ P'!A$2:AN$2000,B380,20),INDEX('LŠZ H'!A$2:AM$2000,B380,20))</f>
        <v>Čierny</v>
      </c>
      <c r="M380" s="225" t="str">
        <f>IF(A380="P",CONCATENATE(INDEX('LŠZ P'!A$2:AN$2000,B380,3),"/",INDEX('LŠZ P'!A$2:AN$2000,B380,4)),CONCATENATE(INDEX('LŠZ H'!A$2:AM$2000,B380,3),"/",INDEX('LŠZ H'!A$2:AM$2000,B380,4)))</f>
        <v>K23 S/M/</v>
      </c>
      <c r="N380" s="225" t="e">
        <f>IF(A380="P",CONCATENATE(INDEX('LŠZ P'!A$2:AN$2000,B380,23),";",INDEX('LŠZ P'!A$2:AN$2000,B380,42)),CONCATENATE(INDEX('LŠZ H'!A$2:AM$2000,B380,23),";",INDEX('LŠZ H'!A$2:AM$2000,B380,39)))</f>
        <v>#REF!</v>
      </c>
      <c r="O380" s="294">
        <v>45820</v>
      </c>
      <c r="P380" s="297"/>
    </row>
    <row r="381" spans="1:16" s="262" customFormat="1">
      <c r="A381" s="225" t="s">
        <v>722</v>
      </c>
      <c r="B381" s="258">
        <v>922</v>
      </c>
      <c r="C381" s="392">
        <v>378</v>
      </c>
      <c r="D381" s="225" t="str">
        <f>IF(A381="P",INDEX('LŠZ P'!A$2:AN$2000,B381,11),INDEX('LŠZ H'!A$2:AM$2000,B381,11))</f>
        <v>Matej KOVÁČ</v>
      </c>
      <c r="E381" s="225" t="str">
        <f>IF(A381="P",INDEX('LŠZ P'!A$2:AN$2000,B381,5),INDEX('LŠZ H'!A$2:AM$2000,B381,5))</f>
        <v>OM-P922</v>
      </c>
      <c r="F381" s="225">
        <f>IF(A381="P",INDEX('LŠZ P'!A$2:AN$2000,B381,6),INDEX('LŠZ H'!A$2:AM$2000,B381,6))</f>
        <v>0</v>
      </c>
      <c r="G381" s="258" t="str">
        <f>IF(A381="P",INDEX('LŠZ P'!A$2:AN$2000,B381,21),INDEX('LŠZ H'!A$2:AM$2000,B381,21))</f>
        <v>P</v>
      </c>
      <c r="H381" s="225">
        <f>IF(A381="P",INDEX('LŠZ P'!A$2:AN$2000,B381,17),INDEX('LŠZ H'!A$2:AM$2000,B381,17))</f>
        <v>21188</v>
      </c>
      <c r="I381" s="294">
        <v>45113</v>
      </c>
      <c r="J381" s="258" t="str">
        <f>IF(A381="P",INDEX('LŠZ P'!A$2:AN$2000,B381,2),INDEX('LŠZ H'!A$2:AM$2000,B381,2))</f>
        <v>PK</v>
      </c>
      <c r="K381" s="225" t="str">
        <f>IF(A381="P",CONCATENATE(INDEX('LŠZ P'!A$2:AN$2000,B381,24),",",INDEX('LŠZ P'!A$2:AN$2000,B381,26)," ",INDEX('LŠZ P'!A$2:AN$2000,B381,25)),CONCATENATE(INDEX('LŠZ H'!A$2:AM$2000,B381,24),",",INDEX('LŠZ H'!A$2:AM$2000,B381,26)," ",INDEX('LŠZ H'!A$2:AM$2000,B381,25)))</f>
        <v>Pod Plieškou 19,EN-B 45820</v>
      </c>
      <c r="L381" s="225" t="str">
        <f>IF(A381="P",INDEX('LŠZ P'!A$2:AN$2000,B381,20),INDEX('LŠZ H'!A$2:AM$2000,B381,20))</f>
        <v>Čierny</v>
      </c>
      <c r="M381" s="225" t="str">
        <f>IF(A381="P",CONCATENATE(INDEX('LŠZ P'!A$2:AN$2000,B381,3),"/",INDEX('LŠZ P'!A$2:AN$2000,B381,4)),CONCATENATE(INDEX('LŠZ H'!A$2:AM$2000,B381,3),"/",INDEX('LŠZ H'!A$2:AM$2000,B381,4)))</f>
        <v>BUZZ Z5 ML/</v>
      </c>
      <c r="N381" s="225" t="e">
        <f>IF(A381="P",CONCATENATE(INDEX('LŠZ P'!A$2:AN$2000,B381,23),";",INDEX('LŠZ P'!A$2:AN$2000,B381,42)),CONCATENATE(INDEX('LŠZ H'!A$2:AM$2000,B381,23),";",INDEX('LŠZ H'!A$2:AM$2000,B381,39)))</f>
        <v>#REF!</v>
      </c>
      <c r="O381" s="294">
        <v>45820</v>
      </c>
      <c r="P381" s="297"/>
    </row>
    <row r="382" spans="1:16" s="262" customFormat="1">
      <c r="A382" s="296" t="s">
        <v>489</v>
      </c>
      <c r="B382" s="391">
        <v>64</v>
      </c>
      <c r="C382" s="392">
        <v>379</v>
      </c>
      <c r="D382" s="296" t="str">
        <f>IF(A382="P",INDEX('LŠZ P'!A$2:AN$2000,B382,11),INDEX('LŠZ H'!A$2:AM$2000,B382,11))</f>
        <v>Miloš PALIATKA</v>
      </c>
      <c r="E382" s="296" t="str">
        <f>IF(A382="P",INDEX('LŠZ P'!A$2:AN$2000,B382,5),INDEX('LŠZ H'!A$2:AM$2000,B382,5))</f>
        <v>OM-H064</v>
      </c>
      <c r="F382" s="296">
        <f>IF(A382="P",INDEX('LŠZ P'!A$2:AN$2000,B382,6),INDEX('LŠZ H'!A$2:AM$2000,B382,6))</f>
        <v>0</v>
      </c>
      <c r="G382" s="391" t="str">
        <f>IF(A382="P",INDEX('LŠZ P'!A$2:AN$2000,B382,21),INDEX('LŠZ H'!A$2:AM$2000,B382,21))</f>
        <v>P</v>
      </c>
      <c r="H382" s="296">
        <f>IF(A382="P",INDEX('LŠZ P'!A$2:AN$2000,B382,17),INDEX('LŠZ H'!A$2:AM$2000,B382,17))</f>
        <v>19396</v>
      </c>
      <c r="I382" s="958">
        <v>45113</v>
      </c>
      <c r="J382" s="391" t="str">
        <f>IF(A382="P",INDEX('LŠZ P'!A$2:AN$2000,B382,2),INDEX('LŠZ H'!A$2:AM$2000,B382,2))</f>
        <v>MZK</v>
      </c>
      <c r="K382" s="296" t="str">
        <f>IF(A382="P",CONCATENATE(INDEX('LŠZ P'!A$2:AN$2000,B382,24),",",INDEX('LŠZ P'!A$2:AN$2000,B382,26)," ",INDEX('LŠZ P'!A$2:AN$2000,B382,25)),CONCATENATE(INDEX('LŠZ H'!A$2:AM$2000,B382,24),",",INDEX('LŠZ H'!A$2:AM$2000,B382,26)," ",INDEX('LŠZ H'!A$2:AM$2000,B382,25)))</f>
        <v>Dvorská 9,949 07 Nitra-Janíkovce</v>
      </c>
      <c r="L382" s="296" t="str">
        <f>IF(A382="P",INDEX('LŠZ P'!A$2:AN$2000,B382,20),INDEX('LŠZ H'!A$2:AM$2000,B382,20))</f>
        <v>Jančovič</v>
      </c>
      <c r="M382" s="296" t="str">
        <f>IF(A382="P",CONCATENATE(INDEX('LŠZ P'!A$2:AN$2000,B382,3),"/",INDEX('LŠZ P'!A$2:AN$2000,B382,4)),CONCATENATE(INDEX('LŠZ H'!A$2:AM$2000,B382,3),"/",INDEX('LŠZ H'!A$2:AM$2000,B382,4)))</f>
        <v>STRANGER/CARBONE/</v>
      </c>
      <c r="N382" s="296" t="str">
        <f>IF(A382="P",CONCATENATE(INDEX('LŠZ P'!A$2:AN$2000,B382,23),";",INDEX('LŠZ P'!A$2:AN$2000,B382,42)),CONCATENATE(INDEX('LŠZ H'!A$2:AM$2000,B382,23),";",INDEX('LŠZ H'!A$2:AM$2000,B382,39)))</f>
        <v>1513/2490;</v>
      </c>
      <c r="O382" s="958">
        <v>45838</v>
      </c>
      <c r="P382" s="299"/>
    </row>
    <row r="383" spans="1:16" s="262" customFormat="1">
      <c r="A383" s="225" t="s">
        <v>489</v>
      </c>
      <c r="B383" s="258">
        <v>69</v>
      </c>
      <c r="C383" s="392">
        <v>380</v>
      </c>
      <c r="D383" s="225" t="str">
        <f>IF(A383="P",INDEX('LŠZ P'!A$2:AN$2000,B383,11),INDEX('LŠZ H'!A$2:AM$2000,B383,11))</f>
        <v>Marián VRŠKOVÝ</v>
      </c>
      <c r="E383" s="225" t="str">
        <f>IF(A383="P",INDEX('LŠZ P'!A$2:AN$2000,B383,5),INDEX('LŠZ H'!A$2:AM$2000,B383,5))</f>
        <v>OM-H069</v>
      </c>
      <c r="F383" s="225">
        <f>IF(A383="P",INDEX('LŠZ P'!A$2:AN$2000,B383,6),INDEX('LŠZ H'!A$2:AM$2000,B383,6))</f>
        <v>0</v>
      </c>
      <c r="G383" s="258" t="str">
        <f>IF(A383="P",INDEX('LŠZ P'!A$2:AN$2000,B383,21),INDEX('LŠZ H'!A$2:AM$2000,B383,21))</f>
        <v>P</v>
      </c>
      <c r="H383" s="225">
        <f>IF(A383="P",INDEX('LŠZ P'!A$2:AN$2000,B383,17),INDEX('LŠZ H'!A$2:AM$2000,B383,17))</f>
        <v>21354</v>
      </c>
      <c r="I383" s="294">
        <v>45114</v>
      </c>
      <c r="J383" s="258" t="str">
        <f>IF(A383="P",INDEX('LŠZ P'!A$2:AN$2000,B383,2),INDEX('LŠZ H'!A$2:AM$2000,B383,2))</f>
        <v>MZK</v>
      </c>
      <c r="K383" s="225" t="str">
        <f>IF(A383="P",CONCATENATE(INDEX('LŠZ P'!A$2:AN$2000,B383,24),",",INDEX('LŠZ P'!A$2:AN$2000,B383,26)," ",INDEX('LŠZ P'!A$2:AN$2000,B383,25)),CONCATENATE(INDEX('LŠZ H'!A$2:AM$2000,B383,24),",",INDEX('LŠZ H'!A$2:AM$2000,B383,26)," ",INDEX('LŠZ H'!A$2:AM$2000,B383,25)))</f>
        <v>Senecká 10,900 24 Veľký Biel</v>
      </c>
      <c r="L383" s="225" t="str">
        <f>IF(A383="P",INDEX('LŠZ P'!A$2:AN$2000,B383,20),INDEX('LŠZ H'!A$2:AM$2000,B383,20))</f>
        <v>Lacúch</v>
      </c>
      <c r="M383" s="225" t="str">
        <f>IF(A383="P",CONCATENATE(INDEX('LŠZ P'!A$2:AN$2000,B383,3),"/",INDEX('LŠZ P'!A$2:AN$2000,B383,4)),CONCATENATE(INDEX('LŠZ H'!A$2:AM$2000,B383,3),"/",INDEX('LŠZ H'!A$2:AM$2000,B383,4)))</f>
        <v>QUASAR CZ 15,4/FM 301/</v>
      </c>
      <c r="N383" s="225" t="str">
        <f>IF(A383="P",CONCATENATE(INDEX('LŠZ P'!A$2:AN$2000,B383,23),";",INDEX('LŠZ P'!A$2:AN$2000,B383,42)),CONCATENATE(INDEX('LŠZ H'!A$2:AM$2000,B383,23),";",INDEX('LŠZ H'!A$2:AM$2000,B383,39)))</f>
        <v>83//474;</v>
      </c>
      <c r="O383" s="294">
        <v>45841</v>
      </c>
      <c r="P383" s="297"/>
    </row>
    <row r="384" spans="1:16" s="262" customFormat="1">
      <c r="A384" s="225" t="s">
        <v>489</v>
      </c>
      <c r="B384" s="258">
        <v>805</v>
      </c>
      <c r="C384" s="392">
        <v>381</v>
      </c>
      <c r="D384" s="225" t="str">
        <f>IF(A384="P",INDEX('LŠZ P'!A$2:AN$2000,B384,11),INDEX('LŠZ H'!A$2:AM$2000,B384,11))</f>
        <v>Branislav TURAN</v>
      </c>
      <c r="E384" s="225" t="str">
        <f>IF(A384="P",INDEX('LŠZ P'!A$2:AN$2000,B384,5),INDEX('LŠZ H'!A$2:AM$2000,B384,5))</f>
        <v>OM-H805</v>
      </c>
      <c r="F384" s="225">
        <f>IF(A384="P",INDEX('LŠZ P'!A$2:AN$2000,B384,6),INDEX('LŠZ H'!A$2:AM$2000,B384,6))</f>
        <v>0</v>
      </c>
      <c r="G384" s="258" t="str">
        <f>IF(A384="P",INDEX('LŠZ P'!A$2:AN$2000,B384,21),INDEX('LŠZ H'!A$2:AM$2000,B384,21))</f>
        <v>P</v>
      </c>
      <c r="H384" s="225">
        <f>IF(A384="P",INDEX('LŠZ P'!A$2:AN$2000,B384,17),INDEX('LŠZ H'!A$2:AM$2000,B384,17))</f>
        <v>19409</v>
      </c>
      <c r="I384" s="294">
        <v>45117</v>
      </c>
      <c r="J384" s="258" t="str">
        <f>IF(A384="P",INDEX('LŠZ P'!A$2:AN$2000,B384,2),INDEX('LŠZ H'!A$2:AM$2000,B384,2))</f>
        <v>MZK</v>
      </c>
      <c r="K384" s="225" t="str">
        <f>IF(A384="P",CONCATENATE(INDEX('LŠZ P'!A$2:AN$2000,B384,24),",",INDEX('LŠZ P'!A$2:AN$2000,B384,26)," ",INDEX('LŠZ P'!A$2:AN$2000,B384,25)),CONCATENATE(INDEX('LŠZ H'!A$2:AM$2000,B384,24),",",INDEX('LŠZ H'!A$2:AM$2000,B384,26)," ",INDEX('LŠZ H'!A$2:AM$2000,B384,25)))</f>
        <v>Hollého 405,034 95 Likavka</v>
      </c>
      <c r="L384" s="225" t="str">
        <f>IF(A384="P",INDEX('LŠZ P'!A$2:AN$2000,B384,20),INDEX('LŠZ H'!A$2:AM$2000,B384,20))</f>
        <v>M. Turan</v>
      </c>
      <c r="M384" s="225" t="str">
        <f>IF(A384="P",CONCATENATE(INDEX('LŠZ P'!A$2:AN$2000,B384,3),"/",INDEX('LŠZ P'!A$2:AN$2000,B384,4)),CONCATENATE(INDEX('LŠZ H'!A$2:AM$2000,B384,3),"/",INDEX('LŠZ H'!A$2:AM$2000,B384,4)))</f>
        <v>MW 197/</v>
      </c>
      <c r="N384" s="225" t="str">
        <f>IF(A384="P",CONCATENATE(INDEX('LŠZ P'!A$2:AN$2000,B384,23),";",INDEX('LŠZ P'!A$2:AN$2000,B384,42)),CONCATENATE(INDEX('LŠZ H'!A$2:AM$2000,B384,23),";",INDEX('LŠZ H'!A$2:AM$2000,B384,39)))</f>
        <v>812,39/2871;</v>
      </c>
      <c r="O384" s="294">
        <v>45844</v>
      </c>
      <c r="P384" s="297"/>
    </row>
    <row r="385" spans="1:16" s="262" customFormat="1">
      <c r="A385" s="225" t="s">
        <v>489</v>
      </c>
      <c r="B385" s="258">
        <v>62</v>
      </c>
      <c r="C385" s="392">
        <v>382</v>
      </c>
      <c r="D385" s="225" t="str">
        <f>IF(A385="P",INDEX('LŠZ P'!A$2:AN$2000,B385,11),INDEX('LŠZ H'!A$2:AM$2000,B385,11))</f>
        <v>Branislav TURAN</v>
      </c>
      <c r="E385" s="225" t="str">
        <f>IF(A385="P",INDEX('LŠZ P'!A$2:AN$2000,B385,5),INDEX('LŠZ H'!A$2:AM$2000,B385,5))</f>
        <v>H062</v>
      </c>
      <c r="F385" s="225">
        <f>IF(A385="P",INDEX('LŠZ P'!A$2:AN$2000,B385,6),INDEX('LŠZ H'!A$2:AM$2000,B385,6))</f>
        <v>0</v>
      </c>
      <c r="G385" s="258" t="str">
        <f>IF(A385="P",INDEX('LŠZ P'!A$2:AN$2000,B385,21),INDEX('LŠZ H'!A$2:AM$2000,B385,21))</f>
        <v>P</v>
      </c>
      <c r="H385" s="225">
        <f>IF(A385="P",INDEX('LŠZ P'!A$2:AN$2000,B385,17),INDEX('LŠZ H'!A$2:AM$2000,B385,17))</f>
        <v>19408</v>
      </c>
      <c r="I385" s="294">
        <v>45117</v>
      </c>
      <c r="J385" s="258" t="str">
        <f>IF(A385="P",INDEX('LŠZ P'!A$2:AN$2000,B385,2),INDEX('LŠZ H'!A$2:AM$2000,B385,2))</f>
        <v>T</v>
      </c>
      <c r="K385" s="225" t="str">
        <f>IF(A385="P",CONCATENATE(INDEX('LŠZ P'!A$2:AN$2000,B385,24),",",INDEX('LŠZ P'!A$2:AN$2000,B385,26)," ",INDEX('LŠZ P'!A$2:AN$2000,B385,25)),CONCATENATE(INDEX('LŠZ H'!A$2:AM$2000,B385,24),",",INDEX('LŠZ H'!A$2:AM$2000,B385,26)," ",INDEX('LŠZ H'!A$2:AM$2000,B385,25)))</f>
        <v>Hollého 405,034 95 Likavka</v>
      </c>
      <c r="L385" s="225" t="str">
        <f>IF(A385="P",INDEX('LŠZ P'!A$2:AN$2000,B385,20),INDEX('LŠZ H'!A$2:AM$2000,B385,20))</f>
        <v>M.Turan</v>
      </c>
      <c r="M385" s="225" t="str">
        <f>IF(A385="P",CONCATENATE(INDEX('LŠZ P'!A$2:AN$2000,B385,3),"/",INDEX('LŠZ P'!A$2:AN$2000,B385,4)),CONCATENATE(INDEX('LŠZ H'!A$2:AM$2000,B385,3),"/",INDEX('LŠZ H'!A$2:AM$2000,B385,4)))</f>
        <v>TL 2/</v>
      </c>
      <c r="N385" s="225" t="str">
        <f>IF(A385="P",CONCATENATE(INDEX('LŠZ P'!A$2:AN$2000,B385,23),";",INDEX('LŠZ P'!A$2:AN$2000,B385,42)),CONCATENATE(INDEX('LŠZ H'!A$2:AM$2000,B385,23),";",INDEX('LŠZ H'!A$2:AM$2000,B385,39)))</f>
        <v>313,05/1740;</v>
      </c>
      <c r="O385" s="294">
        <v>45844</v>
      </c>
      <c r="P385" s="297"/>
    </row>
    <row r="386" spans="1:16" s="262" customFormat="1">
      <c r="A386" s="225" t="s">
        <v>489</v>
      </c>
      <c r="B386" s="258">
        <v>104</v>
      </c>
      <c r="C386" s="392">
        <v>383</v>
      </c>
      <c r="D386" s="225" t="str">
        <f>IF(A386="P",INDEX('LŠZ P'!A$2:AN$2000,B386,11),INDEX('LŠZ H'!A$2:AM$2000,B386,11))</f>
        <v>Ján LACÚCH</v>
      </c>
      <c r="E386" s="225" t="str">
        <f>IF(A386="P",INDEX('LŠZ P'!A$2:AN$2000,B386,5),INDEX('LŠZ H'!A$2:AM$2000,B386,5))</f>
        <v>OM-H104</v>
      </c>
      <c r="F386" s="225">
        <f>IF(A386="P",INDEX('LŠZ P'!A$2:AN$2000,B386,6),INDEX('LŠZ H'!A$2:AM$2000,B386,6))</f>
        <v>0</v>
      </c>
      <c r="G386" s="258" t="str">
        <f>IF(A386="P",INDEX('LŠZ P'!A$2:AN$2000,B386,21),INDEX('LŠZ H'!A$2:AM$2000,B386,21))</f>
        <v>V</v>
      </c>
      <c r="H386" s="225">
        <f>IF(A386="P",INDEX('LŠZ P'!A$2:AN$2000,B386,17),INDEX('LŠZ H'!A$2:AM$2000,B386,17))</f>
        <v>23383</v>
      </c>
      <c r="I386" s="294">
        <v>45117</v>
      </c>
      <c r="J386" s="258" t="str">
        <f>IF(A386="P",INDEX('LŠZ P'!A$2:AN$2000,B386,2),INDEX('LŠZ H'!A$2:AM$2000,B386,2))</f>
        <v>MZK</v>
      </c>
      <c r="K386" s="225" t="str">
        <f>IF(A386="P",CONCATENATE(INDEX('LŠZ P'!A$2:AN$2000,B386,24),",",INDEX('LŠZ P'!A$2:AN$2000,B386,26)," ",INDEX('LŠZ P'!A$2:AN$2000,B386,25)),CONCATENATE(INDEX('LŠZ H'!A$2:AM$2000,B386,24),",",INDEX('LŠZ H'!A$2:AM$2000,B386,26)," ",INDEX('LŠZ H'!A$2:AM$2000,B386,25)))</f>
        <v>Turnianska 5265/82,903 01 Senec</v>
      </c>
      <c r="L386" s="225" t="str">
        <f>IF(A386="P",INDEX('LŠZ P'!A$2:AN$2000,B386,20),INDEX('LŠZ H'!A$2:AM$2000,B386,20))</f>
        <v>Lacúch</v>
      </c>
      <c r="M386" s="225" t="str">
        <f>IF(A386="P",CONCATENATE(INDEX('LŠZ P'!A$2:AN$2000,B386,3),"/",INDEX('LŠZ P'!A$2:AN$2000,B386,4)),CONCATENATE(INDEX('LŠZ H'!A$2:AM$2000,B386,3),"/",INDEX('LŠZ H'!A$2:AM$2000,B386,4)))</f>
        <v>STINGRAY/CROSS 5 SPORT/</v>
      </c>
      <c r="N386" s="225" t="str">
        <f>IF(A386="P",CONCATENATE(INDEX('LŠZ P'!A$2:AN$2000,B386,23),";",INDEX('LŠZ P'!A$2:AN$2000,B386,42)),CONCATENATE(INDEX('LŠZ H'!A$2:AM$2000,B386,23),";",INDEX('LŠZ H'!A$2:AM$2000,B386,39)))</f>
        <v>1182/0;</v>
      </c>
      <c r="O386" s="294">
        <v>45843</v>
      </c>
      <c r="P386" s="297"/>
    </row>
    <row r="387" spans="1:16" s="262" customFormat="1">
      <c r="A387" s="225" t="s">
        <v>722</v>
      </c>
      <c r="B387" s="258">
        <v>339</v>
      </c>
      <c r="C387" s="392">
        <v>384</v>
      </c>
      <c r="D387" s="225" t="str">
        <f>IF(A387="P",INDEX('LŠZ P'!A$2:AN$2000,B387,11),INDEX('LŠZ H'!A$2:AM$2000,B387,11))</f>
        <v>Pavol SLIVA</v>
      </c>
      <c r="E387" s="225" t="str">
        <f>IF(A387="P",INDEX('LŠZ P'!A$2:AN$2000,B387,5),INDEX('LŠZ H'!A$2:AM$2000,B387,5))</f>
        <v>OM-P339</v>
      </c>
      <c r="F387" s="225" t="str">
        <f>IF(A387="P",INDEX('LŠZ P'!A$2:AN$2000,B387,6),INDEX('LŠZ H'!A$2:AM$2000,B387,6))</f>
        <v>P690</v>
      </c>
      <c r="G387" s="258" t="str">
        <f>IF(A387="P",INDEX('LŠZ P'!A$2:AN$2000,B387,21),INDEX('LŠZ H'!A$2:AM$2000,B387,21))</f>
        <v>P/P</v>
      </c>
      <c r="H387" s="225">
        <f>IF(A387="P",INDEX('LŠZ P'!A$2:AN$2000,B387,17),INDEX('LŠZ H'!A$2:AM$2000,B387,17))</f>
        <v>21494</v>
      </c>
      <c r="I387" s="294">
        <v>45117</v>
      </c>
      <c r="J387" s="258" t="str">
        <f>IF(A387="P",INDEX('LŠZ P'!A$2:AN$2000,B387,2),INDEX('LŠZ H'!A$2:AM$2000,B387,2))</f>
        <v>MPK</v>
      </c>
      <c r="K387" s="225" t="str">
        <f>IF(A387="P",CONCATENATE(INDEX('LŠZ P'!A$2:AN$2000,B387,24),",",INDEX('LŠZ P'!A$2:AN$2000,B387,26)," ",INDEX('LŠZ P'!A$2:AN$2000,B387,25)),CONCATENATE(INDEX('LŠZ H'!A$2:AM$2000,B387,24),",",INDEX('LŠZ H'!A$2:AM$2000,B387,26)," ",INDEX('LŠZ H'!A$2:AM$2000,B387,25)))</f>
        <v>Ľudová 1463/36,EN-B 45840</v>
      </c>
      <c r="L387" s="225" t="str">
        <f>IF(A387="P",INDEX('LŠZ P'!A$2:AN$2000,B387,20),INDEX('LŠZ H'!A$2:AM$2000,B387,20))</f>
        <v>Ďurina/Ďurina</v>
      </c>
      <c r="M387" s="225" t="str">
        <f>IF(A387="P",CONCATENATE(INDEX('LŠZ P'!A$2:AN$2000,B387,3),"/",INDEX('LŠZ P'!A$2:AN$2000,B387,4)),CONCATENATE(INDEX('LŠZ H'!A$2:AM$2000,B387,3),"/",INDEX('LŠZ H'!A$2:AM$2000,B387,4)))</f>
        <v>PAŠA 6 42/WTR 601</v>
      </c>
      <c r="N387" s="225" t="e">
        <f>IF(A387="P",CONCATENATE(INDEX('LŠZ P'!A$2:AN$2000,B387,23),";",INDEX('LŠZ P'!A$2:AN$2000,B387,42)),CONCATENATE(INDEX('LŠZ H'!A$2:AM$2000,B387,23),";",INDEX('LŠZ H'!A$2:AM$2000,B387,39)))</f>
        <v>#REF!</v>
      </c>
      <c r="O387" s="294">
        <v>45840</v>
      </c>
      <c r="P387" s="297"/>
    </row>
    <row r="388" spans="1:16" s="262" customFormat="1">
      <c r="A388" s="225" t="s">
        <v>722</v>
      </c>
      <c r="B388" s="258">
        <v>644</v>
      </c>
      <c r="C388" s="392">
        <v>385</v>
      </c>
      <c r="D388" s="225" t="str">
        <f>IF(A388="P",INDEX('LŠZ P'!A$2:AN$2000,B388,11),INDEX('LŠZ H'!A$2:AM$2000,B388,11))</f>
        <v>Tomás KUŠNIER</v>
      </c>
      <c r="E388" s="225" t="str">
        <f>IF(A388="P",INDEX('LŠZ P'!A$2:AN$2000,B388,5),INDEX('LŠZ H'!A$2:AM$2000,B388,5))</f>
        <v>OM-P644</v>
      </c>
      <c r="F388" s="225">
        <f>IF(A388="P",INDEX('LŠZ P'!A$2:AN$2000,B388,6),INDEX('LŠZ H'!A$2:AM$2000,B388,6))</f>
        <v>0</v>
      </c>
      <c r="G388" s="258" t="str">
        <f>IF(A388="P",INDEX('LŠZ P'!A$2:AN$2000,B388,21),INDEX('LŠZ H'!A$2:AM$2000,B388,21))</f>
        <v>V</v>
      </c>
      <c r="H388" s="225">
        <f>IF(A388="P",INDEX('LŠZ P'!A$2:AN$2000,B388,17),INDEX('LŠZ H'!A$2:AM$2000,B388,17))</f>
        <v>20110</v>
      </c>
      <c r="I388" s="294">
        <v>45117</v>
      </c>
      <c r="J388" s="258" t="str">
        <f>IF(A388="P",INDEX('LŠZ P'!A$2:AN$2000,B388,2),INDEX('LŠZ H'!A$2:AM$2000,B388,2))</f>
        <v>PK</v>
      </c>
      <c r="K388" s="225" t="str">
        <f>IF(A388="P",CONCATENATE(INDEX('LŠZ P'!A$2:AN$2000,B388,24),",",INDEX('LŠZ P'!A$2:AN$2000,B388,26)," ",INDEX('LŠZ P'!A$2:AN$2000,B388,25)),CONCATENATE(INDEX('LŠZ H'!A$2:AM$2000,B388,24),",",INDEX('LŠZ H'!A$2:AM$2000,B388,26)," ",INDEX('LŠZ H'!A$2:AM$2000,B388,25)))</f>
        <v>Hany Meličkovej 16,EN-A 45843</v>
      </c>
      <c r="L388" s="225" t="str">
        <f>IF(A388="P",INDEX('LŠZ P'!A$2:AN$2000,B388,20),INDEX('LŠZ H'!A$2:AM$2000,B388,20))</f>
        <v>Muhelyi</v>
      </c>
      <c r="M388" s="225" t="str">
        <f>IF(A388="P",CONCATENATE(INDEX('LŠZ P'!A$2:AN$2000,B388,3),"/",INDEX('LŠZ P'!A$2:AN$2000,B388,4)),CONCATENATE(INDEX('LŠZ H'!A$2:AM$2000,B388,3),"/",INDEX('LŠZ H'!A$2:AM$2000,B388,4)))</f>
        <v>ALPHA 6 26/</v>
      </c>
      <c r="N388" s="225" t="e">
        <f>IF(A388="P",CONCATENATE(INDEX('LŠZ P'!A$2:AN$2000,B388,23),";",INDEX('LŠZ P'!A$2:AN$2000,B388,42)),CONCATENATE(INDEX('LŠZ H'!A$2:AM$2000,B388,23),";",INDEX('LŠZ H'!A$2:AM$2000,B388,39)))</f>
        <v>#REF!</v>
      </c>
      <c r="O388" s="294">
        <v>45843</v>
      </c>
      <c r="P388" s="297"/>
    </row>
    <row r="389" spans="1:16" s="262" customFormat="1">
      <c r="A389" s="225" t="s">
        <v>722</v>
      </c>
      <c r="B389" s="258">
        <v>914</v>
      </c>
      <c r="C389" s="392">
        <v>386</v>
      </c>
      <c r="D389" s="225" t="str">
        <f>IF(A389="P",INDEX('LŠZ P'!A$2:AN$2000,B389,11),INDEX('LŠZ H'!A$2:AM$2000,B389,11))</f>
        <v>Bc. Filip VESELOVSKÝ</v>
      </c>
      <c r="E389" s="225" t="str">
        <f>IF(A389="P",INDEX('LŠZ P'!A$2:AN$2000,B389,5),INDEX('LŠZ H'!A$2:AM$2000,B389,5))</f>
        <v>OM-P914</v>
      </c>
      <c r="F389" s="225">
        <f>IF(A389="P",INDEX('LŠZ P'!A$2:AN$2000,B389,6),INDEX('LŠZ H'!A$2:AM$2000,B389,6))</f>
        <v>0</v>
      </c>
      <c r="G389" s="258" t="str">
        <f>IF(A389="P",INDEX('LŠZ P'!A$2:AN$2000,B389,21),INDEX('LŠZ H'!A$2:AM$2000,B389,21))</f>
        <v>P</v>
      </c>
      <c r="H389" s="225">
        <f>IF(A389="P",INDEX('LŠZ P'!A$2:AN$2000,B389,17),INDEX('LŠZ H'!A$2:AM$2000,B389,17))</f>
        <v>21411</v>
      </c>
      <c r="I389" s="294">
        <v>45117</v>
      </c>
      <c r="J389" s="258" t="str">
        <f>IF(A389="P",INDEX('LŠZ P'!A$2:AN$2000,B389,2),INDEX('LŠZ H'!A$2:AM$2000,B389,2))</f>
        <v>PK</v>
      </c>
      <c r="K389" s="225" t="str">
        <f>IF(A389="P",CONCATENATE(INDEX('LŠZ P'!A$2:AN$2000,B389,24),",",INDEX('LŠZ P'!A$2:AN$2000,B389,26)," ",INDEX('LŠZ P'!A$2:AN$2000,B389,25)),CONCATENATE(INDEX('LŠZ H'!A$2:AM$2000,B389,24),",",INDEX('LŠZ H'!A$2:AM$2000,B389,26)," ",INDEX('LŠZ H'!A$2:AM$2000,B389,25)))</f>
        <v>Liptovská Lúžna 729,EN-B 45847</v>
      </c>
      <c r="L389" s="225" t="str">
        <f>IF(A389="P",INDEX('LŠZ P'!A$2:AN$2000,B389,20),INDEX('LŠZ H'!A$2:AM$2000,B389,20))</f>
        <v>Muhelyi</v>
      </c>
      <c r="M389" s="225" t="str">
        <f>IF(A389="P",CONCATENATE(INDEX('LŠZ P'!A$2:AN$2000,B389,3),"/",INDEX('LŠZ P'!A$2:AN$2000,B389,4)),CONCATENATE(INDEX('LŠZ H'!A$2:AM$2000,B389,3),"/",INDEX('LŠZ H'!A$2:AM$2000,B389,4)))</f>
        <v>BIBETA 6 41/</v>
      </c>
      <c r="N389" s="225" t="e">
        <f>IF(A389="P",CONCATENATE(INDEX('LŠZ P'!A$2:AN$2000,B389,23),";",INDEX('LŠZ P'!A$2:AN$2000,B389,42)),CONCATENATE(INDEX('LŠZ H'!A$2:AM$2000,B389,23),";",INDEX('LŠZ H'!A$2:AM$2000,B389,39)))</f>
        <v>#REF!</v>
      </c>
      <c r="O389" s="294">
        <v>45847</v>
      </c>
      <c r="P389" s="297"/>
    </row>
    <row r="390" spans="1:16" s="573" customFormat="1">
      <c r="A390" s="225" t="s">
        <v>722</v>
      </c>
      <c r="B390" s="258">
        <v>1143</v>
      </c>
      <c r="C390" s="392">
        <v>387</v>
      </c>
      <c r="D390" s="225" t="str">
        <f>IF(A390="P",INDEX('LŠZ P'!A$2:AN$2000,B390,11),INDEX('LŠZ H'!A$2:AM$2000,B390,11))</f>
        <v>Lenka KORISTEKOVÁ</v>
      </c>
      <c r="E390" s="225" t="str">
        <f>IF(A390="P",INDEX('LŠZ P'!A$2:AN$2000,B390,5),INDEX('LŠZ H'!A$2:AM$2000,B390,5))</f>
        <v>OM-L143</v>
      </c>
      <c r="F390" s="225">
        <f>IF(A390="P",INDEX('LŠZ P'!A$2:AN$2000,B390,6),INDEX('LŠZ H'!A$2:AM$2000,B390,6))</f>
        <v>0</v>
      </c>
      <c r="G390" s="258" t="str">
        <f>IF(A390="P",INDEX('LŠZ P'!A$2:AN$2000,B390,21),INDEX('LŠZ H'!A$2:AM$2000,B390,21))</f>
        <v>Z, P</v>
      </c>
      <c r="H390" s="225">
        <f>IF(A390="P",INDEX('LŠZ P'!A$2:AN$2000,B390,17),INDEX('LŠZ H'!A$2:AM$2000,B390,17))</f>
        <v>23387</v>
      </c>
      <c r="I390" s="294">
        <v>45118</v>
      </c>
      <c r="J390" s="258" t="str">
        <f>IF(A390="P",INDEX('LŠZ P'!A$2:AN$2000,B390,2),INDEX('LŠZ H'!A$2:AM$2000,B390,2))</f>
        <v>PK</v>
      </c>
      <c r="K390" s="225" t="str">
        <f>IF(A390="P",CONCATENATE(INDEX('LŠZ P'!A$2:AN$2000,B390,24),",",INDEX('LŠZ P'!A$2:AN$2000,B390,26)," ",INDEX('LŠZ P'!A$2:AN$2000,B390,25)),CONCATENATE(INDEX('LŠZ H'!A$2:AM$2000,B390,24),",",INDEX('LŠZ H'!A$2:AM$2000,B390,26)," ",INDEX('LŠZ H'!A$2:AM$2000,B390,25)))</f>
        <v>Čechánky 49,EN-A 45839</v>
      </c>
      <c r="L390" s="225" t="str">
        <f>IF(A390="P",INDEX('LŠZ P'!A$2:AN$2000,B390,20),INDEX('LŠZ H'!A$2:AM$2000,B390,20))</f>
        <v>Muhelyi</v>
      </c>
      <c r="M390" s="225" t="str">
        <f>IF(A390="P",CONCATENATE(INDEX('LŠZ P'!A$2:AN$2000,B390,3),"/",INDEX('LŠZ P'!A$2:AN$2000,B390,4)),CONCATENATE(INDEX('LŠZ H'!A$2:AM$2000,B390,3),"/",INDEX('LŠZ H'!A$2:AM$2000,B390,4)))</f>
        <v>ALPHA 6 24/</v>
      </c>
      <c r="N390" s="225" t="e">
        <f>IF(A390="P",CONCATENATE(INDEX('LŠZ P'!A$2:AN$2000,B390,23),";",INDEX('LŠZ P'!A$2:AN$2000,B390,42)),CONCATENATE(INDEX('LŠZ H'!A$2:AM$2000,B390,23),";",INDEX('LŠZ H'!A$2:AM$2000,B390,39)))</f>
        <v>#REF!</v>
      </c>
      <c r="O390" s="294">
        <v>45839</v>
      </c>
      <c r="P390" s="297"/>
    </row>
    <row r="391" spans="1:16" s="573" customFormat="1">
      <c r="A391" s="225" t="s">
        <v>722</v>
      </c>
      <c r="B391" s="258">
        <v>367</v>
      </c>
      <c r="C391" s="392">
        <v>388</v>
      </c>
      <c r="D391" s="225" t="str">
        <f>IF(A391="P",INDEX('LŠZ P'!A$2:AN$2000,B391,11),INDEX('LŠZ H'!A$2:AM$2000,B391,11))</f>
        <v>Pavol UDZIELA</v>
      </c>
      <c r="E391" s="225" t="str">
        <f>IF(A391="P",INDEX('LŠZ P'!A$2:AN$2000,B391,5),INDEX('LŠZ H'!A$2:AM$2000,B391,5))</f>
        <v>OM-P367</v>
      </c>
      <c r="F391" s="225">
        <f>IF(A391="P",INDEX('LŠZ P'!A$2:AN$2000,B391,6),INDEX('LŠZ H'!A$2:AM$2000,B391,6))</f>
        <v>0</v>
      </c>
      <c r="G391" s="258" t="str">
        <f>IF(A391="P",INDEX('LŠZ P'!A$2:AN$2000,B391,21),INDEX('LŠZ H'!A$2:AM$2000,B391,21))</f>
        <v>P</v>
      </c>
      <c r="H391" s="225">
        <f>IF(A391="P",INDEX('LŠZ P'!A$2:AN$2000,B391,17),INDEX('LŠZ H'!A$2:AM$2000,B391,17))</f>
        <v>21041</v>
      </c>
      <c r="I391" s="294">
        <v>45118</v>
      </c>
      <c r="J391" s="258" t="str">
        <f>IF(A391="P",INDEX('LŠZ P'!A$2:AN$2000,B391,2),INDEX('LŠZ H'!A$2:AM$2000,B391,2))</f>
        <v>PK</v>
      </c>
      <c r="K391" s="225" t="str">
        <f>IF(A391="P",CONCATENATE(INDEX('LŠZ P'!A$2:AN$2000,B391,24),",",INDEX('LŠZ P'!A$2:AN$2000,B391,26)," ",INDEX('LŠZ P'!A$2:AN$2000,B391,25)),CONCATENATE(INDEX('LŠZ H'!A$2:AM$2000,B391,24),",",INDEX('LŠZ H'!A$2:AM$2000,B391,26)," ",INDEX('LŠZ H'!A$2:AM$2000,B391,25)))</f>
        <v>Novomeského 15,EN-B 45845</v>
      </c>
      <c r="L391" s="225" t="str">
        <f>IF(A391="P",INDEX('LŠZ P'!A$2:AN$2000,B391,20),INDEX('LŠZ H'!A$2:AM$2000,B391,20))</f>
        <v>Šleboda</v>
      </c>
      <c r="M391" s="225" t="str">
        <f>IF(A391="P",CONCATENATE(INDEX('LŠZ P'!A$2:AN$2000,B391,3),"/",INDEX('LŠZ P'!A$2:AN$2000,B391,4)),CONCATENATE(INDEX('LŠZ H'!A$2:AM$2000,B391,3),"/",INDEX('LŠZ H'!A$2:AM$2000,B391,4)))</f>
        <v>KIBO M/</v>
      </c>
      <c r="N391" s="225" t="e">
        <f>IF(A391="P",CONCATENATE(INDEX('LŠZ P'!A$2:AN$2000,B391,23),";",INDEX('LŠZ P'!A$2:AN$2000,B391,42)),CONCATENATE(INDEX('LŠZ H'!A$2:AM$2000,B391,23),";",INDEX('LŠZ H'!A$2:AM$2000,B391,39)))</f>
        <v>#REF!</v>
      </c>
      <c r="O391" s="294">
        <v>45845</v>
      </c>
      <c r="P391" s="297"/>
    </row>
    <row r="392" spans="1:16" s="573" customFormat="1">
      <c r="A392" s="225" t="s">
        <v>722</v>
      </c>
      <c r="B392" s="258">
        <v>970</v>
      </c>
      <c r="C392" s="392">
        <v>389</v>
      </c>
      <c r="D392" s="225" t="str">
        <f>IF(A392="P",INDEX('LŠZ P'!A$2:AN$2000,B392,11),INDEX('LŠZ H'!A$2:AM$2000,B392,11))</f>
        <v>František FIGNÁR</v>
      </c>
      <c r="E392" s="225" t="str">
        <f>IF(A392="P",INDEX('LŠZ P'!A$2:AN$2000,B392,5),INDEX('LŠZ H'!A$2:AM$2000,B392,5))</f>
        <v>OM-P970</v>
      </c>
      <c r="F392" s="225" t="str">
        <f>IF(A392="P",INDEX('LŠZ P'!A$2:AN$2000,B392,6),INDEX('LŠZ H'!A$2:AM$2000,B392,6))</f>
        <v>P311</v>
      </c>
      <c r="G392" s="258" t="str">
        <f>IF(A392="P",INDEX('LŠZ P'!A$2:AN$2000,B392,21),INDEX('LŠZ H'!A$2:AM$2000,B392,21))</f>
        <v>P/P</v>
      </c>
      <c r="H392" s="225">
        <f>IF(A392="P",INDEX('LŠZ P'!A$2:AN$2000,B392,17),INDEX('LŠZ H'!A$2:AM$2000,B392,17))</f>
        <v>21910</v>
      </c>
      <c r="I392" s="294">
        <v>45118</v>
      </c>
      <c r="J392" s="258" t="str">
        <f>IF(A392="P",INDEX('LŠZ P'!A$2:AN$2000,B392,2),INDEX('LŠZ H'!A$2:AM$2000,B392,2))</f>
        <v>MPK</v>
      </c>
      <c r="K392" s="225" t="str">
        <f>IF(A392="P",CONCATENATE(INDEX('LŠZ P'!A$2:AN$2000,B392,24),",",INDEX('LŠZ P'!A$2:AN$2000,B392,26)," ",INDEX('LŠZ P'!A$2:AN$2000,B392,25)),CONCATENATE(INDEX('LŠZ H'!A$2:AM$2000,B392,24),",",INDEX('LŠZ H'!A$2:AM$2000,B392,26)," ",INDEX('LŠZ H'!A$2:AM$2000,B392,25)))</f>
        <v>Nižná Voľa 44,EN-B 45837</v>
      </c>
      <c r="L392" s="225" t="str">
        <f>IF(A392="P",INDEX('LŠZ P'!A$2:AN$2000,B392,20),INDEX('LŠZ H'!A$2:AM$2000,B392,20))</f>
        <v>Šimko</v>
      </c>
      <c r="M392" s="225" t="str">
        <f>IF(A392="P",CONCATENATE(INDEX('LŠZ P'!A$2:AN$2000,B392,3),"/",INDEX('LŠZ P'!A$2:AN$2000,B392,4)),CONCATENATE(INDEX('LŠZ H'!A$2:AM$2000,B392,3),"/",INDEX('LŠZ H'!A$2:AM$2000,B392,4)))</f>
        <v>SOLO 27/NITRO 200</v>
      </c>
      <c r="N392" s="225" t="e">
        <f>IF(A392="P",CONCATENATE(INDEX('LŠZ P'!A$2:AN$2000,B392,23),";",INDEX('LŠZ P'!A$2:AN$2000,B392,42)),CONCATENATE(INDEX('LŠZ H'!A$2:AM$2000,B392,23),";",INDEX('LŠZ H'!A$2:AM$2000,B392,39)))</f>
        <v>#REF!</v>
      </c>
      <c r="O392" s="294">
        <v>45837</v>
      </c>
      <c r="P392" s="297"/>
    </row>
    <row r="393" spans="1:16" s="262" customFormat="1">
      <c r="A393" s="296" t="s">
        <v>722</v>
      </c>
      <c r="B393" s="391">
        <v>1145</v>
      </c>
      <c r="C393" s="392">
        <v>390</v>
      </c>
      <c r="D393" s="296" t="str">
        <f>IF(A393="P",INDEX('LŠZ P'!A$2:AN$2000,B393,11),INDEX('LŠZ H'!A$2:AM$2000,B393,11))</f>
        <v>Pavol KRAJČÍROVIČ</v>
      </c>
      <c r="E393" s="296" t="str">
        <f>IF(A393="P",INDEX('LŠZ P'!A$2:AN$2000,B393,5),INDEX('LŠZ H'!A$2:AM$2000,B393,5))</f>
        <v>OM-L145</v>
      </c>
      <c r="F393" s="296">
        <f>IF(A393="P",INDEX('LŠZ P'!A$2:AN$2000,B393,6),INDEX('LŠZ H'!A$2:AM$2000,B393,6))</f>
        <v>0</v>
      </c>
      <c r="G393" s="391" t="str">
        <f>IF(A393="P",INDEX('LŠZ P'!A$2:AN$2000,B393,21),INDEX('LŠZ H'!A$2:AM$2000,B393,21))</f>
        <v>P</v>
      </c>
      <c r="H393" s="296">
        <f>IF(A393="P",INDEX('LŠZ P'!A$2:AN$2000,B393,17),INDEX('LŠZ H'!A$2:AM$2000,B393,17))</f>
        <v>21363</v>
      </c>
      <c r="I393" s="958">
        <v>45119</v>
      </c>
      <c r="J393" s="391" t="str">
        <f>IF(A393="P",INDEX('LŠZ P'!A$2:AN$2000,B393,2),INDEX('LŠZ H'!A$2:AM$2000,B393,2))</f>
        <v>PK</v>
      </c>
      <c r="K393" s="296" t="str">
        <f>IF(A393="P",CONCATENATE(INDEX('LŠZ P'!A$2:AN$2000,B393,24),",",INDEX('LŠZ P'!A$2:AN$2000,B393,26)," ",INDEX('LŠZ P'!A$2:AN$2000,B393,25)),CONCATENATE(INDEX('LŠZ H'!A$2:AM$2000,B393,24),",",INDEX('LŠZ H'!A$2:AM$2000,B393,26)," ",INDEX('LŠZ H'!A$2:AM$2000,B393,25)))</f>
        <v>Štefana Baniča 20,EN-B 45845</v>
      </c>
      <c r="L393" s="296" t="str">
        <f>IF(A393="P",INDEX('LŠZ P'!A$2:AN$2000,B393,20),INDEX('LŠZ H'!A$2:AM$2000,B393,20))</f>
        <v>Čierny</v>
      </c>
      <c r="M393" s="296" t="str">
        <f>IF(A393="P",CONCATENATE(INDEX('LŠZ P'!A$2:AN$2000,B393,3),"/",INDEX('LŠZ P'!A$2:AN$2000,B393,4)),CONCATENATE(INDEX('LŠZ H'!A$2:AM$2000,B393,3),"/",INDEX('LŠZ H'!A$2:AM$2000,B393,4)))</f>
        <v>COMET 3 M/</v>
      </c>
      <c r="N393" s="296" t="e">
        <f>IF(A393="P",CONCATENATE(INDEX('LŠZ P'!A$2:AN$2000,B393,23),";",INDEX('LŠZ P'!A$2:AN$2000,B393,42)),CONCATENATE(INDEX('LŠZ H'!A$2:AM$2000,B393,23),";",INDEX('LŠZ H'!A$2:AM$2000,B393,39)))</f>
        <v>#REF!</v>
      </c>
      <c r="O393" s="958">
        <v>45845</v>
      </c>
      <c r="P393" s="299"/>
    </row>
    <row r="394" spans="1:16" s="573" customFormat="1">
      <c r="A394" s="225" t="s">
        <v>722</v>
      </c>
      <c r="B394" s="258">
        <v>1163</v>
      </c>
      <c r="C394" s="392">
        <v>391</v>
      </c>
      <c r="D394" s="225" t="str">
        <f>IF(A394="P",INDEX('LŠZ P'!A$2:AN$2000,B394,11),INDEX('LŠZ H'!A$2:AM$2000,B394,11))</f>
        <v>Peter MOŽUCHA</v>
      </c>
      <c r="E394" s="225" t="str">
        <f>IF(A394="P",INDEX('LŠZ P'!A$2:AN$2000,B394,5),INDEX('LŠZ H'!A$2:AM$2000,B394,5))</f>
        <v>OM-L163</v>
      </c>
      <c r="F394" s="225">
        <f>IF(A394="P",INDEX('LŠZ P'!A$2:AN$2000,B394,6),INDEX('LŠZ H'!A$2:AM$2000,B394,6))</f>
        <v>0</v>
      </c>
      <c r="G394" s="258" t="str">
        <f>IF(A394="P",INDEX('LŠZ P'!A$2:AN$2000,B394,21),INDEX('LŠZ H'!A$2:AM$2000,B394,21))</f>
        <v>P</v>
      </c>
      <c r="H394" s="225">
        <f>IF(A394="P",INDEX('LŠZ P'!A$2:AN$2000,B394,17),INDEX('LŠZ H'!A$2:AM$2000,B394,17))</f>
        <v>21423</v>
      </c>
      <c r="I394" s="294">
        <v>45119</v>
      </c>
      <c r="J394" s="258" t="str">
        <f>IF(A394="P",INDEX('LŠZ P'!A$2:AN$2000,B394,2),INDEX('LŠZ H'!A$2:AM$2000,B394,2))</f>
        <v>PK</v>
      </c>
      <c r="K394" s="225" t="str">
        <f>IF(A394="P",CONCATENATE(INDEX('LŠZ P'!A$2:AN$2000,B394,24),",",INDEX('LŠZ P'!A$2:AN$2000,B394,26)," ",INDEX('LŠZ P'!A$2:AN$2000,B394,25)),CONCATENATE(INDEX('LŠZ H'!A$2:AM$2000,B394,24),",",INDEX('LŠZ H'!A$2:AM$2000,B394,26)," ",INDEX('LŠZ H'!A$2:AM$2000,B394,25)))</f>
        <v>Nová 224/78,EN-B 45845</v>
      </c>
      <c r="L394" s="225" t="str">
        <f>IF(A394="P",INDEX('LŠZ P'!A$2:AN$2000,B394,20),INDEX('LŠZ H'!A$2:AM$2000,B394,20))</f>
        <v>Čierny</v>
      </c>
      <c r="M394" s="225" t="str">
        <f>IF(A394="P",CONCATENATE(INDEX('LŠZ P'!A$2:AN$2000,B394,3),"/",INDEX('LŠZ P'!A$2:AN$2000,B394,4)),CONCATENATE(INDEX('LŠZ H'!A$2:AM$2000,B394,3),"/",INDEX('LŠZ H'!A$2:AM$2000,B394,4)))</f>
        <v>PLUTO 3 SM/</v>
      </c>
      <c r="N394" s="225" t="e">
        <f>IF(A394="P",CONCATENATE(INDEX('LŠZ P'!A$2:AN$2000,B394,23),";",INDEX('LŠZ P'!A$2:AN$2000,B394,42)),CONCATENATE(INDEX('LŠZ H'!A$2:AM$2000,B394,23),";",INDEX('LŠZ H'!A$2:AM$2000,B394,39)))</f>
        <v>#REF!</v>
      </c>
      <c r="O394" s="294">
        <v>45845</v>
      </c>
      <c r="P394" s="297"/>
    </row>
    <row r="395" spans="1:16" s="573" customFormat="1">
      <c r="A395" s="225" t="s">
        <v>722</v>
      </c>
      <c r="B395" s="258">
        <v>1033</v>
      </c>
      <c r="C395" s="392">
        <v>392</v>
      </c>
      <c r="D395" s="225" t="str">
        <f>IF(A395="P",INDEX('LŠZ P'!A$2:AN$2000,B395,11),INDEX('LŠZ H'!A$2:AM$2000,B395,11))</f>
        <v>Patrik DANIŠ</v>
      </c>
      <c r="E395" s="225" t="str">
        <f>IF(A395="P",INDEX('LŠZ P'!A$2:AN$2000,B395,5),INDEX('LŠZ H'!A$2:AM$2000,B395,5))</f>
        <v>OM-L033</v>
      </c>
      <c r="F395" s="225">
        <f>IF(A395="P",INDEX('LŠZ P'!A$2:AN$2000,B395,6),INDEX('LŠZ H'!A$2:AM$2000,B395,6))</f>
        <v>0</v>
      </c>
      <c r="G395" s="258" t="str">
        <f>IF(A395="P",INDEX('LŠZ P'!A$2:AN$2000,B395,21),INDEX('LŠZ H'!A$2:AM$2000,B395,21))</f>
        <v>P</v>
      </c>
      <c r="H395" s="225">
        <f>IF(A395="P",INDEX('LŠZ P'!A$2:AN$2000,B395,17),INDEX('LŠZ H'!A$2:AM$2000,B395,17))</f>
        <v>22387</v>
      </c>
      <c r="I395" s="294">
        <v>45119</v>
      </c>
      <c r="J395" s="258" t="str">
        <f>IF(A395="P",INDEX('LŠZ P'!A$2:AN$2000,B395,2),INDEX('LŠZ H'!A$2:AM$2000,B395,2))</f>
        <v>PK</v>
      </c>
      <c r="K395" s="225" t="str">
        <f>IF(A395="P",CONCATENATE(INDEX('LŠZ P'!A$2:AN$2000,B395,24),",",INDEX('LŠZ P'!A$2:AN$2000,B395,26)," ",INDEX('LŠZ P'!A$2:AN$2000,B395,25)),CONCATENATE(INDEX('LŠZ H'!A$2:AM$2000,B395,24),",",INDEX('LŠZ H'!A$2:AM$2000,B395,26)," ",INDEX('LŠZ H'!A$2:AM$2000,B395,25)))</f>
        <v>SNP 9/25,EN-B 45479</v>
      </c>
      <c r="L395" s="225" t="str">
        <f>IF(A395="P",INDEX('LŠZ P'!A$2:AN$2000,B395,20),INDEX('LŠZ H'!A$2:AM$2000,B395,20))</f>
        <v>Čierny</v>
      </c>
      <c r="M395" s="225" t="str">
        <f>IF(A395="P",CONCATENATE(INDEX('LŠZ P'!A$2:AN$2000,B395,3),"/",INDEX('LŠZ P'!A$2:AN$2000,B395,4)),CONCATENATE(INDEX('LŠZ H'!A$2:AM$2000,B395,3),"/",INDEX('LŠZ H'!A$2:AM$2000,B395,4)))</f>
        <v>SIRIUS 2 /</v>
      </c>
      <c r="N395" s="225" t="e">
        <f>IF(A395="P",CONCATENATE(INDEX('LŠZ P'!A$2:AN$2000,B395,23),";",INDEX('LŠZ P'!A$2:AN$2000,B395,42)),CONCATENATE(INDEX('LŠZ H'!A$2:AM$2000,B395,23),";",INDEX('LŠZ H'!A$2:AM$2000,B395,39)))</f>
        <v>#REF!</v>
      </c>
      <c r="O395" s="294">
        <v>45479</v>
      </c>
      <c r="P395" s="959"/>
    </row>
    <row r="396" spans="1:16" s="573" customFormat="1">
      <c r="A396" s="225" t="s">
        <v>489</v>
      </c>
      <c r="B396" s="258">
        <v>55</v>
      </c>
      <c r="C396" s="392">
        <v>393</v>
      </c>
      <c r="D396" s="225" t="str">
        <f>IF(A396="P",INDEX('LŠZ P'!A$2:AN$2000,B396,11),INDEX('LŠZ H'!A$2:AM$2000,B396,11))</f>
        <v>Ing. Jozef SEMAN</v>
      </c>
      <c r="E396" s="225" t="str">
        <f>IF(A396="P",INDEX('LŠZ P'!A$2:AN$2000,B396,5),INDEX('LŠZ H'!A$2:AM$2000,B396,5))</f>
        <v>OM-H055</v>
      </c>
      <c r="F396" s="225">
        <f>IF(A396="P",INDEX('LŠZ P'!A$2:AN$2000,B396,6),INDEX('LŠZ H'!A$2:AM$2000,B396,6))</f>
        <v>0</v>
      </c>
      <c r="G396" s="258" t="str">
        <f>IF(A396="P",INDEX('LŠZ P'!A$2:AN$2000,B396,21),INDEX('LŠZ H'!A$2:AM$2000,B396,21))</f>
        <v>P,P</v>
      </c>
      <c r="H396" s="225">
        <f>IF(A396="P",INDEX('LŠZ P'!A$2:AN$2000,B396,17),INDEX('LŠZ H'!A$2:AM$2000,B396,17))</f>
        <v>21559</v>
      </c>
      <c r="I396" s="294">
        <v>45119</v>
      </c>
      <c r="J396" s="258" t="str">
        <f>IF(A396="P",INDEX('LŠZ P'!A$2:AN$2000,B396,2),INDEX('LŠZ H'!A$2:AM$2000,B396,2))</f>
        <v>MZK</v>
      </c>
      <c r="K396" s="225" t="str">
        <f>IF(A396="P",CONCATENATE(INDEX('LŠZ P'!A$2:AN$2000,B396,24),",",INDEX('LŠZ P'!A$2:AN$2000,B396,26)," ",INDEX('LŠZ P'!A$2:AN$2000,B396,25)),CONCATENATE(INDEX('LŠZ H'!A$2:AM$2000,B396,24),",",INDEX('LŠZ H'!A$2:AM$2000,B396,26)," ",INDEX('LŠZ H'!A$2:AM$2000,B396,25)))</f>
        <v>11.marca 416/27,960 01 Zvolen</v>
      </c>
      <c r="L396" s="225" t="str">
        <f>IF(A396="P",INDEX('LŠZ P'!A$2:AN$2000,B396,20),INDEX('LŠZ H'!A$2:AM$2000,B396,20))</f>
        <v>M.Turan</v>
      </c>
      <c r="M396" s="225" t="str">
        <f>IF(A396="P",CONCATENATE(INDEX('LŠZ P'!A$2:AN$2000,B396,3),"/",INDEX('LŠZ P'!A$2:AN$2000,B396,4)),CONCATENATE(INDEX('LŠZ H'!A$2:AM$2000,B396,3),"/",INDEX('LŠZ H'!A$2:AM$2000,B396,4)))</f>
        <v>PROFI TL 14,5/DADO/</v>
      </c>
      <c r="N396" s="225" t="str">
        <f>IF(A396="P",CONCATENATE(INDEX('LŠZ P'!A$2:AN$2000,B396,23),";",INDEX('LŠZ P'!A$2:AN$2000,B396,42)),CONCATENATE(INDEX('LŠZ H'!A$2:AM$2000,B396,23),";",INDEX('LŠZ H'!A$2:AM$2000,B396,39)))</f>
        <v>242,10/408;podvozok pôvodný z OM-H055</v>
      </c>
      <c r="O396" s="294">
        <v>45846</v>
      </c>
      <c r="P396" s="297"/>
    </row>
    <row r="397" spans="1:16" s="262" customFormat="1">
      <c r="A397" s="225" t="s">
        <v>722</v>
      </c>
      <c r="B397" s="258">
        <v>1530</v>
      </c>
      <c r="C397" s="392">
        <v>394</v>
      </c>
      <c r="D397" s="225" t="str">
        <f>IF(A397="P",INDEX('LŠZ P'!A$2:AN$2000,B397,11),INDEX('LŠZ H'!A$2:AM$2000,B397,11))</f>
        <v>Marián ŽILKA</v>
      </c>
      <c r="E397" s="296">
        <f>IF(A397="P",INDEX('LŠZ P'!A$2:AN$2000,B397,5),INDEX('LŠZ H'!A$2:AM$2000,B397,5))</f>
        <v>0</v>
      </c>
      <c r="F397" s="225" t="str">
        <f>IF(A397="P",INDEX('LŠZ P'!A$2:AN$2000,B397,6),INDEX('LŠZ H'!A$2:AM$2000,B397,6))</f>
        <v>P552</v>
      </c>
      <c r="G397" s="258" t="str">
        <f>IF(A397="P",INDEX('LŠZ P'!A$2:AN$2000,B397,21),INDEX('LŠZ H'!A$2:AM$2000,B397,21))</f>
        <v>V</v>
      </c>
      <c r="H397" s="225">
        <f>IF(A397="P",INDEX('LŠZ P'!A$2:AN$2000,B397,17),INDEX('LŠZ H'!A$2:AM$2000,B397,17))</f>
        <v>23394</v>
      </c>
      <c r="I397" s="958">
        <v>45119</v>
      </c>
      <c r="J397" s="258" t="str">
        <f>IF(A397="P",INDEX('LŠZ P'!A$2:AN$2000,B397,2),INDEX('LŠZ H'!A$2:AM$2000,B397,2))</f>
        <v>T</v>
      </c>
      <c r="K397" s="225" t="str">
        <f>IF(A397="P",CONCATENATE(INDEX('LŠZ P'!A$2:AN$2000,B397,24),",",INDEX('LŠZ P'!A$2:AN$2000,B397,26)," ",INDEX('LŠZ P'!A$2:AN$2000,B397,25)),CONCATENATE(INDEX('LŠZ H'!A$2:AM$2000,B397,24),",",INDEX('LŠZ H'!A$2:AM$2000,B397,26)," ",INDEX('LŠZ H'!A$2:AM$2000,B397,25)))</f>
        <v>Pri Pálenici 1419/37 ,NIL 45847</v>
      </c>
      <c r="L397" s="225" t="str">
        <f>IF(A397="P",INDEX('LŠZ P'!A$2:AN$2000,B397,20),INDEX('LŠZ H'!A$2:AM$2000,B397,20))</f>
        <v>Jančiar</v>
      </c>
      <c r="M397" s="225" t="str">
        <f>IF(A397="P",CONCATENATE(INDEX('LŠZ P'!A$2:AN$2000,B397,3),"/",INDEX('LŠZ P'!A$2:AN$2000,B397,4)),CONCATENATE(INDEX('LŠZ H'!A$2:AM$2000,B397,3),"/",INDEX('LŠZ H'!A$2:AM$2000,B397,4)))</f>
        <v>/PARAELEMENT THOR 202</v>
      </c>
      <c r="N397" s="225" t="e">
        <f>IF(A397="P",CONCATENATE(INDEX('LŠZ P'!A$2:AN$2000,B397,23),";",INDEX('LŠZ P'!A$2:AN$2000,B397,42)),CONCATENATE(INDEX('LŠZ H'!A$2:AM$2000,B397,23),";",INDEX('LŠZ H'!A$2:AM$2000,B397,39)))</f>
        <v>#REF!</v>
      </c>
      <c r="O397" s="294">
        <v>45847</v>
      </c>
      <c r="P397" s="297"/>
    </row>
    <row r="398" spans="1:16" s="262" customFormat="1">
      <c r="A398" s="225" t="s">
        <v>489</v>
      </c>
      <c r="B398" s="258">
        <v>102</v>
      </c>
      <c r="C398" s="392">
        <v>395</v>
      </c>
      <c r="D398" s="225" t="str">
        <f>IF(A398="P",INDEX('LŠZ P'!A$2:AN$2000,B398,11),INDEX('LŠZ H'!A$2:AM$2000,B398,11))</f>
        <v>MVDr. Juraj VESELÝ</v>
      </c>
      <c r="E398" s="225" t="str">
        <f>IF(A398="P",INDEX('LŠZ P'!A$2:AN$2000,B398,5),INDEX('LŠZ H'!A$2:AM$2000,B398,5))</f>
        <v>OM-H102</v>
      </c>
      <c r="F398" s="225">
        <f>IF(A398="P",INDEX('LŠZ P'!A$2:AN$2000,B398,6),INDEX('LŠZ H'!A$2:AM$2000,B398,6))</f>
        <v>0</v>
      </c>
      <c r="G398" s="258" t="str">
        <f>IF(A398="P",INDEX('LŠZ P'!A$2:AN$2000,B398,21),INDEX('LŠZ H'!A$2:AM$2000,B398,21))</f>
        <v>P</v>
      </c>
      <c r="H398" s="225">
        <f>IF(A398="P",INDEX('LŠZ P'!A$2:AN$2000,B398,17),INDEX('LŠZ H'!A$2:AM$2000,B398,17))</f>
        <v>19364</v>
      </c>
      <c r="I398" s="294">
        <v>45120</v>
      </c>
      <c r="J398" s="258" t="str">
        <f>IF(A398="P",INDEX('LŠZ P'!A$2:AN$2000,B398,2),INDEX('LŠZ H'!A$2:AM$2000,B398,2))</f>
        <v>MZK</v>
      </c>
      <c r="K398" s="225" t="str">
        <f>IF(A398="P",CONCATENATE(INDEX('LŠZ P'!A$2:AN$2000,B398,24),",",INDEX('LŠZ P'!A$2:AN$2000,B398,26)," ",INDEX('LŠZ P'!A$2:AN$2000,B398,25)),CONCATENATE(INDEX('LŠZ H'!A$2:AM$2000,B398,24),",",INDEX('LŠZ H'!A$2:AM$2000,B398,26)," ",INDEX('LŠZ H'!A$2:AM$2000,B398,25)))</f>
        <v>Lúčna Štvrť 667/46,962 12 Detva</v>
      </c>
      <c r="L398" s="225" t="str">
        <f>IF(A398="P",INDEX('LŠZ P'!A$2:AN$2000,B398,20),INDEX('LŠZ H'!A$2:AM$2000,B398,20))</f>
        <v>Krempaský</v>
      </c>
      <c r="M398" s="225" t="str">
        <f>IF(A398="P",CONCATENATE(INDEX('LŠZ P'!A$2:AN$2000,B398,3),"/",INDEX('LŠZ P'!A$2:AN$2000,B398,4)),CONCATENATE(INDEX('LŠZ H'!A$2:AM$2000,B398,3),"/",INDEX('LŠZ H'!A$2:AM$2000,B398,4)))</f>
        <v>STING RAY/CROSS 5 SPORT/</v>
      </c>
      <c r="N398" s="225" t="str">
        <f>IF(A398="P",CONCATENATE(INDEX('LŠZ P'!A$2:AN$2000,B398,23),";",INDEX('LŠZ P'!A$2:AN$2000,B398,42)),CONCATENATE(INDEX('LŠZ H'!A$2:AM$2000,B398,23),";",INDEX('LŠZ H'!A$2:AM$2000,B398,39)))</f>
        <v>155/230;nové krídlo, podvozok z OM-H075</v>
      </c>
      <c r="O398" s="294">
        <v>45839</v>
      </c>
      <c r="P398" s="297"/>
    </row>
    <row r="399" spans="1:16" s="262" customFormat="1">
      <c r="A399" s="225" t="s">
        <v>722</v>
      </c>
      <c r="B399" s="258">
        <v>141</v>
      </c>
      <c r="C399" s="392">
        <v>396</v>
      </c>
      <c r="D399" s="225" t="str">
        <f>IF(A399="P",INDEX('LŠZ P'!A$2:AN$2000,B399,11),INDEX('LŠZ H'!A$2:AM$2000,B399,11))</f>
        <v>Ing. Matúš ŠKVARKA</v>
      </c>
      <c r="E399" s="225" t="str">
        <f>IF(A399="P",INDEX('LŠZ P'!A$2:AN$2000,B399,5),INDEX('LŠZ H'!A$2:AM$2000,B399,5))</f>
        <v>OM-P141</v>
      </c>
      <c r="F399" s="225">
        <f>IF(A399="P",INDEX('LŠZ P'!A$2:AN$2000,B399,6),INDEX('LŠZ H'!A$2:AM$2000,B399,6))</f>
        <v>0</v>
      </c>
      <c r="G399" s="258" t="str">
        <f>IF(A399="P",INDEX('LŠZ P'!A$2:AN$2000,B399,21),INDEX('LŠZ H'!A$2:AM$2000,B399,21))</f>
        <v>P</v>
      </c>
      <c r="H399" s="225">
        <f>IF(A399="P",INDEX('LŠZ P'!A$2:AN$2000,B399,17),INDEX('LŠZ H'!A$2:AM$2000,B399,17))</f>
        <v>19326</v>
      </c>
      <c r="I399" s="294">
        <v>45120</v>
      </c>
      <c r="J399" s="258" t="str">
        <f>IF(A399="P",INDEX('LŠZ P'!A$2:AN$2000,B399,2),INDEX('LŠZ H'!A$2:AM$2000,B399,2))</f>
        <v>PK</v>
      </c>
      <c r="K399" s="225" t="str">
        <f>IF(A399="P",CONCATENATE(INDEX('LŠZ P'!A$2:AN$2000,B399,24),",",INDEX('LŠZ P'!A$2:AN$2000,B399,26)," ",INDEX('LŠZ P'!A$2:AN$2000,B399,25)),CONCATENATE(INDEX('LŠZ H'!A$2:AM$2000,B399,24),",",INDEX('LŠZ H'!A$2:AM$2000,B399,26)," ",INDEX('LŠZ H'!A$2:AM$2000,B399,25)))</f>
        <v>Vlčkova 20,DHV 45838</v>
      </c>
      <c r="L399" s="225" t="str">
        <f>IF(A399="P",INDEX('LŠZ P'!A$2:AN$2000,B399,20),INDEX('LŠZ H'!A$2:AM$2000,B399,20))</f>
        <v>Vrabec</v>
      </c>
      <c r="M399" s="225" t="str">
        <f>IF(A399="P",CONCATENATE(INDEX('LŠZ P'!A$2:AN$2000,B399,3),"/",INDEX('LŠZ P'!A$2:AN$2000,B399,4)),CONCATENATE(INDEX('LŠZ H'!A$2:AM$2000,B399,3),"/",INDEX('LŠZ H'!A$2:AM$2000,B399,4)))</f>
        <v>PAŠA 40/</v>
      </c>
      <c r="N399" s="225" t="e">
        <f>IF(A399="P",CONCATENATE(INDEX('LŠZ P'!A$2:AN$2000,B399,23),";",INDEX('LŠZ P'!A$2:AN$2000,B399,42)),CONCATENATE(INDEX('LŠZ H'!A$2:AM$2000,B399,23),";",INDEX('LŠZ H'!A$2:AM$2000,B399,39)))</f>
        <v>#REF!</v>
      </c>
      <c r="O399" s="294">
        <v>45838</v>
      </c>
      <c r="P399" s="297"/>
    </row>
    <row r="400" spans="1:16" s="262" customFormat="1">
      <c r="A400" s="225" t="s">
        <v>722</v>
      </c>
      <c r="B400" s="258">
        <v>787</v>
      </c>
      <c r="C400" s="392">
        <v>397</v>
      </c>
      <c r="D400" s="225" t="str">
        <f>IF(A400="P",INDEX('LŠZ P'!A$2:AN$2000,B400,11),INDEX('LŠZ H'!A$2:AM$2000,B400,11))</f>
        <v>Ing. Matúš ŠKVARKA</v>
      </c>
      <c r="E400" s="225" t="str">
        <f>IF(A400="P",INDEX('LŠZ P'!A$2:AN$2000,B400,5),INDEX('LŠZ H'!A$2:AM$2000,B400,5))</f>
        <v>OM-P787</v>
      </c>
      <c r="F400" s="225">
        <f>IF(A400="P",INDEX('LŠZ P'!A$2:AN$2000,B400,6),INDEX('LŠZ H'!A$2:AM$2000,B400,6))</f>
        <v>0</v>
      </c>
      <c r="G400" s="258" t="str">
        <f>IF(A400="P",INDEX('LŠZ P'!A$2:AN$2000,B400,21),INDEX('LŠZ H'!A$2:AM$2000,B400,21))</f>
        <v>P</v>
      </c>
      <c r="H400" s="225">
        <f>IF(A400="P",INDEX('LŠZ P'!A$2:AN$2000,B400,17),INDEX('LŠZ H'!A$2:AM$2000,B400,17))</f>
        <v>19324</v>
      </c>
      <c r="I400" s="294">
        <v>45120</v>
      </c>
      <c r="J400" s="258" t="str">
        <f>IF(A400="P",INDEX('LŠZ P'!A$2:AN$2000,B400,2),INDEX('LŠZ H'!A$2:AM$2000,B400,2))</f>
        <v>PK</v>
      </c>
      <c r="K400" s="225" t="str">
        <f>IF(A400="P",CONCATENATE(INDEX('LŠZ P'!A$2:AN$2000,B400,24),",",INDEX('LŠZ P'!A$2:AN$2000,B400,26)," ",INDEX('LŠZ P'!A$2:AN$2000,B400,25)),CONCATENATE(INDEX('LŠZ H'!A$2:AM$2000,B400,24),",",INDEX('LŠZ H'!A$2:AM$2000,B400,26)," ",INDEX('LŠZ H'!A$2:AM$2000,B400,25)))</f>
        <v>Vlčkova 20,EN-C 45838</v>
      </c>
      <c r="L400" s="225" t="str">
        <f>IF(A400="P",INDEX('LŠZ P'!A$2:AN$2000,B400,20),INDEX('LŠZ H'!A$2:AM$2000,B400,20))</f>
        <v>Vrabec</v>
      </c>
      <c r="M400" s="225" t="str">
        <f>IF(A400="P",CONCATENATE(INDEX('LŠZ P'!A$2:AN$2000,B400,3),"/",INDEX('LŠZ P'!A$2:AN$2000,B400,4)),CONCATENATE(INDEX('LŠZ H'!A$2:AM$2000,B400,3),"/",INDEX('LŠZ H'!A$2:AM$2000,B400,4)))</f>
        <v>ELAN 2 28/</v>
      </c>
      <c r="N400" s="225" t="e">
        <f>IF(A400="P",CONCATENATE(INDEX('LŠZ P'!A$2:AN$2000,B400,23),";",INDEX('LŠZ P'!A$2:AN$2000,B400,42)),CONCATENATE(INDEX('LŠZ H'!A$2:AM$2000,B400,23),";",INDEX('LŠZ H'!A$2:AM$2000,B400,39)))</f>
        <v>#REF!</v>
      </c>
      <c r="O400" s="294">
        <v>45838</v>
      </c>
      <c r="P400" s="297"/>
    </row>
    <row r="401" spans="1:16" s="262" customFormat="1">
      <c r="A401" s="294" t="s">
        <v>722</v>
      </c>
      <c r="B401" s="258">
        <v>195</v>
      </c>
      <c r="C401" s="392">
        <v>398</v>
      </c>
      <c r="D401" s="225" t="str">
        <f>IF(A401="P",INDEX('LŠZ P'!A$2:AN$2000,B401,11),INDEX('LŠZ H'!A$2:AM$2000,B401,11))</f>
        <v>František FIGNÁR</v>
      </c>
      <c r="E401" s="225" t="str">
        <f>IF(A401="P",INDEX('LŠZ P'!A$2:AN$2000,B401,5),INDEX('LŠZ H'!A$2:AM$2000,B401,5))</f>
        <v>OM-P195</v>
      </c>
      <c r="F401" s="225">
        <f>IF(A401="P",INDEX('LŠZ P'!A$2:AN$2000,B401,6),INDEX('LŠZ H'!A$2:AM$2000,B401,6))</f>
        <v>0</v>
      </c>
      <c r="G401" s="258" t="str">
        <f>IF(A401="P",INDEX('LŠZ P'!A$2:AN$2000,B401,21),INDEX('LŠZ H'!A$2:AM$2000,B401,21))</f>
        <v>V</v>
      </c>
      <c r="H401" s="225">
        <f>IF(A401="P",INDEX('LŠZ P'!A$2:AN$2000,B401,17),INDEX('LŠZ H'!A$2:AM$2000,B401,17))</f>
        <v>23398</v>
      </c>
      <c r="I401" s="294">
        <v>45120</v>
      </c>
      <c r="J401" s="258" t="str">
        <f>IF(A401="P",INDEX('LŠZ P'!A$2:AN$2000,B401,2),INDEX('LŠZ H'!A$2:AM$2000,B401,2))</f>
        <v>PK</v>
      </c>
      <c r="K401" s="225" t="str">
        <f>IF(A401="P",CONCATENATE(INDEX('LŠZ P'!A$2:AN$2000,B401,24),",",INDEX('LŠZ P'!A$2:AN$2000,B401,26)," ",INDEX('LŠZ P'!A$2:AN$2000,B401,25)),CONCATENATE(INDEX('LŠZ H'!A$2:AM$2000,B401,24),",",INDEX('LŠZ H'!A$2:AM$2000,B401,26)," ",INDEX('LŠZ H'!A$2:AM$2000,B401,25)))</f>
        <v>Nižná Voľa 44,EN-B 45834</v>
      </c>
      <c r="L401" s="225" t="str">
        <f>IF(A401="P",INDEX('LŠZ P'!A$2:AN$2000,B401,20),INDEX('LŠZ H'!A$2:AM$2000,B401,20))</f>
        <v>Šimko</v>
      </c>
      <c r="M401" s="225" t="str">
        <f>IF(A401="P",CONCATENATE(INDEX('LŠZ P'!A$2:AN$2000,B401,3),"/",INDEX('LŠZ P'!A$2:AN$2000,B401,4)),CONCATENATE(INDEX('LŠZ H'!A$2:AM$2000,B401,3),"/",INDEX('LŠZ H'!A$2:AM$2000,B401,4)))</f>
        <v>CHILI 5 M/</v>
      </c>
      <c r="N401" s="225" t="e">
        <f>IF(A401="P",CONCATENATE(INDEX('LŠZ P'!A$2:AN$2000,B401,23),";",INDEX('LŠZ P'!A$2:AN$2000,B401,42)),CONCATENATE(INDEX('LŠZ H'!A$2:AM$2000,B401,23),";",INDEX('LŠZ H'!A$2:AM$2000,B401,39)))</f>
        <v>#REF!</v>
      </c>
      <c r="O401" s="294">
        <v>45426</v>
      </c>
      <c r="P401" s="297"/>
    </row>
    <row r="402" spans="1:16" s="262" customFormat="1">
      <c r="A402" s="225" t="s">
        <v>722</v>
      </c>
      <c r="B402" s="258">
        <v>162</v>
      </c>
      <c r="C402" s="392">
        <v>399</v>
      </c>
      <c r="D402" s="225" t="str">
        <f>IF(A402="P",INDEX('LŠZ P'!A$2:AN$2000,B402,11),INDEX('LŠZ H'!A$2:AM$2000,B402,11))</f>
        <v>Peter SLIVKA</v>
      </c>
      <c r="E402" s="225" t="str">
        <f>IF(A402="P",INDEX('LŠZ P'!A$2:AN$2000,B402,5),INDEX('LŠZ H'!A$2:AM$2000,B402,5))</f>
        <v>OM-P162</v>
      </c>
      <c r="F402" s="225">
        <f>IF(A402="P",INDEX('LŠZ P'!A$2:AN$2000,B402,6),INDEX('LŠZ H'!A$2:AM$2000,B402,6))</f>
        <v>0</v>
      </c>
      <c r="G402" s="258" t="str">
        <f>IF(A402="P",INDEX('LŠZ P'!A$2:AN$2000,B402,21),INDEX('LŠZ H'!A$2:AM$2000,B402,21))</f>
        <v>V</v>
      </c>
      <c r="H402" s="225">
        <f>IF(A402="P",INDEX('LŠZ P'!A$2:AN$2000,B402,17),INDEX('LŠZ H'!A$2:AM$2000,B402,17))</f>
        <v>23399</v>
      </c>
      <c r="I402" s="294">
        <v>45120</v>
      </c>
      <c r="J402" s="258" t="str">
        <f>IF(A402="P",INDEX('LŠZ P'!A$2:AN$2000,B402,2),INDEX('LŠZ H'!A$2:AM$2000,B402,2))</f>
        <v>PK</v>
      </c>
      <c r="K402" s="225" t="str">
        <f>IF(A402="P",CONCATENATE(INDEX('LŠZ P'!A$2:AN$2000,B402,24),",",INDEX('LŠZ P'!A$2:AN$2000,B402,26)," ",INDEX('LŠZ P'!A$2:AN$2000,B402,25)),CONCATENATE(INDEX('LŠZ H'!A$2:AM$2000,B402,24),",",INDEX('LŠZ H'!A$2:AM$2000,B402,26)," ",INDEX('LŠZ H'!A$2:AM$2000,B402,25)))</f>
        <v>Pri suchom mlyne 5238/53,LTF-1 45845</v>
      </c>
      <c r="L402" s="225" t="str">
        <f>IF(A402="P",INDEX('LŠZ P'!A$2:AN$2000,B402,20),INDEX('LŠZ H'!A$2:AM$2000,B402,20))</f>
        <v>Badár</v>
      </c>
      <c r="M402" s="225" t="str">
        <f>IF(A402="P",CONCATENATE(INDEX('LŠZ P'!A$2:AN$2000,B402,3),"/",INDEX('LŠZ P'!A$2:AN$2000,B402,4)),CONCATENATE(INDEX('LŠZ H'!A$2:AM$2000,B402,3),"/",INDEX('LŠZ H'!A$2:AM$2000,B402,4)))</f>
        <v>MITO S/</v>
      </c>
      <c r="N402" s="225" t="e">
        <f>IF(A402="P",CONCATENATE(INDEX('LŠZ P'!A$2:AN$2000,B402,23),";",INDEX('LŠZ P'!A$2:AN$2000,B402,42)),CONCATENATE(INDEX('LŠZ H'!A$2:AM$2000,B402,23),";",INDEX('LŠZ H'!A$2:AM$2000,B402,39)))</f>
        <v>#REF!</v>
      </c>
      <c r="O402" s="294">
        <v>45845</v>
      </c>
      <c r="P402" s="297"/>
    </row>
    <row r="403" spans="1:16" s="262" customFormat="1">
      <c r="A403" s="225" t="s">
        <v>722</v>
      </c>
      <c r="B403" s="258">
        <v>231</v>
      </c>
      <c r="C403" s="392">
        <v>400</v>
      </c>
      <c r="D403" s="225" t="str">
        <f>IF(A403="P",INDEX('LŠZ P'!A$2:AN$2000,B403,11),INDEX('LŠZ H'!A$2:AM$2000,B403,11))</f>
        <v>Adrián BUGÁŇ</v>
      </c>
      <c r="E403" s="225" t="str">
        <f>IF(A403="P",INDEX('LŠZ P'!A$2:AN$2000,B403,5),INDEX('LŠZ H'!A$2:AM$2000,B403,5))</f>
        <v>OM-P231</v>
      </c>
      <c r="F403" s="225">
        <f>IF(A403="P",INDEX('LŠZ P'!A$2:AN$2000,B403,6),INDEX('LŠZ H'!A$2:AM$2000,B403,6))</f>
        <v>0</v>
      </c>
      <c r="G403" s="258" t="str">
        <f>IF(A403="P",INDEX('LŠZ P'!A$2:AN$2000,B403,21),INDEX('LŠZ H'!A$2:AM$2000,B403,21))</f>
        <v>V</v>
      </c>
      <c r="H403" s="225">
        <f>IF(A403="P",INDEX('LŠZ P'!A$2:AN$2000,B403,17),INDEX('LŠZ H'!A$2:AM$2000,B403,17))</f>
        <v>23400</v>
      </c>
      <c r="I403" s="294">
        <v>45120</v>
      </c>
      <c r="J403" s="258" t="str">
        <f>IF(A403="P",INDEX('LŠZ P'!A$2:AN$2000,B403,2),INDEX('LŠZ H'!A$2:AM$2000,B403,2))</f>
        <v>PK</v>
      </c>
      <c r="K403" s="225" t="str">
        <f>IF(A403="P",CONCATENATE(INDEX('LŠZ P'!A$2:AN$2000,B403,24),",",INDEX('LŠZ P'!A$2:AN$2000,B403,26)," ",INDEX('LŠZ P'!A$2:AN$2000,B403,25)),CONCATENATE(INDEX('LŠZ H'!A$2:AM$2000,B403,24),",",INDEX('LŠZ H'!A$2:AM$2000,B403,26)," ",INDEX('LŠZ H'!A$2:AM$2000,B403,25)))</f>
        <v>Stráža 148,EN-A 45838</v>
      </c>
      <c r="L403" s="225" t="str">
        <f>IF(A403="P",INDEX('LŠZ P'!A$2:AN$2000,B403,20),INDEX('LŠZ H'!A$2:AM$2000,B403,20))</f>
        <v>Vrabec</v>
      </c>
      <c r="M403" s="225" t="str">
        <f>IF(A403="P",CONCATENATE(INDEX('LŠZ P'!A$2:AN$2000,B403,3),"/",INDEX('LŠZ P'!A$2:AN$2000,B403,4)),CONCATENATE(INDEX('LŠZ H'!A$2:AM$2000,B403,3),"/",INDEX('LŠZ H'!A$2:AM$2000,B403,4)))</f>
        <v>PLUTO 4 L/</v>
      </c>
      <c r="N403" s="225" t="e">
        <f>IF(A403="P",CONCATENATE(INDEX('LŠZ P'!A$2:AN$2000,B403,23),";",INDEX('LŠZ P'!A$2:AN$2000,B403,42)),CONCATENATE(INDEX('LŠZ H'!A$2:AM$2000,B403,23),";",INDEX('LŠZ H'!A$2:AM$2000,B403,39)))</f>
        <v>#REF!</v>
      </c>
      <c r="O403" s="294">
        <v>45838</v>
      </c>
      <c r="P403" s="297"/>
    </row>
    <row r="404" spans="1:16" s="262" customFormat="1">
      <c r="A404" s="225" t="s">
        <v>722</v>
      </c>
      <c r="B404" s="258">
        <v>278</v>
      </c>
      <c r="C404" s="392">
        <v>401</v>
      </c>
      <c r="D404" s="225" t="str">
        <f>IF(A404="P",INDEX('LŠZ P'!A$2:AN$2000,B404,11),INDEX('LŠZ H'!A$2:AM$2000,B404,11))</f>
        <v>Miloš JURIŠIČ</v>
      </c>
      <c r="E404" s="225" t="str">
        <f>IF(A404="P",INDEX('LŠZ P'!A$2:AN$2000,B404,5),INDEX('LŠZ H'!A$2:AM$2000,B404,5))</f>
        <v>OM-P278</v>
      </c>
      <c r="F404" s="225">
        <f>IF(A404="P",INDEX('LŠZ P'!A$2:AN$2000,B404,6),INDEX('LŠZ H'!A$2:AM$2000,B404,6))</f>
        <v>0</v>
      </c>
      <c r="G404" s="258" t="str">
        <f>IF(A404="P",INDEX('LŠZ P'!A$2:AN$2000,B404,21),INDEX('LŠZ H'!A$2:AM$2000,B404,21))</f>
        <v>V</v>
      </c>
      <c r="H404" s="225">
        <f>IF(A404="P",INDEX('LŠZ P'!A$2:AN$2000,B404,17),INDEX('LŠZ H'!A$2:AM$2000,B404,17))</f>
        <v>23401</v>
      </c>
      <c r="I404" s="294">
        <v>45120</v>
      </c>
      <c r="J404" s="258" t="str">
        <f>IF(A404="P",INDEX('LŠZ P'!A$2:AN$2000,B404,2),INDEX('LŠZ H'!A$2:AM$2000,B404,2))</f>
        <v>PK</v>
      </c>
      <c r="K404" s="225" t="str">
        <f>IF(A404="P",CONCATENATE(INDEX('LŠZ P'!A$2:AN$2000,B404,24),",",INDEX('LŠZ P'!A$2:AN$2000,B404,26)," ",INDEX('LŠZ P'!A$2:AN$2000,B404,25)),CONCATENATE(INDEX('LŠZ H'!A$2:AM$2000,B404,24),",",INDEX('LŠZ H'!A$2:AM$2000,B404,26)," ",INDEX('LŠZ H'!A$2:AM$2000,B404,25)))</f>
        <v>Nezábudková 780/8,ULM-1 45841</v>
      </c>
      <c r="L404" s="225" t="str">
        <f>IF(A404="P",INDEX('LŠZ P'!A$2:AN$2000,B404,20),INDEX('LŠZ H'!A$2:AM$2000,B404,20))</f>
        <v>Čierny</v>
      </c>
      <c r="M404" s="225" t="str">
        <f>IF(A404="P",CONCATENATE(INDEX('LŠZ P'!A$2:AN$2000,B404,3),"/",INDEX('LŠZ P'!A$2:AN$2000,B404,4)),CONCATENATE(INDEX('LŠZ H'!A$2:AM$2000,B404,3),"/",INDEX('LŠZ H'!A$2:AM$2000,B404,4)))</f>
        <v>DRIFTAIR 20/</v>
      </c>
      <c r="N404" s="225" t="e">
        <f>IF(A404="P",CONCATENATE(INDEX('LŠZ P'!A$2:AN$2000,B404,23),";",INDEX('LŠZ P'!A$2:AN$2000,B404,42)),CONCATENATE(INDEX('LŠZ H'!A$2:AM$2000,B404,23),";",INDEX('LŠZ H'!A$2:AM$2000,B404,39)))</f>
        <v>#REF!</v>
      </c>
      <c r="O404" s="294">
        <v>45841</v>
      </c>
      <c r="P404" s="297"/>
    </row>
    <row r="405" spans="1:16" s="262" customFormat="1">
      <c r="A405" s="225" t="s">
        <v>722</v>
      </c>
      <c r="B405" s="258">
        <v>270</v>
      </c>
      <c r="C405" s="392">
        <v>402</v>
      </c>
      <c r="D405" s="225">
        <f>IF(A405="P",INDEX('LŠZ P'!A$2:AN$2000,B405,11),INDEX('LŠZ H'!A$2:AM$2000,B405,11))</f>
        <v>0</v>
      </c>
      <c r="E405" s="225" t="str">
        <f>IF(A405="P",INDEX('LŠZ P'!A$2:AN$2000,B405,5),INDEX('LŠZ H'!A$2:AM$2000,B405,5))</f>
        <v>OM-P270</v>
      </c>
      <c r="F405" s="225">
        <f>IF(A405="P",INDEX('LŠZ P'!A$2:AN$2000,B405,6),INDEX('LŠZ H'!A$2:AM$2000,B405,6))</f>
        <v>0</v>
      </c>
      <c r="G405" s="258">
        <f>IF(A405="P",INDEX('LŠZ P'!A$2:AN$2000,B405,21),INDEX('LŠZ H'!A$2:AM$2000,B405,21))</f>
        <v>0</v>
      </c>
      <c r="H405" s="225">
        <f>IF(A405="P",INDEX('LŠZ P'!A$2:AN$2000,B405,17),INDEX('LŠZ H'!A$2:AM$2000,B405,17))</f>
        <v>0</v>
      </c>
      <c r="I405" s="294">
        <v>45120</v>
      </c>
      <c r="J405" s="258" t="str">
        <f>IF(A405="P",INDEX('LŠZ P'!A$2:AN$2000,B405,2),INDEX('LŠZ H'!A$2:AM$2000,B405,2))</f>
        <v>4.12.2023-email-predaj do ČR</v>
      </c>
      <c r="K405" s="225" t="str">
        <f>IF(A405="P",CONCATENATE(INDEX('LŠZ P'!A$2:AN$2000,B405,24),",",INDEX('LŠZ P'!A$2:AN$2000,B405,26)," ",INDEX('LŠZ P'!A$2:AN$2000,B405,25)),CONCATENATE(INDEX('LŠZ H'!A$2:AM$2000,B405,24),",",INDEX('LŠZ H'!A$2:AM$2000,B405,26)," ",INDEX('LŠZ H'!A$2:AM$2000,B405,25)))</f>
        <v xml:space="preserve">, </v>
      </c>
      <c r="L405" s="225">
        <f>IF(A405="P",INDEX('LŠZ P'!A$2:AN$2000,B405,20),INDEX('LŠZ H'!A$2:AM$2000,B405,20))</f>
        <v>0</v>
      </c>
      <c r="M405" s="225" t="str">
        <f>IF(A405="P",CONCATENATE(INDEX('LŠZ P'!A$2:AN$2000,B405,3),"/",INDEX('LŠZ P'!A$2:AN$2000,B405,4)),CONCATENATE(INDEX('LŠZ H'!A$2:AM$2000,B405,3),"/",INDEX('LŠZ H'!A$2:AM$2000,B405,4)))</f>
        <v>/</v>
      </c>
      <c r="N405" s="225" t="e">
        <f>IF(A405="P",CONCATENATE(INDEX('LŠZ P'!A$2:AN$2000,B405,23),";",INDEX('LŠZ P'!A$2:AN$2000,B405,42)),CONCATENATE(INDEX('LŠZ H'!A$2:AM$2000,B405,23),";",INDEX('LŠZ H'!A$2:AM$2000,B405,39)))</f>
        <v>#REF!</v>
      </c>
      <c r="O405" s="294">
        <v>45845</v>
      </c>
      <c r="P405" s="297"/>
    </row>
    <row r="406" spans="1:16" s="262" customFormat="1">
      <c r="A406" s="225" t="s">
        <v>489</v>
      </c>
      <c r="B406" s="258">
        <v>2</v>
      </c>
      <c r="C406" s="392">
        <v>403</v>
      </c>
      <c r="D406" s="225" t="str">
        <f>IF(A406="P",INDEX('LŠZ P'!A$2:AN$2000,B406,11),INDEX('LŠZ H'!A$2:AM$2000,B406,11))</f>
        <v>MUDr. Martin UHRÍK</v>
      </c>
      <c r="E406" s="225" t="str">
        <f>IF(A406="P",INDEX('LŠZ P'!A$2:AN$2000,B406,5),INDEX('LŠZ H'!A$2:AM$2000,B406,5))</f>
        <v>OM-H002</v>
      </c>
      <c r="F406" s="225">
        <f>IF(A406="P",INDEX('LŠZ P'!A$2:AN$2000,B406,6),INDEX('LŠZ H'!A$2:AM$2000,B406,6))</f>
        <v>0</v>
      </c>
      <c r="G406" s="258" t="str">
        <f>IF(A406="P",INDEX('LŠZ P'!A$2:AN$2000,B406,21),INDEX('LŠZ H'!A$2:AM$2000,B406,21))</f>
        <v>V</v>
      </c>
      <c r="H406" s="225">
        <f>IF(A406="P",INDEX('LŠZ P'!A$2:AN$2000,B406,17),INDEX('LŠZ H'!A$2:AM$2000,B406,17))</f>
        <v>23403</v>
      </c>
      <c r="I406" s="294">
        <v>45120</v>
      </c>
      <c r="J406" s="258" t="str">
        <f>IF(A406="P",INDEX('LŠZ P'!A$2:AN$2000,B406,2),INDEX('LŠZ H'!A$2:AM$2000,B406,2))</f>
        <v>ZK</v>
      </c>
      <c r="K406" s="225" t="str">
        <f>IF(A406="P",CONCATENATE(INDEX('LŠZ P'!A$2:AN$2000,B406,24),",",INDEX('LŠZ P'!A$2:AN$2000,B406,26)," ",INDEX('LŠZ P'!A$2:AN$2000,B406,25)),CONCATENATE(INDEX('LŠZ H'!A$2:AM$2000,B406,24),",",INDEX('LŠZ H'!A$2:AM$2000,B406,26)," ",INDEX('LŠZ H'!A$2:AM$2000,B406,25)))</f>
        <v>ČSA 52,977 01 Brezno</v>
      </c>
      <c r="L406" s="225" t="str">
        <f>IF(A406="P",INDEX('LŠZ P'!A$2:AN$2000,B406,20),INDEX('LŠZ H'!A$2:AM$2000,B406,20))</f>
        <v>Sojka</v>
      </c>
      <c r="M406" s="225" t="str">
        <f>IF(A406="P",CONCATENATE(INDEX('LŠZ P'!A$2:AN$2000,B406,3),"/",INDEX('LŠZ P'!A$2:AN$2000,B406,4)),CONCATENATE(INDEX('LŠZ H'!A$2:AM$2000,B406,3),"/",INDEX('LŠZ H'!A$2:AM$2000,B406,4)))</f>
        <v>SPORT 3 155/</v>
      </c>
      <c r="N406" s="225" t="str">
        <f>IF(A406="P",CONCATENATE(INDEX('LŠZ P'!A$2:AN$2000,B406,23),";",INDEX('LŠZ P'!A$2:AN$2000,B406,42)),CONCATENATE(INDEX('LŠZ H'!A$2:AM$2000,B406,23),";",INDEX('LŠZ H'!A$2:AM$2000,B406,39)))</f>
        <v>0;</v>
      </c>
      <c r="O406" s="294">
        <v>45847</v>
      </c>
      <c r="P406" s="297"/>
    </row>
    <row r="407" spans="1:16" s="573" customFormat="1">
      <c r="A407" s="225" t="s">
        <v>722</v>
      </c>
      <c r="B407" s="258">
        <v>1152</v>
      </c>
      <c r="C407" s="392">
        <v>404</v>
      </c>
      <c r="D407" s="225" t="str">
        <f>IF(A407="P",INDEX('LŠZ P'!A$2:AN$2000,B407,11),INDEX('LŠZ H'!A$2:AM$2000,B407,11))</f>
        <v>Štefan CHLEPKO</v>
      </c>
      <c r="E407" s="225" t="str">
        <f>IF(A407="P",INDEX('LŠZ P'!A$2:AN$2000,B407,5),INDEX('LŠZ H'!A$2:AM$2000,B407,5))</f>
        <v>OM-L152</v>
      </c>
      <c r="F407" s="225">
        <f>IF(A407="P",INDEX('LŠZ P'!A$2:AN$2000,B407,6),INDEX('LŠZ H'!A$2:AM$2000,B407,6))</f>
        <v>0</v>
      </c>
      <c r="G407" s="258" t="str">
        <f>IF(A407="P",INDEX('LŠZ P'!A$2:AN$2000,B407,21),INDEX('LŠZ H'!A$2:AM$2000,B407,21))</f>
        <v>P</v>
      </c>
      <c r="H407" s="225">
        <f>IF(A407="P",INDEX('LŠZ P'!A$2:AN$2000,B407,17),INDEX('LŠZ H'!A$2:AM$2000,B407,17))</f>
        <v>21376</v>
      </c>
      <c r="I407" s="294">
        <v>45124</v>
      </c>
      <c r="J407" s="258" t="str">
        <f>IF(A407="P",INDEX('LŠZ P'!A$2:AN$2000,B407,2),INDEX('LŠZ H'!A$2:AM$2000,B407,2))</f>
        <v>PK</v>
      </c>
      <c r="K407" s="225" t="str">
        <f>IF(A407="P",CONCATENATE(INDEX('LŠZ P'!A$2:AN$2000,B407,24),",",INDEX('LŠZ P'!A$2:AN$2000,B407,26)," ",INDEX('LŠZ P'!A$2:AN$2000,B407,25)),CONCATENATE(INDEX('LŠZ H'!A$2:AM$2000,B407,24),",",INDEX('LŠZ H'!A$2:AM$2000,B407,26)," ",INDEX('LŠZ H'!A$2:AM$2000,B407,25)))</f>
        <v>Liptovská Lúžna 1021,EN-B 45835</v>
      </c>
      <c r="L407" s="225" t="str">
        <f>IF(A407="P",INDEX('LŠZ P'!A$2:AN$2000,B407,20),INDEX('LŠZ H'!A$2:AM$2000,B407,20))</f>
        <v>Jančiar</v>
      </c>
      <c r="M407" s="225" t="str">
        <f>IF(A407="P",CONCATENATE(INDEX('LŠZ P'!A$2:AN$2000,B407,3),"/",INDEX('LŠZ P'!A$2:AN$2000,B407,4)),CONCATENATE(INDEX('LŠZ H'!A$2:AM$2000,B407,3),"/",INDEX('LŠZ H'!A$2:AM$2000,B407,4)))</f>
        <v>TAKOO 2 42/</v>
      </c>
      <c r="N407" s="225" t="e">
        <f>IF(A407="P",CONCATENATE(INDEX('LŠZ P'!A$2:AN$2000,B407,23),";",INDEX('LŠZ P'!A$2:AN$2000,B407,42)),CONCATENATE(INDEX('LŠZ H'!A$2:AM$2000,B407,23),";",INDEX('LŠZ H'!A$2:AM$2000,B407,39)))</f>
        <v>#REF!</v>
      </c>
      <c r="O407" s="294">
        <v>45835</v>
      </c>
      <c r="P407" s="297"/>
    </row>
    <row r="408" spans="1:16" s="573" customFormat="1">
      <c r="A408" s="225" t="s">
        <v>722</v>
      </c>
      <c r="B408" s="258">
        <v>1309</v>
      </c>
      <c r="C408" s="392">
        <v>405</v>
      </c>
      <c r="D408" s="225" t="str">
        <f>IF(A408="P",INDEX('LŠZ P'!A$2:AN$2000,B408,11),INDEX('LŠZ H'!A$2:AM$2000,B408,11))</f>
        <v>Martin BALCERČÍK</v>
      </c>
      <c r="E408" s="225" t="str">
        <f>IF(A408="P",INDEX('LŠZ P'!A$2:AN$2000,B408,5),INDEX('LŠZ H'!A$2:AM$2000,B408,5))</f>
        <v>OM-L309</v>
      </c>
      <c r="F408" s="225">
        <f>IF(A408="P",INDEX('LŠZ P'!A$2:AN$2000,B408,6),INDEX('LŠZ H'!A$2:AM$2000,B408,6))</f>
        <v>0</v>
      </c>
      <c r="G408" s="258" t="str">
        <f>IF(A408="P",INDEX('LŠZ P'!A$2:AN$2000,B408,21),INDEX('LŠZ H'!A$2:AM$2000,B408,21))</f>
        <v>Z</v>
      </c>
      <c r="H408" s="225">
        <f>IF(A408="P",INDEX('LŠZ P'!A$2:AN$2000,B408,17),INDEX('LŠZ H'!A$2:AM$2000,B408,17))</f>
        <v>21401</v>
      </c>
      <c r="I408" s="294">
        <v>45124</v>
      </c>
      <c r="J408" s="258" t="str">
        <f>IF(A408="P",INDEX('LŠZ P'!A$2:AN$2000,B408,2),INDEX('LŠZ H'!A$2:AM$2000,B408,2))</f>
        <v>PK</v>
      </c>
      <c r="K408" s="225" t="str">
        <f>IF(A408="P",CONCATENATE(INDEX('LŠZ P'!A$2:AN$2000,B408,24),",",INDEX('LŠZ P'!A$2:AN$2000,B408,26)," ",INDEX('LŠZ P'!A$2:AN$2000,B408,25)),CONCATENATE(INDEX('LŠZ H'!A$2:AM$2000,B408,24),",",INDEX('LŠZ H'!A$2:AM$2000,B408,26)," ",INDEX('LŠZ H'!A$2:AM$2000,B408,25)))</f>
        <v>Oravské Veselé 478,LTF-2 45845</v>
      </c>
      <c r="L408" s="225" t="str">
        <f>IF(A408="P",INDEX('LŠZ P'!A$2:AN$2000,B408,20),INDEX('LŠZ H'!A$2:AM$2000,B408,20))</f>
        <v>Kačmár</v>
      </c>
      <c r="M408" s="225" t="str">
        <f>IF(A408="P",CONCATENATE(INDEX('LŠZ P'!A$2:AN$2000,B408,3),"/",INDEX('LŠZ P'!A$2:AN$2000,B408,4)),CONCATENATE(INDEX('LŠZ H'!A$2:AM$2000,B408,3),"/",INDEX('LŠZ H'!A$2:AM$2000,B408,4)))</f>
        <v>MIURA RS L/</v>
      </c>
      <c r="N408" s="225" t="e">
        <f>IF(A408="P",CONCATENATE(INDEX('LŠZ P'!A$2:AN$2000,B408,23),";",INDEX('LŠZ P'!A$2:AN$2000,B408,42)),CONCATENATE(INDEX('LŠZ H'!A$2:AM$2000,B408,23),";",INDEX('LŠZ H'!A$2:AM$2000,B408,39)))</f>
        <v>#REF!</v>
      </c>
      <c r="O408" s="294">
        <v>45845</v>
      </c>
      <c r="P408" s="297"/>
    </row>
    <row r="409" spans="1:16" s="573" customFormat="1">
      <c r="A409" s="225" t="s">
        <v>722</v>
      </c>
      <c r="B409" s="258">
        <v>1112</v>
      </c>
      <c r="C409" s="392">
        <v>406</v>
      </c>
      <c r="D409" s="225" t="str">
        <f>IF(A409="P",INDEX('LŠZ P'!A$2:AN$2000,B409,11),INDEX('LŠZ H'!A$2:AM$2000,B409,11))</f>
        <v>Mgr. Ing. Ľubomír KRCHNÁK</v>
      </c>
      <c r="E409" s="225" t="str">
        <f>IF(A409="P",INDEX('LŠZ P'!A$2:AN$2000,B409,5),INDEX('LŠZ H'!A$2:AM$2000,B409,5))</f>
        <v>OM-L112</v>
      </c>
      <c r="F409" s="296" t="str">
        <f>IF(A409="P",INDEX('LŠZ P'!A$2:AN$2000,B409,6),INDEX('LŠZ H'!A$2:AM$2000,B409,6))</f>
        <v>L112</v>
      </c>
      <c r="G409" s="258" t="str">
        <f>IF(A409="P",INDEX('LŠZ P'!A$2:AN$2000,B409,21),INDEX('LŠZ H'!A$2:AM$2000,B409,21))</f>
        <v>P/P</v>
      </c>
      <c r="H409" s="225">
        <f>IF(A409="P",INDEX('LŠZ P'!A$2:AN$2000,B409,17),INDEX('LŠZ H'!A$2:AM$2000,B409,17))</f>
        <v>19488</v>
      </c>
      <c r="I409" s="294">
        <v>45124</v>
      </c>
      <c r="J409" s="258" t="str">
        <f>IF(A409="P",INDEX('LŠZ P'!A$2:AN$2000,B409,2),INDEX('LŠZ H'!A$2:AM$2000,B409,2))</f>
        <v>MPK</v>
      </c>
      <c r="K409" s="225" t="str">
        <f>IF(A409="P",CONCATENATE(INDEX('LŠZ P'!A$2:AN$2000,B409,24),",",INDEX('LŠZ P'!A$2:AN$2000,B409,26)," ",INDEX('LŠZ P'!A$2:AN$2000,B409,25)),CONCATENATE(INDEX('LŠZ H'!A$2:AM$2000,B409,24),",",INDEX('LŠZ H'!A$2:AM$2000,B409,26)," ",INDEX('LŠZ H'!A$2:AM$2000,B409,25)))</f>
        <v>Ľ. Podjavorinskej 22,EN-B 45848</v>
      </c>
      <c r="L409" s="225" t="str">
        <f>IF(A409="P",INDEX('LŠZ P'!A$2:AN$2000,B409,20),INDEX('LŠZ H'!A$2:AM$2000,B409,20))</f>
        <v>Jančiar/Jančiar</v>
      </c>
      <c r="M409" s="225" t="str">
        <f>IF(A409="P",CONCATENATE(INDEX('LŠZ P'!A$2:AN$2000,B409,3),"/",INDEX('LŠZ P'!A$2:AN$2000,B409,4)),CONCATENATE(INDEX('LŠZ H'!A$2:AM$2000,B409,3),"/",INDEX('LŠZ H'!A$2:AM$2000,B409,4)))</f>
        <v>PLUTO BIPLACE/VTR-601</v>
      </c>
      <c r="N409" s="225" t="e">
        <f>IF(A409="P",CONCATENATE(INDEX('LŠZ P'!A$2:AN$2000,B409,23),";",INDEX('LŠZ P'!A$2:AN$2000,B409,42)),CONCATENATE(INDEX('LŠZ H'!A$2:AM$2000,B409,23),";",INDEX('LŠZ H'!A$2:AM$2000,B409,39)))</f>
        <v>#REF!</v>
      </c>
      <c r="O409" s="294">
        <v>45848</v>
      </c>
      <c r="P409" s="297"/>
    </row>
    <row r="410" spans="1:16" s="573" customFormat="1">
      <c r="A410" s="225" t="s">
        <v>722</v>
      </c>
      <c r="B410" s="258">
        <v>456</v>
      </c>
      <c r="C410" s="392">
        <v>407</v>
      </c>
      <c r="D410" s="225" t="str">
        <f>IF(A410="P",INDEX('LŠZ P'!A$2:AN$2000,B410,11),INDEX('LŠZ H'!A$2:AM$2000,B410,11))</f>
        <v xml:space="preserve">Mgr. Michal DRUGA, PhD. </v>
      </c>
      <c r="E410" s="225" t="str">
        <f>IF(A410="P",INDEX('LŠZ P'!A$2:AN$2000,B410,5),INDEX('LŠZ H'!A$2:AM$2000,B410,5))</f>
        <v>OM-P456</v>
      </c>
      <c r="F410" s="225">
        <f>IF(A410="P",INDEX('LŠZ P'!A$2:AN$2000,B410,6),INDEX('LŠZ H'!A$2:AM$2000,B410,6))</f>
        <v>0</v>
      </c>
      <c r="G410" s="258" t="str">
        <f>IF(A410="P",INDEX('LŠZ P'!A$2:AN$2000,B410,21),INDEX('LŠZ H'!A$2:AM$2000,B410,21))</f>
        <v>P</v>
      </c>
      <c r="H410" s="225">
        <f>IF(A410="P",INDEX('LŠZ P'!A$2:AN$2000,B410,17),INDEX('LŠZ H'!A$2:AM$2000,B410,17))</f>
        <v>21338</v>
      </c>
      <c r="I410" s="294">
        <v>45124</v>
      </c>
      <c r="J410" s="258" t="str">
        <f>IF(A410="P",INDEX('LŠZ P'!A$2:AN$2000,B410,2),INDEX('LŠZ H'!A$2:AM$2000,B410,2))</f>
        <v>PK</v>
      </c>
      <c r="K410" s="225" t="str">
        <f>IF(A410="P",CONCATENATE(INDEX('LŠZ P'!A$2:AN$2000,B410,24),",",INDEX('LŠZ P'!A$2:AN$2000,B410,26)," ",INDEX('LŠZ P'!A$2:AN$2000,B410,25)),CONCATENATE(INDEX('LŠZ H'!A$2:AM$2000,B410,24),",",INDEX('LŠZ H'!A$2:AM$2000,B410,26)," ",INDEX('LŠZ H'!A$2:AM$2000,B410,25)))</f>
        <v>Banícka 18,EN-B 45481</v>
      </c>
      <c r="L410" s="225" t="str">
        <f>IF(A410="P",INDEX('LŠZ P'!A$2:AN$2000,B410,20),INDEX('LŠZ H'!A$2:AM$2000,B410,20))</f>
        <v>Čierny</v>
      </c>
      <c r="M410" s="225" t="str">
        <f>IF(A410="P",CONCATENATE(INDEX('LŠZ P'!A$2:AN$2000,B410,3),"/",INDEX('LŠZ P'!A$2:AN$2000,B410,4)),CONCATENATE(INDEX('LŠZ H'!A$2:AM$2000,B410,3),"/",INDEX('LŠZ H'!A$2:AM$2000,B410,4)))</f>
        <v>PLUTO M/</v>
      </c>
      <c r="N410" s="225" t="e">
        <f>IF(A410="P",CONCATENATE(INDEX('LŠZ P'!A$2:AN$2000,B410,23),";",INDEX('LŠZ P'!A$2:AN$2000,B410,42)),CONCATENATE(INDEX('LŠZ H'!A$2:AM$2000,B410,23),";",INDEX('LŠZ H'!A$2:AM$2000,B410,39)))</f>
        <v>#REF!</v>
      </c>
      <c r="O410" s="294">
        <v>45481</v>
      </c>
      <c r="P410" s="297"/>
    </row>
    <row r="411" spans="1:16" s="573" customFormat="1">
      <c r="A411" s="225" t="s">
        <v>722</v>
      </c>
      <c r="B411" s="258">
        <v>1374</v>
      </c>
      <c r="C411" s="392">
        <v>408</v>
      </c>
      <c r="D411" s="225" t="str">
        <f>IF(A411="P",INDEX('LŠZ P'!A$2:AN$2000,B411,11),INDEX('LŠZ H'!A$2:AM$2000,B411,11))</f>
        <v>Martin MASNÝ</v>
      </c>
      <c r="E411" s="225" t="str">
        <f>IF(A411="P",INDEX('LŠZ P'!A$2:AN$2000,B411,5),INDEX('LŠZ H'!A$2:AM$2000,B411,5))</f>
        <v>OM-L374</v>
      </c>
      <c r="F411" s="225">
        <f>IF(A411="P",INDEX('LŠZ P'!A$2:AN$2000,B411,6),INDEX('LŠZ H'!A$2:AM$2000,B411,6))</f>
        <v>0</v>
      </c>
      <c r="G411" s="258" t="str">
        <f>IF(A411="P",INDEX('LŠZ P'!A$2:AN$2000,B411,21),INDEX('LŠZ H'!A$2:AM$2000,B411,21))</f>
        <v>P</v>
      </c>
      <c r="H411" s="225">
        <f>IF(A411="P",INDEX('LŠZ P'!A$2:AN$2000,B411,17),INDEX('LŠZ H'!A$2:AM$2000,B411,17))</f>
        <v>21446</v>
      </c>
      <c r="I411" s="294">
        <v>45124</v>
      </c>
      <c r="J411" s="258" t="str">
        <f>IF(A411="P",INDEX('LŠZ P'!A$2:AN$2000,B411,2),INDEX('LŠZ H'!A$2:AM$2000,B411,2))</f>
        <v>PK</v>
      </c>
      <c r="K411" s="225" t="str">
        <f>IF(A411="P",CONCATENATE(INDEX('LŠZ P'!A$2:AN$2000,B411,24),",",INDEX('LŠZ P'!A$2:AN$2000,B411,26)," ",INDEX('LŠZ P'!A$2:AN$2000,B411,25)),CONCATENATE(INDEX('LŠZ H'!A$2:AM$2000,B411,24),",",INDEX('LŠZ H'!A$2:AM$2000,B411,26)," ",INDEX('LŠZ H'!A$2:AM$2000,B411,25)))</f>
        <v>Gen. M. R. Štefánika 359/20,EN-B 45852</v>
      </c>
      <c r="L411" s="225" t="str">
        <f>IF(A411="P",INDEX('LŠZ P'!A$2:AN$2000,B411,20),INDEX('LŠZ H'!A$2:AM$2000,B411,20))</f>
        <v>Čierny</v>
      </c>
      <c r="M411" s="225" t="str">
        <f>IF(A411="P",CONCATENATE(INDEX('LŠZ P'!A$2:AN$2000,B411,3),"/",INDEX('LŠZ P'!A$2:AN$2000,B411,4)),CONCATENATE(INDEX('LŠZ H'!A$2:AM$2000,B411,3),"/",INDEX('LŠZ H'!A$2:AM$2000,B411,4)))</f>
        <v>ROOK 3 ML/</v>
      </c>
      <c r="N411" s="225" t="e">
        <f>IF(A411="P",CONCATENATE(INDEX('LŠZ P'!A$2:AN$2000,B411,23),";",INDEX('LŠZ P'!A$2:AN$2000,B411,42)),CONCATENATE(INDEX('LŠZ H'!A$2:AM$2000,B411,23),";",INDEX('LŠZ H'!A$2:AM$2000,B411,39)))</f>
        <v>#REF!</v>
      </c>
      <c r="O411" s="294">
        <v>45852</v>
      </c>
      <c r="P411" s="297"/>
    </row>
    <row r="412" spans="1:16" s="262" customFormat="1">
      <c r="A412" s="225" t="s">
        <v>722</v>
      </c>
      <c r="B412" s="258">
        <v>1351</v>
      </c>
      <c r="C412" s="392">
        <v>409</v>
      </c>
      <c r="D412" s="225" t="str">
        <f>IF(A412="P",INDEX('LŠZ P'!A$2:AN$2000,B412,11),INDEX('LŠZ H'!A$2:AM$2000,B412,11))</f>
        <v>Andrej KRIŽANOVIČ</v>
      </c>
      <c r="E412" s="225" t="str">
        <f>IF(A412="P",INDEX('LŠZ P'!A$2:AN$2000,B412,5),INDEX('LŠZ H'!A$2:AM$2000,B412,5))</f>
        <v>OM-L351</v>
      </c>
      <c r="F412" s="225">
        <f>IF(A412="P",INDEX('LŠZ P'!A$2:AN$2000,B412,6),INDEX('LŠZ H'!A$2:AM$2000,B412,6))</f>
        <v>0</v>
      </c>
      <c r="G412" s="258" t="str">
        <f>IF(A412="P",INDEX('LŠZ P'!A$2:AN$2000,B412,21),INDEX('LŠZ H'!A$2:AM$2000,B412,21))</f>
        <v>P</v>
      </c>
      <c r="H412" s="225">
        <f>IF(A412="P",INDEX('LŠZ P'!A$2:AN$2000,B412,17),INDEX('LŠZ H'!A$2:AM$2000,B412,17))</f>
        <v>21403</v>
      </c>
      <c r="I412" s="294">
        <v>45125</v>
      </c>
      <c r="J412" s="258" t="str">
        <f>IF(A412="P",INDEX('LŠZ P'!A$2:AN$2000,B412,2),INDEX('LŠZ H'!A$2:AM$2000,B412,2))</f>
        <v>PK</v>
      </c>
      <c r="K412" s="225" t="str">
        <f>IF(A412="P",CONCATENATE(INDEX('LŠZ P'!A$2:AN$2000,B412,24),",",INDEX('LŠZ P'!A$2:AN$2000,B412,26)," ",INDEX('LŠZ P'!A$2:AN$2000,B412,25)),CONCATENATE(INDEX('LŠZ H'!A$2:AM$2000,B412,24),",",INDEX('LŠZ H'!A$2:AM$2000,B412,26)," ",INDEX('LŠZ H'!A$2:AM$2000,B412,25)))</f>
        <v>A.Kmeťa 229,LTF-2 45850</v>
      </c>
      <c r="L412" s="225" t="str">
        <f>IF(A412="P",INDEX('LŠZ P'!A$2:AN$2000,B412,20),INDEX('LŠZ H'!A$2:AM$2000,B412,20))</f>
        <v>Vrabec</v>
      </c>
      <c r="M412" s="225" t="str">
        <f>IF(A412="P",CONCATENATE(INDEX('LŠZ P'!A$2:AN$2000,B412,3),"/",INDEX('LŠZ P'!A$2:AN$2000,B412,4)),CONCATENATE(INDEX('LŠZ H'!A$2:AM$2000,B412,3),"/",INDEX('LŠZ H'!A$2:AM$2000,B412,4)))</f>
        <v>MIURA RS ML/</v>
      </c>
      <c r="N412" s="225" t="e">
        <f>IF(A412="P",CONCATENATE(INDEX('LŠZ P'!A$2:AN$2000,B412,23),";",INDEX('LŠZ P'!A$2:AN$2000,B412,42)),CONCATENATE(INDEX('LŠZ H'!A$2:AM$2000,B412,23),";",INDEX('LŠZ H'!A$2:AM$2000,B412,39)))</f>
        <v>#REF!</v>
      </c>
      <c r="O412" s="294">
        <v>45850</v>
      </c>
      <c r="P412" s="297"/>
    </row>
    <row r="413" spans="1:16" s="262" customFormat="1" ht="13.5" customHeight="1">
      <c r="A413" s="225" t="s">
        <v>722</v>
      </c>
      <c r="B413" s="258">
        <v>1370</v>
      </c>
      <c r="C413" s="392">
        <v>410</v>
      </c>
      <c r="D413" s="225" t="str">
        <f>IF(A413="P",INDEX('LŠZ P'!A$2:AN$2000,B413,11),INDEX('LŠZ H'!A$2:AM$2000,B413,11))</f>
        <v>Pavel ZBORAN</v>
      </c>
      <c r="E413" s="225" t="str">
        <f>IF(A413="P",INDEX('LŠZ P'!A$2:AN$2000,B413,5),INDEX('LŠZ H'!A$2:AM$2000,B413,5))</f>
        <v>OM-L370</v>
      </c>
      <c r="F413" s="225">
        <f>IF(A413="P",INDEX('LŠZ P'!A$2:AN$2000,B413,6),INDEX('LŠZ H'!A$2:AM$2000,B413,6))</f>
        <v>0</v>
      </c>
      <c r="G413" s="258" t="str">
        <f>IF(A413="P",INDEX('LŠZ P'!A$2:AN$2000,B413,21),INDEX('LŠZ H'!A$2:AM$2000,B413,21))</f>
        <v>P</v>
      </c>
      <c r="H413" s="225">
        <f>IF(A413="P",INDEX('LŠZ P'!A$2:AN$2000,B413,17),INDEX('LŠZ H'!A$2:AM$2000,B413,17))</f>
        <v>21404</v>
      </c>
      <c r="I413" s="294">
        <v>45125</v>
      </c>
      <c r="J413" s="258" t="str">
        <f>IF(A413="P",INDEX('LŠZ P'!A$2:AN$2000,B413,2),INDEX('LŠZ H'!A$2:AM$2000,B413,2))</f>
        <v>PK</v>
      </c>
      <c r="K413" s="225" t="str">
        <f>IF(A413="P",CONCATENATE(INDEX('LŠZ P'!A$2:AN$2000,B413,24),",",INDEX('LŠZ P'!A$2:AN$2000,B413,26)," ",INDEX('LŠZ P'!A$2:AN$2000,B413,25)),CONCATENATE(INDEX('LŠZ H'!A$2:AM$2000,B413,24),",",INDEX('LŠZ H'!A$2:AM$2000,B413,26)," ",INDEX('LŠZ H'!A$2:AM$2000,B413,25)))</f>
        <v>Za cintorínom 1253/13,LTF-1 45850</v>
      </c>
      <c r="L413" s="225" t="str">
        <f>IF(A413="P",INDEX('LŠZ P'!A$2:AN$2000,B413,20),INDEX('LŠZ H'!A$2:AM$2000,B413,20))</f>
        <v>Kačmár</v>
      </c>
      <c r="M413" s="225" t="str">
        <f>IF(A413="P",CONCATENATE(INDEX('LŠZ P'!A$2:AN$2000,B413,3),"/",INDEX('LŠZ P'!A$2:AN$2000,B413,4)),CONCATENATE(INDEX('LŠZ H'!A$2:AM$2000,B413,3),"/",INDEX('LŠZ H'!A$2:AM$2000,B413,4)))</f>
        <v>MITO M/</v>
      </c>
      <c r="N413" s="225" t="e">
        <f>IF(A413="P",CONCATENATE(INDEX('LŠZ P'!A$2:AN$2000,B413,23),";",INDEX('LŠZ P'!A$2:AN$2000,B413,42)),CONCATENATE(INDEX('LŠZ H'!A$2:AM$2000,B413,23),";",INDEX('LŠZ H'!A$2:AM$2000,B413,39)))</f>
        <v>#REF!</v>
      </c>
      <c r="O413" s="294">
        <v>45850</v>
      </c>
      <c r="P413" s="297"/>
    </row>
    <row r="414" spans="1:16" s="262" customFormat="1">
      <c r="A414" s="225" t="s">
        <v>722</v>
      </c>
      <c r="B414" s="258">
        <v>613</v>
      </c>
      <c r="C414" s="392">
        <v>411</v>
      </c>
      <c r="D414" s="225" t="str">
        <f>IF(A414="P",INDEX('LŠZ P'!A$2:AN$2000,B414,11),INDEX('LŠZ H'!A$2:AM$2000,B414,11))</f>
        <v>Peter SEMAN</v>
      </c>
      <c r="E414" s="225" t="str">
        <f>IF(A414="P",INDEX('LŠZ P'!A$2:AN$2000,B414,5),INDEX('LŠZ H'!A$2:AM$2000,B414,5))</f>
        <v>OM-P613</v>
      </c>
      <c r="F414" s="296" t="str">
        <f>IF(A414="P",INDEX('LŠZ P'!A$2:AN$2000,B414,6),INDEX('LŠZ H'!A$2:AM$2000,B414,6))</f>
        <v>P476</v>
      </c>
      <c r="G414" s="258" t="str">
        <f>IF(A414="P",INDEX('LŠZ P'!A$2:AN$2000,B414,21),INDEX('LŠZ H'!A$2:AM$2000,B414,21))</f>
        <v>P,Z</v>
      </c>
      <c r="H414" s="225">
        <f>IF(A414="P",INDEX('LŠZ P'!A$2:AN$2000,B414,17),INDEX('LŠZ H'!A$2:AM$2000,B414,17))</f>
        <v>21416</v>
      </c>
      <c r="I414" s="294">
        <v>45125</v>
      </c>
      <c r="J414" s="258" t="str">
        <f>IF(A414="P",INDEX('LŠZ P'!A$2:AN$2000,B414,2),INDEX('LŠZ H'!A$2:AM$2000,B414,2))</f>
        <v>MPK</v>
      </c>
      <c r="K414" s="225" t="str">
        <f>IF(A414="P",CONCATENATE(INDEX('LŠZ P'!A$2:AN$2000,B414,24),",",INDEX('LŠZ P'!A$2:AN$2000,B414,26)," ",INDEX('LŠZ P'!A$2:AN$2000,B414,25)),CONCATENATE(INDEX('LŠZ H'!A$2:AM$2000,B414,24),",",INDEX('LŠZ H'!A$2:AM$2000,B414,26)," ",INDEX('LŠZ H'!A$2:AM$2000,B414,25)))</f>
        <v>Školská 289,EN-C 45848</v>
      </c>
      <c r="L414" s="225" t="str">
        <f>IF(A414="P",INDEX('LŠZ P'!A$2:AN$2000,B414,20),INDEX('LŠZ H'!A$2:AM$2000,B414,20))</f>
        <v>Šimko</v>
      </c>
      <c r="M414" s="225" t="str">
        <f>IF(A414="P",CONCATENATE(INDEX('LŠZ P'!A$2:AN$2000,B414,3),"/",INDEX('LŠZ P'!A$2:AN$2000,B414,4)),CONCATENATE(INDEX('LŠZ H'!A$2:AM$2000,B414,3),"/",INDEX('LŠZ H'!A$2:AM$2000,B414,4)))</f>
        <v>FORCE SP TOURING M/</v>
      </c>
      <c r="N414" s="225" t="e">
        <f>IF(A414="P",CONCATENATE(INDEX('LŠZ P'!A$2:AN$2000,B414,23),";",INDEX('LŠZ P'!A$2:AN$2000,B414,42)),CONCATENATE(INDEX('LŠZ H'!A$2:AM$2000,B414,23),";",INDEX('LŠZ H'!A$2:AM$2000,B414,39)))</f>
        <v>#REF!</v>
      </c>
      <c r="O414" s="294">
        <v>45848</v>
      </c>
      <c r="P414" s="297"/>
    </row>
    <row r="415" spans="1:16" s="262" customFormat="1">
      <c r="A415" s="225" t="s">
        <v>722</v>
      </c>
      <c r="B415" s="258">
        <v>45</v>
      </c>
      <c r="C415" s="392">
        <v>412</v>
      </c>
      <c r="D415" s="225" t="str">
        <f>IF(A415="P",INDEX('LŠZ P'!A$2:AN$2000,B415,11),INDEX('LŠZ H'!A$2:AM$2000,B415,11))</f>
        <v xml:space="preserve"> Marián TRGALA</v>
      </c>
      <c r="E415" s="225" t="str">
        <f>IF(A415="P",INDEX('LŠZ P'!A$2:AN$2000,B415,5),INDEX('LŠZ H'!A$2:AM$2000,B415,5))</f>
        <v>OM-P045</v>
      </c>
      <c r="F415" s="225">
        <f>IF(A415="P",INDEX('LŠZ P'!A$2:AN$2000,B415,6),INDEX('LŠZ H'!A$2:AM$2000,B415,6))</f>
        <v>0</v>
      </c>
      <c r="G415" s="258" t="str">
        <f>IF(A415="P",INDEX('LŠZ P'!A$2:AN$2000,B415,21),INDEX('LŠZ H'!A$2:AM$2000,B415,21))</f>
        <v>V</v>
      </c>
      <c r="H415" s="225">
        <f>IF(A415="P",INDEX('LŠZ P'!A$2:AN$2000,B415,17),INDEX('LŠZ H'!A$2:AM$2000,B415,17))</f>
        <v>23412</v>
      </c>
      <c r="I415" s="294">
        <v>45125</v>
      </c>
      <c r="J415" s="258" t="str">
        <f>IF(A415="P",INDEX('LŠZ P'!A$2:AN$2000,B415,2),INDEX('LŠZ H'!A$2:AM$2000,B415,2))</f>
        <v>PK</v>
      </c>
      <c r="K415" s="225" t="str">
        <f>IF(A415="P",CONCATENATE(INDEX('LŠZ P'!A$2:AN$2000,B415,24),",",INDEX('LŠZ P'!A$2:AN$2000,B415,26)," ",INDEX('LŠZ P'!A$2:AN$2000,B415,25)),CONCATENATE(INDEX('LŠZ H'!A$2:AM$2000,B415,24),",",INDEX('LŠZ H'!A$2:AM$2000,B415,26)," ",INDEX('LŠZ H'!A$2:AM$2000,B415,25)))</f>
        <v>Hlavná Paderovce 17/15,EN-B 45837</v>
      </c>
      <c r="L415" s="225" t="str">
        <f>IF(A415="P",INDEX('LŠZ P'!A$2:AN$2000,B415,20),INDEX('LŠZ H'!A$2:AM$2000,B415,20))</f>
        <v>Čierny</v>
      </c>
      <c r="M415" s="225" t="str">
        <f>IF(A415="P",CONCATENATE(INDEX('LŠZ P'!A$2:AN$2000,B415,3),"/",INDEX('LŠZ P'!A$2:AN$2000,B415,4)),CONCATENATE(INDEX('LŠZ H'!A$2:AM$2000,B415,3),"/",INDEX('LŠZ H'!A$2:AM$2000,B415,4)))</f>
        <v>CLASSIC M/</v>
      </c>
      <c r="N415" s="225" t="e">
        <f>IF(A415="P",CONCATENATE(INDEX('LŠZ P'!A$2:AN$2000,B415,23),";",INDEX('LŠZ P'!A$2:AN$2000,B415,42)),CONCATENATE(INDEX('LŠZ H'!A$2:AM$2000,B415,23),";",INDEX('LŠZ H'!A$2:AM$2000,B415,39)))</f>
        <v>#REF!</v>
      </c>
      <c r="O415" s="294">
        <v>45837</v>
      </c>
      <c r="P415" s="297"/>
    </row>
    <row r="416" spans="1:16" s="262" customFormat="1">
      <c r="A416" s="225" t="s">
        <v>722</v>
      </c>
      <c r="B416" s="258">
        <v>32</v>
      </c>
      <c r="C416" s="392">
        <v>413</v>
      </c>
      <c r="D416" s="225" t="str">
        <f>IF(A416="P",INDEX('LŠZ P'!A$2:AN$2000,B416,11),INDEX('LŠZ H'!A$2:AM$2000,B416,11))</f>
        <v>Slavomír BADÁR</v>
      </c>
      <c r="E416" s="225" t="str">
        <f>IF(A416="P",INDEX('LŠZ P'!A$2:AN$2000,B416,5),INDEX('LŠZ H'!A$2:AM$2000,B416,5))</f>
        <v>OM-P032</v>
      </c>
      <c r="F416" s="225">
        <f>IF(A416="P",INDEX('LŠZ P'!A$2:AN$2000,B416,6),INDEX('LŠZ H'!A$2:AM$2000,B416,6))</f>
        <v>0</v>
      </c>
      <c r="G416" s="258" t="str">
        <f>IF(A416="P",INDEX('LŠZ P'!A$2:AN$2000,B416,21),INDEX('LŠZ H'!A$2:AM$2000,B416,21))</f>
        <v>P</v>
      </c>
      <c r="H416" s="225">
        <f>IF(A416="P",INDEX('LŠZ P'!A$2:AN$2000,B416,17),INDEX('LŠZ H'!A$2:AM$2000,B416,17))</f>
        <v>21465</v>
      </c>
      <c r="I416" s="294">
        <v>45127</v>
      </c>
      <c r="J416" s="258" t="str">
        <f>IF(A416="P",INDEX('LŠZ P'!A$2:AN$2000,B416,2),INDEX('LŠZ H'!A$2:AM$2000,B416,2))</f>
        <v>PK</v>
      </c>
      <c r="K416" s="225" t="str">
        <f>IF(A416="P",CONCATENATE(INDEX('LŠZ P'!A$2:AN$2000,B416,24),",",INDEX('LŠZ P'!A$2:AN$2000,B416,26)," ",INDEX('LŠZ P'!A$2:AN$2000,B416,25)),CONCATENATE(INDEX('LŠZ H'!A$2:AM$2000,B416,24),",",INDEX('LŠZ H'!A$2:AM$2000,B416,26)," ",INDEX('LŠZ H'!A$2:AM$2000,B416,25)))</f>
        <v>M. Galandu 1212/6,EN-B 45853</v>
      </c>
      <c r="L416" s="225" t="str">
        <f>IF(A416="P",INDEX('LŠZ P'!A$2:AN$2000,B416,20),INDEX('LŠZ H'!A$2:AM$2000,B416,20))</f>
        <v>Badár</v>
      </c>
      <c r="M416" s="225" t="str">
        <f>IF(A416="P",CONCATENATE(INDEX('LŠZ P'!A$2:AN$2000,B416,3),"/",INDEX('LŠZ P'!A$2:AN$2000,B416,4)),CONCATENATE(INDEX('LŠZ H'!A$2:AM$2000,B416,3),"/",INDEX('LŠZ H'!A$2:AM$2000,B416,4)))</f>
        <v>COMET 3 L/</v>
      </c>
      <c r="N416" s="225" t="e">
        <f>IF(A416="P",CONCATENATE(INDEX('LŠZ P'!A$2:AN$2000,B416,23),";",INDEX('LŠZ P'!A$2:AN$2000,B416,42)),CONCATENATE(INDEX('LŠZ H'!A$2:AM$2000,B416,23),";",INDEX('LŠZ H'!A$2:AM$2000,B416,39)))</f>
        <v>#REF!</v>
      </c>
      <c r="O416" s="294">
        <v>45853</v>
      </c>
      <c r="P416" s="297"/>
    </row>
    <row r="417" spans="1:16" s="262" customFormat="1">
      <c r="A417" s="225" t="s">
        <v>722</v>
      </c>
      <c r="B417" s="258">
        <v>491</v>
      </c>
      <c r="C417" s="392">
        <v>414</v>
      </c>
      <c r="D417" s="225" t="str">
        <f>IF(A417="P",INDEX('LŠZ P'!A$2:AN$2000,B417,11),INDEX('LŠZ H'!A$2:AM$2000,B417,11))</f>
        <v>Ing. Marcel ŠELIGA</v>
      </c>
      <c r="E417" s="225" t="str">
        <f>IF(A417="P",INDEX('LŠZ P'!A$2:AN$2000,B417,5),INDEX('LŠZ H'!A$2:AM$2000,B417,5))</f>
        <v>OM-P491</v>
      </c>
      <c r="F417" s="225">
        <f>IF(A417="P",INDEX('LŠZ P'!A$2:AN$2000,B417,6),INDEX('LŠZ H'!A$2:AM$2000,B417,6))</f>
        <v>0</v>
      </c>
      <c r="G417" s="258" t="str">
        <f>IF(A417="P",INDEX('LŠZ P'!A$2:AN$2000,B417,21),INDEX('LŠZ H'!A$2:AM$2000,B417,21))</f>
        <v>P</v>
      </c>
      <c r="H417" s="225">
        <f>IF(A417="P",INDEX('LŠZ P'!A$2:AN$2000,B417,17),INDEX('LŠZ H'!A$2:AM$2000,B417,17))</f>
        <v>21452</v>
      </c>
      <c r="I417" s="294">
        <v>45127</v>
      </c>
      <c r="J417" s="258" t="str">
        <f>IF(A417="P",INDEX('LŠZ P'!A$2:AN$2000,B417,2),INDEX('LŠZ H'!A$2:AM$2000,B417,2))</f>
        <v>PK</v>
      </c>
      <c r="K417" s="225" t="str">
        <f>IF(A417="P",CONCATENATE(INDEX('LŠZ P'!A$2:AN$2000,B417,24),",",INDEX('LŠZ P'!A$2:AN$2000,B417,26)," ",INDEX('LŠZ P'!A$2:AN$2000,B417,25)),CONCATENATE(INDEX('LŠZ H'!A$2:AM$2000,B417,24),",",INDEX('LŠZ H'!A$2:AM$2000,B417,26)," ",INDEX('LŠZ H'!A$2:AM$2000,B417,25)))</f>
        <v>Plavecký Mikuláš 406,EN-C 45855</v>
      </c>
      <c r="L417" s="225" t="str">
        <f>IF(A417="P",INDEX('LŠZ P'!A$2:AN$2000,B417,20),INDEX('LŠZ H'!A$2:AM$2000,B417,20))</f>
        <v>Vyparina</v>
      </c>
      <c r="M417" s="225" t="str">
        <f>IF(A417="P",CONCATENATE(INDEX('LŠZ P'!A$2:AN$2000,B417,3),"/",INDEX('LŠZ P'!A$2:AN$2000,B417,4)),CONCATENATE(INDEX('LŠZ H'!A$2:AM$2000,B417,3),"/",INDEX('LŠZ H'!A$2:AM$2000,B417,4)))</f>
        <v>ARTIK 6 25 /</v>
      </c>
      <c r="N417" s="225" t="e">
        <f>IF(A417="P",CONCATENATE(INDEX('LŠZ P'!A$2:AN$2000,B417,23),";",INDEX('LŠZ P'!A$2:AN$2000,B417,42)),CONCATENATE(INDEX('LŠZ H'!A$2:AM$2000,B417,23),";",INDEX('LŠZ H'!A$2:AM$2000,B417,39)))</f>
        <v>#REF!</v>
      </c>
      <c r="O417" s="294">
        <v>45855</v>
      </c>
      <c r="P417" s="297"/>
    </row>
    <row r="418" spans="1:16" s="262" customFormat="1">
      <c r="A418" s="225" t="s">
        <v>722</v>
      </c>
      <c r="B418" s="258">
        <v>502</v>
      </c>
      <c r="C418" s="392">
        <v>415</v>
      </c>
      <c r="D418" s="225" t="str">
        <f>IF(A418="P",INDEX('LŠZ P'!A$2:AN$2000,B418,11),INDEX('LŠZ H'!A$2:AM$2000,B418,11))</f>
        <v>Ing. Patrik ZELENÝ</v>
      </c>
      <c r="E418" s="225" t="str">
        <f>IF(A418="P",INDEX('LŠZ P'!A$2:AN$2000,B418,5),INDEX('LŠZ H'!A$2:AM$2000,B418,5))</f>
        <v>OM-P502</v>
      </c>
      <c r="F418" s="225">
        <f>IF(A418="P",INDEX('LŠZ P'!A$2:AN$2000,B418,6),INDEX('LŠZ H'!A$2:AM$2000,B418,6))</f>
        <v>0</v>
      </c>
      <c r="G418" s="258" t="str">
        <f>IF(A418="P",INDEX('LŠZ P'!A$2:AN$2000,B418,21),INDEX('LŠZ H'!A$2:AM$2000,B418,21))</f>
        <v>P</v>
      </c>
      <c r="H418" s="225">
        <f>IF(A418="P",INDEX('LŠZ P'!A$2:AN$2000,B418,17),INDEX('LŠZ H'!A$2:AM$2000,B418,17))</f>
        <v>19402</v>
      </c>
      <c r="I418" s="294">
        <v>45127</v>
      </c>
      <c r="J418" s="258" t="str">
        <f>IF(A418="P",INDEX('LŠZ P'!A$2:AN$2000,B418,2),INDEX('LŠZ H'!A$2:AM$2000,B418,2))</f>
        <v>PK</v>
      </c>
      <c r="K418" s="225" t="str">
        <f>IF(A418="P",CONCATENATE(INDEX('LŠZ P'!A$2:AN$2000,B418,24),",",INDEX('LŠZ P'!A$2:AN$2000,B418,26)," ",INDEX('LŠZ P'!A$2:AN$2000,B418,25)),CONCATENATE(INDEX('LŠZ H'!A$2:AM$2000,B418,24),",",INDEX('LŠZ H'!A$2:AM$2000,B418,26)," ",INDEX('LŠZ H'!A$2:AM$2000,B418,25)))</f>
        <v>Tatranská 67,C 45858</v>
      </c>
      <c r="L418" s="225" t="str">
        <f>IF(A418="P",INDEX('LŠZ P'!A$2:AN$2000,B418,20),INDEX('LŠZ H'!A$2:AM$2000,B418,20))</f>
        <v>Jančiar</v>
      </c>
      <c r="M418" s="225" t="str">
        <f>IF(A418="P",CONCATENATE(INDEX('LŠZ P'!A$2:AN$2000,B418,3),"/",INDEX('LŠZ P'!A$2:AN$2000,B418,4)),CONCATENATE(INDEX('LŠZ H'!A$2:AM$2000,B418,3),"/",INDEX('LŠZ H'!A$2:AM$2000,B418,4)))</f>
        <v>FENIX  2 26/</v>
      </c>
      <c r="N418" s="225" t="e">
        <f>IF(A418="P",CONCATENATE(INDEX('LŠZ P'!A$2:AN$2000,B418,23),";",INDEX('LŠZ P'!A$2:AN$2000,B418,42)),CONCATENATE(INDEX('LŠZ H'!A$2:AM$2000,B418,23),";",INDEX('LŠZ H'!A$2:AM$2000,B418,39)))</f>
        <v>#REF!</v>
      </c>
      <c r="O418" s="294">
        <v>45858</v>
      </c>
      <c r="P418" s="297"/>
    </row>
    <row r="419" spans="1:16" s="262" customFormat="1">
      <c r="A419" s="225" t="s">
        <v>722</v>
      </c>
      <c r="B419" s="258">
        <v>1352</v>
      </c>
      <c r="C419" s="392">
        <v>416</v>
      </c>
      <c r="D419" s="225" t="str">
        <f>IF(A419="P",INDEX('LŠZ P'!A$2:AN$2000,B419,11),INDEX('LŠZ H'!A$2:AM$2000,B419,11))</f>
        <v>Peter PIŠČEK</v>
      </c>
      <c r="E419" s="225" t="str">
        <f>IF(A419="P",INDEX('LŠZ P'!A$2:AN$2000,B419,5),INDEX('LŠZ H'!A$2:AM$2000,B419,5))</f>
        <v>OM-L352</v>
      </c>
      <c r="F419" s="225">
        <f>IF(A419="P",INDEX('LŠZ P'!A$2:AN$2000,B419,6),INDEX('LŠZ H'!A$2:AM$2000,B419,6))</f>
        <v>0</v>
      </c>
      <c r="G419" s="258" t="str">
        <f>IF(A419="P",INDEX('LŠZ P'!A$2:AN$2000,B419,21),INDEX('LŠZ H'!A$2:AM$2000,B419,21))</f>
        <v>P</v>
      </c>
      <c r="H419" s="225">
        <f>IF(A419="P",INDEX('LŠZ P'!A$2:AN$2000,B419,17),INDEX('LŠZ H'!A$2:AM$2000,B419,17))</f>
        <v>19418</v>
      </c>
      <c r="I419" s="294">
        <v>45127</v>
      </c>
      <c r="J419" s="258" t="str">
        <f>IF(A419="P",INDEX('LŠZ P'!A$2:AN$2000,B419,2),INDEX('LŠZ H'!A$2:AM$2000,B419,2))</f>
        <v>PK</v>
      </c>
      <c r="K419" s="225" t="str">
        <f>IF(A419="P",CONCATENATE(INDEX('LŠZ P'!A$2:AN$2000,B419,24),",",INDEX('LŠZ P'!A$2:AN$2000,B419,26)," ",INDEX('LŠZ P'!A$2:AN$2000,B419,25)),CONCATENATE(INDEX('LŠZ H'!A$2:AM$2000,B419,24),",",INDEX('LŠZ H'!A$2:AM$2000,B419,26)," ",INDEX('LŠZ H'!A$2:AM$2000,B419,25)))</f>
        <v>Hurbanova 1751/8,LTF 1 45849</v>
      </c>
      <c r="L419" s="225" t="str">
        <f>IF(A419="P",INDEX('LŠZ P'!A$2:AN$2000,B419,20),INDEX('LŠZ H'!A$2:AM$2000,B419,20))</f>
        <v>Podmaník</v>
      </c>
      <c r="M419" s="225" t="str">
        <f>IF(A419="P",CONCATENATE(INDEX('LŠZ P'!A$2:AN$2000,B419,3),"/",INDEX('LŠZ P'!A$2:AN$2000,B419,4)),CONCATENATE(INDEX('LŠZ H'!A$2:AM$2000,B419,3),"/",INDEX('LŠZ H'!A$2:AM$2000,B419,4)))</f>
        <v>MITO S/</v>
      </c>
      <c r="N419" s="225" t="e">
        <f>IF(A419="P",CONCATENATE(INDEX('LŠZ P'!A$2:AN$2000,B419,23),";",INDEX('LŠZ P'!A$2:AN$2000,B419,42)),CONCATENATE(INDEX('LŠZ H'!A$2:AM$2000,B419,23),";",INDEX('LŠZ H'!A$2:AM$2000,B419,39)))</f>
        <v>#REF!</v>
      </c>
      <c r="O419" s="294">
        <v>45849</v>
      </c>
      <c r="P419" s="297"/>
    </row>
    <row r="420" spans="1:16" s="573" customFormat="1">
      <c r="A420" s="225" t="s">
        <v>722</v>
      </c>
      <c r="B420" s="258">
        <v>1373</v>
      </c>
      <c r="C420" s="392">
        <v>417</v>
      </c>
      <c r="D420" s="225" t="str">
        <f>IF(A420="P",INDEX('LŠZ P'!A$2:AN$2000,B420,11),INDEX('LŠZ H'!A$2:AM$2000,B420,11))</f>
        <v>Ing. Dušan MINÁR</v>
      </c>
      <c r="E420" s="225" t="str">
        <f>IF(A420="P",INDEX('LŠZ P'!A$2:AN$2000,B420,5),INDEX('LŠZ H'!A$2:AM$2000,B420,5))</f>
        <v>OM-L373</v>
      </c>
      <c r="F420" s="225">
        <f>IF(A420="P",INDEX('LŠZ P'!A$2:AN$2000,B420,6),INDEX('LŠZ H'!A$2:AM$2000,B420,6))</f>
        <v>0</v>
      </c>
      <c r="G420" s="258" t="str">
        <f>IF(A420="P",INDEX('LŠZ P'!A$2:AN$2000,B420,21),INDEX('LŠZ H'!A$2:AM$2000,B420,21))</f>
        <v>P</v>
      </c>
      <c r="H420" s="225">
        <f>IF(A420="P",INDEX('LŠZ P'!A$2:AN$2000,B420,17),INDEX('LŠZ H'!A$2:AM$2000,B420,17))</f>
        <v>21444</v>
      </c>
      <c r="I420" s="294">
        <v>45128</v>
      </c>
      <c r="J420" s="258" t="str">
        <f>IF(A420="P",INDEX('LŠZ P'!A$2:AN$2000,B420,2),INDEX('LŠZ H'!A$2:AM$2000,B420,2))</f>
        <v>PK</v>
      </c>
      <c r="K420" s="225" t="str">
        <f>IF(A420="P",CONCATENATE(INDEX('LŠZ P'!A$2:AN$2000,B420,24),",",INDEX('LŠZ P'!A$2:AN$2000,B420,26)," ",INDEX('LŠZ P'!A$2:AN$2000,B420,25)),CONCATENATE(INDEX('LŠZ H'!A$2:AM$2000,B420,24),",",INDEX('LŠZ H'!A$2:AM$2000,B420,26)," ",INDEX('LŠZ H'!A$2:AM$2000,B420,25)))</f>
        <v>Levická 122/241,EN-B 45862</v>
      </c>
      <c r="L420" s="225" t="str">
        <f>IF(A420="P",INDEX('LŠZ P'!A$2:AN$2000,B420,20),INDEX('LŠZ H'!A$2:AM$2000,B420,20))</f>
        <v>Vrabec</v>
      </c>
      <c r="M420" s="225" t="str">
        <f>IF(A420="P",CONCATENATE(INDEX('LŠZ P'!A$2:AN$2000,B420,3),"/",INDEX('LŠZ P'!A$2:AN$2000,B420,4)),CONCATENATE(INDEX('LŠZ H'!A$2:AM$2000,B420,3),"/",INDEX('LŠZ H'!A$2:AM$2000,B420,4)))</f>
        <v>PLUTO 3 ML/</v>
      </c>
      <c r="N420" s="225" t="e">
        <f>IF(A420="P",CONCATENATE(INDEX('LŠZ P'!A$2:AN$2000,B420,23),";",INDEX('LŠZ P'!A$2:AN$2000,B420,42)),CONCATENATE(INDEX('LŠZ H'!A$2:AM$2000,B420,23),";",INDEX('LŠZ H'!A$2:AM$2000,B420,39)))</f>
        <v>#REF!</v>
      </c>
      <c r="O420" s="294">
        <v>45862</v>
      </c>
      <c r="P420" s="297"/>
    </row>
    <row r="421" spans="1:16" s="573" customFormat="1">
      <c r="A421" s="225" t="s">
        <v>722</v>
      </c>
      <c r="B421" s="258">
        <v>1294</v>
      </c>
      <c r="C421" s="392">
        <v>418</v>
      </c>
      <c r="D421" s="225" t="str">
        <f>IF(A421="P",INDEX('LŠZ P'!A$2:AN$2000,B421,11),INDEX('LŠZ H'!A$2:AM$2000,B421,11))</f>
        <v>Juraj LEDNICKÝ</v>
      </c>
      <c r="E421" s="225" t="str">
        <f>IF(A421="P",INDEX('LŠZ P'!A$2:AN$2000,B421,5),INDEX('LŠZ H'!A$2:AM$2000,B421,5))</f>
        <v>OM-L294</v>
      </c>
      <c r="F421" s="225">
        <f>IF(A421="P",INDEX('LŠZ P'!A$2:AN$2000,B421,6),INDEX('LŠZ H'!A$2:AM$2000,B421,6))</f>
        <v>0</v>
      </c>
      <c r="G421" s="258" t="str">
        <f>IF(A421="P",INDEX('LŠZ P'!A$2:AN$2000,B421,21),INDEX('LŠZ H'!A$2:AM$2000,B421,21))</f>
        <v>P</v>
      </c>
      <c r="H421" s="225">
        <f>IF(A421="P",INDEX('LŠZ P'!A$2:AN$2000,B421,17),INDEX('LŠZ H'!A$2:AM$2000,B421,17))</f>
        <v>21391</v>
      </c>
      <c r="I421" s="294">
        <v>45128</v>
      </c>
      <c r="J421" s="258" t="str">
        <f>IF(A421="P",INDEX('LŠZ P'!A$2:AN$2000,B421,2),INDEX('LŠZ H'!A$2:AM$2000,B421,2))</f>
        <v>PK</v>
      </c>
      <c r="K421" s="225" t="str">
        <f>IF(A421="P",CONCATENATE(INDEX('LŠZ P'!A$2:AN$2000,B421,24),",",INDEX('LŠZ P'!A$2:AN$2000,B421,26)," ",INDEX('LŠZ P'!A$2:AN$2000,B421,25)),CONCATENATE(INDEX('LŠZ H'!A$2:AM$2000,B421,24),",",INDEX('LŠZ H'!A$2:AM$2000,B421,26)," ",INDEX('LŠZ H'!A$2:AM$2000,B421,25)))</f>
        <v>Malé Lednice 201,EN-B 45853</v>
      </c>
      <c r="L421" s="225" t="str">
        <f>IF(A421="P",INDEX('LŠZ P'!A$2:AN$2000,B421,20),INDEX('LŠZ H'!A$2:AM$2000,B421,20))</f>
        <v>Vrabec</v>
      </c>
      <c r="M421" s="225" t="str">
        <f>IF(A421="P",CONCATENATE(INDEX('LŠZ P'!A$2:AN$2000,B421,3),"/",INDEX('LŠZ P'!A$2:AN$2000,B421,4)),CONCATENATE(INDEX('LŠZ H'!A$2:AM$2000,B421,3),"/",INDEX('LŠZ H'!A$2:AM$2000,B421,4)))</f>
        <v>COMET 3 S/</v>
      </c>
      <c r="N421" s="225" t="e">
        <f>IF(A421="P",CONCATENATE(INDEX('LŠZ P'!A$2:AN$2000,B421,23),";",INDEX('LŠZ P'!A$2:AN$2000,B421,42)),CONCATENATE(INDEX('LŠZ H'!A$2:AM$2000,B421,23),";",INDEX('LŠZ H'!A$2:AM$2000,B421,39)))</f>
        <v>#REF!</v>
      </c>
      <c r="O421" s="294">
        <v>45853</v>
      </c>
      <c r="P421" s="297"/>
    </row>
    <row r="422" spans="1:16" s="262" customFormat="1">
      <c r="A422" s="225" t="s">
        <v>722</v>
      </c>
      <c r="B422" s="258">
        <v>1182</v>
      </c>
      <c r="C422" s="392">
        <v>419</v>
      </c>
      <c r="D422" s="225" t="str">
        <f>IF(A422="P",INDEX('LŠZ P'!A$2:AN$2000,B422,11),INDEX('LŠZ H'!A$2:AM$2000,B422,11))</f>
        <v>Juraj KLAČANSKÝ</v>
      </c>
      <c r="E422" s="225" t="str">
        <f>IF(A422="P",INDEX('LŠZ P'!A$2:AN$2000,B422,5),INDEX('LŠZ H'!A$2:AM$2000,B422,5))</f>
        <v>OM-L182</v>
      </c>
      <c r="F422" s="225">
        <f>IF(A422="P",INDEX('LŠZ P'!A$2:AN$2000,B422,6),INDEX('LŠZ H'!A$2:AM$2000,B422,6))</f>
        <v>0</v>
      </c>
      <c r="G422" s="258" t="str">
        <f>IF(A422="P",INDEX('LŠZ P'!A$2:AN$2000,B422,21),INDEX('LŠZ H'!A$2:AM$2000,B422,21))</f>
        <v>P</v>
      </c>
      <c r="H422" s="225">
        <f>IF(A422="P",INDEX('LŠZ P'!A$2:AN$2000,B422,17),INDEX('LŠZ H'!A$2:AM$2000,B422,17))</f>
        <v>19417</v>
      </c>
      <c r="I422" s="294">
        <v>45131</v>
      </c>
      <c r="J422" s="258" t="str">
        <f>IF(A422="P",INDEX('LŠZ P'!A$2:AN$2000,B422,2),INDEX('LŠZ H'!A$2:AM$2000,B422,2))</f>
        <v>PK</v>
      </c>
      <c r="K422" s="225" t="str">
        <f>IF(A422="P",CONCATENATE(INDEX('LŠZ P'!A$2:AN$2000,B422,24),",",INDEX('LŠZ P'!A$2:AN$2000,B422,26)," ",INDEX('LŠZ P'!A$2:AN$2000,B422,25)),CONCATENATE(INDEX('LŠZ H'!A$2:AM$2000,B422,24),",",INDEX('LŠZ H'!A$2:AM$2000,B422,26)," ",INDEX('LŠZ H'!A$2:AM$2000,B422,25)))</f>
        <v>Farský Briežok 997/2,EN-B 45856</v>
      </c>
      <c r="L422" s="225" t="str">
        <f>IF(A422="P",INDEX('LŠZ P'!A$2:AN$2000,B422,20),INDEX('LŠZ H'!A$2:AM$2000,B422,20))</f>
        <v>Vyparina</v>
      </c>
      <c r="M422" s="225" t="str">
        <f>IF(A422="P",CONCATENATE(INDEX('LŠZ P'!A$2:AN$2000,B422,3),"/",INDEX('LŠZ P'!A$2:AN$2000,B422,4)),CONCATENATE(INDEX('LŠZ H'!A$2:AM$2000,B422,3),"/",INDEX('LŠZ H'!A$2:AM$2000,B422,4)))</f>
        <v>GOLDEN 5 24/</v>
      </c>
      <c r="N422" s="225" t="e">
        <f>IF(A422="P",CONCATENATE(INDEX('LŠZ P'!A$2:AN$2000,B422,23),";",INDEX('LŠZ P'!A$2:AN$2000,B422,42)),CONCATENATE(INDEX('LŠZ H'!A$2:AM$2000,B422,23),";",INDEX('LŠZ H'!A$2:AM$2000,B422,39)))</f>
        <v>#REF!</v>
      </c>
      <c r="O422" s="294">
        <v>45856</v>
      </c>
      <c r="P422" s="297"/>
    </row>
    <row r="423" spans="1:16" s="262" customFormat="1">
      <c r="A423" s="225" t="s">
        <v>722</v>
      </c>
      <c r="B423" s="258">
        <v>142</v>
      </c>
      <c r="C423" s="392">
        <v>420</v>
      </c>
      <c r="D423" s="225" t="str">
        <f>IF(A423="P",INDEX('LŠZ P'!A$2:AN$2000,B423,11),INDEX('LŠZ H'!A$2:AM$2000,B423,11))</f>
        <v>Mgr. Ján IVANECKÝ</v>
      </c>
      <c r="E423" s="225" t="str">
        <f>IF(A423="P",INDEX('LŠZ P'!A$2:AN$2000,B423,5),INDEX('LŠZ H'!A$2:AM$2000,B423,5))</f>
        <v>OM-P142</v>
      </c>
      <c r="F423" s="296" t="str">
        <f>IF(A423="P",INDEX('LŠZ P'!A$2:AN$2000,B423,6),INDEX('LŠZ H'!A$2:AM$2000,B423,6))</f>
        <v>P079</v>
      </c>
      <c r="G423" s="258" t="str">
        <f>IF(A423="P",INDEX('LŠZ P'!A$2:AN$2000,B423,21),INDEX('LŠZ H'!A$2:AM$2000,B423,21))</f>
        <v>P/P</v>
      </c>
      <c r="H423" s="225">
        <f>IF(A423="P",INDEX('LŠZ P'!A$2:AN$2000,B423,17),INDEX('LŠZ H'!A$2:AM$2000,B423,17))</f>
        <v>21469</v>
      </c>
      <c r="I423" s="294">
        <v>45131</v>
      </c>
      <c r="J423" s="258" t="str">
        <f>IF(A423="P",INDEX('LŠZ P'!A$2:AN$2000,B423,2),INDEX('LŠZ H'!A$2:AM$2000,B423,2))</f>
        <v>MPK</v>
      </c>
      <c r="K423" s="225" t="str">
        <f>IF(A423="P",CONCATENATE(INDEX('LŠZ P'!A$2:AN$2000,B423,24),",",INDEX('LŠZ P'!A$2:AN$2000,B423,26)," ",INDEX('LŠZ P'!A$2:AN$2000,B423,25)),CONCATENATE(INDEX('LŠZ H'!A$2:AM$2000,B423,24),",",INDEX('LŠZ H'!A$2:AM$2000,B423,26)," ",INDEX('LŠZ H'!A$2:AM$2000,B423,25)))</f>
        <v>Korabinského 61,DGAC 45853</v>
      </c>
      <c r="L423" s="225" t="str">
        <f>IF(A423="P",INDEX('LŠZ P'!A$2:AN$2000,B423,20),INDEX('LŠZ H'!A$2:AM$2000,B423,20))</f>
        <v>Šimko</v>
      </c>
      <c r="M423" s="225" t="str">
        <f>IF(A423="P",CONCATENATE(INDEX('LŠZ P'!A$2:AN$2000,B423,3),"/",INDEX('LŠZ P'!A$2:AN$2000,B423,4)),CONCATENATE(INDEX('LŠZ H'!A$2:AM$2000,B423,3),"/",INDEX('LŠZ H'!A$2:AM$2000,B423,4)))</f>
        <v>LIFT EZ R M/BULLMAX 250</v>
      </c>
      <c r="N423" s="225" t="e">
        <f>IF(A423="P",CONCATENATE(INDEX('LŠZ P'!A$2:AN$2000,B423,23),";",INDEX('LŠZ P'!A$2:AN$2000,B423,42)),CONCATENATE(INDEX('LŠZ H'!A$2:AM$2000,B423,23),";",INDEX('LŠZ H'!A$2:AM$2000,B423,39)))</f>
        <v>#REF!</v>
      </c>
      <c r="O423" s="294">
        <v>45853</v>
      </c>
      <c r="P423" s="297"/>
    </row>
    <row r="424" spans="1:16" s="262" customFormat="1">
      <c r="A424" s="225" t="s">
        <v>722</v>
      </c>
      <c r="B424" s="258">
        <v>497</v>
      </c>
      <c r="C424" s="392">
        <v>421</v>
      </c>
      <c r="D424" s="225" t="str">
        <f>IF(A424="P",INDEX('LŠZ P'!A$2:AN$2000,B424,11),INDEX('LŠZ H'!A$2:AM$2000,B424,11))</f>
        <v>Tomáš KUBÍK</v>
      </c>
      <c r="E424" s="225" t="str">
        <f>IF(A424="P",INDEX('LŠZ P'!A$2:AN$2000,B424,5),INDEX('LŠZ H'!A$2:AM$2000,B424,5))</f>
        <v>OM-P497</v>
      </c>
      <c r="F424" s="225" t="str">
        <f>IF(A424="P",INDEX('LŠZ P'!A$2:AN$2000,B424,6),INDEX('LŠZ H'!A$2:AM$2000,B424,6))</f>
        <v>P497</v>
      </c>
      <c r="G424" s="258" t="str">
        <f>IF(A424="P",INDEX('LŠZ P'!A$2:AN$2000,B424,21),INDEX('LŠZ H'!A$2:AM$2000,B424,21))</f>
        <v>V/V</v>
      </c>
      <c r="H424" s="225">
        <f>IF(A424="P",INDEX('LŠZ P'!A$2:AN$2000,B424,17),INDEX('LŠZ H'!A$2:AM$2000,B424,17))</f>
        <v>23421</v>
      </c>
      <c r="I424" s="294">
        <v>45132</v>
      </c>
      <c r="J424" s="258" t="str">
        <f>IF(A424="P",INDEX('LŠZ P'!A$2:AN$2000,B424,2),INDEX('LŠZ H'!A$2:AM$2000,B424,2))</f>
        <v>MPK</v>
      </c>
      <c r="K424" s="225" t="str">
        <f>IF(A424="P",CONCATENATE(INDEX('LŠZ P'!A$2:AN$2000,B424,24),",",INDEX('LŠZ P'!A$2:AN$2000,B424,26)," ",INDEX('LŠZ P'!A$2:AN$2000,B424,25)),CONCATENATE(INDEX('LŠZ H'!A$2:AM$2000,B424,24),",",INDEX('LŠZ H'!A$2:AM$2000,B424,26)," ",INDEX('LŠZ H'!A$2:AM$2000,B424,25)))</f>
        <v>Snežnica 277,DGAC 45863</v>
      </c>
      <c r="L424" s="225" t="str">
        <f>IF(A424="P",INDEX('LŠZ P'!A$2:AN$2000,B424,20),INDEX('LŠZ H'!A$2:AM$2000,B424,20))</f>
        <v>Badár</v>
      </c>
      <c r="M424" s="225" t="str">
        <f>IF(A424="P",CONCATENATE(INDEX('LŠZ P'!A$2:AN$2000,B424,3),"/",INDEX('LŠZ P'!A$2:AN$2000,B424,4)),CONCATENATE(INDEX('LŠZ H'!A$2:AM$2000,B424,3),"/",INDEX('LŠZ H'!A$2:AM$2000,B424,4)))</f>
        <v>FLEXOR 27/PARAELEMENT THOR 202</v>
      </c>
      <c r="N424" s="225" t="e">
        <f>IF(A424="P",CONCATENATE(INDEX('LŠZ P'!A$2:AN$2000,B424,23),";",INDEX('LŠZ P'!A$2:AN$2000,B424,42)),CONCATENATE(INDEX('LŠZ H'!A$2:AM$2000,B424,23),";",INDEX('LŠZ H'!A$2:AM$2000,B424,39)))</f>
        <v>#REF!</v>
      </c>
      <c r="O424" s="294">
        <v>45863</v>
      </c>
      <c r="P424" s="297"/>
    </row>
    <row r="425" spans="1:16" s="262" customFormat="1">
      <c r="A425" s="225" t="s">
        <v>722</v>
      </c>
      <c r="B425" s="258">
        <v>60</v>
      </c>
      <c r="C425" s="392">
        <v>422</v>
      </c>
      <c r="D425" s="225" t="str">
        <f>IF(A425="P",INDEX('LŠZ P'!A$2:AN$2000,B425,11),INDEX('LŠZ H'!A$2:AM$2000,B425,11))</f>
        <v>Matúš  CISÁRIK</v>
      </c>
      <c r="E425" s="225" t="str">
        <f>IF(A425="P",INDEX('LŠZ P'!A$2:AN$2000,B425,5),INDEX('LŠZ H'!A$2:AM$2000,B425,5))</f>
        <v>OM-P060</v>
      </c>
      <c r="F425" s="225">
        <f>IF(A425="P",INDEX('LŠZ P'!A$2:AN$2000,B425,6),INDEX('LŠZ H'!A$2:AM$2000,B425,6))</f>
        <v>0</v>
      </c>
      <c r="G425" s="258" t="str">
        <f>IF(A425="P",INDEX('LŠZ P'!A$2:AN$2000,B425,21),INDEX('LŠZ H'!A$2:AM$2000,B425,21))</f>
        <v>P</v>
      </c>
      <c r="H425" s="225">
        <f>IF(A425="P",INDEX('LŠZ P'!A$2:AN$2000,B425,17),INDEX('LŠZ H'!A$2:AM$2000,B425,17))</f>
        <v>22285</v>
      </c>
      <c r="I425" s="294">
        <v>45132</v>
      </c>
      <c r="J425" s="258" t="str">
        <f>IF(A425="P",INDEX('LŠZ P'!A$2:AN$2000,B425,2),INDEX('LŠZ H'!A$2:AM$2000,B425,2))</f>
        <v>PK</v>
      </c>
      <c r="K425" s="225" t="str">
        <f>IF(A425="P",CONCATENATE(INDEX('LŠZ P'!A$2:AN$2000,B425,24),",",INDEX('LŠZ P'!A$2:AN$2000,B425,26)," ",INDEX('LŠZ P'!A$2:AN$2000,B425,25)),CONCATENATE(INDEX('LŠZ H'!A$2:AM$2000,B425,24),",",INDEX('LŠZ H'!A$2:AM$2000,B425,26)," ",INDEX('LŠZ H'!A$2:AM$2000,B425,25)))</f>
        <v>Západ 1057/17,EN-B 46009</v>
      </c>
      <c r="L425" s="225" t="str">
        <f>IF(A425="P",INDEX('LŠZ P'!A$2:AN$2000,B425,20),INDEX('LŠZ H'!A$2:AM$2000,B425,20))</f>
        <v>Vrabec</v>
      </c>
      <c r="M425" s="225" t="str">
        <f>IF(A425="P",CONCATENATE(INDEX('LŠZ P'!A$2:AN$2000,B425,3),"/",INDEX('LŠZ P'!A$2:AN$2000,B425,4)),CONCATENATE(INDEX('LŠZ H'!A$2:AM$2000,B425,3),"/",INDEX('LŠZ H'!A$2:AM$2000,B425,4)))</f>
        <v>PLUTO 3 ML/</v>
      </c>
      <c r="N425" s="225" t="e">
        <f>IF(A425="P",CONCATENATE(INDEX('LŠZ P'!A$2:AN$2000,B425,23),";",INDEX('LŠZ P'!A$2:AN$2000,B425,42)),CONCATENATE(INDEX('LŠZ H'!A$2:AM$2000,B425,23),";",INDEX('LŠZ H'!A$2:AM$2000,B425,39)))</f>
        <v>#REF!</v>
      </c>
      <c r="O425" s="294">
        <v>45390</v>
      </c>
      <c r="P425" s="297"/>
    </row>
    <row r="426" spans="1:16" s="262" customFormat="1">
      <c r="A426" s="225" t="s">
        <v>722</v>
      </c>
      <c r="B426" s="258">
        <v>246</v>
      </c>
      <c r="C426" s="392">
        <v>423</v>
      </c>
      <c r="D426" s="225" t="str">
        <f>IF(A426="P",INDEX('LŠZ P'!A$2:AN$2000,B426,11),INDEX('LŠZ H'!A$2:AM$2000,B426,11))</f>
        <v>Lukáš KUBÁŇ</v>
      </c>
      <c r="E426" s="225" t="str">
        <f>IF(A426="P",INDEX('LŠZ P'!A$2:AN$2000,B426,5),INDEX('LŠZ H'!A$2:AM$2000,B426,5))</f>
        <v>OM-P246</v>
      </c>
      <c r="F426" s="225">
        <f>IF(A426="P",INDEX('LŠZ P'!A$2:AN$2000,B426,6),INDEX('LŠZ H'!A$2:AM$2000,B426,6))</f>
        <v>0</v>
      </c>
      <c r="G426" s="258" t="str">
        <f>IF(A426="P",INDEX('LŠZ P'!A$2:AN$2000,B426,21),INDEX('LŠZ H'!A$2:AM$2000,B426,21))</f>
        <v>V</v>
      </c>
      <c r="H426" s="225">
        <f>IF(A426="P",INDEX('LŠZ P'!A$2:AN$2000,B426,17),INDEX('LŠZ H'!A$2:AM$2000,B426,17))</f>
        <v>23423</v>
      </c>
      <c r="I426" s="294">
        <v>45132</v>
      </c>
      <c r="J426" s="258" t="str">
        <f>IF(A426="P",INDEX('LŠZ P'!A$2:AN$2000,B426,2),INDEX('LŠZ H'!A$2:AM$2000,B426,2))</f>
        <v>PK</v>
      </c>
      <c r="K426" s="225" t="str">
        <f>IF(A426="P",CONCATENATE(INDEX('LŠZ P'!A$2:AN$2000,B426,24),",",INDEX('LŠZ P'!A$2:AN$2000,B426,26)," ",INDEX('LŠZ P'!A$2:AN$2000,B426,25)),CONCATENATE(INDEX('LŠZ H'!A$2:AM$2000,B426,24),",",INDEX('LŠZ H'!A$2:AM$2000,B426,26)," ",INDEX('LŠZ H'!A$2:AM$2000,B426,25)))</f>
        <v>Lúky 223,EN-A 45846</v>
      </c>
      <c r="L426" s="225" t="str">
        <f>IF(A426="P",INDEX('LŠZ P'!A$2:AN$2000,B426,20),INDEX('LŠZ H'!A$2:AM$2000,B426,20))</f>
        <v>Muhelyi</v>
      </c>
      <c r="M426" s="225" t="str">
        <f>IF(A426="P",CONCATENATE(INDEX('LŠZ P'!A$2:AN$2000,B426,3),"/",INDEX('LŠZ P'!A$2:AN$2000,B426,4)),CONCATENATE(INDEX('LŠZ H'!A$2:AM$2000,B426,3),"/",INDEX('LŠZ H'!A$2:AM$2000,B426,4)))</f>
        <v>ALPHA 7 26/</v>
      </c>
      <c r="N426" s="225" t="e">
        <f>IF(A426="P",CONCATENATE(INDEX('LŠZ P'!A$2:AN$2000,B426,23),";",INDEX('LŠZ P'!A$2:AN$2000,B426,42)),CONCATENATE(INDEX('LŠZ H'!A$2:AM$2000,B426,23),";",INDEX('LŠZ H'!A$2:AM$2000,B426,39)))</f>
        <v>#REF!</v>
      </c>
      <c r="O426" s="294">
        <v>45846</v>
      </c>
      <c r="P426" s="297"/>
    </row>
    <row r="427" spans="1:16" s="262" customFormat="1">
      <c r="A427" s="225" t="s">
        <v>722</v>
      </c>
      <c r="B427" s="258">
        <v>344</v>
      </c>
      <c r="C427" s="392">
        <v>424</v>
      </c>
      <c r="D427" s="225" t="str">
        <f>IF(A427="P",INDEX('LŠZ P'!A$2:AN$2000,B427,11),INDEX('LŠZ H'!A$2:AM$2000,B427,11))</f>
        <v>Ján STRŐMPL</v>
      </c>
      <c r="E427" s="225" t="str">
        <f>IF(A427="P",INDEX('LŠZ P'!A$2:AN$2000,B427,5),INDEX('LŠZ H'!A$2:AM$2000,B427,5))</f>
        <v>OM-P344</v>
      </c>
      <c r="F427" s="225">
        <f>IF(A427="P",INDEX('LŠZ P'!A$2:AN$2000,B427,6),INDEX('LŠZ H'!A$2:AM$2000,B427,6))</f>
        <v>0</v>
      </c>
      <c r="G427" s="258" t="str">
        <f>IF(A427="P",INDEX('LŠZ P'!A$2:AN$2000,B427,21),INDEX('LŠZ H'!A$2:AM$2000,B427,21))</f>
        <v>V</v>
      </c>
      <c r="H427" s="225">
        <f>IF(A427="P",INDEX('LŠZ P'!A$2:AN$2000,B427,17),INDEX('LŠZ H'!A$2:AM$2000,B427,17))</f>
        <v>23424</v>
      </c>
      <c r="I427" s="294">
        <v>45132</v>
      </c>
      <c r="J427" s="258" t="str">
        <f>IF(A427="P",INDEX('LŠZ P'!A$2:AN$2000,B427,2),INDEX('LŠZ H'!A$2:AM$2000,B427,2))</f>
        <v>PK</v>
      </c>
      <c r="K427" s="225" t="str">
        <f>IF(A427="P",CONCATENATE(INDEX('LŠZ P'!A$2:AN$2000,B427,24),",",INDEX('LŠZ P'!A$2:AN$2000,B427,26)," ",INDEX('LŠZ P'!A$2:AN$2000,B427,25)),CONCATENATE(INDEX('LŠZ H'!A$2:AM$2000,B427,24),",",INDEX('LŠZ H'!A$2:AM$2000,B427,26)," ",INDEX('LŠZ H'!A$2:AM$2000,B427,25)))</f>
        <v>Národná trieda 81,EN-A 45844</v>
      </c>
      <c r="L427" s="225" t="str">
        <f>IF(A427="P",INDEX('LŠZ P'!A$2:AN$2000,B427,20),INDEX('LŠZ H'!A$2:AM$2000,B427,20))</f>
        <v>Čierny</v>
      </c>
      <c r="M427" s="225" t="str">
        <f>IF(A427="P",CONCATENATE(INDEX('LŠZ P'!A$2:AN$2000,B427,3),"/",INDEX('LŠZ P'!A$2:AN$2000,B427,4)),CONCATENATE(INDEX('LŠZ H'!A$2:AM$2000,B427,3),"/",INDEX('LŠZ H'!A$2:AM$2000,B427,4)))</f>
        <v>AYA 2 M/</v>
      </c>
      <c r="N427" s="225" t="e">
        <f>IF(A427="P",CONCATENATE(INDEX('LŠZ P'!A$2:AN$2000,B427,23),";",INDEX('LŠZ P'!A$2:AN$2000,B427,42)),CONCATENATE(INDEX('LŠZ H'!A$2:AM$2000,B427,23),";",INDEX('LŠZ H'!A$2:AM$2000,B427,39)))</f>
        <v>#REF!</v>
      </c>
      <c r="O427" s="294">
        <v>45844</v>
      </c>
      <c r="P427" s="297"/>
    </row>
    <row r="428" spans="1:16" s="573" customFormat="1">
      <c r="A428" s="225" t="s">
        <v>722</v>
      </c>
      <c r="B428" s="258">
        <v>488</v>
      </c>
      <c r="C428" s="392">
        <v>425</v>
      </c>
      <c r="D428" s="225" t="str">
        <f>IF(A428="P",INDEX('LŠZ P'!A$2:AN$2000,B428,11),INDEX('LŠZ H'!A$2:AM$2000,B428,11))</f>
        <v>Branislav RYBANIČ</v>
      </c>
      <c r="E428" s="225" t="str">
        <f>IF(A428="P",INDEX('LŠZ P'!A$2:AN$2000,B428,5),INDEX('LŠZ H'!A$2:AM$2000,B428,5))</f>
        <v>OM-P488</v>
      </c>
      <c r="F428" s="225">
        <f>IF(A428="P",INDEX('LŠZ P'!A$2:AN$2000,B428,6),INDEX('LŠZ H'!A$2:AM$2000,B428,6))</f>
        <v>0</v>
      </c>
      <c r="G428" s="258" t="str">
        <f>IF(A428="P",INDEX('LŠZ P'!A$2:AN$2000,B428,21),INDEX('LŠZ H'!A$2:AM$2000,B428,21))</f>
        <v>V</v>
      </c>
      <c r="H428" s="225">
        <f>IF(A428="P",INDEX('LŠZ P'!A$2:AN$2000,B428,17),INDEX('LŠZ H'!A$2:AM$2000,B428,17))</f>
        <v>23425</v>
      </c>
      <c r="I428" s="294">
        <v>45132</v>
      </c>
      <c r="J428" s="258" t="str">
        <f>IF(A428="P",INDEX('LŠZ P'!A$2:AN$2000,B428,2),INDEX('LŠZ H'!A$2:AM$2000,B428,2))</f>
        <v>PK</v>
      </c>
      <c r="K428" s="225" t="str">
        <f>IF(A428="P",CONCATENATE(INDEX('LŠZ P'!A$2:AN$2000,B428,24),",",INDEX('LŠZ P'!A$2:AN$2000,B428,26)," ",INDEX('LŠZ P'!A$2:AN$2000,B428,25)),CONCATENATE(INDEX('LŠZ H'!A$2:AM$2000,B428,24),",",INDEX('LŠZ H'!A$2:AM$2000,B428,26)," ",INDEX('LŠZ H'!A$2:AM$2000,B428,25)))</f>
        <v>P.J.Šafárika,EN-A 45845</v>
      </c>
      <c r="L428" s="225" t="str">
        <f>IF(A428="P",INDEX('LŠZ P'!A$2:AN$2000,B428,20),INDEX('LŠZ H'!A$2:AM$2000,B428,20))</f>
        <v>Čierny</v>
      </c>
      <c r="M428" s="225" t="str">
        <f>IF(A428="P",CONCATENATE(INDEX('LŠZ P'!A$2:AN$2000,B428,3),"/",INDEX('LŠZ P'!A$2:AN$2000,B428,4)),CONCATENATE(INDEX('LŠZ H'!A$2:AM$2000,B428,3),"/",INDEX('LŠZ H'!A$2:AM$2000,B428,4)))</f>
        <v>CLASSIC 2 M/</v>
      </c>
      <c r="N428" s="225" t="e">
        <f>IF(A428="P",CONCATENATE(INDEX('LŠZ P'!A$2:AN$2000,B428,23),";",INDEX('LŠZ P'!A$2:AN$2000,B428,42)),CONCATENATE(INDEX('LŠZ H'!A$2:AM$2000,B428,23),";",INDEX('LŠZ H'!A$2:AM$2000,B428,39)))</f>
        <v>#REF!</v>
      </c>
      <c r="O428" s="294">
        <v>45845</v>
      </c>
      <c r="P428" s="297"/>
    </row>
    <row r="429" spans="1:16" s="573" customFormat="1">
      <c r="A429" s="225" t="s">
        <v>722</v>
      </c>
      <c r="B429" s="258">
        <v>197</v>
      </c>
      <c r="C429" s="392">
        <v>426</v>
      </c>
      <c r="D429" s="225" t="str">
        <f>IF(A429="P",INDEX('LŠZ P'!A$2:AN$2000,B429,11),INDEX('LŠZ H'!A$2:AM$2000,B429,11))</f>
        <v>Rastislav DRÁBIK</v>
      </c>
      <c r="E429" s="225" t="str">
        <f>IF(A429="P",INDEX('LŠZ P'!A$2:AN$2000,B429,5),INDEX('LŠZ H'!A$2:AM$2000,B429,5))</f>
        <v>OM-P197</v>
      </c>
      <c r="F429" s="296" t="str">
        <f>IF(A429="P",INDEX('LŠZ P'!A$2:AN$2000,B429,6),INDEX('LŠZ H'!A$2:AM$2000,B429,6))</f>
        <v>P197</v>
      </c>
      <c r="G429" s="258" t="str">
        <f>IF(A429="P",INDEX('LŠZ P'!A$2:AN$2000,B429,21),INDEX('LŠZ H'!A$2:AM$2000,B429,21))</f>
        <v>P/P</v>
      </c>
      <c r="H429" s="225">
        <f>IF(A429="P",INDEX('LŠZ P'!A$2:AN$2000,B429,17),INDEX('LŠZ H'!A$2:AM$2000,B429,17))</f>
        <v>20522</v>
      </c>
      <c r="I429" s="294">
        <v>45133</v>
      </c>
      <c r="J429" s="258" t="str">
        <f>IF(A429="P",INDEX('LŠZ P'!A$2:AN$2000,B429,2),INDEX('LŠZ H'!A$2:AM$2000,B429,2))</f>
        <v>MPK</v>
      </c>
      <c r="K429" s="225" t="str">
        <f>IF(A429="P",CONCATENATE(INDEX('LŠZ P'!A$2:AN$2000,B429,24),",",INDEX('LŠZ P'!A$2:AN$2000,B429,26)," ",INDEX('LŠZ P'!A$2:AN$2000,B429,25)),CONCATENATE(INDEX('LŠZ H'!A$2:AM$2000,B429,24),",",INDEX('LŠZ H'!A$2:AM$2000,B429,26)," ",INDEX('LŠZ H'!A$2:AM$2000,B429,25)))</f>
        <v>Pribinova 1639/18,EN-B 45488</v>
      </c>
      <c r="L429" s="225" t="str">
        <f>IF(A429="P",INDEX('LŠZ P'!A$2:AN$2000,B429,20),INDEX('LŠZ H'!A$2:AM$2000,B429,20))</f>
        <v>Čierny/Mitter</v>
      </c>
      <c r="M429" s="225" t="str">
        <f>IF(A429="P",CONCATENATE(INDEX('LŠZ P'!A$2:AN$2000,B429,3),"/",INDEX('LŠZ P'!A$2:AN$2000,B429,4)),CONCATENATE(INDEX('LŠZ H'!A$2:AM$2000,B429,3),"/",INDEX('LŠZ H'!A$2:AM$2000,B429,4)))</f>
        <v>PLUTO M/MINIPLANE TOP 80</v>
      </c>
      <c r="N429" s="225" t="e">
        <f>IF(A429="P",CONCATENATE(INDEX('LŠZ P'!A$2:AN$2000,B429,23),";",INDEX('LŠZ P'!A$2:AN$2000,B429,42)),CONCATENATE(INDEX('LŠZ H'!A$2:AM$2000,B429,23),";",INDEX('LŠZ H'!A$2:AM$2000,B429,39)))</f>
        <v>#REF!</v>
      </c>
      <c r="O429" s="294">
        <v>45488</v>
      </c>
      <c r="P429" s="297"/>
    </row>
    <row r="430" spans="1:16" s="262" customFormat="1">
      <c r="A430" s="225" t="s">
        <v>722</v>
      </c>
      <c r="B430" s="258">
        <v>528</v>
      </c>
      <c r="C430" s="392">
        <v>427</v>
      </c>
      <c r="D430" s="225" t="str">
        <f>IF(A430="P",INDEX('LŠZ P'!A$2:AN$2000,B430,11),INDEX('LŠZ H'!A$2:AM$2000,B430,11))</f>
        <v>Valerii DOLYNSKYI</v>
      </c>
      <c r="E430" s="225" t="str">
        <f>IF(A430="P",INDEX('LŠZ P'!A$2:AN$2000,B430,5),INDEX('LŠZ H'!A$2:AM$2000,B430,5))</f>
        <v>OM-P528</v>
      </c>
      <c r="F430" s="225">
        <f>IF(A430="P",INDEX('LŠZ P'!A$2:AN$2000,B430,6),INDEX('LŠZ H'!A$2:AM$2000,B430,6))</f>
        <v>0</v>
      </c>
      <c r="G430" s="258" t="str">
        <f>IF(A430="P",INDEX('LŠZ P'!A$2:AN$2000,B430,21),INDEX('LŠZ H'!A$2:AM$2000,B430,21))</f>
        <v>V</v>
      </c>
      <c r="H430" s="225">
        <f>IF(A430="P",INDEX('LŠZ P'!A$2:AN$2000,B430,17),INDEX('LŠZ H'!A$2:AM$2000,B430,17))</f>
        <v>23427</v>
      </c>
      <c r="I430" s="294">
        <v>45133</v>
      </c>
      <c r="J430" s="258" t="str">
        <f>IF(A430="P",INDEX('LŠZ P'!A$2:AN$2000,B430,2),INDEX('LŠZ H'!A$2:AM$2000,B430,2))</f>
        <v>PK</v>
      </c>
      <c r="K430" s="225" t="str">
        <f>IF(A430="P",CONCATENATE(INDEX('LŠZ P'!A$2:AN$2000,B430,24),",",INDEX('LŠZ P'!A$2:AN$2000,B430,26)," ",INDEX('LŠZ P'!A$2:AN$2000,B430,25)),CONCATENATE(INDEX('LŠZ H'!A$2:AM$2000,B430,24),",",INDEX('LŠZ H'!A$2:AM$2000,B430,26)," ",INDEX('LŠZ H'!A$2:AM$2000,B430,25)))</f>
        <v>Mlynská 51,EN-A 45863</v>
      </c>
      <c r="L430" s="225" t="str">
        <f>IF(A430="P",INDEX('LŠZ P'!A$2:AN$2000,B430,20),INDEX('LŠZ H'!A$2:AM$2000,B430,20))</f>
        <v>Vrabec</v>
      </c>
      <c r="M430" s="225" t="str">
        <f>IF(A430="P",CONCATENATE(INDEX('LŠZ P'!A$2:AN$2000,B430,3),"/",INDEX('LŠZ P'!A$2:AN$2000,B430,4)),CONCATENATE(INDEX('LŠZ H'!A$2:AM$2000,B430,3),"/",INDEX('LŠZ H'!A$2:AM$2000,B430,4)))</f>
        <v>COMPACT 3M/</v>
      </c>
      <c r="N430" s="225" t="e">
        <f>IF(A430="P",CONCATENATE(INDEX('LŠZ P'!A$2:AN$2000,B430,23),";",INDEX('LŠZ P'!A$2:AN$2000,B430,42)),CONCATENATE(INDEX('LŠZ H'!A$2:AM$2000,B430,23),";",INDEX('LŠZ H'!A$2:AM$2000,B430,39)))</f>
        <v>#REF!</v>
      </c>
      <c r="O430" s="294">
        <v>45863</v>
      </c>
      <c r="P430" s="297"/>
    </row>
    <row r="431" spans="1:16" s="262" customFormat="1">
      <c r="A431" s="225" t="s">
        <v>722</v>
      </c>
      <c r="B431" s="258">
        <v>366</v>
      </c>
      <c r="C431" s="392">
        <v>428</v>
      </c>
      <c r="D431" s="225" t="str">
        <f>IF(A431="P",INDEX('LŠZ P'!A$2:AN$2000,B431,11),INDEX('LŠZ H'!A$2:AM$2000,B431,11))</f>
        <v>Daniel SIMAN</v>
      </c>
      <c r="E431" s="225" t="str">
        <f>IF(A431="P",INDEX('LŠZ P'!A$2:AN$2000,B431,5),INDEX('LŠZ H'!A$2:AM$2000,B431,5))</f>
        <v>OM-P366</v>
      </c>
      <c r="F431" s="225">
        <f>IF(A431="P",INDEX('LŠZ P'!A$2:AN$2000,B431,6),INDEX('LŠZ H'!A$2:AM$2000,B431,6))</f>
        <v>0</v>
      </c>
      <c r="G431" s="258" t="str">
        <f>IF(A431="P",INDEX('LŠZ P'!A$2:AN$2000,B431,21),INDEX('LŠZ H'!A$2:AM$2000,B431,21))</f>
        <v>Z</v>
      </c>
      <c r="H431" s="225">
        <f>IF(A431="P",INDEX('LŠZ P'!A$2:AN$2000,B431,17),INDEX('LŠZ H'!A$2:AM$2000,B431,17))</f>
        <v>23428</v>
      </c>
      <c r="I431" s="294">
        <v>45133</v>
      </c>
      <c r="J431" s="258" t="str">
        <f>IF(A431="P",INDEX('LŠZ P'!A$2:AN$2000,B431,2),INDEX('LŠZ H'!A$2:AM$2000,B431,2))</f>
        <v>PK</v>
      </c>
      <c r="K431" s="225" t="str">
        <f>IF(A431="P",CONCATENATE(INDEX('LŠZ P'!A$2:AN$2000,B431,24),",",INDEX('LŠZ P'!A$2:AN$2000,B431,26)," ",INDEX('LŠZ P'!A$2:AN$2000,B431,25)),CONCATENATE(INDEX('LŠZ H'!A$2:AM$2000,B431,24),",",INDEX('LŠZ H'!A$2:AM$2000,B431,26)," ",INDEX('LŠZ H'!A$2:AM$2000,B431,25)))</f>
        <v>Kpt. Nálepku 11,LTF 1 45851</v>
      </c>
      <c r="L431" s="225" t="str">
        <f>IF(A431="P",INDEX('LŠZ P'!A$2:AN$2000,B431,20),INDEX('LŠZ H'!A$2:AM$2000,B431,20))</f>
        <v>Kačmár</v>
      </c>
      <c r="M431" s="225" t="str">
        <f>IF(A431="P",CONCATENATE(INDEX('LŠZ P'!A$2:AN$2000,B431,3),"/",INDEX('LŠZ P'!A$2:AN$2000,B431,4)),CONCATENATE(INDEX('LŠZ H'!A$2:AM$2000,B431,3),"/",INDEX('LŠZ H'!A$2:AM$2000,B431,4)))</f>
        <v>MITO 2 RS ML/</v>
      </c>
      <c r="N431" s="225" t="e">
        <f>IF(A431="P",CONCATENATE(INDEX('LŠZ P'!A$2:AN$2000,B431,23),";",INDEX('LŠZ P'!A$2:AN$2000,B431,42)),CONCATENATE(INDEX('LŠZ H'!A$2:AM$2000,B431,23),";",INDEX('LŠZ H'!A$2:AM$2000,B431,39)))</f>
        <v>#REF!</v>
      </c>
      <c r="O431" s="294">
        <v>45851</v>
      </c>
      <c r="P431" s="297"/>
    </row>
    <row r="432" spans="1:16" s="573" customFormat="1">
      <c r="A432" s="225" t="s">
        <v>722</v>
      </c>
      <c r="B432" s="258">
        <v>1131</v>
      </c>
      <c r="C432" s="392">
        <v>429</v>
      </c>
      <c r="D432" s="225" t="str">
        <f>IF(A432="P",INDEX('LŠZ P'!A$2:AN$2000,B432,11),INDEX('LŠZ H'!A$2:AM$2000,B432,11))</f>
        <v>Eduard ČÍK</v>
      </c>
      <c r="E432" s="225" t="str">
        <f>IF(A432="P",INDEX('LŠZ P'!A$2:AN$2000,B432,5),INDEX('LŠZ H'!A$2:AM$2000,B432,5))</f>
        <v>OM-L131</v>
      </c>
      <c r="F432" s="225">
        <f>IF(A432="P",INDEX('LŠZ P'!A$2:AN$2000,B432,6),INDEX('LŠZ H'!A$2:AM$2000,B432,6))</f>
        <v>0</v>
      </c>
      <c r="G432" s="258" t="str">
        <f>IF(A432="P",INDEX('LŠZ P'!A$2:AN$2000,B432,21),INDEX('LŠZ H'!A$2:AM$2000,B432,21))</f>
        <v>Z,P</v>
      </c>
      <c r="H432" s="225">
        <f>IF(A432="P",INDEX('LŠZ P'!A$2:AN$2000,B432,17),INDEX('LŠZ H'!A$2:AM$2000,B432,17))</f>
        <v>23429</v>
      </c>
      <c r="I432" s="294">
        <v>45135</v>
      </c>
      <c r="J432" s="258" t="str">
        <f>IF(A432="P",INDEX('LŠZ P'!A$2:AN$2000,B432,2),INDEX('LŠZ H'!A$2:AM$2000,B432,2))</f>
        <v>PK</v>
      </c>
      <c r="K432" s="225" t="str">
        <f>IF(A432="P",CONCATENATE(INDEX('LŠZ P'!A$2:AN$2000,B432,24),",",INDEX('LŠZ P'!A$2:AN$2000,B432,26)," ",INDEX('LŠZ P'!A$2:AN$2000,B432,25)),CONCATENATE(INDEX('LŠZ H'!A$2:AM$2000,B432,24),",",INDEX('LŠZ H'!A$2:AM$2000,B432,26)," ",INDEX('LŠZ H'!A$2:AM$2000,B432,25)))</f>
        <v>Trnavská 1953/45,EN-A 45853</v>
      </c>
      <c r="L432" s="225" t="str">
        <f>IF(A432="P",INDEX('LŠZ P'!A$2:AN$2000,B432,20),INDEX('LŠZ H'!A$2:AM$2000,B432,20))</f>
        <v>Muhelyi</v>
      </c>
      <c r="M432" s="225" t="str">
        <f>IF(A432="P",CONCATENATE(INDEX('LŠZ P'!A$2:AN$2000,B432,3),"/",INDEX('LŠZ P'!A$2:AN$2000,B432,4)),CONCATENATE(INDEX('LŠZ H'!A$2:AM$2000,B432,3),"/",INDEX('LŠZ H'!A$2:AM$2000,B432,4)))</f>
        <v>ALPHA 6 28/</v>
      </c>
      <c r="N432" s="225" t="e">
        <f>IF(A432="P",CONCATENATE(INDEX('LŠZ P'!A$2:AN$2000,B432,23),";",INDEX('LŠZ P'!A$2:AN$2000,B432,42)),CONCATENATE(INDEX('LŠZ H'!A$2:AM$2000,B432,23),";",INDEX('LŠZ H'!A$2:AM$2000,B432,39)))</f>
        <v>#REF!</v>
      </c>
      <c r="O432" s="294">
        <v>45853</v>
      </c>
      <c r="P432" s="297"/>
    </row>
    <row r="433" spans="1:16" s="262" customFormat="1">
      <c r="A433" s="225" t="s">
        <v>722</v>
      </c>
      <c r="B433" s="258">
        <v>264</v>
      </c>
      <c r="C433" s="392">
        <v>430</v>
      </c>
      <c r="D433" s="225" t="str">
        <f>IF(A433="P",INDEX('LŠZ P'!A$2:AN$2000,B433,11),INDEX('LŠZ H'!A$2:AM$2000,B433,11))</f>
        <v>Marek BUKOVAN</v>
      </c>
      <c r="E433" s="225" t="str">
        <f>IF(A433="P",INDEX('LŠZ P'!A$2:AN$2000,B433,5),INDEX('LŠZ H'!A$2:AM$2000,B433,5))</f>
        <v>OM-P264</v>
      </c>
      <c r="F433" s="225">
        <f>IF(A433="P",INDEX('LŠZ P'!A$2:AN$2000,B433,6),INDEX('LŠZ H'!A$2:AM$2000,B433,6))</f>
        <v>0</v>
      </c>
      <c r="G433" s="258" t="str">
        <f>IF(A433="P",INDEX('LŠZ P'!A$2:AN$2000,B433,21),INDEX('LŠZ H'!A$2:AM$2000,B433,21))</f>
        <v>V</v>
      </c>
      <c r="H433" s="225">
        <f>IF(A433="P",INDEX('LŠZ P'!A$2:AN$2000,B433,17),INDEX('LŠZ H'!A$2:AM$2000,B433,17))</f>
        <v>23430</v>
      </c>
      <c r="I433" s="294">
        <v>45135</v>
      </c>
      <c r="J433" s="258" t="str">
        <f>IF(A433="P",INDEX('LŠZ P'!A$2:AN$2000,B433,2),INDEX('LŠZ H'!A$2:AM$2000,B433,2))</f>
        <v>PK</v>
      </c>
      <c r="K433" s="225" t="str">
        <f>IF(A433="P",CONCATENATE(INDEX('LŠZ P'!A$2:AN$2000,B433,24),",",INDEX('LŠZ P'!A$2:AN$2000,B433,26)," ",INDEX('LŠZ P'!A$2:AN$2000,B433,25)),CONCATENATE(INDEX('LŠZ H'!A$2:AM$2000,B433,24),",",INDEX('LŠZ H'!A$2:AM$2000,B433,26)," ",INDEX('LŠZ H'!A$2:AM$2000,B433,25)))</f>
        <v>Zákysučie 1419,EN-B 45852</v>
      </c>
      <c r="L433" s="225" t="str">
        <f>IF(A433="P",INDEX('LŠZ P'!A$2:AN$2000,B433,20),INDEX('LŠZ H'!A$2:AM$2000,B433,20))</f>
        <v>Muhelyi</v>
      </c>
      <c r="M433" s="225" t="str">
        <f>IF(A433="P",CONCATENATE(INDEX('LŠZ P'!A$2:AN$2000,B433,3),"/",INDEX('LŠZ P'!A$2:AN$2000,B433,4)),CONCATENATE(INDEX('LŠZ H'!A$2:AM$2000,B433,3),"/",INDEX('LŠZ H'!A$2:AM$2000,B433,4)))</f>
        <v>BUZZ Z5 S/</v>
      </c>
      <c r="N433" s="225" t="e">
        <f>IF(A433="P",CONCATENATE(INDEX('LŠZ P'!A$2:AN$2000,B433,23),";",INDEX('LŠZ P'!A$2:AN$2000,B433,42)),CONCATENATE(INDEX('LŠZ H'!A$2:AM$2000,B433,23),";",INDEX('LŠZ H'!A$2:AM$2000,B433,39)))</f>
        <v>#REF!</v>
      </c>
      <c r="O433" s="294">
        <v>45852</v>
      </c>
      <c r="P433" s="297"/>
    </row>
    <row r="434" spans="1:16" s="262" customFormat="1">
      <c r="A434" s="225" t="s">
        <v>722</v>
      </c>
      <c r="B434" s="258">
        <v>512</v>
      </c>
      <c r="C434" s="392">
        <v>431</v>
      </c>
      <c r="D434" s="225" t="str">
        <f>IF(A434="P",INDEX('LŠZ P'!A$2:AN$2000,B434,11),INDEX('LŠZ H'!A$2:AM$2000,B434,11))</f>
        <v>Viliam JAVORČÍK</v>
      </c>
      <c r="E434" s="225" t="str">
        <f>IF(A434="P",INDEX('LŠZ P'!A$2:AN$2000,B434,5),INDEX('LŠZ H'!A$2:AM$2000,B434,5))</f>
        <v>OM-P512</v>
      </c>
      <c r="F434" s="225">
        <f>IF(A434="P",INDEX('LŠZ P'!A$2:AN$2000,B434,6),INDEX('LŠZ H'!A$2:AM$2000,B434,6))</f>
        <v>0</v>
      </c>
      <c r="G434" s="258" t="str">
        <f>IF(A434="P",INDEX('LŠZ P'!A$2:AN$2000,B434,21),INDEX('LŠZ H'!A$2:AM$2000,B434,21))</f>
        <v>V</v>
      </c>
      <c r="H434" s="225">
        <f>IF(A434="P",INDEX('LŠZ P'!A$2:AN$2000,B434,17),INDEX('LŠZ H'!A$2:AM$2000,B434,17))</f>
        <v>23431</v>
      </c>
      <c r="I434" s="294">
        <v>45135</v>
      </c>
      <c r="J434" s="258" t="str">
        <f>IF(A434="P",INDEX('LŠZ P'!A$2:AN$2000,B434,2),INDEX('LŠZ H'!A$2:AM$2000,B434,2))</f>
        <v>PK</v>
      </c>
      <c r="K434" s="225" t="str">
        <f>IF(A434="P",CONCATENATE(INDEX('LŠZ P'!A$2:AN$2000,B434,24),",",INDEX('LŠZ P'!A$2:AN$2000,B434,26)," ",INDEX('LŠZ P'!A$2:AN$2000,B434,25)),CONCATENATE(INDEX('LŠZ H'!A$2:AM$2000,B434,24),",",INDEX('LŠZ H'!A$2:AM$2000,B434,26)," ",INDEX('LŠZ H'!A$2:AM$2000,B434,25)))</f>
        <v>Dargovská 1,EN-B 45861</v>
      </c>
      <c r="L434" s="225" t="str">
        <f>IF(A434="P",INDEX('LŠZ P'!A$2:AN$2000,B434,20),INDEX('LŠZ H'!A$2:AM$2000,B434,20))</f>
        <v>Vrabec</v>
      </c>
      <c r="M434" s="225" t="str">
        <f>IF(A434="P",CONCATENATE(INDEX('LŠZ P'!A$2:AN$2000,B434,3),"/",INDEX('LŠZ P'!A$2:AN$2000,B434,4)),CONCATENATE(INDEX('LŠZ H'!A$2:AM$2000,B434,3),"/",INDEX('LŠZ H'!A$2:AM$2000,B434,4)))</f>
        <v>PLUTO 3 SM/</v>
      </c>
      <c r="N434" s="225" t="e">
        <f>IF(A434="P",CONCATENATE(INDEX('LŠZ P'!A$2:AN$2000,B434,23),";",INDEX('LŠZ P'!A$2:AN$2000,B434,42)),CONCATENATE(INDEX('LŠZ H'!A$2:AM$2000,B434,23),";",INDEX('LŠZ H'!A$2:AM$2000,B434,39)))</f>
        <v>#REF!</v>
      </c>
      <c r="O434" s="294">
        <v>45861</v>
      </c>
      <c r="P434" s="297"/>
    </row>
    <row r="435" spans="1:16" s="262" customFormat="1">
      <c r="A435" s="225" t="s">
        <v>722</v>
      </c>
      <c r="B435" s="258">
        <v>768</v>
      </c>
      <c r="C435" s="392">
        <v>432</v>
      </c>
      <c r="D435" s="225" t="str">
        <f>IF(A435="P",INDEX('LŠZ P'!A$2:AN$2000,B435,11),INDEX('LŠZ H'!A$2:AM$2000,B435,11))</f>
        <v>Dávid LACKO</v>
      </c>
      <c r="E435" s="225" t="str">
        <f>IF(A435="P",INDEX('LŠZ P'!A$2:AN$2000,B435,5),INDEX('LŠZ H'!A$2:AM$2000,B435,5))</f>
        <v>OM-P768</v>
      </c>
      <c r="F435" s="225">
        <f>IF(A435="P",INDEX('LŠZ P'!A$2:AN$2000,B435,6),INDEX('LŠZ H'!A$2:AM$2000,B435,6))</f>
        <v>0</v>
      </c>
      <c r="G435" s="258" t="str">
        <f>IF(A435="P",INDEX('LŠZ P'!A$2:AN$2000,B435,21),INDEX('LŠZ H'!A$2:AM$2000,B435,21))</f>
        <v>Z</v>
      </c>
      <c r="H435" s="225">
        <f>IF(A435="P",INDEX('LŠZ P'!A$2:AN$2000,B435,17),INDEX('LŠZ H'!A$2:AM$2000,B435,17))</f>
        <v>23432</v>
      </c>
      <c r="I435" s="294">
        <v>45139</v>
      </c>
      <c r="J435" s="258" t="str">
        <f>IF(A435="P",INDEX('LŠZ P'!A$2:AN$2000,B435,2),INDEX('LŠZ H'!A$2:AM$2000,B435,2))</f>
        <v>PK</v>
      </c>
      <c r="K435" s="225" t="str">
        <f>IF(A435="P",CONCATENATE(INDEX('LŠZ P'!A$2:AN$2000,B435,24),",",INDEX('LŠZ P'!A$2:AN$2000,B435,26)," ",INDEX('LŠZ P'!A$2:AN$2000,B435,25)),CONCATENATE(INDEX('LŠZ H'!A$2:AM$2000,B435,24),",",INDEX('LŠZ H'!A$2:AM$2000,B435,26)," ",INDEX('LŠZ H'!A$2:AM$2000,B435,25)))</f>
        <v>Hurbanova 1183/5,LTF 1 45487</v>
      </c>
      <c r="L435" s="225" t="str">
        <f>IF(A435="P",INDEX('LŠZ P'!A$2:AN$2000,B435,20),INDEX('LŠZ H'!A$2:AM$2000,B435,20))</f>
        <v>Kačmár</v>
      </c>
      <c r="M435" s="225" t="str">
        <f>IF(A435="P",CONCATENATE(INDEX('LŠZ P'!A$2:AN$2000,B435,3),"/",INDEX('LŠZ P'!A$2:AN$2000,B435,4)),CONCATENATE(INDEX('LŠZ H'!A$2:AM$2000,B435,3),"/",INDEX('LŠZ H'!A$2:AM$2000,B435,4)))</f>
        <v>MITO 2 RS/</v>
      </c>
      <c r="N435" s="225" t="e">
        <f>IF(A435="P",CONCATENATE(INDEX('LŠZ P'!A$2:AN$2000,B435,23),";",INDEX('LŠZ P'!A$2:AN$2000,B435,42)),CONCATENATE(INDEX('LŠZ H'!A$2:AM$2000,B435,23),";",INDEX('LŠZ H'!A$2:AM$2000,B435,39)))</f>
        <v>#REF!</v>
      </c>
      <c r="O435" s="294">
        <v>45487</v>
      </c>
      <c r="P435" s="297"/>
    </row>
    <row r="436" spans="1:16" s="573" customFormat="1">
      <c r="A436" s="225" t="s">
        <v>722</v>
      </c>
      <c r="B436" s="258">
        <v>138</v>
      </c>
      <c r="C436" s="392">
        <v>433</v>
      </c>
      <c r="D436" s="225" t="str">
        <f>IF(A436="P",INDEX('LŠZ P'!A$2:AN$2000,B436,11),INDEX('LŠZ H'!A$2:AM$2000,B436,11))</f>
        <v>Róbert KAUČÁRIK</v>
      </c>
      <c r="E436" s="225" t="str">
        <f>IF(A436="P",INDEX('LŠZ P'!A$2:AN$2000,B436,5),INDEX('LŠZ H'!A$2:AM$2000,B436,5))</f>
        <v>OM-P138</v>
      </c>
      <c r="F436" s="225">
        <f>IF(A436="P",INDEX('LŠZ P'!A$2:AN$2000,B436,6),INDEX('LŠZ H'!A$2:AM$2000,B436,6))</f>
        <v>0</v>
      </c>
      <c r="G436" s="258" t="str">
        <f>IF(A436="P",INDEX('LŠZ P'!A$2:AN$2000,B436,21),INDEX('LŠZ H'!A$2:AM$2000,B436,21))</f>
        <v>P</v>
      </c>
      <c r="H436" s="225">
        <f>IF(A436="P",INDEX('LŠZ P'!A$2:AN$2000,B436,17),INDEX('LŠZ H'!A$2:AM$2000,B436,17))</f>
        <v>22546</v>
      </c>
      <c r="I436" s="294">
        <v>45139</v>
      </c>
      <c r="J436" s="258" t="str">
        <f>IF(A436="P",INDEX('LŠZ P'!A$2:AN$2000,B436,2),INDEX('LŠZ H'!A$2:AM$2000,B436,2))</f>
        <v>PK</v>
      </c>
      <c r="K436" s="225" t="str">
        <f>IF(A436="P",CONCATENATE(INDEX('LŠZ P'!A$2:AN$2000,B436,24),",",INDEX('LŠZ P'!A$2:AN$2000,B436,26)," ",INDEX('LŠZ P'!A$2:AN$2000,B436,25)),CONCATENATE(INDEX('LŠZ H'!A$2:AM$2000,B436,24),",",INDEX('LŠZ H'!A$2:AM$2000,B436,26)," ",INDEX('LŠZ H'!A$2:AM$2000,B436,25)))</f>
        <v>Jasenová 236,EN-D 45864</v>
      </c>
      <c r="L436" s="225" t="str">
        <f>IF(A436="P",INDEX('LŠZ P'!A$2:AN$2000,B436,20),INDEX('LŠZ H'!A$2:AM$2000,B436,20))</f>
        <v>Vyparina</v>
      </c>
      <c r="M436" s="225" t="str">
        <f>IF(A436="P",CONCATENATE(INDEX('LŠZ P'!A$2:AN$2000,B436,3),"/",INDEX('LŠZ P'!A$2:AN$2000,B436,4)),CONCATENATE(INDEX('LŠZ H'!A$2:AM$2000,B436,3),"/",INDEX('LŠZ H'!A$2:AM$2000,B436,4)))</f>
        <v>ZENO 2 L/</v>
      </c>
      <c r="N436" s="225" t="e">
        <f>IF(A436="P",CONCATENATE(INDEX('LŠZ P'!A$2:AN$2000,B436,23),";",INDEX('LŠZ P'!A$2:AN$2000,B436,42)),CONCATENATE(INDEX('LŠZ H'!A$2:AM$2000,B436,23),";",INDEX('LŠZ H'!A$2:AM$2000,B436,39)))</f>
        <v>#REF!</v>
      </c>
      <c r="O436" s="294">
        <v>45864</v>
      </c>
      <c r="P436" s="297"/>
    </row>
    <row r="437" spans="1:16" s="573" customFormat="1">
      <c r="A437" s="225" t="s">
        <v>722</v>
      </c>
      <c r="B437" s="258">
        <v>1361</v>
      </c>
      <c r="C437" s="392">
        <v>434</v>
      </c>
      <c r="D437" s="225" t="str">
        <f>IF(A437="P",INDEX('LŠZ P'!A$2:AN$2000,B437,11),INDEX('LŠZ H'!A$2:AM$2000,B437,11))</f>
        <v>Miroslav SMOLINSKÝ</v>
      </c>
      <c r="E437" s="225" t="str">
        <f>IF(A437="P",INDEX('LŠZ P'!A$2:AN$2000,B437,5),INDEX('LŠZ H'!A$2:AM$2000,B437,5))</f>
        <v>OM-L361</v>
      </c>
      <c r="F437" s="225" t="str">
        <f>IF(A437="P",INDEX('LŠZ P'!A$2:AN$2000,B437,6),INDEX('LŠZ H'!A$2:AM$2000,B437,6))</f>
        <v>L361</v>
      </c>
      <c r="G437" s="258" t="str">
        <f>IF(A437="P",INDEX('LŠZ P'!A$2:AN$2000,B437,21),INDEX('LŠZ H'!A$2:AM$2000,B437,21))</f>
        <v>P,P</v>
      </c>
      <c r="H437" s="225">
        <f>IF(A437="P",INDEX('LŠZ P'!A$2:AN$2000,B437,17),INDEX('LŠZ H'!A$2:AM$2000,B437,17))</f>
        <v>19487</v>
      </c>
      <c r="I437" s="294">
        <v>45139</v>
      </c>
      <c r="J437" s="258" t="str">
        <f>IF(A437="P",INDEX('LŠZ P'!A$2:AN$2000,B437,2),INDEX('LŠZ H'!A$2:AM$2000,B437,2))</f>
        <v>MPK</v>
      </c>
      <c r="K437" s="225" t="str">
        <f>IF(A437="P",CONCATENATE(INDEX('LŠZ P'!A$2:AN$2000,B437,24),",",INDEX('LŠZ P'!A$2:AN$2000,B437,26)," ",INDEX('LŠZ P'!A$2:AN$2000,B437,25)),CONCATENATE(INDEX('LŠZ H'!A$2:AM$2000,B437,24),",",INDEX('LŠZ H'!A$2:AM$2000,B437,26)," ",INDEX('LŠZ H'!A$2:AM$2000,B437,25)))</f>
        <v>Lakšárska Nová Ves 346,DGAC 45864</v>
      </c>
      <c r="L437" s="225" t="str">
        <f>IF(A437="P",INDEX('LŠZ P'!A$2:AN$2000,B437,20),INDEX('LŠZ H'!A$2:AM$2000,B437,20))</f>
        <v>Mitter</v>
      </c>
      <c r="M437" s="225" t="str">
        <f>IF(A437="P",CONCATENATE(INDEX('LŠZ P'!A$2:AN$2000,B437,3),"/",INDEX('LŠZ P'!A$2:AN$2000,B437,4)),CONCATENATE(INDEX('LŠZ H'!A$2:AM$2000,B437,3),"/",INDEX('LŠZ H'!A$2:AM$2000,B437,4)))</f>
        <v>CABRIO 38/MS-TRIKE</v>
      </c>
      <c r="N437" s="225" t="e">
        <f>IF(A437="P",CONCATENATE(INDEX('LŠZ P'!A$2:AN$2000,B437,23),";",INDEX('LŠZ P'!A$2:AN$2000,B437,42)),CONCATENATE(INDEX('LŠZ H'!A$2:AM$2000,B437,23),";",INDEX('LŠZ H'!A$2:AM$2000,B437,39)))</f>
        <v>#REF!</v>
      </c>
      <c r="O437" s="294">
        <v>45864</v>
      </c>
      <c r="P437" s="297"/>
    </row>
    <row r="438" spans="1:16" s="262" customFormat="1">
      <c r="A438" s="225" t="s">
        <v>722</v>
      </c>
      <c r="B438" s="258">
        <v>1184</v>
      </c>
      <c r="C438" s="392">
        <v>435</v>
      </c>
      <c r="D438" s="225" t="str">
        <f>IF(A438="P",INDEX('LŠZ P'!A$2:AN$2000,B438,11),INDEX('LŠZ H'!A$2:AM$2000,B438,11))</f>
        <v>Miroslav SMOLINSKÝ</v>
      </c>
      <c r="E438" s="225" t="str">
        <f>IF(A438="P",INDEX('LŠZ P'!A$2:AN$2000,B438,5),INDEX('LŠZ H'!A$2:AM$2000,B438,5))</f>
        <v>OM-L184</v>
      </c>
      <c r="F438" s="225">
        <f>IF(A438="P",INDEX('LŠZ P'!A$2:AN$2000,B438,6),INDEX('LŠZ H'!A$2:AM$2000,B438,6))</f>
        <v>0</v>
      </c>
      <c r="G438" s="258" t="str">
        <f>IF(A438="P",INDEX('LŠZ P'!A$2:AN$2000,B438,21),INDEX('LŠZ H'!A$2:AM$2000,B438,21))</f>
        <v>P</v>
      </c>
      <c r="H438" s="225">
        <f>IF(A438="P",INDEX('LŠZ P'!A$2:AN$2000,B438,17),INDEX('LŠZ H'!A$2:AM$2000,B438,17))</f>
        <v>16641</v>
      </c>
      <c r="I438" s="294">
        <v>45139</v>
      </c>
      <c r="J438" s="258" t="str">
        <f>IF(A438="P",INDEX('LŠZ P'!A$2:AN$2000,B438,2),INDEX('LŠZ H'!A$2:AM$2000,B438,2))</f>
        <v>PK</v>
      </c>
      <c r="K438" s="225" t="str">
        <f>IF(A438="P",CONCATENATE(INDEX('LŠZ P'!A$2:AN$2000,B438,24),",",INDEX('LŠZ P'!A$2:AN$2000,B438,26)," ",INDEX('LŠZ P'!A$2:AN$2000,B438,25)),CONCATENATE(INDEX('LŠZ H'!A$2:AM$2000,B438,24),",",INDEX('LŠZ H'!A$2:AM$2000,B438,26)," ",INDEX('LŠZ H'!A$2:AM$2000,B438,25)))</f>
        <v>Lakšárska Nová Ves 346,EN B 45864</v>
      </c>
      <c r="L438" s="225" t="str">
        <f>IF(A438="P",INDEX('LŠZ P'!A$2:AN$2000,B438,20),INDEX('LŠZ H'!A$2:AM$2000,B438,20))</f>
        <v>Mitter</v>
      </c>
      <c r="M438" s="225" t="str">
        <f>IF(A438="P",CONCATENATE(INDEX('LŠZ P'!A$2:AN$2000,B438,3),"/",INDEX('LŠZ P'!A$2:AN$2000,B438,4)),CONCATENATE(INDEX('LŠZ H'!A$2:AM$2000,B438,3),"/",INDEX('LŠZ H'!A$2:AM$2000,B438,4)))</f>
        <v>COMET 2 S/</v>
      </c>
      <c r="N438" s="225" t="e">
        <f>IF(A438="P",CONCATENATE(INDEX('LŠZ P'!A$2:AN$2000,B438,23),";",INDEX('LŠZ P'!A$2:AN$2000,B438,42)),CONCATENATE(INDEX('LŠZ H'!A$2:AM$2000,B438,23),";",INDEX('LŠZ H'!A$2:AM$2000,B438,39)))</f>
        <v>#REF!</v>
      </c>
      <c r="O438" s="294">
        <v>45864</v>
      </c>
      <c r="P438" s="297"/>
    </row>
    <row r="439" spans="1:16" s="262" customFormat="1">
      <c r="A439" s="225" t="s">
        <v>722</v>
      </c>
      <c r="B439" s="258">
        <v>409</v>
      </c>
      <c r="C439" s="392">
        <v>436</v>
      </c>
      <c r="D439" s="225" t="str">
        <f>IF(A439="P",INDEX('LŠZ P'!A$2:AN$2000,B439,11),INDEX('LŠZ H'!A$2:AM$2000,B439,11))</f>
        <v>Ivan REVIĽÁK</v>
      </c>
      <c r="E439" s="225" t="str">
        <f>IF(A439="P",INDEX('LŠZ P'!A$2:AN$2000,B439,5),INDEX('LŠZ H'!A$2:AM$2000,B439,5))</f>
        <v>OM-P409</v>
      </c>
      <c r="F439" s="225" t="str">
        <f>IF(A439="P",INDEX('LŠZ P'!A$2:AN$2000,B439,6),INDEX('LŠZ H'!A$2:AM$2000,B439,6))</f>
        <v>P409</v>
      </c>
      <c r="G439" s="258" t="str">
        <f>IF(A439="P",INDEX('LŠZ P'!A$2:AN$2000,B439,21),INDEX('LŠZ H'!A$2:AM$2000,B439,21))</f>
        <v>V/V</v>
      </c>
      <c r="H439" s="225">
        <f>IF(A439="P",INDEX('LŠZ P'!A$2:AN$2000,B439,17),INDEX('LŠZ H'!A$2:AM$2000,B439,17))</f>
        <v>23436</v>
      </c>
      <c r="I439" s="294">
        <v>45139</v>
      </c>
      <c r="J439" s="258" t="str">
        <f>IF(A439="P",INDEX('LŠZ P'!A$2:AN$2000,B439,2),INDEX('LŠZ H'!A$2:AM$2000,B439,2))</f>
        <v>MPK</v>
      </c>
      <c r="K439" s="225" t="str">
        <f>IF(A439="P",CONCATENATE(INDEX('LŠZ P'!A$2:AN$2000,B439,24),",",INDEX('LŠZ P'!A$2:AN$2000,B439,26)," ",INDEX('LŠZ P'!A$2:AN$2000,B439,25)),CONCATENATE(INDEX('LŠZ H'!A$2:AM$2000,B439,24),",",INDEX('LŠZ H'!A$2:AM$2000,B439,26)," ",INDEX('LŠZ H'!A$2:AM$2000,B439,25)))</f>
        <v>Komenského 25,EN-B 45855</v>
      </c>
      <c r="L439" s="225" t="str">
        <f>IF(A439="P",INDEX('LŠZ P'!A$2:AN$2000,B439,20),INDEX('LŠZ H'!A$2:AM$2000,B439,20))</f>
        <v>Šimko/Šimko</v>
      </c>
      <c r="M439" s="225" t="str">
        <f>IF(A439="P",CONCATENATE(INDEX('LŠZ P'!A$2:AN$2000,B439,3),"/",INDEX('LŠZ P'!A$2:AN$2000,B439,4)),CONCATENATE(INDEX('LŠZ H'!A$2:AM$2000,B439,3),"/",INDEX('LŠZ H'!A$2:AM$2000,B439,4)))</f>
        <v>NEPTUN 2 L/THOR 130</v>
      </c>
      <c r="N439" s="225" t="e">
        <f>IF(A439="P",CONCATENATE(INDEX('LŠZ P'!A$2:AN$2000,B439,23),";",INDEX('LŠZ P'!A$2:AN$2000,B439,42)),CONCATENATE(INDEX('LŠZ H'!A$2:AM$2000,B439,23),";",INDEX('LŠZ H'!A$2:AM$2000,B439,39)))</f>
        <v>#REF!</v>
      </c>
      <c r="O439" s="294">
        <v>45855</v>
      </c>
      <c r="P439" s="297"/>
    </row>
    <row r="440" spans="1:16" s="262" customFormat="1">
      <c r="A440" s="225" t="s">
        <v>722</v>
      </c>
      <c r="B440" s="258">
        <v>230</v>
      </c>
      <c r="C440" s="392">
        <v>437</v>
      </c>
      <c r="D440" s="225" t="str">
        <f>IF(A440="P",INDEX('LŠZ P'!A$2:AN$2000,B440,11),INDEX('LŠZ H'!A$2:AM$2000,B440,11))</f>
        <v>Norbert CSEPREGHY</v>
      </c>
      <c r="E440" s="296" t="str">
        <f>IF(A440="P",INDEX('LŠZ P'!A$2:AN$2000,B440,5),INDEX('LŠZ H'!A$2:AM$2000,B440,5))</f>
        <v>OM-P230</v>
      </c>
      <c r="F440" s="225" t="str">
        <f>IF(A440="P",INDEX('LŠZ P'!A$2:AN$2000,B440,6),INDEX('LŠZ H'!A$2:AM$2000,B440,6))</f>
        <v>L203</v>
      </c>
      <c r="G440" s="258" t="str">
        <f>IF(A440="P",INDEX('LŠZ P'!A$2:AN$2000,B440,21),INDEX('LŠZ H'!A$2:AM$2000,B440,21))</f>
        <v>P/P</v>
      </c>
      <c r="H440" s="225">
        <f>IF(A440="P",INDEX('LŠZ P'!A$2:AN$2000,B440,17),INDEX('LŠZ H'!A$2:AM$2000,B440,17))</f>
        <v>21486</v>
      </c>
      <c r="I440" s="294">
        <v>45140</v>
      </c>
      <c r="J440" s="258" t="str">
        <f>IF(A440="P",INDEX('LŠZ P'!A$2:AN$2000,B440,2),INDEX('LŠZ H'!A$2:AM$2000,B440,2))</f>
        <v>MPK</v>
      </c>
      <c r="K440" s="225" t="str">
        <f>IF(A440="P",CONCATENATE(INDEX('LŠZ P'!A$2:AN$2000,B440,24),",",INDEX('LŠZ P'!A$2:AN$2000,B440,26)," ",INDEX('LŠZ P'!A$2:AN$2000,B440,25)),CONCATENATE(INDEX('LŠZ H'!A$2:AM$2000,B440,24),",",INDEX('LŠZ H'!A$2:AM$2000,B440,26)," ",INDEX('LŠZ H'!A$2:AM$2000,B440,25)))</f>
        <v>Kajal 331,EN-B 45518</v>
      </c>
      <c r="L440" s="225" t="str">
        <f>IF(A440="P",INDEX('LŠZ P'!A$2:AN$2000,B440,20),INDEX('LŠZ H'!A$2:AM$2000,B440,20))</f>
        <v>Čierny/Ďurina</v>
      </c>
      <c r="M440" s="225" t="str">
        <f>IF(A440="P",CONCATENATE(INDEX('LŠZ P'!A$2:AN$2000,B440,3),"/",INDEX('LŠZ P'!A$2:AN$2000,B440,4)),CONCATENATE(INDEX('LŠZ H'!A$2:AM$2000,B440,3),"/",INDEX('LŠZ H'!A$2:AM$2000,B440,4)))</f>
        <v>PLUTO 2 M/XC 200 EVO</v>
      </c>
      <c r="N440" s="225" t="e">
        <f>IF(A440="P",CONCATENATE(INDEX('LŠZ P'!A$2:AN$2000,B440,23),";",INDEX('LŠZ P'!A$2:AN$2000,B440,42)),CONCATENATE(INDEX('LŠZ H'!A$2:AM$2000,B440,23),";",INDEX('LŠZ H'!A$2:AM$2000,B440,39)))</f>
        <v>#REF!</v>
      </c>
      <c r="O440" s="294">
        <v>45859</v>
      </c>
      <c r="P440" s="297"/>
    </row>
    <row r="441" spans="1:16" s="262" customFormat="1">
      <c r="A441" s="225" t="s">
        <v>722</v>
      </c>
      <c r="B441" s="258">
        <v>1194</v>
      </c>
      <c r="C441" s="392">
        <v>438</v>
      </c>
      <c r="D441" s="225" t="str">
        <f>IF(A441="P",INDEX('LŠZ P'!A$2:AN$2000,B441,11),INDEX('LŠZ H'!A$2:AM$2000,B441,11))</f>
        <v>Juraj TARABA</v>
      </c>
      <c r="E441" s="225" t="str">
        <f>IF(A441="P",INDEX('LŠZ P'!A$2:AN$2000,B441,5),INDEX('LŠZ H'!A$2:AM$2000,B441,5))</f>
        <v>OM-L194</v>
      </c>
      <c r="F441" s="296" t="str">
        <f>IF(A441="P",INDEX('LŠZ P'!A$2:AN$2000,B441,6),INDEX('LŠZ H'!A$2:AM$2000,B441,6))</f>
        <v>L194</v>
      </c>
      <c r="G441" s="258" t="str">
        <f>IF(A441="P",INDEX('LŠZ P'!A$2:AN$2000,B441,21),INDEX('LŠZ H'!A$2:AM$2000,B441,21))</f>
        <v>P,V</v>
      </c>
      <c r="H441" s="225">
        <f>IF(A441="P",INDEX('LŠZ P'!A$2:AN$2000,B441,17),INDEX('LŠZ H'!A$2:AM$2000,B441,17))</f>
        <v>21435</v>
      </c>
      <c r="I441" s="294">
        <v>45140</v>
      </c>
      <c r="J441" s="258" t="str">
        <f>IF(A441="P",INDEX('LŠZ P'!A$2:AN$2000,B441,2),INDEX('LŠZ H'!A$2:AM$2000,B441,2))</f>
        <v>MPK</v>
      </c>
      <c r="K441" s="225" t="str">
        <f>IF(A441="P",CONCATENATE(INDEX('LŠZ P'!A$2:AN$2000,B441,24),",",INDEX('LŠZ P'!A$2:AN$2000,B441,26)," ",INDEX('LŠZ P'!A$2:AN$2000,B441,25)),CONCATENATE(INDEX('LŠZ H'!A$2:AM$2000,B441,24),",",INDEX('LŠZ H'!A$2:AM$2000,B441,26)," ",INDEX('LŠZ H'!A$2:AM$2000,B441,25)))</f>
        <v>Pochabany 115,NIL 45864</v>
      </c>
      <c r="L441" s="225" t="str">
        <f>IF(A441="P",INDEX('LŠZ P'!A$2:AN$2000,B441,20),INDEX('LŠZ H'!A$2:AM$2000,B441,20))</f>
        <v>Ďurina</v>
      </c>
      <c r="M441" s="225" t="str">
        <f>IF(A441="P",CONCATENATE(INDEX('LŠZ P'!A$2:AN$2000,B441,3),"/",INDEX('LŠZ P'!A$2:AN$2000,B441,4)),CONCATENATE(INDEX('LŠZ H'!A$2:AM$2000,B441,3),"/",INDEX('LŠZ H'!A$2:AM$2000,B441,4)))</f>
        <v>REPORT AIR 24 /THOR 130</v>
      </c>
      <c r="N441" s="225" t="e">
        <f>IF(A441="P",CONCATENATE(INDEX('LŠZ P'!A$2:AN$2000,B441,23),";",INDEX('LŠZ P'!A$2:AN$2000,B441,42)),CONCATENATE(INDEX('LŠZ H'!A$2:AM$2000,B441,23),";",INDEX('LŠZ H'!A$2:AM$2000,B441,39)))</f>
        <v>#REF!</v>
      </c>
      <c r="O441" s="294">
        <v>45864</v>
      </c>
      <c r="P441" s="297"/>
    </row>
    <row r="442" spans="1:16" s="262" customFormat="1">
      <c r="A442" s="225" t="s">
        <v>722</v>
      </c>
      <c r="B442" s="258">
        <v>703</v>
      </c>
      <c r="C442" s="392">
        <v>439</v>
      </c>
      <c r="D442" s="225" t="str">
        <f>IF(A442="P",INDEX('LŠZ P'!A$2:AN$2000,B442,11),INDEX('LŠZ H'!A$2:AM$2000,B442,11))</f>
        <v>Daniel ĎURČANSKÝ</v>
      </c>
      <c r="E442" s="225" t="str">
        <f>IF(A442="P",INDEX('LŠZ P'!A$2:AN$2000,B442,5),INDEX('LŠZ H'!A$2:AM$2000,B442,5))</f>
        <v>OM-P703</v>
      </c>
      <c r="F442" s="225">
        <f>IF(A442="P",INDEX('LŠZ P'!A$2:AN$2000,B442,6),INDEX('LŠZ H'!A$2:AM$2000,B442,6))</f>
        <v>0</v>
      </c>
      <c r="G442" s="258" t="str">
        <f>IF(A442="P",INDEX('LŠZ P'!A$2:AN$2000,B442,21),INDEX('LŠZ H'!A$2:AM$2000,B442,21))</f>
        <v>P</v>
      </c>
      <c r="H442" s="225">
        <f>IF(A442="P",INDEX('LŠZ P'!A$2:AN$2000,B442,17),INDEX('LŠZ H'!A$2:AM$2000,B442,17))</f>
        <v>14382</v>
      </c>
      <c r="I442" s="294">
        <v>44727</v>
      </c>
      <c r="J442" s="258" t="str">
        <f>IF(A442="P",INDEX('LŠZ P'!A$2:AN$2000,B442,2),INDEX('LŠZ H'!A$2:AM$2000,B442,2))</f>
        <v>PK</v>
      </c>
      <c r="K442" s="225" t="str">
        <f>IF(A442="P",CONCATENATE(INDEX('LŠZ P'!A$2:AN$2000,B442,24),",",INDEX('LŠZ P'!A$2:AN$2000,B442,26)," ",INDEX('LŠZ P'!A$2:AN$2000,B442,25)),CONCATENATE(INDEX('LŠZ H'!A$2:AM$2000,B442,24),",",INDEX('LŠZ H'!A$2:AM$2000,B442,26)," ",INDEX('LŠZ H'!A$2:AM$2000,B442,25)))</f>
        <v>J.Vojtaššáka 3148/5,EN-C 45870</v>
      </c>
      <c r="L442" s="225" t="str">
        <f>IF(A442="P",INDEX('LŠZ P'!A$2:AN$2000,B442,20),INDEX('LŠZ H'!A$2:AM$2000,B442,20))</f>
        <v>Vrabec</v>
      </c>
      <c r="M442" s="225" t="str">
        <f>IF(A442="P",CONCATENATE(INDEX('LŠZ P'!A$2:AN$2000,B442,3),"/",INDEX('LŠZ P'!A$2:AN$2000,B442,4)),CONCATENATE(INDEX('LŠZ H'!A$2:AM$2000,B442,3),"/",INDEX('LŠZ H'!A$2:AM$2000,B442,4)))</f>
        <v>OMEGA 8 25/</v>
      </c>
      <c r="N442" s="225" t="e">
        <f>IF(A442="P",CONCATENATE(INDEX('LŠZ P'!A$2:AN$2000,B442,23),";",INDEX('LŠZ P'!A$2:AN$2000,B442,42)),CONCATENATE(INDEX('LŠZ H'!A$2:AM$2000,B442,23),";",INDEX('LŠZ H'!A$2:AM$2000,B442,39)))</f>
        <v>#REF!</v>
      </c>
      <c r="O442" s="294">
        <v>45870</v>
      </c>
      <c r="P442" s="297"/>
    </row>
    <row r="443" spans="1:16" s="262" customFormat="1">
      <c r="A443" s="225" t="s">
        <v>722</v>
      </c>
      <c r="B443" s="258">
        <v>829</v>
      </c>
      <c r="C443" s="392">
        <v>440</v>
      </c>
      <c r="D443" s="225" t="str">
        <f>IF(A443="P",INDEX('LŠZ P'!A$2:AN$2000,B443,11),INDEX('LŠZ H'!A$2:AM$2000,B443,11))</f>
        <v>Martin GALLO</v>
      </c>
      <c r="E443" s="225" t="str">
        <f>IF(A443="P",INDEX('LŠZ P'!A$2:AN$2000,B443,5),INDEX('LŠZ H'!A$2:AM$2000,B443,5))</f>
        <v>OM-P829</v>
      </c>
      <c r="F443" s="225">
        <f>IF(A443="P",INDEX('LŠZ P'!A$2:AN$2000,B443,6),INDEX('LŠZ H'!A$2:AM$2000,B443,6))</f>
        <v>0</v>
      </c>
      <c r="G443" s="258" t="str">
        <f>IF(A443="P",INDEX('LŠZ P'!A$2:AN$2000,B443,21),INDEX('LŠZ H'!A$2:AM$2000,B443,21))</f>
        <v>P</v>
      </c>
      <c r="H443" s="225">
        <f>IF(A443="P",INDEX('LŠZ P'!A$2:AN$2000,B443,17),INDEX('LŠZ H'!A$2:AM$2000,B443,17))</f>
        <v>20012</v>
      </c>
      <c r="I443" s="294">
        <v>45140</v>
      </c>
      <c r="J443" s="258" t="str">
        <f>IF(A443="P",INDEX('LŠZ P'!A$2:AN$2000,B443,2),INDEX('LŠZ H'!A$2:AM$2000,B443,2))</f>
        <v>PK</v>
      </c>
      <c r="K443" s="225" t="str">
        <f>IF(A443="P",CONCATENATE(INDEX('LŠZ P'!A$2:AN$2000,B443,24),",",INDEX('LŠZ P'!A$2:AN$2000,B443,26)," ",INDEX('LŠZ P'!A$2:AN$2000,B443,25)),CONCATENATE(INDEX('LŠZ H'!A$2:AM$2000,B443,24),",",INDEX('LŠZ H'!A$2:AM$2000,B443,26)," ",INDEX('LŠZ H'!A$2:AM$2000,B443,25)))</f>
        <v>J.Vojtaššáka 3147/3,EN-B 45870</v>
      </c>
      <c r="L443" s="225" t="str">
        <f>IF(A443="P",INDEX('LŠZ P'!A$2:AN$2000,B443,20),INDEX('LŠZ H'!A$2:AM$2000,B443,20))</f>
        <v>Vrabec</v>
      </c>
      <c r="M443" s="225" t="str">
        <f>IF(A443="P",CONCATENATE(INDEX('LŠZ P'!A$2:AN$2000,B443,3),"/",INDEX('LŠZ P'!A$2:AN$2000,B443,4)),CONCATENATE(INDEX('LŠZ H'!A$2:AM$2000,B443,3),"/",INDEX('LŠZ H'!A$2:AM$2000,B443,4)))</f>
        <v>SIRIUS/</v>
      </c>
      <c r="N443" s="225" t="e">
        <f>IF(A443="P",CONCATENATE(INDEX('LŠZ P'!A$2:AN$2000,B443,23),";",INDEX('LŠZ P'!A$2:AN$2000,B443,42)),CONCATENATE(INDEX('LŠZ H'!A$2:AM$2000,B443,23),";",INDEX('LŠZ H'!A$2:AM$2000,B443,39)))</f>
        <v>#REF!</v>
      </c>
      <c r="O443" s="294">
        <v>45870</v>
      </c>
      <c r="P443" s="297"/>
    </row>
    <row r="444" spans="1:16" s="262" customFormat="1">
      <c r="A444" s="225" t="s">
        <v>722</v>
      </c>
      <c r="B444" s="258">
        <v>617</v>
      </c>
      <c r="C444" s="392">
        <v>441</v>
      </c>
      <c r="D444" s="225" t="str">
        <f>IF(A444="P",INDEX('LŠZ P'!A$2:AN$2000,B444,11),INDEX('LŠZ H'!A$2:AM$2000,B444,11))</f>
        <v>Bc. Tomáš RÚRIK</v>
      </c>
      <c r="E444" s="225" t="str">
        <f>IF(A444="P",INDEX('LŠZ P'!A$2:AN$2000,B444,5),INDEX('LŠZ H'!A$2:AM$2000,B444,5))</f>
        <v>OM-P617</v>
      </c>
      <c r="F444" s="225">
        <f>IF(A444="P",INDEX('LŠZ P'!A$2:AN$2000,B444,6),INDEX('LŠZ H'!A$2:AM$2000,B444,6))</f>
        <v>0</v>
      </c>
      <c r="G444" s="258" t="str">
        <f>IF(A444="P",INDEX('LŠZ P'!A$2:AN$2000,B444,21),INDEX('LŠZ H'!A$2:AM$2000,B444,21))</f>
        <v>V</v>
      </c>
      <c r="H444" s="225">
        <f>IF(A444="P",INDEX('LŠZ P'!A$2:AN$2000,B444,17),INDEX('LŠZ H'!A$2:AM$2000,B444,17))</f>
        <v>23441</v>
      </c>
      <c r="I444" s="294">
        <v>45140</v>
      </c>
      <c r="J444" s="258" t="str">
        <f>IF(A444="P",INDEX('LŠZ P'!A$2:AN$2000,B444,2),INDEX('LŠZ H'!A$2:AM$2000,B444,2))</f>
        <v>PK</v>
      </c>
      <c r="K444" s="225" t="str">
        <f>IF(A444="P",CONCATENATE(INDEX('LŠZ P'!A$2:AN$2000,B444,24),",",INDEX('LŠZ P'!A$2:AN$2000,B444,26)," ",INDEX('LŠZ P'!A$2:AN$2000,B444,25)),CONCATENATE(INDEX('LŠZ H'!A$2:AM$2000,B444,24),",",INDEX('LŠZ H'!A$2:AM$2000,B444,26)," ",INDEX('LŠZ H'!A$2:AM$2000,B444,25)))</f>
        <v>Langov dvor 20,EN-A 45862</v>
      </c>
      <c r="L444" s="225" t="str">
        <f>IF(A444="P",INDEX('LŠZ P'!A$2:AN$2000,B444,20),INDEX('LŠZ H'!A$2:AM$2000,B444,20))</f>
        <v>Muhelyi</v>
      </c>
      <c r="M444" s="225" t="str">
        <f>IF(A444="P",CONCATENATE(INDEX('LŠZ P'!A$2:AN$2000,B444,3),"/",INDEX('LŠZ P'!A$2:AN$2000,B444,4)),CONCATENATE(INDEX('LŠZ H'!A$2:AM$2000,B444,3),"/",INDEX('LŠZ H'!A$2:AM$2000,B444,4)))</f>
        <v>ALPHA 7 26/</v>
      </c>
      <c r="N444" s="225" t="e">
        <f>IF(A444="P",CONCATENATE(INDEX('LŠZ P'!A$2:AN$2000,B444,23),";",INDEX('LŠZ P'!A$2:AN$2000,B444,42)),CONCATENATE(INDEX('LŠZ H'!A$2:AM$2000,B444,23),";",INDEX('LŠZ H'!A$2:AM$2000,B444,39)))</f>
        <v>#REF!</v>
      </c>
      <c r="O444" s="294">
        <v>45862</v>
      </c>
      <c r="P444" s="297"/>
    </row>
    <row r="445" spans="1:16" s="262" customFormat="1">
      <c r="A445" s="225" t="s">
        <v>722</v>
      </c>
      <c r="B445" s="258">
        <v>923</v>
      </c>
      <c r="C445" s="392">
        <v>442</v>
      </c>
      <c r="D445" s="225" t="str">
        <f>IF(A445="P",INDEX('LŠZ P'!A$2:AN$2000,B445,11),INDEX('LŠZ H'!A$2:AM$2000,B445,11))</f>
        <v>Igor GARSTKA</v>
      </c>
      <c r="E445" s="225" t="str">
        <f>IF(A445="P",INDEX('LŠZ P'!A$2:AN$2000,B445,5),INDEX('LŠZ H'!A$2:AM$2000,B445,5))</f>
        <v>OM-P923</v>
      </c>
      <c r="F445" s="225">
        <f>IF(A445="P",INDEX('LŠZ P'!A$2:AN$2000,B445,6),INDEX('LŠZ H'!A$2:AM$2000,B445,6))</f>
        <v>0</v>
      </c>
      <c r="G445" s="258" t="str">
        <f>IF(A445="P",INDEX('LŠZ P'!A$2:AN$2000,B445,21),INDEX('LŠZ H'!A$2:AM$2000,B445,21))</f>
        <v>P</v>
      </c>
      <c r="H445" s="225">
        <f>IF(A445="P",INDEX('LŠZ P'!A$2:AN$2000,B445,17),INDEX('LŠZ H'!A$2:AM$2000,B445,17))</f>
        <v>21443</v>
      </c>
      <c r="I445" s="294">
        <v>45140</v>
      </c>
      <c r="J445" s="258" t="str">
        <f>IF(A445="P",INDEX('LŠZ P'!A$2:AN$2000,B445,2),INDEX('LŠZ H'!A$2:AM$2000,B445,2))</f>
        <v>PK</v>
      </c>
      <c r="K445" s="225" t="str">
        <f>IF(A445="P",CONCATENATE(INDEX('LŠZ P'!A$2:AN$2000,B445,24),",",INDEX('LŠZ P'!A$2:AN$2000,B445,26)," ",INDEX('LŠZ P'!A$2:AN$2000,B445,25)),CONCATENATE(INDEX('LŠZ H'!A$2:AM$2000,B445,24),",",INDEX('LŠZ H'!A$2:AM$2000,B445,26)," ",INDEX('LŠZ H'!A$2:AM$2000,B445,25)))</f>
        <v>Vrbovská 85,EN-C 45866</v>
      </c>
      <c r="L445" s="225" t="str">
        <f>IF(A445="P",INDEX('LŠZ P'!A$2:AN$2000,B445,20),INDEX('LŠZ H'!A$2:AM$2000,B445,20))</f>
        <v>Šleboda</v>
      </c>
      <c r="M445" s="225" t="str">
        <f>IF(A445="P",CONCATENATE(INDEX('LŠZ P'!A$2:AN$2000,B445,3),"/",INDEX('LŠZ P'!A$2:AN$2000,B445,4)),CONCATENATE(INDEX('LŠZ H'!A$2:AM$2000,B445,3),"/",INDEX('LŠZ H'!A$2:AM$2000,B445,4)))</f>
        <v>ARTIK 6 27/</v>
      </c>
      <c r="N445" s="225" t="e">
        <f>IF(A445="P",CONCATENATE(INDEX('LŠZ P'!A$2:AN$2000,B445,23),";",INDEX('LŠZ P'!A$2:AN$2000,B445,42)),CONCATENATE(INDEX('LŠZ H'!A$2:AM$2000,B445,23),";",INDEX('LŠZ H'!A$2:AM$2000,B445,39)))</f>
        <v>#REF!</v>
      </c>
      <c r="O445" s="294">
        <v>45866</v>
      </c>
      <c r="P445" s="297"/>
    </row>
    <row r="446" spans="1:16" s="262" customFormat="1">
      <c r="A446" s="225" t="s">
        <v>722</v>
      </c>
      <c r="B446" s="258">
        <v>1082</v>
      </c>
      <c r="C446" s="392">
        <v>443</v>
      </c>
      <c r="D446" s="225" t="str">
        <f>IF(A446="P",INDEX('LŠZ P'!A$2:AN$2000,B446,11),INDEX('LŠZ H'!A$2:AM$2000,B446,11))</f>
        <v>Miroslav GAĽO</v>
      </c>
      <c r="E446" s="225" t="str">
        <f>IF(A446="P",INDEX('LŠZ P'!A$2:AN$2000,B446,5),INDEX('LŠZ H'!A$2:AM$2000,B446,5))</f>
        <v>OM-L082</v>
      </c>
      <c r="F446" s="296" t="str">
        <f>IF(A446="P",INDEX('LŠZ P'!A$2:AN$2000,B446,6),INDEX('LŠZ H'!A$2:AM$2000,B446,6))</f>
        <v>P052</v>
      </c>
      <c r="G446" s="258" t="str">
        <f>IF(A446="P",INDEX('LŠZ P'!A$2:AN$2000,B446,21),INDEX('LŠZ H'!A$2:AM$2000,B446,21))</f>
        <v>P</v>
      </c>
      <c r="H446" s="225">
        <f>IF(A446="P",INDEX('LŠZ P'!A$2:AN$2000,B446,17),INDEX('LŠZ H'!A$2:AM$2000,B446,17))</f>
        <v>21577</v>
      </c>
      <c r="I446" s="294">
        <v>45140</v>
      </c>
      <c r="J446" s="258" t="str">
        <f>IF(A446="P",INDEX('LŠZ P'!A$2:AN$2000,B446,2),INDEX('LŠZ H'!A$2:AM$2000,B446,2))</f>
        <v>MPK</v>
      </c>
      <c r="K446" s="225" t="str">
        <f>IF(A446="P",CONCATENATE(INDEX('LŠZ P'!A$2:AN$2000,B446,24),",",INDEX('LŠZ P'!A$2:AN$2000,B446,26)," ",INDEX('LŠZ P'!A$2:AN$2000,B446,25)),CONCATENATE(INDEX('LŠZ H'!A$2:AM$2000,B446,24),",",INDEX('LŠZ H'!A$2:AM$2000,B446,26)," ",INDEX('LŠZ H'!A$2:AM$2000,B446,25)))</f>
        <v>Ulič 77,DGAC 45867</v>
      </c>
      <c r="L446" s="225" t="str">
        <f>IF(A446="P",INDEX('LŠZ P'!A$2:AN$2000,B446,20),INDEX('LŠZ H'!A$2:AM$2000,B446,20))</f>
        <v>Ďurina</v>
      </c>
      <c r="M446" s="225" t="str">
        <f>IF(A446="P",CONCATENATE(INDEX('LŠZ P'!A$2:AN$2000,B446,3),"/",INDEX('LŠZ P'!A$2:AN$2000,B446,4)),CONCATENATE(INDEX('LŠZ H'!A$2:AM$2000,B446,3),"/",INDEX('LŠZ H'!A$2:AM$2000,B446,4)))</f>
        <v>LIFT S/</v>
      </c>
      <c r="N446" s="225" t="e">
        <f>IF(A446="P",CONCATENATE(INDEX('LŠZ P'!A$2:AN$2000,B446,23),";",INDEX('LŠZ P'!A$2:AN$2000,B446,42)),CONCATENATE(INDEX('LŠZ H'!A$2:AM$2000,B446,23),";",INDEX('LŠZ H'!A$2:AM$2000,B446,39)))</f>
        <v>#REF!</v>
      </c>
      <c r="O446" s="294">
        <v>45867</v>
      </c>
      <c r="P446" s="297"/>
    </row>
    <row r="447" spans="1:16" s="583" customFormat="1">
      <c r="A447" s="225" t="s">
        <v>722</v>
      </c>
      <c r="B447" s="258">
        <v>759</v>
      </c>
      <c r="C447" s="392">
        <v>444</v>
      </c>
      <c r="D447" s="225" t="str">
        <f>IF(A447="P",INDEX('LŠZ P'!A$2:AN$2000,B447,11),INDEX('LŠZ H'!A$2:AM$2000,B447,11))</f>
        <v>Ernest  HALÁSZ</v>
      </c>
      <c r="E447" s="225" t="str">
        <f>IF(A447="P",INDEX('LŠZ P'!A$2:AN$2000,B447,5),INDEX('LŠZ H'!A$2:AM$2000,B447,5))</f>
        <v>OM-P759</v>
      </c>
      <c r="F447" s="225" t="str">
        <f>IF(A447="P",INDEX('LŠZ P'!A$2:AN$2000,B447,6),INDEX('LŠZ H'!A$2:AM$2000,B447,6))</f>
        <v>P739</v>
      </c>
      <c r="G447" s="258" t="str">
        <f>IF(A447="P",INDEX('LŠZ P'!A$2:AN$2000,B447,21),INDEX('LŠZ H'!A$2:AM$2000,B447,21))</f>
        <v>P,P</v>
      </c>
      <c r="H447" s="225">
        <f>IF(A447="P",INDEX('LŠZ P'!A$2:AN$2000,B447,17),INDEX('LŠZ H'!A$2:AM$2000,B447,17))</f>
        <v>19273</v>
      </c>
      <c r="I447" s="294">
        <v>45141</v>
      </c>
      <c r="J447" s="258" t="str">
        <f>IF(A447="P",INDEX('LŠZ P'!A$2:AN$2000,B447,2),INDEX('LŠZ H'!A$2:AM$2000,B447,2))</f>
        <v>MPK</v>
      </c>
      <c r="K447" s="225" t="str">
        <f>IF(A447="P",CONCATENATE(INDEX('LŠZ P'!A$2:AN$2000,B447,24),",",INDEX('LŠZ P'!A$2:AN$2000,B447,26)," ",INDEX('LŠZ P'!A$2:AN$2000,B447,25)),CONCATENATE(INDEX('LŠZ H'!A$2:AM$2000,B447,24),",",INDEX('LŠZ H'!A$2:AM$2000,B447,26)," ",INDEX('LŠZ H'!A$2:AM$2000,B447,25)))</f>
        <v>Jarková 16,NIL 45859</v>
      </c>
      <c r="L447" s="225" t="str">
        <f>IF(A447="P",INDEX('LŠZ P'!A$2:AN$2000,B447,20),INDEX('LŠZ H'!A$2:AM$2000,B447,20))</f>
        <v>Vyparina/Ďurina</v>
      </c>
      <c r="M447" s="225" t="str">
        <f>IF(A447="P",CONCATENATE(INDEX('LŠZ P'!A$2:AN$2000,B447,3),"/",INDEX('LŠZ P'!A$2:AN$2000,B447,4)),CONCATENATE(INDEX('LŠZ H'!A$2:AM$2000,B447,3),"/",INDEX('LŠZ H'!A$2:AM$2000,B447,4)))</f>
        <v>PLAY 42 UL/COSMOS 2 PARA</v>
      </c>
      <c r="N447" s="225" t="e">
        <f>IF(A447="P",CONCATENATE(INDEX('LŠZ P'!A$2:AN$2000,B447,23),";",INDEX('LŠZ P'!A$2:AN$2000,B447,42)),CONCATENATE(INDEX('LŠZ H'!A$2:AM$2000,B447,23),";",INDEX('LŠZ H'!A$2:AM$2000,B447,39)))</f>
        <v>#REF!</v>
      </c>
      <c r="O447" s="294">
        <v>45859</v>
      </c>
      <c r="P447" s="297"/>
    </row>
    <row r="448" spans="1:16" s="583" customFormat="1">
      <c r="A448" s="225" t="s">
        <v>722</v>
      </c>
      <c r="B448" s="258">
        <v>608</v>
      </c>
      <c r="C448" s="392">
        <v>445</v>
      </c>
      <c r="D448" s="225" t="str">
        <f>IF(A448="P",INDEX('LŠZ P'!A$2:AN$2000,B448,11),INDEX('LŠZ H'!A$2:AM$2000,B448,11))</f>
        <v>Peter SIEKEL</v>
      </c>
      <c r="E448" s="225" t="str">
        <f>IF(A448="P",INDEX('LŠZ P'!A$2:AN$2000,B448,5),INDEX('LŠZ H'!A$2:AM$2000,B448,5))</f>
        <v>OM-P608</v>
      </c>
      <c r="F448" s="225">
        <f>IF(A448="P",INDEX('LŠZ P'!A$2:AN$2000,B448,6),INDEX('LŠZ H'!A$2:AM$2000,B448,6))</f>
        <v>0</v>
      </c>
      <c r="G448" s="258" t="str">
        <f>IF(A448="P",INDEX('LŠZ P'!A$2:AN$2000,B448,21),INDEX('LŠZ H'!A$2:AM$2000,B448,21))</f>
        <v>V</v>
      </c>
      <c r="H448" s="225">
        <f>IF(A448="P",INDEX('LŠZ P'!A$2:AN$2000,B448,17),INDEX('LŠZ H'!A$2:AM$2000,B448,17))</f>
        <v>23445</v>
      </c>
      <c r="I448" s="294">
        <v>45141</v>
      </c>
      <c r="J448" s="258" t="str">
        <f>IF(A448="P",INDEX('LŠZ P'!A$2:AN$2000,B448,2),INDEX('LŠZ H'!A$2:AM$2000,B448,2))</f>
        <v>PK</v>
      </c>
      <c r="K448" s="225" t="str">
        <f>IF(A448="P",CONCATENATE(INDEX('LŠZ P'!A$2:AN$2000,B448,24),",",INDEX('LŠZ P'!A$2:AN$2000,B448,26)," ",INDEX('LŠZ P'!A$2:AN$2000,B448,25)),CONCATENATE(INDEX('LŠZ H'!A$2:AM$2000,B448,24),",",INDEX('LŠZ H'!A$2:AM$2000,B448,26)," ",INDEX('LŠZ H'!A$2:AM$2000,B448,25)))</f>
        <v>Riazanská 56,EN-B 45862</v>
      </c>
      <c r="L448" s="225" t="str">
        <f>IF(A448="P",INDEX('LŠZ P'!A$2:AN$2000,B448,20),INDEX('LŠZ H'!A$2:AM$2000,B448,20))</f>
        <v>Čierny</v>
      </c>
      <c r="M448" s="225" t="str">
        <f>IF(A448="P",CONCATENATE(INDEX('LŠZ P'!A$2:AN$2000,B448,3),"/",INDEX('LŠZ P'!A$2:AN$2000,B448,4)),CONCATENATE(INDEX('LŠZ H'!A$2:AM$2000,B448,3),"/",INDEX('LŠZ H'!A$2:AM$2000,B448,4)))</f>
        <v>RUSH 5 L/</v>
      </c>
      <c r="N448" s="225" t="e">
        <f>IF(A448="P",CONCATENATE(INDEX('LŠZ P'!A$2:AN$2000,B448,23),";",INDEX('LŠZ P'!A$2:AN$2000,B448,42)),CONCATENATE(INDEX('LŠZ H'!A$2:AM$2000,B448,23),";",INDEX('LŠZ H'!A$2:AM$2000,B448,39)))</f>
        <v>#REF!</v>
      </c>
      <c r="O448" s="294">
        <v>45862</v>
      </c>
      <c r="P448" s="297"/>
    </row>
    <row r="449" spans="1:16" s="583" customFormat="1">
      <c r="A449" s="225" t="s">
        <v>489</v>
      </c>
      <c r="B449" s="258">
        <v>63</v>
      </c>
      <c r="C449" s="392">
        <v>446</v>
      </c>
      <c r="D449" s="225" t="str">
        <f>IF(A449="P",INDEX('LŠZ P'!A$2:AN$2000,B449,11),INDEX('LŠZ H'!A$2:AM$2000,B449,11))</f>
        <v>Ing. Peter REVÚCKY</v>
      </c>
      <c r="E449" s="225" t="str">
        <f>IF(A449="P",INDEX('LŠZ P'!A$2:AN$2000,B449,5),INDEX('LŠZ H'!A$2:AM$2000,B449,5))</f>
        <v>OM-H063</v>
      </c>
      <c r="F449" s="225">
        <f>IF(A449="P",INDEX('LŠZ P'!A$2:AN$2000,B449,6),INDEX('LŠZ H'!A$2:AM$2000,B449,6))</f>
        <v>0</v>
      </c>
      <c r="G449" s="258" t="str">
        <f>IF(A449="P",INDEX('LŠZ P'!A$2:AN$2000,B449,21),INDEX('LŠZ H'!A$2:AM$2000,B449,21))</f>
        <v>P</v>
      </c>
      <c r="H449" s="225">
        <f>IF(A449="P",INDEX('LŠZ P'!A$2:AN$2000,B449,17),INDEX('LŠZ H'!A$2:AM$2000,B449,17))</f>
        <v>22454</v>
      </c>
      <c r="I449" s="294">
        <v>45142</v>
      </c>
      <c r="J449" s="258" t="str">
        <f>IF(A449="P",INDEX('LŠZ P'!A$2:AN$2000,B449,2),INDEX('LŠZ H'!A$2:AM$2000,B449,2))</f>
        <v>MZK</v>
      </c>
      <c r="K449" s="225" t="str">
        <f>IF(A449="P",CONCATENATE(INDEX('LŠZ P'!A$2:AN$2000,B449,24),",",INDEX('LŠZ P'!A$2:AN$2000,B449,26)," ",INDEX('LŠZ P'!A$2:AN$2000,B449,25)),CONCATENATE(INDEX('LŠZ H'!A$2:AM$2000,B449,24),",",INDEX('LŠZ H'!A$2:AM$2000,B449,26)," ",INDEX('LŠZ H'!A$2:AM$2000,B449,25)))</f>
        <v>Kľučiny 459/78,034 01 Liptovská Štiavnica</v>
      </c>
      <c r="L449" s="225" t="str">
        <f>IF(A449="P",INDEX('LŠZ P'!A$2:AN$2000,B449,20),INDEX('LŠZ H'!A$2:AM$2000,B449,20))</f>
        <v>B.Turan</v>
      </c>
      <c r="M449" s="225" t="str">
        <f>IF(A449="P",CONCATENATE(INDEX('LŠZ P'!A$2:AN$2000,B449,3),"/",INDEX('LŠZ P'!A$2:AN$2000,B449,4)),CONCATENATE(INDEX('LŠZ H'!A$2:AM$2000,B449,3),"/",INDEX('LŠZ H'!A$2:AM$2000,B449,4)))</f>
        <v>APOLLO CXM 2002/</v>
      </c>
      <c r="N449" s="225" t="str">
        <f>IF(A449="P",CONCATENATE(INDEX('LŠZ P'!A$2:AN$2000,B449,23),";",INDEX('LŠZ P'!A$2:AN$2000,B449,42)),CONCATENATE(INDEX('LŠZ H'!A$2:AM$2000,B449,23),";",INDEX('LŠZ H'!A$2:AM$2000,B449,39)))</f>
        <v>260,14/444;2. vlastník Miloš Danižík, M.R.Štefánika 2, 034 01 Ružomberok</v>
      </c>
      <c r="O449" s="294">
        <v>45871</v>
      </c>
      <c r="P449" s="297"/>
    </row>
    <row r="450" spans="1:16" s="583" customFormat="1">
      <c r="A450" s="225" t="s">
        <v>722</v>
      </c>
      <c r="B450" s="258">
        <v>423</v>
      </c>
      <c r="C450" s="392">
        <v>447</v>
      </c>
      <c r="D450" s="225" t="str">
        <f>IF(A450="P",INDEX('LŠZ P'!A$2:AN$2000,B450,11),INDEX('LŠZ H'!A$2:AM$2000,B450,11))</f>
        <v>Mgr. Jozef KUDLA</v>
      </c>
      <c r="E450" s="225" t="str">
        <f>IF(A450="P",INDEX('LŠZ P'!A$2:AN$2000,B450,5),INDEX('LŠZ H'!A$2:AM$2000,B450,5))</f>
        <v>OM-P423</v>
      </c>
      <c r="F450" s="225">
        <f>IF(A450="P",INDEX('LŠZ P'!A$2:AN$2000,B450,6),INDEX('LŠZ H'!A$2:AM$2000,B450,6))</f>
        <v>0</v>
      </c>
      <c r="G450" s="258" t="str">
        <f>IF(A450="P",INDEX('LŠZ P'!A$2:AN$2000,B450,21),INDEX('LŠZ H'!A$2:AM$2000,B450,21))</f>
        <v>V</v>
      </c>
      <c r="H450" s="225">
        <f>IF(A450="P",INDEX('LŠZ P'!A$2:AN$2000,B450,17),INDEX('LŠZ H'!A$2:AM$2000,B450,17))</f>
        <v>23447</v>
      </c>
      <c r="I450" s="294">
        <v>45147</v>
      </c>
      <c r="J450" s="258" t="str">
        <f>IF(A450="P",INDEX('LŠZ P'!A$2:AN$2000,B450,2),INDEX('LŠZ H'!A$2:AM$2000,B450,2))</f>
        <v>MPK</v>
      </c>
      <c r="K450" s="225" t="str">
        <f>IF(A450="P",CONCATENATE(INDEX('LŠZ P'!A$2:AN$2000,B450,24),",",INDEX('LŠZ P'!A$2:AN$2000,B450,26)," ",INDEX('LŠZ P'!A$2:AN$2000,B450,25)),CONCATENATE(INDEX('LŠZ H'!A$2:AM$2000,B450,24),",",INDEX('LŠZ H'!A$2:AM$2000,B450,26)," ",INDEX('LŠZ H'!A$2:AM$2000,B450,25)))</f>
        <v>Sv. Vincenta 1,DGAC 45850</v>
      </c>
      <c r="L450" s="225" t="str">
        <f>IF(A450="P",INDEX('LŠZ P'!A$2:AN$2000,B450,20),INDEX('LŠZ H'!A$2:AM$2000,B450,20))</f>
        <v>Čierny</v>
      </c>
      <c r="M450" s="225" t="str">
        <f>IF(A450="P",CONCATENATE(INDEX('LŠZ P'!A$2:AN$2000,B450,3),"/",INDEX('LŠZ P'!A$2:AN$2000,B450,4)),CONCATENATE(INDEX('LŠZ H'!A$2:AM$2000,B450,3),"/",INDEX('LŠZ H'!A$2:AM$2000,B450,4)))</f>
        <v>COLORADO 25/</v>
      </c>
      <c r="N450" s="225" t="e">
        <f>IF(A450="P",CONCATENATE(INDEX('LŠZ P'!A$2:AN$2000,B450,23),";",INDEX('LŠZ P'!A$2:AN$2000,B450,42)),CONCATENATE(INDEX('LŠZ H'!A$2:AM$2000,B450,23),";",INDEX('LŠZ H'!A$2:AM$2000,B450,39)))</f>
        <v>#REF!</v>
      </c>
      <c r="O450" s="294">
        <v>45850</v>
      </c>
      <c r="P450" s="297"/>
    </row>
    <row r="451" spans="1:16" s="583" customFormat="1">
      <c r="A451" s="225" t="s">
        <v>722</v>
      </c>
      <c r="B451" s="258">
        <v>1376</v>
      </c>
      <c r="C451" s="392">
        <v>448</v>
      </c>
      <c r="D451" s="225" t="str">
        <f>IF(A451="P",INDEX('LŠZ P'!A$2:AN$2000,B451,11),INDEX('LŠZ H'!A$2:AM$2000,B451,11))</f>
        <v>Mgr. Miloš GORELKA</v>
      </c>
      <c r="E451" s="225" t="str">
        <f>IF(A451="P",INDEX('LŠZ P'!A$2:AN$2000,B451,5),INDEX('LŠZ H'!A$2:AM$2000,B451,5))</f>
        <v>OM-L376</v>
      </c>
      <c r="F451" s="225">
        <f>IF(A451="P",INDEX('LŠZ P'!A$2:AN$2000,B451,6),INDEX('LŠZ H'!A$2:AM$2000,B451,6))</f>
        <v>0</v>
      </c>
      <c r="G451" s="258" t="str">
        <f>IF(A451="P",INDEX('LŠZ P'!A$2:AN$2000,B451,21),INDEX('LŠZ H'!A$2:AM$2000,B451,21))</f>
        <v>P</v>
      </c>
      <c r="H451" s="225">
        <f>IF(A451="P",INDEX('LŠZ P'!A$2:AN$2000,B451,17),INDEX('LŠZ H'!A$2:AM$2000,B451,17))</f>
        <v>21449</v>
      </c>
      <c r="I451" s="294">
        <v>45145</v>
      </c>
      <c r="J451" s="258" t="str">
        <f>IF(A451="P",INDEX('LŠZ P'!A$2:AN$2000,B451,2),INDEX('LŠZ H'!A$2:AM$2000,B451,2))</f>
        <v>PK</v>
      </c>
      <c r="K451" s="225" t="str">
        <f>IF(A451="P",CONCATENATE(INDEX('LŠZ P'!A$2:AN$2000,B451,24),",",INDEX('LŠZ P'!A$2:AN$2000,B451,26)," ",INDEX('LŠZ P'!A$2:AN$2000,B451,25)),CONCATENATE(INDEX('LŠZ H'!A$2:AM$2000,B451,24),",",INDEX('LŠZ H'!A$2:AM$2000,B451,26)," ",INDEX('LŠZ H'!A$2:AM$2000,B451,25)))</f>
        <v>Melčice 580,EN-C 45865</v>
      </c>
      <c r="L451" s="225" t="str">
        <f>IF(A451="P",INDEX('LŠZ P'!A$2:AN$2000,B451,20),INDEX('LŠZ H'!A$2:AM$2000,B451,20))</f>
        <v>Podmaník</v>
      </c>
      <c r="M451" s="225" t="str">
        <f>IF(A451="P",CONCATENATE(INDEX('LŠZ P'!A$2:AN$2000,B451,3),"/",INDEX('LŠZ P'!A$2:AN$2000,B451,4)),CONCATENATE(INDEX('LŠZ H'!A$2:AM$2000,B451,3),"/",INDEX('LŠZ H'!A$2:AM$2000,B451,4)))</f>
        <v>DELTA 4 ML/</v>
      </c>
      <c r="N451" s="225" t="e">
        <f>IF(A451="P",CONCATENATE(INDEX('LŠZ P'!A$2:AN$2000,B451,23),";",INDEX('LŠZ P'!A$2:AN$2000,B451,42)),CONCATENATE(INDEX('LŠZ H'!A$2:AM$2000,B451,23),";",INDEX('LŠZ H'!A$2:AM$2000,B451,39)))</f>
        <v>#REF!</v>
      </c>
      <c r="O451" s="294">
        <v>45865</v>
      </c>
      <c r="P451" s="297"/>
    </row>
    <row r="452" spans="1:16" s="583" customFormat="1">
      <c r="A452" s="225" t="s">
        <v>722</v>
      </c>
      <c r="B452" s="258">
        <v>554</v>
      </c>
      <c r="C452" s="392">
        <v>449</v>
      </c>
      <c r="D452" s="225" t="str">
        <f>IF(A452="P",INDEX('LŠZ P'!A$2:AN$2000,B452,11),INDEX('LŠZ H'!A$2:AM$2000,B452,11))</f>
        <v>Pavel BARTOŠ</v>
      </c>
      <c r="E452" s="225" t="str">
        <f>IF(A452="P",INDEX('LŠZ P'!A$2:AN$2000,B452,5),INDEX('LŠZ H'!A$2:AM$2000,B452,5))</f>
        <v>OM-P554</v>
      </c>
      <c r="F452" s="225">
        <f>IF(A452="P",INDEX('LŠZ P'!A$2:AN$2000,B452,6),INDEX('LŠZ H'!A$2:AM$2000,B452,6))</f>
        <v>0</v>
      </c>
      <c r="G452" s="258" t="str">
        <f>IF(A452="P",INDEX('LŠZ P'!A$2:AN$2000,B452,21),INDEX('LŠZ H'!A$2:AM$2000,B452,21))</f>
        <v>P</v>
      </c>
      <c r="H452" s="225">
        <f>IF(A452="P",INDEX('LŠZ P'!A$2:AN$2000,B452,17),INDEX('LŠZ H'!A$2:AM$2000,B452,17))</f>
        <v>23449</v>
      </c>
      <c r="I452" s="294">
        <v>45145</v>
      </c>
      <c r="J452" s="258" t="str">
        <f>IF(A452="P",INDEX('LŠZ P'!A$2:AN$2000,B452,2),INDEX('LŠZ H'!A$2:AM$2000,B452,2))</f>
        <v>MPK</v>
      </c>
      <c r="K452" s="225" t="str">
        <f>IF(A452="P",CONCATENATE(INDEX('LŠZ P'!A$2:AN$2000,B452,24),",",INDEX('LŠZ P'!A$2:AN$2000,B452,26)," ",INDEX('LŠZ P'!A$2:AN$2000,B452,25)),CONCATENATE(INDEX('LŠZ H'!A$2:AM$2000,B452,24),",",INDEX('LŠZ H'!A$2:AM$2000,B452,26)," ",INDEX('LŠZ H'!A$2:AM$2000,B452,25)))</f>
        <v>Vlková 351,LTF 1-2 45866</v>
      </c>
      <c r="L452" s="225" t="str">
        <f>IF(A452="P",INDEX('LŠZ P'!A$2:AN$2000,B452,20),INDEX('LŠZ H'!A$2:AM$2000,B452,20))</f>
        <v>Kačmár</v>
      </c>
      <c r="M452" s="225" t="str">
        <f>IF(A452="P",CONCATENATE(INDEX('LŠZ P'!A$2:AN$2000,B452,3),"/",INDEX('LŠZ P'!A$2:AN$2000,B452,4)),CONCATENATE(INDEX('LŠZ H'!A$2:AM$2000,B452,3),"/",INDEX('LŠZ H'!A$2:AM$2000,B452,4)))</f>
        <v>MIURA RS ML/</v>
      </c>
      <c r="N452" s="225" t="e">
        <f>IF(A452="P",CONCATENATE(INDEX('LŠZ P'!A$2:AN$2000,B452,23),";",INDEX('LŠZ P'!A$2:AN$2000,B452,42)),CONCATENATE(INDEX('LŠZ H'!A$2:AM$2000,B452,23),";",INDEX('LŠZ H'!A$2:AM$2000,B452,39)))</f>
        <v>#REF!</v>
      </c>
      <c r="O452" s="294">
        <v>45866</v>
      </c>
      <c r="P452" s="297"/>
    </row>
    <row r="453" spans="1:16" s="877" customFormat="1">
      <c r="A453" s="225" t="s">
        <v>722</v>
      </c>
      <c r="B453" s="258">
        <v>1315</v>
      </c>
      <c r="C453" s="392">
        <v>450</v>
      </c>
      <c r="D453" s="225" t="str">
        <f>IF(A453="P",INDEX('LŠZ P'!A$2:AN$2000,B453,11),INDEX('LŠZ H'!A$2:AM$2000,B453,11))</f>
        <v>ThDr. Jozef ŠIMURDIAK, PhD.</v>
      </c>
      <c r="E453" s="225" t="str">
        <f>IF(A453="P",INDEX('LŠZ P'!A$2:AN$2000,B453,5),INDEX('LŠZ H'!A$2:AM$2000,B453,5))</f>
        <v>OM-L315</v>
      </c>
      <c r="F453" s="225">
        <f>IF(A453="P",INDEX('LŠZ P'!A$2:AN$2000,B453,6),INDEX('LŠZ H'!A$2:AM$2000,B453,6))</f>
        <v>0</v>
      </c>
      <c r="G453" s="258" t="str">
        <f>IF(A453="P",INDEX('LŠZ P'!A$2:AN$2000,B453,21),INDEX('LŠZ H'!A$2:AM$2000,B453,21))</f>
        <v>P</v>
      </c>
      <c r="H453" s="225">
        <f>IF(A453="P",INDEX('LŠZ P'!A$2:AN$2000,B453,17),INDEX('LŠZ H'!A$2:AM$2000,B453,17))</f>
        <v>18239</v>
      </c>
      <c r="I453" s="294">
        <v>45146</v>
      </c>
      <c r="J453" s="258" t="str">
        <f>IF(A453="P",INDEX('LŠZ P'!A$2:AN$2000,B453,2),INDEX('LŠZ H'!A$2:AM$2000,B453,2))</f>
        <v>PK</v>
      </c>
      <c r="K453" s="225" t="str">
        <f>IF(A453="P",CONCATENATE(INDEX('LŠZ P'!A$2:AN$2000,B453,24),",",INDEX('LŠZ P'!A$2:AN$2000,B453,26)," ",INDEX('LŠZ P'!A$2:AN$2000,B453,25)),CONCATENATE(INDEX('LŠZ H'!A$2:AM$2000,B453,24),",",INDEX('LŠZ H'!A$2:AM$2000,B453,26)," ",INDEX('LŠZ H'!A$2:AM$2000,B453,25)))</f>
        <v>Oravská Polhora 702,EN-C 45787</v>
      </c>
      <c r="L453" s="225" t="str">
        <f>IF(A453="P",INDEX('LŠZ P'!A$2:AN$2000,B453,20),INDEX('LŠZ H'!A$2:AM$2000,B453,20))</f>
        <v>Vyparina</v>
      </c>
      <c r="M453" s="225" t="str">
        <f>IF(A453="P",CONCATENATE(INDEX('LŠZ P'!A$2:AN$2000,B453,3),"/",INDEX('LŠZ P'!A$2:AN$2000,B453,4)),CONCATENATE(INDEX('LŠZ H'!A$2:AM$2000,B453,3),"/",INDEX('LŠZ H'!A$2:AM$2000,B453,4)))</f>
        <v>DELTA 3 ML/</v>
      </c>
      <c r="N453" s="225" t="e">
        <f>IF(A453="P",CONCATENATE(INDEX('LŠZ P'!A$2:AN$2000,B453,23),";",INDEX('LŠZ P'!A$2:AN$2000,B453,42)),CONCATENATE(INDEX('LŠZ H'!A$2:AM$2000,B453,23),";",INDEX('LŠZ H'!A$2:AM$2000,B453,39)))</f>
        <v>#REF!</v>
      </c>
      <c r="O453" s="294">
        <v>45787</v>
      </c>
      <c r="P453" s="297"/>
    </row>
    <row r="454" spans="1:16" s="583" customFormat="1">
      <c r="A454" s="225" t="s">
        <v>722</v>
      </c>
      <c r="B454" s="258">
        <v>1207</v>
      </c>
      <c r="C454" s="392">
        <v>451</v>
      </c>
      <c r="D454" s="225" t="str">
        <f>IF(A454="P",INDEX('LŠZ P'!A$2:AN$2000,B454,11),INDEX('LŠZ H'!A$2:AM$2000,B454,11))</f>
        <v>Peter LENHARTOVIČ</v>
      </c>
      <c r="E454" s="225" t="str">
        <f>IF(A454="P",INDEX('LŠZ P'!A$2:AN$2000,B454,5),INDEX('LŠZ H'!A$2:AM$2000,B454,5))</f>
        <v>OM-L207</v>
      </c>
      <c r="F454" s="225" t="str">
        <f>IF(A454="P",INDEX('LŠZ P'!A$2:AN$2000,B454,6),INDEX('LŠZ H'!A$2:AM$2000,B454,6))</f>
        <v>L207</v>
      </c>
      <c r="G454" s="258" t="str">
        <f>IF(A454="P",INDEX('LŠZ P'!A$2:AN$2000,B454,21),INDEX('LŠZ H'!A$2:AM$2000,B454,21))</f>
        <v>Z/Z</v>
      </c>
      <c r="H454" s="225">
        <f>IF(A454="P",INDEX('LŠZ P'!A$2:AN$2000,B454,17),INDEX('LŠZ H'!A$2:AM$2000,B454,17))</f>
        <v>22201</v>
      </c>
      <c r="I454" s="294">
        <v>45148</v>
      </c>
      <c r="J454" s="258" t="str">
        <f>IF(A454="P",INDEX('LŠZ P'!A$2:AN$2000,B454,2),INDEX('LŠZ H'!A$2:AM$2000,B454,2))</f>
        <v>MPK</v>
      </c>
      <c r="K454" s="225" t="str">
        <f>IF(A454="P",CONCATENATE(INDEX('LŠZ P'!A$2:AN$2000,B454,24),",",INDEX('LŠZ P'!A$2:AN$2000,B454,26)," ",INDEX('LŠZ P'!A$2:AN$2000,B454,25)),CONCATENATE(INDEX('LŠZ H'!A$2:AM$2000,B454,24),",",INDEX('LŠZ H'!A$2:AM$2000,B454,26)," ",INDEX('LŠZ H'!A$2:AM$2000,B454,25)))</f>
        <v>Kostolište 438,DULV 45361</v>
      </c>
      <c r="L454" s="225" t="str">
        <f>IF(A454="P",INDEX('LŠZ P'!A$2:AN$2000,B454,20),INDEX('LŠZ H'!A$2:AM$2000,B454,20))</f>
        <v>Mitter</v>
      </c>
      <c r="M454" s="225" t="str">
        <f>IF(A454="P",CONCATENATE(INDEX('LŠZ P'!A$2:AN$2000,B454,3),"/",INDEX('LŠZ P'!A$2:AN$2000,B454,4)),CONCATENATE(INDEX('LŠZ H'!A$2:AM$2000,B454,3),"/",INDEX('LŠZ H'!A$2:AM$2000,B454,4)))</f>
        <v>SILEX M/BULLIX F33</v>
      </c>
      <c r="N454" s="225" t="e">
        <f>IF(A454="P",CONCATENATE(INDEX('LŠZ P'!A$2:AN$2000,B454,23),";",INDEX('LŠZ P'!A$2:AN$2000,B454,42)),CONCATENATE(INDEX('LŠZ H'!A$2:AM$2000,B454,23),";",INDEX('LŠZ H'!A$2:AM$2000,B454,39)))</f>
        <v>#REF!</v>
      </c>
      <c r="O454" s="294">
        <v>45361</v>
      </c>
      <c r="P454" s="297"/>
    </row>
    <row r="455" spans="1:16" s="583" customFormat="1">
      <c r="A455" s="225" t="s">
        <v>722</v>
      </c>
      <c r="B455" s="258">
        <v>685</v>
      </c>
      <c r="C455" s="392">
        <v>452</v>
      </c>
      <c r="D455" s="225" t="str">
        <f>IF(A455="P",INDEX('LŠZ P'!A$2:AN$2000,B455,11),INDEX('LŠZ H'!A$2:AM$2000,B455,11))</f>
        <v>Ing. Vladislav KOVAĽ</v>
      </c>
      <c r="E455" s="225" t="str">
        <f>IF(A455="P",INDEX('LŠZ P'!A$2:AN$2000,B455,5),INDEX('LŠZ H'!A$2:AM$2000,B455,5))</f>
        <v>OM-P685</v>
      </c>
      <c r="F455" s="225">
        <f>IF(A455="P",INDEX('LŠZ P'!A$2:AN$2000,B455,6),INDEX('LŠZ H'!A$2:AM$2000,B455,6))</f>
        <v>0</v>
      </c>
      <c r="G455" s="258" t="str">
        <f>IF(A455="P",INDEX('LŠZ P'!A$2:AN$2000,B455,21),INDEX('LŠZ H'!A$2:AM$2000,B455,21))</f>
        <v>V</v>
      </c>
      <c r="H455" s="225">
        <f>IF(A455="P",INDEX('LŠZ P'!A$2:AN$2000,B455,17),INDEX('LŠZ H'!A$2:AM$2000,B455,17))</f>
        <v>23452</v>
      </c>
      <c r="I455" s="294">
        <v>45152</v>
      </c>
      <c r="J455" s="258" t="str">
        <f>IF(A455="P",INDEX('LŠZ P'!A$2:AN$2000,B455,2),INDEX('LŠZ H'!A$2:AM$2000,B455,2))</f>
        <v>PK</v>
      </c>
      <c r="K455" s="225" t="str">
        <f>IF(A455="P",CONCATENATE(INDEX('LŠZ P'!A$2:AN$2000,B455,24),",",INDEX('LŠZ P'!A$2:AN$2000,B455,26)," ",INDEX('LŠZ P'!A$2:AN$2000,B455,25)),CONCATENATE(INDEX('LŠZ H'!A$2:AM$2000,B455,24),",",INDEX('LŠZ H'!A$2:AM$2000,B455,26)," ",INDEX('LŠZ H'!A$2:AM$2000,B455,25)))</f>
        <v>M.R. Štefánika 1006/17,EN-A 45879</v>
      </c>
      <c r="L455" s="225" t="str">
        <f>IF(A455="P",INDEX('LŠZ P'!A$2:AN$2000,B455,20),INDEX('LŠZ H'!A$2:AM$2000,B455,20))</f>
        <v>Muhelyi</v>
      </c>
      <c r="M455" s="225" t="str">
        <f>IF(A455="P",CONCATENATE(INDEX('LŠZ P'!A$2:AN$2000,B455,3),"/",INDEX('LŠZ P'!A$2:AN$2000,B455,4)),CONCATENATE(INDEX('LŠZ H'!A$2:AM$2000,B455,3),"/",INDEX('LŠZ H'!A$2:AM$2000,B455,4)))</f>
        <v>ALPHA 7 28/</v>
      </c>
      <c r="N455" s="225" t="e">
        <f>IF(A455="P",CONCATENATE(INDEX('LŠZ P'!A$2:AN$2000,B455,23),";",INDEX('LŠZ P'!A$2:AN$2000,B455,42)),CONCATENATE(INDEX('LŠZ H'!A$2:AM$2000,B455,23),";",INDEX('LŠZ H'!A$2:AM$2000,B455,39)))</f>
        <v>#REF!</v>
      </c>
      <c r="O455" s="294">
        <v>45879</v>
      </c>
      <c r="P455" s="297"/>
    </row>
    <row r="456" spans="1:16" s="878" customFormat="1">
      <c r="A456" s="225" t="s">
        <v>722</v>
      </c>
      <c r="B456" s="258">
        <v>634</v>
      </c>
      <c r="C456" s="392">
        <v>453</v>
      </c>
      <c r="D456" s="225" t="str">
        <f>IF(A456="P",INDEX('LŠZ P'!A$2:AN$2000,B456,11),INDEX('LŠZ H'!A$2:AM$2000,B456,11))</f>
        <v>Ing. Miroslav DÉRER</v>
      </c>
      <c r="E456" s="225" t="str">
        <f>IF(A456="P",INDEX('LŠZ P'!A$2:AN$2000,B456,5),INDEX('LŠZ H'!A$2:AM$2000,B456,5))</f>
        <v>OM-P634</v>
      </c>
      <c r="F456" s="225">
        <f>IF(A456="P",INDEX('LŠZ P'!A$2:AN$2000,B456,6),INDEX('LŠZ H'!A$2:AM$2000,B456,6))</f>
        <v>0</v>
      </c>
      <c r="G456" s="258" t="str">
        <f>IF(A456="P",INDEX('LŠZ P'!A$2:AN$2000,B456,21),INDEX('LŠZ H'!A$2:AM$2000,B456,21))</f>
        <v>V</v>
      </c>
      <c r="H456" s="225">
        <f>IF(A456="P",INDEX('LŠZ P'!A$2:AN$2000,B456,17),INDEX('LŠZ H'!A$2:AM$2000,B456,17))</f>
        <v>23453</v>
      </c>
      <c r="I456" s="294">
        <v>45152</v>
      </c>
      <c r="J456" s="258" t="str">
        <f>IF(A456="P",INDEX('LŠZ P'!A$2:AN$2000,B456,2),INDEX('LŠZ H'!A$2:AM$2000,B456,2))</f>
        <v>PK</v>
      </c>
      <c r="K456" s="225" t="str">
        <f>IF(A456="P",CONCATENATE(INDEX('LŠZ P'!A$2:AN$2000,B456,24),",",INDEX('LŠZ P'!A$2:AN$2000,B456,26)," ",INDEX('LŠZ P'!A$2:AN$2000,B456,25)),CONCATENATE(INDEX('LŠZ H'!A$2:AM$2000,B456,24),",",INDEX('LŠZ H'!A$2:AM$2000,B456,26)," ",INDEX('LŠZ H'!A$2:AM$2000,B456,25)))</f>
        <v>Košťany nad Turcom 261,EN-A 45866</v>
      </c>
      <c r="L456" s="225" t="str">
        <f>IF(A456="P",INDEX('LŠZ P'!A$2:AN$2000,B456,20),INDEX('LŠZ H'!A$2:AM$2000,B456,20))</f>
        <v>Muhelyi</v>
      </c>
      <c r="M456" s="225" t="str">
        <f>IF(A456="P",CONCATENATE(INDEX('LŠZ P'!A$2:AN$2000,B456,3),"/",INDEX('LŠZ P'!A$2:AN$2000,B456,4)),CONCATENATE(INDEX('LŠZ H'!A$2:AM$2000,B456,3),"/",INDEX('LŠZ H'!A$2:AM$2000,B456,4)))</f>
        <v>ALPHA 7 28/</v>
      </c>
      <c r="N456" s="225" t="e">
        <f>IF(A456="P",CONCATENATE(INDEX('LŠZ P'!A$2:AN$2000,B456,23),";",INDEX('LŠZ P'!A$2:AN$2000,B456,42)),CONCATENATE(INDEX('LŠZ H'!A$2:AM$2000,B456,23),";",INDEX('LŠZ H'!A$2:AM$2000,B456,39)))</f>
        <v>#REF!</v>
      </c>
      <c r="O456" s="294">
        <v>45866</v>
      </c>
      <c r="P456" s="297"/>
    </row>
    <row r="457" spans="1:16" s="878" customFormat="1">
      <c r="A457" s="225" t="s">
        <v>722</v>
      </c>
      <c r="B457" s="258">
        <v>749</v>
      </c>
      <c r="C457" s="392">
        <v>454</v>
      </c>
      <c r="D457" s="225" t="str">
        <f>IF(A457="P",INDEX('LŠZ P'!A$2:AN$2000,B457,11),INDEX('LŠZ H'!A$2:AM$2000,B457,11))</f>
        <v>Mgr.Peter SENICKÝ</v>
      </c>
      <c r="E457" s="225" t="str">
        <f>IF(A457="P",INDEX('LŠZ P'!A$2:AN$2000,B457,5),INDEX('LŠZ H'!A$2:AM$2000,B457,5))</f>
        <v>OM-P749</v>
      </c>
      <c r="F457" s="225">
        <f>IF(A457="P",INDEX('LŠZ P'!A$2:AN$2000,B457,6),INDEX('LŠZ H'!A$2:AM$2000,B457,6))</f>
        <v>0</v>
      </c>
      <c r="G457" s="258" t="str">
        <f>IF(A457="P",INDEX('LŠZ P'!A$2:AN$2000,B457,21),INDEX('LŠZ H'!A$2:AM$2000,B457,21))</f>
        <v>V</v>
      </c>
      <c r="H457" s="225">
        <f>IF(A457="P",INDEX('LŠZ P'!A$2:AN$2000,B457,17),INDEX('LŠZ H'!A$2:AM$2000,B457,17))</f>
        <v>23454</v>
      </c>
      <c r="I457" s="294">
        <v>45152</v>
      </c>
      <c r="J457" s="258" t="str">
        <f>IF(A457="P",INDEX('LŠZ P'!A$2:AN$2000,B457,2),INDEX('LŠZ H'!A$2:AM$2000,B457,2))</f>
        <v>PK</v>
      </c>
      <c r="K457" s="225" t="str">
        <f>IF(A457="P",CONCATENATE(INDEX('LŠZ P'!A$2:AN$2000,B457,24),",",INDEX('LŠZ P'!A$2:AN$2000,B457,26)," ",INDEX('LŠZ P'!A$2:AN$2000,B457,25)),CONCATENATE(INDEX('LŠZ H'!A$2:AM$2000,B457,24),",",INDEX('LŠZ H'!A$2:AM$2000,B457,26)," ",INDEX('LŠZ H'!A$2:AM$2000,B457,25)))</f>
        <v>Medzi cesty 1,EN-A 45873</v>
      </c>
      <c r="L457" s="225" t="str">
        <f>IF(A457="P",INDEX('LŠZ P'!A$2:AN$2000,B457,20),INDEX('LŠZ H'!A$2:AM$2000,B457,20))</f>
        <v>Muhelyi</v>
      </c>
      <c r="M457" s="225" t="str">
        <f>IF(A457="P",CONCATENATE(INDEX('LŠZ P'!A$2:AN$2000,B457,3),"/",INDEX('LŠZ P'!A$2:AN$2000,B457,4)),CONCATENATE(INDEX('LŠZ H'!A$2:AM$2000,B457,3),"/",INDEX('LŠZ H'!A$2:AM$2000,B457,4)))</f>
        <v>UFO 2 20/</v>
      </c>
      <c r="N457" s="225" t="e">
        <f>IF(A457="P",CONCATENATE(INDEX('LŠZ P'!A$2:AN$2000,B457,23),";",INDEX('LŠZ P'!A$2:AN$2000,B457,42)),CONCATENATE(INDEX('LŠZ H'!A$2:AM$2000,B457,23),";",INDEX('LŠZ H'!A$2:AM$2000,B457,39)))</f>
        <v>#REF!</v>
      </c>
      <c r="O457" s="294">
        <v>45873</v>
      </c>
      <c r="P457" s="297"/>
    </row>
    <row r="458" spans="1:16" s="878" customFormat="1">
      <c r="A458" s="225" t="s">
        <v>722</v>
      </c>
      <c r="B458" s="258">
        <v>689</v>
      </c>
      <c r="C458" s="392">
        <v>455</v>
      </c>
      <c r="D458" s="225" t="str">
        <f>IF(A458="P",INDEX('LŠZ P'!A$2:AN$2000,B458,11),INDEX('LŠZ H'!A$2:AM$2000,B458,11))</f>
        <v>Rastislav DEKKER</v>
      </c>
      <c r="E458" s="225" t="str">
        <f>IF(A458="P",INDEX('LŠZ P'!A$2:AN$2000,B458,5),INDEX('LŠZ H'!A$2:AM$2000,B458,5))</f>
        <v>OM-P689</v>
      </c>
      <c r="F458" s="225">
        <f>IF(A458="P",INDEX('LŠZ P'!A$2:AN$2000,B458,6),INDEX('LŠZ H'!A$2:AM$2000,B458,6))</f>
        <v>0</v>
      </c>
      <c r="G458" s="258" t="str">
        <f>IF(A458="P",INDEX('LŠZ P'!A$2:AN$2000,B458,21),INDEX('LŠZ H'!A$2:AM$2000,B458,21))</f>
        <v>V</v>
      </c>
      <c r="H458" s="225">
        <f>IF(A458="P",INDEX('LŠZ P'!A$2:AN$2000,B458,17),INDEX('LŠZ H'!A$2:AM$2000,B458,17))</f>
        <v>23455</v>
      </c>
      <c r="I458" s="294">
        <v>45152</v>
      </c>
      <c r="J458" s="258" t="str">
        <f>IF(A458="P",INDEX('LŠZ P'!A$2:AN$2000,B458,2),INDEX('LŠZ H'!A$2:AM$2000,B458,2))</f>
        <v>PK</v>
      </c>
      <c r="K458" s="225" t="str">
        <f>IF(A458="P",CONCATENATE(INDEX('LŠZ P'!A$2:AN$2000,B458,24),",",INDEX('LŠZ P'!A$2:AN$2000,B458,26)," ",INDEX('LŠZ P'!A$2:AN$2000,B458,25)),CONCATENATE(INDEX('LŠZ H'!A$2:AM$2000,B458,24),",",INDEX('LŠZ H'!A$2:AM$2000,B458,26)," ",INDEX('LŠZ H'!A$2:AM$2000,B458,25)))</f>
        <v>1. Mája 376/17,EN-B 45143</v>
      </c>
      <c r="L458" s="225" t="str">
        <f>IF(A458="P",INDEX('LŠZ P'!A$2:AN$2000,B458,20),INDEX('LŠZ H'!A$2:AM$2000,B458,20))</f>
        <v>Muhelyi</v>
      </c>
      <c r="M458" s="225" t="str">
        <f>IF(A458="P",CONCATENATE(INDEX('LŠZ P'!A$2:AN$2000,B458,3),"/",INDEX('LŠZ P'!A$2:AN$2000,B458,4)),CONCATENATE(INDEX('LŠZ H'!A$2:AM$2000,B458,3),"/",INDEX('LŠZ H'!A$2:AM$2000,B458,4)))</f>
        <v>EPSILON DLS 26/</v>
      </c>
      <c r="N458" s="225" t="e">
        <f>IF(A458="P",CONCATENATE(INDEX('LŠZ P'!A$2:AN$2000,B458,23),";",INDEX('LŠZ P'!A$2:AN$2000,B458,42)),CONCATENATE(INDEX('LŠZ H'!A$2:AM$2000,B458,23),";",INDEX('LŠZ H'!A$2:AM$2000,B458,39)))</f>
        <v>#REF!</v>
      </c>
      <c r="O458" s="294">
        <v>45874</v>
      </c>
      <c r="P458" s="297"/>
    </row>
    <row r="459" spans="1:16" s="583" customFormat="1">
      <c r="A459" s="225" t="s">
        <v>722</v>
      </c>
      <c r="B459" s="258">
        <v>635</v>
      </c>
      <c r="C459" s="392">
        <v>456</v>
      </c>
      <c r="D459" s="225" t="str">
        <f>IF(A459="P",INDEX('LŠZ P'!A$2:AN$2000,B459,11),INDEX('LŠZ H'!A$2:AM$2000,B459,11))</f>
        <v>Ing. Marek ORAVEC</v>
      </c>
      <c r="E459" s="225" t="str">
        <f>IF(A459="P",INDEX('LŠZ P'!A$2:AN$2000,B459,5),INDEX('LŠZ H'!A$2:AM$2000,B459,5))</f>
        <v>OM-P635</v>
      </c>
      <c r="F459" s="225">
        <f>IF(A459="P",INDEX('LŠZ P'!A$2:AN$2000,B459,6),INDEX('LŠZ H'!A$2:AM$2000,B459,6))</f>
        <v>0</v>
      </c>
      <c r="G459" s="258" t="str">
        <f>IF(A459="P",INDEX('LŠZ P'!A$2:AN$2000,B459,21),INDEX('LŠZ H'!A$2:AM$2000,B459,21))</f>
        <v>V</v>
      </c>
      <c r="H459" s="225">
        <f>IF(A459="P",INDEX('LŠZ P'!A$2:AN$2000,B459,17),INDEX('LŠZ H'!A$2:AM$2000,B459,17))</f>
        <v>23456</v>
      </c>
      <c r="I459" s="294">
        <v>45153</v>
      </c>
      <c r="J459" s="258" t="str">
        <f>IF(A459="P",INDEX('LŠZ P'!A$2:AN$2000,B459,2),INDEX('LŠZ H'!A$2:AM$2000,B459,2))</f>
        <v>PK</v>
      </c>
      <c r="K459" s="225" t="str">
        <f>IF(A459="P",CONCATENATE(INDEX('LŠZ P'!A$2:AN$2000,B459,24),",",INDEX('LŠZ P'!A$2:AN$2000,B459,26)," ",INDEX('LŠZ P'!A$2:AN$2000,B459,25)),CONCATENATE(INDEX('LŠZ H'!A$2:AM$2000,B459,24),",",INDEX('LŠZ H'!A$2:AM$2000,B459,26)," ",INDEX('LŠZ H'!A$2:AM$2000,B459,25)))</f>
        <v>D. Makovického 5135/9,EN-A 45879</v>
      </c>
      <c r="L459" s="225" t="str">
        <f>IF(A459="P",INDEX('LŠZ P'!A$2:AN$2000,B459,20),INDEX('LŠZ H'!A$2:AM$2000,B459,20))</f>
        <v>Muhelyi</v>
      </c>
      <c r="M459" s="225" t="str">
        <f>IF(A459="P",CONCATENATE(INDEX('LŠZ P'!A$2:AN$2000,B459,3),"/",INDEX('LŠZ P'!A$2:AN$2000,B459,4)),CONCATENATE(INDEX('LŠZ H'!A$2:AM$2000,B459,3),"/",INDEX('LŠZ H'!A$2:AM$2000,B459,4)))</f>
        <v>ALPHA 7 28/</v>
      </c>
      <c r="N459" s="225" t="e">
        <f>IF(A459="P",CONCATENATE(INDEX('LŠZ P'!A$2:AN$2000,B459,23),";",INDEX('LŠZ P'!A$2:AN$2000,B459,42)),CONCATENATE(INDEX('LŠZ H'!A$2:AM$2000,B459,23),";",INDEX('LŠZ H'!A$2:AM$2000,B459,39)))</f>
        <v>#REF!</v>
      </c>
      <c r="O459" s="294">
        <v>45879</v>
      </c>
      <c r="P459" s="297"/>
    </row>
    <row r="460" spans="1:16" s="583" customFormat="1">
      <c r="A460" s="225" t="s">
        <v>722</v>
      </c>
      <c r="B460" s="258">
        <v>625</v>
      </c>
      <c r="C460" s="392">
        <v>457</v>
      </c>
      <c r="D460" s="225" t="str">
        <f>IF(A460="P",INDEX('LŠZ P'!A$2:AN$2000,B460,11),INDEX('LŠZ H'!A$2:AM$2000,B460,11))</f>
        <v>Martin POLIVKA</v>
      </c>
      <c r="E460" s="225" t="str">
        <f>IF(A460="P",INDEX('LŠZ P'!A$2:AN$2000,B460,5),INDEX('LŠZ H'!A$2:AM$2000,B460,5))</f>
        <v>OM-P625</v>
      </c>
      <c r="F460" s="225">
        <f>IF(A460="P",INDEX('LŠZ P'!A$2:AN$2000,B460,6),INDEX('LŠZ H'!A$2:AM$2000,B460,6))</f>
        <v>0</v>
      </c>
      <c r="G460" s="258" t="str">
        <f>IF(A460="P",INDEX('LŠZ P'!A$2:AN$2000,B460,21),INDEX('LŠZ H'!A$2:AM$2000,B460,21))</f>
        <v>V</v>
      </c>
      <c r="H460" s="225">
        <f>IF(A460="P",INDEX('LŠZ P'!A$2:AN$2000,B460,17),INDEX('LŠZ H'!A$2:AM$2000,B460,17))</f>
        <v>23457</v>
      </c>
      <c r="I460" s="294">
        <v>45153</v>
      </c>
      <c r="J460" s="258" t="str">
        <f>IF(A460="P",INDEX('LŠZ P'!A$2:AN$2000,B460,2),INDEX('LŠZ H'!A$2:AM$2000,B460,2))</f>
        <v>MPK</v>
      </c>
      <c r="K460" s="225" t="str">
        <f>IF(A460="P",CONCATENATE(INDEX('LŠZ P'!A$2:AN$2000,B460,24),",",INDEX('LŠZ P'!A$2:AN$2000,B460,26)," ",INDEX('LŠZ P'!A$2:AN$2000,B460,25)),CONCATENATE(INDEX('LŠZ H'!A$2:AM$2000,B460,24),",",INDEX('LŠZ H'!A$2:AM$2000,B460,26)," ",INDEX('LŠZ H'!A$2:AM$2000,B460,25)))</f>
        <v>Lackovce 218,EN-1 45874</v>
      </c>
      <c r="L460" s="225" t="str">
        <f>IF(A460="P",INDEX('LŠZ P'!A$2:AN$2000,B460,20),INDEX('LŠZ H'!A$2:AM$2000,B460,20))</f>
        <v>Šimko</v>
      </c>
      <c r="M460" s="225" t="str">
        <f>IF(A460="P",CONCATENATE(INDEX('LŠZ P'!A$2:AN$2000,B460,3),"/",INDEX('LŠZ P'!A$2:AN$2000,B460,4)),CONCATENATE(INDEX('LŠZ H'!A$2:AM$2000,B460,3),"/",INDEX('LŠZ H'!A$2:AM$2000,B460,4)))</f>
        <v>DRIFTAIR 20/</v>
      </c>
      <c r="N460" s="225" t="e">
        <f>IF(A460="P",CONCATENATE(INDEX('LŠZ P'!A$2:AN$2000,B460,23),";",INDEX('LŠZ P'!A$2:AN$2000,B460,42)),CONCATENATE(INDEX('LŠZ H'!A$2:AM$2000,B460,23),";",INDEX('LŠZ H'!A$2:AM$2000,B460,39)))</f>
        <v>#REF!</v>
      </c>
      <c r="O460" s="294">
        <v>45874</v>
      </c>
      <c r="P460" s="297"/>
    </row>
    <row r="461" spans="1:16" s="583" customFormat="1">
      <c r="A461" s="225" t="s">
        <v>722</v>
      </c>
      <c r="B461" s="258">
        <v>633</v>
      </c>
      <c r="C461" s="392">
        <v>458</v>
      </c>
      <c r="D461" s="225" t="str">
        <f>IF(A461="P",INDEX('LŠZ P'!A$2:AN$2000,B461,11),INDEX('LŠZ H'!A$2:AM$2000,B461,11))</f>
        <v>Mgr. Pavol KADLEC</v>
      </c>
      <c r="E461" s="296" t="str">
        <f>IF(A461="P",INDEX('LŠZ P'!A$2:AN$2000,B461,5),INDEX('LŠZ H'!A$2:AM$2000,B461,5))</f>
        <v>OM-P633</v>
      </c>
      <c r="F461" s="225" t="str">
        <f>IF(A461="P",INDEX('LŠZ P'!A$2:AN$2000,B461,6),INDEX('LŠZ H'!A$2:AM$2000,B461,6))</f>
        <v>P633</v>
      </c>
      <c r="G461" s="258" t="str">
        <f>IF(A461="P",INDEX('LŠZ P'!A$2:AN$2000,B461,21),INDEX('LŠZ H'!A$2:AM$2000,B461,21))</f>
        <v>V</v>
      </c>
      <c r="H461" s="225">
        <f>IF(A461="P",INDEX('LŠZ P'!A$2:AN$2000,B461,17),INDEX('LŠZ H'!A$2:AM$2000,B461,17))</f>
        <v>23458</v>
      </c>
      <c r="I461" s="294">
        <v>45153</v>
      </c>
      <c r="J461" s="258" t="str">
        <f>IF(A461="P",INDEX('LŠZ P'!A$2:AN$2000,B461,2),INDEX('LŠZ H'!A$2:AM$2000,B461,2))</f>
        <v>T</v>
      </c>
      <c r="K461" s="225" t="str">
        <f>IF(A461="P",CONCATENATE(INDEX('LŠZ P'!A$2:AN$2000,B461,24),",",INDEX('LŠZ P'!A$2:AN$2000,B461,26)," ",INDEX('LŠZ P'!A$2:AN$2000,B461,25)),CONCATENATE(INDEX('LŠZ H'!A$2:AM$2000,B461,24),",",INDEX('LŠZ H'!A$2:AM$2000,B461,26)," ",INDEX('LŠZ H'!A$2:AM$2000,B461,25)))</f>
        <v>SNP 3265/5, 45876</v>
      </c>
      <c r="L461" s="225" t="str">
        <f>IF(A461="P",INDEX('LŠZ P'!A$2:AN$2000,B461,20),INDEX('LŠZ H'!A$2:AM$2000,B461,20))</f>
        <v>Mitter</v>
      </c>
      <c r="M461" s="225" t="str">
        <f>IF(A461="P",CONCATENATE(INDEX('LŠZ P'!A$2:AN$2000,B461,3),"/",INDEX('LŠZ P'!A$2:AN$2000,B461,4)),CONCATENATE(INDEX('LŠZ H'!A$2:AM$2000,B461,3),"/",INDEX('LŠZ H'!A$2:AM$2000,B461,4)))</f>
        <v>/MAVERICK SPORT</v>
      </c>
      <c r="N461" s="225" t="e">
        <f>IF(A461="P",CONCATENATE(INDEX('LŠZ P'!A$2:AN$2000,B461,23),";",INDEX('LŠZ P'!A$2:AN$2000,B461,42)),CONCATENATE(INDEX('LŠZ H'!A$2:AM$2000,B461,23),";",INDEX('LŠZ H'!A$2:AM$2000,B461,39)))</f>
        <v>#REF!</v>
      </c>
      <c r="O461" s="294">
        <v>45876</v>
      </c>
      <c r="P461" s="297"/>
    </row>
    <row r="462" spans="1:16" s="583" customFormat="1">
      <c r="A462" s="225" t="s">
        <v>722</v>
      </c>
      <c r="B462" s="258">
        <v>753</v>
      </c>
      <c r="C462" s="392">
        <v>459</v>
      </c>
      <c r="D462" s="225" t="str">
        <f>IF(A462="P",INDEX('LŠZ P'!A$2:AN$2000,B462,11),INDEX('LŠZ H'!A$2:AM$2000,B462,11))</f>
        <v>MUDr. Marcela MAJEROVÁ</v>
      </c>
      <c r="E462" s="225" t="str">
        <f>IF(A462="P",INDEX('LŠZ P'!A$2:AN$2000,B462,5),INDEX('LŠZ H'!A$2:AM$2000,B462,5))</f>
        <v>OM-P753</v>
      </c>
      <c r="F462" s="225">
        <f>IF(A462="P",INDEX('LŠZ P'!A$2:AN$2000,B462,6),INDEX('LŠZ H'!A$2:AM$2000,B462,6))</f>
        <v>0</v>
      </c>
      <c r="G462" s="258" t="str">
        <f>IF(A462="P",INDEX('LŠZ P'!A$2:AN$2000,B462,21),INDEX('LŠZ H'!A$2:AM$2000,B462,21))</f>
        <v>V</v>
      </c>
      <c r="H462" s="225">
        <f>IF(A462="P",INDEX('LŠZ P'!A$2:AN$2000,B462,17),INDEX('LŠZ H'!A$2:AM$2000,B462,17))</f>
        <v>23459</v>
      </c>
      <c r="I462" s="294">
        <v>45155</v>
      </c>
      <c r="J462" s="258" t="str">
        <f>IF(A462="P",INDEX('LŠZ P'!A$2:AN$2000,B462,2),INDEX('LŠZ H'!A$2:AM$2000,B462,2))</f>
        <v>PK</v>
      </c>
      <c r="K462" s="225" t="str">
        <f>IF(A462="P",CONCATENATE(INDEX('LŠZ P'!A$2:AN$2000,B462,24),",",INDEX('LŠZ P'!A$2:AN$2000,B462,26)," ",INDEX('LŠZ P'!A$2:AN$2000,B462,25)),CONCATENATE(INDEX('LŠZ H'!A$2:AM$2000,B462,24),",",INDEX('LŠZ H'!A$2:AM$2000,B462,26)," ",INDEX('LŠZ H'!A$2:AM$2000,B462,25)))</f>
        <v>Podlavická cesta 6452/27,EN-A 45872</v>
      </c>
      <c r="L462" s="225" t="str">
        <f>IF(A462="P",INDEX('LŠZ P'!A$2:AN$2000,B462,20),INDEX('LŠZ H'!A$2:AM$2000,B462,20))</f>
        <v>Vrabec</v>
      </c>
      <c r="M462" s="225" t="str">
        <f>IF(A462="P",CONCATENATE(INDEX('LŠZ P'!A$2:AN$2000,B462,3),"/",INDEX('LŠZ P'!A$2:AN$2000,B462,4)),CONCATENATE(INDEX('LŠZ H'!A$2:AM$2000,B462,3),"/",INDEX('LŠZ H'!A$2:AM$2000,B462,4)))</f>
        <v>AYA 2 XS/</v>
      </c>
      <c r="N462" s="225" t="e">
        <f>IF(A462="P",CONCATENATE(INDEX('LŠZ P'!A$2:AN$2000,B462,23),";",INDEX('LŠZ P'!A$2:AN$2000,B462,42)),CONCATENATE(INDEX('LŠZ H'!A$2:AM$2000,B462,23),";",INDEX('LŠZ H'!A$2:AM$2000,B462,39)))</f>
        <v>#REF!</v>
      </c>
      <c r="O462" s="294">
        <v>45872</v>
      </c>
      <c r="P462" s="297"/>
    </row>
    <row r="463" spans="1:16" s="583" customFormat="1">
      <c r="A463" s="225" t="s">
        <v>722</v>
      </c>
      <c r="B463" s="258">
        <v>276</v>
      </c>
      <c r="C463" s="392">
        <v>460</v>
      </c>
      <c r="D463" s="225" t="str">
        <f>IF(A463="P",INDEX('LŠZ P'!A$2:AN$2000,B463,11),INDEX('LŠZ H'!A$2:AM$2000,B463,11))</f>
        <v>Ing. Róbert SETNIČKA</v>
      </c>
      <c r="E463" s="225" t="str">
        <f>IF(A463="P",INDEX('LŠZ P'!A$2:AN$2000,B463,5),INDEX('LŠZ H'!A$2:AM$2000,B463,5))</f>
        <v>OM-P276</v>
      </c>
      <c r="F463" s="225">
        <f>IF(A463="P",INDEX('LŠZ P'!A$2:AN$2000,B463,6),INDEX('LŠZ H'!A$2:AM$2000,B463,6))</f>
        <v>0</v>
      </c>
      <c r="G463" s="258" t="str">
        <f>IF(A463="P",INDEX('LŠZ P'!A$2:AN$2000,B463,21),INDEX('LŠZ H'!A$2:AM$2000,B463,21))</f>
        <v>P</v>
      </c>
      <c r="H463" s="225">
        <f>IF(A463="P",INDEX('LŠZ P'!A$2:AN$2000,B463,17),INDEX('LŠZ H'!A$2:AM$2000,B463,17))</f>
        <v>21442</v>
      </c>
      <c r="I463" s="294">
        <v>45155</v>
      </c>
      <c r="J463" s="258" t="str">
        <f>IF(A463="P",INDEX('LŠZ P'!A$2:AN$2000,B463,2),INDEX('LŠZ H'!A$2:AM$2000,B463,2))</f>
        <v>PK</v>
      </c>
      <c r="K463" s="225" t="str">
        <f>IF(A463="P",CONCATENATE(INDEX('LŠZ P'!A$2:AN$2000,B463,24),",",INDEX('LŠZ P'!A$2:AN$2000,B463,26)," ",INDEX('LŠZ P'!A$2:AN$2000,B463,25)),CONCATENATE(INDEX('LŠZ H'!A$2:AM$2000,B463,24),",",INDEX('LŠZ H'!A$2:AM$2000,B463,26)," ",INDEX('LŠZ H'!A$2:AM$2000,B463,25)))</f>
        <v>Sibírska 60,EN-C 45878</v>
      </c>
      <c r="L463" s="225" t="str">
        <f>IF(A463="P",INDEX('LŠZ P'!A$2:AN$2000,B463,20),INDEX('LŠZ H'!A$2:AM$2000,B463,20))</f>
        <v>Jančiar</v>
      </c>
      <c r="M463" s="225" t="str">
        <f>IF(A463="P",CONCATENATE(INDEX('LŠZ P'!A$2:AN$2000,B463,3),"/",INDEX('LŠZ P'!A$2:AN$2000,B463,4)),CONCATENATE(INDEX('LŠZ H'!A$2:AM$2000,B463,3),"/",INDEX('LŠZ H'!A$2:AM$2000,B463,4)))</f>
        <v>DELTA 4 XL/</v>
      </c>
      <c r="N463" s="225" t="e">
        <f>IF(A463="P",CONCATENATE(INDEX('LŠZ P'!A$2:AN$2000,B463,23),";",INDEX('LŠZ P'!A$2:AN$2000,B463,42)),CONCATENATE(INDEX('LŠZ H'!A$2:AM$2000,B463,23),";",INDEX('LŠZ H'!A$2:AM$2000,B463,39)))</f>
        <v>#REF!</v>
      </c>
      <c r="O463" s="294">
        <v>45878</v>
      </c>
      <c r="P463" s="297"/>
    </row>
    <row r="464" spans="1:16" s="583" customFormat="1">
      <c r="A464" s="225" t="s">
        <v>722</v>
      </c>
      <c r="B464" s="258">
        <v>589</v>
      </c>
      <c r="C464" s="392">
        <v>461</v>
      </c>
      <c r="D464" s="225" t="str">
        <f>IF(A464="P",INDEX('LŠZ P'!A$2:AN$2000,B464,11),INDEX('LŠZ H'!A$2:AM$2000,B464,11))</f>
        <v>Jaroslav SKALIČAN</v>
      </c>
      <c r="E464" s="225" t="str">
        <f>IF(A464="P",INDEX('LŠZ P'!A$2:AN$2000,B464,5),INDEX('LŠZ H'!A$2:AM$2000,B464,5))</f>
        <v>OM-P589</v>
      </c>
      <c r="F464" s="225">
        <f>IF(A464="P",INDEX('LŠZ P'!A$2:AN$2000,B464,6),INDEX('LŠZ H'!A$2:AM$2000,B464,6))</f>
        <v>0</v>
      </c>
      <c r="G464" s="258" t="str">
        <f>IF(A464="P",INDEX('LŠZ P'!A$2:AN$2000,B464,21),INDEX('LŠZ H'!A$2:AM$2000,B464,21))</f>
        <v>P</v>
      </c>
      <c r="H464" s="225">
        <f>IF(A464="P",INDEX('LŠZ P'!A$2:AN$2000,B464,17),INDEX('LŠZ H'!A$2:AM$2000,B464,17))</f>
        <v>21526</v>
      </c>
      <c r="I464" s="294">
        <v>45155</v>
      </c>
      <c r="J464" s="258" t="str">
        <f>IF(A464="P",INDEX('LŠZ P'!A$2:AN$2000,B464,2),INDEX('LŠZ H'!A$2:AM$2000,B464,2))</f>
        <v>PK</v>
      </c>
      <c r="K464" s="225" t="str">
        <f>IF(A464="P",CONCATENATE(INDEX('LŠZ P'!A$2:AN$2000,B464,24),",",INDEX('LŠZ P'!A$2:AN$2000,B464,26)," ",INDEX('LŠZ P'!A$2:AN$2000,B464,25)),CONCATENATE(INDEX('LŠZ H'!A$2:AM$2000,B464,24),",",INDEX('LŠZ H'!A$2:AM$2000,B464,26)," ",INDEX('LŠZ H'!A$2:AM$2000,B464,25)))</f>
        <v>Valča 14,EN-A 45886</v>
      </c>
      <c r="L464" s="225" t="str">
        <f>IF(A464="P",INDEX('LŠZ P'!A$2:AN$2000,B464,20),INDEX('LŠZ H'!A$2:AM$2000,B464,20))</f>
        <v>Vrabec</v>
      </c>
      <c r="M464" s="225" t="str">
        <f>IF(A464="P",CONCATENATE(INDEX('LŠZ P'!A$2:AN$2000,B464,3),"/",INDEX('LŠZ P'!A$2:AN$2000,B464,4)),CONCATENATE(INDEX('LŠZ H'!A$2:AM$2000,B464,3),"/",INDEX('LŠZ H'!A$2:AM$2000,B464,4)))</f>
        <v>CARANCHO M/</v>
      </c>
      <c r="N464" s="225" t="e">
        <f>IF(A464="P",CONCATENATE(INDEX('LŠZ P'!A$2:AN$2000,B464,23),";",INDEX('LŠZ P'!A$2:AN$2000,B464,42)),CONCATENATE(INDEX('LŠZ H'!A$2:AM$2000,B464,23),";",INDEX('LŠZ H'!A$2:AM$2000,B464,39)))</f>
        <v>#REF!</v>
      </c>
      <c r="O464" s="294">
        <v>45886</v>
      </c>
      <c r="P464" s="297"/>
    </row>
    <row r="465" spans="1:16" s="583" customFormat="1">
      <c r="A465" s="225" t="s">
        <v>722</v>
      </c>
      <c r="B465" s="258">
        <v>792</v>
      </c>
      <c r="C465" s="392">
        <v>462</v>
      </c>
      <c r="D465" s="225" t="str">
        <f>IF(A465="P",INDEX('LŠZ P'!A$2:AN$2000,B465,11),INDEX('LŠZ H'!A$2:AM$2000,B465,11))</f>
        <v>Marián TRGALA</v>
      </c>
      <c r="E465" s="225" t="str">
        <f>IF(A465="P",INDEX('LŠZ P'!A$2:AN$2000,B465,5),INDEX('LŠZ H'!A$2:AM$2000,B465,5))</f>
        <v>OM-P792</v>
      </c>
      <c r="F465" s="225">
        <f>IF(A465="P",INDEX('LŠZ P'!A$2:AN$2000,B465,6),INDEX('LŠZ H'!A$2:AM$2000,B465,6))</f>
        <v>0</v>
      </c>
      <c r="G465" s="258" t="str">
        <f>IF(A465="P",INDEX('LŠZ P'!A$2:AN$2000,B465,21),INDEX('LŠZ H'!A$2:AM$2000,B465,21))</f>
        <v>V</v>
      </c>
      <c r="H465" s="225">
        <f>IF(A465="P",INDEX('LŠZ P'!A$2:AN$2000,B465,17),INDEX('LŠZ H'!A$2:AM$2000,B465,17))</f>
        <v>23462</v>
      </c>
      <c r="I465" s="294">
        <v>45155</v>
      </c>
      <c r="J465" s="258" t="str">
        <f>IF(A465="P",INDEX('LŠZ P'!A$2:AN$2000,B465,2),INDEX('LŠZ H'!A$2:AM$2000,B465,2))</f>
        <v>MPK</v>
      </c>
      <c r="K465" s="225" t="str">
        <f>IF(A465="P",CONCATENATE(INDEX('LŠZ P'!A$2:AN$2000,B465,24),",",INDEX('LŠZ P'!A$2:AN$2000,B465,26)," ",INDEX('LŠZ P'!A$2:AN$2000,B465,25)),CONCATENATE(INDEX('LŠZ H'!A$2:AM$2000,B465,24),",",INDEX('LŠZ H'!A$2:AM$2000,B465,26)," ",INDEX('LŠZ H'!A$2:AM$2000,B465,25)))</f>
        <v>Hlavná Paderovce 17/15,DGAC 45886</v>
      </c>
      <c r="L465" s="225" t="str">
        <f>IF(A465="P",INDEX('LŠZ P'!A$2:AN$2000,B465,20),INDEX('LŠZ H'!A$2:AM$2000,B465,20))</f>
        <v>Jančiar</v>
      </c>
      <c r="M465" s="225" t="str">
        <f>IF(A465="P",CONCATENATE(INDEX('LŠZ P'!A$2:AN$2000,B465,3),"/",INDEX('LŠZ P'!A$2:AN$2000,B465,4)),CONCATENATE(INDEX('LŠZ H'!A$2:AM$2000,B465,3),"/",INDEX('LŠZ H'!A$2:AM$2000,B465,4)))</f>
        <v>CHARGER 2-25/</v>
      </c>
      <c r="N465" s="225" t="e">
        <f>IF(A465="P",CONCATENATE(INDEX('LŠZ P'!A$2:AN$2000,B465,23),";",INDEX('LŠZ P'!A$2:AN$2000,B465,42)),CONCATENATE(INDEX('LŠZ H'!A$2:AM$2000,B465,23),";",INDEX('LŠZ H'!A$2:AM$2000,B465,39)))</f>
        <v>#REF!</v>
      </c>
      <c r="O465" s="294">
        <v>45886</v>
      </c>
      <c r="P465" s="297"/>
    </row>
    <row r="466" spans="1:16" s="880" customFormat="1">
      <c r="A466" s="225" t="s">
        <v>722</v>
      </c>
      <c r="B466" s="258">
        <v>1103</v>
      </c>
      <c r="C466" s="392">
        <v>463</v>
      </c>
      <c r="D466" s="225" t="str">
        <f>IF(A466="P",INDEX('LŠZ P'!A$2:AN$2000,B466,11),INDEX('LŠZ H'!A$2:AM$2000,B466,11))</f>
        <v>Csaba NEZNÁNSKY</v>
      </c>
      <c r="E466" s="296" t="str">
        <f>IF(A466="P",INDEX('LŠZ P'!A$2:AN$2000,B466,5),INDEX('LŠZ H'!A$2:AM$2000,B466,5))</f>
        <v>OM-L103</v>
      </c>
      <c r="F466" s="225" t="str">
        <f>IF(A466="P",INDEX('LŠZ P'!A$2:AN$2000,B466,6),INDEX('LŠZ H'!A$2:AM$2000,B466,6))</f>
        <v>L103</v>
      </c>
      <c r="G466" s="258" t="str">
        <f>IF(A466="P",INDEX('LŠZ P'!A$2:AN$2000,B466,21),INDEX('LŠZ H'!A$2:AM$2000,B466,21))</f>
        <v>V//P</v>
      </c>
      <c r="H466" s="225">
        <f>IF(A466="P",INDEX('LŠZ P'!A$2:AN$2000,B466,17),INDEX('LŠZ H'!A$2:AM$2000,B466,17))</f>
        <v>21385</v>
      </c>
      <c r="I466" s="294">
        <v>45155</v>
      </c>
      <c r="J466" s="258" t="str">
        <f>IF(A466="P",INDEX('LŠZ P'!A$2:AN$2000,B466,2),INDEX('LŠZ H'!A$2:AM$2000,B466,2))</f>
        <v>MPK</v>
      </c>
      <c r="K466" s="225" t="str">
        <f>IF(A466="P",CONCATENATE(INDEX('LŠZ P'!A$2:AN$2000,B466,24),",",INDEX('LŠZ P'!A$2:AN$2000,B466,26)," ",INDEX('LŠZ P'!A$2:AN$2000,B466,25)),CONCATENATE(INDEX('LŠZ H'!A$2:AM$2000,B466,24),",",INDEX('LŠZ H'!A$2:AM$2000,B466,26)," ",INDEX('LŠZ H'!A$2:AM$2000,B466,25)))</f>
        <v>Kamenný Most 540,NIL 45103</v>
      </c>
      <c r="L466" s="225" t="str">
        <f>IF(A466="P",INDEX('LŠZ P'!A$2:AN$2000,B466,20),INDEX('LŠZ H'!A$2:AM$2000,B466,20))</f>
        <v>Jančiar//Jančiar</v>
      </c>
      <c r="M466" s="225" t="str">
        <f>IF(A466="P",CONCATENATE(INDEX('LŠZ P'!A$2:AN$2000,B466,3),"/",INDEX('LŠZ P'!A$2:AN$2000,B466,4)),CONCATENATE(INDEX('LŠZ H'!A$2:AM$2000,B466,3),"/",INDEX('LŠZ H'!A$2:AM$2000,B466,4)))</f>
        <v>BLAZE GT 23/THOR 190 LIGHT</v>
      </c>
      <c r="N466" s="225" t="e">
        <f>IF(A466="P",CONCATENATE(INDEX('LŠZ P'!A$2:AN$2000,B466,23),";",INDEX('LŠZ P'!A$2:AN$2000,B466,42)),CONCATENATE(INDEX('LŠZ H'!A$2:AM$2000,B466,23),";",INDEX('LŠZ H'!A$2:AM$2000,B466,39)))</f>
        <v>#REF!</v>
      </c>
      <c r="O466" s="294">
        <v>45886</v>
      </c>
      <c r="P466" s="297"/>
    </row>
    <row r="467" spans="1:16" s="583" customFormat="1">
      <c r="A467" s="225" t="s">
        <v>722</v>
      </c>
      <c r="B467" s="258">
        <v>1047</v>
      </c>
      <c r="C467" s="392">
        <v>464</v>
      </c>
      <c r="D467" s="225" t="str">
        <f>IF(A467="P",INDEX('LŠZ P'!A$2:AN$2000,B467,11),INDEX('LŠZ H'!A$2:AM$2000,B467,11))</f>
        <v>Boris HLOBEŇ</v>
      </c>
      <c r="E467" s="296" t="str">
        <f>IF(A467="P",INDEX('LŠZ P'!A$2:AN$2000,B467,5),INDEX('LŠZ H'!A$2:AM$2000,B467,5))</f>
        <v>OM-L047</v>
      </c>
      <c r="F467" s="225" t="str">
        <f>IF(A467="P",INDEX('LŠZ P'!A$2:AN$2000,B467,6),INDEX('LŠZ H'!A$2:AM$2000,B467,6))</f>
        <v>L047</v>
      </c>
      <c r="G467" s="258" t="str">
        <f>IF(A467="P",INDEX('LŠZ P'!A$2:AN$2000,B467,21),INDEX('LŠZ H'!A$2:AM$2000,B467,21))</f>
        <v>P,P</v>
      </c>
      <c r="H467" s="225">
        <f>IF(A467="P",INDEX('LŠZ P'!A$2:AN$2000,B467,17),INDEX('LŠZ H'!A$2:AM$2000,B467,17))</f>
        <v>16836</v>
      </c>
      <c r="I467" s="294">
        <v>45155</v>
      </c>
      <c r="J467" s="258" t="str">
        <f>IF(A467="P",INDEX('LŠZ P'!A$2:AN$2000,B467,2),INDEX('LŠZ H'!A$2:AM$2000,B467,2))</f>
        <v>MPK</v>
      </c>
      <c r="K467" s="225" t="str">
        <f>IF(A467="P",CONCATENATE(INDEX('LŠZ P'!A$2:AN$2000,B467,24),",",INDEX('LŠZ P'!A$2:AN$2000,B467,26)," ",INDEX('LŠZ P'!A$2:AN$2000,B467,25)),CONCATENATE(INDEX('LŠZ H'!A$2:AM$2000,B467,24),",",INDEX('LŠZ H'!A$2:AM$2000,B467,26)," ",INDEX('LŠZ H'!A$2:AM$2000,B467,25)))</f>
        <v>Prusy 239,NIL 45952</v>
      </c>
      <c r="L467" s="225" t="str">
        <f>IF(A467="P",INDEX('LŠZ P'!A$2:AN$2000,B467,20),INDEX('LŠZ H'!A$2:AM$2000,B467,20))</f>
        <v>Ďurina/Ďurina</v>
      </c>
      <c r="M467" s="225" t="str">
        <f>IF(A467="P",CONCATENATE(INDEX('LŠZ P'!A$2:AN$2000,B467,3),"/",INDEX('LŠZ P'!A$2:AN$2000,B467,4)),CONCATENATE(INDEX('LŠZ H'!A$2:AM$2000,B467,3),"/",INDEX('LŠZ H'!A$2:AM$2000,B467,4)))</f>
        <v>SNAKE XX 20/MINIPLANE PSF</v>
      </c>
      <c r="N467" s="225" t="e">
        <f>IF(A467="P",CONCATENATE(INDEX('LŠZ P'!A$2:AN$2000,B467,23),";",INDEX('LŠZ P'!A$2:AN$2000,B467,42)),CONCATENATE(INDEX('LŠZ H'!A$2:AM$2000,B467,23),";",INDEX('LŠZ H'!A$2:AM$2000,B467,39)))</f>
        <v>#REF!</v>
      </c>
      <c r="O467" s="294">
        <v>45885</v>
      </c>
      <c r="P467" s="297"/>
    </row>
    <row r="468" spans="1:16" s="583" customFormat="1">
      <c r="A468" s="225" t="s">
        <v>722</v>
      </c>
      <c r="B468" s="258">
        <v>1375</v>
      </c>
      <c r="C468" s="392">
        <v>465</v>
      </c>
      <c r="D468" s="225" t="str">
        <f>IF(A468="P",INDEX('LŠZ P'!A$2:AN$2000,B468,11),INDEX('LŠZ H'!A$2:AM$2000,B468,11))</f>
        <v>Szabolcs KÖTELES</v>
      </c>
      <c r="E468" s="225" t="str">
        <f>IF(A468="P",INDEX('LŠZ P'!A$2:AN$2000,B468,5),INDEX('LŠZ H'!A$2:AM$2000,B468,5))</f>
        <v>OM-L375</v>
      </c>
      <c r="F468" s="225">
        <f>IF(A468="P",INDEX('LŠZ P'!A$2:AN$2000,B468,6),INDEX('LŠZ H'!A$2:AM$2000,B468,6))</f>
        <v>0</v>
      </c>
      <c r="G468" s="258" t="str">
        <f>IF(A468="P",INDEX('LŠZ P'!A$2:AN$2000,B468,21),INDEX('LŠZ H'!A$2:AM$2000,B468,21))</f>
        <v>P</v>
      </c>
      <c r="H468" s="225">
        <f>IF(A468="P",INDEX('LŠZ P'!A$2:AN$2000,B468,17),INDEX('LŠZ H'!A$2:AM$2000,B468,17))</f>
        <v>21448</v>
      </c>
      <c r="I468" s="294">
        <v>45155</v>
      </c>
      <c r="J468" s="258" t="str">
        <f>IF(A468="P",INDEX('LŠZ P'!A$2:AN$2000,B468,2),INDEX('LŠZ H'!A$2:AM$2000,B468,2))</f>
        <v>PK</v>
      </c>
      <c r="K468" s="225" t="str">
        <f>IF(A468="P",CONCATENATE(INDEX('LŠZ P'!A$2:AN$2000,B468,24),",",INDEX('LŠZ P'!A$2:AN$2000,B468,26)," ",INDEX('LŠZ P'!A$2:AN$2000,B468,25)),CONCATENATE(INDEX('LŠZ H'!A$2:AM$2000,B468,24),",",INDEX('LŠZ H'!A$2:AM$2000,B468,26)," ",INDEX('LŠZ H'!A$2:AM$2000,B468,25)))</f>
        <v>Spojovacia 11,EN-B 45857</v>
      </c>
      <c r="L468" s="225" t="str">
        <f>IF(A468="P",INDEX('LŠZ P'!A$2:AN$2000,B468,20),INDEX('LŠZ H'!A$2:AM$2000,B468,20))</f>
        <v>Podmaník</v>
      </c>
      <c r="M468" s="225" t="str">
        <f>IF(A468="P",CONCATENATE(INDEX('LŠZ P'!A$2:AN$2000,B468,3),"/",INDEX('LŠZ P'!A$2:AN$2000,B468,4)),CONCATENATE(INDEX('LŠZ H'!A$2:AM$2000,B468,3),"/",INDEX('LŠZ H'!A$2:AM$2000,B468,4)))</f>
        <v>BiGOLDEN 3 42/</v>
      </c>
      <c r="N468" s="225" t="e">
        <f>IF(A468="P",CONCATENATE(INDEX('LŠZ P'!A$2:AN$2000,B468,23),";",INDEX('LŠZ P'!A$2:AN$2000,B468,42)),CONCATENATE(INDEX('LŠZ H'!A$2:AM$2000,B468,23),";",INDEX('LŠZ H'!A$2:AM$2000,B468,39)))</f>
        <v>#REF!</v>
      </c>
      <c r="O468" s="294">
        <v>45857</v>
      </c>
      <c r="P468" s="297"/>
    </row>
    <row r="469" spans="1:16" s="583" customFormat="1">
      <c r="A469" s="225" t="s">
        <v>489</v>
      </c>
      <c r="B469" s="258">
        <v>777</v>
      </c>
      <c r="C469" s="392">
        <v>466</v>
      </c>
      <c r="D469" s="225" t="str">
        <f>IF(A469="P",INDEX('LŠZ P'!A$2:AN$2000,B469,11),INDEX('LŠZ H'!A$2:AM$2000,B469,11))</f>
        <v>Jaroslav BREZINA</v>
      </c>
      <c r="E469" s="225" t="str">
        <f>IF(A469="P",INDEX('LŠZ P'!A$2:AN$2000,B469,5),INDEX('LŠZ H'!A$2:AM$2000,B469,5))</f>
        <v>OM-H777</v>
      </c>
      <c r="F469" s="225">
        <f>IF(A469="P",INDEX('LŠZ P'!A$2:AN$2000,B469,6),INDEX('LŠZ H'!A$2:AM$2000,B469,6))</f>
        <v>0</v>
      </c>
      <c r="G469" s="258" t="str">
        <f>IF(A469="P",INDEX('LŠZ P'!A$2:AN$2000,B469,21),INDEX('LŠZ H'!A$2:AM$2000,B469,21))</f>
        <v>P</v>
      </c>
      <c r="H469" s="225">
        <f>IF(A469="P",INDEX('LŠZ P'!A$2:AN$2000,B469,17),INDEX('LŠZ H'!A$2:AM$2000,B469,17))</f>
        <v>19434</v>
      </c>
      <c r="I469" s="294">
        <v>45155</v>
      </c>
      <c r="J469" s="258" t="str">
        <f>IF(A469="P",INDEX('LŠZ P'!A$2:AN$2000,B469,2),INDEX('LŠZ H'!A$2:AM$2000,B469,2))</f>
        <v>MZK</v>
      </c>
      <c r="K469" s="225" t="str">
        <f>IF(A469="P",CONCATENATE(INDEX('LŠZ P'!A$2:AN$2000,B469,24),",",INDEX('LŠZ P'!A$2:AN$2000,B469,26)," ",INDEX('LŠZ P'!A$2:AN$2000,B469,25)),CONCATENATE(INDEX('LŠZ H'!A$2:AM$2000,B469,24),",",INDEX('LŠZ H'!A$2:AM$2000,B469,26)," ",INDEX('LŠZ H'!A$2:AM$2000,B469,25)))</f>
        <v>Hybe 178,032 31 Hybe</v>
      </c>
      <c r="L469" s="225" t="str">
        <f>IF(A469="P",INDEX('LŠZ P'!A$2:AN$2000,B469,20),INDEX('LŠZ H'!A$2:AM$2000,B469,20))</f>
        <v>M.Turan</v>
      </c>
      <c r="M469" s="225" t="str">
        <f>IF(A469="P",CONCATENATE(INDEX('LŠZ P'!A$2:AN$2000,B469,3),"/",INDEX('LŠZ P'!A$2:AN$2000,B469,4)),CONCATENATE(INDEX('LŠZ H'!A$2:AM$2000,B469,3),"/",INDEX('LŠZ H'!A$2:AM$2000,B469,4)))</f>
        <v>PROFI  / BREZINA 1/</v>
      </c>
      <c r="N469" s="225" t="str">
        <f>IF(A469="P",CONCATENATE(INDEX('LŠZ P'!A$2:AN$2000,B469,23),";",INDEX('LŠZ P'!A$2:AN$2000,B469,42)),CONCATENATE(INDEX('LŠZ H'!A$2:AM$2000,B469,23),";",INDEX('LŠZ H'!A$2:AM$2000,B469,39)))</f>
        <v>590/1931;</v>
      </c>
      <c r="O469" s="294">
        <v>45879</v>
      </c>
      <c r="P469" s="297"/>
    </row>
    <row r="470" spans="1:16" s="583" customFormat="1">
      <c r="A470" s="225" t="s">
        <v>489</v>
      </c>
      <c r="B470" s="258">
        <v>58</v>
      </c>
      <c r="C470" s="392">
        <v>467</v>
      </c>
      <c r="D470" s="225" t="str">
        <f>IF(A470="P",INDEX('LŠZ P'!A$2:AN$2000,B470,11),INDEX('LŠZ H'!A$2:AM$2000,B470,11))</f>
        <v>Roman BENĎÁK</v>
      </c>
      <c r="E470" s="225" t="str">
        <f>IF(A470="P",INDEX('LŠZ P'!A$2:AN$2000,B470,5),INDEX('LŠZ H'!A$2:AM$2000,B470,5))</f>
        <v>OM-H058</v>
      </c>
      <c r="F470" s="225">
        <f>IF(A470="P",INDEX('LŠZ P'!A$2:AN$2000,B470,6),INDEX('LŠZ H'!A$2:AM$2000,B470,6))</f>
        <v>0</v>
      </c>
      <c r="G470" s="258" t="str">
        <f>IF(A470="P",INDEX('LŠZ P'!A$2:AN$2000,B470,21),INDEX('LŠZ H'!A$2:AM$2000,B470,21))</f>
        <v>P</v>
      </c>
      <c r="H470" s="225">
        <f>IF(A470="P",INDEX('LŠZ P'!A$2:AN$2000,B470,17),INDEX('LŠZ H'!A$2:AM$2000,B470,17))</f>
        <v>19551</v>
      </c>
      <c r="I470" s="294">
        <v>45156</v>
      </c>
      <c r="J470" s="258" t="str">
        <f>IF(A470="P",INDEX('LŠZ P'!A$2:AN$2000,B470,2),INDEX('LŠZ H'!A$2:AM$2000,B470,2))</f>
        <v>MZK</v>
      </c>
      <c r="K470" s="225" t="str">
        <f>IF(A470="P",CONCATENATE(INDEX('LŠZ P'!A$2:AN$2000,B470,24),",",INDEX('LŠZ P'!A$2:AN$2000,B470,26)," ",INDEX('LŠZ P'!A$2:AN$2000,B470,25)),CONCATENATE(INDEX('LŠZ H'!A$2:AM$2000,B470,24),",",INDEX('LŠZ H'!A$2:AM$2000,B470,26)," ",INDEX('LŠZ H'!A$2:AM$2000,B470,25)))</f>
        <v>Rínok 339/39,951 35 Veľké Zálužie</v>
      </c>
      <c r="L470" s="225" t="str">
        <f>IF(A470="P",INDEX('LŠZ P'!A$2:AN$2000,B470,20),INDEX('LŠZ H'!A$2:AM$2000,B470,20))</f>
        <v>Jančovič</v>
      </c>
      <c r="M470" s="225" t="str">
        <f>IF(A470="P",CONCATENATE(INDEX('LŠZ P'!A$2:AN$2000,B470,3),"/",INDEX('LŠZ P'!A$2:AN$2000,B470,4)),CONCATENATE(INDEX('LŠZ H'!A$2:AM$2000,B470,3),"/",INDEX('LŠZ H'!A$2:AM$2000,B470,4)))</f>
        <v>APOLLO C 15 DD/DELTA JET 2/</v>
      </c>
      <c r="N470" s="225" t="str">
        <f>IF(A470="P",CONCATENATE(INDEX('LŠZ P'!A$2:AN$2000,B470,23),";",INDEX('LŠZ P'!A$2:AN$2000,B470,42)),CONCATENATE(INDEX('LŠZ H'!A$2:AM$2000,B470,23),";",INDEX('LŠZ H'!A$2:AM$2000,B470,39)))</f>
        <v>785/1546;</v>
      </c>
      <c r="O470" s="294">
        <v>45883</v>
      </c>
      <c r="P470" s="297"/>
    </row>
    <row r="471" spans="1:16" s="583" customFormat="1">
      <c r="A471" s="225" t="s">
        <v>722</v>
      </c>
      <c r="B471" s="258">
        <v>230</v>
      </c>
      <c r="C471" s="392">
        <v>468</v>
      </c>
      <c r="D471" s="225" t="str">
        <f>IF(A471="P",INDEX('LŠZ P'!A$2:AN$2000,B471,11),INDEX('LŠZ H'!A$2:AM$2000,B471,11))</f>
        <v>Norbert CSEPREGHY</v>
      </c>
      <c r="E471" s="225" t="str">
        <f>IF(A471="P",INDEX('LŠZ P'!A$2:AN$2000,B471,5),INDEX('LŠZ H'!A$2:AM$2000,B471,5))</f>
        <v>OM-P230</v>
      </c>
      <c r="F471" s="296" t="str">
        <f>IF(A471="P",INDEX('LŠZ P'!A$2:AN$2000,B471,6),INDEX('LŠZ H'!A$2:AM$2000,B471,6))</f>
        <v>L203</v>
      </c>
      <c r="G471" s="258" t="str">
        <f>IF(A471="P",INDEX('LŠZ P'!A$2:AN$2000,B471,21),INDEX('LŠZ H'!A$2:AM$2000,B471,21))</f>
        <v>P/P</v>
      </c>
      <c r="H471" s="225">
        <f>IF(A471="P",INDEX('LŠZ P'!A$2:AN$2000,B471,17),INDEX('LŠZ H'!A$2:AM$2000,B471,17))</f>
        <v>21486</v>
      </c>
      <c r="I471" s="294">
        <v>45156</v>
      </c>
      <c r="J471" s="258" t="str">
        <f>IF(A471="P",INDEX('LŠZ P'!A$2:AN$2000,B471,2),INDEX('LŠZ H'!A$2:AM$2000,B471,2))</f>
        <v>MPK</v>
      </c>
      <c r="K471" s="225" t="str">
        <f>IF(A471="P",CONCATENATE(INDEX('LŠZ P'!A$2:AN$2000,B471,24),",",INDEX('LŠZ P'!A$2:AN$2000,B471,26)," ",INDEX('LŠZ P'!A$2:AN$2000,B471,25)),CONCATENATE(INDEX('LŠZ H'!A$2:AM$2000,B471,24),",",INDEX('LŠZ H'!A$2:AM$2000,B471,26)," ",INDEX('LŠZ H'!A$2:AM$2000,B471,25)))</f>
        <v>Kajal 331,EN-B 45518</v>
      </c>
      <c r="L471" s="225" t="str">
        <f>IF(A471="P",INDEX('LŠZ P'!A$2:AN$2000,B471,20),INDEX('LŠZ H'!A$2:AM$2000,B471,20))</f>
        <v>Čierny/Ďurina</v>
      </c>
      <c r="M471" s="225" t="str">
        <f>IF(A471="P",CONCATENATE(INDEX('LŠZ P'!A$2:AN$2000,B471,3),"/",INDEX('LŠZ P'!A$2:AN$2000,B471,4)),CONCATENATE(INDEX('LŠZ H'!A$2:AM$2000,B471,3),"/",INDEX('LŠZ H'!A$2:AM$2000,B471,4)))</f>
        <v>PLUTO 2 M/XC 200 EVO</v>
      </c>
      <c r="N471" s="225" t="e">
        <f>IF(A471="P",CONCATENATE(INDEX('LŠZ P'!A$2:AN$2000,B471,23),";",INDEX('LŠZ P'!A$2:AN$2000,B471,42)),CONCATENATE(INDEX('LŠZ H'!A$2:AM$2000,B471,23),";",INDEX('LŠZ H'!A$2:AM$2000,B471,39)))</f>
        <v>#REF!</v>
      </c>
      <c r="O471" s="294">
        <v>45518</v>
      </c>
      <c r="P471" s="297"/>
    </row>
    <row r="472" spans="1:16" s="878" customFormat="1">
      <c r="A472" s="225" t="s">
        <v>722</v>
      </c>
      <c r="B472" s="258">
        <v>910</v>
      </c>
      <c r="C472" s="392">
        <v>469</v>
      </c>
      <c r="D472" s="225" t="str">
        <f>IF(A472="P",INDEX('LŠZ P'!A$2:AN$2000,B472,11),INDEX('LŠZ H'!A$2:AM$2000,B472,11))</f>
        <v>Mgr.Ing.Andrej LEGUTKÝ</v>
      </c>
      <c r="E472" s="225" t="str">
        <f>IF(A472="P",INDEX('LŠZ P'!A$2:AN$2000,B472,5),INDEX('LŠZ H'!A$2:AM$2000,B472,5))</f>
        <v>OM-P910</v>
      </c>
      <c r="F472" s="225">
        <f>IF(A472="P",INDEX('LŠZ P'!A$2:AN$2000,B472,6),INDEX('LŠZ H'!A$2:AM$2000,B472,6))</f>
        <v>0</v>
      </c>
      <c r="G472" s="258" t="str">
        <f>IF(A472="P",INDEX('LŠZ P'!A$2:AN$2000,B472,21),INDEX('LŠZ H'!A$2:AM$2000,B472,21))</f>
        <v>P</v>
      </c>
      <c r="H472" s="225">
        <f>IF(A472="P",INDEX('LŠZ P'!A$2:AN$2000,B472,17),INDEX('LŠZ H'!A$2:AM$2000,B472,17))</f>
        <v>17774</v>
      </c>
      <c r="I472" s="294">
        <v>45156</v>
      </c>
      <c r="J472" s="258" t="str">
        <f>IF(A472="P",INDEX('LŠZ P'!A$2:AN$2000,B472,2),INDEX('LŠZ H'!A$2:AM$2000,B472,2))</f>
        <v>PK</v>
      </c>
      <c r="K472" s="225" t="str">
        <f>IF(A472="P",CONCATENATE(INDEX('LŠZ P'!A$2:AN$2000,B472,24),",",INDEX('LŠZ P'!A$2:AN$2000,B472,26)," ",INDEX('LŠZ P'!A$2:AN$2000,B472,25)),CONCATENATE(INDEX('LŠZ H'!A$2:AM$2000,B472,24),",",INDEX('LŠZ H'!A$2:AM$2000,B472,26)," ",INDEX('LŠZ H'!A$2:AM$2000,B472,25)))</f>
        <v>Kpt.Nálepku 139/98,EN-C 45884</v>
      </c>
      <c r="L472" s="225" t="str">
        <f>IF(A472="P",INDEX('LŠZ P'!A$2:AN$2000,B472,20),INDEX('LŠZ H'!A$2:AM$2000,B472,20))</f>
        <v>Šleboda</v>
      </c>
      <c r="M472" s="225" t="str">
        <f>IF(A472="P",CONCATENATE(INDEX('LŠZ P'!A$2:AN$2000,B472,3),"/",INDEX('LŠZ P'!A$2:AN$2000,B472,4)),CONCATENATE(INDEX('LŠZ H'!A$2:AM$2000,B472,3),"/",INDEX('LŠZ H'!A$2:AM$2000,B472,4)))</f>
        <v>DELTA 3 XL/</v>
      </c>
      <c r="N472" s="225" t="e">
        <f>IF(A472="P",CONCATENATE(INDEX('LŠZ P'!A$2:AN$2000,B472,23),";",INDEX('LŠZ P'!A$2:AN$2000,B472,42)),CONCATENATE(INDEX('LŠZ H'!A$2:AM$2000,B472,23),";",INDEX('LŠZ H'!A$2:AM$2000,B472,39)))</f>
        <v>#REF!</v>
      </c>
      <c r="O472" s="294">
        <v>45884</v>
      </c>
      <c r="P472" s="297"/>
    </row>
    <row r="473" spans="1:16" s="878" customFormat="1">
      <c r="A473" s="225" t="s">
        <v>722</v>
      </c>
      <c r="B473" s="258">
        <v>1215</v>
      </c>
      <c r="C473" s="392">
        <v>470</v>
      </c>
      <c r="D473" s="225" t="str">
        <f>IF(A473="P",INDEX('LŠZ P'!A$2:AN$2000,B473,11),INDEX('LŠZ H'!A$2:AM$2000,B473,11))</f>
        <v>Mgr.Ing.Andrej LEGUTKÝ</v>
      </c>
      <c r="E473" s="225" t="str">
        <f>IF(A473="P",INDEX('LŠZ P'!A$2:AN$2000,B473,5),INDEX('LŠZ H'!A$2:AM$2000,B473,5))</f>
        <v>OM-L215</v>
      </c>
      <c r="F473" s="296" t="str">
        <f>IF(A473="P",INDEX('LŠZ P'!A$2:AN$2000,B473,6),INDEX('LŠZ H'!A$2:AM$2000,B473,6))</f>
        <v>P590</v>
      </c>
      <c r="G473" s="258" t="str">
        <f>IF(A473="P",INDEX('LŠZ P'!A$2:AN$2000,B473,21),INDEX('LŠZ H'!A$2:AM$2000,B473,21))</f>
        <v>P</v>
      </c>
      <c r="H473" s="225">
        <f>IF(A473="P",INDEX('LŠZ P'!A$2:AN$2000,B473,17),INDEX('LŠZ H'!A$2:AM$2000,B473,17))</f>
        <v>16445</v>
      </c>
      <c r="I473" s="294">
        <v>45156</v>
      </c>
      <c r="J473" s="258" t="str">
        <f>IF(A473="P",INDEX('LŠZ P'!A$2:AN$2000,B473,2),INDEX('LŠZ H'!A$2:AM$2000,B473,2))</f>
        <v>MPK</v>
      </c>
      <c r="K473" s="225" t="str">
        <f>IF(A473="P",CONCATENATE(INDEX('LŠZ P'!A$2:AN$2000,B473,24),",",INDEX('LŠZ P'!A$2:AN$2000,B473,26)," ",INDEX('LŠZ P'!A$2:AN$2000,B473,25)),CONCATENATE(INDEX('LŠZ H'!A$2:AM$2000,B473,24),",",INDEX('LŠZ H'!A$2:AM$2000,B473,26)," ",INDEX('LŠZ H'!A$2:AM$2000,B473,25)))</f>
        <v>Kpt.Nálepku 139/98,EN-B 45884</v>
      </c>
      <c r="L473" s="225" t="str">
        <f>IF(A473="P",INDEX('LŠZ P'!A$2:AN$2000,B473,20),INDEX('LŠZ H'!A$2:AM$2000,B473,20))</f>
        <v>Šleboda</v>
      </c>
      <c r="M473" s="225" t="str">
        <f>IF(A473="P",CONCATENATE(INDEX('LŠZ P'!A$2:AN$2000,B473,3),"/",INDEX('LŠZ P'!A$2:AN$2000,B473,4)),CONCATENATE(INDEX('LŠZ H'!A$2:AM$2000,B473,3),"/",INDEX('LŠZ H'!A$2:AM$2000,B473,4)))</f>
        <v>ROADSTER 2 28/</v>
      </c>
      <c r="N473" s="225" t="e">
        <f>IF(A473="P",CONCATENATE(INDEX('LŠZ P'!A$2:AN$2000,B473,23),";",INDEX('LŠZ P'!A$2:AN$2000,B473,42)),CONCATENATE(INDEX('LŠZ H'!A$2:AM$2000,B473,23),";",INDEX('LŠZ H'!A$2:AM$2000,B473,39)))</f>
        <v>#REF!</v>
      </c>
      <c r="O473" s="294">
        <v>45884</v>
      </c>
      <c r="P473" s="297"/>
    </row>
    <row r="474" spans="1:16" s="878" customFormat="1">
      <c r="A474" s="225" t="s">
        <v>722</v>
      </c>
      <c r="B474" s="258">
        <v>1517</v>
      </c>
      <c r="C474" s="392">
        <v>471</v>
      </c>
      <c r="D474" s="225" t="str">
        <f>IF(A474="P",INDEX('LŠZ P'!A$2:AN$2000,B474,11),INDEX('LŠZ H'!A$2:AM$2000,B474,11))</f>
        <v>Martin ĎURINA</v>
      </c>
      <c r="E474" s="296">
        <f>IF(A474="P",INDEX('LŠZ P'!A$2:AN$2000,B474,5),INDEX('LŠZ H'!A$2:AM$2000,B474,5))</f>
        <v>0</v>
      </c>
      <c r="F474" s="225" t="str">
        <f>IF(A474="P",INDEX('LŠZ P'!A$2:AN$2000,B474,6),INDEX('LŠZ H'!A$2:AM$2000,B474,6))</f>
        <v>P628</v>
      </c>
      <c r="G474" s="258" t="str">
        <f>IF(A474="P",INDEX('LŠZ P'!A$2:AN$2000,B474,21),INDEX('LŠZ H'!A$2:AM$2000,B474,21))</f>
        <v>P</v>
      </c>
      <c r="H474" s="225">
        <f>IF(A474="P",INDEX('LŠZ P'!A$2:AN$2000,B474,17),INDEX('LŠZ H'!A$2:AM$2000,B474,17))</f>
        <v>19445</v>
      </c>
      <c r="I474" s="294">
        <v>45156</v>
      </c>
      <c r="J474" s="258" t="str">
        <f>IF(A474="P",INDEX('LŠZ P'!A$2:AN$2000,B474,2),INDEX('LŠZ H'!A$2:AM$2000,B474,2))</f>
        <v>T</v>
      </c>
      <c r="K474" s="225" t="str">
        <f>IF(A474="P",CONCATENATE(INDEX('LŠZ P'!A$2:AN$2000,B474,24),",",INDEX('LŠZ P'!A$2:AN$2000,B474,26)," ",INDEX('LŠZ P'!A$2:AN$2000,B474,25)),CONCATENATE(INDEX('LŠZ H'!A$2:AM$2000,B474,24),",",INDEX('LŠZ H'!A$2:AM$2000,B474,26)," ",INDEX('LŠZ H'!A$2:AM$2000,B474,25)))</f>
        <v>Jégeho 2/11,NIL 45885</v>
      </c>
      <c r="L474" s="225" t="str">
        <f>IF(A474="P",INDEX('LŠZ P'!A$2:AN$2000,B474,20),INDEX('LŠZ H'!A$2:AM$2000,B474,20))</f>
        <v>Ďurina</v>
      </c>
      <c r="M474" s="225" t="str">
        <f>IF(A474="P",CONCATENATE(INDEX('LŠZ P'!A$2:AN$2000,B474,3),"/",INDEX('LŠZ P'!A$2:AN$2000,B474,4)),CONCATENATE(INDEX('LŠZ H'!A$2:AM$2000,B474,3),"/",INDEX('LŠZ H'!A$2:AM$2000,B474,4)))</f>
        <v>/SIMONINI 2 EVO</v>
      </c>
      <c r="N474" s="225" t="e">
        <f>IF(A474="P",CONCATENATE(INDEX('LŠZ P'!A$2:AN$2000,B474,23),";",INDEX('LŠZ P'!A$2:AN$2000,B474,42)),CONCATENATE(INDEX('LŠZ H'!A$2:AM$2000,B474,23),";",INDEX('LŠZ H'!A$2:AM$2000,B474,39)))</f>
        <v>#REF!</v>
      </c>
      <c r="O474" s="294">
        <v>45885</v>
      </c>
      <c r="P474" s="297"/>
    </row>
    <row r="475" spans="1:16" s="878" customFormat="1">
      <c r="A475" s="225" t="s">
        <v>722</v>
      </c>
      <c r="B475" s="258">
        <v>1329</v>
      </c>
      <c r="C475" s="392">
        <v>472</v>
      </c>
      <c r="D475" s="225" t="str">
        <f>IF(A475="P",INDEX('LŠZ P'!A$2:AN$2000,B475,11),INDEX('LŠZ H'!A$2:AM$2000,B475,11))</f>
        <v>Lukáš ČUBA</v>
      </c>
      <c r="E475" s="225" t="str">
        <f>IF(A475="P",INDEX('LŠZ P'!A$2:AN$2000,B475,5),INDEX('LŠZ H'!A$2:AM$2000,B475,5))</f>
        <v>OM-L329</v>
      </c>
      <c r="F475" s="296">
        <f>IF(A475="P",INDEX('LŠZ P'!A$2:AN$2000,B475,6),INDEX('LŠZ H'!A$2:AM$2000,B475,6))</f>
        <v>0</v>
      </c>
      <c r="G475" s="258" t="str">
        <f>IF(A475="P",INDEX('LŠZ P'!A$2:AN$2000,B475,21),INDEX('LŠZ H'!A$2:AM$2000,B475,21))</f>
        <v>Z</v>
      </c>
      <c r="H475" s="225">
        <f>IF(A475="P",INDEX('LŠZ P'!A$2:AN$2000,B475,17),INDEX('LŠZ H'!A$2:AM$2000,B475,17))</f>
        <v>23472</v>
      </c>
      <c r="I475" s="294">
        <v>45156</v>
      </c>
      <c r="J475" s="258" t="str">
        <f>IF(A475="P",INDEX('LŠZ P'!A$2:AN$2000,B475,2),INDEX('LŠZ H'!A$2:AM$2000,B475,2))</f>
        <v>PK</v>
      </c>
      <c r="K475" s="225" t="str">
        <f>IF(A475="P",CONCATENATE(INDEX('LŠZ P'!A$2:AN$2000,B475,24),",",INDEX('LŠZ P'!A$2:AN$2000,B475,26)," ",INDEX('LŠZ P'!A$2:AN$2000,B475,25)),CONCATENATE(INDEX('LŠZ H'!A$2:AM$2000,B475,24),",",INDEX('LŠZ H'!A$2:AM$2000,B475,26)," ",INDEX('LŠZ H'!A$2:AM$2000,B475,25)))</f>
        <v>17. Novembra 81,EN-B 45726</v>
      </c>
      <c r="L475" s="225" t="str">
        <f>IF(A475="P",INDEX('LŠZ P'!A$2:AN$2000,B475,20),INDEX('LŠZ H'!A$2:AM$2000,B475,20))</f>
        <v>Muhelyi</v>
      </c>
      <c r="M475" s="225" t="str">
        <f>IF(A475="P",CONCATENATE(INDEX('LŠZ P'!A$2:AN$2000,B475,3),"/",INDEX('LŠZ P'!A$2:AN$2000,B475,4)),CONCATENATE(INDEX('LŠZ H'!A$2:AM$2000,B475,3),"/",INDEX('LŠZ H'!A$2:AM$2000,B475,4)))</f>
        <v>EPIC M/</v>
      </c>
      <c r="N475" s="225" t="e">
        <f>IF(A475="P",CONCATENATE(INDEX('LŠZ P'!A$2:AN$2000,B475,23),";",INDEX('LŠZ P'!A$2:AN$2000,B475,42)),CONCATENATE(INDEX('LŠZ H'!A$2:AM$2000,B475,23),";",INDEX('LŠZ H'!A$2:AM$2000,B475,39)))</f>
        <v>#REF!</v>
      </c>
      <c r="O475" s="294">
        <v>45726</v>
      </c>
      <c r="P475" s="297"/>
    </row>
    <row r="476" spans="1:16" s="583" customFormat="1">
      <c r="A476" s="225" t="s">
        <v>489</v>
      </c>
      <c r="B476" s="258">
        <v>77</v>
      </c>
      <c r="C476" s="392">
        <v>473</v>
      </c>
      <c r="D476" s="225" t="str">
        <f>IF(A476="P",INDEX('LŠZ P'!A$2:AN$2000,B476,11),INDEX('LŠZ H'!A$2:AM$2000,B476,11))</f>
        <v>František ŠUCHAŇ</v>
      </c>
      <c r="E476" s="225" t="str">
        <f>IF(A476="P",INDEX('LŠZ P'!A$2:AN$2000,B476,5),INDEX('LŠZ H'!A$2:AM$2000,B476,5))</f>
        <v>OM-H077</v>
      </c>
      <c r="F476" s="225">
        <f>IF(A476="P",INDEX('LŠZ P'!A$2:AN$2000,B476,6),INDEX('LŠZ H'!A$2:AM$2000,B476,6))</f>
        <v>0</v>
      </c>
      <c r="G476" s="258" t="str">
        <f>IF(A476="P",INDEX('LŠZ P'!A$2:AN$2000,B476,21),INDEX('LŠZ H'!A$2:AM$2000,B476,21))</f>
        <v>P</v>
      </c>
      <c r="H476" s="225">
        <f>IF(A476="P",INDEX('LŠZ P'!A$2:AN$2000,B476,17),INDEX('LŠZ H'!A$2:AM$2000,B476,17))</f>
        <v>19450</v>
      </c>
      <c r="I476" s="294">
        <v>45159</v>
      </c>
      <c r="J476" s="258" t="str">
        <f>IF(A476="P",INDEX('LŠZ P'!A$2:AN$2000,B476,2),INDEX('LŠZ H'!A$2:AM$2000,B476,2))</f>
        <v>MZK</v>
      </c>
      <c r="K476" s="225" t="str">
        <f>IF(A476="P",CONCATENATE(INDEX('LŠZ P'!A$2:AN$2000,B476,24),",",INDEX('LŠZ P'!A$2:AN$2000,B476,26)," ",INDEX('LŠZ P'!A$2:AN$2000,B476,25)),CONCATENATE(INDEX('LŠZ H'!A$2:AM$2000,B476,24),",",INDEX('LŠZ H'!A$2:AM$2000,B476,26)," ",INDEX('LŠZ H'!A$2:AM$2000,B476,25)))</f>
        <v>SNP 64,976 66 Polomka</v>
      </c>
      <c r="L476" s="225" t="str">
        <f>IF(A476="P",INDEX('LŠZ P'!A$2:AN$2000,B476,20),INDEX('LŠZ H'!A$2:AM$2000,B476,20))</f>
        <v>Topfer</v>
      </c>
      <c r="M476" s="225" t="str">
        <f>IF(A476="P",CONCATENATE(INDEX('LŠZ P'!A$2:AN$2000,B476,3),"/",INDEX('LŠZ P'!A$2:AN$2000,B476,4)),CONCATENATE(INDEX('LŠZ H'!A$2:AM$2000,B476,3),"/",INDEX('LŠZ H'!A$2:AM$2000,B476,4)))</f>
        <v>GRADIENT 130/TOMI 5/</v>
      </c>
      <c r="N476" s="225" t="str">
        <f>IF(A476="P",CONCATENATE(INDEX('LŠZ P'!A$2:AN$2000,B476,23),";",INDEX('LŠZ P'!A$2:AN$2000,B476,42)),CONCATENATE(INDEX('LŠZ H'!A$2:AM$2000,B476,23),";",INDEX('LŠZ H'!A$2:AM$2000,B476,39)))</f>
        <v>91/175;Vlečné zariadenie VERNER,dovoz ČR</v>
      </c>
      <c r="O476" s="294">
        <v>45880</v>
      </c>
      <c r="P476" s="297"/>
    </row>
    <row r="477" spans="1:16" s="583" customFormat="1">
      <c r="A477" s="225" t="s">
        <v>722</v>
      </c>
      <c r="B477" s="258">
        <v>807</v>
      </c>
      <c r="C477" s="392">
        <v>474</v>
      </c>
      <c r="D477" s="225" t="str">
        <f>IF(A477="P",INDEX('LŠZ P'!A$2:AN$2000,B477,11),INDEX('LŠZ H'!A$2:AM$2000,B477,11))</f>
        <v>Miroslav KOCÁK</v>
      </c>
      <c r="E477" s="225" t="str">
        <f>IF(A477="P",INDEX('LŠZ P'!A$2:AN$2000,B477,5),INDEX('LŠZ H'!A$2:AM$2000,B477,5))</f>
        <v>OM-P807</v>
      </c>
      <c r="F477" s="225" t="str">
        <f>IF(A477="P",INDEX('LŠZ P'!A$2:AN$2000,B477,6),INDEX('LŠZ H'!A$2:AM$2000,B477,6))</f>
        <v>P807</v>
      </c>
      <c r="G477" s="258" t="str">
        <f>IF(A477="P",INDEX('LŠZ P'!A$2:AN$2000,B477,21),INDEX('LŠZ H'!A$2:AM$2000,B477,21))</f>
        <v>V, V</v>
      </c>
      <c r="H477" s="225">
        <f>IF(A477="P",INDEX('LŠZ P'!A$2:AN$2000,B477,17),INDEX('LŠZ H'!A$2:AM$2000,B477,17))</f>
        <v>23474</v>
      </c>
      <c r="I477" s="294">
        <v>45159</v>
      </c>
      <c r="J477" s="258" t="str">
        <f>IF(A477="P",INDEX('LŠZ P'!A$2:AN$2000,B477,2),INDEX('LŠZ H'!A$2:AM$2000,B477,2))</f>
        <v>MPK</v>
      </c>
      <c r="K477" s="225" t="str">
        <f>IF(A477="P",CONCATENATE(INDEX('LŠZ P'!A$2:AN$2000,B477,24),",",INDEX('LŠZ P'!A$2:AN$2000,B477,26)," ",INDEX('LŠZ P'!A$2:AN$2000,B477,25)),CONCATENATE(INDEX('LŠZ H'!A$2:AM$2000,B477,24),",",INDEX('LŠZ H'!A$2:AM$2000,B477,26)," ",INDEX('LŠZ H'!A$2:AM$2000,B477,25)))</f>
        <v>Plechotická 1042/45,DGAC 45881</v>
      </c>
      <c r="L477" s="225" t="str">
        <f>IF(A477="P",INDEX('LŠZ P'!A$2:AN$2000,B477,20),INDEX('LŠZ H'!A$2:AM$2000,B477,20))</f>
        <v>Šimko</v>
      </c>
      <c r="M477" s="225" t="str">
        <f>IF(A477="P",CONCATENATE(INDEX('LŠZ P'!A$2:AN$2000,B477,3),"/",INDEX('LŠZ P'!A$2:AN$2000,B477,4)),CONCATENATE(INDEX('LŠZ H'!A$2:AM$2000,B477,3),"/",INDEX('LŠZ H'!A$2:AM$2000,B477,4)))</f>
        <v>LIFT EZ-R S/F1 PRO ME9-F</v>
      </c>
      <c r="N477" s="225" t="e">
        <f>IF(A477="P",CONCATENATE(INDEX('LŠZ P'!A$2:AN$2000,B477,23),";",INDEX('LŠZ P'!A$2:AN$2000,B477,42)),CONCATENATE(INDEX('LŠZ H'!A$2:AM$2000,B477,23),";",INDEX('LŠZ H'!A$2:AM$2000,B477,39)))</f>
        <v>#REF!</v>
      </c>
      <c r="O477" s="294">
        <v>45881</v>
      </c>
      <c r="P477" s="297"/>
    </row>
    <row r="478" spans="1:16" s="583" customFormat="1">
      <c r="A478" s="225" t="s">
        <v>722</v>
      </c>
      <c r="B478" s="258">
        <v>755</v>
      </c>
      <c r="C478" s="392">
        <v>475</v>
      </c>
      <c r="D478" s="225" t="str">
        <f>IF(A478="P",INDEX('LŠZ P'!A$2:AN$2000,B478,11),INDEX('LŠZ H'!A$2:AM$2000,B478,11))</f>
        <v>Ivan PECHA</v>
      </c>
      <c r="E478" s="225" t="str">
        <f>IF(A478="P",INDEX('LŠZ P'!A$2:AN$2000,B478,5),INDEX('LŠZ H'!A$2:AM$2000,B478,5))</f>
        <v>OM-P755</v>
      </c>
      <c r="F478" s="225" t="str">
        <f>IF(A478="P",INDEX('LŠZ P'!A$2:AN$2000,B478,6),INDEX('LŠZ H'!A$2:AM$2000,B478,6))</f>
        <v>P755</v>
      </c>
      <c r="G478" s="258" t="str">
        <f>IF(A478="P",INDEX('LŠZ P'!A$2:AN$2000,B478,21),INDEX('LŠZ H'!A$2:AM$2000,B478,21))</f>
        <v>P/P</v>
      </c>
      <c r="H478" s="225">
        <f>IF(A478="P",INDEX('LŠZ P'!A$2:AN$2000,B478,17),INDEX('LŠZ H'!A$2:AM$2000,B478,17))</f>
        <v>19593</v>
      </c>
      <c r="I478" s="294">
        <v>45159</v>
      </c>
      <c r="J478" s="258" t="str">
        <f>IF(A478="P",INDEX('LŠZ P'!A$2:AN$2000,B478,2),INDEX('LŠZ H'!A$2:AM$2000,B478,2))</f>
        <v>MPK</v>
      </c>
      <c r="K478" s="225" t="str">
        <f>IF(A478="P",CONCATENATE(INDEX('LŠZ P'!A$2:AN$2000,B478,24),",",INDEX('LŠZ P'!A$2:AN$2000,B478,26)," ",INDEX('LŠZ P'!A$2:AN$2000,B478,25)),CONCATENATE(INDEX('LŠZ H'!A$2:AM$2000,B478,24),",",INDEX('LŠZ H'!A$2:AM$2000,B478,26)," ",INDEX('LŠZ H'!A$2:AM$2000,B478,25)))</f>
        <v>1. mája 34/3,EN-B 45886</v>
      </c>
      <c r="L478" s="225" t="str">
        <f>IF(A478="P",INDEX('LŠZ P'!A$2:AN$2000,B478,20),INDEX('LŠZ H'!A$2:AM$2000,B478,20))</f>
        <v>Bohuš</v>
      </c>
      <c r="M478" s="225" t="str">
        <f>IF(A478="P",CONCATENATE(INDEX('LŠZ P'!A$2:AN$2000,B478,3),"/",INDEX('LŠZ P'!A$2:AN$2000,B478,4)),CONCATENATE(INDEX('LŠZ H'!A$2:AM$2000,B478,3),"/",INDEX('LŠZ H'!A$2:AM$2000,B478,4)))</f>
        <v>PLUTO 2 M/NIMBUS 1</v>
      </c>
      <c r="N478" s="225" t="e">
        <f>IF(A478="P",CONCATENATE(INDEX('LŠZ P'!A$2:AN$2000,B478,23),";",INDEX('LŠZ P'!A$2:AN$2000,B478,42)),CONCATENATE(INDEX('LŠZ H'!A$2:AM$2000,B478,23),";",INDEX('LŠZ H'!A$2:AM$2000,B478,39)))</f>
        <v>#REF!</v>
      </c>
      <c r="O478" s="294">
        <v>45886</v>
      </c>
      <c r="P478" s="297"/>
    </row>
    <row r="479" spans="1:16" s="583" customFormat="1">
      <c r="A479" s="225" t="s">
        <v>722</v>
      </c>
      <c r="B479" s="258">
        <v>795</v>
      </c>
      <c r="C479" s="392">
        <v>476</v>
      </c>
      <c r="D479" s="225" t="str">
        <f>IF(A479="P",INDEX('LŠZ P'!A$2:AN$2000,B479,11),INDEX('LŠZ H'!A$2:AM$2000,B479,11))</f>
        <v>Peter TÓTH</v>
      </c>
      <c r="E479" s="225" t="str">
        <f>IF(A479="P",INDEX('LŠZ P'!A$2:AN$2000,B479,5),INDEX('LŠZ H'!A$2:AM$2000,B479,5))</f>
        <v>OM-P795</v>
      </c>
      <c r="F479" s="225">
        <f>IF(A479="P",INDEX('LŠZ P'!A$2:AN$2000,B479,6),INDEX('LŠZ H'!A$2:AM$2000,B479,6))</f>
        <v>0</v>
      </c>
      <c r="G479" s="258" t="str">
        <f>IF(A479="P",INDEX('LŠZ P'!A$2:AN$2000,B479,21),INDEX('LŠZ H'!A$2:AM$2000,B479,21))</f>
        <v>V</v>
      </c>
      <c r="H479" s="225">
        <f>IF(A479="P",INDEX('LŠZ P'!A$2:AN$2000,B479,17),INDEX('LŠZ H'!A$2:AM$2000,B479,17))</f>
        <v>23476</v>
      </c>
      <c r="I479" s="294">
        <v>45160</v>
      </c>
      <c r="J479" s="258" t="str">
        <f>IF(A479="P",INDEX('LŠZ P'!A$2:AN$2000,B479,2),INDEX('LŠZ H'!A$2:AM$2000,B479,2))</f>
        <v>PK</v>
      </c>
      <c r="K479" s="225" t="str">
        <f>IF(A479="P",CONCATENATE(INDEX('LŠZ P'!A$2:AN$2000,B479,24),",",INDEX('LŠZ P'!A$2:AN$2000,B479,26)," ",INDEX('LŠZ P'!A$2:AN$2000,B479,25)),CONCATENATE(INDEX('LŠZ H'!A$2:AM$2000,B479,24),",",INDEX('LŠZ H'!A$2:AM$2000,B479,26)," ",INDEX('LŠZ H'!A$2:AM$2000,B479,25)))</f>
        <v>Školská 308,EN-B 45888</v>
      </c>
      <c r="L479" s="225" t="str">
        <f>IF(A479="P",INDEX('LŠZ P'!A$2:AN$2000,B479,20),INDEX('LŠZ H'!A$2:AM$2000,B479,20))</f>
        <v>Muhelyi</v>
      </c>
      <c r="M479" s="225" t="str">
        <f>IF(A479="P",CONCATENATE(INDEX('LŠZ P'!A$2:AN$2000,B479,3),"/",INDEX('LŠZ P'!A$2:AN$2000,B479,4)),CONCATENATE(INDEX('LŠZ H'!A$2:AM$2000,B479,3),"/",INDEX('LŠZ H'!A$2:AM$2000,B479,4)))</f>
        <v>ILLUSION 30/</v>
      </c>
      <c r="N479" s="225" t="e">
        <f>IF(A479="P",CONCATENATE(INDEX('LŠZ P'!A$2:AN$2000,B479,23),";",INDEX('LŠZ P'!A$2:AN$2000,B479,42)),CONCATENATE(INDEX('LŠZ H'!A$2:AM$2000,B479,23),";",INDEX('LŠZ H'!A$2:AM$2000,B479,39)))</f>
        <v>#REF!</v>
      </c>
      <c r="O479" s="294">
        <v>45888</v>
      </c>
      <c r="P479" s="297"/>
    </row>
    <row r="480" spans="1:16" s="878" customFormat="1">
      <c r="A480" s="225" t="s">
        <v>489</v>
      </c>
      <c r="B480" s="258">
        <v>33</v>
      </c>
      <c r="C480" s="392">
        <v>477</v>
      </c>
      <c r="D480" s="225" t="str">
        <f>IF(A480="P",INDEX('LŠZ P'!A$2:AN$2000,B480,11),INDEX('LŠZ H'!A$2:AM$2000,B480,11))</f>
        <v>Roman BERNÁTH</v>
      </c>
      <c r="E480" s="225" t="str">
        <f>IF(A480="P",INDEX('LŠZ P'!A$2:AN$2000,B480,5),INDEX('LŠZ H'!A$2:AM$2000,B480,5))</f>
        <v>OM-H033</v>
      </c>
      <c r="F480" s="225">
        <f>IF(A480="P",INDEX('LŠZ P'!A$2:AN$2000,B480,6),INDEX('LŠZ H'!A$2:AM$2000,B480,6))</f>
        <v>0</v>
      </c>
      <c r="G480" s="258" t="str">
        <f>IF(A480="P",INDEX('LŠZ P'!A$2:AN$2000,B480,21),INDEX('LŠZ H'!A$2:AM$2000,B480,21))</f>
        <v>P</v>
      </c>
      <c r="H480" s="225">
        <f>IF(A480="P",INDEX('LŠZ P'!A$2:AN$2000,B480,17),INDEX('LŠZ H'!A$2:AM$2000,B480,17))</f>
        <v>21523</v>
      </c>
      <c r="I480" s="294">
        <v>45161</v>
      </c>
      <c r="J480" s="258" t="str">
        <f>IF(A480="P",INDEX('LŠZ P'!A$2:AN$2000,B480,2),INDEX('LŠZ H'!A$2:AM$2000,B480,2))</f>
        <v>MZK</v>
      </c>
      <c r="K480" s="225" t="str">
        <f>IF(A480="P",CONCATENATE(INDEX('LŠZ P'!A$2:AN$2000,B480,24),",",INDEX('LŠZ P'!A$2:AN$2000,B480,26)," ",INDEX('LŠZ P'!A$2:AN$2000,B480,25)),CONCATENATE(INDEX('LŠZ H'!A$2:AM$2000,B480,24),",",INDEX('LŠZ H'!A$2:AM$2000,B480,26)," ",INDEX('LŠZ H'!A$2:AM$2000,B480,25)))</f>
        <v>Veľká Dolina 332,951 15 Mojmírovce</v>
      </c>
      <c r="L480" s="225" t="str">
        <f>IF(A480="P",INDEX('LŠZ P'!A$2:AN$2000,B480,20),INDEX('LŠZ H'!A$2:AM$2000,B480,20))</f>
        <v>Jančovič</v>
      </c>
      <c r="M480" s="225" t="str">
        <f>IF(A480="P",CONCATENATE(INDEX('LŠZ P'!A$2:AN$2000,B480,3),"/",INDEX('LŠZ P'!A$2:AN$2000,B480,4)),CONCATENATE(INDEX('LŠZ H'!A$2:AM$2000,B480,3),"/",INDEX('LŠZ H'!A$2:AM$2000,B480,4)))</f>
        <v>PROFI TL/JET STAR/</v>
      </c>
      <c r="N480" s="225" t="str">
        <f>IF(A480="P",CONCATENATE(INDEX('LŠZ P'!A$2:AN$2000,B480,23),";",INDEX('LŠZ P'!A$2:AN$2000,B480,42)),CONCATENATE(INDEX('LŠZ H'!A$2:AM$2000,B480,23),";",INDEX('LŠZ H'!A$2:AM$2000,B480,39)))</f>
        <v>553/858;</v>
      </c>
      <c r="O480" s="294">
        <v>45883</v>
      </c>
      <c r="P480" s="297"/>
    </row>
    <row r="481" spans="1:16" s="878" customFormat="1">
      <c r="A481" s="225" t="s">
        <v>722</v>
      </c>
      <c r="B481" s="258">
        <v>805</v>
      </c>
      <c r="C481" s="392">
        <v>478</v>
      </c>
      <c r="D481" s="225" t="str">
        <f>IF(A481="P",INDEX('LŠZ P'!A$2:AN$2000,B481,11),INDEX('LŠZ H'!A$2:AM$2000,B481,11))</f>
        <v>Miroslav TOMAS</v>
      </c>
      <c r="E481" s="225" t="str">
        <f>IF(A481="P",INDEX('LŠZ P'!A$2:AN$2000,B481,5),INDEX('LŠZ H'!A$2:AM$2000,B481,5))</f>
        <v>OM-P805</v>
      </c>
      <c r="F481" s="225">
        <f>IF(A481="P",INDEX('LŠZ P'!A$2:AN$2000,B481,6),INDEX('LŠZ H'!A$2:AM$2000,B481,6))</f>
        <v>0</v>
      </c>
      <c r="G481" s="258" t="str">
        <f>IF(A481="P",INDEX('LŠZ P'!A$2:AN$2000,B481,21),INDEX('LŠZ H'!A$2:AM$2000,B481,21))</f>
        <v>P</v>
      </c>
      <c r="H481" s="225">
        <f>IF(A481="P",INDEX('LŠZ P'!A$2:AN$2000,B481,17),INDEX('LŠZ H'!A$2:AM$2000,B481,17))</f>
        <v>19427</v>
      </c>
      <c r="I481" s="294">
        <v>45161</v>
      </c>
      <c r="J481" s="258" t="str">
        <f>IF(A481="P",INDEX('LŠZ P'!A$2:AN$2000,B481,2),INDEX('LŠZ H'!A$2:AM$2000,B481,2))</f>
        <v>PK</v>
      </c>
      <c r="K481" s="225" t="str">
        <f>IF(A481="P",CONCATENATE(INDEX('LŠZ P'!A$2:AN$2000,B481,24),",",INDEX('LŠZ P'!A$2:AN$2000,B481,26)," ",INDEX('LŠZ P'!A$2:AN$2000,B481,25)),CONCATENATE(INDEX('LŠZ H'!A$2:AM$2000,B481,24),",",INDEX('LŠZ H'!A$2:AM$2000,B481,26)," ",INDEX('LŠZ H'!A$2:AM$2000,B481,25)))</f>
        <v>Športová 1133/90,EN-B 45884</v>
      </c>
      <c r="L481" s="225" t="str">
        <f>IF(A481="P",INDEX('LŠZ P'!A$2:AN$2000,B481,20),INDEX('LŠZ H'!A$2:AM$2000,B481,20))</f>
        <v>Šimko</v>
      </c>
      <c r="M481" s="225" t="str">
        <f>IF(A481="P",CONCATENATE(INDEX('LŠZ P'!A$2:AN$2000,B481,3),"/",INDEX('LŠZ P'!A$2:AN$2000,B481,4)),CONCATENATE(INDEX('LŠZ H'!A$2:AM$2000,B481,3),"/",INDEX('LŠZ H'!A$2:AM$2000,B481,4)))</f>
        <v>GOLDEN 4 30/</v>
      </c>
      <c r="N481" s="225" t="e">
        <f>IF(A481="P",CONCATENATE(INDEX('LŠZ P'!A$2:AN$2000,B481,23),";",INDEX('LŠZ P'!A$2:AN$2000,B481,42)),CONCATENATE(INDEX('LŠZ H'!A$2:AM$2000,B481,23),";",INDEX('LŠZ H'!A$2:AM$2000,B481,39)))</f>
        <v>#REF!</v>
      </c>
      <c r="O481" s="294">
        <v>45884</v>
      </c>
      <c r="P481" s="297"/>
    </row>
    <row r="482" spans="1:16" s="878" customFormat="1">
      <c r="A482" s="225" t="s">
        <v>722</v>
      </c>
      <c r="B482" s="258">
        <v>869</v>
      </c>
      <c r="C482" s="392">
        <v>479</v>
      </c>
      <c r="D482" s="225" t="str">
        <f>IF(A482="P",INDEX('LŠZ P'!A$2:AN$2000,B482,11),INDEX('LŠZ H'!A$2:AM$2000,B482,11))</f>
        <v>Ing. Miloš KRUK</v>
      </c>
      <c r="E482" s="225" t="str">
        <f>IF(A482="P",INDEX('LŠZ P'!A$2:AN$2000,B482,5),INDEX('LŠZ H'!A$2:AM$2000,B482,5))</f>
        <v>OM-P869</v>
      </c>
      <c r="F482" s="225">
        <f>IF(A482="P",INDEX('LŠZ P'!A$2:AN$2000,B482,6),INDEX('LŠZ H'!A$2:AM$2000,B482,6))</f>
        <v>0</v>
      </c>
      <c r="G482" s="258" t="str">
        <f>IF(A482="P",INDEX('LŠZ P'!A$2:AN$2000,B482,21),INDEX('LŠZ H'!A$2:AM$2000,B482,21))</f>
        <v>V</v>
      </c>
      <c r="H482" s="225">
        <f>IF(A482="P",INDEX('LŠZ P'!A$2:AN$2000,B482,17),INDEX('LŠZ H'!A$2:AM$2000,B482,17))</f>
        <v>23479</v>
      </c>
      <c r="I482" s="294">
        <v>45162</v>
      </c>
      <c r="J482" s="258" t="str">
        <f>IF(A482="P",INDEX('LŠZ P'!A$2:AN$2000,B482,2),INDEX('LŠZ H'!A$2:AM$2000,B482,2))</f>
        <v>PK</v>
      </c>
      <c r="K482" s="225" t="str">
        <f>IF(A482="P",CONCATENATE(INDEX('LŠZ P'!A$2:AN$2000,B482,24),",",INDEX('LŠZ P'!A$2:AN$2000,B482,26)," ",INDEX('LŠZ P'!A$2:AN$2000,B482,25)),CONCATENATE(INDEX('LŠZ H'!A$2:AM$2000,B482,24),",",INDEX('LŠZ H'!A$2:AM$2000,B482,26)," ",INDEX('LŠZ H'!A$2:AM$2000,B482,25)))</f>
        <v>Strečnianska 9,EN-B 45888</v>
      </c>
      <c r="L482" s="225" t="str">
        <f>IF(A482="P",INDEX('LŠZ P'!A$2:AN$2000,B482,20),INDEX('LŠZ H'!A$2:AM$2000,B482,20))</f>
        <v>Muhelyi</v>
      </c>
      <c r="M482" s="225" t="str">
        <f>IF(A482="P",CONCATENATE(INDEX('LŠZ P'!A$2:AN$2000,B482,3),"/",INDEX('LŠZ P'!A$2:AN$2000,B482,4)),CONCATENATE(INDEX('LŠZ H'!A$2:AM$2000,B482,3),"/",INDEX('LŠZ H'!A$2:AM$2000,B482,4)))</f>
        <v>KUDOS L/</v>
      </c>
      <c r="N482" s="225" t="e">
        <f>IF(A482="P",CONCATENATE(INDEX('LŠZ P'!A$2:AN$2000,B482,23),";",INDEX('LŠZ P'!A$2:AN$2000,B482,42)),CONCATENATE(INDEX('LŠZ H'!A$2:AM$2000,B482,23),";",INDEX('LŠZ H'!A$2:AM$2000,B482,39)))</f>
        <v>#REF!</v>
      </c>
      <c r="O482" s="294">
        <v>45888</v>
      </c>
      <c r="P482" s="297"/>
    </row>
    <row r="483" spans="1:16" s="583" customFormat="1">
      <c r="A483" s="225" t="s">
        <v>722</v>
      </c>
      <c r="B483" s="258">
        <v>540</v>
      </c>
      <c r="C483" s="392">
        <v>480</v>
      </c>
      <c r="D483" s="225" t="str">
        <f>IF(A483="P",INDEX('LŠZ P'!A$2:AN$2000,B483,11),INDEX('LŠZ H'!A$2:AM$2000,B483,11))</f>
        <v>Ľubomír ČEKOVSKÝ</v>
      </c>
      <c r="E483" s="225" t="str">
        <f>IF(A483="P",INDEX('LŠZ P'!A$2:AN$2000,B483,5),INDEX('LŠZ H'!A$2:AM$2000,B483,5))</f>
        <v>OM-P540</v>
      </c>
      <c r="F483" s="225">
        <f>IF(A483="P",INDEX('LŠZ P'!A$2:AN$2000,B483,6),INDEX('LŠZ H'!A$2:AM$2000,B483,6))</f>
        <v>0</v>
      </c>
      <c r="G483" s="258" t="str">
        <f>IF(A483="P",INDEX('LŠZ P'!A$2:AN$2000,B483,21),INDEX('LŠZ H'!A$2:AM$2000,B483,21))</f>
        <v>V</v>
      </c>
      <c r="H483" s="225">
        <f>IF(A483="P",INDEX('LŠZ P'!A$2:AN$2000,B483,17),INDEX('LŠZ H'!A$2:AM$2000,B483,17))</f>
        <v>23480</v>
      </c>
      <c r="I483" s="294">
        <v>45162</v>
      </c>
      <c r="J483" s="258" t="str">
        <f>IF(A483="P",INDEX('LŠZ P'!A$2:AN$2000,B483,2),INDEX('LŠZ H'!A$2:AM$2000,B483,2))</f>
        <v>PK</v>
      </c>
      <c r="K483" s="225" t="str">
        <f>IF(A483="P",CONCATENATE(INDEX('LŠZ P'!A$2:AN$2000,B483,24),",",INDEX('LŠZ P'!A$2:AN$2000,B483,26)," ",INDEX('LŠZ P'!A$2:AN$2000,B483,25)),CONCATENATE(INDEX('LŠZ H'!A$2:AM$2000,B483,24),",",INDEX('LŠZ H'!A$2:AM$2000,B483,26)," ",INDEX('LŠZ H'!A$2:AM$2000,B483,25)))</f>
        <v>Možiarska 11,EN-C 45887</v>
      </c>
      <c r="L483" s="225" t="str">
        <f>IF(A483="P",INDEX('LŠZ P'!A$2:AN$2000,B483,20),INDEX('LŠZ H'!A$2:AM$2000,B483,20))</f>
        <v>Vyparina</v>
      </c>
      <c r="M483" s="225" t="str">
        <f>IF(A483="P",CONCATENATE(INDEX('LŠZ P'!A$2:AN$2000,B483,3),"/",INDEX('LŠZ P'!A$2:AN$2000,B483,4)),CONCATENATE(INDEX('LŠZ H'!A$2:AM$2000,B483,3),"/",INDEX('LŠZ H'!A$2:AM$2000,B483,4)))</f>
        <v>ELAN LIGHT 26/</v>
      </c>
      <c r="N483" s="225" t="e">
        <f>IF(A483="P",CONCATENATE(INDEX('LŠZ P'!A$2:AN$2000,B483,23),";",INDEX('LŠZ P'!A$2:AN$2000,B483,42)),CONCATENATE(INDEX('LŠZ H'!A$2:AM$2000,B483,23),";",INDEX('LŠZ H'!A$2:AM$2000,B483,39)))</f>
        <v>#REF!</v>
      </c>
      <c r="O483" s="294">
        <v>45887</v>
      </c>
      <c r="P483" s="297"/>
    </row>
    <row r="484" spans="1:16" s="583" customFormat="1">
      <c r="A484" s="225" t="s">
        <v>722</v>
      </c>
      <c r="B484" s="258">
        <v>566</v>
      </c>
      <c r="C484" s="392">
        <v>481</v>
      </c>
      <c r="D484" s="225" t="str">
        <f>IF(A484="P",INDEX('LŠZ P'!A$2:AN$2000,B484,11),INDEX('LŠZ H'!A$2:AM$2000,B484,11))</f>
        <v>Tomáš PAVELEK</v>
      </c>
      <c r="E484" s="225" t="str">
        <f>IF(A484="P",INDEX('LŠZ P'!A$2:AN$2000,B484,5),INDEX('LŠZ H'!A$2:AM$2000,B484,5))</f>
        <v>OM-P566</v>
      </c>
      <c r="F484" s="225">
        <f>IF(A484="P",INDEX('LŠZ P'!A$2:AN$2000,B484,6),INDEX('LŠZ H'!A$2:AM$2000,B484,6))</f>
        <v>0</v>
      </c>
      <c r="G484" s="258" t="str">
        <f>IF(A484="P",INDEX('LŠZ P'!A$2:AN$2000,B484,21),INDEX('LŠZ H'!A$2:AM$2000,B484,21))</f>
        <v>V</v>
      </c>
      <c r="H484" s="225">
        <f>IF(A484="P",INDEX('LŠZ P'!A$2:AN$2000,B484,17),INDEX('LŠZ H'!A$2:AM$2000,B484,17))</f>
        <v>23481</v>
      </c>
      <c r="I484" s="294">
        <v>45162</v>
      </c>
      <c r="J484" s="258" t="str">
        <f>IF(A484="P",INDEX('LŠZ P'!A$2:AN$2000,B484,2),INDEX('LŠZ H'!A$2:AM$2000,B484,2))</f>
        <v>MPK</v>
      </c>
      <c r="K484" s="225" t="str">
        <f>IF(A484="P",CONCATENATE(INDEX('LŠZ P'!A$2:AN$2000,B484,24),",",INDEX('LŠZ P'!A$2:AN$2000,B484,26)," ",INDEX('LŠZ P'!A$2:AN$2000,B484,25)),CONCATENATE(INDEX('LŠZ H'!A$2:AM$2000,B484,24),",",INDEX('LŠZ H'!A$2:AM$2000,B484,26)," ",INDEX('LŠZ H'!A$2:AM$2000,B484,25)))</f>
        <v>Vitanová 4,EN-A 45858</v>
      </c>
      <c r="L484" s="225" t="str">
        <f>IF(A484="P",INDEX('LŠZ P'!A$2:AN$2000,B484,20),INDEX('LŠZ H'!A$2:AM$2000,B484,20))</f>
        <v>Muhelyi</v>
      </c>
      <c r="M484" s="225" t="str">
        <f>IF(A484="P",CONCATENATE(INDEX('LŠZ P'!A$2:AN$2000,B484,3),"/",INDEX('LŠZ P'!A$2:AN$2000,B484,4)),CONCATENATE(INDEX('LŠZ H'!A$2:AM$2000,B484,3),"/",INDEX('LŠZ H'!A$2:AM$2000,B484,4)))</f>
        <v>EAZY 3 M/</v>
      </c>
      <c r="N484" s="225" t="e">
        <f>IF(A484="P",CONCATENATE(INDEX('LŠZ P'!A$2:AN$2000,B484,23),";",INDEX('LŠZ P'!A$2:AN$2000,B484,42)),CONCATENATE(INDEX('LŠZ H'!A$2:AM$2000,B484,23),";",INDEX('LŠZ H'!A$2:AM$2000,B484,39)))</f>
        <v>#REF!</v>
      </c>
      <c r="O484" s="294">
        <v>45858</v>
      </c>
      <c r="P484" s="297"/>
    </row>
    <row r="485" spans="1:16" s="878" customFormat="1">
      <c r="A485" s="225" t="s">
        <v>722</v>
      </c>
      <c r="B485" s="258">
        <v>567</v>
      </c>
      <c r="C485" s="392">
        <v>482</v>
      </c>
      <c r="D485" s="225" t="str">
        <f>IF(A485="P",INDEX('LŠZ P'!A$2:AN$2000,B485,11),INDEX('LŠZ H'!A$2:AM$2000,B485,11))</f>
        <v>Mgr. Marek BABIC</v>
      </c>
      <c r="E485" s="225" t="str">
        <f>IF(A485="P",INDEX('LŠZ P'!A$2:AN$2000,B485,5),INDEX('LŠZ H'!A$2:AM$2000,B485,5))</f>
        <v>OM-P567</v>
      </c>
      <c r="F485" s="225">
        <f>IF(A485="P",INDEX('LŠZ P'!A$2:AN$2000,B485,6),INDEX('LŠZ H'!A$2:AM$2000,B485,6))</f>
        <v>0</v>
      </c>
      <c r="G485" s="258" t="str">
        <f>IF(A485="P",INDEX('LŠZ P'!A$2:AN$2000,B485,21),INDEX('LŠZ H'!A$2:AM$2000,B485,21))</f>
        <v>P</v>
      </c>
      <c r="H485" s="225">
        <f>IF(A485="P",INDEX('LŠZ P'!A$2:AN$2000,B485,17),INDEX('LŠZ H'!A$2:AM$2000,B485,17))</f>
        <v>21522</v>
      </c>
      <c r="I485" s="294">
        <v>45163</v>
      </c>
      <c r="J485" s="258" t="str">
        <f>IF(A485="P",INDEX('LŠZ P'!A$2:AN$2000,B485,2),INDEX('LŠZ H'!A$2:AM$2000,B485,2))</f>
        <v>PK</v>
      </c>
      <c r="K485" s="225" t="str">
        <f>IF(A485="P",CONCATENATE(INDEX('LŠZ P'!A$2:AN$2000,B485,24),",",INDEX('LŠZ P'!A$2:AN$2000,B485,26)," ",INDEX('LŠZ P'!A$2:AN$2000,B485,25)),CONCATENATE(INDEX('LŠZ H'!A$2:AM$2000,B485,24),",",INDEX('LŠZ H'!A$2:AM$2000,B485,26)," ",INDEX('LŠZ H'!A$2:AM$2000,B485,25)))</f>
        <v>ČSA 32,EN-A 45886</v>
      </c>
      <c r="L485" s="225" t="str">
        <f>IF(A485="P",INDEX('LŠZ P'!A$2:AN$2000,B485,20),INDEX('LŠZ H'!A$2:AM$2000,B485,20))</f>
        <v>Vrabec</v>
      </c>
      <c r="M485" s="225" t="str">
        <f>IF(A485="P",CONCATENATE(INDEX('LŠZ P'!A$2:AN$2000,B485,3),"/",INDEX('LŠZ P'!A$2:AN$2000,B485,4)),CONCATENATE(INDEX('LŠZ H'!A$2:AM$2000,B485,3),"/",INDEX('LŠZ H'!A$2:AM$2000,B485,4)))</f>
        <v>MUSE 5 29/</v>
      </c>
      <c r="N485" s="225" t="e">
        <f>IF(A485="P",CONCATENATE(INDEX('LŠZ P'!A$2:AN$2000,B485,23),";",INDEX('LŠZ P'!A$2:AN$2000,B485,42)),CONCATENATE(INDEX('LŠZ H'!A$2:AM$2000,B485,23),";",INDEX('LŠZ H'!A$2:AM$2000,B485,39)))</f>
        <v>#REF!</v>
      </c>
      <c r="O485" s="294">
        <v>45886</v>
      </c>
      <c r="P485" s="297"/>
    </row>
    <row r="486" spans="1:16" s="583" customFormat="1">
      <c r="A486" s="225" t="s">
        <v>722</v>
      </c>
      <c r="B486" s="258">
        <v>1193</v>
      </c>
      <c r="C486" s="392">
        <v>483</v>
      </c>
      <c r="D486" s="225" t="str">
        <f>IF(A486="P",INDEX('LŠZ P'!A$2:AN$2000,B486,11),INDEX('LŠZ H'!A$2:AM$2000,B486,11))</f>
        <v>Ľuboš JURISTA</v>
      </c>
      <c r="E486" s="225" t="str">
        <f>IF(A486="P",INDEX('LŠZ P'!A$2:AN$2000,B486,5),INDEX('LŠZ H'!A$2:AM$2000,B486,5))</f>
        <v>OM-L193</v>
      </c>
      <c r="F486" s="225">
        <f>IF(A486="P",INDEX('LŠZ P'!A$2:AN$2000,B486,6),INDEX('LŠZ H'!A$2:AM$2000,B486,6))</f>
        <v>0</v>
      </c>
      <c r="G486" s="258" t="str">
        <f>IF(A486="P",INDEX('LŠZ P'!A$2:AN$2000,B486,21),INDEX('LŠZ H'!A$2:AM$2000,B486,21))</f>
        <v>P</v>
      </c>
      <c r="H486" s="225">
        <f>IF(A486="P",INDEX('LŠZ P'!A$2:AN$2000,B486,17),INDEX('LŠZ H'!A$2:AM$2000,B486,17))</f>
        <v>21430</v>
      </c>
      <c r="I486" s="294">
        <v>45163</v>
      </c>
      <c r="J486" s="258" t="str">
        <f>IF(A486="P",INDEX('LŠZ P'!A$2:AN$2000,B486,2),INDEX('LŠZ H'!A$2:AM$2000,B486,2))</f>
        <v>PK</v>
      </c>
      <c r="K486" s="225" t="str">
        <f>IF(A486="P",CONCATENATE(INDEX('LŠZ P'!A$2:AN$2000,B486,24),",",INDEX('LŠZ P'!A$2:AN$2000,B486,26)," ",INDEX('LŠZ P'!A$2:AN$2000,B486,25)),CONCATENATE(INDEX('LŠZ H'!A$2:AM$2000,B486,24),",",INDEX('LŠZ H'!A$2:AM$2000,B486,26)," ",INDEX('LŠZ H'!A$2:AM$2000,B486,25)))</f>
        <v>Stebník 48,EN-B 45859</v>
      </c>
      <c r="L486" s="225" t="str">
        <f>IF(A486="P",INDEX('LŠZ P'!A$2:AN$2000,B486,20),INDEX('LŠZ H'!A$2:AM$2000,B486,20))</f>
        <v>Šleboda</v>
      </c>
      <c r="M486" s="225" t="str">
        <f>IF(A486="P",CONCATENATE(INDEX('LŠZ P'!A$2:AN$2000,B486,3),"/",INDEX('LŠZ P'!A$2:AN$2000,B486,4)),CONCATENATE(INDEX('LŠZ H'!A$2:AM$2000,B486,3),"/",INDEX('LŠZ H'!A$2:AM$2000,B486,4)))</f>
        <v>ARAK S/</v>
      </c>
      <c r="N486" s="225" t="e">
        <f>IF(A486="P",CONCATENATE(INDEX('LŠZ P'!A$2:AN$2000,B486,23),";",INDEX('LŠZ P'!A$2:AN$2000,B486,42)),CONCATENATE(INDEX('LŠZ H'!A$2:AM$2000,B486,23),";",INDEX('LŠZ H'!A$2:AM$2000,B486,39)))</f>
        <v>#REF!</v>
      </c>
      <c r="O486" s="294">
        <v>45859</v>
      </c>
      <c r="P486" s="297"/>
    </row>
    <row r="487" spans="1:16" s="583" customFormat="1">
      <c r="A487" s="225" t="s">
        <v>722</v>
      </c>
      <c r="B487" s="258">
        <v>311</v>
      </c>
      <c r="C487" s="392">
        <v>484</v>
      </c>
      <c r="D487" s="225" t="str">
        <f>IF(A487="P",INDEX('LŠZ P'!A$2:AN$2000,B487,11),INDEX('LŠZ H'!A$2:AM$2000,B487,11))</f>
        <v>Ľuboš JURISTA</v>
      </c>
      <c r="E487" s="225" t="str">
        <f>IF(A487="P",INDEX('LŠZ P'!A$2:AN$2000,B487,5),INDEX('LŠZ H'!A$2:AM$2000,B487,5))</f>
        <v>OM-P311</v>
      </c>
      <c r="F487" s="225">
        <f>IF(A487="P",INDEX('LŠZ P'!A$2:AN$2000,B487,6),INDEX('LŠZ H'!A$2:AM$2000,B487,6))</f>
        <v>0</v>
      </c>
      <c r="G487" s="258" t="str">
        <f>IF(A487="P",INDEX('LŠZ P'!A$2:AN$2000,B487,21),INDEX('LŠZ H'!A$2:AM$2000,B487,21))</f>
        <v>P</v>
      </c>
      <c r="H487" s="225">
        <f>IF(A487="P",INDEX('LŠZ P'!A$2:AN$2000,B487,17),INDEX('LŠZ H'!A$2:AM$2000,B487,17))</f>
        <v>20478</v>
      </c>
      <c r="I487" s="294">
        <v>45163</v>
      </c>
      <c r="J487" s="258" t="str">
        <f>IF(A487="P",INDEX('LŠZ P'!A$2:AN$2000,B487,2),INDEX('LŠZ H'!A$2:AM$2000,B487,2))</f>
        <v>PK</v>
      </c>
      <c r="K487" s="225" t="str">
        <f>IF(A487="P",CONCATENATE(INDEX('LŠZ P'!A$2:AN$2000,B487,24),",",INDEX('LŠZ P'!A$2:AN$2000,B487,26)," ",INDEX('LŠZ P'!A$2:AN$2000,B487,25)),CONCATENATE(INDEX('LŠZ H'!A$2:AM$2000,B487,24),",",INDEX('LŠZ H'!A$2:AM$2000,B487,26)," ",INDEX('LŠZ H'!A$2:AM$2000,B487,25)))</f>
        <v>Stebník 48,EN-B 45494</v>
      </c>
      <c r="L487" s="225" t="str">
        <f>IF(A487="P",INDEX('LŠZ P'!A$2:AN$2000,B487,20),INDEX('LŠZ H'!A$2:AM$2000,B487,20))</f>
        <v>Šleboda</v>
      </c>
      <c r="M487" s="225" t="str">
        <f>IF(A487="P",CONCATENATE(INDEX('LŠZ P'!A$2:AN$2000,B487,3),"/",INDEX('LŠZ P'!A$2:AN$2000,B487,4)),CONCATENATE(INDEX('LŠZ H'!A$2:AM$2000,B487,3),"/",INDEX('LŠZ H'!A$2:AM$2000,B487,4)))</f>
        <v>EDEN 5 26/</v>
      </c>
      <c r="N487" s="225" t="e">
        <f>IF(A487="P",CONCATENATE(INDEX('LŠZ P'!A$2:AN$2000,B487,23),";",INDEX('LŠZ P'!A$2:AN$2000,B487,42)),CONCATENATE(INDEX('LŠZ H'!A$2:AM$2000,B487,23),";",INDEX('LŠZ H'!A$2:AM$2000,B487,39)))</f>
        <v>#REF!</v>
      </c>
      <c r="O487" s="294">
        <v>45494</v>
      </c>
      <c r="P487" s="297"/>
    </row>
    <row r="488" spans="1:16" s="583" customFormat="1">
      <c r="A488" s="225" t="s">
        <v>722</v>
      </c>
      <c r="B488" s="258">
        <v>400</v>
      </c>
      <c r="C488" s="392">
        <v>485</v>
      </c>
      <c r="D488" s="225" t="str">
        <f>IF(A488="P",INDEX('LŠZ P'!A$2:AN$2000,B488,11),INDEX('LŠZ H'!A$2:AM$2000,B488,11))</f>
        <v>Denisa KOŠINOVÁ</v>
      </c>
      <c r="E488" s="225" t="str">
        <f>IF(A488="P",INDEX('LŠZ P'!A$2:AN$2000,B488,5),INDEX('LŠZ H'!A$2:AM$2000,B488,5))</f>
        <v>OM-P400</v>
      </c>
      <c r="F488" s="225">
        <f>IF(A488="P",INDEX('LŠZ P'!A$2:AN$2000,B488,6),INDEX('LŠZ H'!A$2:AM$2000,B488,6))</f>
        <v>0</v>
      </c>
      <c r="G488" s="258" t="str">
        <f>IF(A488="P",INDEX('LŠZ P'!A$2:AN$2000,B488,21),INDEX('LŠZ H'!A$2:AM$2000,B488,21))</f>
        <v>P</v>
      </c>
      <c r="H488" s="225">
        <f>IF(A488="P",INDEX('LŠZ P'!A$2:AN$2000,B488,17),INDEX('LŠZ H'!A$2:AM$2000,B488,17))</f>
        <v>21495</v>
      </c>
      <c r="I488" s="294">
        <v>45163</v>
      </c>
      <c r="J488" s="258" t="str">
        <f>IF(A488="P",INDEX('LŠZ P'!A$2:AN$2000,B488,2),INDEX('LŠZ H'!A$2:AM$2000,B488,2))</f>
        <v>PK</v>
      </c>
      <c r="K488" s="225" t="str">
        <f>IF(A488="P",CONCATENATE(INDEX('LŠZ P'!A$2:AN$2000,B488,24),",",INDEX('LŠZ P'!A$2:AN$2000,B488,26)," ",INDEX('LŠZ P'!A$2:AN$2000,B488,25)),CONCATENATE(INDEX('LŠZ H'!A$2:AM$2000,B488,24),",",INDEX('LŠZ H'!A$2:AM$2000,B488,26)," ",INDEX('LŠZ H'!A$2:AM$2000,B488,25)))</f>
        <v>I. Hatvániho 1602/1,EN-B 45891</v>
      </c>
      <c r="L488" s="225" t="str">
        <f>IF(A488="P",INDEX('LŠZ P'!A$2:AN$2000,B488,20),INDEX('LŠZ H'!A$2:AM$2000,B488,20))</f>
        <v>Vyparina</v>
      </c>
      <c r="M488" s="225" t="str">
        <f>IF(A488="P",CONCATENATE(INDEX('LŠZ P'!A$2:AN$2000,B488,3),"/",INDEX('LŠZ P'!A$2:AN$2000,B488,4)),CONCATENATE(INDEX('LŠZ H'!A$2:AM$2000,B488,3),"/",INDEX('LŠZ H'!A$2:AM$2000,B488,4)))</f>
        <v>SWIFT 4 XS/</v>
      </c>
      <c r="N488" s="225" t="e">
        <f>IF(A488="P",CONCATENATE(INDEX('LŠZ P'!A$2:AN$2000,B488,23),";",INDEX('LŠZ P'!A$2:AN$2000,B488,42)),CONCATENATE(INDEX('LŠZ H'!A$2:AM$2000,B488,23),";",INDEX('LŠZ H'!A$2:AM$2000,B488,39)))</f>
        <v>#REF!</v>
      </c>
      <c r="O488" s="294">
        <v>45891</v>
      </c>
      <c r="P488" s="297"/>
    </row>
    <row r="489" spans="1:16" s="583" customFormat="1">
      <c r="A489" s="225" t="s">
        <v>722</v>
      </c>
      <c r="B489" s="258">
        <v>1203</v>
      </c>
      <c r="C489" s="392">
        <v>486</v>
      </c>
      <c r="D489" s="225" t="str">
        <f>IF(A489="P",INDEX('LŠZ P'!A$2:AN$2000,B489,11),INDEX('LŠZ H'!A$2:AM$2000,B489,11))</f>
        <v>Ján KALMAN</v>
      </c>
      <c r="E489" s="296" t="str">
        <f>IF(A489="P",INDEX('LŠZ P'!A$2:AN$2000,B489,5),INDEX('LŠZ H'!A$2:AM$2000,B489,5))</f>
        <v>OM-L203</v>
      </c>
      <c r="F489" s="225" t="str">
        <f>IF(A489="P",INDEX('LŠZ P'!A$2:AN$2000,B489,6),INDEX('LŠZ H'!A$2:AM$2000,B489,6))</f>
        <v>L202</v>
      </c>
      <c r="G489" s="258" t="str">
        <f>IF(A489="P",INDEX('LŠZ P'!A$2:AN$2000,B489,21),INDEX('LŠZ H'!A$2:AM$2000,B489,21))</f>
        <v>P</v>
      </c>
      <c r="H489" s="225">
        <f>IF(A489="P",INDEX('LŠZ P'!A$2:AN$2000,B489,17),INDEX('LŠZ H'!A$2:AM$2000,B489,17))</f>
        <v>21474</v>
      </c>
      <c r="I489" s="294">
        <v>45163</v>
      </c>
      <c r="J489" s="258" t="str">
        <f>IF(A489="P",INDEX('LŠZ P'!A$2:AN$2000,B489,2),INDEX('LŠZ H'!A$2:AM$2000,B489,2))</f>
        <v>T</v>
      </c>
      <c r="K489" s="225" t="str">
        <f>IF(A489="P",CONCATENATE(INDEX('LŠZ P'!A$2:AN$2000,B489,24),",",INDEX('LŠZ P'!A$2:AN$2000,B489,26)," ",INDEX('LŠZ P'!A$2:AN$2000,B489,25)),CONCATENATE(INDEX('LŠZ H'!A$2:AM$2000,B489,24),",",INDEX('LŠZ H'!A$2:AM$2000,B489,26)," ",INDEX('LŠZ H'!A$2:AM$2000,B489,25)))</f>
        <v>Hrabové 154,EN-A 45151</v>
      </c>
      <c r="L489" s="225" t="str">
        <f>IF(A489="P",INDEX('LŠZ P'!A$2:AN$2000,B489,20),INDEX('LŠZ H'!A$2:AM$2000,B489,20))</f>
        <v>Ďurina/Adame</v>
      </c>
      <c r="M489" s="225" t="str">
        <f>IF(A489="P",CONCATENATE(INDEX('LŠZ P'!A$2:AN$2000,B489,3),"/",INDEX('LŠZ P'!A$2:AN$2000,B489,4)),CONCATENATE(INDEX('LŠZ H'!A$2:AM$2000,B489,3),"/",INDEX('LŠZ H'!A$2:AM$2000,B489,4)))</f>
        <v>/MINIPLANE THOR 130</v>
      </c>
      <c r="N489" s="225" t="e">
        <f>IF(A489="P",CONCATENATE(INDEX('LŠZ P'!A$2:AN$2000,B489,23),";",INDEX('LŠZ P'!A$2:AN$2000,B489,42)),CONCATENATE(INDEX('LŠZ H'!A$2:AM$2000,B489,23),";",INDEX('LŠZ H'!A$2:AM$2000,B489,39)))</f>
        <v>#REF!</v>
      </c>
      <c r="O489" s="294">
        <v>45882</v>
      </c>
      <c r="P489" s="297"/>
    </row>
    <row r="490" spans="1:16" s="583" customFormat="1">
      <c r="A490" s="225" t="s">
        <v>722</v>
      </c>
      <c r="B490" s="258">
        <v>1529</v>
      </c>
      <c r="C490" s="392">
        <v>487</v>
      </c>
      <c r="D490" s="960" t="s">
        <v>2738</v>
      </c>
      <c r="E490" s="296"/>
      <c r="F490" s="225" t="s">
        <v>2736</v>
      </c>
      <c r="G490" s="258" t="s">
        <v>722</v>
      </c>
      <c r="H490" s="225">
        <v>16570</v>
      </c>
      <c r="I490" s="294">
        <v>45166</v>
      </c>
      <c r="J490" s="258" t="s">
        <v>166</v>
      </c>
      <c r="K490" s="225" t="s">
        <v>9995</v>
      </c>
      <c r="L490" s="225" t="s">
        <v>24</v>
      </c>
      <c r="M490" s="225" t="s">
        <v>9996</v>
      </c>
      <c r="N490" s="961">
        <v>252</v>
      </c>
      <c r="O490" s="294">
        <v>45889</v>
      </c>
      <c r="P490" s="297"/>
    </row>
    <row r="491" spans="1:16" s="583" customFormat="1">
      <c r="A491" s="225" t="s">
        <v>722</v>
      </c>
      <c r="B491" s="258">
        <v>312</v>
      </c>
      <c r="C491" s="392">
        <v>488</v>
      </c>
      <c r="D491" s="225" t="str">
        <f>IF(A491="P",INDEX('LŠZ P'!A$2:AN$2000,B491,11),INDEX('LŠZ H'!A$2:AM$2000,B491,11))</f>
        <v>PaedDr. Miroslav JANČIAR</v>
      </c>
      <c r="E491" s="225" t="str">
        <f>IF(A491="P",INDEX('LŠZ P'!A$2:AN$2000,B491,5),INDEX('LŠZ H'!A$2:AM$2000,B491,5))</f>
        <v>OM-P312</v>
      </c>
      <c r="F491" s="225">
        <f>IF(A491="P",INDEX('LŠZ P'!A$2:AN$2000,B491,6),INDEX('LŠZ H'!A$2:AM$2000,B491,6))</f>
        <v>0</v>
      </c>
      <c r="G491" s="258" t="str">
        <f>IF(A491="P",INDEX('LŠZ P'!A$2:AN$2000,B491,21),INDEX('LŠZ H'!A$2:AM$2000,B491,21))</f>
        <v>P</v>
      </c>
      <c r="H491" s="225">
        <f>IF(A491="P",INDEX('LŠZ P'!A$2:AN$2000,B491,17),INDEX('LŠZ H'!A$2:AM$2000,B491,17))</f>
        <v>19485</v>
      </c>
      <c r="I491" s="294">
        <v>45166</v>
      </c>
      <c r="J491" s="258" t="str">
        <f>IF(A491="P",INDEX('LŠZ P'!A$2:AN$2000,B491,2),INDEX('LŠZ H'!A$2:AM$2000,B491,2))</f>
        <v>PK</v>
      </c>
      <c r="K491" s="225" t="str">
        <f>IF(A491="P",CONCATENATE(INDEX('LŠZ P'!A$2:AN$2000,B491,24),",",INDEX('LŠZ P'!A$2:AN$2000,B491,26)," ",INDEX('LŠZ P'!A$2:AN$2000,B491,25)),CONCATENATE(INDEX('LŠZ H'!A$2:AM$2000,B491,24),",",INDEX('LŠZ H'!A$2:AM$2000,B491,26)," ",INDEX('LŠZ H'!A$2:AM$2000,B491,25)))</f>
        <v>Partizánska 60,EN-B 45897</v>
      </c>
      <c r="L491" s="225" t="str">
        <f>IF(A491="P",INDEX('LŠZ P'!A$2:AN$2000,B491,20),INDEX('LŠZ H'!A$2:AM$2000,B491,20))</f>
        <v>Jančiar</v>
      </c>
      <c r="M491" s="225" t="str">
        <f>IF(A491="P",CONCATENATE(INDEX('LŠZ P'!A$2:AN$2000,B491,3),"/",INDEX('LŠZ P'!A$2:AN$2000,B491,4)),CONCATENATE(INDEX('LŠZ H'!A$2:AM$2000,B491,3),"/",INDEX('LŠZ H'!A$2:AM$2000,B491,4)))</f>
        <v>K23 M/L/</v>
      </c>
      <c r="N491" s="225" t="e">
        <f>IF(A491="P",CONCATENATE(INDEX('LŠZ P'!A$2:AN$2000,B491,23),";",INDEX('LŠZ P'!A$2:AN$2000,B491,42)),CONCATENATE(INDEX('LŠZ H'!A$2:AM$2000,B491,23),";",INDEX('LŠZ H'!A$2:AM$2000,B491,39)))</f>
        <v>#REF!</v>
      </c>
      <c r="O491" s="294">
        <v>45897</v>
      </c>
      <c r="P491" s="297"/>
    </row>
    <row r="492" spans="1:16" s="583" customFormat="1">
      <c r="A492" s="225" t="s">
        <v>722</v>
      </c>
      <c r="B492" s="258">
        <v>919</v>
      </c>
      <c r="C492" s="392">
        <v>489</v>
      </c>
      <c r="D492" s="225" t="str">
        <f>IF(A492="P",INDEX('LŠZ P'!A$2:AN$2000,B492,11),INDEX('LŠZ H'!A$2:AM$2000,B492,11))</f>
        <v>Jaroslav SKALIČAN</v>
      </c>
      <c r="E492" s="225" t="str">
        <f>IF(A492="P",INDEX('LŠZ P'!A$2:AN$2000,B492,5),INDEX('LŠZ H'!A$2:AM$2000,B492,5))</f>
        <v>OM-P919</v>
      </c>
      <c r="F492" s="225">
        <f>IF(A492="P",INDEX('LŠZ P'!A$2:AN$2000,B492,6),INDEX('LŠZ H'!A$2:AM$2000,B492,6))</f>
        <v>0</v>
      </c>
      <c r="G492" s="258" t="str">
        <f>IF(A492="P",INDEX('LŠZ P'!A$2:AN$2000,B492,21),INDEX('LŠZ H'!A$2:AM$2000,B492,21))</f>
        <v>V</v>
      </c>
      <c r="H492" s="225">
        <f>IF(A492="P",INDEX('LŠZ P'!A$2:AN$2000,B492,17),INDEX('LŠZ H'!A$2:AM$2000,B492,17))</f>
        <v>23489</v>
      </c>
      <c r="I492" s="294">
        <v>45168</v>
      </c>
      <c r="J492" s="258" t="str">
        <f>IF(A492="P",INDEX('LŠZ P'!A$2:AN$2000,B492,2),INDEX('LŠZ H'!A$2:AM$2000,B492,2))</f>
        <v>PK</v>
      </c>
      <c r="K492" s="225" t="str">
        <f>IF(A492="P",CONCATENATE(INDEX('LŠZ P'!A$2:AN$2000,B492,24),",",INDEX('LŠZ P'!A$2:AN$2000,B492,26)," ",INDEX('LŠZ P'!A$2:AN$2000,B492,25)),CONCATENATE(INDEX('LŠZ H'!A$2:AM$2000,B492,24),",",INDEX('LŠZ H'!A$2:AM$2000,B492,26)," ",INDEX('LŠZ H'!A$2:AM$2000,B492,25)))</f>
        <v>Valča 14,NIL 45891</v>
      </c>
      <c r="L492" s="225" t="str">
        <f>IF(A492="P",INDEX('LŠZ P'!A$2:AN$2000,B492,20),INDEX('LŠZ H'!A$2:AM$2000,B492,20))</f>
        <v>Vrabec</v>
      </c>
      <c r="M492" s="225" t="str">
        <f>IF(A492="P",CONCATENATE(INDEX('LŠZ P'!A$2:AN$2000,B492,3),"/",INDEX('LŠZ P'!A$2:AN$2000,B492,4)),CONCATENATE(INDEX('LŠZ H'!A$2:AM$2000,B492,3),"/",INDEX('LŠZ H'!A$2:AM$2000,B492,4)))</f>
        <v>EMILIE PEACE II - 20/</v>
      </c>
      <c r="N492" s="225" t="e">
        <f>IF(A492="P",CONCATENATE(INDEX('LŠZ P'!A$2:AN$2000,B492,23),";",INDEX('LŠZ P'!A$2:AN$2000,B492,42)),CONCATENATE(INDEX('LŠZ H'!A$2:AM$2000,B492,23),";",INDEX('LŠZ H'!A$2:AM$2000,B492,39)))</f>
        <v>#REF!</v>
      </c>
      <c r="O492" s="294">
        <v>45891</v>
      </c>
      <c r="P492" s="297"/>
    </row>
    <row r="493" spans="1:16" s="583" customFormat="1">
      <c r="A493" s="225" t="s">
        <v>722</v>
      </c>
      <c r="B493" s="258">
        <v>101</v>
      </c>
      <c r="C493" s="392">
        <v>490</v>
      </c>
      <c r="D493" s="225" t="str">
        <f>IF(A493="P",INDEX('LŠZ P'!A$2:AN$2000,B493,11),INDEX('LŠZ H'!A$2:AM$2000,B493,11))</f>
        <v>Mgr. Jozef NOVÁK</v>
      </c>
      <c r="E493" s="296" t="str">
        <f>IF(A493="P",INDEX('LŠZ P'!A$2:AN$2000,B493,5),INDEX('LŠZ H'!A$2:AM$2000,B493,5))</f>
        <v>OM-P101</v>
      </c>
      <c r="F493" s="225" t="str">
        <f>IF(A493="P",INDEX('LŠZ P'!A$2:AN$2000,B493,6),INDEX('LŠZ H'!A$2:AM$2000,B493,6))</f>
        <v>P310</v>
      </c>
      <c r="G493" s="258" t="str">
        <f>IF(A493="P",INDEX('LŠZ P'!A$2:AN$2000,B493,21),INDEX('LŠZ H'!A$2:AM$2000,B493,21))</f>
        <v>P/P</v>
      </c>
      <c r="H493" s="225">
        <f>IF(A493="P",INDEX('LŠZ P'!A$2:AN$2000,B493,17),INDEX('LŠZ H'!A$2:AM$2000,B493,17))</f>
        <v>20244</v>
      </c>
      <c r="I493" s="294">
        <v>45168</v>
      </c>
      <c r="J493" s="258" t="str">
        <f>IF(A493="P",INDEX('LŠZ P'!A$2:AN$2000,B493,2),INDEX('LŠZ H'!A$2:AM$2000,B493,2))</f>
        <v>MPK</v>
      </c>
      <c r="K493" s="225" t="str">
        <f>IF(A493="P",CONCATENATE(INDEX('LŠZ P'!A$2:AN$2000,B493,24),",",INDEX('LŠZ P'!A$2:AN$2000,B493,26)," ",INDEX('LŠZ P'!A$2:AN$2000,B493,25)),CONCATENATE(INDEX('LŠZ H'!A$2:AM$2000,B493,24),",",INDEX('LŠZ H'!A$2:AM$2000,B493,26)," ",INDEX('LŠZ H'!A$2:AM$2000,B493,25)))</f>
        <v>Železničná 6,LTF 1-2 45339</v>
      </c>
      <c r="L493" s="225" t="str">
        <f>IF(A493="P",INDEX('LŠZ P'!A$2:AN$2000,B493,20),INDEX('LŠZ H'!A$2:AM$2000,B493,20))</f>
        <v>Kačmár</v>
      </c>
      <c r="M493" s="225" t="str">
        <f>IF(A493="P",CONCATENATE(INDEX('LŠZ P'!A$2:AN$2000,B493,3),"/",INDEX('LŠZ P'!A$2:AN$2000,B493,4)),CONCATENATE(INDEX('LŠZ H'!A$2:AM$2000,B493,3),"/",INDEX('LŠZ H'!A$2:AM$2000,B493,4)))</f>
        <v>GOLDEN 5 24/TOP 80</v>
      </c>
      <c r="N493" s="225" t="e">
        <f>IF(A493="P",CONCATENATE(INDEX('LŠZ P'!A$2:AN$2000,B493,23),";",INDEX('LŠZ P'!A$2:AN$2000,B493,42)),CONCATENATE(INDEX('LŠZ H'!A$2:AM$2000,B493,23),";",INDEX('LŠZ H'!A$2:AM$2000,B493,39)))</f>
        <v>#REF!</v>
      </c>
      <c r="O493" s="294">
        <v>45883</v>
      </c>
      <c r="P493" s="297"/>
    </row>
    <row r="494" spans="1:16" s="583" customFormat="1">
      <c r="A494" s="225" t="s">
        <v>722</v>
      </c>
      <c r="B494" s="258">
        <v>814</v>
      </c>
      <c r="C494" s="392">
        <v>491</v>
      </c>
      <c r="D494" s="225" t="str">
        <f>IF(A494="P",INDEX('LŠZ P'!A$2:AN$2000,B494,11),INDEX('LŠZ H'!A$2:AM$2000,B494,11))</f>
        <v>Mgr. Viliam HREBÍK</v>
      </c>
      <c r="E494" s="225" t="str">
        <f>IF(A494="P",INDEX('LŠZ P'!A$2:AN$2000,B494,5),INDEX('LŠZ H'!A$2:AM$2000,B494,5))</f>
        <v>OM-P814</v>
      </c>
      <c r="F494" s="296" t="str">
        <f>IF(A494="P",INDEX('LŠZ P'!A$2:AN$2000,B494,6),INDEX('LŠZ H'!A$2:AM$2000,B494,6))</f>
        <v>P814</v>
      </c>
      <c r="G494" s="258" t="str">
        <f>IF(A494="P",INDEX('LŠZ P'!A$2:AN$2000,B494,21),INDEX('LŠZ H'!A$2:AM$2000,B494,21))</f>
        <v>P,P</v>
      </c>
      <c r="H494" s="225">
        <f>IF(A494="P",INDEX('LŠZ P'!A$2:AN$2000,B494,17),INDEX('LŠZ H'!A$2:AM$2000,B494,17))</f>
        <v>21497</v>
      </c>
      <c r="I494" s="294">
        <v>45169</v>
      </c>
      <c r="J494" s="258" t="str">
        <f>IF(A494="P",INDEX('LŠZ P'!A$2:AN$2000,B494,2),INDEX('LŠZ H'!A$2:AM$2000,B494,2))</f>
        <v>MPK</v>
      </c>
      <c r="K494" s="225" t="str">
        <f>IF(A494="P",CONCATENATE(INDEX('LŠZ P'!A$2:AN$2000,B494,24),",",INDEX('LŠZ P'!A$2:AN$2000,B494,26)," ",INDEX('LŠZ P'!A$2:AN$2000,B494,25)),CONCATENATE(INDEX('LŠZ H'!A$2:AM$2000,B494,24),",",INDEX('LŠZ H'!A$2:AM$2000,B494,26)," ",INDEX('LŠZ H'!A$2:AM$2000,B494,25)))</f>
        <v>ČSA 10,EN- C 45527</v>
      </c>
      <c r="L494" s="225" t="str">
        <f>IF(A494="P",INDEX('LŠZ P'!A$2:AN$2000,B494,20),INDEX('LŠZ H'!A$2:AM$2000,B494,20))</f>
        <v>Čierny/Jančiar</v>
      </c>
      <c r="M494" s="225" t="str">
        <f>IF(A494="P",CONCATENATE(INDEX('LŠZ P'!A$2:AN$2000,B494,3),"/",INDEX('LŠZ P'!A$2:AN$2000,B494,4)),CONCATENATE(INDEX('LŠZ H'!A$2:AM$2000,B494,3),"/",INDEX('LŠZ H'!A$2:AM$2000,B494,4)))</f>
        <v>ENVI 2 25/RODEO 115</v>
      </c>
      <c r="N494" s="225" t="e">
        <f>IF(A494="P",CONCATENATE(INDEX('LŠZ P'!A$2:AN$2000,B494,23),";",INDEX('LŠZ P'!A$2:AN$2000,B494,42)),CONCATENATE(INDEX('LŠZ H'!A$2:AM$2000,B494,23),";",INDEX('LŠZ H'!A$2:AM$2000,B494,39)))</f>
        <v>#REF!</v>
      </c>
      <c r="O494" s="294">
        <v>45527</v>
      </c>
      <c r="P494" s="297"/>
    </row>
    <row r="495" spans="1:16" s="583" customFormat="1">
      <c r="A495" s="225" t="s">
        <v>722</v>
      </c>
      <c r="B495" s="258">
        <v>79</v>
      </c>
      <c r="C495" s="392">
        <v>492</v>
      </c>
      <c r="D495" s="225" t="str">
        <f>IF(A495="P",INDEX('LŠZ P'!A$2:AN$2000,B495,11),INDEX('LŠZ H'!A$2:AM$2000,B495,11))</f>
        <v>Jozef JANKOVIČ</v>
      </c>
      <c r="E495" s="225" t="str">
        <f>IF(A495="P",INDEX('LŠZ P'!A$2:AN$2000,B495,5),INDEX('LŠZ H'!A$2:AM$2000,B495,5))</f>
        <v>OM-P079</v>
      </c>
      <c r="F495" s="225">
        <f>IF(A495="P",INDEX('LŠZ P'!A$2:AN$2000,B495,6),INDEX('LŠZ H'!A$2:AM$2000,B495,6))</f>
        <v>0</v>
      </c>
      <c r="G495" s="258" t="str">
        <f>IF(A495="P",INDEX('LŠZ P'!A$2:AN$2000,B495,21),INDEX('LŠZ H'!A$2:AM$2000,B495,21))</f>
        <v>P</v>
      </c>
      <c r="H495" s="225">
        <f>IF(A495="P",INDEX('LŠZ P'!A$2:AN$2000,B495,17),INDEX('LŠZ H'!A$2:AM$2000,B495,17))</f>
        <v>23018</v>
      </c>
      <c r="I495" s="294">
        <v>45169</v>
      </c>
      <c r="J495" s="258" t="str">
        <f>IF(A495="P",INDEX('LŠZ P'!A$2:AN$2000,B495,2),INDEX('LŠZ H'!A$2:AM$2000,B495,2))</f>
        <v>PK</v>
      </c>
      <c r="K495" s="225" t="str">
        <f>IF(A495="P",CONCATENATE(INDEX('LŠZ P'!A$2:AN$2000,B495,24),",",INDEX('LŠZ P'!A$2:AN$2000,B495,26)," ",INDEX('LŠZ P'!A$2:AN$2000,B495,25)),CONCATENATE(INDEX('LŠZ H'!A$2:AM$2000,B495,24),",",INDEX('LŠZ H'!A$2:AM$2000,B495,26)," ",INDEX('LŠZ H'!A$2:AM$2000,B495,25)))</f>
        <v>Rumanová 209,EN-B 45668</v>
      </c>
      <c r="L495" s="225" t="str">
        <f>IF(A495="P",INDEX('LŠZ P'!A$2:AN$2000,B495,20),INDEX('LŠZ H'!A$2:AM$2000,B495,20))</f>
        <v>Jančiar</v>
      </c>
      <c r="M495" s="225" t="str">
        <f>IF(A495="P",CONCATENATE(INDEX('LŠZ P'!A$2:AN$2000,B495,3),"/",INDEX('LŠZ P'!A$2:AN$2000,B495,4)),CONCATENATE(INDEX('LŠZ H'!A$2:AM$2000,B495,3),"/",INDEX('LŠZ H'!A$2:AM$2000,B495,4)))</f>
        <v>GOLDEN 4 28/</v>
      </c>
      <c r="N495" s="225" t="e">
        <f>IF(A495="P",CONCATENATE(INDEX('LŠZ P'!A$2:AN$2000,B495,23),";",INDEX('LŠZ P'!A$2:AN$2000,B495,42)),CONCATENATE(INDEX('LŠZ H'!A$2:AM$2000,B495,23),";",INDEX('LŠZ H'!A$2:AM$2000,B495,39)))</f>
        <v>#REF!</v>
      </c>
      <c r="O495" s="294">
        <v>45668</v>
      </c>
      <c r="P495" s="297"/>
    </row>
    <row r="496" spans="1:16" s="583" customFormat="1">
      <c r="A496" s="225" t="s">
        <v>722</v>
      </c>
      <c r="B496" s="258">
        <v>842</v>
      </c>
      <c r="C496" s="392">
        <v>493</v>
      </c>
      <c r="D496" s="225" t="str">
        <f>IF(A496="P",INDEX('LŠZ P'!A$2:AN$2000,B496,11),INDEX('LŠZ H'!A$2:AM$2000,B496,11))</f>
        <v>Martina ČURAJOVÁ</v>
      </c>
      <c r="E496" s="225" t="str">
        <f>IF(A496="P",INDEX('LŠZ P'!A$2:AN$2000,B496,5),INDEX('LŠZ H'!A$2:AM$2000,B496,5))</f>
        <v>OM-P842</v>
      </c>
      <c r="F496" s="225">
        <f>IF(A496="P",INDEX('LŠZ P'!A$2:AN$2000,B496,6),INDEX('LŠZ H'!A$2:AM$2000,B496,6))</f>
        <v>0</v>
      </c>
      <c r="G496" s="258" t="str">
        <f>IF(A496="P",INDEX('LŠZ P'!A$2:AN$2000,B496,21),INDEX('LŠZ H'!A$2:AM$2000,B496,21))</f>
        <v>P</v>
      </c>
      <c r="H496" s="225">
        <f>IF(A496="P",INDEX('LŠZ P'!A$2:AN$2000,B496,17),INDEX('LŠZ H'!A$2:AM$2000,B496,17))</f>
        <v>19381</v>
      </c>
      <c r="I496" s="294">
        <v>45169</v>
      </c>
      <c r="J496" s="258" t="str">
        <f>IF(A496="P",INDEX('LŠZ P'!A$2:AN$2000,B496,2),INDEX('LŠZ H'!A$2:AM$2000,B496,2))</f>
        <v>PK</v>
      </c>
      <c r="K496" s="225" t="str">
        <f>IF(A496="P",CONCATENATE(INDEX('LŠZ P'!A$2:AN$2000,B496,24),",",INDEX('LŠZ P'!A$2:AN$2000,B496,26)," ",INDEX('LŠZ P'!A$2:AN$2000,B496,25)),CONCATENATE(INDEX('LŠZ H'!A$2:AM$2000,B496,24),",",INDEX('LŠZ H'!A$2:AM$2000,B496,26)," ",INDEX('LŠZ H'!A$2:AM$2000,B496,25)))</f>
        <v>Kornica 852,EN-B 45527</v>
      </c>
      <c r="L496" s="225" t="str">
        <f>IF(A496="P",INDEX('LŠZ P'!A$2:AN$2000,B496,20),INDEX('LŠZ H'!A$2:AM$2000,B496,20))</f>
        <v>Čierny</v>
      </c>
      <c r="M496" s="225" t="str">
        <f>IF(A496="P",CONCATENATE(INDEX('LŠZ P'!A$2:AN$2000,B496,3),"/",INDEX('LŠZ P'!A$2:AN$2000,B496,4)),CONCATENATE(INDEX('LŠZ H'!A$2:AM$2000,B496,3),"/",INDEX('LŠZ H'!A$2:AM$2000,B496,4)))</f>
        <v>ORYX XS/</v>
      </c>
      <c r="N496" s="225" t="e">
        <f>IF(A496="P",CONCATENATE(INDEX('LŠZ P'!A$2:AN$2000,B496,23),";",INDEX('LŠZ P'!A$2:AN$2000,B496,42)),CONCATENATE(INDEX('LŠZ H'!A$2:AM$2000,B496,23),";",INDEX('LŠZ H'!A$2:AM$2000,B496,39)))</f>
        <v>#REF!</v>
      </c>
      <c r="O496" s="294">
        <v>45527</v>
      </c>
      <c r="P496" s="297"/>
    </row>
    <row r="497" spans="1:16" s="583" customFormat="1">
      <c r="A497" s="225" t="s">
        <v>722</v>
      </c>
      <c r="B497" s="258">
        <v>1347</v>
      </c>
      <c r="C497" s="392">
        <v>494</v>
      </c>
      <c r="D497" s="225" t="str">
        <f>IF(A497="P",INDEX('LŠZ P'!A$2:AN$2000,B497,11),INDEX('LŠZ H'!A$2:AM$2000,B497,11))</f>
        <v>Michael GÁBRIŠ</v>
      </c>
      <c r="E497" s="225" t="str">
        <f>IF(A497="P",INDEX('LŠZ P'!A$2:AN$2000,B497,5),INDEX('LŠZ H'!A$2:AM$2000,B497,5))</f>
        <v>OM-L347</v>
      </c>
      <c r="F497" s="225">
        <f>IF(A497="P",INDEX('LŠZ P'!A$2:AN$2000,B497,6),INDEX('LŠZ H'!A$2:AM$2000,B497,6))</f>
        <v>0</v>
      </c>
      <c r="G497" s="258" t="str">
        <f>IF(A497="P",INDEX('LŠZ P'!A$2:AN$2000,B497,21),INDEX('LŠZ H'!A$2:AM$2000,B497,21))</f>
        <v>P</v>
      </c>
      <c r="H497" s="225">
        <f>IF(A497="P",INDEX('LŠZ P'!A$2:AN$2000,B497,17),INDEX('LŠZ H'!A$2:AM$2000,B497,17))</f>
        <v>19219</v>
      </c>
      <c r="I497" s="294">
        <v>45169</v>
      </c>
      <c r="J497" s="258" t="str">
        <f>IF(A497="P",INDEX('LŠZ P'!A$2:AN$2000,B497,2),INDEX('LŠZ H'!A$2:AM$2000,B497,2))</f>
        <v>PK</v>
      </c>
      <c r="K497" s="225" t="str">
        <f>IF(A497="P",CONCATENATE(INDEX('LŠZ P'!A$2:AN$2000,B497,24),",",INDEX('LŠZ P'!A$2:AN$2000,B497,26)," ",INDEX('LŠZ P'!A$2:AN$2000,B497,25)),CONCATENATE(INDEX('LŠZ H'!A$2:AM$2000,B497,24),",",INDEX('LŠZ H'!A$2:AM$2000,B497,26)," ",INDEX('LŠZ H'!A$2:AM$2000,B497,25)))</f>
        <v>Pod Hájkom 28,EN-B 45886</v>
      </c>
      <c r="L497" s="225" t="str">
        <f>IF(A497="P",INDEX('LŠZ P'!A$2:AN$2000,B497,20),INDEX('LŠZ H'!A$2:AM$2000,B497,20))</f>
        <v>Čierny</v>
      </c>
      <c r="M497" s="225" t="str">
        <f>IF(A497="P",CONCATENATE(INDEX('LŠZ P'!A$2:AN$2000,B497,3),"/",INDEX('LŠZ P'!A$2:AN$2000,B497,4)),CONCATENATE(INDEX('LŠZ H'!A$2:AM$2000,B497,3),"/",INDEX('LŠZ H'!A$2:AM$2000,B497,4)))</f>
        <v>RUSH 5 L/</v>
      </c>
      <c r="N497" s="225" t="e">
        <f>IF(A497="P",CONCATENATE(INDEX('LŠZ P'!A$2:AN$2000,B497,23),";",INDEX('LŠZ P'!A$2:AN$2000,B497,42)),CONCATENATE(INDEX('LŠZ H'!A$2:AM$2000,B497,23),";",INDEX('LŠZ H'!A$2:AM$2000,B497,39)))</f>
        <v>#REF!</v>
      </c>
      <c r="O497" s="294">
        <v>45886</v>
      </c>
      <c r="P497" s="297"/>
    </row>
    <row r="498" spans="1:16" s="583" customFormat="1">
      <c r="A498" s="225" t="s">
        <v>722</v>
      </c>
      <c r="B498" s="258">
        <v>261</v>
      </c>
      <c r="C498" s="392">
        <v>495</v>
      </c>
      <c r="D498" s="225" t="str">
        <f>IF(A498="P",INDEX('LŠZ P'!A$2:AN$2000,B498,11),INDEX('LŠZ H'!A$2:AM$2000,B498,11))</f>
        <v>Norbert CSIZMADIA</v>
      </c>
      <c r="E498" s="225" t="str">
        <f>IF(A498="P",INDEX('LŠZ P'!A$2:AN$2000,B498,5),INDEX('LŠZ H'!A$2:AM$2000,B498,5))</f>
        <v>OM-P261</v>
      </c>
      <c r="F498" s="225">
        <f>IF(A498="P",INDEX('LŠZ P'!A$2:AN$2000,B498,6),INDEX('LŠZ H'!A$2:AM$2000,B498,6))</f>
        <v>0</v>
      </c>
      <c r="G498" s="258" t="str">
        <f>IF(A498="P",INDEX('LŠZ P'!A$2:AN$2000,B498,21),INDEX('LŠZ H'!A$2:AM$2000,B498,21))</f>
        <v>P</v>
      </c>
      <c r="H498" s="225">
        <f>IF(A498="P",INDEX('LŠZ P'!A$2:AN$2000,B498,17),INDEX('LŠZ H'!A$2:AM$2000,B498,17))</f>
        <v>17748</v>
      </c>
      <c r="I498" s="294">
        <v>45169</v>
      </c>
      <c r="J498" s="258" t="str">
        <f>IF(A498="P",INDEX('LŠZ P'!A$2:AN$2000,B498,2),INDEX('LŠZ H'!A$2:AM$2000,B498,2))</f>
        <v>PK</v>
      </c>
      <c r="K498" s="225" t="str">
        <f>IF(A498="P",CONCATENATE(INDEX('LŠZ P'!A$2:AN$2000,B498,24),",",INDEX('LŠZ P'!A$2:AN$2000,B498,26)," ",INDEX('LŠZ P'!A$2:AN$2000,B498,25)),CONCATENATE(INDEX('LŠZ H'!A$2:AM$2000,B498,24),",",INDEX('LŠZ H'!A$2:AM$2000,B498,26)," ",INDEX('LŠZ H'!A$2:AM$2000,B498,25)))</f>
        <v>Nábrežná 79,EN-B 45892</v>
      </c>
      <c r="L498" s="225" t="str">
        <f>IF(A498="P",INDEX('LŠZ P'!A$2:AN$2000,B498,20),INDEX('LŠZ H'!A$2:AM$2000,B498,20))</f>
        <v>Čierny</v>
      </c>
      <c r="M498" s="225" t="str">
        <f>IF(A498="P",CONCATENATE(INDEX('LŠZ P'!A$2:AN$2000,B498,3),"/",INDEX('LŠZ P'!A$2:AN$2000,B498,4)),CONCATENATE(INDEX('LŠZ H'!A$2:AM$2000,B498,3),"/",INDEX('LŠZ H'!A$2:AM$2000,B498,4)))</f>
        <v>BASE ML/</v>
      </c>
      <c r="N498" s="225" t="e">
        <f>IF(A498="P",CONCATENATE(INDEX('LŠZ P'!A$2:AN$2000,B498,23),";",INDEX('LŠZ P'!A$2:AN$2000,B498,42)),CONCATENATE(INDEX('LŠZ H'!A$2:AM$2000,B498,23),";",INDEX('LŠZ H'!A$2:AM$2000,B498,39)))</f>
        <v>#REF!</v>
      </c>
      <c r="O498" s="294">
        <v>45892</v>
      </c>
      <c r="P498" s="297"/>
    </row>
    <row r="499" spans="1:16" s="583" customFormat="1">
      <c r="A499" s="225" t="s">
        <v>722</v>
      </c>
      <c r="B499" s="258">
        <v>992</v>
      </c>
      <c r="C499" s="392">
        <v>496</v>
      </c>
      <c r="D499" s="225" t="s">
        <v>10002</v>
      </c>
      <c r="E499" s="225" t="s">
        <v>1972</v>
      </c>
      <c r="F499" s="225" t="s">
        <v>9188</v>
      </c>
      <c r="G499" s="258" t="s">
        <v>10014</v>
      </c>
      <c r="H499" s="225">
        <v>23496</v>
      </c>
      <c r="I499" s="294">
        <v>45169</v>
      </c>
      <c r="J499" s="258" t="s">
        <v>732</v>
      </c>
      <c r="K499" s="225" t="s">
        <v>10015</v>
      </c>
      <c r="L499" s="225" t="s">
        <v>9861</v>
      </c>
      <c r="M499" s="225" t="s">
        <v>10016</v>
      </c>
      <c r="N499" s="225" t="s">
        <v>10010</v>
      </c>
      <c r="O499" s="294">
        <v>45882</v>
      </c>
      <c r="P499" s="297"/>
    </row>
    <row r="500" spans="1:16" s="878" customFormat="1">
      <c r="A500" s="225" t="s">
        <v>722</v>
      </c>
      <c r="B500" s="258">
        <v>1087</v>
      </c>
      <c r="C500" s="392">
        <v>497</v>
      </c>
      <c r="D500" s="225" t="str">
        <f>IF(A500="P",INDEX('LŠZ P'!A$2:AN$2000,B500,11),INDEX('LŠZ H'!A$2:AM$2000,B500,11))</f>
        <v>Martin MACKO</v>
      </c>
      <c r="E500" s="225" t="str">
        <f>IF(A500="P",INDEX('LŠZ P'!A$2:AN$2000,B500,5),INDEX('LŠZ H'!A$2:AM$2000,B500,5))</f>
        <v>OM-L087</v>
      </c>
      <c r="F500" s="225">
        <f>IF(A500="P",INDEX('LŠZ P'!A$2:AN$2000,B500,6),INDEX('LŠZ H'!A$2:AM$2000,B500,6))</f>
        <v>0</v>
      </c>
      <c r="G500" s="258" t="str">
        <f>IF(A500="P",INDEX('LŠZ P'!A$2:AN$2000,B500,21),INDEX('LŠZ H'!A$2:AM$2000,B500,21))</f>
        <v>P</v>
      </c>
      <c r="H500" s="225">
        <f>IF(A500="P",INDEX('LŠZ P'!A$2:AN$2000,B500,17),INDEX('LŠZ H'!A$2:AM$2000,B500,17))</f>
        <v>22624</v>
      </c>
      <c r="I500" s="294">
        <v>45173</v>
      </c>
      <c r="J500" s="258" t="str">
        <f>IF(A500="P",INDEX('LŠZ P'!A$2:AN$2000,B500,2),INDEX('LŠZ H'!A$2:AM$2000,B500,2))</f>
        <v>PK</v>
      </c>
      <c r="K500" s="225" t="str">
        <f>IF(A500="P",CONCATENATE(INDEX('LŠZ P'!A$2:AN$2000,B500,24),",",INDEX('LŠZ P'!A$2:AN$2000,B500,26)," ",INDEX('LŠZ P'!A$2:AN$2000,B500,25)),CONCATENATE(INDEX('LŠZ H'!A$2:AM$2000,B500,24),",",INDEX('LŠZ H'!A$2:AM$2000,B500,26)," ",INDEX('LŠZ H'!A$2:AM$2000,B500,25)))</f>
        <v>Nitrianske Sučany 148,EN-A 45897</v>
      </c>
      <c r="L500" s="225" t="str">
        <f>IF(A500="P",INDEX('LŠZ P'!A$2:AN$2000,B500,20),INDEX('LŠZ H'!A$2:AM$2000,B500,20))</f>
        <v>Ďurina</v>
      </c>
      <c r="M500" s="225" t="str">
        <f>IF(A500="P",CONCATENATE(INDEX('LŠZ P'!A$2:AN$2000,B500,3),"/",INDEX('LŠZ P'!A$2:AN$2000,B500,4)),CONCATENATE(INDEX('LŠZ H'!A$2:AM$2000,B500,3),"/",INDEX('LŠZ H'!A$2:AM$2000,B500,4)))</f>
        <v>BRIGHT 5 24/</v>
      </c>
      <c r="N500" s="225" t="e">
        <f>IF(A500="P",CONCATENATE(INDEX('LŠZ P'!A$2:AN$2000,B500,23),";",INDEX('LŠZ P'!A$2:AN$2000,B500,42)),CONCATENATE(INDEX('LŠZ H'!A$2:AM$2000,B500,23),";",INDEX('LŠZ H'!A$2:AM$2000,B500,39)))</f>
        <v>#REF!</v>
      </c>
      <c r="O500" s="294">
        <v>45897</v>
      </c>
      <c r="P500" s="297"/>
    </row>
    <row r="501" spans="1:16" s="878" customFormat="1">
      <c r="A501" s="225" t="s">
        <v>722</v>
      </c>
      <c r="B501" s="258">
        <v>941</v>
      </c>
      <c r="C501" s="392">
        <v>498</v>
      </c>
      <c r="D501" s="225" t="str">
        <f>IF(A501="P",INDEX('LŠZ P'!A$2:AN$2000,B501,11),INDEX('LŠZ H'!A$2:AM$2000,B501,11))</f>
        <v>Dušan ŠURINA</v>
      </c>
      <c r="E501" s="225" t="str">
        <f>IF(A501="P",INDEX('LŠZ P'!A$2:AN$2000,B501,5),INDEX('LŠZ H'!A$2:AM$2000,B501,5))</f>
        <v>OM-P941</v>
      </c>
      <c r="F501" s="225">
        <f>IF(A501="P",INDEX('LŠZ P'!A$2:AN$2000,B501,6),INDEX('LŠZ H'!A$2:AM$2000,B501,6))</f>
        <v>0</v>
      </c>
      <c r="G501" s="258" t="str">
        <f>IF(A501="P",INDEX('LŠZ P'!A$2:AN$2000,B501,21),INDEX('LŠZ H'!A$2:AM$2000,B501,21))</f>
        <v>V</v>
      </c>
      <c r="H501" s="225">
        <f>IF(A501="P",INDEX('LŠZ P'!A$2:AN$2000,B501,17),INDEX('LŠZ H'!A$2:AM$2000,B501,17))</f>
        <v>23498</v>
      </c>
      <c r="I501" s="294">
        <v>45173</v>
      </c>
      <c r="J501" s="258" t="str">
        <f>IF(A501="P",INDEX('LŠZ P'!A$2:AN$2000,B501,2),INDEX('LŠZ H'!A$2:AM$2000,B501,2))</f>
        <v>PK</v>
      </c>
      <c r="K501" s="225" t="str">
        <f>IF(A501="P",CONCATENATE(INDEX('LŠZ P'!A$2:AN$2000,B501,24),",",INDEX('LŠZ P'!A$2:AN$2000,B501,26)," ",INDEX('LŠZ P'!A$2:AN$2000,B501,25)),CONCATENATE(INDEX('LŠZ H'!A$2:AM$2000,B501,24),",",INDEX('LŠZ H'!A$2:AM$2000,B501,26)," ",INDEX('LŠZ H'!A$2:AM$2000,B501,25)))</f>
        <v>Košická 43,EN-C 45891</v>
      </c>
      <c r="L501" s="225" t="str">
        <f>IF(A501="P",INDEX('LŠZ P'!A$2:AN$2000,B501,20),INDEX('LŠZ H'!A$2:AM$2000,B501,20))</f>
        <v>Vyparina</v>
      </c>
      <c r="M501" s="225" t="str">
        <f>IF(A501="P",CONCATENATE(INDEX('LŠZ P'!A$2:AN$2000,B501,3),"/",INDEX('LŠZ P'!A$2:AN$2000,B501,4)),CONCATENATE(INDEX('LŠZ H'!A$2:AM$2000,B501,3),"/",INDEX('LŠZ H'!A$2:AM$2000,B501,4)))</f>
        <v>ARTIK R 27/</v>
      </c>
      <c r="N501" s="225" t="e">
        <f>IF(A501="P",CONCATENATE(INDEX('LŠZ P'!A$2:AN$2000,B501,23),";",INDEX('LŠZ P'!A$2:AN$2000,B501,42)),CONCATENATE(INDEX('LŠZ H'!A$2:AM$2000,B501,23),";",INDEX('LŠZ H'!A$2:AM$2000,B501,39)))</f>
        <v>#REF!</v>
      </c>
      <c r="O501" s="294">
        <v>45891</v>
      </c>
      <c r="P501" s="297"/>
    </row>
    <row r="502" spans="1:16" s="878" customFormat="1">
      <c r="A502" s="225" t="s">
        <v>722</v>
      </c>
      <c r="B502" s="258">
        <v>1271</v>
      </c>
      <c r="C502" s="392">
        <v>499</v>
      </c>
      <c r="D502" s="225" t="str">
        <f>IF(A502="P",INDEX('LŠZ P'!A$2:AN$2000,B502,11),INDEX('LŠZ H'!A$2:AM$2000,B502,11))</f>
        <v>Miroslav KOMANEC</v>
      </c>
      <c r="E502" s="225" t="str">
        <f>IF(A502="P",INDEX('LŠZ P'!A$2:AN$2000,B502,5),INDEX('LŠZ H'!A$2:AM$2000,B502,5))</f>
        <v>OM-L271</v>
      </c>
      <c r="F502" s="296" t="str">
        <f>IF(A502="P",INDEX('LŠZ P'!A$2:AN$2000,B502,6),INDEX('LŠZ H'!A$2:AM$2000,B502,6))</f>
        <v>P618</v>
      </c>
      <c r="G502" s="258" t="str">
        <f>IF(A502="P",INDEX('LŠZ P'!A$2:AN$2000,B502,21),INDEX('LŠZ H'!A$2:AM$2000,B502,21))</f>
        <v>P/P,Z</v>
      </c>
      <c r="H502" s="225">
        <f>IF(A502="P",INDEX('LŠZ P'!A$2:AN$2000,B502,17),INDEX('LŠZ H'!A$2:AM$2000,B502,17))</f>
        <v>17886</v>
      </c>
      <c r="I502" s="294">
        <v>45173</v>
      </c>
      <c r="J502" s="258" t="str">
        <f>IF(A502="P",INDEX('LŠZ P'!A$2:AN$2000,B502,2),INDEX('LŠZ H'!A$2:AM$2000,B502,2))</f>
        <v>MPK</v>
      </c>
      <c r="K502" s="225" t="str">
        <f>IF(A502="P",CONCATENATE(INDEX('LŠZ P'!A$2:AN$2000,B502,24),",",INDEX('LŠZ P'!A$2:AN$2000,B502,26)," ",INDEX('LŠZ P'!A$2:AN$2000,B502,25)),CONCATENATE(INDEX('LŠZ H'!A$2:AM$2000,B502,24),",",INDEX('LŠZ H'!A$2:AM$2000,B502,26)," ",INDEX('LŠZ H'!A$2:AM$2000,B502,25)))</f>
        <v>Na Vápenicu 422 ,EN-B 45921</v>
      </c>
      <c r="L502" s="225" t="str">
        <f>IF(A502="P",INDEX('LŠZ P'!A$2:AN$2000,B502,20),INDEX('LŠZ H'!A$2:AM$2000,B502,20))</f>
        <v>Vrabec/Adame</v>
      </c>
      <c r="M502" s="225" t="str">
        <f>IF(A502="P",CONCATENATE(INDEX('LŠZ P'!A$2:AN$2000,B502,3),"/",INDEX('LŠZ P'!A$2:AN$2000,B502,4)),CONCATENATE(INDEX('LŠZ H'!A$2:AM$2000,B502,3),"/",INDEX('LŠZ H'!A$2:AM$2000,B502,4)))</f>
        <v>PLUTO 2 M/M 100</v>
      </c>
      <c r="N502" s="225" t="e">
        <f>IF(A502="P",CONCATENATE(INDEX('LŠZ P'!A$2:AN$2000,B502,23),";",INDEX('LŠZ P'!A$2:AN$2000,B502,42)),CONCATENATE(INDEX('LŠZ H'!A$2:AM$2000,B502,23),";",INDEX('LŠZ H'!A$2:AM$2000,B502,39)))</f>
        <v>#REF!</v>
      </c>
      <c r="O502" s="294">
        <v>45886</v>
      </c>
      <c r="P502" s="297"/>
    </row>
    <row r="503" spans="1:16" s="878" customFormat="1">
      <c r="A503" s="225" t="s">
        <v>722</v>
      </c>
      <c r="B503" s="258">
        <v>931</v>
      </c>
      <c r="C503" s="392">
        <v>500</v>
      </c>
      <c r="D503" s="225" t="str">
        <f>IF(A503="P",INDEX('LŠZ P'!A$2:AN$2000,B503,11),INDEX('LŠZ H'!A$2:AM$2000,B503,11))</f>
        <v>Ing. Pavol HORANSKÝ</v>
      </c>
      <c r="E503" s="225" t="str">
        <f>IF(A503="P",INDEX('LŠZ P'!A$2:AN$2000,B503,5),INDEX('LŠZ H'!A$2:AM$2000,B503,5))</f>
        <v>OM-P931</v>
      </c>
      <c r="F503" s="225">
        <f>IF(A503="P",INDEX('LŠZ P'!A$2:AN$2000,B503,6),INDEX('LŠZ H'!A$2:AM$2000,B503,6))</f>
        <v>0</v>
      </c>
      <c r="G503" s="258" t="str">
        <f>IF(A503="P",INDEX('LŠZ P'!A$2:AN$2000,B503,21),INDEX('LŠZ H'!A$2:AM$2000,B503,21))</f>
        <v>V</v>
      </c>
      <c r="H503" s="225">
        <f>IF(A503="P",INDEX('LŠZ P'!A$2:AN$2000,B503,17),INDEX('LŠZ H'!A$2:AM$2000,B503,17))</f>
        <v>23500</v>
      </c>
      <c r="I503" s="294">
        <v>45173</v>
      </c>
      <c r="J503" s="258" t="str">
        <f>IF(A503="P",INDEX('LŠZ P'!A$2:AN$2000,B503,2),INDEX('LŠZ H'!A$2:AM$2000,B503,2))</f>
        <v>PK</v>
      </c>
      <c r="K503" s="225" t="str">
        <f>IF(A503="P",CONCATENATE(INDEX('LŠZ P'!A$2:AN$2000,B503,24),",",INDEX('LŠZ P'!A$2:AN$2000,B503,26)," ",INDEX('LŠZ P'!A$2:AN$2000,B503,25)),CONCATENATE(INDEX('LŠZ H'!A$2:AM$2000,B503,24),",",INDEX('LŠZ H'!A$2:AM$2000,B503,26)," ",INDEX('LŠZ H'!A$2:AM$2000,B503,25)))</f>
        <v>Pálffyho 29,EN-B 45891</v>
      </c>
      <c r="L503" s="225" t="str">
        <f>IF(A503="P",INDEX('LŠZ P'!A$2:AN$2000,B503,20),INDEX('LŠZ H'!A$2:AM$2000,B503,20))</f>
        <v>Vyparina</v>
      </c>
      <c r="M503" s="225" t="str">
        <f>IF(A503="P",CONCATENATE(INDEX('LŠZ P'!A$2:AN$2000,B503,3),"/",INDEX('LŠZ P'!A$2:AN$2000,B503,4)),CONCATENATE(INDEX('LŠZ H'!A$2:AM$2000,B503,3),"/",INDEX('LŠZ H'!A$2:AM$2000,B503,4)))</f>
        <v>BUZZ Z7/</v>
      </c>
      <c r="N503" s="225" t="e">
        <f>IF(A503="P",CONCATENATE(INDEX('LŠZ P'!A$2:AN$2000,B503,23),";",INDEX('LŠZ P'!A$2:AN$2000,B503,42)),CONCATENATE(INDEX('LŠZ H'!A$2:AM$2000,B503,23),";",INDEX('LŠZ H'!A$2:AM$2000,B503,39)))</f>
        <v>#REF!</v>
      </c>
      <c r="O503" s="294">
        <v>45891</v>
      </c>
      <c r="P503" s="297"/>
    </row>
    <row r="504" spans="1:16" s="878" customFormat="1">
      <c r="A504" s="225" t="s">
        <v>722</v>
      </c>
      <c r="B504" s="258">
        <v>325</v>
      </c>
      <c r="C504" s="392">
        <v>501</v>
      </c>
      <c r="D504" s="225" t="str">
        <f>IF(A504="P",INDEX('LŠZ P'!A$2:AN$2000,B504,11),INDEX('LŠZ H'!A$2:AM$2000,B504,11))</f>
        <v>Rudolf HOLUBČÍK</v>
      </c>
      <c r="E504" s="225" t="str">
        <f>IF(A504="P",INDEX('LŠZ P'!A$2:AN$2000,B504,5),INDEX('LŠZ H'!A$2:AM$2000,B504,5))</f>
        <v>OM-P325</v>
      </c>
      <c r="F504" s="225" t="str">
        <f>IF(A504="P",INDEX('LŠZ P'!A$2:AN$2000,B504,6),INDEX('LŠZ H'!A$2:AM$2000,B504,6))</f>
        <v>P572</v>
      </c>
      <c r="G504" s="258" t="str">
        <f>IF(A504="P",INDEX('LŠZ P'!A$2:AN$2000,B504,21),INDEX('LŠZ H'!A$2:AM$2000,B504,21))</f>
        <v>P,P</v>
      </c>
      <c r="H504" s="225">
        <f>IF(A504="P",INDEX('LŠZ P'!A$2:AN$2000,B504,17),INDEX('LŠZ H'!A$2:AM$2000,B504,17))</f>
        <v>15678</v>
      </c>
      <c r="I504" s="294">
        <v>45173</v>
      </c>
      <c r="J504" s="258" t="str">
        <f>IF(A504="P",INDEX('LŠZ P'!A$2:AN$2000,B504,2),INDEX('LŠZ H'!A$2:AM$2000,B504,2))</f>
        <v>MPK</v>
      </c>
      <c r="K504" s="225" t="str">
        <f>IF(A504="P",CONCATENATE(INDEX('LŠZ P'!A$2:AN$2000,B504,24),",",INDEX('LŠZ P'!A$2:AN$2000,B504,26)," ",INDEX('LŠZ P'!A$2:AN$2000,B504,25)),CONCATENATE(INDEX('LŠZ H'!A$2:AM$2000,B504,24),",",INDEX('LŠZ H'!A$2:AM$2000,B504,26)," ",INDEX('LŠZ H'!A$2:AM$2000,B504,25)))</f>
        <v>Borčany 38,EN-B 45898</v>
      </c>
      <c r="L504" s="225" t="str">
        <f>IF(A504="P",INDEX('LŠZ P'!A$2:AN$2000,B504,20),INDEX('LŠZ H'!A$2:AM$2000,B504,20))</f>
        <v>Ďurina</v>
      </c>
      <c r="M504" s="225" t="str">
        <f>IF(A504="P",CONCATENATE(INDEX('LŠZ P'!A$2:AN$2000,B504,3),"/",INDEX('LŠZ P'!A$2:AN$2000,B504,4)),CONCATENATE(INDEX('LŠZ H'!A$2:AM$2000,B504,3),"/",INDEX('LŠZ H'!A$2:AM$2000,B504,4)))</f>
        <v>TREND 5 26/REDSTAR</v>
      </c>
      <c r="N504" s="225" t="e">
        <f>IF(A504="P",CONCATENATE(INDEX('LŠZ P'!A$2:AN$2000,B504,23),";",INDEX('LŠZ P'!A$2:AN$2000,B504,42)),CONCATENATE(INDEX('LŠZ H'!A$2:AM$2000,B504,23),";",INDEX('LŠZ H'!A$2:AM$2000,B504,39)))</f>
        <v>#REF!</v>
      </c>
      <c r="O504" s="294">
        <v>45898</v>
      </c>
      <c r="P504" s="297"/>
    </row>
    <row r="505" spans="1:16" s="878" customFormat="1">
      <c r="A505" s="225" t="s">
        <v>722</v>
      </c>
      <c r="B505" s="258">
        <v>687</v>
      </c>
      <c r="C505" s="392">
        <v>502</v>
      </c>
      <c r="D505" s="225" t="str">
        <f>IF(A505="P",INDEX('LŠZ P'!A$2:AN$2000,B505,11),INDEX('LŠZ H'!A$2:AM$2000,B505,11))</f>
        <v>Štefan CHLEPKO</v>
      </c>
      <c r="E505" s="225" t="str">
        <f>IF(A505="P",INDEX('LŠZ P'!A$2:AN$2000,B505,5),INDEX('LŠZ H'!A$2:AM$2000,B505,5))</f>
        <v>OM-P687</v>
      </c>
      <c r="F505" s="225">
        <f>IF(A505="P",INDEX('LŠZ P'!A$2:AN$2000,B505,6),INDEX('LŠZ H'!A$2:AM$2000,B505,6))</f>
        <v>0</v>
      </c>
      <c r="G505" s="258" t="str">
        <f>IF(A505="P",INDEX('LŠZ P'!A$2:AN$2000,B505,21),INDEX('LŠZ H'!A$2:AM$2000,B505,21))</f>
        <v>P</v>
      </c>
      <c r="H505" s="225">
        <f>IF(A505="P",INDEX('LŠZ P'!A$2:AN$2000,B505,17),INDEX('LŠZ H'!A$2:AM$2000,B505,17))</f>
        <v>21335</v>
      </c>
      <c r="I505" s="294">
        <v>45173</v>
      </c>
      <c r="J505" s="258" t="str">
        <f>IF(A505="P",INDEX('LŠZ P'!A$2:AN$2000,B505,2),INDEX('LŠZ H'!A$2:AM$2000,B505,2))</f>
        <v>PK</v>
      </c>
      <c r="K505" s="225" t="str">
        <f>IF(A505="P",CONCATENATE(INDEX('LŠZ P'!A$2:AN$2000,B505,24),",",INDEX('LŠZ P'!A$2:AN$2000,B505,26)," ",INDEX('LŠZ P'!A$2:AN$2000,B505,25)),CONCATENATE(INDEX('LŠZ H'!A$2:AM$2000,B505,24),",",INDEX('LŠZ H'!A$2:AM$2000,B505,26)," ",INDEX('LŠZ H'!A$2:AM$2000,B505,25)))</f>
        <v>Liptovská Lúžna 1021,EN-B 45897</v>
      </c>
      <c r="L505" s="225" t="str">
        <f>IF(A505="P",INDEX('LŠZ P'!A$2:AN$2000,B505,20),INDEX('LŠZ H'!A$2:AM$2000,B505,20))</f>
        <v>Jančiar</v>
      </c>
      <c r="M505" s="225" t="str">
        <f>IF(A505="P",CONCATENATE(INDEX('LŠZ P'!A$2:AN$2000,B505,3),"/",INDEX('LŠZ P'!A$2:AN$2000,B505,4)),CONCATENATE(INDEX('LŠZ H'!A$2:AM$2000,B505,3),"/",INDEX('LŠZ H'!A$2:AM$2000,B505,4)))</f>
        <v>IKUMA 25/</v>
      </c>
      <c r="N505" s="225" t="e">
        <f>IF(A505="P",CONCATENATE(INDEX('LŠZ P'!A$2:AN$2000,B505,23),";",INDEX('LŠZ P'!A$2:AN$2000,B505,42)),CONCATENATE(INDEX('LŠZ H'!A$2:AM$2000,B505,23),";",INDEX('LŠZ H'!A$2:AM$2000,B505,39)))</f>
        <v>#REF!</v>
      </c>
      <c r="O505" s="294">
        <v>45897</v>
      </c>
      <c r="P505" s="297"/>
    </row>
    <row r="506" spans="1:16" s="583" customFormat="1">
      <c r="A506" s="225" t="s">
        <v>722</v>
      </c>
      <c r="B506" s="258">
        <v>746</v>
      </c>
      <c r="C506" s="392">
        <v>503</v>
      </c>
      <c r="D506" s="225" t="str">
        <f>IF(A506="P",INDEX('LŠZ P'!A$2:AN$2000,B506,11),INDEX('LŠZ H'!A$2:AM$2000,B506,11))</f>
        <v>Jozef ŠLEBODA</v>
      </c>
      <c r="E506" s="225" t="str">
        <f>IF(A506="P",INDEX('LŠZ P'!A$2:AN$2000,B506,5),INDEX('LŠZ H'!A$2:AM$2000,B506,5))</f>
        <v>OM-P746</v>
      </c>
      <c r="F506" s="225">
        <f>IF(A506="P",INDEX('LŠZ P'!A$2:AN$2000,B506,6),INDEX('LŠZ H'!A$2:AM$2000,B506,6))</f>
        <v>0</v>
      </c>
      <c r="G506" s="258" t="str">
        <f>IF(A506="P",INDEX('LŠZ P'!A$2:AN$2000,B506,21),INDEX('LŠZ H'!A$2:AM$2000,B506,21))</f>
        <v>P, Z</v>
      </c>
      <c r="H506" s="225">
        <f>IF(A506="P",INDEX('LŠZ P'!A$2:AN$2000,B506,17),INDEX('LŠZ H'!A$2:AM$2000,B506,17))</f>
        <v>20211</v>
      </c>
      <c r="I506" s="294">
        <v>45174</v>
      </c>
      <c r="J506" s="258" t="str">
        <f>IF(A506="P",INDEX('LŠZ P'!A$2:AN$2000,B506,2),INDEX('LŠZ H'!A$2:AM$2000,B506,2))</f>
        <v>PK</v>
      </c>
      <c r="K506" s="225" t="str">
        <f>IF(A506="P",CONCATENATE(INDEX('LŠZ P'!A$2:AN$2000,B506,24),",",INDEX('LŠZ P'!A$2:AN$2000,B506,26)," ",INDEX('LŠZ P'!A$2:AN$2000,B506,25)),CONCATENATE(INDEX('LŠZ H'!A$2:AM$2000,B506,24),",",INDEX('LŠZ H'!A$2:AM$2000,B506,26)," ",INDEX('LŠZ H'!A$2:AM$2000,B506,25)))</f>
        <v>Tatranská 28A,EN-C 45899</v>
      </c>
      <c r="L506" s="225" t="str">
        <f>IF(A506="P",INDEX('LŠZ P'!A$2:AN$2000,B506,20),INDEX('LŠZ H'!A$2:AM$2000,B506,20))</f>
        <v>Šleboda</v>
      </c>
      <c r="M506" s="225" t="str">
        <f>IF(A506="P",CONCATENATE(INDEX('LŠZ P'!A$2:AN$2000,B506,3),"/",INDEX('LŠZ P'!A$2:AN$2000,B506,4)),CONCATENATE(INDEX('LŠZ H'!A$2:AM$2000,B506,3),"/",INDEX('LŠZ H'!A$2:AM$2000,B506,4)))</f>
        <v>ARTIK 5 26/</v>
      </c>
      <c r="N506" s="225" t="e">
        <f>IF(A506="P",CONCATENATE(INDEX('LŠZ P'!A$2:AN$2000,B506,23),";",INDEX('LŠZ P'!A$2:AN$2000,B506,42)),CONCATENATE(INDEX('LŠZ H'!A$2:AM$2000,B506,23),";",INDEX('LŠZ H'!A$2:AM$2000,B506,39)))</f>
        <v>#REF!</v>
      </c>
      <c r="O506" s="294">
        <v>45899</v>
      </c>
      <c r="P506" s="297"/>
    </row>
    <row r="507" spans="1:16" s="583" customFormat="1">
      <c r="A507" s="225" t="s">
        <v>722</v>
      </c>
      <c r="B507" s="258">
        <v>1432</v>
      </c>
      <c r="C507" s="392">
        <v>504</v>
      </c>
      <c r="D507" s="225" t="str">
        <f>IF(A507="P",INDEX('LŠZ P'!A$2:AN$2000,B507,11),INDEX('LŠZ H'!A$2:AM$2000,B507,11))</f>
        <v>Želmíra HABALOVÁ</v>
      </c>
      <c r="E507" s="296" t="str">
        <f>IF(A507="P",INDEX('LŠZ P'!A$2:AN$2000,B507,5),INDEX('LŠZ H'!A$2:AM$2000,B507,5))</f>
        <v>OM-L432</v>
      </c>
      <c r="F507" s="225" t="str">
        <f>IF(A507="P",INDEX('LŠZ P'!A$2:AN$2000,B507,6),INDEX('LŠZ H'!A$2:AM$2000,B507,6))</f>
        <v>L432</v>
      </c>
      <c r="G507" s="258" t="str">
        <f>IF(A507="P",INDEX('LŠZ P'!A$2:AN$2000,B507,21),INDEX('LŠZ H'!A$2:AM$2000,B507,21))</f>
        <v>V, V</v>
      </c>
      <c r="H507" s="225">
        <f>IF(A507="P",INDEX('LŠZ P'!A$2:AN$2000,B507,17),INDEX('LŠZ H'!A$2:AM$2000,B507,17))</f>
        <v>23330</v>
      </c>
      <c r="I507" s="294">
        <v>45174</v>
      </c>
      <c r="J507" s="258" t="str">
        <f>IF(A507="P",INDEX('LŠZ P'!A$2:AN$2000,B507,2),INDEX('LŠZ H'!A$2:AM$2000,B507,2))</f>
        <v>MPK</v>
      </c>
      <c r="K507" s="225" t="str">
        <f>IF(A507="P",CONCATENATE(INDEX('LŠZ P'!A$2:AN$2000,B507,24),",",INDEX('LŠZ P'!A$2:AN$2000,B507,26)," ",INDEX('LŠZ P'!A$2:AN$2000,B507,25)),CONCATENATE(INDEX('LŠZ H'!A$2:AM$2000,B507,24),",",INDEX('LŠZ H'!A$2:AM$2000,B507,26)," ",INDEX('LŠZ H'!A$2:AM$2000,B507,25)))</f>
        <v>Tomášikova 31,DGAC 45808</v>
      </c>
      <c r="L507" s="225" t="str">
        <f>IF(A507="P",INDEX('LŠZ P'!A$2:AN$2000,B507,20),INDEX('LŠZ H'!A$2:AM$2000,B507,20))</f>
        <v>Adame/Adame</v>
      </c>
      <c r="M507" s="225" t="str">
        <f>IF(A507="P",CONCATENATE(INDEX('LŠZ P'!A$2:AN$2000,B507,3),"/",INDEX('LŠZ P'!A$2:AN$2000,B507,4)),CONCATENATE(INDEX('LŠZ H'!A$2:AM$2000,B507,3),"/",INDEX('LŠZ H'!A$2:AM$2000,B507,4)))</f>
        <v>CHARGER 2 21/MINIPLANE THOR 130</v>
      </c>
      <c r="N507" s="225" t="e">
        <f>IF(A507="P",CONCATENATE(INDEX('LŠZ P'!A$2:AN$2000,B507,23),";",INDEX('LŠZ P'!A$2:AN$2000,B507,42)),CONCATENATE(INDEX('LŠZ H'!A$2:AM$2000,B507,23),";",INDEX('LŠZ H'!A$2:AM$2000,B507,39)))</f>
        <v>#REF!</v>
      </c>
      <c r="O507" s="294">
        <v>45884</v>
      </c>
      <c r="P507" s="297"/>
    </row>
    <row r="508" spans="1:16" s="583" customFormat="1">
      <c r="A508" s="225" t="s">
        <v>722</v>
      </c>
      <c r="B508" s="258">
        <v>893</v>
      </c>
      <c r="C508" s="392">
        <v>505</v>
      </c>
      <c r="D508" s="225" t="str">
        <f>IF(A508="P",INDEX('LŠZ P'!A$2:AN$2000,B508,11),INDEX('LŠZ H'!A$2:AM$2000,B508,11))</f>
        <v>Štefan VYPARINA</v>
      </c>
      <c r="E508" s="225" t="str">
        <f>IF(A508="P",INDEX('LŠZ P'!A$2:AN$2000,B508,5),INDEX('LŠZ H'!A$2:AM$2000,B508,5))</f>
        <v>OM-P893</v>
      </c>
      <c r="F508" s="225">
        <f>IF(A508="P",INDEX('LŠZ P'!A$2:AN$2000,B508,6),INDEX('LŠZ H'!A$2:AM$2000,B508,6))</f>
        <v>0</v>
      </c>
      <c r="G508" s="258" t="str">
        <f>IF(A508="P",INDEX('LŠZ P'!A$2:AN$2000,B508,21),INDEX('LŠZ H'!A$2:AM$2000,B508,21))</f>
        <v>P</v>
      </c>
      <c r="H508" s="225">
        <f>IF(A508="P",INDEX('LŠZ P'!A$2:AN$2000,B508,17),INDEX('LŠZ H'!A$2:AM$2000,B508,17))</f>
        <v>21553</v>
      </c>
      <c r="I508" s="294">
        <v>45175</v>
      </c>
      <c r="J508" s="258" t="str">
        <f>IF(A508="P",INDEX('LŠZ P'!A$2:AN$2000,B508,2),INDEX('LŠZ H'!A$2:AM$2000,B508,2))</f>
        <v>PK</v>
      </c>
      <c r="K508" s="225" t="str">
        <f>IF(A508="P",CONCATENATE(INDEX('LŠZ P'!A$2:AN$2000,B508,24),",",INDEX('LŠZ P'!A$2:AN$2000,B508,26)," ",INDEX('LŠZ P'!A$2:AN$2000,B508,25)),CONCATENATE(INDEX('LŠZ H'!A$2:AM$2000,B508,24),",",INDEX('LŠZ H'!A$2:AM$2000,B508,26)," ",INDEX('LŠZ H'!A$2:AM$2000,B508,25)))</f>
        <v>Plavnica 428,EN-A 45899</v>
      </c>
      <c r="L508" s="225" t="str">
        <f>IF(A508="P",INDEX('LŠZ P'!A$2:AN$2000,B508,20),INDEX('LŠZ H'!A$2:AM$2000,B508,20))</f>
        <v>Vyparina</v>
      </c>
      <c r="M508" s="225" t="str">
        <f>IF(A508="P",CONCATENATE(INDEX('LŠZ P'!A$2:AN$2000,B508,3),"/",INDEX('LŠZ P'!A$2:AN$2000,B508,4)),CONCATENATE(INDEX('LŠZ H'!A$2:AM$2000,B508,3),"/",INDEX('LŠZ H'!A$2:AM$2000,B508,4)))</f>
        <v>PRION 5 S/</v>
      </c>
      <c r="N508" s="225" t="e">
        <f>IF(A508="P",CONCATENATE(INDEX('LŠZ P'!A$2:AN$2000,B508,23),";",INDEX('LŠZ P'!A$2:AN$2000,B508,42)),CONCATENATE(INDEX('LŠZ H'!A$2:AM$2000,B508,23),";",INDEX('LŠZ H'!A$2:AM$2000,B508,39)))</f>
        <v>#REF!</v>
      </c>
      <c r="O508" s="294">
        <v>45899</v>
      </c>
      <c r="P508" s="297"/>
    </row>
    <row r="509" spans="1:16" s="583" customFormat="1">
      <c r="A509" s="225" t="s">
        <v>722</v>
      </c>
      <c r="B509" s="258">
        <v>831</v>
      </c>
      <c r="C509" s="392">
        <v>506</v>
      </c>
      <c r="D509" s="225" t="str">
        <f>IF(A509="P",INDEX('LŠZ P'!A$2:AN$2000,B509,11),INDEX('LŠZ H'!A$2:AM$2000,B509,11))</f>
        <v>Štefan VYPARINA</v>
      </c>
      <c r="E509" s="225" t="str">
        <f>IF(A509="P",INDEX('LŠZ P'!A$2:AN$2000,B509,5),INDEX('LŠZ H'!A$2:AM$2000,B509,5))</f>
        <v>OM-P831</v>
      </c>
      <c r="F509" s="225">
        <f>IF(A509="P",INDEX('LŠZ P'!A$2:AN$2000,B509,6),INDEX('LŠZ H'!A$2:AM$2000,B509,6))</f>
        <v>0</v>
      </c>
      <c r="G509" s="258" t="str">
        <f>IF(A509="P",INDEX('LŠZ P'!A$2:AN$2000,B509,21),INDEX('LŠZ H'!A$2:AM$2000,B509,21))</f>
        <v>P</v>
      </c>
      <c r="H509" s="225">
        <f>IF(A509="P",INDEX('LŠZ P'!A$2:AN$2000,B509,17),INDEX('LŠZ H'!A$2:AM$2000,B509,17))</f>
        <v>21552</v>
      </c>
      <c r="I509" s="294">
        <v>45175</v>
      </c>
      <c r="J509" s="258" t="str">
        <f>IF(A509="P",INDEX('LŠZ P'!A$2:AN$2000,B509,2),INDEX('LŠZ H'!A$2:AM$2000,B509,2))</f>
        <v>PK</v>
      </c>
      <c r="K509" s="225" t="str">
        <f>IF(A509="P",CONCATENATE(INDEX('LŠZ P'!A$2:AN$2000,B509,24),",",INDEX('LŠZ P'!A$2:AN$2000,B509,26)," ",INDEX('LŠZ P'!A$2:AN$2000,B509,25)),CONCATENATE(INDEX('LŠZ H'!A$2:AM$2000,B509,24),",",INDEX('LŠZ H'!A$2:AM$2000,B509,26)," ",INDEX('LŠZ H'!A$2:AM$2000,B509,25)))</f>
        <v>Plavnica 428,EN-A 45899</v>
      </c>
      <c r="L509" s="225" t="str">
        <f>IF(A509="P",INDEX('LŠZ P'!A$2:AN$2000,B509,20),INDEX('LŠZ H'!A$2:AM$2000,B509,20))</f>
        <v>Vyparina</v>
      </c>
      <c r="M509" s="225" t="str">
        <f>IF(A509="P",CONCATENATE(INDEX('LŠZ P'!A$2:AN$2000,B509,3),"/",INDEX('LŠZ P'!A$2:AN$2000,B509,4)),CONCATENATE(INDEX('LŠZ H'!A$2:AM$2000,B509,3),"/",INDEX('LŠZ H'!A$2:AM$2000,B509,4)))</f>
        <v>PRION 5 S/</v>
      </c>
      <c r="N509" s="225" t="e">
        <f>IF(A509="P",CONCATENATE(INDEX('LŠZ P'!A$2:AN$2000,B509,23),";",INDEX('LŠZ P'!A$2:AN$2000,B509,42)),CONCATENATE(INDEX('LŠZ H'!A$2:AM$2000,B509,23),";",INDEX('LŠZ H'!A$2:AM$2000,B509,39)))</f>
        <v>#REF!</v>
      </c>
      <c r="O509" s="294">
        <v>45899</v>
      </c>
      <c r="P509" s="297"/>
    </row>
    <row r="510" spans="1:16" s="583" customFormat="1">
      <c r="A510" s="225" t="s">
        <v>722</v>
      </c>
      <c r="B510" s="258">
        <v>694</v>
      </c>
      <c r="C510" s="392">
        <v>507</v>
      </c>
      <c r="D510" s="225" t="str">
        <f>IF(A510="P",INDEX('LŠZ P'!A$2:AN$2000,B510,11),INDEX('LŠZ H'!A$2:AM$2000,B510,11))</f>
        <v>Mgr. Stanislav BESEDA</v>
      </c>
      <c r="E510" s="225" t="str">
        <f>IF(A510="P",INDEX('LŠZ P'!A$2:AN$2000,B510,5),INDEX('LŠZ H'!A$2:AM$2000,B510,5))</f>
        <v>OM-P694</v>
      </c>
      <c r="F510" s="225" t="str">
        <f>IF(A510="P",INDEX('LŠZ P'!A$2:AN$2000,B510,6),INDEX('LŠZ H'!A$2:AM$2000,B510,6))</f>
        <v>P694</v>
      </c>
      <c r="G510" s="258" t="str">
        <f>IF(A510="P",INDEX('LŠZ P'!A$2:AN$2000,B510,21),INDEX('LŠZ H'!A$2:AM$2000,B510,21))</f>
        <v>P,P</v>
      </c>
      <c r="H510" s="225">
        <f>IF(A510="P",INDEX('LŠZ P'!A$2:AN$2000,B510,17),INDEX('LŠZ H'!A$2:AM$2000,B510,17))</f>
        <v>16735</v>
      </c>
      <c r="I510" s="294">
        <v>45175</v>
      </c>
      <c r="J510" s="258" t="str">
        <f>IF(A510="P",INDEX('LŠZ P'!A$2:AN$2000,B510,2),INDEX('LŠZ H'!A$2:AM$2000,B510,2))</f>
        <v>MPK</v>
      </c>
      <c r="K510" s="225" t="str">
        <f>IF(A510="P",CONCATENATE(INDEX('LŠZ P'!A$2:AN$2000,B510,24),",",INDEX('LŠZ P'!A$2:AN$2000,B510,26)," ",INDEX('LŠZ P'!A$2:AN$2000,B510,25)),CONCATENATE(INDEX('LŠZ H'!A$2:AM$2000,B510,24),",",INDEX('LŠZ H'!A$2:AM$2000,B510,26)," ",INDEX('LŠZ H'!A$2:AM$2000,B510,25)))</f>
        <v>Vrbany 441,EN-C 45906</v>
      </c>
      <c r="L510" s="225" t="str">
        <f>IF(A510="P",INDEX('LŠZ P'!A$2:AN$2000,B510,20),INDEX('LŠZ H'!A$2:AM$2000,B510,20))</f>
        <v>Jančiar</v>
      </c>
      <c r="M510" s="225" t="str">
        <f>IF(A510="P",CONCATENATE(INDEX('LŠZ P'!A$2:AN$2000,B510,3),"/",INDEX('LŠZ P'!A$2:AN$2000,B510,4)),CONCATENATE(INDEX('LŠZ H'!A$2:AM$2000,B510,3),"/",INDEX('LŠZ H'!A$2:AM$2000,B510,4)))</f>
        <v>VEGA 3 L/RR</v>
      </c>
      <c r="N510" s="225" t="e">
        <f>IF(A510="P",CONCATENATE(INDEX('LŠZ P'!A$2:AN$2000,B510,23),";",INDEX('LŠZ P'!A$2:AN$2000,B510,42)),CONCATENATE(INDEX('LŠZ H'!A$2:AM$2000,B510,23),";",INDEX('LŠZ H'!A$2:AM$2000,B510,39)))</f>
        <v>#REF!</v>
      </c>
      <c r="O510" s="294">
        <v>45906</v>
      </c>
      <c r="P510" s="297"/>
    </row>
    <row r="511" spans="1:16" s="583" customFormat="1">
      <c r="A511" s="225" t="s">
        <v>722</v>
      </c>
      <c r="B511" s="258">
        <v>1350</v>
      </c>
      <c r="C511" s="392">
        <v>508</v>
      </c>
      <c r="D511" s="225" t="str">
        <f>IF(A511="P",INDEX('LŠZ P'!A$2:AN$2000,B511,11),INDEX('LŠZ H'!A$2:AM$2000,B511,11))</f>
        <v>Mgr. Stanislav BESEDA</v>
      </c>
      <c r="E511" s="225" t="str">
        <f>IF(A511="P",INDEX('LŠZ P'!A$2:AN$2000,B511,5),INDEX('LŠZ H'!A$2:AM$2000,B511,5))</f>
        <v>OM-L350</v>
      </c>
      <c r="F511" s="225">
        <f>IF(A511="P",INDEX('LŠZ P'!A$2:AN$2000,B511,6),INDEX('LŠZ H'!A$2:AM$2000,B511,6))</f>
        <v>0</v>
      </c>
      <c r="G511" s="258" t="str">
        <f>IF(A511="P",INDEX('LŠZ P'!A$2:AN$2000,B511,21),INDEX('LŠZ H'!A$2:AM$2000,B511,21))</f>
        <v>P</v>
      </c>
      <c r="H511" s="225">
        <f>IF(A511="P",INDEX('LŠZ P'!A$2:AN$2000,B511,17),INDEX('LŠZ H'!A$2:AM$2000,B511,17))</f>
        <v>21492</v>
      </c>
      <c r="I511" s="294">
        <v>45175</v>
      </c>
      <c r="J511" s="258" t="str">
        <f>IF(A511="P",INDEX('LŠZ P'!A$2:AN$2000,B511,2),INDEX('LŠZ H'!A$2:AM$2000,B511,2))</f>
        <v>PK</v>
      </c>
      <c r="K511" s="225" t="str">
        <f>IF(A511="P",CONCATENATE(INDEX('LŠZ P'!A$2:AN$2000,B511,24),",",INDEX('LŠZ P'!A$2:AN$2000,B511,26)," ",INDEX('LŠZ P'!A$2:AN$2000,B511,25)),CONCATENATE(INDEX('LŠZ H'!A$2:AM$2000,B511,24),",",INDEX('LŠZ H'!A$2:AM$2000,B511,26)," ",INDEX('LŠZ H'!A$2:AM$2000,B511,25)))</f>
        <v>Vrbany 441,EN-C 45906</v>
      </c>
      <c r="L511" s="225" t="str">
        <f>IF(A511="P",INDEX('LŠZ P'!A$2:AN$2000,B511,20),INDEX('LŠZ H'!A$2:AM$2000,B511,20))</f>
        <v>Jančiar</v>
      </c>
      <c r="M511" s="225" t="str">
        <f>IF(A511="P",CONCATENATE(INDEX('LŠZ P'!A$2:AN$2000,B511,3),"/",INDEX('LŠZ P'!A$2:AN$2000,B511,4)),CONCATENATE(INDEX('LŠZ H'!A$2:AM$2000,B511,3),"/",INDEX('LŠZ H'!A$2:AM$2000,B511,4)))</f>
        <v>VEGA 4 ML/</v>
      </c>
      <c r="N511" s="225" t="e">
        <f>IF(A511="P",CONCATENATE(INDEX('LŠZ P'!A$2:AN$2000,B511,23),";",INDEX('LŠZ P'!A$2:AN$2000,B511,42)),CONCATENATE(INDEX('LŠZ H'!A$2:AM$2000,B511,23),";",INDEX('LŠZ H'!A$2:AM$2000,B511,39)))</f>
        <v>#REF!</v>
      </c>
      <c r="O511" s="294">
        <v>45906</v>
      </c>
      <c r="P511" s="297"/>
    </row>
    <row r="512" spans="1:16" s="583" customFormat="1">
      <c r="A512" s="225" t="s">
        <v>722</v>
      </c>
      <c r="B512" s="258">
        <v>814</v>
      </c>
      <c r="C512" s="392">
        <v>509</v>
      </c>
      <c r="D512" s="225" t="str">
        <f>IF(A512="P",INDEX('LŠZ P'!A$2:AN$2000,B512,11),INDEX('LŠZ H'!A$2:AM$2000,B512,11))</f>
        <v>Mgr. Viliam HREBÍK</v>
      </c>
      <c r="E512" s="296" t="str">
        <f>IF(A512="P",INDEX('LŠZ P'!A$2:AN$2000,B512,5),INDEX('LŠZ H'!A$2:AM$2000,B512,5))</f>
        <v>OM-P814</v>
      </c>
      <c r="F512" s="225" t="str">
        <f>IF(A512="P",INDEX('LŠZ P'!A$2:AN$2000,B512,6),INDEX('LŠZ H'!A$2:AM$2000,B512,6))</f>
        <v>P814</v>
      </c>
      <c r="G512" s="258" t="str">
        <f>IF(A512="P",INDEX('LŠZ P'!A$2:AN$2000,B512,21),INDEX('LŠZ H'!A$2:AM$2000,B512,21))</f>
        <v>P,P</v>
      </c>
      <c r="H512" s="225">
        <f>IF(A512="P",INDEX('LŠZ P'!A$2:AN$2000,B512,17),INDEX('LŠZ H'!A$2:AM$2000,B512,17))</f>
        <v>21497</v>
      </c>
      <c r="I512" s="294">
        <v>45175</v>
      </c>
      <c r="J512" s="258" t="str">
        <f>IF(A512="P",INDEX('LŠZ P'!A$2:AN$2000,B512,2),INDEX('LŠZ H'!A$2:AM$2000,B512,2))</f>
        <v>MPK</v>
      </c>
      <c r="K512" s="225" t="str">
        <f>IF(A512="P",CONCATENATE(INDEX('LŠZ P'!A$2:AN$2000,B512,24),",",INDEX('LŠZ P'!A$2:AN$2000,B512,26)," ",INDEX('LŠZ P'!A$2:AN$2000,B512,25)),CONCATENATE(INDEX('LŠZ H'!A$2:AM$2000,B512,24),",",INDEX('LŠZ H'!A$2:AM$2000,B512,26)," ",INDEX('LŠZ H'!A$2:AM$2000,B512,25)))</f>
        <v>ČSA 10,EN- C 45527</v>
      </c>
      <c r="L512" s="225" t="str">
        <f>IF(A512="P",INDEX('LŠZ P'!A$2:AN$2000,B512,20),INDEX('LŠZ H'!A$2:AM$2000,B512,20))</f>
        <v>Čierny/Jančiar</v>
      </c>
      <c r="M512" s="225" t="str">
        <f>IF(A512="P",CONCATENATE(INDEX('LŠZ P'!A$2:AN$2000,B512,3),"/",INDEX('LŠZ P'!A$2:AN$2000,B512,4)),CONCATENATE(INDEX('LŠZ H'!A$2:AM$2000,B512,3),"/",INDEX('LŠZ H'!A$2:AM$2000,B512,4)))</f>
        <v>ENVI 2 25/RODEO 115</v>
      </c>
      <c r="N512" s="225" t="e">
        <f>IF(A512="P",CONCATENATE(INDEX('LŠZ P'!A$2:AN$2000,B512,23),";",INDEX('LŠZ P'!A$2:AN$2000,B512,42)),CONCATENATE(INDEX('LŠZ H'!A$2:AM$2000,B512,23),";",INDEX('LŠZ H'!A$2:AM$2000,B512,39)))</f>
        <v>#REF!</v>
      </c>
      <c r="O512" s="294">
        <v>45906</v>
      </c>
      <c r="P512" s="297"/>
    </row>
    <row r="513" spans="1:16" s="583" customFormat="1">
      <c r="A513" s="225" t="s">
        <v>722</v>
      </c>
      <c r="B513" s="258">
        <v>995</v>
      </c>
      <c r="C513" s="392">
        <v>510</v>
      </c>
      <c r="D513" s="225" t="str">
        <f>IF(A513="P",INDEX('LŠZ P'!A$2:AN$2000,B513,11),INDEX('LŠZ H'!A$2:AM$2000,B513,11))</f>
        <v>Zoltán MARCINKO</v>
      </c>
      <c r="E513" s="225" t="str">
        <f>IF(A513="P",INDEX('LŠZ P'!A$2:AN$2000,B513,5),INDEX('LŠZ H'!A$2:AM$2000,B513,5))</f>
        <v>OM-P995</v>
      </c>
      <c r="F513" s="225">
        <f>IF(A513="P",INDEX('LŠZ P'!A$2:AN$2000,B513,6),INDEX('LŠZ H'!A$2:AM$2000,B513,6))</f>
        <v>0</v>
      </c>
      <c r="G513" s="258" t="str">
        <f>IF(A513="P",INDEX('LŠZ P'!A$2:AN$2000,B513,21),INDEX('LŠZ H'!A$2:AM$2000,B513,21))</f>
        <v>P</v>
      </c>
      <c r="H513" s="225">
        <f>IF(A513="P",INDEX('LŠZ P'!A$2:AN$2000,B513,17),INDEX('LŠZ H'!A$2:AM$2000,B513,17))</f>
        <v>22622</v>
      </c>
      <c r="I513" s="294">
        <v>45176</v>
      </c>
      <c r="J513" s="258" t="str">
        <f>IF(A513="P",INDEX('LŠZ P'!A$2:AN$2000,B513,2),INDEX('LŠZ H'!A$2:AM$2000,B513,2))</f>
        <v>MPK</v>
      </c>
      <c r="K513" s="225" t="str">
        <f>IF(A513="P",CONCATENATE(INDEX('LŠZ P'!A$2:AN$2000,B513,24),",",INDEX('LŠZ P'!A$2:AN$2000,B513,26)," ",INDEX('LŠZ P'!A$2:AN$2000,B513,25)),CONCATENATE(INDEX('LŠZ H'!A$2:AM$2000,B513,24),",",INDEX('LŠZ H'!A$2:AM$2000,B513,26)," ",INDEX('LŠZ H'!A$2:AM$2000,B513,25)))</f>
        <v>Športová 183,DHV 2 45536</v>
      </c>
      <c r="L513" s="225" t="str">
        <f>IF(A513="P",INDEX('LŠZ P'!A$2:AN$2000,B513,20),INDEX('LŠZ H'!A$2:AM$2000,B513,20))</f>
        <v>Čierny</v>
      </c>
      <c r="M513" s="225" t="str">
        <f>IF(A513="P",CONCATENATE(INDEX('LŠZ P'!A$2:AN$2000,B513,3),"/",INDEX('LŠZ P'!A$2:AN$2000,B513,4)),CONCATENATE(INDEX('LŠZ H'!A$2:AM$2000,B513,3),"/",INDEX('LŠZ H'!A$2:AM$2000,B513,4)))</f>
        <v>ENVY 30/</v>
      </c>
      <c r="N513" s="225" t="e">
        <f>IF(A513="P",CONCATENATE(INDEX('LŠZ P'!A$2:AN$2000,B513,23),";",INDEX('LŠZ P'!A$2:AN$2000,B513,42)),CONCATENATE(INDEX('LŠZ H'!A$2:AM$2000,B513,23),";",INDEX('LŠZ H'!A$2:AM$2000,B513,39)))</f>
        <v>#REF!</v>
      </c>
      <c r="O513" s="294">
        <v>45536</v>
      </c>
      <c r="P513" s="297"/>
    </row>
    <row r="514" spans="1:16" s="583" customFormat="1">
      <c r="A514" s="225" t="s">
        <v>722</v>
      </c>
      <c r="B514" s="258">
        <v>524</v>
      </c>
      <c r="C514" s="392">
        <v>511</v>
      </c>
      <c r="D514" s="225" t="str">
        <f>IF(A514="P",INDEX('LŠZ P'!A$2:AN$2000,B514,11),INDEX('LŠZ H'!A$2:AM$2000,B514,11))</f>
        <v>Karol MIKUŠ</v>
      </c>
      <c r="E514" s="225" t="str">
        <f>IF(A514="P",INDEX('LŠZ P'!A$2:AN$2000,B514,5),INDEX('LŠZ H'!A$2:AM$2000,B514,5))</f>
        <v>OM-P524</v>
      </c>
      <c r="F514" s="225">
        <f>IF(A514="P",INDEX('LŠZ P'!A$2:AN$2000,B514,6),INDEX('LŠZ H'!A$2:AM$2000,B514,6))</f>
        <v>0</v>
      </c>
      <c r="G514" s="258" t="str">
        <f>IF(A514="P",INDEX('LŠZ P'!A$2:AN$2000,B514,21),INDEX('LŠZ H'!A$2:AM$2000,B514,21))</f>
        <v>P</v>
      </c>
      <c r="H514" s="225">
        <f>IF(A514="P",INDEX('LŠZ P'!A$2:AN$2000,B514,17),INDEX('LŠZ H'!A$2:AM$2000,B514,17))</f>
        <v>21511</v>
      </c>
      <c r="I514" s="294">
        <v>45176</v>
      </c>
      <c r="J514" s="258" t="str">
        <f>IF(A514="P",INDEX('LŠZ P'!A$2:AN$2000,B514,2),INDEX('LŠZ H'!A$2:AM$2000,B514,2))</f>
        <v>PK</v>
      </c>
      <c r="K514" s="225" t="str">
        <f>IF(A514="P",CONCATENATE(INDEX('LŠZ P'!A$2:AN$2000,B514,24),",",INDEX('LŠZ P'!A$2:AN$2000,B514,26)," ",INDEX('LŠZ P'!A$2:AN$2000,B514,25)),CONCATENATE(INDEX('LŠZ H'!A$2:AM$2000,B514,24),",",INDEX('LŠZ H'!A$2:AM$2000,B514,26)," ",INDEX('LŠZ H'!A$2:AM$2000,B514,25)))</f>
        <v>Lysákova 20,EN-C 45901</v>
      </c>
      <c r="L514" s="225" t="str">
        <f>IF(A514="P",INDEX('LŠZ P'!A$2:AN$2000,B514,20),INDEX('LŠZ H'!A$2:AM$2000,B514,20))</f>
        <v>Čierny</v>
      </c>
      <c r="M514" s="225" t="str">
        <f>IF(A514="P",CONCATENATE(INDEX('LŠZ P'!A$2:AN$2000,B514,3),"/",INDEX('LŠZ P'!A$2:AN$2000,B514,4)),CONCATENATE(INDEX('LŠZ H'!A$2:AM$2000,B514,3),"/",INDEX('LŠZ H'!A$2:AM$2000,B514,4)))</f>
        <v>SECTOR L/</v>
      </c>
      <c r="N514" s="225" t="e">
        <f>IF(A514="P",CONCATENATE(INDEX('LŠZ P'!A$2:AN$2000,B514,23),";",INDEX('LŠZ P'!A$2:AN$2000,B514,42)),CONCATENATE(INDEX('LŠZ H'!A$2:AM$2000,B514,23),";",INDEX('LŠZ H'!A$2:AM$2000,B514,39)))</f>
        <v>#REF!</v>
      </c>
      <c r="O514" s="294">
        <v>45901</v>
      </c>
      <c r="P514" s="297"/>
    </row>
    <row r="515" spans="1:16" s="583" customFormat="1">
      <c r="A515" s="225" t="s">
        <v>722</v>
      </c>
      <c r="B515" s="258">
        <v>948</v>
      </c>
      <c r="C515" s="392">
        <v>512</v>
      </c>
      <c r="D515" s="225" t="str">
        <f>IF(A515="P",INDEX('LŠZ P'!A$2:AN$2000,B515,11),INDEX('LŠZ H'!A$2:AM$2000,B515,11))</f>
        <v>Milan POTFAJ</v>
      </c>
      <c r="E515" s="225" t="str">
        <f>IF(A515="P",INDEX('LŠZ P'!A$2:AN$2000,B515,5),INDEX('LŠZ H'!A$2:AM$2000,B515,5))</f>
        <v>OM-P948</v>
      </c>
      <c r="F515" s="225">
        <f>IF(A515="P",INDEX('LŠZ P'!A$2:AN$2000,B515,6),INDEX('LŠZ H'!A$2:AM$2000,B515,6))</f>
        <v>0</v>
      </c>
      <c r="G515" s="258" t="str">
        <f>IF(A515="P",INDEX('LŠZ P'!A$2:AN$2000,B515,21),INDEX('LŠZ H'!A$2:AM$2000,B515,21))</f>
        <v>P</v>
      </c>
      <c r="H515" s="225">
        <f>IF(A515="P",INDEX('LŠZ P'!A$2:AN$2000,B515,17),INDEX('LŠZ H'!A$2:AM$2000,B515,17))</f>
        <v>21557</v>
      </c>
      <c r="I515" s="294">
        <v>45176</v>
      </c>
      <c r="J515" s="258" t="str">
        <f>IF(A515="P",INDEX('LŠZ P'!A$2:AN$2000,B515,2),INDEX('LŠZ H'!A$2:AM$2000,B515,2))</f>
        <v>PK</v>
      </c>
      <c r="K515" s="225" t="str">
        <f>IF(A515="P",CONCATENATE(INDEX('LŠZ P'!A$2:AN$2000,B515,24),",",INDEX('LŠZ P'!A$2:AN$2000,B515,26)," ",INDEX('LŠZ P'!A$2:AN$2000,B515,25)),CONCATENATE(INDEX('LŠZ H'!A$2:AM$2000,B515,24),",",INDEX('LŠZ H'!A$2:AM$2000,B515,26)," ",INDEX('LŠZ H'!A$2:AM$2000,B515,25)))</f>
        <v>Dibrovova 243/6,EN-B 45901</v>
      </c>
      <c r="L515" s="225" t="str">
        <f>IF(A515="P",INDEX('LŠZ P'!A$2:AN$2000,B515,20),INDEX('LŠZ H'!A$2:AM$2000,B515,20))</f>
        <v>Čierny</v>
      </c>
      <c r="M515" s="225" t="str">
        <f>IF(A515="P",CONCATENATE(INDEX('LŠZ P'!A$2:AN$2000,B515,3),"/",INDEX('LŠZ P'!A$2:AN$2000,B515,4)),CONCATENATE(INDEX('LŠZ H'!A$2:AM$2000,B515,3),"/",INDEX('LŠZ H'!A$2:AM$2000,B515,4)))</f>
        <v>COMET 3 M/</v>
      </c>
      <c r="N515" s="225" t="e">
        <f>IF(A515="P",CONCATENATE(INDEX('LŠZ P'!A$2:AN$2000,B515,23),";",INDEX('LŠZ P'!A$2:AN$2000,B515,42)),CONCATENATE(INDEX('LŠZ H'!A$2:AM$2000,B515,23),";",INDEX('LŠZ H'!A$2:AM$2000,B515,39)))</f>
        <v>#REF!</v>
      </c>
      <c r="O515" s="294">
        <v>45901</v>
      </c>
      <c r="P515" s="297"/>
    </row>
    <row r="516" spans="1:16" s="583" customFormat="1">
      <c r="A516" s="225" t="s">
        <v>722</v>
      </c>
      <c r="B516" s="258">
        <v>1357</v>
      </c>
      <c r="C516" s="392">
        <v>513</v>
      </c>
      <c r="D516" s="225" t="str">
        <f>IF(A516="P",INDEX('LŠZ P'!A$2:AN$2000,B516,11),INDEX('LŠZ H'!A$2:AM$2000,B516,11))</f>
        <v>Patrik ŠTRBA</v>
      </c>
      <c r="E516" s="225" t="str">
        <f>IF(A516="P",INDEX('LŠZ P'!A$2:AN$2000,B516,5),INDEX('LŠZ H'!A$2:AM$2000,B516,5))</f>
        <v>OM-L357</v>
      </c>
      <c r="F516" s="225">
        <f>IF(A516="P",INDEX('LŠZ P'!A$2:AN$2000,B516,6),INDEX('LŠZ H'!A$2:AM$2000,B516,6))</f>
        <v>0</v>
      </c>
      <c r="G516" s="258" t="str">
        <f>IF(A516="P",INDEX('LŠZ P'!A$2:AN$2000,B516,21),INDEX('LŠZ H'!A$2:AM$2000,B516,21))</f>
        <v>P, Z</v>
      </c>
      <c r="H516" s="225">
        <f>IF(A516="P",INDEX('LŠZ P'!A$2:AN$2000,B516,17),INDEX('LŠZ H'!A$2:AM$2000,B516,17))</f>
        <v>21371</v>
      </c>
      <c r="I516" s="294">
        <v>45176</v>
      </c>
      <c r="J516" s="258" t="str">
        <f>IF(A516="P",INDEX('LŠZ P'!A$2:AN$2000,B516,2),INDEX('LŠZ H'!A$2:AM$2000,B516,2))</f>
        <v>MPK</v>
      </c>
      <c r="K516" s="225" t="str">
        <f>IF(A516="P",CONCATENATE(INDEX('LŠZ P'!A$2:AN$2000,B516,24),",",INDEX('LŠZ P'!A$2:AN$2000,B516,26)," ",INDEX('LŠZ P'!A$2:AN$2000,B516,25)),CONCATENATE(INDEX('LŠZ H'!A$2:AM$2000,B516,24),",",INDEX('LŠZ H'!A$2:AM$2000,B516,26)," ",INDEX('LŠZ H'!A$2:AM$2000,B516,25)))</f>
        <v>Sedmokrásková 1845/4,EN-B 45901</v>
      </c>
      <c r="L516" s="225" t="str">
        <f>IF(A516="P",INDEX('LŠZ P'!A$2:AN$2000,B516,20),INDEX('LŠZ H'!A$2:AM$2000,B516,20))</f>
        <v>Čierny</v>
      </c>
      <c r="M516" s="225" t="str">
        <f>IF(A516="P",CONCATENATE(INDEX('LŠZ P'!A$2:AN$2000,B516,3),"/",INDEX('LŠZ P'!A$2:AN$2000,B516,4)),CONCATENATE(INDEX('LŠZ H'!A$2:AM$2000,B516,3),"/",INDEX('LŠZ H'!A$2:AM$2000,B516,4)))</f>
        <v>PLUTO 3 ML/</v>
      </c>
      <c r="N516" s="225" t="e">
        <f>IF(A516="P",CONCATENATE(INDEX('LŠZ P'!A$2:AN$2000,B516,23),";",INDEX('LŠZ P'!A$2:AN$2000,B516,42)),CONCATENATE(INDEX('LŠZ H'!A$2:AM$2000,B516,23),";",INDEX('LŠZ H'!A$2:AM$2000,B516,39)))</f>
        <v>#REF!</v>
      </c>
      <c r="O516" s="294">
        <v>45901</v>
      </c>
      <c r="P516" s="297"/>
    </row>
    <row r="517" spans="1:16" s="583" customFormat="1">
      <c r="A517" s="225" t="s">
        <v>722</v>
      </c>
      <c r="B517" s="258">
        <v>1241</v>
      </c>
      <c r="C517" s="392">
        <v>514</v>
      </c>
      <c r="D517" s="225" t="str">
        <f>IF(A517="P",INDEX('LŠZ P'!A$2:AN$2000,B517,11),INDEX('LŠZ H'!A$2:AM$2000,B517,11))</f>
        <v>Miloš JURIŠIČ</v>
      </c>
      <c r="E517" s="225" t="str">
        <f>IF(A517="P",INDEX('LŠZ P'!A$2:AN$2000,B517,5),INDEX('LŠZ H'!A$2:AM$2000,B517,5))</f>
        <v>OM-L241</v>
      </c>
      <c r="F517" s="296" t="str">
        <f>IF(A517="P",INDEX('LŠZ P'!A$2:AN$2000,B517,6),INDEX('LŠZ H'!A$2:AM$2000,B517,6))</f>
        <v>L241</v>
      </c>
      <c r="G517" s="258" t="str">
        <f>IF(A517="P",INDEX('LŠZ P'!A$2:AN$2000,B517,21),INDEX('LŠZ H'!A$2:AM$2000,B517,21))</f>
        <v>P/V</v>
      </c>
      <c r="H517" s="225">
        <f>IF(A517="P",INDEX('LŠZ P'!A$2:AN$2000,B517,17),INDEX('LŠZ H'!A$2:AM$2000,B517,17))</f>
        <v>21608</v>
      </c>
      <c r="I517" s="294">
        <v>45176</v>
      </c>
      <c r="J517" s="258" t="str">
        <f>IF(A517="P",INDEX('LŠZ P'!A$2:AN$2000,B517,2),INDEX('LŠZ H'!A$2:AM$2000,B517,2))</f>
        <v>MPK</v>
      </c>
      <c r="K517" s="225" t="str">
        <f>IF(A517="P",CONCATENATE(INDEX('LŠZ P'!A$2:AN$2000,B517,24),",",INDEX('LŠZ P'!A$2:AN$2000,B517,26)," ",INDEX('LŠZ P'!A$2:AN$2000,B517,25)),CONCATENATE(INDEX('LŠZ H'!A$2:AM$2000,B517,24),",",INDEX('LŠZ H'!A$2:AM$2000,B517,26)," ",INDEX('LŠZ H'!A$2:AM$2000,B517,25)))</f>
        <v>Nezábudková 780/8,ULM 45900</v>
      </c>
      <c r="L517" s="225" t="str">
        <f>IF(A517="P",INDEX('LŠZ P'!A$2:AN$2000,B517,20),INDEX('LŠZ H'!A$2:AM$2000,B517,20))</f>
        <v>Čierny/Jančiar</v>
      </c>
      <c r="M517" s="225" t="str">
        <f>IF(A517="P",CONCATENATE(INDEX('LŠZ P'!A$2:AN$2000,B517,3),"/",INDEX('LŠZ P'!A$2:AN$2000,B517,4)),CONCATENATE(INDEX('LŠZ H'!A$2:AM$2000,B517,3),"/",INDEX('LŠZ H'!A$2:AM$2000,B517,4)))</f>
        <v>DRIFTAIR 22/POLINI EOS THOR</v>
      </c>
      <c r="N517" s="225" t="e">
        <f>IF(A517="P",CONCATENATE(INDEX('LŠZ P'!A$2:AN$2000,B517,23),";",INDEX('LŠZ P'!A$2:AN$2000,B517,42)),CONCATENATE(INDEX('LŠZ H'!A$2:AM$2000,B517,23),";",INDEX('LŠZ H'!A$2:AM$2000,B517,39)))</f>
        <v>#REF!</v>
      </c>
      <c r="O517" s="294">
        <v>45900</v>
      </c>
      <c r="P517" s="297"/>
    </row>
    <row r="518" spans="1:16" s="583" customFormat="1">
      <c r="A518" s="225" t="s">
        <v>722</v>
      </c>
      <c r="B518" s="258">
        <v>668</v>
      </c>
      <c r="C518" s="392">
        <v>515</v>
      </c>
      <c r="D518" s="225" t="str">
        <f>IF(A518="P",INDEX('LŠZ P'!A$2:AN$2000,B518,11),INDEX('LŠZ H'!A$2:AM$2000,B518,11))</f>
        <v>Jaroslav KOVÁČ</v>
      </c>
      <c r="E518" s="225" t="str">
        <f>IF(A518="P",INDEX('LŠZ P'!A$2:AN$2000,B518,5),INDEX('LŠZ H'!A$2:AM$2000,B518,5))</f>
        <v>OM-P668</v>
      </c>
      <c r="F518" s="225" t="str">
        <f>IF(A518="P",INDEX('LŠZ P'!A$2:AN$2000,B518,6),INDEX('LŠZ H'!A$2:AM$2000,B518,6))</f>
        <v>P908</v>
      </c>
      <c r="G518" s="258" t="str">
        <f>IF(A518="P",INDEX('LŠZ P'!A$2:AN$2000,B518,21),INDEX('LŠZ H'!A$2:AM$2000,B518,21))</f>
        <v>P/P</v>
      </c>
      <c r="H518" s="225">
        <f>IF(A518="P",INDEX('LŠZ P'!A$2:AN$2000,B518,17),INDEX('LŠZ H'!A$2:AM$2000,B518,17))</f>
        <v>18550</v>
      </c>
      <c r="I518" s="294">
        <v>45176</v>
      </c>
      <c r="J518" s="258" t="str">
        <f>IF(A518="P",INDEX('LŠZ P'!A$2:AN$2000,B518,2),INDEX('LŠZ H'!A$2:AM$2000,B518,2))</f>
        <v>MPK</v>
      </c>
      <c r="K518" s="225" t="str">
        <f>IF(A518="P",CONCATENATE(INDEX('LŠZ P'!A$2:AN$2000,B518,24),",",INDEX('LŠZ P'!A$2:AN$2000,B518,26)," ",INDEX('LŠZ P'!A$2:AN$2000,B518,25)),CONCATENATE(INDEX('LŠZ H'!A$2:AM$2000,B518,24),",",INDEX('LŠZ H'!A$2:AM$2000,B518,26)," ",INDEX('LŠZ H'!A$2:AM$2000,B518,25)))</f>
        <v>Jamník 296,NIL 45902</v>
      </c>
      <c r="L518" s="225" t="str">
        <f>IF(A518="P",INDEX('LŠZ P'!A$2:AN$2000,B518,20),INDEX('LŠZ H'!A$2:AM$2000,B518,20))</f>
        <v>Šimko</v>
      </c>
      <c r="M518" s="225" t="str">
        <f>IF(A518="P",CONCATENATE(INDEX('LŠZ P'!A$2:AN$2000,B518,3),"/",INDEX('LŠZ P'!A$2:AN$2000,B518,4)),CONCATENATE(INDEX('LŠZ H'!A$2:AM$2000,B518,3),"/",INDEX('LŠZ H'!A$2:AM$2000,B518,4)))</f>
        <v>NUCLEON WRC 27/SUPERHAWK</v>
      </c>
      <c r="N518" s="225" t="e">
        <f>IF(A518="P",CONCATENATE(INDEX('LŠZ P'!A$2:AN$2000,B518,23),";",INDEX('LŠZ P'!A$2:AN$2000,B518,42)),CONCATENATE(INDEX('LŠZ H'!A$2:AM$2000,B518,23),";",INDEX('LŠZ H'!A$2:AM$2000,B518,39)))</f>
        <v>#REF!</v>
      </c>
      <c r="O518" s="294">
        <v>45902</v>
      </c>
      <c r="P518" s="297"/>
    </row>
    <row r="519" spans="1:16" s="583" customFormat="1">
      <c r="A519" s="225" t="s">
        <v>722</v>
      </c>
      <c r="B519" s="258">
        <v>965</v>
      </c>
      <c r="C519" s="392">
        <v>516</v>
      </c>
      <c r="D519" s="225" t="str">
        <f>IF(A519="P",INDEX('LŠZ P'!A$2:AN$2000,B519,11),INDEX('LŠZ H'!A$2:AM$2000,B519,11))</f>
        <v>Mgr. Stanislav BESEDA</v>
      </c>
      <c r="E519" s="225" t="str">
        <f>IF(A519="P",INDEX('LŠZ P'!A$2:AN$2000,B519,5),INDEX('LŠZ H'!A$2:AM$2000,B519,5))</f>
        <v>OM-P965</v>
      </c>
      <c r="F519" s="225">
        <f>IF(A519="P",INDEX('LŠZ P'!A$2:AN$2000,B519,6),INDEX('LŠZ H'!A$2:AM$2000,B519,6))</f>
        <v>0</v>
      </c>
      <c r="G519" s="258" t="str">
        <f>IF(A519="P",INDEX('LŠZ P'!A$2:AN$2000,B519,21),INDEX('LŠZ H'!A$2:AM$2000,B519,21))</f>
        <v>V</v>
      </c>
      <c r="H519" s="225">
        <f>IF(A519="P",INDEX('LŠZ P'!A$2:AN$2000,B519,17),INDEX('LŠZ H'!A$2:AM$2000,B519,17))</f>
        <v>23516</v>
      </c>
      <c r="I519" s="294">
        <v>45176</v>
      </c>
      <c r="J519" s="258" t="str">
        <f>IF(A519="P",INDEX('LŠZ P'!A$2:AN$2000,B519,2),INDEX('LŠZ H'!A$2:AM$2000,B519,2))</f>
        <v>MPK</v>
      </c>
      <c r="K519" s="225" t="str">
        <f>IF(A519="P",CONCATENATE(INDEX('LŠZ P'!A$2:AN$2000,B519,24),",",INDEX('LŠZ P'!A$2:AN$2000,B519,26)," ",INDEX('LŠZ P'!A$2:AN$2000,B519,25)),CONCATENATE(INDEX('LŠZ H'!A$2:AM$2000,B519,24),",",INDEX('LŠZ H'!A$2:AM$2000,B519,26)," ",INDEX('LŠZ H'!A$2:AM$2000,B519,25)))</f>
        <v>Vrbany 441,DGAC 45906</v>
      </c>
      <c r="L519" s="225" t="str">
        <f>IF(A519="P",INDEX('LŠZ P'!A$2:AN$2000,B519,20),INDEX('LŠZ H'!A$2:AM$2000,B519,20))</f>
        <v>Jančiar</v>
      </c>
      <c r="M519" s="225" t="str">
        <f>IF(A519="P",CONCATENATE(INDEX('LŠZ P'!A$2:AN$2000,B519,3),"/",INDEX('LŠZ P'!A$2:AN$2000,B519,4)),CONCATENATE(INDEX('LŠZ H'!A$2:AM$2000,B519,3),"/",INDEX('LŠZ H'!A$2:AM$2000,B519,4)))</f>
        <v>CHARGER 28/</v>
      </c>
      <c r="N519" s="225" t="e">
        <f>IF(A519="P",CONCATENATE(INDEX('LŠZ P'!A$2:AN$2000,B519,23),";",INDEX('LŠZ P'!A$2:AN$2000,B519,42)),CONCATENATE(INDEX('LŠZ H'!A$2:AM$2000,B519,23),";",INDEX('LŠZ H'!A$2:AM$2000,B519,39)))</f>
        <v>#REF!</v>
      </c>
      <c r="O519" s="294">
        <v>45906</v>
      </c>
      <c r="P519" s="297"/>
    </row>
    <row r="520" spans="1:16" s="583" customFormat="1">
      <c r="A520" s="225" t="s">
        <v>722</v>
      </c>
      <c r="B520" s="258">
        <v>998</v>
      </c>
      <c r="C520" s="392">
        <v>517</v>
      </c>
      <c r="D520" s="225" t="str">
        <f>IF(A520="P",INDEX('LŠZ P'!A$2:AN$2000,B520,11),INDEX('LŠZ H'!A$2:AM$2000,B520,11))</f>
        <v>Juraj KALMAN</v>
      </c>
      <c r="E520" s="225" t="str">
        <f>IF(A520="P",INDEX('LŠZ P'!A$2:AN$2000,B520,5),INDEX('LŠZ H'!A$2:AM$2000,B520,5))</f>
        <v>OM-P998</v>
      </c>
      <c r="F520" s="225">
        <f>IF(A520="P",INDEX('LŠZ P'!A$2:AN$2000,B520,6),INDEX('LŠZ H'!A$2:AM$2000,B520,6))</f>
        <v>0</v>
      </c>
      <c r="G520" s="258" t="str">
        <f>IF(A520="P",INDEX('LŠZ P'!A$2:AN$2000,B520,21),INDEX('LŠZ H'!A$2:AM$2000,B520,21))</f>
        <v>V</v>
      </c>
      <c r="H520" s="225">
        <f>IF(A520="P",INDEX('LŠZ P'!A$2:AN$2000,B520,17),INDEX('LŠZ H'!A$2:AM$2000,B520,17))</f>
        <v>23517</v>
      </c>
      <c r="I520" s="294">
        <v>45177</v>
      </c>
      <c r="J520" s="258" t="str">
        <f>IF(A520="P",INDEX('LŠZ P'!A$2:AN$2000,B520,2),INDEX('LŠZ H'!A$2:AM$2000,B520,2))</f>
        <v>MPK</v>
      </c>
      <c r="K520" s="225" t="str">
        <f>IF(A520="P",CONCATENATE(INDEX('LŠZ P'!A$2:AN$2000,B520,24),",",INDEX('LŠZ P'!A$2:AN$2000,B520,26)," ",INDEX('LŠZ P'!A$2:AN$2000,B520,25)),CONCATENATE(INDEX('LŠZ H'!A$2:AM$2000,B520,24),",",INDEX('LŠZ H'!A$2:AM$2000,B520,26)," ",INDEX('LŠZ H'!A$2:AM$2000,B520,25)))</f>
        <v>Dolnobarská cesta 469,DGAC 45901</v>
      </c>
      <c r="L520" s="225" t="str">
        <f>IF(A520="P",INDEX('LŠZ P'!A$2:AN$2000,B520,20),INDEX('LŠZ H'!A$2:AM$2000,B520,20))</f>
        <v>Šimko</v>
      </c>
      <c r="M520" s="225" t="str">
        <f>IF(A520="P",CONCATENATE(INDEX('LŠZ P'!A$2:AN$2000,B520,3),"/",INDEX('LŠZ P'!A$2:AN$2000,B520,4)),CONCATENATE(INDEX('LŠZ H'!A$2:AM$2000,B520,3),"/",INDEX('LŠZ H'!A$2:AM$2000,B520,4)))</f>
        <v>NUCLEON 4/28/</v>
      </c>
      <c r="N520" s="225" t="e">
        <f>IF(A520="P",CONCATENATE(INDEX('LŠZ P'!A$2:AN$2000,B520,23),";",INDEX('LŠZ P'!A$2:AN$2000,B520,42)),CONCATENATE(INDEX('LŠZ H'!A$2:AM$2000,B520,23),";",INDEX('LŠZ H'!A$2:AM$2000,B520,39)))</f>
        <v>#REF!</v>
      </c>
      <c r="O520" s="294">
        <v>45901</v>
      </c>
      <c r="P520" s="297"/>
    </row>
    <row r="521" spans="1:16" s="583" customFormat="1">
      <c r="A521" s="225" t="s">
        <v>722</v>
      </c>
      <c r="B521" s="258">
        <v>197</v>
      </c>
      <c r="C521" s="392">
        <v>518</v>
      </c>
      <c r="D521" s="225" t="str">
        <f>IF(A521="P",INDEX('LŠZ P'!A$2:AN$2000,B521,11),INDEX('LŠZ H'!A$2:AM$2000,B521,11))</f>
        <v>Rastislav DRÁBIK</v>
      </c>
      <c r="E521" s="296" t="str">
        <f>IF(A521="P",INDEX('LŠZ P'!A$2:AN$2000,B521,5),INDEX('LŠZ H'!A$2:AM$2000,B521,5))</f>
        <v>OM-P197</v>
      </c>
      <c r="F521" s="225" t="str">
        <f>IF(A521="P",INDEX('LŠZ P'!A$2:AN$2000,B521,6),INDEX('LŠZ H'!A$2:AM$2000,B521,6))</f>
        <v>P197</v>
      </c>
      <c r="G521" s="258" t="str">
        <f>IF(A521="P",INDEX('LŠZ P'!A$2:AN$2000,B521,21),INDEX('LŠZ H'!A$2:AM$2000,B521,21))</f>
        <v>P/P</v>
      </c>
      <c r="H521" s="225">
        <f>IF(A521="P",INDEX('LŠZ P'!A$2:AN$2000,B521,17),INDEX('LŠZ H'!A$2:AM$2000,B521,17))</f>
        <v>20522</v>
      </c>
      <c r="I521" s="294">
        <v>45177</v>
      </c>
      <c r="J521" s="258" t="str">
        <f>IF(A521="P",INDEX('LŠZ P'!A$2:AN$2000,B521,2),INDEX('LŠZ H'!A$2:AM$2000,B521,2))</f>
        <v>MPK</v>
      </c>
      <c r="K521" s="225" t="str">
        <f>IF(A521="P",CONCATENATE(INDEX('LŠZ P'!A$2:AN$2000,B521,24),",",INDEX('LŠZ P'!A$2:AN$2000,B521,26)," ",INDEX('LŠZ P'!A$2:AN$2000,B521,25)),CONCATENATE(INDEX('LŠZ H'!A$2:AM$2000,B521,24),",",INDEX('LŠZ H'!A$2:AM$2000,B521,26)," ",INDEX('LŠZ H'!A$2:AM$2000,B521,25)))</f>
        <v>Pribinova 1639/18,EN-B 45488</v>
      </c>
      <c r="L521" s="225" t="str">
        <f>IF(A521="P",INDEX('LŠZ P'!A$2:AN$2000,B521,20),INDEX('LŠZ H'!A$2:AM$2000,B521,20))</f>
        <v>Čierny/Mitter</v>
      </c>
      <c r="M521" s="225" t="str">
        <f>IF(A521="P",CONCATENATE(INDEX('LŠZ P'!A$2:AN$2000,B521,3),"/",INDEX('LŠZ P'!A$2:AN$2000,B521,4)),CONCATENATE(INDEX('LŠZ H'!A$2:AM$2000,B521,3),"/",INDEX('LŠZ H'!A$2:AM$2000,B521,4)))</f>
        <v>PLUTO M/MINIPLANE TOP 80</v>
      </c>
      <c r="N521" s="225" t="e">
        <f>IF(A521="P",CONCATENATE(INDEX('LŠZ P'!A$2:AN$2000,B521,23),";",INDEX('LŠZ P'!A$2:AN$2000,B521,42)),CONCATENATE(INDEX('LŠZ H'!A$2:AM$2000,B521,23),";",INDEX('LŠZ H'!A$2:AM$2000,B521,39)))</f>
        <v>#REF!</v>
      </c>
      <c r="O521" s="294">
        <v>45907</v>
      </c>
      <c r="P521" s="297"/>
    </row>
    <row r="522" spans="1:16" s="583" customFormat="1">
      <c r="A522" s="225" t="s">
        <v>489</v>
      </c>
      <c r="B522" s="258">
        <v>34</v>
      </c>
      <c r="C522" s="392">
        <v>519</v>
      </c>
      <c r="D522" s="225" t="str">
        <f>IF(A522="P",INDEX('LŠZ P'!A$2:AN$2000,B522,11),INDEX('LŠZ H'!A$2:AM$2000,B522,11))</f>
        <v>Vladimír KÚDELKA</v>
      </c>
      <c r="E522" s="225" t="str">
        <f>IF(A522="P",INDEX('LŠZ P'!A$2:AN$2000,B522,5),INDEX('LŠZ H'!A$2:AM$2000,B522,5))</f>
        <v>OM-H034</v>
      </c>
      <c r="F522" s="225">
        <f>IF(A522="P",INDEX('LŠZ P'!A$2:AN$2000,B522,6),INDEX('LŠZ H'!A$2:AM$2000,B522,6))</f>
        <v>0</v>
      </c>
      <c r="G522" s="258" t="str">
        <f>IF(A522="P",INDEX('LŠZ P'!A$2:AN$2000,B522,21),INDEX('LŠZ H'!A$2:AM$2000,B522,21))</f>
        <v>P</v>
      </c>
      <c r="H522" s="225">
        <f>IF(A522="P",INDEX('LŠZ P'!A$2:AN$2000,B522,17),INDEX('LŠZ H'!A$2:AM$2000,B522,17))</f>
        <v>16809</v>
      </c>
      <c r="I522" s="294">
        <v>45177</v>
      </c>
      <c r="J522" s="258" t="str">
        <f>IF(A522="P",INDEX('LŠZ P'!A$2:AN$2000,B522,2),INDEX('LŠZ H'!A$2:AM$2000,B522,2))</f>
        <v>MZK</v>
      </c>
      <c r="K522" s="225" t="str">
        <f>IF(A522="P",CONCATENATE(INDEX('LŠZ P'!A$2:AN$2000,B522,24),",",INDEX('LŠZ P'!A$2:AN$2000,B522,26)," ",INDEX('LŠZ P'!A$2:AN$2000,B522,25)),CONCATENATE(INDEX('LŠZ H'!A$2:AM$2000,B522,24),",",INDEX('LŠZ H'!A$2:AM$2000,B522,26)," ",INDEX('LŠZ H'!A$2:AM$2000,B522,25)))</f>
        <v xml:space="preserve">Turie 20,013 12 </v>
      </c>
      <c r="L522" s="225" t="str">
        <f>IF(A522="P",INDEX('LŠZ P'!A$2:AN$2000,B522,20),INDEX('LŠZ H'!A$2:AM$2000,B522,20))</f>
        <v>Badár</v>
      </c>
      <c r="M522" s="225" t="str">
        <f>IF(A522="P",CONCATENATE(INDEX('LŠZ P'!A$2:AN$2000,B522,3),"/",INDEX('LŠZ P'!A$2:AN$2000,B522,4)),CONCATENATE(INDEX('LŠZ H'!A$2:AM$2000,B522,3),"/",INDEX('LŠZ H'!A$2:AM$2000,B522,4)))</f>
        <v>MW 197/AQC 03/</v>
      </c>
      <c r="N522" s="225" t="str">
        <f>IF(A522="P",CONCATENATE(INDEX('LŠZ P'!A$2:AN$2000,B522,23),";",INDEX('LŠZ P'!A$2:AN$2000,B522,42)),CONCATENATE(INDEX('LŠZ H'!A$2:AM$2000,B522,23),";",INDEX('LŠZ H'!A$2:AM$2000,B522,39)))</f>
        <v>206,5/274;</v>
      </c>
      <c r="O522" s="294">
        <v>45908</v>
      </c>
      <c r="P522" s="297"/>
    </row>
    <row r="523" spans="1:16" s="583" customFormat="1">
      <c r="A523" s="225" t="s">
        <v>722</v>
      </c>
      <c r="B523" s="258">
        <v>643</v>
      </c>
      <c r="C523" s="392">
        <v>520</v>
      </c>
      <c r="D523" s="225" t="str">
        <f>IF(A523="P",INDEX('LŠZ P'!A$2:AN$2000,B523,11),INDEX('LŠZ H'!A$2:AM$2000,B523,11))</f>
        <v>Ľubomír KOLEMBUS</v>
      </c>
      <c r="E523" s="225" t="str">
        <f>IF(A523="P",INDEX('LŠZ P'!A$2:AN$2000,B523,5),INDEX('LŠZ H'!A$2:AM$2000,B523,5))</f>
        <v>OM-P643</v>
      </c>
      <c r="F523" s="225">
        <f>IF(A523="P",INDEX('LŠZ P'!A$2:AN$2000,B523,6),INDEX('LŠZ H'!A$2:AM$2000,B523,6))</f>
        <v>0</v>
      </c>
      <c r="G523" s="258" t="str">
        <f>IF(A523="P",INDEX('LŠZ P'!A$2:AN$2000,B523,21),INDEX('LŠZ H'!A$2:AM$2000,B523,21))</f>
        <v>P</v>
      </c>
      <c r="H523" s="225">
        <f>IF(A523="P",INDEX('LŠZ P'!A$2:AN$2000,B523,17),INDEX('LŠZ H'!A$2:AM$2000,B523,17))</f>
        <v>19544</v>
      </c>
      <c r="I523" s="294">
        <v>45180</v>
      </c>
      <c r="J523" s="258" t="str">
        <f>IF(A523="P",INDEX('LŠZ P'!A$2:AN$2000,B523,2),INDEX('LŠZ H'!A$2:AM$2000,B523,2))</f>
        <v>PK</v>
      </c>
      <c r="K523" s="225" t="str">
        <f>IF(A523="P",CONCATENATE(INDEX('LŠZ P'!A$2:AN$2000,B523,24),",",INDEX('LŠZ P'!A$2:AN$2000,B523,26)," ",INDEX('LŠZ P'!A$2:AN$2000,B523,25)),CONCATENATE(INDEX('LŠZ H'!A$2:AM$2000,B523,24),",",INDEX('LŠZ H'!A$2:AM$2000,B523,26)," ",INDEX('LŠZ H'!A$2:AM$2000,B523,25)))</f>
        <v>Školská 387/14,EN-B 45910</v>
      </c>
      <c r="L523" s="225" t="str">
        <f>IF(A523="P",INDEX('LŠZ P'!A$2:AN$2000,B523,20),INDEX('LŠZ H'!A$2:AM$2000,B523,20))</f>
        <v>Muhelyi</v>
      </c>
      <c r="M523" s="225" t="str">
        <f>IF(A523="P",CONCATENATE(INDEX('LŠZ P'!A$2:AN$2000,B523,3),"/",INDEX('LŠZ P'!A$2:AN$2000,B523,4)),CONCATENATE(INDEX('LŠZ H'!A$2:AM$2000,B523,3),"/",INDEX('LŠZ H'!A$2:AM$2000,B523,4)))</f>
        <v>GOLDEN 4 28/</v>
      </c>
      <c r="N523" s="225" t="e">
        <f>IF(A523="P",CONCATENATE(INDEX('LŠZ P'!A$2:AN$2000,B523,23),";",INDEX('LŠZ P'!A$2:AN$2000,B523,42)),CONCATENATE(INDEX('LŠZ H'!A$2:AM$2000,B523,23),";",INDEX('LŠZ H'!A$2:AM$2000,B523,39)))</f>
        <v>#REF!</v>
      </c>
      <c r="O523" s="294">
        <v>45910</v>
      </c>
      <c r="P523" s="297"/>
    </row>
    <row r="524" spans="1:16" s="583" customFormat="1">
      <c r="A524" s="225" t="s">
        <v>722</v>
      </c>
      <c r="B524" s="258">
        <v>739</v>
      </c>
      <c r="C524" s="392">
        <v>521</v>
      </c>
      <c r="D524" s="225" t="str">
        <f>IF(A524="P",INDEX('LŠZ P'!A$2:AN$2000,B524,11),INDEX('LŠZ H'!A$2:AM$2000,B524,11))</f>
        <v>Philipp MIOTTI</v>
      </c>
      <c r="E524" s="225" t="str">
        <f>IF(A524="P",INDEX('LŠZ P'!A$2:AN$2000,B524,5),INDEX('LŠZ H'!A$2:AM$2000,B524,5))</f>
        <v>OM-P739</v>
      </c>
      <c r="F524" s="225">
        <f>IF(A524="P",INDEX('LŠZ P'!A$2:AN$2000,B524,6),INDEX('LŠZ H'!A$2:AM$2000,B524,6))</f>
        <v>0</v>
      </c>
      <c r="G524" s="258" t="str">
        <f>IF(A524="P",INDEX('LŠZ P'!A$2:AN$2000,B524,21),INDEX('LŠZ H'!A$2:AM$2000,B524,21))</f>
        <v>Z</v>
      </c>
      <c r="H524" s="225">
        <f>IF(A524="P",INDEX('LŠZ P'!A$2:AN$2000,B524,17),INDEX('LŠZ H'!A$2:AM$2000,B524,17))</f>
        <v>22730</v>
      </c>
      <c r="I524" s="294">
        <v>45180</v>
      </c>
      <c r="J524" s="258" t="str">
        <f>IF(A524="P",INDEX('LŠZ P'!A$2:AN$2000,B524,2),INDEX('LŠZ H'!A$2:AM$2000,B524,2))</f>
        <v>PK</v>
      </c>
      <c r="K524" s="225" t="str">
        <f>IF(A524="P",CONCATENATE(INDEX('LŠZ P'!A$2:AN$2000,B524,24),",",INDEX('LŠZ P'!A$2:AN$2000,B524,26)," ",INDEX('LŠZ P'!A$2:AN$2000,B524,25)),CONCATENATE(INDEX('LŠZ H'!A$2:AM$2000,B524,24),",",INDEX('LŠZ H'!A$2:AM$2000,B524,26)," ",INDEX('LŠZ H'!A$2:AM$2000,B524,25)))</f>
        <v>Rozkvet 2031/63,EN-A 45461</v>
      </c>
      <c r="L524" s="225" t="str">
        <f>IF(A524="P",INDEX('LŠZ P'!A$2:AN$2000,B524,20),INDEX('LŠZ H'!A$2:AM$2000,B524,20))</f>
        <v>Muhelyi</v>
      </c>
      <c r="M524" s="225" t="str">
        <f>IF(A524="P",CONCATENATE(INDEX('LŠZ P'!A$2:AN$2000,B524,3),"/",INDEX('LŠZ P'!A$2:AN$2000,B524,4)),CONCATENATE(INDEX('LŠZ H'!A$2:AM$2000,B524,3),"/",INDEX('LŠZ H'!A$2:AM$2000,B524,4)))</f>
        <v>EAZY 2 M/</v>
      </c>
      <c r="N524" s="225" t="e">
        <f>IF(A524="P",CONCATENATE(INDEX('LŠZ P'!A$2:AN$2000,B524,23),";",INDEX('LŠZ P'!A$2:AN$2000,B524,42)),CONCATENATE(INDEX('LŠZ H'!A$2:AM$2000,B524,23),";",INDEX('LŠZ H'!A$2:AM$2000,B524,39)))</f>
        <v>#REF!</v>
      </c>
      <c r="O524" s="294">
        <v>45461</v>
      </c>
      <c r="P524" s="297"/>
    </row>
    <row r="525" spans="1:16" s="583" customFormat="1">
      <c r="A525" s="225" t="s">
        <v>722</v>
      </c>
      <c r="B525" s="258">
        <v>431</v>
      </c>
      <c r="C525" s="392">
        <v>522</v>
      </c>
      <c r="D525" s="225" t="str">
        <f>IF(A525="P",INDEX('LŠZ P'!A$2:AN$2000,B525,11),INDEX('LŠZ H'!A$2:AM$2000,B525,11))</f>
        <v>Slavomír MOJŽIŠ</v>
      </c>
      <c r="E525" s="225" t="str">
        <f>IF(A525="P",INDEX('LŠZ P'!A$2:AN$2000,B525,5),INDEX('LŠZ H'!A$2:AM$2000,B525,5))</f>
        <v>OM-P431</v>
      </c>
      <c r="F525" s="225">
        <f>IF(A525="P",INDEX('LŠZ P'!A$2:AN$2000,B525,6),INDEX('LŠZ H'!A$2:AM$2000,B525,6))</f>
        <v>0</v>
      </c>
      <c r="G525" s="258" t="str">
        <f>IF(A525="P",INDEX('LŠZ P'!A$2:AN$2000,B525,21),INDEX('LŠZ H'!A$2:AM$2000,B525,21))</f>
        <v>P,Z</v>
      </c>
      <c r="H525" s="225">
        <f>IF(A525="P",INDEX('LŠZ P'!A$2:AN$2000,B525,17),INDEX('LŠZ H'!A$2:AM$2000,B525,17))</f>
        <v>23116</v>
      </c>
      <c r="I525" s="294">
        <v>45180</v>
      </c>
      <c r="J525" s="258" t="str">
        <f>IF(A525="P",INDEX('LŠZ P'!A$2:AN$2000,B525,2),INDEX('LŠZ H'!A$2:AM$2000,B525,2))</f>
        <v>PK</v>
      </c>
      <c r="K525" s="225" t="str">
        <f>IF(A525="P",CONCATENATE(INDEX('LŠZ P'!A$2:AN$2000,B525,24),",",INDEX('LŠZ P'!A$2:AN$2000,B525,26)," ",INDEX('LŠZ P'!A$2:AN$2000,B525,25)),CONCATENATE(INDEX('LŠZ H'!A$2:AM$2000,B525,24),",",INDEX('LŠZ H'!A$2:AM$2000,B525,26)," ",INDEX('LŠZ H'!A$2:AM$2000,B525,25)))</f>
        <v>Novozámocká 1443/28,EN-A 45900</v>
      </c>
      <c r="L525" s="225" t="str">
        <f>IF(A525="P",INDEX('LŠZ P'!A$2:AN$2000,B525,20),INDEX('LŠZ H'!A$2:AM$2000,B525,20))</f>
        <v>Vrabec</v>
      </c>
      <c r="M525" s="225" t="str">
        <f>IF(A525="P",CONCATENATE(INDEX('LŠZ P'!A$2:AN$2000,B525,3),"/",INDEX('LŠZ P'!A$2:AN$2000,B525,4)),CONCATENATE(INDEX('LŠZ H'!A$2:AM$2000,B525,3),"/",INDEX('LŠZ H'!A$2:AM$2000,B525,4)))</f>
        <v>PLUTO 4 M/</v>
      </c>
      <c r="N525" s="225" t="e">
        <f>IF(A525="P",CONCATENATE(INDEX('LŠZ P'!A$2:AN$2000,B525,23),";",INDEX('LŠZ P'!A$2:AN$2000,B525,42)),CONCATENATE(INDEX('LŠZ H'!A$2:AM$2000,B525,23),";",INDEX('LŠZ H'!A$2:AM$2000,B525,39)))</f>
        <v>#REF!</v>
      </c>
      <c r="O525" s="294">
        <v>45169</v>
      </c>
      <c r="P525" s="297"/>
    </row>
    <row r="526" spans="1:16" s="878" customFormat="1">
      <c r="A526" s="225" t="s">
        <v>722</v>
      </c>
      <c r="B526" s="258">
        <v>648</v>
      </c>
      <c r="C526" s="392">
        <v>523</v>
      </c>
      <c r="D526" s="225" t="str">
        <f>IF(A526="P",INDEX('LŠZ P'!A$2:AN$2000,B526,11),INDEX('LŠZ H'!A$2:AM$2000,B526,11))</f>
        <v>Michal KARÁSEK</v>
      </c>
      <c r="E526" s="225" t="str">
        <f>IF(A526="P",INDEX('LŠZ P'!A$2:AN$2000,B526,5),INDEX('LŠZ H'!A$2:AM$2000,B526,5))</f>
        <v>OM-P648</v>
      </c>
      <c r="F526" s="225">
        <f>IF(A526="P",INDEX('LŠZ P'!A$2:AN$2000,B526,6),INDEX('LŠZ H'!A$2:AM$2000,B526,6))</f>
        <v>0</v>
      </c>
      <c r="G526" s="258" t="str">
        <f>IF(A526="P",INDEX('LŠZ P'!A$2:AN$2000,B526,21),INDEX('LŠZ H'!A$2:AM$2000,B526,21))</f>
        <v>P, Z</v>
      </c>
      <c r="H526" s="225">
        <f>IF(A526="P",INDEX('LŠZ P'!A$2:AN$2000,B526,17),INDEX('LŠZ H'!A$2:AM$2000,B526,17))</f>
        <v>17342</v>
      </c>
      <c r="I526" s="294">
        <v>45181</v>
      </c>
      <c r="J526" s="258" t="str">
        <f>IF(A526="P",INDEX('LŠZ P'!A$2:AN$2000,B526,2),INDEX('LŠZ H'!A$2:AM$2000,B526,2))</f>
        <v>PK</v>
      </c>
      <c r="K526" s="225" t="str">
        <f>IF(A526="P",CONCATENATE(INDEX('LŠZ P'!A$2:AN$2000,B526,24),",",INDEX('LŠZ P'!A$2:AN$2000,B526,26)," ",INDEX('LŠZ P'!A$2:AN$2000,B526,25)),CONCATENATE(INDEX('LŠZ H'!A$2:AM$2000,B526,24),",",INDEX('LŠZ H'!A$2:AM$2000,B526,26)," ",INDEX('LŠZ H'!A$2:AM$2000,B526,25)))</f>
        <v>Boženy Němcovej 954/27,EN-A 45891</v>
      </c>
      <c r="L526" s="225" t="str">
        <f>IF(A526="P",INDEX('LŠZ P'!A$2:AN$2000,B526,20),INDEX('LŠZ H'!A$2:AM$2000,B526,20))</f>
        <v>Vyparina</v>
      </c>
      <c r="M526" s="225" t="str">
        <f>IF(A526="P",CONCATENATE(INDEX('LŠZ P'!A$2:AN$2000,B526,3),"/",INDEX('LŠZ P'!A$2:AN$2000,B526,4)),CONCATENATE(INDEX('LŠZ H'!A$2:AM$2000,B526,3),"/",INDEX('LŠZ H'!A$2:AM$2000,B526,4)))</f>
        <v>SUSI S/</v>
      </c>
      <c r="N526" s="225" t="e">
        <f>IF(A526="P",CONCATENATE(INDEX('LŠZ P'!A$2:AN$2000,B526,23),";",INDEX('LŠZ P'!A$2:AN$2000,B526,42)),CONCATENATE(INDEX('LŠZ H'!A$2:AM$2000,B526,23),";",INDEX('LŠZ H'!A$2:AM$2000,B526,39)))</f>
        <v>#REF!</v>
      </c>
      <c r="O526" s="294">
        <v>45891</v>
      </c>
      <c r="P526" s="297"/>
    </row>
    <row r="527" spans="1:16" s="878" customFormat="1">
      <c r="A527" s="225" t="s">
        <v>722</v>
      </c>
      <c r="B527" s="258">
        <v>1027</v>
      </c>
      <c r="C527" s="392">
        <v>524</v>
      </c>
      <c r="D527" s="225" t="str">
        <f>IF(A527="P",INDEX('LŠZ P'!A$2:AN$2000,B527,11),INDEX('LŠZ H'!A$2:AM$2000,B527,11))</f>
        <v>Ján STRAKA</v>
      </c>
      <c r="E527" s="225" t="str">
        <f>IF(A527="P",INDEX('LŠZ P'!A$2:AN$2000,B527,5),INDEX('LŠZ H'!A$2:AM$2000,B527,5))</f>
        <v>OM-L027</v>
      </c>
      <c r="F527" s="225">
        <f>IF(A527="P",INDEX('LŠZ P'!A$2:AN$2000,B527,6),INDEX('LŠZ H'!A$2:AM$2000,B527,6))</f>
        <v>0</v>
      </c>
      <c r="G527" s="258" t="str">
        <f>IF(A527="P",INDEX('LŠZ P'!A$2:AN$2000,B527,21),INDEX('LŠZ H'!A$2:AM$2000,B527,21))</f>
        <v>V</v>
      </c>
      <c r="H527" s="225">
        <f>IF(A527="P",INDEX('LŠZ P'!A$2:AN$2000,B527,17),INDEX('LŠZ H'!A$2:AM$2000,B527,17))</f>
        <v>23524</v>
      </c>
      <c r="I527" s="294">
        <v>45181</v>
      </c>
      <c r="J527" s="258" t="str">
        <f>IF(A527="P",INDEX('LŠZ P'!A$2:AN$2000,B527,2),INDEX('LŠZ H'!A$2:AM$2000,B527,2))</f>
        <v>PK</v>
      </c>
      <c r="K527" s="225" t="str">
        <f>IF(A527="P",CONCATENATE(INDEX('LŠZ P'!A$2:AN$2000,B527,24),",",INDEX('LŠZ P'!A$2:AN$2000,B527,26)," ",INDEX('LŠZ P'!A$2:AN$2000,B527,25)),CONCATENATE(INDEX('LŠZ H'!A$2:AM$2000,B527,24),",",INDEX('LŠZ H'!A$2:AM$2000,B527,26)," ",INDEX('LŠZ H'!A$2:AM$2000,B527,25)))</f>
        <v>Západ 1057/18,EN-A 45900</v>
      </c>
      <c r="L527" s="225" t="str">
        <f>IF(A527="P",INDEX('LŠZ P'!A$2:AN$2000,B527,20),INDEX('LŠZ H'!A$2:AM$2000,B527,20))</f>
        <v>Vrabec</v>
      </c>
      <c r="M527" s="225" t="str">
        <f>IF(A527="P",CONCATENATE(INDEX('LŠZ P'!A$2:AN$2000,B527,3),"/",INDEX('LŠZ P'!A$2:AN$2000,B527,4)),CONCATENATE(INDEX('LŠZ H'!A$2:AM$2000,B527,3),"/",INDEX('LŠZ H'!A$2:AM$2000,B527,4)))</f>
        <v>PLUTO 4 M/</v>
      </c>
      <c r="N527" s="225" t="e">
        <f>IF(A527="P",CONCATENATE(INDEX('LŠZ P'!A$2:AN$2000,B527,23),";",INDEX('LŠZ P'!A$2:AN$2000,B527,42)),CONCATENATE(INDEX('LŠZ H'!A$2:AM$2000,B527,23),";",INDEX('LŠZ H'!A$2:AM$2000,B527,39)))</f>
        <v>#REF!</v>
      </c>
      <c r="O527" s="294">
        <v>45900</v>
      </c>
      <c r="P527" s="297"/>
    </row>
    <row r="528" spans="1:16" s="878" customFormat="1">
      <c r="A528" s="225" t="s">
        <v>722</v>
      </c>
      <c r="B528" s="258">
        <v>1020</v>
      </c>
      <c r="C528" s="392">
        <v>525</v>
      </c>
      <c r="D528" s="225" t="str">
        <f>IF(A528="P",INDEX('LŠZ P'!A$2:AN$2000,B528,11),INDEX('LŠZ H'!A$2:AM$2000,B528,11))</f>
        <v>Jakub MATKOVIČ</v>
      </c>
      <c r="E528" s="225" t="str">
        <f>IF(A528="P",INDEX('LŠZ P'!A$2:AN$2000,B528,5),INDEX('LŠZ H'!A$2:AM$2000,B528,5))</f>
        <v>OM-L020</v>
      </c>
      <c r="F528" s="225">
        <f>IF(A528="P",INDEX('LŠZ P'!A$2:AN$2000,B528,6),INDEX('LŠZ H'!A$2:AM$2000,B528,6))</f>
        <v>0</v>
      </c>
      <c r="G528" s="258" t="str">
        <f>IF(A528="P",INDEX('LŠZ P'!A$2:AN$2000,B528,21),INDEX('LŠZ H'!A$2:AM$2000,B528,21))</f>
        <v>V</v>
      </c>
      <c r="H528" s="225">
        <f>IF(A528="P",INDEX('LŠZ P'!A$2:AN$2000,B528,17),INDEX('LŠZ H'!A$2:AM$2000,B528,17))</f>
        <v>23525</v>
      </c>
      <c r="I528" s="294">
        <v>45181</v>
      </c>
      <c r="J528" s="258" t="str">
        <f>IF(A528="P",INDEX('LŠZ P'!A$2:AN$2000,B528,2),INDEX('LŠZ H'!A$2:AM$2000,B528,2))</f>
        <v>PK</v>
      </c>
      <c r="K528" s="225" t="str">
        <f>IF(A528="P",CONCATENATE(INDEX('LŠZ P'!A$2:AN$2000,B528,24),",",INDEX('LŠZ P'!A$2:AN$2000,B528,26)," ",INDEX('LŠZ P'!A$2:AN$2000,B528,25)),CONCATENATE(INDEX('LŠZ H'!A$2:AM$2000,B528,24),",",INDEX('LŠZ H'!A$2:AM$2000,B528,26)," ",INDEX('LŠZ H'!A$2:AM$2000,B528,25)))</f>
        <v>Karola Kmeťku 7,EN-B 45901</v>
      </c>
      <c r="L528" s="225" t="str">
        <f>IF(A528="P",INDEX('LŠZ P'!A$2:AN$2000,B528,20),INDEX('LŠZ H'!A$2:AM$2000,B528,20))</f>
        <v>Vrabec</v>
      </c>
      <c r="M528" s="225" t="str">
        <f>IF(A528="P",CONCATENATE(INDEX('LŠZ P'!A$2:AN$2000,B528,3),"/",INDEX('LŠZ P'!A$2:AN$2000,B528,4)),CONCATENATE(INDEX('LŠZ H'!A$2:AM$2000,B528,3),"/",INDEX('LŠZ H'!A$2:AM$2000,B528,4)))</f>
        <v>HAWK L/</v>
      </c>
      <c r="N528" s="225" t="e">
        <f>IF(A528="P",CONCATENATE(INDEX('LŠZ P'!A$2:AN$2000,B528,23),";",INDEX('LŠZ P'!A$2:AN$2000,B528,42)),CONCATENATE(INDEX('LŠZ H'!A$2:AM$2000,B528,23),";",INDEX('LŠZ H'!A$2:AM$2000,B528,39)))</f>
        <v>#REF!</v>
      </c>
      <c r="O528" s="294">
        <v>45901</v>
      </c>
      <c r="P528" s="297"/>
    </row>
    <row r="529" spans="1:16" s="583" customFormat="1">
      <c r="A529" s="225" t="s">
        <v>722</v>
      </c>
      <c r="B529" s="258">
        <v>161</v>
      </c>
      <c r="C529" s="392">
        <v>526</v>
      </c>
      <c r="D529" s="225" t="str">
        <f>IF(A529="P",INDEX('LŠZ P'!A$2:AN$2000,B529,11),INDEX('LŠZ H'!A$2:AM$2000,B529,11))</f>
        <v>Martin FAJNA</v>
      </c>
      <c r="E529" s="225" t="str">
        <f>IF(A529="P",INDEX('LŠZ P'!A$2:AN$2000,B529,5),INDEX('LŠZ H'!A$2:AM$2000,B529,5))</f>
        <v>OM-P161</v>
      </c>
      <c r="F529" s="225">
        <f>IF(A529="P",INDEX('LŠZ P'!A$2:AN$2000,B529,6),INDEX('LŠZ H'!A$2:AM$2000,B529,6))</f>
        <v>0</v>
      </c>
      <c r="G529" s="258" t="str">
        <f>IF(A529="P",INDEX('LŠZ P'!A$2:AN$2000,B529,21),INDEX('LŠZ H'!A$2:AM$2000,B529,21))</f>
        <v>P</v>
      </c>
      <c r="H529" s="225">
        <f>IF(A529="P",INDEX('LŠZ P'!A$2:AN$2000,B529,17),INDEX('LŠZ H'!A$2:AM$2000,B529,17))</f>
        <v>21470</v>
      </c>
      <c r="I529" s="294">
        <v>45182</v>
      </c>
      <c r="J529" s="258" t="str">
        <f>IF(A529="P",INDEX('LŠZ P'!A$2:AN$2000,B529,2),INDEX('LŠZ H'!A$2:AM$2000,B529,2))</f>
        <v>PK</v>
      </c>
      <c r="K529" s="225" t="str">
        <f>IF(A529="P",CONCATENATE(INDEX('LŠZ P'!A$2:AN$2000,B529,24),",",INDEX('LŠZ P'!A$2:AN$2000,B529,26)," ",INDEX('LŠZ P'!A$2:AN$2000,B529,25)),CONCATENATE(INDEX('LŠZ H'!A$2:AM$2000,B529,24),",",INDEX('LŠZ H'!A$2:AM$2000,B529,26)," ",INDEX('LŠZ H'!A$2:AM$2000,B529,25)))</f>
        <v>Medová 445/20,EN-B 45882</v>
      </c>
      <c r="L529" s="225" t="str">
        <f>IF(A529="P",INDEX('LŠZ P'!A$2:AN$2000,B529,20),INDEX('LŠZ H'!A$2:AM$2000,B529,20))</f>
        <v>Jánošík</v>
      </c>
      <c r="M529" s="225" t="str">
        <f>IF(A529="P",CONCATENATE(INDEX('LŠZ P'!A$2:AN$2000,B529,3),"/",INDEX('LŠZ P'!A$2:AN$2000,B529,4)),CONCATENATE(INDEX('LŠZ H'!A$2:AM$2000,B529,3),"/",INDEX('LŠZ H'!A$2:AM$2000,B529,4)))</f>
        <v>CHARGER 28/</v>
      </c>
      <c r="N529" s="225" t="e">
        <f>IF(A529="P",CONCATENATE(INDEX('LŠZ P'!A$2:AN$2000,B529,23),";",INDEX('LŠZ P'!A$2:AN$2000,B529,42)),CONCATENATE(INDEX('LŠZ H'!A$2:AM$2000,B529,23),";",INDEX('LŠZ H'!A$2:AM$2000,B529,39)))</f>
        <v>#REF!</v>
      </c>
      <c r="O529" s="294">
        <v>45882</v>
      </c>
      <c r="P529" s="297"/>
    </row>
    <row r="530" spans="1:16" s="878" customFormat="1">
      <c r="A530" s="225" t="s">
        <v>489</v>
      </c>
      <c r="B530" s="258">
        <v>27</v>
      </c>
      <c r="C530" s="392">
        <v>527</v>
      </c>
      <c r="D530" s="225" t="str">
        <f>IF(A530="P",INDEX('LŠZ P'!A$2:AN$2000,B530,11),INDEX('LŠZ H'!A$2:AM$2000,B530,11))</f>
        <v>Ing. Stanislav FAŤARA</v>
      </c>
      <c r="E530" s="225" t="str">
        <f>IF(A530="P",INDEX('LŠZ P'!A$2:AN$2000,B530,5),INDEX('LŠZ H'!A$2:AM$2000,B530,5))</f>
        <v>OM-H027</v>
      </c>
      <c r="F530" s="225">
        <f>IF(A530="P",INDEX('LŠZ P'!A$2:AN$2000,B530,6),INDEX('LŠZ H'!A$2:AM$2000,B530,6))</f>
        <v>0</v>
      </c>
      <c r="G530" s="258" t="str">
        <f>IF(A530="P",INDEX('LŠZ P'!A$2:AN$2000,B530,21),INDEX('LŠZ H'!A$2:AM$2000,B530,21))</f>
        <v>P, Z</v>
      </c>
      <c r="H530" s="225">
        <f>IF(A530="P",INDEX('LŠZ P'!A$2:AN$2000,B530,17),INDEX('LŠZ H'!A$2:AM$2000,B530,17))</f>
        <v>22505</v>
      </c>
      <c r="I530" s="294">
        <v>45182</v>
      </c>
      <c r="J530" s="258" t="str">
        <f>IF(A530="P",INDEX('LŠZ P'!A$2:AN$2000,B530,2),INDEX('LŠZ H'!A$2:AM$2000,B530,2))</f>
        <v>MZK</v>
      </c>
      <c r="K530" s="225" t="str">
        <f>IF(A530="P",CONCATENATE(INDEX('LŠZ P'!A$2:AN$2000,B530,24),",",INDEX('LŠZ P'!A$2:AN$2000,B530,26)," ",INDEX('LŠZ P'!A$2:AN$2000,B530,25)),CONCATENATE(INDEX('LŠZ H'!A$2:AM$2000,B530,24),",",INDEX('LŠZ H'!A$2:AM$2000,B530,26)," ",INDEX('LŠZ H'!A$2:AM$2000,B530,25)))</f>
        <v>Potočná 446/10,985 26 Málinec</v>
      </c>
      <c r="L530" s="225" t="str">
        <f>IF(A530="P",INDEX('LŠZ P'!A$2:AN$2000,B530,20),INDEX('LŠZ H'!A$2:AM$2000,B530,20))</f>
        <v>Jančovič</v>
      </c>
      <c r="M530" s="225" t="str">
        <f>IF(A530="P",CONCATENATE(INDEX('LŠZ P'!A$2:AN$2000,B530,3),"/",INDEX('LŠZ P'!A$2:AN$2000,B530,4)),CONCATENATE(INDEX('LŠZ H'!A$2:AM$2000,B530,3),"/",INDEX('LŠZ H'!A$2:AM$2000,B530,4)))</f>
        <v>C 15 DD/CROSS 2/</v>
      </c>
      <c r="N530" s="225" t="str">
        <f>IF(A530="P",CONCATENATE(INDEX('LŠZ P'!A$2:AN$2000,B530,23),";",INDEX('LŠZ P'!A$2:AN$2000,B530,42)),CONCATENATE(INDEX('LŠZ H'!A$2:AM$2000,B530,23),";",INDEX('LŠZ H'!A$2:AM$2000,B530,39)))</f>
        <v>113/128;</v>
      </c>
      <c r="O530" s="294">
        <v>45893</v>
      </c>
      <c r="P530" s="297"/>
    </row>
    <row r="531" spans="1:16" s="583" customFormat="1">
      <c r="A531" s="225" t="s">
        <v>722</v>
      </c>
      <c r="B531" s="258">
        <v>399</v>
      </c>
      <c r="C531" s="392">
        <v>528</v>
      </c>
      <c r="D531" s="225" t="str">
        <f>IF(A531="P",INDEX('LŠZ P'!A$2:AN$2000,B531,11),INDEX('LŠZ H'!A$2:AM$2000,B531,11))</f>
        <v>Mgr. Vladislav ROKOŠNÝ</v>
      </c>
      <c r="E531" s="225" t="str">
        <f>IF(A531="P",INDEX('LŠZ P'!A$2:AN$2000,B531,5),INDEX('LŠZ H'!A$2:AM$2000,B531,5))</f>
        <v>OM-P399</v>
      </c>
      <c r="F531" s="225">
        <f>IF(A531="P",INDEX('LŠZ P'!A$2:AN$2000,B531,6),INDEX('LŠZ H'!A$2:AM$2000,B531,6))</f>
        <v>0</v>
      </c>
      <c r="G531" s="258" t="str">
        <f>IF(A531="P",INDEX('LŠZ P'!A$2:AN$2000,B531,21),INDEX('LŠZ H'!A$2:AM$2000,B531,21))</f>
        <v>P</v>
      </c>
      <c r="H531" s="225">
        <f>IF(A531="P",INDEX('LŠZ P'!A$2:AN$2000,B531,17),INDEX('LŠZ H'!A$2:AM$2000,B531,17))</f>
        <v>19561</v>
      </c>
      <c r="I531" s="294">
        <v>45183</v>
      </c>
      <c r="J531" s="258" t="str">
        <f>IF(A531="P",INDEX('LŠZ P'!A$2:AN$2000,B531,2),INDEX('LŠZ H'!A$2:AM$2000,B531,2))</f>
        <v>PK</v>
      </c>
      <c r="K531" s="225" t="str">
        <f>IF(A531="P",CONCATENATE(INDEX('LŠZ P'!A$2:AN$2000,B531,24),",",INDEX('LŠZ P'!A$2:AN$2000,B531,26)," ",INDEX('LŠZ P'!A$2:AN$2000,B531,25)),CONCATENATE(INDEX('LŠZ H'!A$2:AM$2000,B531,24),",",INDEX('LŠZ H'!A$2:AM$2000,B531,26)," ",INDEX('LŠZ H'!A$2:AM$2000,B531,25)))</f>
        <v>Soblahov 114,EN-B 45904</v>
      </c>
      <c r="L531" s="225" t="str">
        <f>IF(A531="P",INDEX('LŠZ P'!A$2:AN$2000,B531,20),INDEX('LŠZ H'!A$2:AM$2000,B531,20))</f>
        <v>Podmaník</v>
      </c>
      <c r="M531" s="225" t="str">
        <f>IF(A531="P",CONCATENATE(INDEX('LŠZ P'!A$2:AN$2000,B531,3),"/",INDEX('LŠZ P'!A$2:AN$2000,B531,4)),CONCATENATE(INDEX('LŠZ H'!A$2:AM$2000,B531,3),"/",INDEX('LŠZ H'!A$2:AM$2000,B531,4)))</f>
        <v>RUSH 5 L/</v>
      </c>
      <c r="N531" s="225" t="e">
        <f>IF(A531="P",CONCATENATE(INDEX('LŠZ P'!A$2:AN$2000,B531,23),";",INDEX('LŠZ P'!A$2:AN$2000,B531,42)),CONCATENATE(INDEX('LŠZ H'!A$2:AM$2000,B531,23),";",INDEX('LŠZ H'!A$2:AM$2000,B531,39)))</f>
        <v>#REF!</v>
      </c>
      <c r="O531" s="294">
        <v>45904</v>
      </c>
      <c r="P531" s="297"/>
    </row>
    <row r="532" spans="1:16" s="583" customFormat="1">
      <c r="A532" s="225" t="s">
        <v>489</v>
      </c>
      <c r="B532" s="258">
        <v>51</v>
      </c>
      <c r="C532" s="392">
        <v>529</v>
      </c>
      <c r="D532" s="225" t="str">
        <f>IF(A532="P",INDEX('LŠZ P'!A$2:AN$2000,B532,11),INDEX('LŠZ H'!A$2:AM$2000,B532,11))</f>
        <v>Mgr. Igor TALLO</v>
      </c>
      <c r="E532" s="225" t="str">
        <f>IF(A532="P",INDEX('LŠZ P'!A$2:AN$2000,B532,5),INDEX('LŠZ H'!A$2:AM$2000,B532,5))</f>
        <v>OM-H051</v>
      </c>
      <c r="F532" s="225">
        <f>IF(A532="P",INDEX('LŠZ P'!A$2:AN$2000,B532,6),INDEX('LŠZ H'!A$2:AM$2000,B532,6))</f>
        <v>0</v>
      </c>
      <c r="G532" s="258" t="str">
        <f>IF(A532="P",INDEX('LŠZ P'!A$2:AN$2000,B532,21),INDEX('LŠZ H'!A$2:AM$2000,B532,21))</f>
        <v>P</v>
      </c>
      <c r="H532" s="225">
        <f>IF(A532="P",INDEX('LŠZ P'!A$2:AN$2000,B532,17),INDEX('LŠZ H'!A$2:AM$2000,B532,17))</f>
        <v>19467</v>
      </c>
      <c r="I532" s="294">
        <v>45183</v>
      </c>
      <c r="J532" s="258" t="str">
        <f>IF(A532="P",INDEX('LŠZ P'!A$2:AN$2000,B532,2),INDEX('LŠZ H'!A$2:AM$2000,B532,2))</f>
        <v>MZK</v>
      </c>
      <c r="K532" s="225" t="str">
        <f>IF(A532="P",CONCATENATE(INDEX('LŠZ P'!A$2:AN$2000,B532,24),",",INDEX('LŠZ P'!A$2:AN$2000,B532,26)," ",INDEX('LŠZ P'!A$2:AN$2000,B532,25)),CONCATENATE(INDEX('LŠZ H'!A$2:AM$2000,B532,24),",",INDEX('LŠZ H'!A$2:AM$2000,B532,26)," ",INDEX('LŠZ H'!A$2:AM$2000,B532,25)))</f>
        <v>Vištuk 455,900 85 Vištuk</v>
      </c>
      <c r="L532" s="225" t="str">
        <f>IF(A532="P",INDEX('LŠZ P'!A$2:AN$2000,B532,20),INDEX('LŠZ H'!A$2:AM$2000,B532,20))</f>
        <v>Škrinár</v>
      </c>
      <c r="M532" s="225" t="str">
        <f>IF(A532="P",CONCATENATE(INDEX('LŠZ P'!A$2:AN$2000,B532,3),"/",INDEX('LŠZ P'!A$2:AN$2000,B532,4)),CONCATENATE(INDEX('LŠZ H'!A$2:AM$2000,B532,3),"/",INDEX('LŠZ H'!A$2:AM$2000,B532,4)))</f>
        <v>AIR BRIDGE/NOVÁČEK/</v>
      </c>
      <c r="N532" s="225" t="str">
        <f>IF(A532="P",CONCATENATE(INDEX('LŠZ P'!A$2:AN$2000,B532,23),";",INDEX('LŠZ P'!A$2:AN$2000,B532,42)),CONCATENATE(INDEX('LŠZ H'!A$2:AM$2000,B532,23),";",INDEX('LŠZ H'!A$2:AM$2000,B532,39)))</f>
        <v>325/798;</v>
      </c>
      <c r="O532" s="294">
        <v>45179</v>
      </c>
      <c r="P532" s="297"/>
    </row>
    <row r="533" spans="1:16" s="583" customFormat="1">
      <c r="A533" s="225" t="s">
        <v>722</v>
      </c>
      <c r="B533" s="258">
        <v>1034</v>
      </c>
      <c r="C533" s="392">
        <v>530</v>
      </c>
      <c r="D533" s="225" t="str">
        <f>IF(A533="P",INDEX('LŠZ P'!A$2:AN$2000,B533,11),INDEX('LŠZ H'!A$2:AM$2000,B533,11))</f>
        <v>Alan MALIŠKA</v>
      </c>
      <c r="E533" s="225" t="str">
        <f>IF(A533="P",INDEX('LŠZ P'!A$2:AN$2000,B533,5),INDEX('LŠZ H'!A$2:AM$2000,B533,5))</f>
        <v>OM-L034</v>
      </c>
      <c r="F533" s="225">
        <f>IF(A533="P",INDEX('LŠZ P'!A$2:AN$2000,B533,6),INDEX('LŠZ H'!A$2:AM$2000,B533,6))</f>
        <v>0</v>
      </c>
      <c r="G533" s="258" t="str">
        <f>IF(A533="P",INDEX('LŠZ P'!A$2:AN$2000,B533,21),INDEX('LŠZ H'!A$2:AM$2000,B533,21))</f>
        <v>V</v>
      </c>
      <c r="H533" s="225">
        <f>IF(A533="P",INDEX('LŠZ P'!A$2:AN$2000,B533,17),INDEX('LŠZ H'!A$2:AM$2000,B533,17))</f>
        <v>23530</v>
      </c>
      <c r="I533" s="294">
        <v>45187</v>
      </c>
      <c r="J533" s="258" t="str">
        <f>IF(A533="P",INDEX('LŠZ P'!A$2:AN$2000,B533,2),INDEX('LŠZ H'!A$2:AM$2000,B533,2))</f>
        <v>MPK</v>
      </c>
      <c r="K533" s="225" t="str">
        <f>IF(A533="P",CONCATENATE(INDEX('LŠZ P'!A$2:AN$2000,B533,24),",",INDEX('LŠZ P'!A$2:AN$2000,B533,26)," ",INDEX('LŠZ P'!A$2:AN$2000,B533,25)),CONCATENATE(INDEX('LŠZ H'!A$2:AM$2000,B533,24),",",INDEX('LŠZ H'!A$2:AM$2000,B533,26)," ",INDEX('LŠZ H'!A$2:AM$2000,B533,25)))</f>
        <v>Poľovnícka 2482/37,EN-B 45912</v>
      </c>
      <c r="L533" s="225" t="str">
        <f>IF(A533="P",INDEX('LŠZ P'!A$2:AN$2000,B533,20),INDEX('LŠZ H'!A$2:AM$2000,B533,20))</f>
        <v>Jančiar</v>
      </c>
      <c r="M533" s="225" t="str">
        <f>IF(A533="P",CONCATENATE(INDEX('LŠZ P'!A$2:AN$2000,B533,3),"/",INDEX('LŠZ P'!A$2:AN$2000,B533,4)),CONCATENATE(INDEX('LŠZ H'!A$2:AM$2000,B533,3),"/",INDEX('LŠZ H'!A$2:AM$2000,B533,4)))</f>
        <v>GOLDEN 4 26/</v>
      </c>
      <c r="N533" s="225" t="e">
        <f>IF(A533="P",CONCATENATE(INDEX('LŠZ P'!A$2:AN$2000,B533,23),";",INDEX('LŠZ P'!A$2:AN$2000,B533,42)),CONCATENATE(INDEX('LŠZ H'!A$2:AM$2000,B533,23),";",INDEX('LŠZ H'!A$2:AM$2000,B533,39)))</f>
        <v>#REF!</v>
      </c>
      <c r="O533" s="294">
        <v>45912</v>
      </c>
      <c r="P533" s="297"/>
    </row>
    <row r="534" spans="1:16" s="583" customFormat="1">
      <c r="A534" s="225" t="s">
        <v>489</v>
      </c>
      <c r="B534" s="258">
        <v>407</v>
      </c>
      <c r="C534" s="392">
        <v>531</v>
      </c>
      <c r="D534" s="225" t="str">
        <f>IF(A534="P",INDEX('LŠZ P'!A$2:AN$2000,B534,11),INDEX('LŠZ H'!A$2:AM$2000,B534,11))</f>
        <v>Ing. Severín  TOMA</v>
      </c>
      <c r="E534" s="225" t="str">
        <f>IF(A534="P",INDEX('LŠZ P'!A$2:AN$2000,B534,5),INDEX('LŠZ H'!A$2:AM$2000,B534,5))</f>
        <v>OM-H407</v>
      </c>
      <c r="F534" s="225">
        <f>IF(A534="P",INDEX('LŠZ P'!A$2:AN$2000,B534,6),INDEX('LŠZ H'!A$2:AM$2000,B534,6))</f>
        <v>0</v>
      </c>
      <c r="G534" s="258" t="str">
        <f>IF(A534="P",INDEX('LŠZ P'!A$2:AN$2000,B534,21),INDEX('LŠZ H'!A$2:AM$2000,B534,21))</f>
        <v>P</v>
      </c>
      <c r="H534" s="225">
        <f>IF(A534="P",INDEX('LŠZ P'!A$2:AN$2000,B534,17),INDEX('LŠZ H'!A$2:AM$2000,B534,17))</f>
        <v>21194</v>
      </c>
      <c r="I534" s="294">
        <v>45189</v>
      </c>
      <c r="J534" s="258" t="str">
        <f>IF(A534="P",INDEX('LŠZ P'!A$2:AN$2000,B534,2),INDEX('LŠZ H'!A$2:AM$2000,B534,2))</f>
        <v>MZK</v>
      </c>
      <c r="K534" s="225" t="str">
        <f>IF(A534="P",CONCATENATE(INDEX('LŠZ P'!A$2:AN$2000,B534,24),",",INDEX('LŠZ P'!A$2:AN$2000,B534,26)," ",INDEX('LŠZ P'!A$2:AN$2000,B534,25)),CONCATENATE(INDEX('LŠZ H'!A$2:AM$2000,B534,24),",",INDEX('LŠZ H'!A$2:AM$2000,B534,26)," ",INDEX('LŠZ H'!A$2:AM$2000,B534,25)))</f>
        <v xml:space="preserve">Šulekova 18/11,971 01 Prievidza </v>
      </c>
      <c r="L534" s="225" t="str">
        <f>IF(A534="P",INDEX('LŠZ P'!A$2:AN$2000,B534,20),INDEX('LŠZ H'!A$2:AM$2000,B534,20))</f>
        <v>Badár</v>
      </c>
      <c r="M534" s="225" t="str">
        <f>IF(A534="P",CONCATENATE(INDEX('LŠZ P'!A$2:AN$2000,B534,3),"/",INDEX('LŠZ P'!A$2:AN$2000,B534,4)),CONCATENATE(INDEX('LŠZ H'!A$2:AM$2000,B534,3),"/",INDEX('LŠZ H'!A$2:AM$2000,B534,4)))</f>
        <v>EXXTACY Bi / TOMA/</v>
      </c>
      <c r="N534" s="225" t="str">
        <f>IF(A534="P",CONCATENATE(INDEX('LŠZ P'!A$2:AN$2000,B534,23),";",INDEX('LŠZ P'!A$2:AN$2000,B534,42)),CONCATENATE(INDEX('LŠZ H'!A$2:AM$2000,B534,23),";",INDEX('LŠZ H'!A$2:AM$2000,B534,39)))</f>
        <v>160,58/117;</v>
      </c>
      <c r="O534" s="294">
        <v>45919</v>
      </c>
      <c r="P534" s="297"/>
    </row>
    <row r="535" spans="1:16" s="583" customFormat="1">
      <c r="A535" s="225" t="s">
        <v>489</v>
      </c>
      <c r="B535" s="258">
        <v>80</v>
      </c>
      <c r="C535" s="392">
        <v>532</v>
      </c>
      <c r="D535" s="225" t="str">
        <f>IF(A535="P",INDEX('LŠZ P'!A$2:AN$2000,B535,11),INDEX('LŠZ H'!A$2:AM$2000,B535,11))</f>
        <v>Dušan KLIMÁČEK</v>
      </c>
      <c r="E535" s="225" t="str">
        <f>IF(A535="P",INDEX('LŠZ P'!A$2:AN$2000,B535,5),INDEX('LŠZ H'!A$2:AM$2000,B535,5))</f>
        <v>OM-H080</v>
      </c>
      <c r="F535" s="225">
        <f>IF(A535="P",INDEX('LŠZ P'!A$2:AN$2000,B535,6),INDEX('LŠZ H'!A$2:AM$2000,B535,6))</f>
        <v>0</v>
      </c>
      <c r="G535" s="258" t="str">
        <f>IF(A535="P",INDEX('LŠZ P'!A$2:AN$2000,B535,21),INDEX('LŠZ H'!A$2:AM$2000,B535,21))</f>
        <v>P</v>
      </c>
      <c r="H535" s="225">
        <f>IF(A535="P",INDEX('LŠZ P'!A$2:AN$2000,B535,17),INDEX('LŠZ H'!A$2:AM$2000,B535,17))</f>
        <v>21490</v>
      </c>
      <c r="I535" s="294">
        <v>45189</v>
      </c>
      <c r="J535" s="258" t="str">
        <f>IF(A535="P",INDEX('LŠZ P'!A$2:AN$2000,B535,2),INDEX('LŠZ H'!A$2:AM$2000,B535,2))</f>
        <v>MZK</v>
      </c>
      <c r="K535" s="225" t="str">
        <f>IF(A535="P",CONCATENATE(INDEX('LŠZ P'!A$2:AN$2000,B535,24),",",INDEX('LŠZ P'!A$2:AN$2000,B535,26)," ",INDEX('LŠZ P'!A$2:AN$2000,B535,25)),CONCATENATE(INDEX('LŠZ H'!A$2:AM$2000,B535,24),",",INDEX('LŠZ H'!A$2:AM$2000,B535,26)," ",INDEX('LŠZ H'!A$2:AM$2000,B535,25)))</f>
        <v>Lipová 8/372,916 01 Stará Turá</v>
      </c>
      <c r="L535" s="225" t="str">
        <f>IF(A535="P",INDEX('LŠZ P'!A$2:AN$2000,B535,20),INDEX('LŠZ H'!A$2:AM$2000,B535,20))</f>
        <v>Škrinár</v>
      </c>
      <c r="M535" s="225" t="str">
        <f>IF(A535="P",CONCATENATE(INDEX('LŠZ P'!A$2:AN$2000,B535,3),"/",INDEX('LŠZ P'!A$2:AN$2000,B535,4)),CONCATENATE(INDEX('LŠZ H'!A$2:AM$2000,B535,3),"/",INDEX('LŠZ H'!A$2:AM$2000,B535,4)))</f>
        <v>EROS/SADLOŇ/</v>
      </c>
      <c r="N535" s="225" t="str">
        <f>IF(A535="P",CONCATENATE(INDEX('LŠZ P'!A$2:AN$2000,B535,23),";",INDEX('LŠZ P'!A$2:AN$2000,B535,42)),CONCATENATE(INDEX('LŠZ H'!A$2:AM$2000,B535,23),";",INDEX('LŠZ H'!A$2:AM$2000,B535,39)))</f>
        <v>150,37/150;</v>
      </c>
      <c r="O535" s="294">
        <v>45910</v>
      </c>
      <c r="P535" s="297"/>
    </row>
    <row r="536" spans="1:16" s="583" customFormat="1">
      <c r="A536" s="225" t="s">
        <v>489</v>
      </c>
      <c r="B536" s="258">
        <v>54</v>
      </c>
      <c r="C536" s="392">
        <v>533</v>
      </c>
      <c r="D536" s="225" t="str">
        <f>IF(A536="P",INDEX('LŠZ P'!A$2:AN$2000,B536,11),INDEX('LŠZ H'!A$2:AM$2000,B536,11))</f>
        <v>Marián CSONKA</v>
      </c>
      <c r="E536" s="225" t="str">
        <f>IF(A536="P",INDEX('LŠZ P'!A$2:AN$2000,B536,5),INDEX('LŠZ H'!A$2:AM$2000,B536,5))</f>
        <v>OM-H054</v>
      </c>
      <c r="F536" s="225">
        <f>IF(A536="P",INDEX('LŠZ P'!A$2:AN$2000,B536,6),INDEX('LŠZ H'!A$2:AM$2000,B536,6))</f>
        <v>0</v>
      </c>
      <c r="G536" s="258" t="str">
        <f>IF(A536="P",INDEX('LŠZ P'!A$2:AN$2000,B536,21),INDEX('LŠZ H'!A$2:AM$2000,B536,21))</f>
        <v>P</v>
      </c>
      <c r="H536" s="225">
        <f>IF(A536="P",INDEX('LŠZ P'!A$2:AN$2000,B536,17),INDEX('LŠZ H'!A$2:AM$2000,B536,17))</f>
        <v>21191</v>
      </c>
      <c r="I536" s="294">
        <v>45189</v>
      </c>
      <c r="J536" s="258" t="str">
        <f>IF(A536="P",INDEX('LŠZ P'!A$2:AN$2000,B536,2),INDEX('LŠZ H'!A$2:AM$2000,B536,2))</f>
        <v>MZK</v>
      </c>
      <c r="K536" s="225" t="str">
        <f>IF(A536="P",CONCATENATE(INDEX('LŠZ P'!A$2:AN$2000,B536,24),",",INDEX('LŠZ P'!A$2:AN$2000,B536,26)," ",INDEX('LŠZ P'!A$2:AN$2000,B536,25)),CONCATENATE(INDEX('LŠZ H'!A$2:AM$2000,B536,24),",",INDEX('LŠZ H'!A$2:AM$2000,B536,26)," ",INDEX('LŠZ H'!A$2:AM$2000,B536,25)))</f>
        <v xml:space="preserve">P.J.Šafárika 9/12,971 01 Prievidza </v>
      </c>
      <c r="L536" s="225" t="str">
        <f>IF(A536="P",INDEX('LŠZ P'!A$2:AN$2000,B536,20),INDEX('LŠZ H'!A$2:AM$2000,B536,20))</f>
        <v>Badár</v>
      </c>
      <c r="M536" s="225" t="str">
        <f>IF(A536="P",CONCATENATE(INDEX('LŠZ P'!A$2:AN$2000,B536,3),"/",INDEX('LŠZ P'!A$2:AN$2000,B536,4)),CONCATENATE(INDEX('LŠZ H'!A$2:AM$2000,B536,3),"/",INDEX('LŠZ H'!A$2:AM$2000,B536,4)))</f>
        <v>GRADIENT DELFÍN/</v>
      </c>
      <c r="N536" s="225" t="str">
        <f>IF(A536="P",CONCATENATE(INDEX('LŠZ P'!A$2:AN$2000,B536,23),";",INDEX('LŠZ P'!A$2:AN$2000,B536,42)),CONCATENATE(INDEX('LŠZ H'!A$2:AM$2000,B536,23),";",INDEX('LŠZ H'!A$2:AM$2000,B536,39)))</f>
        <v>563,30/1211;</v>
      </c>
      <c r="O536" s="294">
        <v>45919</v>
      </c>
      <c r="P536" s="297"/>
    </row>
    <row r="537" spans="1:16" s="583" customFormat="1">
      <c r="A537" s="225" t="s">
        <v>489</v>
      </c>
      <c r="B537" s="258">
        <v>78</v>
      </c>
      <c r="C537" s="392">
        <v>534</v>
      </c>
      <c r="D537" s="225" t="str">
        <f>IF(A537="P",INDEX('LŠZ P'!A$2:AN$2000,B537,11),INDEX('LŠZ H'!A$2:AM$2000,B537,11))</f>
        <v>Milan KONEČNÍK</v>
      </c>
      <c r="E537" s="225" t="str">
        <f>IF(A537="P",INDEX('LŠZ P'!A$2:AN$2000,B537,5),INDEX('LŠZ H'!A$2:AM$2000,B537,5))</f>
        <v>OM-H078</v>
      </c>
      <c r="F537" s="225">
        <f>IF(A537="P",INDEX('LŠZ P'!A$2:AN$2000,B537,6),INDEX('LŠZ H'!A$2:AM$2000,B537,6))</f>
        <v>0</v>
      </c>
      <c r="G537" s="258" t="str">
        <f>IF(A537="P",INDEX('LŠZ P'!A$2:AN$2000,B537,21),INDEX('LŠZ H'!A$2:AM$2000,B537,21))</f>
        <v>P</v>
      </c>
      <c r="H537" s="225">
        <f>IF(A537="P",INDEX('LŠZ P'!A$2:AN$2000,B537,17),INDEX('LŠZ H'!A$2:AM$2000,B537,17))</f>
        <v>19471</v>
      </c>
      <c r="I537" s="294">
        <v>45189</v>
      </c>
      <c r="J537" s="258" t="str">
        <f>IF(A537="P",INDEX('LŠZ P'!A$2:AN$2000,B537,2),INDEX('LŠZ H'!A$2:AM$2000,B537,2))</f>
        <v>MZK</v>
      </c>
      <c r="K537" s="225" t="str">
        <f>IF(A537="P",CONCATENATE(INDEX('LŠZ P'!A$2:AN$2000,B537,24),",",INDEX('LŠZ P'!A$2:AN$2000,B537,26)," ",INDEX('LŠZ P'!A$2:AN$2000,B537,25)),CONCATENATE(INDEX('LŠZ H'!A$2:AM$2000,B537,24),",",INDEX('LŠZ H'!A$2:AM$2000,B537,26)," ",INDEX('LŠZ H'!A$2:AM$2000,B537,25)))</f>
        <v>Hurbanova 670/12,907 01 Myjava</v>
      </c>
      <c r="L537" s="225" t="str">
        <f>IF(A537="P",INDEX('LŠZ P'!A$2:AN$2000,B537,20),INDEX('LŠZ H'!A$2:AM$2000,B537,20))</f>
        <v>Škrinár</v>
      </c>
      <c r="M537" s="225" t="str">
        <f>IF(A537="P",CONCATENATE(INDEX('LŠZ P'!A$2:AN$2000,B537,3),"/",INDEX('LŠZ P'!A$2:AN$2000,B537,4)),CONCATENATE(INDEX('LŠZ H'!A$2:AM$2000,B537,3),"/",INDEX('LŠZ H'!A$2:AM$2000,B537,4)))</f>
        <v>PEGASUS XL-R/</v>
      </c>
      <c r="N537" s="225" t="str">
        <f>IF(A537="P",CONCATENATE(INDEX('LŠZ P'!A$2:AN$2000,B537,23),";",INDEX('LŠZ P'!A$2:AN$2000,B537,42)),CONCATENATE(INDEX('LŠZ H'!A$2:AM$2000,B537,23),";",INDEX('LŠZ H'!A$2:AM$2000,B537,39)))</f>
        <v>108,55/107;</v>
      </c>
      <c r="O537" s="294">
        <v>45909</v>
      </c>
      <c r="P537" s="297"/>
    </row>
    <row r="538" spans="1:16" s="583" customFormat="1">
      <c r="A538" s="225" t="s">
        <v>489</v>
      </c>
      <c r="B538" s="258">
        <v>9</v>
      </c>
      <c r="C538" s="392">
        <v>535</v>
      </c>
      <c r="D538" s="225" t="str">
        <f>IF(A538="P",INDEX('LŠZ P'!A$2:AN$2000,B538,11),INDEX('LŠZ H'!A$2:AM$2000,B538,11))</f>
        <v>Milan ŠKRINÁR</v>
      </c>
      <c r="E538" s="225" t="str">
        <f>IF(A538="P",INDEX('LŠZ P'!A$2:AN$2000,B538,5),INDEX('LŠZ H'!A$2:AM$2000,B538,5))</f>
        <v>OM-H009</v>
      </c>
      <c r="F538" s="225">
        <f>IF(A538="P",INDEX('LŠZ P'!A$2:AN$2000,B538,6),INDEX('LŠZ H'!A$2:AM$2000,B538,6))</f>
        <v>0</v>
      </c>
      <c r="G538" s="258" t="str">
        <f>IF(A538="P",INDEX('LŠZ P'!A$2:AN$2000,B538,21),INDEX('LŠZ H'!A$2:AM$2000,B538,21))</f>
        <v>P</v>
      </c>
      <c r="H538" s="225">
        <f>IF(A538="P",INDEX('LŠZ P'!A$2:AN$2000,B538,17),INDEX('LŠZ H'!A$2:AM$2000,B538,17))</f>
        <v>19533</v>
      </c>
      <c r="I538" s="294">
        <v>45189</v>
      </c>
      <c r="J538" s="258" t="str">
        <f>IF(A538="P",INDEX('LŠZ P'!A$2:AN$2000,B538,2),INDEX('LŠZ H'!A$2:AM$2000,B538,2))</f>
        <v>MZK</v>
      </c>
      <c r="K538" s="225" t="str">
        <f>IF(A538="P",CONCATENATE(INDEX('LŠZ P'!A$2:AN$2000,B538,24),",",INDEX('LŠZ P'!A$2:AN$2000,B538,26)," ",INDEX('LŠZ P'!A$2:AN$2000,B538,25)),CONCATENATE(INDEX('LŠZ H'!A$2:AM$2000,B538,24),",",INDEX('LŠZ H'!A$2:AM$2000,B538,26)," ",INDEX('LŠZ H'!A$2:AM$2000,B538,25)))</f>
        <v>Turá Lúka 743,907 03 Myjava</v>
      </c>
      <c r="L538" s="225" t="str">
        <f>IF(A538="P",INDEX('LŠZ P'!A$2:AN$2000,B538,20),INDEX('LŠZ H'!A$2:AM$2000,B538,20))</f>
        <v>Škrinár</v>
      </c>
      <c r="M538" s="225" t="str">
        <f>IF(A538="P",CONCATENATE(INDEX('LŠZ P'!A$2:AN$2000,B538,3),"/",INDEX('LŠZ P'!A$2:AN$2000,B538,4)),CONCATENATE(INDEX('LŠZ H'!A$2:AM$2000,B538,3),"/",INDEX('LŠZ H'!A$2:AM$2000,B538,4)))</f>
        <v>QUANTUM 15/</v>
      </c>
      <c r="N538" s="225" t="str">
        <f>IF(A538="P",CONCATENATE(INDEX('LŠZ P'!A$2:AN$2000,B538,23),";",INDEX('LŠZ P'!A$2:AN$2000,B538,42)),CONCATENATE(INDEX('LŠZ H'!A$2:AM$2000,B538,23),";",INDEX('LŠZ H'!A$2:AM$2000,B538,39)))</f>
        <v>220,45/291;</v>
      </c>
      <c r="O538" s="294">
        <v>45910</v>
      </c>
      <c r="P538" s="297"/>
    </row>
    <row r="539" spans="1:16" s="583" customFormat="1">
      <c r="A539" s="225" t="s">
        <v>489</v>
      </c>
      <c r="B539" s="258">
        <v>79</v>
      </c>
      <c r="C539" s="392">
        <v>536</v>
      </c>
      <c r="D539" s="225" t="str">
        <f>IF(A539="P",INDEX('LŠZ P'!A$2:AN$2000,B539,11),INDEX('LŠZ H'!A$2:AM$2000,B539,11))</f>
        <v>Ivan BOHUNICKÝ</v>
      </c>
      <c r="E539" s="225" t="str">
        <f>IF(A539="P",INDEX('LŠZ P'!A$2:AN$2000,B539,5),INDEX('LŠZ H'!A$2:AM$2000,B539,5))</f>
        <v>OM-H079</v>
      </c>
      <c r="F539" s="225">
        <f>IF(A539="P",INDEX('LŠZ P'!A$2:AN$2000,B539,6),INDEX('LŠZ H'!A$2:AM$2000,B539,6))</f>
        <v>0</v>
      </c>
      <c r="G539" s="258" t="str">
        <f>IF(A539="P",INDEX('LŠZ P'!A$2:AN$2000,B539,21),INDEX('LŠZ H'!A$2:AM$2000,B539,21))</f>
        <v>P</v>
      </c>
      <c r="H539" s="225">
        <f>IF(A539="P",INDEX('LŠZ P'!A$2:AN$2000,B539,17),INDEX('LŠZ H'!A$2:AM$2000,B539,17))</f>
        <v>19470</v>
      </c>
      <c r="I539" s="294">
        <v>45189</v>
      </c>
      <c r="J539" s="258" t="str">
        <f>IF(A539="P",INDEX('LŠZ P'!A$2:AN$2000,B539,2),INDEX('LŠZ H'!A$2:AM$2000,B539,2))</f>
        <v>MZK</v>
      </c>
      <c r="K539" s="225" t="str">
        <f>IF(A539="P",CONCATENATE(INDEX('LŠZ P'!A$2:AN$2000,B539,24),",",INDEX('LŠZ P'!A$2:AN$2000,B539,26)," ",INDEX('LŠZ P'!A$2:AN$2000,B539,25)),CONCATENATE(INDEX('LŠZ H'!A$2:AM$2000,B539,24),",",INDEX('LŠZ H'!A$2:AM$2000,B539,26)," ",INDEX('LŠZ H'!A$2:AM$2000,B539,25)))</f>
        <v>M.H.Chotekovej 375/8,919 65 Dolná Krupá</v>
      </c>
      <c r="L539" s="225" t="str">
        <f>IF(A539="P",INDEX('LŠZ P'!A$2:AN$2000,B539,20),INDEX('LŠZ H'!A$2:AM$2000,B539,20))</f>
        <v>Škrinár</v>
      </c>
      <c r="M539" s="225" t="str">
        <f>IF(A539="P",CONCATENATE(INDEX('LŠZ P'!A$2:AN$2000,B539,3),"/",INDEX('LŠZ P'!A$2:AN$2000,B539,4)),CONCATENATE(INDEX('LŠZ H'!A$2:AM$2000,B539,3),"/",INDEX('LŠZ H'!A$2:AM$2000,B539,4)))</f>
        <v>MW 155/BOHUNICKÝ/</v>
      </c>
      <c r="N539" s="225" t="str">
        <f>IF(A539="P",CONCATENATE(INDEX('LŠZ P'!A$2:AN$2000,B539,23),";",INDEX('LŠZ P'!A$2:AN$2000,B539,42)),CONCATENATE(INDEX('LŠZ H'!A$2:AM$2000,B539,23),";",INDEX('LŠZ H'!A$2:AM$2000,B539,39)))</f>
        <v>268/420;</v>
      </c>
      <c r="O539" s="294">
        <v>45910</v>
      </c>
      <c r="P539" s="297"/>
    </row>
    <row r="540" spans="1:16" s="583" customFormat="1">
      <c r="A540" s="225" t="s">
        <v>722</v>
      </c>
      <c r="B540" s="258">
        <v>221</v>
      </c>
      <c r="C540" s="392">
        <v>537</v>
      </c>
      <c r="D540" s="225" t="str">
        <f>IF(A540="P",INDEX('LŠZ P'!A$2:AN$2000,B540,11),INDEX('LŠZ H'!A$2:AM$2000,B540,11))</f>
        <v>Patrik MIKULA</v>
      </c>
      <c r="E540" s="225" t="str">
        <f>IF(A540="P",INDEX('LŠZ P'!A$2:AN$2000,B540,5),INDEX('LŠZ H'!A$2:AM$2000,B540,5))</f>
        <v>OM-P221</v>
      </c>
      <c r="F540" s="225">
        <f>IF(A540="P",INDEX('LŠZ P'!A$2:AN$2000,B540,6),INDEX('LŠZ H'!A$2:AM$2000,B540,6))</f>
        <v>0</v>
      </c>
      <c r="G540" s="258" t="str">
        <f>IF(A540="P",INDEX('LŠZ P'!A$2:AN$2000,B540,21),INDEX('LŠZ H'!A$2:AM$2000,B540,21))</f>
        <v>P</v>
      </c>
      <c r="H540" s="225">
        <f>IF(A540="P",INDEX('LŠZ P'!A$2:AN$2000,B540,17),INDEX('LŠZ H'!A$2:AM$2000,B540,17))</f>
        <v>19459</v>
      </c>
      <c r="I540" s="294">
        <v>45189</v>
      </c>
      <c r="J540" s="258" t="str">
        <f>IF(A540="P",INDEX('LŠZ P'!A$2:AN$2000,B540,2),INDEX('LŠZ H'!A$2:AM$2000,B540,2))</f>
        <v>PK</v>
      </c>
      <c r="K540" s="225" t="str">
        <f>IF(A540="P",CONCATENATE(INDEX('LŠZ P'!A$2:AN$2000,B540,24),",",INDEX('LŠZ P'!A$2:AN$2000,B540,26)," ",INDEX('LŠZ P'!A$2:AN$2000,B540,25)),CONCATENATE(INDEX('LŠZ H'!A$2:AM$2000,B540,24),",",INDEX('LŠZ H'!A$2:AM$2000,B540,26)," ",INDEX('LŠZ H'!A$2:AM$2000,B540,25)))</f>
        <v>Pod Párovcami 51,EN-D 45917</v>
      </c>
      <c r="L540" s="225" t="str">
        <f>IF(A540="P",INDEX('LŠZ P'!A$2:AN$2000,B540,20),INDEX('LŠZ H'!A$2:AM$2000,B540,20))</f>
        <v>Mitter</v>
      </c>
      <c r="M540" s="225" t="str">
        <f>IF(A540="P",CONCATENATE(INDEX('LŠZ P'!A$2:AN$2000,B540,3),"/",INDEX('LŠZ P'!A$2:AN$2000,B540,4)),CONCATENATE(INDEX('LŠZ H'!A$2:AM$2000,B540,3),"/",INDEX('LŠZ H'!A$2:AM$2000,B540,4)))</f>
        <v>AEON XL/</v>
      </c>
      <c r="N540" s="225" t="e">
        <f>IF(A540="P",CONCATENATE(INDEX('LŠZ P'!A$2:AN$2000,B540,23),";",INDEX('LŠZ P'!A$2:AN$2000,B540,42)),CONCATENATE(INDEX('LŠZ H'!A$2:AM$2000,B540,23),";",INDEX('LŠZ H'!A$2:AM$2000,B540,39)))</f>
        <v>#REF!</v>
      </c>
      <c r="O540" s="294">
        <v>45917</v>
      </c>
      <c r="P540" s="297"/>
    </row>
    <row r="541" spans="1:16" s="583" customFormat="1">
      <c r="A541" s="225" t="s">
        <v>722</v>
      </c>
      <c r="B541" s="258">
        <v>1271</v>
      </c>
      <c r="C541" s="392">
        <v>538</v>
      </c>
      <c r="D541" s="225" t="str">
        <f>IF(A541="P",INDEX('LŠZ P'!A$2:AN$2000,B541,11),INDEX('LŠZ H'!A$2:AM$2000,B541,11))</f>
        <v>Miroslav KOMANEC</v>
      </c>
      <c r="E541" s="296" t="str">
        <f>IF(A541="P",INDEX('LŠZ P'!A$2:AN$2000,B541,5),INDEX('LŠZ H'!A$2:AM$2000,B541,5))</f>
        <v>OM-L271</v>
      </c>
      <c r="F541" s="225" t="str">
        <f>IF(A541="P",INDEX('LŠZ P'!A$2:AN$2000,B541,6),INDEX('LŠZ H'!A$2:AM$2000,B541,6))</f>
        <v>P618</v>
      </c>
      <c r="G541" s="258" t="str">
        <f>IF(A541="P",INDEX('LŠZ P'!A$2:AN$2000,B541,21),INDEX('LŠZ H'!A$2:AM$2000,B541,21))</f>
        <v>P/P,Z</v>
      </c>
      <c r="H541" s="225">
        <f>IF(A541="P",INDEX('LŠZ P'!A$2:AN$2000,B541,17),INDEX('LŠZ H'!A$2:AM$2000,B541,17))</f>
        <v>17886</v>
      </c>
      <c r="I541" s="294">
        <v>45190</v>
      </c>
      <c r="J541" s="258" t="str">
        <f>IF(A541="P",INDEX('LŠZ P'!A$2:AN$2000,B541,2),INDEX('LŠZ H'!A$2:AM$2000,B541,2))</f>
        <v>MPK</v>
      </c>
      <c r="K541" s="225" t="str">
        <f>IF(A541="P",CONCATENATE(INDEX('LŠZ P'!A$2:AN$2000,B541,24),",",INDEX('LŠZ P'!A$2:AN$2000,B541,26)," ",INDEX('LŠZ P'!A$2:AN$2000,B541,25)),CONCATENATE(INDEX('LŠZ H'!A$2:AM$2000,B541,24),",",INDEX('LŠZ H'!A$2:AM$2000,B541,26)," ",INDEX('LŠZ H'!A$2:AM$2000,B541,25)))</f>
        <v>Na Vápenicu 422 ,EN-B 45921</v>
      </c>
      <c r="L541" s="225" t="str">
        <f>IF(A541="P",INDEX('LŠZ P'!A$2:AN$2000,B541,20),INDEX('LŠZ H'!A$2:AM$2000,B541,20))</f>
        <v>Vrabec/Adame</v>
      </c>
      <c r="M541" s="225" t="str">
        <f>IF(A541="P",CONCATENATE(INDEX('LŠZ P'!A$2:AN$2000,B541,3),"/",INDEX('LŠZ P'!A$2:AN$2000,B541,4)),CONCATENATE(INDEX('LŠZ H'!A$2:AM$2000,B541,3),"/",INDEX('LŠZ H'!A$2:AM$2000,B541,4)))</f>
        <v>PLUTO 2 M/M 100</v>
      </c>
      <c r="N541" s="225" t="e">
        <f>IF(A541="P",CONCATENATE(INDEX('LŠZ P'!A$2:AN$2000,B541,23),";",INDEX('LŠZ P'!A$2:AN$2000,B541,42)),CONCATENATE(INDEX('LŠZ H'!A$2:AM$2000,B541,23),";",INDEX('LŠZ H'!A$2:AM$2000,B541,39)))</f>
        <v>#REF!</v>
      </c>
      <c r="O541" s="294">
        <v>45921</v>
      </c>
      <c r="P541" s="297"/>
    </row>
    <row r="542" spans="1:16" s="583" customFormat="1">
      <c r="A542" s="225" t="s">
        <v>722</v>
      </c>
      <c r="B542" s="258">
        <v>1045</v>
      </c>
      <c r="C542" s="392">
        <v>539</v>
      </c>
      <c r="D542" s="225" t="str">
        <f>IF(A542="P",INDEX('LŠZ P'!A$2:AN$2000,B542,11),INDEX('LŠZ H'!A$2:AM$2000,B542,11))</f>
        <v>Karol MIKUŠ</v>
      </c>
      <c r="E542" s="296" t="str">
        <f>IF(A542="P",INDEX('LŠZ P'!A$2:AN$2000,B542,5),INDEX('LŠZ H'!A$2:AM$2000,B542,5))</f>
        <v>OM-L045</v>
      </c>
      <c r="F542" s="225" t="str">
        <f>IF(A542="P",INDEX('LŠZ P'!A$2:AN$2000,B542,6),INDEX('LŠZ H'!A$2:AM$2000,B542,6))</f>
        <v>L045</v>
      </c>
      <c r="G542" s="258" t="str">
        <f>IF(A542="P",INDEX('LŠZ P'!A$2:AN$2000,B542,21),INDEX('LŠZ H'!A$2:AM$2000,B542,21))</f>
        <v>P/P</v>
      </c>
      <c r="H542" s="225" t="s">
        <v>10093</v>
      </c>
      <c r="I542" s="294">
        <v>45190</v>
      </c>
      <c r="J542" s="258" t="str">
        <f>IF(A542="P",INDEX('LŠZ P'!A$2:AN$2000,B542,2),INDEX('LŠZ H'!A$2:AM$2000,B542,2))</f>
        <v>MPK</v>
      </c>
      <c r="K542" s="225" t="str">
        <f>IF(A542="P",CONCATENATE(INDEX('LŠZ P'!A$2:AN$2000,B542,24),",",INDEX('LŠZ P'!A$2:AN$2000,B542,26)," ",INDEX('LŠZ P'!A$2:AN$2000,B542,25)),CONCATENATE(INDEX('LŠZ H'!A$2:AM$2000,B542,24),",",INDEX('LŠZ H'!A$2:AM$2000,B542,26)," ",INDEX('LŠZ H'!A$2:AM$2000,B542,25)))</f>
        <v>Lysákova 20,EN-B 46033</v>
      </c>
      <c r="L542" s="225" t="str">
        <f>IF(A542="P",INDEX('LŠZ P'!A$2:AN$2000,B542,20),INDEX('LŠZ H'!A$2:AM$2000,B542,20))</f>
        <v>Čierny/Mitter</v>
      </c>
      <c r="M542" s="225" t="str">
        <f>IF(A542="P",CONCATENATE(INDEX('LŠZ P'!A$2:AN$2000,B542,3),"/",INDEX('LŠZ P'!A$2:AN$2000,B542,4)),CONCATENATE(INDEX('LŠZ H'!A$2:AM$2000,B542,3),"/",INDEX('LŠZ H'!A$2:AM$2000,B542,4)))</f>
        <v>PLUTO 3 L/NIMBUS MONO 1</v>
      </c>
      <c r="N542" s="225" t="e">
        <f>IF(A542="P",CONCATENATE(INDEX('LŠZ P'!A$2:AN$2000,B542,23),";",INDEX('LŠZ P'!A$2:AN$2000,B542,42)),CONCATENATE(INDEX('LŠZ H'!A$2:AM$2000,B542,23),";",INDEX('LŠZ H'!A$2:AM$2000,B542,39)))</f>
        <v>#REF!</v>
      </c>
      <c r="O542" s="294">
        <v>45917</v>
      </c>
      <c r="P542" s="297"/>
    </row>
    <row r="543" spans="1:16" s="583" customFormat="1">
      <c r="A543" s="225" t="s">
        <v>489</v>
      </c>
      <c r="B543" s="258">
        <v>401</v>
      </c>
      <c r="C543" s="392">
        <v>540</v>
      </c>
      <c r="D543" s="225" t="str">
        <f>IF(A543="P",INDEX('LŠZ P'!A$2:AN$2000,B543,11),INDEX('LŠZ H'!A$2:AM$2000,B543,11))</f>
        <v>Marián CSONKA</v>
      </c>
      <c r="E543" s="225" t="str">
        <f>IF(A543="P",INDEX('LŠZ P'!A$2:AN$2000,B543,5),INDEX('LŠZ H'!A$2:AM$2000,B543,5))</f>
        <v>OM-H401</v>
      </c>
      <c r="F543" s="225">
        <f>IF(A543="P",INDEX('LŠZ P'!A$2:AN$2000,B543,6),INDEX('LŠZ H'!A$2:AM$2000,B543,6))</f>
        <v>0</v>
      </c>
      <c r="G543" s="258" t="str">
        <f>IF(A543="P",INDEX('LŠZ P'!A$2:AN$2000,B543,21),INDEX('LŠZ H'!A$2:AM$2000,B543,21))</f>
        <v>P</v>
      </c>
      <c r="H543" s="225">
        <f>IF(A543="P",INDEX('LŠZ P'!A$2:AN$2000,B543,17),INDEX('LŠZ H'!A$2:AM$2000,B543,17))</f>
        <v>19278</v>
      </c>
      <c r="I543" s="294">
        <v>45190</v>
      </c>
      <c r="J543" s="258" t="str">
        <f>IF(A543="P",INDEX('LŠZ P'!A$2:AN$2000,B543,2),INDEX('LŠZ H'!A$2:AM$2000,B543,2))</f>
        <v>MZK</v>
      </c>
      <c r="K543" s="225" t="str">
        <f>IF(A543="P",CONCATENATE(INDEX('LŠZ P'!A$2:AN$2000,B543,24),",",INDEX('LŠZ P'!A$2:AN$2000,B543,26)," ",INDEX('LŠZ P'!A$2:AN$2000,B543,25)),CONCATENATE(INDEX('LŠZ H'!A$2:AM$2000,B543,24),",",INDEX('LŠZ H'!A$2:AM$2000,B543,26)," ",INDEX('LŠZ H'!A$2:AM$2000,B543,25)))</f>
        <v xml:space="preserve">P.J.Šafárika 9/12,971 01 Prievidza </v>
      </c>
      <c r="L543" s="225" t="str">
        <f>IF(A543="P",INDEX('LŠZ P'!A$2:AN$2000,B543,20),INDEX('LŠZ H'!A$2:AM$2000,B543,20))</f>
        <v>Badár</v>
      </c>
      <c r="M543" s="225" t="str">
        <f>IF(A543="P",CONCATENATE(INDEX('LŠZ P'!A$2:AN$2000,B543,3),"/",INDEX('LŠZ P'!A$2:AN$2000,B543,4)),CONCATENATE(INDEX('LŠZ H'!A$2:AM$2000,B543,3),"/",INDEX('LŠZ H'!A$2:AM$2000,B543,4)))</f>
        <v>EXXTACY160/CSONKA/</v>
      </c>
      <c r="N543" s="225" t="str">
        <f>IF(A543="P",CONCATENATE(INDEX('LŠZ P'!A$2:AN$2000,B543,23),";",INDEX('LŠZ P'!A$2:AN$2000,B543,42)),CONCATENATE(INDEX('LŠZ H'!A$2:AM$2000,B543,23),";",INDEX('LŠZ H'!A$2:AM$2000,B543,39)))</f>
        <v>35/39;</v>
      </c>
      <c r="O543" s="294">
        <v>45919</v>
      </c>
      <c r="P543" s="297"/>
    </row>
    <row r="544" spans="1:16" s="583" customFormat="1">
      <c r="A544" s="225" t="s">
        <v>489</v>
      </c>
      <c r="B544" s="258">
        <v>83</v>
      </c>
      <c r="C544" s="392">
        <v>541</v>
      </c>
      <c r="D544" s="225" t="str">
        <f>IF(A544="P",INDEX('LŠZ P'!A$2:AN$2000,B544,11),INDEX('LŠZ H'!A$2:AM$2000,B544,11))</f>
        <v>Patrik POLIAK</v>
      </c>
      <c r="E544" s="225" t="str">
        <f>IF(A544="P",INDEX('LŠZ P'!A$2:AN$2000,B544,5),INDEX('LŠZ H'!A$2:AM$2000,B544,5))</f>
        <v>OM-H083</v>
      </c>
      <c r="F544" s="225">
        <f>IF(A544="P",INDEX('LŠZ P'!A$2:AN$2000,B544,6),INDEX('LŠZ H'!A$2:AM$2000,B544,6))</f>
        <v>0</v>
      </c>
      <c r="G544" s="258" t="str">
        <f>IF(A544="P",INDEX('LŠZ P'!A$2:AN$2000,B544,21),INDEX('LŠZ H'!A$2:AM$2000,B544,21))</f>
        <v>P</v>
      </c>
      <c r="H544" s="225">
        <f>IF(A544="P",INDEX('LŠZ P'!A$2:AN$2000,B544,17),INDEX('LŠZ H'!A$2:AM$2000,B544,17))</f>
        <v>21549</v>
      </c>
      <c r="I544" s="294">
        <v>45191</v>
      </c>
      <c r="J544" s="258" t="str">
        <f>IF(A544="P",INDEX('LŠZ P'!A$2:AN$2000,B544,2),INDEX('LŠZ H'!A$2:AM$2000,B544,2))</f>
        <v>MZK, Platnosť PLS LŠZ pozastavená - na základe -emailu zo dňa 13.10.2021</v>
      </c>
      <c r="K544" s="225" t="str">
        <f>IF(A544="P",CONCATENATE(INDEX('LŠZ P'!A$2:AN$2000,B544,24),",",INDEX('LŠZ P'!A$2:AN$2000,B544,26)," ",INDEX('LŠZ P'!A$2:AN$2000,B544,25)),CONCATENATE(INDEX('LŠZ H'!A$2:AM$2000,B544,24),",",INDEX('LŠZ H'!A$2:AM$2000,B544,26)," ",INDEX('LŠZ H'!A$2:AM$2000,B544,25)))</f>
        <v>Mjr. Daniela Gondu 455/147,935 02 Žemberovce</v>
      </c>
      <c r="L544" s="225" t="str">
        <f>IF(A544="P",INDEX('LŠZ P'!A$2:AN$2000,B544,20),INDEX('LŠZ H'!A$2:AM$2000,B544,20))</f>
        <v>Bača</v>
      </c>
      <c r="M544" s="225" t="str">
        <f>IF(A544="P",CONCATENATE(INDEX('LŠZ P'!A$2:AN$2000,B544,3),"/",INDEX('LŠZ P'!A$2:AN$2000,B544,4)),CONCATENATE(INDEX('LŠZ H'!A$2:AM$2000,B544,3),"/",INDEX('LŠZ H'!A$2:AM$2000,B544,4)))</f>
        <v>APOLLO C15 TN/APOLLO JET STAR/</v>
      </c>
      <c r="N544" s="225" t="str">
        <f>IF(A544="P",CONCATENATE(INDEX('LŠZ P'!A$2:AN$2000,B544,23),";",INDEX('LŠZ P'!A$2:AN$2000,B544,42)),CONCATENATE(INDEX('LŠZ H'!A$2:AM$2000,B544,23),";",INDEX('LŠZ H'!A$2:AM$2000,B544,39)))</f>
        <v>382,30/999;</v>
      </c>
      <c r="O544" s="294">
        <v>45920</v>
      </c>
      <c r="P544" s="297"/>
    </row>
    <row r="545" spans="1:16" s="583" customFormat="1">
      <c r="A545" s="225" t="s">
        <v>722</v>
      </c>
      <c r="B545" s="258">
        <v>74</v>
      </c>
      <c r="C545" s="392">
        <v>542</v>
      </c>
      <c r="D545" s="225" t="str">
        <f>IF(A545="P",INDEX('LŠZ P'!A$2:AN$2000,B545,11),INDEX('LŠZ H'!A$2:AM$2000,B545,11))</f>
        <v>Ing. Arch. Ivan ŠAMO</v>
      </c>
      <c r="E545" s="296" t="str">
        <f>IF(A545="P",INDEX('LŠZ P'!A$2:AN$2000,B545,5),INDEX('LŠZ H'!A$2:AM$2000,B545,5))</f>
        <v>OM-P074</v>
      </c>
      <c r="F545" s="225" t="str">
        <f>IF(A545="P",INDEX('LŠZ P'!A$2:AN$2000,B545,6),INDEX('LŠZ H'!A$2:AM$2000,B545,6))</f>
        <v>P074</v>
      </c>
      <c r="G545" s="258" t="str">
        <f>IF(A545="P",INDEX('LŠZ P'!A$2:AN$2000,B545,21),INDEX('LŠZ H'!A$2:AM$2000,B545,21))</f>
        <v>P/P</v>
      </c>
      <c r="H545" s="225">
        <f>IF(A545="P",INDEX('LŠZ P'!A$2:AN$2000,B545,17),INDEX('LŠZ H'!A$2:AM$2000,B545,17))</f>
        <v>20463</v>
      </c>
      <c r="I545" s="294">
        <v>45194</v>
      </c>
      <c r="J545" s="258" t="str">
        <f>IF(A545="P",INDEX('LŠZ P'!A$2:AN$2000,B545,2),INDEX('LŠZ H'!A$2:AM$2000,B545,2))</f>
        <v>MPK</v>
      </c>
      <c r="K545" s="225" t="str">
        <f>IF(A545="P",CONCATENATE(INDEX('LŠZ P'!A$2:AN$2000,B545,24),",",INDEX('LŠZ P'!A$2:AN$2000,B545,26)," ",INDEX('LŠZ P'!A$2:AN$2000,B545,25)),CONCATENATE(INDEX('LŠZ H'!A$2:AM$2000,B545,24),",",INDEX('LŠZ H'!A$2:AM$2000,B545,26)," ",INDEX('LŠZ H'!A$2:AM$2000,B545,25)))</f>
        <v>Hronské Kľačany 527,EN-A 45448</v>
      </c>
      <c r="L545" s="225" t="str">
        <f>IF(A545="P",INDEX('LŠZ P'!A$2:AN$2000,B545,20),INDEX('LŠZ H'!A$2:AM$2000,B545,20))</f>
        <v>Kačmár</v>
      </c>
      <c r="M545" s="225" t="str">
        <f>IF(A545="P",CONCATENATE(INDEX('LŠZ P'!A$2:AN$2000,B545,3),"/",INDEX('LŠZ P'!A$2:AN$2000,B545,4)),CONCATENATE(INDEX('LŠZ H'!A$2:AM$2000,B545,3),"/",INDEX('LŠZ H'!A$2:AM$2000,B545,4)))</f>
        <v>MIURA RS SM/MINIPLANE TOP 80</v>
      </c>
      <c r="N545" s="225" t="e">
        <f>IF(A545="P",CONCATENATE(INDEX('LŠZ P'!A$2:AN$2000,B545,23),";",INDEX('LŠZ P'!A$2:AN$2000,B545,42)),CONCATENATE(INDEX('LŠZ H'!A$2:AM$2000,B545,23),";",INDEX('LŠZ H'!A$2:AM$2000,B545,39)))</f>
        <v>#REF!</v>
      </c>
      <c r="O545" s="294">
        <v>45919</v>
      </c>
      <c r="P545" s="297"/>
    </row>
    <row r="546" spans="1:16" s="583" customFormat="1">
      <c r="A546" s="225" t="s">
        <v>722</v>
      </c>
      <c r="B546" s="258">
        <v>760</v>
      </c>
      <c r="C546" s="392">
        <v>543</v>
      </c>
      <c r="D546" s="225" t="str">
        <f>IF(A546="P",INDEX('LŠZ P'!A$2:AN$2000,B546,11),INDEX('LŠZ H'!A$2:AM$2000,B546,11))</f>
        <v>Radoslav RYBOŠ</v>
      </c>
      <c r="E546" s="225" t="str">
        <f>IF(A546="P",INDEX('LŠZ P'!A$2:AN$2000,B546,5),INDEX('LŠZ H'!A$2:AM$2000,B546,5))</f>
        <v>OM-P760</v>
      </c>
      <c r="F546" s="225">
        <f>IF(A546="P",INDEX('LŠZ P'!A$2:AN$2000,B546,6),INDEX('LŠZ H'!A$2:AM$2000,B546,6))</f>
        <v>0</v>
      </c>
      <c r="G546" s="258" t="str">
        <f>IF(A546="P",INDEX('LŠZ P'!A$2:AN$2000,B546,21),INDEX('LŠZ H'!A$2:AM$2000,B546,21))</f>
        <v>P</v>
      </c>
      <c r="H546" s="225">
        <f>IF(A546="P",INDEX('LŠZ P'!A$2:AN$2000,B546,17),INDEX('LŠZ H'!A$2:AM$2000,B546,17))</f>
        <v>21546</v>
      </c>
      <c r="I546" s="294">
        <v>45194</v>
      </c>
      <c r="J546" s="258" t="str">
        <f>IF(A546="P",INDEX('LŠZ P'!A$2:AN$2000,B546,2),INDEX('LŠZ H'!A$2:AM$2000,B546,2))</f>
        <v>PK</v>
      </c>
      <c r="K546" s="225" t="str">
        <f>IF(A546="P",CONCATENATE(INDEX('LŠZ P'!A$2:AN$2000,B546,24),",",INDEX('LŠZ P'!A$2:AN$2000,B546,26)," ",INDEX('LŠZ P'!A$2:AN$2000,B546,25)),CONCATENATE(INDEX('LŠZ H'!A$2:AM$2000,B546,24),",",INDEX('LŠZ H'!A$2:AM$2000,B546,26)," ",INDEX('LŠZ H'!A$2:AM$2000,B546,25)))</f>
        <v>Hlavná 122/3,LTF 1-2 45919</v>
      </c>
      <c r="L546" s="225" t="str">
        <f>IF(A546="P",INDEX('LŠZ P'!A$2:AN$2000,B546,20),INDEX('LŠZ H'!A$2:AM$2000,B546,20))</f>
        <v>Kačmár</v>
      </c>
      <c r="M546" s="225" t="str">
        <f>IF(A546="P",CONCATENATE(INDEX('LŠZ P'!A$2:AN$2000,B546,3),"/",INDEX('LŠZ P'!A$2:AN$2000,B546,4)),CONCATENATE(INDEX('LŠZ H'!A$2:AM$2000,B546,3),"/",INDEX('LŠZ H'!A$2:AM$2000,B546,4)))</f>
        <v>MIURA RS ML/</v>
      </c>
      <c r="N546" s="225" t="e">
        <f>IF(A546="P",CONCATENATE(INDEX('LŠZ P'!A$2:AN$2000,B546,23),";",INDEX('LŠZ P'!A$2:AN$2000,B546,42)),CONCATENATE(INDEX('LŠZ H'!A$2:AM$2000,B546,23),";",INDEX('LŠZ H'!A$2:AM$2000,B546,39)))</f>
        <v>#REF!</v>
      </c>
      <c r="O546" s="294">
        <v>45919</v>
      </c>
      <c r="P546" s="297"/>
    </row>
    <row r="547" spans="1:16" s="583" customFormat="1">
      <c r="A547" s="225" t="s">
        <v>722</v>
      </c>
      <c r="B547" s="258">
        <v>1062</v>
      </c>
      <c r="C547" s="392">
        <v>544</v>
      </c>
      <c r="D547" s="225" t="str">
        <f>IF(A547="P",INDEX('LŠZ P'!A$2:AN$2000,B547,11),INDEX('LŠZ H'!A$2:AM$2000,B547,11))</f>
        <v>Rastislav KOLENČÍK</v>
      </c>
      <c r="E547" s="225" t="str">
        <f>IF(A547="P",INDEX('LŠZ P'!A$2:AN$2000,B547,5),INDEX('LŠZ H'!A$2:AM$2000,B547,5))</f>
        <v>OM-L062</v>
      </c>
      <c r="F547" s="225">
        <f>IF(A547="P",INDEX('LŠZ P'!A$2:AN$2000,B547,6),INDEX('LŠZ H'!A$2:AM$2000,B547,6))</f>
        <v>0</v>
      </c>
      <c r="G547" s="258" t="str">
        <f>IF(A547="P",INDEX('LŠZ P'!A$2:AN$2000,B547,21),INDEX('LŠZ H'!A$2:AM$2000,B547,21))</f>
        <v>V</v>
      </c>
      <c r="H547" s="225">
        <f>IF(A547="P",INDEX('LŠZ P'!A$2:AN$2000,B547,17),INDEX('LŠZ H'!A$2:AM$2000,B547,17))</f>
        <v>23544</v>
      </c>
      <c r="I547" s="294">
        <v>45195</v>
      </c>
      <c r="J547" s="258" t="str">
        <f>IF(A547="P",INDEX('LŠZ P'!A$2:AN$2000,B547,2),INDEX('LŠZ H'!A$2:AM$2000,B547,2))</f>
        <v>MPK</v>
      </c>
      <c r="K547" s="225" t="str">
        <f>IF(A547="P",CONCATENATE(INDEX('LŠZ P'!A$2:AN$2000,B547,24),",",INDEX('LŠZ P'!A$2:AN$2000,B547,26)," ",INDEX('LŠZ P'!A$2:AN$2000,B547,25)),CONCATENATE(INDEX('LŠZ H'!A$2:AM$2000,B547,24),",",INDEX('LŠZ H'!A$2:AM$2000,B547,26)," ",INDEX('LŠZ H'!A$2:AM$2000,B547,25)))</f>
        <v>Pribišská 1231,LTF-1, LTF-2 45897</v>
      </c>
      <c r="L547" s="225" t="str">
        <f>IF(A547="P",INDEX('LŠZ P'!A$2:AN$2000,B547,20),INDEX('LŠZ H'!A$2:AM$2000,B547,20))</f>
        <v>Kačmár</v>
      </c>
      <c r="M547" s="225" t="str">
        <f>IF(A547="P",CONCATENATE(INDEX('LŠZ P'!A$2:AN$2000,B547,3),"/",INDEX('LŠZ P'!A$2:AN$2000,B547,4)),CONCATENATE(INDEX('LŠZ H'!A$2:AM$2000,B547,3),"/",INDEX('LŠZ H'!A$2:AM$2000,B547,4)))</f>
        <v>MIURA RS SM/</v>
      </c>
      <c r="N547" s="225" t="e">
        <f>IF(A547="P",CONCATENATE(INDEX('LŠZ P'!A$2:AN$2000,B547,23),";",INDEX('LŠZ P'!A$2:AN$2000,B547,42)),CONCATENATE(INDEX('LŠZ H'!A$2:AM$2000,B547,23),";",INDEX('LŠZ H'!A$2:AM$2000,B547,39)))</f>
        <v>#REF!</v>
      </c>
      <c r="O547" s="294">
        <v>45897</v>
      </c>
      <c r="P547" s="299"/>
    </row>
    <row r="548" spans="1:16" s="583" customFormat="1">
      <c r="A548" s="225" t="s">
        <v>722</v>
      </c>
      <c r="B548" s="258">
        <v>1069</v>
      </c>
      <c r="C548" s="392">
        <v>545</v>
      </c>
      <c r="D548" s="225" t="str">
        <f>IF(A548="P",INDEX('LŠZ P'!A$2:AN$2000,B548,11),INDEX('LŠZ H'!A$2:AM$2000,B548,11))</f>
        <v>Jozef ŠAMU</v>
      </c>
      <c r="E548" s="225" t="str">
        <f>IF(A548="P",INDEX('LŠZ P'!A$2:AN$2000,B548,5),INDEX('LŠZ H'!A$2:AM$2000,B548,5))</f>
        <v>OM-L069</v>
      </c>
      <c r="F548" s="225">
        <f>IF(A548="P",INDEX('LŠZ P'!A$2:AN$2000,B548,6),INDEX('LŠZ H'!A$2:AM$2000,B548,6))</f>
        <v>0</v>
      </c>
      <c r="G548" s="258" t="str">
        <f>IF(A548="P",INDEX('LŠZ P'!A$2:AN$2000,B548,21),INDEX('LŠZ H'!A$2:AM$2000,B548,21))</f>
        <v>V</v>
      </c>
      <c r="H548" s="225">
        <f>IF(A548="P",INDEX('LŠZ P'!A$2:AN$2000,B548,17),INDEX('LŠZ H'!A$2:AM$2000,B548,17))</f>
        <v>23545</v>
      </c>
      <c r="I548" s="294">
        <v>45195</v>
      </c>
      <c r="J548" s="258" t="str">
        <f>IF(A548="P",INDEX('LŠZ P'!A$2:AN$2000,B548,2),INDEX('LŠZ H'!A$2:AM$2000,B548,2))</f>
        <v>PK</v>
      </c>
      <c r="K548" s="225" t="str">
        <f>IF(A548="P",CONCATENATE(INDEX('LŠZ P'!A$2:AN$2000,B548,24),",",INDEX('LŠZ P'!A$2:AN$2000,B548,26)," ",INDEX('LŠZ P'!A$2:AN$2000,B548,25)),CONCATENATE(INDEX('LŠZ H'!A$2:AM$2000,B548,24),",",INDEX('LŠZ H'!A$2:AM$2000,B548,26)," ",INDEX('LŠZ H'!A$2:AM$2000,B548,25)))</f>
        <v>Imatra 2445/7,LTF1 45919</v>
      </c>
      <c r="L548" s="225" t="str">
        <f>IF(A548="P",INDEX('LŠZ P'!A$2:AN$2000,B548,20),INDEX('LŠZ H'!A$2:AM$2000,B548,20))</f>
        <v>Kačmár</v>
      </c>
      <c r="M548" s="225" t="str">
        <f>IF(A548="P",CONCATENATE(INDEX('LŠZ P'!A$2:AN$2000,B548,3),"/",INDEX('LŠZ P'!A$2:AN$2000,B548,4)),CONCATENATE(INDEX('LŠZ H'!A$2:AM$2000,B548,3),"/",INDEX('LŠZ H'!A$2:AM$2000,B548,4)))</f>
        <v>MITO 2 RS ML/</v>
      </c>
      <c r="N548" s="225" t="e">
        <f>IF(A548="P",CONCATENATE(INDEX('LŠZ P'!A$2:AN$2000,B548,23),";",INDEX('LŠZ P'!A$2:AN$2000,B548,42)),CONCATENATE(INDEX('LŠZ H'!A$2:AM$2000,B548,23),";",INDEX('LŠZ H'!A$2:AM$2000,B548,39)))</f>
        <v>#REF!</v>
      </c>
      <c r="O548" s="294">
        <v>45919</v>
      </c>
      <c r="P548" s="297"/>
    </row>
    <row r="549" spans="1:16" s="878" customFormat="1">
      <c r="A549" s="225" t="s">
        <v>722</v>
      </c>
      <c r="B549" s="258">
        <v>1349</v>
      </c>
      <c r="C549" s="392">
        <v>546</v>
      </c>
      <c r="D549" s="225" t="str">
        <f>IF(A549="P",INDEX('LŠZ P'!A$2:AN$2000,B549,11),INDEX('LŠZ H'!A$2:AM$2000,B549,11))</f>
        <v>Jozef BENKO</v>
      </c>
      <c r="E549" s="225" t="str">
        <f>IF(A549="P",INDEX('LŠZ P'!A$2:AN$2000,B549,5),INDEX('LŠZ H'!A$2:AM$2000,B549,5))</f>
        <v>OM-L349</v>
      </c>
      <c r="F549" s="225">
        <f>IF(A549="P",INDEX('LŠZ P'!A$2:AN$2000,B549,6),INDEX('LŠZ H'!A$2:AM$2000,B549,6))</f>
        <v>0</v>
      </c>
      <c r="G549" s="258" t="str">
        <f>IF(A549="P",INDEX('LŠZ P'!A$2:AN$2000,B549,21),INDEX('LŠZ H'!A$2:AM$2000,B549,21))</f>
        <v>P</v>
      </c>
      <c r="H549" s="225">
        <f>IF(A549="P",INDEX('LŠZ P'!A$2:AN$2000,B549,17),INDEX('LŠZ H'!A$2:AM$2000,B549,17))</f>
        <v>20713</v>
      </c>
      <c r="I549" s="294">
        <v>45196</v>
      </c>
      <c r="J549" s="258" t="str">
        <f>IF(A549="P",INDEX('LŠZ P'!A$2:AN$2000,B549,2),INDEX('LŠZ H'!A$2:AM$2000,B549,2))</f>
        <v>PK</v>
      </c>
      <c r="K549" s="225" t="str">
        <f>IF(A549="P",CONCATENATE(INDEX('LŠZ P'!A$2:AN$2000,B549,24),",",INDEX('LŠZ P'!A$2:AN$2000,B549,26)," ",INDEX('LŠZ P'!A$2:AN$2000,B549,25)),CONCATENATE(INDEX('LŠZ H'!A$2:AM$2000,B549,24),",",INDEX('LŠZ H'!A$2:AM$2000,B549,26)," ",INDEX('LŠZ H'!A$2:AM$2000,B549,25)))</f>
        <v>Trenčianske Bohuslavice 104,EN-B 45918</v>
      </c>
      <c r="L549" s="225" t="str">
        <f>IF(A549="P",INDEX('LŠZ P'!A$2:AN$2000,B549,20),INDEX('LŠZ H'!A$2:AM$2000,B549,20))</f>
        <v>Čierny</v>
      </c>
      <c r="M549" s="225" t="str">
        <f>IF(A549="P",CONCATENATE(INDEX('LŠZ P'!A$2:AN$2000,B549,3),"/",INDEX('LŠZ P'!A$2:AN$2000,B549,4)),CONCATENATE(INDEX('LŠZ H'!A$2:AM$2000,B549,3),"/",INDEX('LŠZ H'!A$2:AM$2000,B549,4)))</f>
        <v>PLUTO 3 ML/</v>
      </c>
      <c r="N549" s="225" t="e">
        <f>IF(A549="P",CONCATENATE(INDEX('LŠZ P'!A$2:AN$2000,B549,23),";",INDEX('LŠZ P'!A$2:AN$2000,B549,42)),CONCATENATE(INDEX('LŠZ H'!A$2:AM$2000,B549,23),";",INDEX('LŠZ H'!A$2:AM$2000,B549,39)))</f>
        <v>#REF!</v>
      </c>
      <c r="O549" s="294">
        <v>45918</v>
      </c>
      <c r="P549" s="297"/>
    </row>
    <row r="550" spans="1:16" s="583" customFormat="1">
      <c r="A550" s="225" t="s">
        <v>722</v>
      </c>
      <c r="B550" s="258">
        <v>1084</v>
      </c>
      <c r="C550" s="392">
        <v>547</v>
      </c>
      <c r="D550" s="225" t="str">
        <f>IF(A550="P",INDEX('LŠZ P'!A$2:AN$2000,B550,11),INDEX('LŠZ H'!A$2:AM$2000,B550,11))</f>
        <v>Zuzana DINDOVÁ</v>
      </c>
      <c r="E550" s="225" t="str">
        <f>IF(A550="P",INDEX('LŠZ P'!A$2:AN$2000,B550,5),INDEX('LŠZ H'!A$2:AM$2000,B550,5))</f>
        <v>OM-L084</v>
      </c>
      <c r="F550" s="225">
        <f>IF(A550="P",INDEX('LŠZ P'!A$2:AN$2000,B550,6),INDEX('LŠZ H'!A$2:AM$2000,B550,6))</f>
        <v>0</v>
      </c>
      <c r="G550" s="258" t="str">
        <f>IF(A550="P",INDEX('LŠZ P'!A$2:AN$2000,B550,21),INDEX('LŠZ H'!A$2:AM$2000,B550,21))</f>
        <v>V</v>
      </c>
      <c r="H550" s="225">
        <f>IF(A550="P",INDEX('LŠZ P'!A$2:AN$2000,B550,17),INDEX('LŠZ H'!A$2:AM$2000,B550,17))</f>
        <v>23547</v>
      </c>
      <c r="I550" s="294">
        <v>45197</v>
      </c>
      <c r="J550" s="258" t="str">
        <f>IF(A550="P",INDEX('LŠZ P'!A$2:AN$2000,B550,2),INDEX('LŠZ H'!A$2:AM$2000,B550,2))</f>
        <v>PK</v>
      </c>
      <c r="K550" s="225" t="str">
        <f>IF(A550="P",CONCATENATE(INDEX('LŠZ P'!A$2:AN$2000,B550,24),",",INDEX('LŠZ P'!A$2:AN$2000,B550,26)," ",INDEX('LŠZ P'!A$2:AN$2000,B550,25)),CONCATENATE(INDEX('LŠZ H'!A$2:AM$2000,B550,24),",",INDEX('LŠZ H'!A$2:AM$2000,B550,26)," ",INDEX('LŠZ H'!A$2:AM$2000,B550,25)))</f>
        <v>Levočská 1767/2,EN-B 45914</v>
      </c>
      <c r="L550" s="225" t="str">
        <f>IF(A550="P",INDEX('LŠZ P'!A$2:AN$2000,B550,20),INDEX('LŠZ H'!A$2:AM$2000,B550,20))</f>
        <v>Šleboda</v>
      </c>
      <c r="M550" s="225" t="str">
        <f>IF(A550="P",CONCATENATE(INDEX('LŠZ P'!A$2:AN$2000,B550,3),"/",INDEX('LŠZ P'!A$2:AN$2000,B550,4)),CONCATENATE(INDEX('LŠZ H'!A$2:AM$2000,B550,3),"/",INDEX('LŠZ H'!A$2:AM$2000,B550,4)))</f>
        <v>BUZZ Z7 S/</v>
      </c>
      <c r="N550" s="225" t="e">
        <f>IF(A550="P",CONCATENATE(INDEX('LŠZ P'!A$2:AN$2000,B550,23),";",INDEX('LŠZ P'!A$2:AN$2000,B550,42)),CONCATENATE(INDEX('LŠZ H'!A$2:AM$2000,B550,23),";",INDEX('LŠZ H'!A$2:AM$2000,B550,39)))</f>
        <v>#REF!</v>
      </c>
      <c r="O550" s="294">
        <v>45914</v>
      </c>
      <c r="P550" s="297"/>
    </row>
    <row r="551" spans="1:16" s="583" customFormat="1">
      <c r="A551" s="225" t="s">
        <v>489</v>
      </c>
      <c r="B551" s="258">
        <v>81</v>
      </c>
      <c r="C551" s="392">
        <v>548</v>
      </c>
      <c r="D551" s="225" t="str">
        <f>IF(A551="P",INDEX('LŠZ P'!A$2:AN$2000,B551,11),INDEX('LŠZ H'!A$2:AM$2000,B551,11))</f>
        <v>Urban ŠKOTTA</v>
      </c>
      <c r="E551" s="225" t="str">
        <f>IF(A551="P",INDEX('LŠZ P'!A$2:AN$2000,B551,5),INDEX('LŠZ H'!A$2:AM$2000,B551,5))</f>
        <v>OM-H081</v>
      </c>
      <c r="F551" s="225">
        <f>IF(A551="P",INDEX('LŠZ P'!A$2:AN$2000,B551,6),INDEX('LŠZ H'!A$2:AM$2000,B551,6))</f>
        <v>0</v>
      </c>
      <c r="G551" s="258" t="str">
        <f>IF(A551="P",INDEX('LŠZ P'!A$2:AN$2000,B551,21),INDEX('LŠZ H'!A$2:AM$2000,B551,21))</f>
        <v>P</v>
      </c>
      <c r="H551" s="225">
        <f>IF(A551="P",INDEX('LŠZ P'!A$2:AN$2000,B551,17),INDEX('LŠZ H'!A$2:AM$2000,B551,17))</f>
        <v>19541</v>
      </c>
      <c r="I551" s="294">
        <v>45198</v>
      </c>
      <c r="J551" s="258" t="str">
        <f>IF(A551="P",INDEX('LŠZ P'!A$2:AN$2000,B551,2),INDEX('LŠZ H'!A$2:AM$2000,B551,2))</f>
        <v>MZK</v>
      </c>
      <c r="K551" s="225" t="str">
        <f>IF(A551="P",CONCATENATE(INDEX('LŠZ P'!A$2:AN$2000,B551,24),",",INDEX('LŠZ P'!A$2:AN$2000,B551,26)," ",INDEX('LŠZ P'!A$2:AN$2000,B551,25)),CONCATENATE(INDEX('LŠZ H'!A$2:AM$2000,B551,24),",",INDEX('LŠZ H'!A$2:AM$2000,B551,26)," ",INDEX('LŠZ H'!A$2:AM$2000,B551,25)))</f>
        <v>Kovarce 318,956 15 Kovarce</v>
      </c>
      <c r="L551" s="225" t="str">
        <f>IF(A551="P",INDEX('LŠZ P'!A$2:AN$2000,B551,20),INDEX('LŠZ H'!A$2:AM$2000,B551,20))</f>
        <v>Jančovič</v>
      </c>
      <c r="M551" s="225" t="str">
        <f>IF(A551="P",CONCATENATE(INDEX('LŠZ P'!A$2:AN$2000,B551,3),"/",INDEX('LŠZ P'!A$2:AN$2000,B551,4)),CONCATENATE(INDEX('LŠZ H'!A$2:AM$2000,B551,3),"/",INDEX('LŠZ H'!A$2:AM$2000,B551,4)))</f>
        <v>STILL 17/TOMI CROSS URS 1/</v>
      </c>
      <c r="N551" s="225" t="str">
        <f>IF(A551="P",CONCATENATE(INDEX('LŠZ P'!A$2:AN$2000,B551,23),";",INDEX('LŠZ P'!A$2:AN$2000,B551,42)),CONCATENATE(INDEX('LŠZ H'!A$2:AM$2000,B551,23),";",INDEX('LŠZ H'!A$2:AM$2000,B551,39)))</f>
        <v>176,36/55;</v>
      </c>
      <c r="O551" s="294">
        <v>45926</v>
      </c>
      <c r="P551" s="297"/>
    </row>
    <row r="552" spans="1:16" s="583" customFormat="1">
      <c r="A552" s="225" t="s">
        <v>722</v>
      </c>
      <c r="B552" s="258">
        <v>662</v>
      </c>
      <c r="C552" s="392">
        <v>549</v>
      </c>
      <c r="D552" s="225" t="str">
        <f>IF(A552="P",INDEX('LŠZ P'!A$2:AN$2000,B552,11),INDEX('LŠZ H'!A$2:AM$2000,B552,11))</f>
        <v>Ing. Marek AZARI</v>
      </c>
      <c r="E552" s="225" t="str">
        <f>IF(A552="P",INDEX('LŠZ P'!A$2:AN$2000,B552,5),INDEX('LŠZ H'!A$2:AM$2000,B552,5))</f>
        <v>OM-P662</v>
      </c>
      <c r="F552" s="225" t="str">
        <f>IF(A552="P",INDEX('LŠZ P'!A$2:AN$2000,B552,6),INDEX('LŠZ H'!A$2:AM$2000,B552,6))</f>
        <v>P662</v>
      </c>
      <c r="G552" s="258" t="str">
        <f>IF(A552="P",INDEX('LŠZ P'!A$2:AN$2000,B552,21),INDEX('LŠZ H'!A$2:AM$2000,B552,21))</f>
        <v>P/P</v>
      </c>
      <c r="H552" s="225">
        <f>IF(A552="P",INDEX('LŠZ P'!A$2:AN$2000,B552,17),INDEX('LŠZ H'!A$2:AM$2000,B552,17))</f>
        <v>19592</v>
      </c>
      <c r="I552" s="294">
        <v>45202</v>
      </c>
      <c r="J552" s="258" t="str">
        <f>IF(A552="P",INDEX('LŠZ P'!A$2:AN$2000,B552,2),INDEX('LŠZ H'!A$2:AM$2000,B552,2))</f>
        <v>MPK</v>
      </c>
      <c r="K552" s="225" t="str">
        <f>IF(A552="P",CONCATENATE(INDEX('LŠZ P'!A$2:AN$2000,B552,24),",",INDEX('LŠZ P'!A$2:AN$2000,B552,26)," ",INDEX('LŠZ P'!A$2:AN$2000,B552,25)),CONCATENATE(INDEX('LŠZ H'!A$2:AM$2000,B552,24),",",INDEX('LŠZ H'!A$2:AM$2000,B552,26)," ",INDEX('LŠZ H'!A$2:AM$2000,B552,25)))</f>
        <v>Poľovská 3,AFN/EN-B 45926</v>
      </c>
      <c r="L552" s="225" t="str">
        <f>IF(A552="P",INDEX('LŠZ P'!A$2:AN$2000,B552,20),INDEX('LŠZ H'!A$2:AM$2000,B552,20))</f>
        <v>Šimko</v>
      </c>
      <c r="M552" s="225" t="str">
        <f>IF(A552="P",CONCATENATE(INDEX('LŠZ P'!A$2:AN$2000,B552,3),"/",INDEX('LŠZ P'!A$2:AN$2000,B552,4)),CONCATENATE(INDEX('LŠZ H'!A$2:AM$2000,B552,3),"/",INDEX('LŠZ H'!A$2:AM$2000,B552,4)))</f>
        <v>ALIX L/NIMBUS</v>
      </c>
      <c r="N552" s="225" t="e">
        <f>IF(A552="P",CONCATENATE(INDEX('LŠZ P'!A$2:AN$2000,B552,23),";",INDEX('LŠZ P'!A$2:AN$2000,B552,42)),CONCATENATE(INDEX('LŠZ H'!A$2:AM$2000,B552,23),";",INDEX('LŠZ H'!A$2:AM$2000,B552,39)))</f>
        <v>#REF!</v>
      </c>
      <c r="O552" s="294">
        <v>45926</v>
      </c>
      <c r="P552" s="297"/>
    </row>
    <row r="553" spans="1:16" s="583" customFormat="1">
      <c r="A553" s="225" t="s">
        <v>722</v>
      </c>
      <c r="B553" s="258">
        <v>1090</v>
      </c>
      <c r="C553" s="392">
        <v>550</v>
      </c>
      <c r="D553" s="225" t="str">
        <f>IF(A553="P",INDEX('LŠZ P'!A$2:AN$2000,B553,11),INDEX('LŠZ H'!A$2:AM$2000,B553,11))</f>
        <v>Andrej FILO</v>
      </c>
      <c r="E553" s="225" t="str">
        <f>IF(A553="P",INDEX('LŠZ P'!A$2:AN$2000,B553,5),INDEX('LŠZ H'!A$2:AM$2000,B553,5))</f>
        <v>OM-L090</v>
      </c>
      <c r="F553" s="225">
        <f>IF(A553="P",INDEX('LŠZ P'!A$2:AN$2000,B553,6),INDEX('LŠZ H'!A$2:AM$2000,B553,6))</f>
        <v>0</v>
      </c>
      <c r="G553" s="258">
        <f>IF(A553="P",INDEX('LŠZ P'!A$2:AN$2000,B553,21),INDEX('LŠZ H'!A$2:AM$2000,B553,21))</f>
        <v>0</v>
      </c>
      <c r="H553" s="225">
        <f>IF(A553="P",INDEX('LŠZ P'!A$2:AN$2000,B553,17),INDEX('LŠZ H'!A$2:AM$2000,B553,17))</f>
        <v>0</v>
      </c>
      <c r="I553" s="294">
        <v>45202</v>
      </c>
      <c r="J553" s="258">
        <f>IF(A553="P",INDEX('LŠZ P'!A$2:AN$2000,B553,2),INDEX('LŠZ H'!A$2:AM$2000,B553,2))</f>
        <v>0</v>
      </c>
      <c r="K553" s="225" t="str">
        <f>IF(A553="P",CONCATENATE(INDEX('LŠZ P'!A$2:AN$2000,B553,24),",",INDEX('LŠZ P'!A$2:AN$2000,B553,26)," ",INDEX('LŠZ P'!A$2:AN$2000,B553,25)),CONCATENATE(INDEX('LŠZ H'!A$2:AM$2000,B553,24),",",INDEX('LŠZ H'!A$2:AM$2000,B553,26)," ",INDEX('LŠZ H'!A$2:AM$2000,B553,25)))</f>
        <v xml:space="preserve">, </v>
      </c>
      <c r="L553" s="225">
        <f>IF(A553="P",INDEX('LŠZ P'!A$2:AN$2000,B553,20),INDEX('LŠZ H'!A$2:AM$2000,B553,20))</f>
        <v>0</v>
      </c>
      <c r="M553" s="225" t="str">
        <f>IF(A553="P",CONCATENATE(INDEX('LŠZ P'!A$2:AN$2000,B553,3),"/",INDEX('LŠZ P'!A$2:AN$2000,B553,4)),CONCATENATE(INDEX('LŠZ H'!A$2:AM$2000,B553,3),"/",INDEX('LŠZ H'!A$2:AM$2000,B553,4)))</f>
        <v>/</v>
      </c>
      <c r="N553" s="225" t="e">
        <f>IF(A553="P",CONCATENATE(INDEX('LŠZ P'!A$2:AN$2000,B553,23),";",INDEX('LŠZ P'!A$2:AN$2000,B553,42)),CONCATENATE(INDEX('LŠZ H'!A$2:AM$2000,B553,23),";",INDEX('LŠZ H'!A$2:AM$2000,B553,39)))</f>
        <v>#REF!</v>
      </c>
      <c r="O553" s="294">
        <v>45924</v>
      </c>
      <c r="P553" s="297"/>
    </row>
    <row r="554" spans="1:16" s="583" customFormat="1">
      <c r="A554" s="225" t="s">
        <v>722</v>
      </c>
      <c r="B554" s="258">
        <v>516</v>
      </c>
      <c r="C554" s="392">
        <v>551</v>
      </c>
      <c r="D554" s="225" t="str">
        <f>IF(A554="P",INDEX('LŠZ P'!A$2:AN$2000,B554,11),INDEX('LŠZ H'!A$2:AM$2000,B554,11))</f>
        <v>Martin KÖVESI</v>
      </c>
      <c r="E554" s="225" t="str">
        <f>IF(A554="P",INDEX('LŠZ P'!A$2:AN$2000,B554,5),INDEX('LŠZ H'!A$2:AM$2000,B554,5))</f>
        <v>OM-P516</v>
      </c>
      <c r="F554" s="296" t="str">
        <f>IF(A554="P",INDEX('LŠZ P'!A$2:AN$2000,B554,6),INDEX('LŠZ H'!A$2:AM$2000,B554,6))</f>
        <v>P516</v>
      </c>
      <c r="G554" s="258" t="str">
        <f>IF(A554="P",INDEX('LŠZ P'!A$2:AN$2000,B554,21),INDEX('LŠZ H'!A$2:AM$2000,B554,21))</f>
        <v>P/P</v>
      </c>
      <c r="H554" s="225">
        <f>IF(A554="P",INDEX('LŠZ P'!A$2:AN$2000,B554,17),INDEX('LŠZ H'!A$2:AM$2000,B554,17))</f>
        <v>20339</v>
      </c>
      <c r="I554" s="294">
        <v>45203</v>
      </c>
      <c r="J554" s="258" t="str">
        <f>IF(A554="P",INDEX('LŠZ P'!A$2:AN$2000,B554,2),INDEX('LŠZ H'!A$2:AM$2000,B554,2))</f>
        <v>MPK</v>
      </c>
      <c r="K554" s="225" t="str">
        <f>IF(A554="P",CONCATENATE(INDEX('LŠZ P'!A$2:AN$2000,B554,24),",",INDEX('LŠZ P'!A$2:AN$2000,B554,26)," ",INDEX('LŠZ P'!A$2:AN$2000,B554,25)),CONCATENATE(INDEX('LŠZ H'!A$2:AM$2000,B554,24),",",INDEX('LŠZ H'!A$2:AM$2000,B554,26)," ",INDEX('LŠZ H'!A$2:AM$2000,B554,25)))</f>
        <v>Poľná 16,LTF 1 45923</v>
      </c>
      <c r="L554" s="225" t="str">
        <f>IF(A554="P",INDEX('LŠZ P'!A$2:AN$2000,B554,20),INDEX('LŠZ H'!A$2:AM$2000,B554,20))</f>
        <v>Pap/Holuj</v>
      </c>
      <c r="M554" s="225" t="str">
        <f>IF(A554="P",CONCATENATE(INDEX('LŠZ P'!A$2:AN$2000,B554,3),"/",INDEX('LŠZ P'!A$2:AN$2000,B554,4)),CONCATENATE(INDEX('LŠZ H'!A$2:AM$2000,B554,3),"/",INDEX('LŠZ H'!A$2:AM$2000,B554,4)))</f>
        <v>MITO XS/MINIPLANE ABM TOP 80</v>
      </c>
      <c r="N554" s="225" t="e">
        <f>IF(A554="P",CONCATENATE(INDEX('LŠZ P'!A$2:AN$2000,B554,23),";",INDEX('LŠZ P'!A$2:AN$2000,B554,42)),CONCATENATE(INDEX('LŠZ H'!A$2:AM$2000,B554,23),";",INDEX('LŠZ H'!A$2:AM$2000,B554,39)))</f>
        <v>#REF!</v>
      </c>
      <c r="O554" s="294">
        <v>45923</v>
      </c>
      <c r="P554" s="297"/>
    </row>
    <row r="555" spans="1:16" s="583" customFormat="1">
      <c r="A555" s="225" t="s">
        <v>722</v>
      </c>
      <c r="B555" s="258">
        <v>732</v>
      </c>
      <c r="C555" s="392">
        <v>552</v>
      </c>
      <c r="D555" s="225" t="str">
        <f>IF(A555="P",INDEX('LŠZ P'!A$2:AN$2000,B555,11),INDEX('LŠZ H'!A$2:AM$2000,B555,11))</f>
        <v>Ing. Pavel GOLIAN</v>
      </c>
      <c r="E555" s="225" t="str">
        <f>IF(A555="P",INDEX('LŠZ P'!A$2:AN$2000,B555,5),INDEX('LŠZ H'!A$2:AM$2000,B555,5))</f>
        <v>OM-P732</v>
      </c>
      <c r="F555" s="225">
        <f>IF(A555="P",INDEX('LŠZ P'!A$2:AN$2000,B555,6),INDEX('LŠZ H'!A$2:AM$2000,B555,6))</f>
        <v>0</v>
      </c>
      <c r="G555" s="258" t="str">
        <f>IF(A555="P",INDEX('LŠZ P'!A$2:AN$2000,B555,21),INDEX('LŠZ H'!A$2:AM$2000,B555,21))</f>
        <v>P</v>
      </c>
      <c r="H555" s="225">
        <f>IF(A555="P",INDEX('LŠZ P'!A$2:AN$2000,B555,17),INDEX('LŠZ H'!A$2:AM$2000,B555,17))</f>
        <v>21266</v>
      </c>
      <c r="I555" s="294">
        <v>45203</v>
      </c>
      <c r="J555" s="258" t="str">
        <f>IF(A555="P",INDEX('LŠZ P'!A$2:AN$2000,B555,2),INDEX('LŠZ H'!A$2:AM$2000,B555,2))</f>
        <v>PK</v>
      </c>
      <c r="K555" s="225" t="str">
        <f>IF(A555="P",CONCATENATE(INDEX('LŠZ P'!A$2:AN$2000,B555,24),",",INDEX('LŠZ P'!A$2:AN$2000,B555,26)," ",INDEX('LŠZ P'!A$2:AN$2000,B555,25)),CONCATENATE(INDEX('LŠZ H'!A$2:AM$2000,B555,24),",",INDEX('LŠZ H'!A$2:AM$2000,B555,26)," ",INDEX('LŠZ H'!A$2:AM$2000,B555,25)))</f>
        <v>Hrádza 79/ 63,EN-B 45906</v>
      </c>
      <c r="L555" s="225" t="str">
        <f>IF(A555="P",INDEX('LŠZ P'!A$2:AN$2000,B555,20),INDEX('LŠZ H'!A$2:AM$2000,B555,20))</f>
        <v>Muhelyi</v>
      </c>
      <c r="M555" s="225" t="str">
        <f>IF(A555="P",CONCATENATE(INDEX('LŠZ P'!A$2:AN$2000,B555,3),"/",INDEX('LŠZ P'!A$2:AN$2000,B555,4)),CONCATENATE(INDEX('LŠZ H'!A$2:AM$2000,B555,3),"/",INDEX('LŠZ H'!A$2:AM$2000,B555,4)))</f>
        <v>EPSILON 9 30/</v>
      </c>
      <c r="N555" s="225" t="e">
        <f>IF(A555="P",CONCATENATE(INDEX('LŠZ P'!A$2:AN$2000,B555,23),";",INDEX('LŠZ P'!A$2:AN$2000,B555,42)),CONCATENATE(INDEX('LŠZ H'!A$2:AM$2000,B555,23),";",INDEX('LŠZ H'!A$2:AM$2000,B555,39)))</f>
        <v>#REF!</v>
      </c>
      <c r="O555" s="294">
        <v>45906</v>
      </c>
      <c r="P555" s="297"/>
    </row>
    <row r="556" spans="1:16" s="583" customFormat="1">
      <c r="A556" s="225" t="s">
        <v>722</v>
      </c>
      <c r="B556" s="258">
        <v>464</v>
      </c>
      <c r="C556" s="392">
        <v>553</v>
      </c>
      <c r="D556" s="225" t="str">
        <f>IF(A556="P",INDEX('LŠZ P'!A$2:AN$2000,B556,11),INDEX('LŠZ H'!A$2:AM$2000,B556,11))</f>
        <v>Pavol KONEK</v>
      </c>
      <c r="E556" s="225" t="str">
        <f>IF(A556="P",INDEX('LŠZ P'!A$2:AN$2000,B556,5),INDEX('LŠZ H'!A$2:AM$2000,B556,5))</f>
        <v>OM-P464</v>
      </c>
      <c r="F556" s="225">
        <f>IF(A556="P",INDEX('LŠZ P'!A$2:AN$2000,B556,6),INDEX('LŠZ H'!A$2:AM$2000,B556,6))</f>
        <v>0</v>
      </c>
      <c r="G556" s="258" t="str">
        <f>IF(A556="P",INDEX('LŠZ P'!A$2:AN$2000,B556,21),INDEX('LŠZ H'!A$2:AM$2000,B556,21))</f>
        <v>P</v>
      </c>
      <c r="H556" s="225">
        <f>IF(A556="P",INDEX('LŠZ P'!A$2:AN$2000,B556,17),INDEX('LŠZ H'!A$2:AM$2000,B556,17))</f>
        <v>19250</v>
      </c>
      <c r="I556" s="294">
        <v>45203</v>
      </c>
      <c r="J556" s="258" t="str">
        <f>IF(A556="P",INDEX('LŠZ P'!A$2:AN$2000,B556,2),INDEX('LŠZ H'!A$2:AM$2000,B556,2))</f>
        <v>PK</v>
      </c>
      <c r="K556" s="225" t="str">
        <f>IF(A556="P",CONCATENATE(INDEX('LŠZ P'!A$2:AN$2000,B556,24),",",INDEX('LŠZ P'!A$2:AN$2000,B556,26)," ",INDEX('LŠZ P'!A$2:AN$2000,B556,25)),CONCATENATE(INDEX('LŠZ H'!A$2:AM$2000,B556,24),",",INDEX('LŠZ H'!A$2:AM$2000,B556,26)," ",INDEX('LŠZ H'!A$2:AM$2000,B556,25)))</f>
        <v>Na Skotni 137,EN-C 45992</v>
      </c>
      <c r="L556" s="225" t="str">
        <f>IF(A556="P",INDEX('LŠZ P'!A$2:AN$2000,B556,20),INDEX('LŠZ H'!A$2:AM$2000,B556,20))</f>
        <v>Vrabec</v>
      </c>
      <c r="M556" s="225" t="str">
        <f>IF(A556="P",CONCATENATE(INDEX('LŠZ P'!A$2:AN$2000,B556,3),"/",INDEX('LŠZ P'!A$2:AN$2000,B556,4)),CONCATENATE(INDEX('LŠZ H'!A$2:AM$2000,B556,3),"/",INDEX('LŠZ H'!A$2:AM$2000,B556,4)))</f>
        <v>DELTA 3 XL/</v>
      </c>
      <c r="N556" s="225" t="e">
        <f>IF(A556="P",CONCATENATE(INDEX('LŠZ P'!A$2:AN$2000,B556,23),";",INDEX('LŠZ P'!A$2:AN$2000,B556,42)),CONCATENATE(INDEX('LŠZ H'!A$2:AM$2000,B556,23),";",INDEX('LŠZ H'!A$2:AM$2000,B556,39)))</f>
        <v>#REF!</v>
      </c>
      <c r="O556" s="294">
        <v>45270</v>
      </c>
      <c r="P556" s="297"/>
    </row>
    <row r="557" spans="1:16" s="583" customFormat="1">
      <c r="A557" s="225" t="s">
        <v>722</v>
      </c>
      <c r="B557" s="258">
        <v>1159</v>
      </c>
      <c r="C557" s="392">
        <v>554</v>
      </c>
      <c r="D557" s="225" t="str">
        <f>IF(A557="P",INDEX('LŠZ P'!A$2:AN$2000,B557,11),INDEX('LŠZ H'!A$2:AM$2000,B557,11))</f>
        <v>Juraj REGULY</v>
      </c>
      <c r="E557" s="225" t="str">
        <f>IF(A557="P",INDEX('LŠZ P'!A$2:AN$2000,B557,5),INDEX('LŠZ H'!A$2:AM$2000,B557,5))</f>
        <v>OM-L159</v>
      </c>
      <c r="F557" s="225">
        <f>IF(A557="P",INDEX('LŠZ P'!A$2:AN$2000,B557,6),INDEX('LŠZ H'!A$2:AM$2000,B557,6))</f>
        <v>0</v>
      </c>
      <c r="G557" s="258" t="str">
        <f>IF(A557="P",INDEX('LŠZ P'!A$2:AN$2000,B557,21),INDEX('LŠZ H'!A$2:AM$2000,B557,21))</f>
        <v>V</v>
      </c>
      <c r="H557" s="225">
        <f>IF(A557="P",INDEX('LŠZ P'!A$2:AN$2000,B557,17),INDEX('LŠZ H'!A$2:AM$2000,B557,17))</f>
        <v>23554</v>
      </c>
      <c r="I557" s="294">
        <v>45204</v>
      </c>
      <c r="J557" s="258" t="str">
        <f>IF(A557="P",INDEX('LŠZ P'!A$2:AN$2000,B557,2),INDEX('LŠZ H'!A$2:AM$2000,B557,2))</f>
        <v>PK</v>
      </c>
      <c r="K557" s="225" t="str">
        <f>IF(A557="P",CONCATENATE(INDEX('LŠZ P'!A$2:AN$2000,B557,24),",",INDEX('LŠZ P'!A$2:AN$2000,B557,26)," ",INDEX('LŠZ P'!A$2:AN$2000,B557,25)),CONCATENATE(INDEX('LŠZ H'!A$2:AM$2000,B557,24),",",INDEX('LŠZ H'!A$2:AM$2000,B557,26)," ",INDEX('LŠZ H'!A$2:AM$2000,B557,25)))</f>
        <v>Na Ostrvke 722,EN-B 45930</v>
      </c>
      <c r="L557" s="225" t="str">
        <f>IF(A557="P",INDEX('LŠZ P'!A$2:AN$2000,B557,20),INDEX('LŠZ H'!A$2:AM$2000,B557,20))</f>
        <v>Muhelyi</v>
      </c>
      <c r="M557" s="225" t="str">
        <f>IF(A557="P",CONCATENATE(INDEX('LŠZ P'!A$2:AN$2000,B557,3),"/",INDEX('LŠZ P'!A$2:AN$2000,B557,4)),CONCATENATE(INDEX('LŠZ H'!A$2:AM$2000,B557,3),"/",INDEX('LŠZ H'!A$2:AM$2000,B557,4)))</f>
        <v>IOTA DLS 27/</v>
      </c>
      <c r="N557" s="225" t="e">
        <f>IF(A557="P",CONCATENATE(INDEX('LŠZ P'!A$2:AN$2000,B557,23),";",INDEX('LŠZ P'!A$2:AN$2000,B557,42)),CONCATENATE(INDEX('LŠZ H'!A$2:AM$2000,B557,23),";",INDEX('LŠZ H'!A$2:AM$2000,B557,39)))</f>
        <v>#REF!</v>
      </c>
      <c r="O557" s="294">
        <v>45930</v>
      </c>
      <c r="P557" s="297"/>
    </row>
    <row r="558" spans="1:16" s="583" customFormat="1" ht="12.6" customHeight="1">
      <c r="A558" s="225" t="s">
        <v>722</v>
      </c>
      <c r="B558" s="258">
        <v>130</v>
      </c>
      <c r="C558" s="392">
        <v>555</v>
      </c>
      <c r="D558" s="225" t="str">
        <f>IF(A558="P",INDEX('LŠZ P'!A$2:AN$2000,B558,11),INDEX('LŠZ H'!A$2:AM$2000,B558,11))</f>
        <v>Jaroslav POLÓNY</v>
      </c>
      <c r="E558" s="225" t="str">
        <f>IF(A558="P",INDEX('LŠZ P'!A$2:AN$2000,B558,5),INDEX('LŠZ H'!A$2:AM$2000,B558,5))</f>
        <v>OM-P130</v>
      </c>
      <c r="F558" s="225">
        <f>IF(A558="P",INDEX('LŠZ P'!A$2:AN$2000,B558,6),INDEX('LŠZ H'!A$2:AM$2000,B558,6))</f>
        <v>0</v>
      </c>
      <c r="G558" s="258" t="str">
        <f>IF(A558="P",INDEX('LŠZ P'!A$2:AN$2000,B558,21),INDEX('LŠZ H'!A$2:AM$2000,B558,21))</f>
        <v>P</v>
      </c>
      <c r="H558" s="225">
        <f>IF(A558="P",INDEX('LŠZ P'!A$2:AN$2000,B558,17),INDEX('LŠZ H'!A$2:AM$2000,B558,17))</f>
        <v>20765</v>
      </c>
      <c r="I558" s="294">
        <v>45205</v>
      </c>
      <c r="J558" s="258" t="str">
        <f>IF(A558="P",INDEX('LŠZ P'!A$2:AN$2000,B558,2),INDEX('LŠZ H'!A$2:AM$2000,B558,2))</f>
        <v>PK</v>
      </c>
      <c r="K558" s="225" t="str">
        <f>IF(A558="P",CONCATENATE(INDEX('LŠZ P'!A$2:AN$2000,B558,24),",",INDEX('LŠZ P'!A$2:AN$2000,B558,26)," ",INDEX('LŠZ P'!A$2:AN$2000,B558,25)),CONCATENATE(INDEX('LŠZ H'!A$2:AM$2000,B558,24),",",INDEX('LŠZ H'!A$2:AM$2000,B558,26)," ",INDEX('LŠZ H'!A$2:AM$2000,B558,25)))</f>
        <v>Podjavorinskej 7,EN-B 45935</v>
      </c>
      <c r="L558" s="225" t="str">
        <f>IF(A558="P",INDEX('LŠZ P'!A$2:AN$2000,B558,20),INDEX('LŠZ H'!A$2:AM$2000,B558,20))</f>
        <v>Vrabec</v>
      </c>
      <c r="M558" s="225" t="str">
        <f>IF(A558="P",CONCATENATE(INDEX('LŠZ P'!A$2:AN$2000,B558,3),"/",INDEX('LŠZ P'!A$2:AN$2000,B558,4)),CONCATENATE(INDEX('LŠZ H'!A$2:AM$2000,B558,3),"/",INDEX('LŠZ H'!A$2:AM$2000,B558,4)))</f>
        <v>PLUTO 3 SM/</v>
      </c>
      <c r="N558" s="225" t="e">
        <f>IF(A558="P",CONCATENATE(INDEX('LŠZ P'!A$2:AN$2000,B558,23),";",INDEX('LŠZ P'!A$2:AN$2000,B558,42)),CONCATENATE(INDEX('LŠZ H'!A$2:AM$2000,B558,23),";",INDEX('LŠZ H'!A$2:AM$2000,B558,39)))</f>
        <v>#REF!</v>
      </c>
      <c r="O558" s="294">
        <v>45935</v>
      </c>
      <c r="P558" s="297"/>
    </row>
    <row r="559" spans="1:16" s="583" customFormat="1">
      <c r="A559" s="225" t="s">
        <v>722</v>
      </c>
      <c r="B559" s="258">
        <v>1048</v>
      </c>
      <c r="C559" s="392">
        <v>556</v>
      </c>
      <c r="D559" s="225" t="str">
        <f>IF(A559="P",INDEX('LŠZ P'!A$2:AN$2000,B559,11),INDEX('LŠZ H'!A$2:AM$2000,B559,11))</f>
        <v>Peter KUTIŠ</v>
      </c>
      <c r="E559" s="225" t="str">
        <f>IF(A559="P",INDEX('LŠZ P'!A$2:AN$2000,B559,5),INDEX('LŠZ H'!A$2:AM$2000,B559,5))</f>
        <v>OM-L048</v>
      </c>
      <c r="F559" s="296" t="str">
        <f>IF(A559="P",INDEX('LŠZ P'!A$2:AN$2000,B559,6),INDEX('LŠZ H'!A$2:AM$2000,B559,6))</f>
        <v>L048</v>
      </c>
      <c r="G559" s="258" t="str">
        <f>IF(A559="P",INDEX('LŠZ P'!A$2:AN$2000,B559,21),INDEX('LŠZ H'!A$2:AM$2000,B559,21))</f>
        <v>P/V</v>
      </c>
      <c r="H559" s="225">
        <f>IF(A559="P",INDEX('LŠZ P'!A$2:AN$2000,B559,17),INDEX('LŠZ H'!A$2:AM$2000,B559,17))</f>
        <v>19521</v>
      </c>
      <c r="I559" s="294">
        <v>45205</v>
      </c>
      <c r="J559" s="258" t="str">
        <f>IF(A559="P",INDEX('LŠZ P'!A$2:AN$2000,B559,2),INDEX('LŠZ H'!A$2:AM$2000,B559,2))</f>
        <v>MPK</v>
      </c>
      <c r="K559" s="225" t="str">
        <f>IF(A559="P",CONCATENATE(INDEX('LŠZ P'!A$2:AN$2000,B559,24),",",INDEX('LŠZ P'!A$2:AN$2000,B559,26)," ",INDEX('LŠZ P'!A$2:AN$2000,B559,25)),CONCATENATE(INDEX('LŠZ H'!A$2:AM$2000,B559,24),",",INDEX('LŠZ H'!A$2:AM$2000,B559,26)," ",INDEX('LŠZ H'!A$2:AM$2000,B559,25)))</f>
        <v>Gorazdova 1312/1,NIL 45921</v>
      </c>
      <c r="L559" s="225" t="str">
        <f>IF(A559="P",INDEX('LŠZ P'!A$2:AN$2000,B559,20),INDEX('LŠZ H'!A$2:AM$2000,B559,20))</f>
        <v>Ďurina</v>
      </c>
      <c r="M559" s="225" t="str">
        <f>IF(A559="P",CONCATENATE(INDEX('LŠZ P'!A$2:AN$2000,B559,3),"/",INDEX('LŠZ P'!A$2:AN$2000,B559,4)),CONCATENATE(INDEX('LŠZ H'!A$2:AM$2000,B559,3),"/",INDEX('LŠZ H'!A$2:AM$2000,B559,4)))</f>
        <v>SNAKE XX 20/MINIPLANE THOR 202</v>
      </c>
      <c r="N559" s="225" t="e">
        <f>IF(A559="P",CONCATENATE(INDEX('LŠZ P'!A$2:AN$2000,B559,23),";",INDEX('LŠZ P'!A$2:AN$2000,B559,42)),CONCATENATE(INDEX('LŠZ H'!A$2:AM$2000,B559,23),";",INDEX('LŠZ H'!A$2:AM$2000,B559,39)))</f>
        <v>#REF!</v>
      </c>
      <c r="O559" s="294">
        <v>45921</v>
      </c>
      <c r="P559" s="297"/>
    </row>
    <row r="560" spans="1:16" s="583" customFormat="1">
      <c r="A560" s="225" t="s">
        <v>722</v>
      </c>
      <c r="B560" s="258">
        <v>123</v>
      </c>
      <c r="C560" s="392">
        <v>557</v>
      </c>
      <c r="D560" s="225" t="str">
        <f>IF(A560="P",INDEX('LŠZ P'!A$2:AN$2000,B560,11),INDEX('LŠZ H'!A$2:AM$2000,B560,11))</f>
        <v>Juraj ZIMMERMANN</v>
      </c>
      <c r="E560" s="296" t="str">
        <f>IF(A560="P",INDEX('LŠZ P'!A$2:AN$2000,B560,5),INDEX('LŠZ H'!A$2:AM$2000,B560,5))</f>
        <v>OM-P123</v>
      </c>
      <c r="F560" s="225" t="str">
        <f>IF(A560="P",INDEX('LŠZ P'!A$2:AN$2000,B560,6),INDEX('LŠZ H'!A$2:AM$2000,B560,6))</f>
        <v>P885</v>
      </c>
      <c r="G560" s="258" t="str">
        <f>IF(A560="P",INDEX('LŠZ P'!A$2:AN$2000,B560,21),INDEX('LŠZ H'!A$2:AM$2000,B560,21))</f>
        <v>P,P</v>
      </c>
      <c r="H560" s="225">
        <f>IF(A560="P",INDEX('LŠZ P'!A$2:AN$2000,B560,17),INDEX('LŠZ H'!A$2:AM$2000,B560,17))</f>
        <v>18315</v>
      </c>
      <c r="I560" s="294">
        <v>45205</v>
      </c>
      <c r="J560" s="258" t="str">
        <f>IF(A560="P",INDEX('LŠZ P'!A$2:AN$2000,B560,2),INDEX('LŠZ H'!A$2:AM$2000,B560,2))</f>
        <v>MPK</v>
      </c>
      <c r="K560" s="225" t="str">
        <f>IF(A560="P",CONCATENATE(INDEX('LŠZ P'!A$2:AN$2000,B560,24),",",INDEX('LŠZ P'!A$2:AN$2000,B560,26)," ",INDEX('LŠZ P'!A$2:AN$2000,B560,25)),CONCATENATE(INDEX('LŠZ H'!A$2:AM$2000,B560,24),",",INDEX('LŠZ H'!A$2:AM$2000,B560,26)," ",INDEX('LŠZ H'!A$2:AM$2000,B560,25)))</f>
        <v>Kosorín 220,EN-B 45402</v>
      </c>
      <c r="L560" s="225" t="str">
        <f>IF(A560="P",INDEX('LŠZ P'!A$2:AN$2000,B560,20),INDEX('LŠZ H'!A$2:AM$2000,B560,20))</f>
        <v>Ďurina</v>
      </c>
      <c r="M560" s="225" t="str">
        <f>IF(A560="P",CONCATENATE(INDEX('LŠZ P'!A$2:AN$2000,B560,3),"/",INDEX('LŠZ P'!A$2:AN$2000,B560,4)),CONCATENATE(INDEX('LŠZ H'!A$2:AM$2000,B560,3),"/",INDEX('LŠZ H'!A$2:AM$2000,B560,4)))</f>
        <v>PLUTO 2 M/ROS 125</v>
      </c>
      <c r="N560" s="225" t="e">
        <f>IF(A560="P",CONCATENATE(INDEX('LŠZ P'!A$2:AN$2000,B560,23),";",INDEX('LŠZ P'!A$2:AN$2000,B560,42)),CONCATENATE(INDEX('LŠZ H'!A$2:AM$2000,B560,23),";",INDEX('LŠZ H'!A$2:AM$2000,B560,39)))</f>
        <v>#REF!</v>
      </c>
      <c r="O560" s="294">
        <v>45932</v>
      </c>
      <c r="P560" s="297"/>
    </row>
    <row r="561" spans="1:16" s="932" customFormat="1">
      <c r="A561" s="297" t="s">
        <v>722</v>
      </c>
      <c r="B561" s="258">
        <v>175</v>
      </c>
      <c r="C561" s="392">
        <v>558</v>
      </c>
      <c r="D561" s="297" t="str">
        <f>IF(A561="P",INDEX('LŠZ P'!A$2:AN$2000,B561,11),INDEX('LŠZ H'!A$2:AM$2000,B561,11))</f>
        <v>Ján SLUKA</v>
      </c>
      <c r="E561" s="299" t="str">
        <f>IF(A561="P",INDEX('LŠZ P'!A$2:AN$2000,B561,5),INDEX('LŠZ H'!A$2:AM$2000,B561,5))</f>
        <v>OM-P175</v>
      </c>
      <c r="F561" s="297" t="str">
        <f>IF(A561="P",INDEX('LŠZ P'!A$2:AN$2000,B561,6),INDEX('LŠZ H'!A$2:AM$2000,B561,6))</f>
        <v>P196</v>
      </c>
      <c r="G561" s="258" t="str">
        <f>IF(A561="P",INDEX('LŠZ P'!A$2:AN$2000,B561,21),INDEX('LŠZ H'!A$2:AM$2000,B561,21))</f>
        <v>P/P</v>
      </c>
      <c r="H561" s="298">
        <f>IF(A561="P",INDEX('LŠZ P'!A$2:AN$2000,B561,17),INDEX('LŠZ H'!A$2:AM$2000,B561,17))</f>
        <v>20686</v>
      </c>
      <c r="I561" s="226">
        <v>45208</v>
      </c>
      <c r="J561" s="258" t="str">
        <f>IF(A561="P",INDEX('LŠZ P'!A$2:AN$2000,B561,2),INDEX('LŠZ H'!A$2:AM$2000,B561,2))</f>
        <v>PK</v>
      </c>
      <c r="K561" s="297" t="str">
        <f>IF(A561="P",CONCATENATE(INDEX('LŠZ P'!A$2:AN$2000,B561,24),",",INDEX('LŠZ P'!A$2:AN$2000,B561,26)," ",INDEX('LŠZ P'!A$2:AN$2000,B561,25)),CONCATENATE(INDEX('LŠZ H'!A$2:AM$2000,B561,24),",",INDEX('LŠZ H'!A$2:AM$2000,B561,26)," ",INDEX('LŠZ H'!A$2:AM$2000,B561,25)))</f>
        <v>Červenej armády 237/35,NIL 45539</v>
      </c>
      <c r="L561" s="297" t="str">
        <f>IF(A561="P",INDEX('LŠZ P'!A$2:AN$2000,B561,20),INDEX('LŠZ H'!A$2:AM$2000,B561,20))</f>
        <v>Jančiar</v>
      </c>
      <c r="M561" s="297" t="str">
        <f>IF(A561="P",CONCATENATE(INDEX('LŠZ P'!A$2:AN$2000,B561,3),"/",INDEX('LŠZ P'!A$2:AN$2000,B561,4)),CONCATENATE(INDEX('LŠZ H'!A$2:AM$2000,B561,3),"/",INDEX('LŠZ H'!A$2:AM$2000,B561,4)))</f>
        <v>BLAZE 23/SPIN F 180 E</v>
      </c>
      <c r="N561" s="297" t="e">
        <f>IF(A561="P",CONCATENATE(INDEX('LŠZ P'!A$2:AN$2000,B561,23),";",INDEX('LŠZ P'!A$2:AN$2000,B561,42)),CONCATENATE(INDEX('LŠZ H'!A$2:AM$2000,B561,23),";",INDEX('LŠZ H'!A$2:AM$2000,B561,39)))</f>
        <v>#REF!</v>
      </c>
      <c r="O561" s="226">
        <v>45936</v>
      </c>
      <c r="P561" s="258"/>
    </row>
    <row r="562" spans="1:16" s="583" customFormat="1">
      <c r="A562" s="225" t="s">
        <v>722</v>
      </c>
      <c r="B562" s="258">
        <v>1235</v>
      </c>
      <c r="C562" s="392">
        <v>559</v>
      </c>
      <c r="D562" s="225" t="str">
        <f>IF(A562="P",INDEX('LŠZ P'!A$2:AN$2000,B562,11),INDEX('LŠZ H'!A$2:AM$2000,B562,11))</f>
        <v>Ladislav LOVÍŠEK</v>
      </c>
      <c r="E562" s="225" t="str">
        <f>IF(A562="P",INDEX('LŠZ P'!A$2:AN$2000,B562,5),INDEX('LŠZ H'!A$2:AM$2000,B562,5))</f>
        <v>OM-L235</v>
      </c>
      <c r="F562" s="225">
        <f>IF(A562="P",INDEX('LŠZ P'!A$2:AN$2000,B562,6),INDEX('LŠZ H'!A$2:AM$2000,B562,6))</f>
        <v>0</v>
      </c>
      <c r="G562" s="258" t="str">
        <f>IF(A562="P",INDEX('LŠZ P'!A$2:AN$2000,B562,21),INDEX('LŠZ H'!A$2:AM$2000,B562,21))</f>
        <v>Z,P</v>
      </c>
      <c r="H562" s="225">
        <f>IF(A562="P",INDEX('LŠZ P'!A$2:AN$2000,B562,17),INDEX('LŠZ H'!A$2:AM$2000,B562,17))</f>
        <v>21586</v>
      </c>
      <c r="I562" s="294">
        <v>45208</v>
      </c>
      <c r="J562" s="258" t="str">
        <f>IF(A562="P",INDEX('LŠZ P'!A$2:AN$2000,B562,2),INDEX('LŠZ H'!A$2:AM$2000,B562,2))</f>
        <v>PK</v>
      </c>
      <c r="K562" s="225" t="str">
        <f>IF(A562="P",CONCATENATE(INDEX('LŠZ P'!A$2:AN$2000,B562,24),",",INDEX('LŠZ P'!A$2:AN$2000,B562,26)," ",INDEX('LŠZ P'!A$2:AN$2000,B562,25)),CONCATENATE(INDEX('LŠZ H'!A$2:AM$2000,B562,24),",",INDEX('LŠZ H'!A$2:AM$2000,B562,26)," ",INDEX('LŠZ H'!A$2:AM$2000,B562,25)))</f>
        <v>Hliny 1229/52,EN-B 45932</v>
      </c>
      <c r="L562" s="225" t="str">
        <f>IF(A562="P",INDEX('LŠZ P'!A$2:AN$2000,B562,20),INDEX('LŠZ H'!A$2:AM$2000,B562,20))</f>
        <v>Vrabec</v>
      </c>
      <c r="M562" s="225" t="str">
        <f>IF(A562="P",CONCATENATE(INDEX('LŠZ P'!A$2:AN$2000,B562,3),"/",INDEX('LŠZ P'!A$2:AN$2000,B562,4)),CONCATENATE(INDEX('LŠZ H'!A$2:AM$2000,B562,3),"/",INDEX('LŠZ H'!A$2:AM$2000,B562,4)))</f>
        <v>PLUTO 4 L/</v>
      </c>
      <c r="N562" s="225" t="e">
        <f>IF(A562="P",CONCATENATE(INDEX('LŠZ P'!A$2:AN$2000,B562,23),";",INDEX('LŠZ P'!A$2:AN$2000,B562,42)),CONCATENATE(INDEX('LŠZ H'!A$2:AM$2000,B562,23),";",INDEX('LŠZ H'!A$2:AM$2000,B562,39)))</f>
        <v>#REF!</v>
      </c>
      <c r="O562" s="294">
        <v>45932</v>
      </c>
      <c r="P562" s="297"/>
    </row>
    <row r="563" spans="1:16" s="583" customFormat="1" ht="12.6" customHeight="1">
      <c r="A563" s="225" t="s">
        <v>722</v>
      </c>
      <c r="B563" s="258">
        <v>190</v>
      </c>
      <c r="C563" s="392">
        <v>560</v>
      </c>
      <c r="D563" s="225" t="str">
        <f>IF(A563="P",INDEX('LŠZ P'!A$2:AN$2000,B563,11),INDEX('LŠZ H'!A$2:AM$2000,B563,11))</f>
        <v>Ing. Vlastimil SIGMUND</v>
      </c>
      <c r="E563" s="225" t="str">
        <f>IF(A563="P",INDEX('LŠZ P'!A$2:AN$2000,B563,5),INDEX('LŠZ H'!A$2:AM$2000,B563,5))</f>
        <v>OM-P190</v>
      </c>
      <c r="F563" s="225">
        <f>IF(A563="P",INDEX('LŠZ P'!A$2:AN$2000,B563,6),INDEX('LŠZ H'!A$2:AM$2000,B563,6))</f>
        <v>0</v>
      </c>
      <c r="G563" s="258" t="str">
        <f>IF(A563="P",INDEX('LŠZ P'!A$2:AN$2000,B563,21),INDEX('LŠZ H'!A$2:AM$2000,B563,21))</f>
        <v>P</v>
      </c>
      <c r="H563" s="225">
        <f>IF(A563="P",INDEX('LŠZ P'!A$2:AN$2000,B563,17),INDEX('LŠZ H'!A$2:AM$2000,B563,17))</f>
        <v>19443</v>
      </c>
      <c r="I563" s="294">
        <v>45208</v>
      </c>
      <c r="J563" s="258" t="str">
        <f>IF(A563="P",INDEX('LŠZ P'!A$2:AN$2000,B563,2),INDEX('LŠZ H'!A$2:AM$2000,B563,2))</f>
        <v>PK</v>
      </c>
      <c r="K563" s="225" t="str">
        <f>IF(A563="P",CONCATENATE(INDEX('LŠZ P'!A$2:AN$2000,B563,24),",",INDEX('LŠZ P'!A$2:AN$2000,B563,26)," ",INDEX('LŠZ P'!A$2:AN$2000,B563,25)),CONCATENATE(INDEX('LŠZ H'!A$2:AM$2000,B563,24),",",INDEX('LŠZ H'!A$2:AM$2000,B563,26)," ",INDEX('LŠZ H'!A$2:AM$2000,B563,25)))</f>
        <v>Grösslingova 20,B 45922</v>
      </c>
      <c r="L563" s="225" t="str">
        <f>IF(A563="P",INDEX('LŠZ P'!A$2:AN$2000,B563,20),INDEX('LŠZ H'!A$2:AM$2000,B563,20))</f>
        <v>Pap</v>
      </c>
      <c r="M563" s="225" t="str">
        <f>IF(A563="P",CONCATENATE(INDEX('LŠZ P'!A$2:AN$2000,B563,3),"/",INDEX('LŠZ P'!A$2:AN$2000,B563,4)),CONCATENATE(INDEX('LŠZ H'!A$2:AM$2000,B563,3),"/",INDEX('LŠZ H'!A$2:AM$2000,B563,4)))</f>
        <v>ANAKIS XL/</v>
      </c>
      <c r="N563" s="225" t="e">
        <f>IF(A563="P",CONCATENATE(INDEX('LŠZ P'!A$2:AN$2000,B563,23),";",INDEX('LŠZ P'!A$2:AN$2000,B563,42)),CONCATENATE(INDEX('LŠZ H'!A$2:AM$2000,B563,23),";",INDEX('LŠZ H'!A$2:AM$2000,B563,39)))</f>
        <v>#REF!</v>
      </c>
      <c r="O563" s="294">
        <v>45922</v>
      </c>
      <c r="P563" s="297"/>
    </row>
    <row r="564" spans="1:16" s="583" customFormat="1">
      <c r="A564" s="296" t="s">
        <v>722</v>
      </c>
      <c r="B564" s="391">
        <v>1200</v>
      </c>
      <c r="C564" s="392">
        <v>561</v>
      </c>
      <c r="D564" s="296" t="str">
        <f>IF(A564="P",INDEX('LŠZ P'!A$2:AN$2000,B564,11),INDEX('LŠZ H'!A$2:AM$2000,B564,11))</f>
        <v>Ing. Anton POHANKA</v>
      </c>
      <c r="E564" s="296" t="str">
        <f>IF(A564="P",INDEX('LŠZ P'!A$2:AN$2000,B564,5),INDEX('LŠZ H'!A$2:AM$2000,B564,5))</f>
        <v>OM-L200</v>
      </c>
      <c r="F564" s="296">
        <f>IF(A564="P",INDEX('LŠZ P'!A$2:AN$2000,B564,6),INDEX('LŠZ H'!A$2:AM$2000,B564,6))</f>
        <v>0</v>
      </c>
      <c r="G564" s="391" t="str">
        <f>IF(A564="P",INDEX('LŠZ P'!A$2:AN$2000,B564,21),INDEX('LŠZ H'!A$2:AM$2000,B564,21))</f>
        <v>V</v>
      </c>
      <c r="H564" s="296">
        <f>IF(A564="P",INDEX('LŠZ P'!A$2:AN$2000,B564,17),INDEX('LŠZ H'!A$2:AM$2000,B564,17))</f>
        <v>23561</v>
      </c>
      <c r="I564" s="958">
        <v>45209</v>
      </c>
      <c r="J564" s="391" t="str">
        <f>IF(A564="P",INDEX('LŠZ P'!A$2:AN$2000,B564,2),INDEX('LŠZ H'!A$2:AM$2000,B564,2))</f>
        <v>PK</v>
      </c>
      <c r="K564" s="296" t="str">
        <f>IF(A564="P",CONCATENATE(INDEX('LŠZ P'!A$2:AN$2000,B564,24),",",INDEX('LŠZ P'!A$2:AN$2000,B564,26)," ",INDEX('LŠZ P'!A$2:AN$2000,B564,25)),CONCATENATE(INDEX('LŠZ H'!A$2:AM$2000,B564,24),",",INDEX('LŠZ H'!A$2:AM$2000,B564,26)," ",INDEX('LŠZ H'!A$2:AM$2000,B564,25)))</f>
        <v>Na Sahare 445/11,EN-A 45933</v>
      </c>
      <c r="L564" s="296" t="str">
        <f>IF(A564="P",INDEX('LŠZ P'!A$2:AN$2000,B564,20),INDEX('LŠZ H'!A$2:AM$2000,B564,20))</f>
        <v>Vrabec</v>
      </c>
      <c r="M564" s="296" t="str">
        <f>IF(A564="P",CONCATENATE(INDEX('LŠZ P'!A$2:AN$2000,B564,3),"/",INDEX('LŠZ P'!A$2:AN$2000,B564,4)),CONCATENATE(INDEX('LŠZ H'!A$2:AM$2000,B564,3),"/",INDEX('LŠZ H'!A$2:AM$2000,B564,4)))</f>
        <v>PLUTO 4 L/</v>
      </c>
      <c r="N564" s="296" t="e">
        <f>IF(A564="P",CONCATENATE(INDEX('LŠZ P'!A$2:AN$2000,B564,23),";",INDEX('LŠZ P'!A$2:AN$2000,B564,42)),CONCATENATE(INDEX('LŠZ H'!A$2:AM$2000,B564,23),";",INDEX('LŠZ H'!A$2:AM$2000,B564,39)))</f>
        <v>#REF!</v>
      </c>
      <c r="O564" s="958">
        <v>45933</v>
      </c>
      <c r="P564" s="299"/>
    </row>
    <row r="565" spans="1:16" s="583" customFormat="1">
      <c r="A565" s="225" t="s">
        <v>722</v>
      </c>
      <c r="B565" s="258">
        <v>1160</v>
      </c>
      <c r="C565" s="392">
        <v>562</v>
      </c>
      <c r="D565" s="225" t="str">
        <f>IF(A565="P",INDEX('LŠZ P'!A$2:AN$2000,B565,11),INDEX('LŠZ H'!A$2:AM$2000,B565,11))</f>
        <v>Jana ZÁPRAŽNÁ</v>
      </c>
      <c r="E565" s="225" t="str">
        <f>IF(A565="P",INDEX('LŠZ P'!A$2:AN$2000,B565,5),INDEX('LŠZ H'!A$2:AM$2000,B565,5))</f>
        <v>OM-L160</v>
      </c>
      <c r="F565" s="225">
        <f>IF(A565="P",INDEX('LŠZ P'!A$2:AN$2000,B565,6),INDEX('LŠZ H'!A$2:AM$2000,B565,6))</f>
        <v>0</v>
      </c>
      <c r="G565" s="258" t="str">
        <f>IF(A565="P",INDEX('LŠZ P'!A$2:AN$2000,B565,21),INDEX('LŠZ H'!A$2:AM$2000,B565,21))</f>
        <v>V</v>
      </c>
      <c r="H565" s="225">
        <f>IF(A565="P",INDEX('LŠZ P'!A$2:AN$2000,B565,17),INDEX('LŠZ H'!A$2:AM$2000,B565,17))</f>
        <v>23562</v>
      </c>
      <c r="I565" s="294">
        <v>45209</v>
      </c>
      <c r="J565" s="258" t="str">
        <f>IF(A565="P",INDEX('LŠZ P'!A$2:AN$2000,B565,2),INDEX('LŠZ H'!A$2:AM$2000,B565,2))</f>
        <v>PK</v>
      </c>
      <c r="K565" s="225" t="str">
        <f>IF(A565="P",CONCATENATE(INDEX('LŠZ P'!A$2:AN$2000,B565,24),",",INDEX('LŠZ P'!A$2:AN$2000,B565,26)," ",INDEX('LŠZ P'!A$2:AN$2000,B565,25)),CONCATENATE(INDEX('LŠZ H'!A$2:AM$2000,B565,24),",",INDEX('LŠZ H'!A$2:AM$2000,B565,26)," ",INDEX('LŠZ H'!A$2:AM$2000,B565,25)))</f>
        <v>Jablonec 217,EN-B 45931</v>
      </c>
      <c r="L565" s="225" t="str">
        <f>IF(A565="P",INDEX('LŠZ P'!A$2:AN$2000,B565,20),INDEX('LŠZ H'!A$2:AM$2000,B565,20))</f>
        <v>Muhelyi</v>
      </c>
      <c r="M565" s="225" t="str">
        <f>IF(A565="P",CONCATENATE(INDEX('LŠZ P'!A$2:AN$2000,B565,3),"/",INDEX('LŠZ P'!A$2:AN$2000,B565,4)),CONCATENATE(INDEX('LŠZ H'!A$2:AM$2000,B565,3),"/",INDEX('LŠZ H'!A$2:AM$2000,B565,4)))</f>
        <v>EPSILON 10 DLS 22/</v>
      </c>
      <c r="N565" s="225" t="e">
        <f>IF(A565="P",CONCATENATE(INDEX('LŠZ P'!A$2:AN$2000,B565,23),";",INDEX('LŠZ P'!A$2:AN$2000,B565,42)),CONCATENATE(INDEX('LŠZ H'!A$2:AM$2000,B565,23),";",INDEX('LŠZ H'!A$2:AM$2000,B565,39)))</f>
        <v>#REF!</v>
      </c>
      <c r="O565" s="294">
        <v>45931</v>
      </c>
      <c r="P565" s="297"/>
    </row>
    <row r="566" spans="1:16" s="583" customFormat="1">
      <c r="A566" s="225" t="s">
        <v>722</v>
      </c>
      <c r="B566" s="258">
        <v>319</v>
      </c>
      <c r="C566" s="392">
        <v>563</v>
      </c>
      <c r="D566" s="225" t="str">
        <f>IF(A566="P",INDEX('LŠZ P'!A$2:AN$2000,B566,11),INDEX('LŠZ H'!A$2:AM$2000,B566,11))</f>
        <v>Róbert LABURDA</v>
      </c>
      <c r="E566" s="225" t="str">
        <f>IF(A566="P",INDEX('LŠZ P'!A$2:AN$2000,B566,5),INDEX('LŠZ H'!A$2:AM$2000,B566,5))</f>
        <v>OM-P319</v>
      </c>
      <c r="F566" s="225">
        <f>IF(A566="P",INDEX('LŠZ P'!A$2:AN$2000,B566,6),INDEX('LŠZ H'!A$2:AM$2000,B566,6))</f>
        <v>0</v>
      </c>
      <c r="G566" s="258" t="str">
        <f>IF(A566="P",INDEX('LŠZ P'!A$2:AN$2000,B566,21),INDEX('LŠZ H'!A$2:AM$2000,B566,21))</f>
        <v>P</v>
      </c>
      <c r="H566" s="225">
        <f>IF(A566="P",INDEX('LŠZ P'!A$2:AN$2000,B566,17),INDEX('LŠZ H'!A$2:AM$2000,B566,17))</f>
        <v>21049</v>
      </c>
      <c r="I566" s="294">
        <v>45209</v>
      </c>
      <c r="J566" s="258" t="str">
        <f>IF(A566="P",INDEX('LŠZ P'!A$2:AN$2000,B566,2),INDEX('LŠZ H'!A$2:AM$2000,B566,2))</f>
        <v>PK</v>
      </c>
      <c r="K566" s="225" t="str">
        <f>IF(A566="P",CONCATENATE(INDEX('LŠZ P'!A$2:AN$2000,B566,24),",",INDEX('LŠZ P'!A$2:AN$2000,B566,26)," ",INDEX('LŠZ P'!A$2:AN$2000,B566,25)),CONCATENATE(INDEX('LŠZ H'!A$2:AM$2000,B566,24),",",INDEX('LŠZ H'!A$2:AM$2000,B566,26)," ",INDEX('LŠZ H'!A$2:AM$2000,B566,25)))</f>
        <v>Líščie údolie 176/126,EN-B 45931</v>
      </c>
      <c r="L566" s="225" t="str">
        <f>IF(A566="P",INDEX('LŠZ P'!A$2:AN$2000,B566,20),INDEX('LŠZ H'!A$2:AM$2000,B566,20))</f>
        <v>Adame</v>
      </c>
      <c r="M566" s="225" t="str">
        <f>IF(A566="P",CONCATENATE(INDEX('LŠZ P'!A$2:AN$2000,B566,3),"/",INDEX('LŠZ P'!A$2:AN$2000,B566,4)),CONCATENATE(INDEX('LŠZ H'!A$2:AM$2000,B566,3),"/",INDEX('LŠZ H'!A$2:AM$2000,B566,4)))</f>
        <v>METIS 2/</v>
      </c>
      <c r="N566" s="225" t="e">
        <f>IF(A566="P",CONCATENATE(INDEX('LŠZ P'!A$2:AN$2000,B566,23),";",INDEX('LŠZ P'!A$2:AN$2000,B566,42)),CONCATENATE(INDEX('LŠZ H'!A$2:AM$2000,B566,23),";",INDEX('LŠZ H'!A$2:AM$2000,B566,39)))</f>
        <v>#REF!</v>
      </c>
      <c r="O566" s="294">
        <v>45931</v>
      </c>
      <c r="P566" s="297"/>
    </row>
    <row r="567" spans="1:16" s="583" customFormat="1">
      <c r="A567" s="225" t="s">
        <v>722</v>
      </c>
      <c r="B567" s="258">
        <v>1114</v>
      </c>
      <c r="C567" s="392">
        <v>564</v>
      </c>
      <c r="D567" s="225" t="str">
        <f>IF(A567="P",INDEX('LŠZ P'!A$2:AN$2000,B567,11),INDEX('LŠZ H'!A$2:AM$2000,B567,11))</f>
        <v>Róbert LABURDA</v>
      </c>
      <c r="E567" s="225" t="str">
        <f>IF(A567="P",INDEX('LŠZ P'!A$2:AN$2000,B567,5),INDEX('LŠZ H'!A$2:AM$2000,B567,5))</f>
        <v>OM-L114</v>
      </c>
      <c r="F567" s="225" t="str">
        <f>IF(A567="P",INDEX('LŠZ P'!A$2:AN$2000,B567,6),INDEX('LŠZ H'!A$2:AM$2000,B567,6))</f>
        <v>P871, P259</v>
      </c>
      <c r="G567" s="258" t="str">
        <f>IF(A567="P",INDEX('LŠZ P'!A$2:AN$2000,B567,21),INDEX('LŠZ H'!A$2:AM$2000,B567,21))</f>
        <v>P</v>
      </c>
      <c r="H567" s="225">
        <f>IF(A567="P",INDEX('LŠZ P'!A$2:AN$2000,B567,17),INDEX('LŠZ H'!A$2:AM$2000,B567,17))</f>
        <v>17761</v>
      </c>
      <c r="I567" s="294">
        <v>45209</v>
      </c>
      <c r="J567" s="258" t="str">
        <f>IF(A567="P",INDEX('LŠZ P'!A$2:AN$2000,B567,2),INDEX('LŠZ H'!A$2:AM$2000,B567,2))</f>
        <v>PK</v>
      </c>
      <c r="K567" s="225" t="str">
        <f>IF(A567="P",CONCATENATE(INDEX('LŠZ P'!A$2:AN$2000,B567,24),",",INDEX('LŠZ P'!A$2:AN$2000,B567,26)," ",INDEX('LŠZ P'!A$2:AN$2000,B567,25)),CONCATENATE(INDEX('LŠZ H'!A$2:AM$2000,B567,24),",",INDEX('LŠZ H'!A$2:AM$2000,B567,26)," ",INDEX('LŠZ H'!A$2:AM$2000,B567,25)))</f>
        <v>Líščie údolie 126,DGAC 45931</v>
      </c>
      <c r="L567" s="225" t="str">
        <f>IF(A567="P",INDEX('LŠZ P'!A$2:AN$2000,B567,20),INDEX('LŠZ H'!A$2:AM$2000,B567,20))</f>
        <v>Adame</v>
      </c>
      <c r="M567" s="225" t="str">
        <f>IF(A567="P",CONCATENATE(INDEX('LŠZ P'!A$2:AN$2000,B567,3),"/",INDEX('LŠZ P'!A$2:AN$2000,B567,4)),CONCATENATE(INDEX('LŠZ H'!A$2:AM$2000,B567,3),"/",INDEX('LŠZ H'!A$2:AM$2000,B567,4)))</f>
        <v>NUCLEON XX 20/</v>
      </c>
      <c r="N567" s="225" t="e">
        <f>IF(A567="P",CONCATENATE(INDEX('LŠZ P'!A$2:AN$2000,B567,23),";",INDEX('LŠZ P'!A$2:AN$2000,B567,42)),CONCATENATE(INDEX('LŠZ H'!A$2:AM$2000,B567,23),";",INDEX('LŠZ H'!A$2:AM$2000,B567,39)))</f>
        <v>#REF!</v>
      </c>
      <c r="O567" s="294">
        <v>45931</v>
      </c>
      <c r="P567" s="297"/>
    </row>
    <row r="568" spans="1:16" s="583" customFormat="1">
      <c r="A568" s="225" t="s">
        <v>722</v>
      </c>
      <c r="B568" s="258">
        <v>1113</v>
      </c>
      <c r="C568" s="392">
        <v>565</v>
      </c>
      <c r="D568" s="225" t="str">
        <f>IF(A568="P",INDEX('LŠZ P'!A$2:AN$2000,B568,11),INDEX('LŠZ H'!A$2:AM$2000,B568,11))</f>
        <v>Milan HUSÁR</v>
      </c>
      <c r="E568" s="225" t="str">
        <f>IF(A568="P",INDEX('LŠZ P'!A$2:AN$2000,B568,5),INDEX('LŠZ H'!A$2:AM$2000,B568,5))</f>
        <v>OM-L113</v>
      </c>
      <c r="F568" s="225">
        <f>IF(A568="P",INDEX('LŠZ P'!A$2:AN$2000,B568,6),INDEX('LŠZ H'!A$2:AM$2000,B568,6))</f>
        <v>0</v>
      </c>
      <c r="G568" s="258" t="str">
        <f>IF(A568="P",INDEX('LŠZ P'!A$2:AN$2000,B568,21),INDEX('LŠZ H'!A$2:AM$2000,B568,21))</f>
        <v>P,Z</v>
      </c>
      <c r="H568" s="225">
        <f>IF(A568="P",INDEX('LŠZ P'!A$2:AN$2000,B568,17),INDEX('LŠZ H'!A$2:AM$2000,B568,17))</f>
        <v>22205</v>
      </c>
      <c r="I568" s="294">
        <v>45209</v>
      </c>
      <c r="J568" s="258" t="str">
        <f>IF(A568="P",INDEX('LŠZ P'!A$2:AN$2000,B568,2),INDEX('LŠZ H'!A$2:AM$2000,B568,2))</f>
        <v>PK</v>
      </c>
      <c r="K568" s="225" t="str">
        <f>IF(A568="P",CONCATENATE(INDEX('LŠZ P'!A$2:AN$2000,B568,24),",",INDEX('LŠZ P'!A$2:AN$2000,B568,26)," ",INDEX('LŠZ P'!A$2:AN$2000,B568,25)),CONCATENATE(INDEX('LŠZ H'!A$2:AM$2000,B568,24),",",INDEX('LŠZ H'!A$2:AM$2000,B568,26)," ",INDEX('LŠZ H'!A$2:AM$2000,B568,25)))</f>
        <v>Š. Králika 20/3,EN-A 45939</v>
      </c>
      <c r="L568" s="225" t="str">
        <f>IF(A568="P",INDEX('LŠZ P'!A$2:AN$2000,B568,20),INDEX('LŠZ H'!A$2:AM$2000,B568,20))</f>
        <v>Vrabec</v>
      </c>
      <c r="M568" s="225" t="str">
        <f>IF(A568="P",CONCATENATE(INDEX('LŠZ P'!A$2:AN$2000,B568,3),"/",INDEX('LŠZ P'!A$2:AN$2000,B568,4)),CONCATENATE(INDEX('LŠZ H'!A$2:AM$2000,B568,3),"/",INDEX('LŠZ H'!A$2:AM$2000,B568,4)))</f>
        <v>CARANCHO S/</v>
      </c>
      <c r="N568" s="225" t="e">
        <f>IF(A568="P",CONCATENATE(INDEX('LŠZ P'!A$2:AN$2000,B568,23),";",INDEX('LŠZ P'!A$2:AN$2000,B568,42)),CONCATENATE(INDEX('LŠZ H'!A$2:AM$2000,B568,23),";",INDEX('LŠZ H'!A$2:AM$2000,B568,39)))</f>
        <v>#REF!</v>
      </c>
      <c r="O568" s="294">
        <v>45939</v>
      </c>
      <c r="P568" s="297"/>
    </row>
    <row r="569" spans="1:16" s="583" customFormat="1">
      <c r="A569" s="225" t="s">
        <v>722</v>
      </c>
      <c r="B569" s="258">
        <v>1196</v>
      </c>
      <c r="C569" s="392">
        <v>566</v>
      </c>
      <c r="D569" s="225" t="str">
        <f>IF(A569="P",INDEX('LŠZ P'!A$2:AN$2000,B569,11),INDEX('LŠZ H'!A$2:AM$2000,B569,11))</f>
        <v>Rastislav KUČERA</v>
      </c>
      <c r="E569" s="225" t="str">
        <f>IF(A569="P",INDEX('LŠZ P'!A$2:AN$2000,B569,5),INDEX('LŠZ H'!A$2:AM$2000,B569,5))</f>
        <v>OM-L196</v>
      </c>
      <c r="F569" s="225">
        <f>IF(A569="P",INDEX('LŠZ P'!A$2:AN$2000,B569,6),INDEX('LŠZ H'!A$2:AM$2000,B569,6))</f>
        <v>0</v>
      </c>
      <c r="G569" s="258" t="str">
        <f>IF(A569="P",INDEX('LŠZ P'!A$2:AN$2000,B569,21),INDEX('LŠZ H'!A$2:AM$2000,B569,21))</f>
        <v>V</v>
      </c>
      <c r="H569" s="225">
        <f>IF(A569="P",INDEX('LŠZ P'!A$2:AN$2000,B569,17),INDEX('LŠZ H'!A$2:AM$2000,B569,17))</f>
        <v>23566</v>
      </c>
      <c r="I569" s="294">
        <v>45210</v>
      </c>
      <c r="J569" s="258" t="str">
        <f>IF(A569="P",INDEX('LŠZ P'!A$2:AN$2000,B569,2),INDEX('LŠZ H'!A$2:AM$2000,B569,2))</f>
        <v>PK</v>
      </c>
      <c r="K569" s="225" t="str">
        <f>IF(A569="P",CONCATENATE(INDEX('LŠZ P'!A$2:AN$2000,B569,24),",",INDEX('LŠZ P'!A$2:AN$2000,B569,26)," ",INDEX('LŠZ P'!A$2:AN$2000,B569,25)),CONCATENATE(INDEX('LŠZ H'!A$2:AM$2000,B569,24),",",INDEX('LŠZ H'!A$2:AM$2000,B569,26)," ",INDEX('LŠZ H'!A$2:AM$2000,B569,25)))</f>
        <v>Pod hájom 1085/102,EN-B 45934</v>
      </c>
      <c r="L569" s="225" t="str">
        <f>IF(A569="P",INDEX('LŠZ P'!A$2:AN$2000,B569,20),INDEX('LŠZ H'!A$2:AM$2000,B569,20))</f>
        <v>Čierny</v>
      </c>
      <c r="M569" s="297" t="str">
        <f>IF(A569="P",CONCATENATE(INDEX('LŠZ P'!A$2:AN$2000,B569,3),"/",INDEX('LŠZ P'!A$2:AN$2000,B569,4)),CONCATENATE(INDEX('LŠZ H'!A$2:AM$2000,B569,3),"/",INDEX('LŠZ H'!A$2:AM$2000,B569,4)))</f>
        <v>RUSH 6 ML/</v>
      </c>
      <c r="N569" s="225" t="e">
        <f>IF(A569="P",CONCATENATE(INDEX('LŠZ P'!A$2:AN$2000,B569,23),";",INDEX('LŠZ P'!A$2:AN$2000,B569,42)),CONCATENATE(INDEX('LŠZ H'!A$2:AM$2000,B569,23),";",INDEX('LŠZ H'!A$2:AM$2000,B569,39)))</f>
        <v>#REF!</v>
      </c>
      <c r="O569" s="294">
        <v>45934</v>
      </c>
      <c r="P569" s="297"/>
    </row>
    <row r="570" spans="1:16" s="583" customFormat="1">
      <c r="A570" s="225" t="s">
        <v>722</v>
      </c>
      <c r="B570" s="258">
        <v>1018</v>
      </c>
      <c r="C570" s="392">
        <v>567</v>
      </c>
      <c r="D570" s="225" t="str">
        <f>IF(A570="P",INDEX('LŠZ P'!A$2:AN$2000,B570,11),INDEX('LŠZ H'!A$2:AM$2000,B570,11))</f>
        <v>Pavol KONEK</v>
      </c>
      <c r="E570" s="299" t="str">
        <f>IF(A570="P",INDEX('LŠZ P'!A$2:AN$2000,B570,5),INDEX('LŠZ H'!A$2:AM$2000,B570,5))</f>
        <v>OM-L018</v>
      </c>
      <c r="F570" s="298" t="str">
        <f>IF(A570="P",INDEX('LŠZ P'!A$2:AN$2000,B570,6),INDEX('LŠZ H'!A$2:AM$2000,B570,6))</f>
        <v>L018</v>
      </c>
      <c r="G570" s="258" t="str">
        <f>IF(A570="P",INDEX('LŠZ P'!A$2:AN$2000,B570,21),INDEX('LŠZ H'!A$2:AM$2000,B570,21))</f>
        <v>P/P</v>
      </c>
      <c r="H570" s="298">
        <f>IF(A570="P",INDEX('LŠZ P'!A$2:AN$2000,B570,17),INDEX('LŠZ H'!A$2:AM$2000,B570,17))</f>
        <v>21270</v>
      </c>
      <c r="I570" s="226">
        <v>45210</v>
      </c>
      <c r="J570" s="258" t="str">
        <f>IF(A570="P",INDEX('LŠZ P'!A$2:AN$2000,B570,2),INDEX('LŠZ H'!A$2:AM$2000,B570,2))</f>
        <v>MPK</v>
      </c>
      <c r="K570" s="297" t="str">
        <f>IF(A570="P",CONCATENATE(INDEX('LŠZ P'!A$2:AN$2000,B570,24),",",INDEX('LŠZ P'!A$2:AN$2000,B570,26)," ",INDEX('LŠZ P'!A$2:AN$2000,B570,25)),CONCATENATE(INDEX('LŠZ H'!A$2:AM$2000,B570,24),",",INDEX('LŠZ H'!A$2:AM$2000,B570,26)," ",INDEX('LŠZ H'!A$2:AM$2000,B570,25)))</f>
        <v>Na Skotni 137/1,AFNOR 45797</v>
      </c>
      <c r="L570" s="297" t="str">
        <f>IF(A570="P",INDEX('LŠZ P'!A$2:AN$2000,B570,20),INDEX('LŠZ H'!A$2:AM$2000,B570,20))</f>
        <v>Vrabec/Badár</v>
      </c>
      <c r="M570" s="297" t="str">
        <f>IF(A570="P",CONCATENATE(INDEX('LŠZ P'!A$2:AN$2000,B570,3),"/",INDEX('LŠZ P'!A$2:AN$2000,B570,4)),CONCATENATE(INDEX('LŠZ H'!A$2:AM$2000,B570,3),"/",INDEX('LŠZ H'!A$2:AM$2000,B570,4)))</f>
        <v>VEGA 2 L/PPG ANT 202</v>
      </c>
      <c r="N570" s="297" t="e">
        <f>IF(A570="P",CONCATENATE(INDEX('LŠZ P'!A$2:AN$2000,B570,23),";",INDEX('LŠZ P'!A$2:AN$2000,B570,42)),CONCATENATE(INDEX('LŠZ H'!A$2:AM$2000,B570,23),";",INDEX('LŠZ H'!A$2:AM$2000,B570,39)))</f>
        <v>#REF!</v>
      </c>
      <c r="O570" s="226">
        <v>45940</v>
      </c>
      <c r="P570" s="297"/>
    </row>
    <row r="571" spans="1:16" s="583" customFormat="1">
      <c r="A571" s="225" t="s">
        <v>722</v>
      </c>
      <c r="B571" s="258">
        <v>132</v>
      </c>
      <c r="C571" s="392">
        <v>568</v>
      </c>
      <c r="D571" s="225" t="str">
        <f>IF(A571="P",INDEX('LŠZ P'!A$2:AN$2000,B571,11),INDEX('LŠZ H'!A$2:AM$2000,B571,11))</f>
        <v>Mgr. Maroš KUREK</v>
      </c>
      <c r="E571" s="297" t="str">
        <f>IF(A571="P",INDEX('LŠZ P'!A$2:AN$2000,B571,5),INDEX('LŠZ H'!A$2:AM$2000,B571,5))</f>
        <v>OM-P132</v>
      </c>
      <c r="F571" s="298">
        <f>IF(A571="P",INDEX('LŠZ P'!A$2:AN$2000,B571,6),INDEX('LŠZ H'!A$2:AM$2000,B571,6))</f>
        <v>0</v>
      </c>
      <c r="G571" s="258" t="str">
        <f>IF(A571="P",INDEX('LŠZ P'!A$2:AN$2000,B571,21),INDEX('LŠZ H'!A$2:AM$2000,B571,21))</f>
        <v>P</v>
      </c>
      <c r="H571" s="298">
        <f>IF(A571="P",INDEX('LŠZ P'!A$2:AN$2000,B571,17),INDEX('LŠZ H'!A$2:AM$2000,B571,17))</f>
        <v>22545</v>
      </c>
      <c r="I571" s="226">
        <v>45210</v>
      </c>
      <c r="J571" s="258" t="str">
        <f>IF(A571="P",INDEX('LŠZ P'!A$2:AN$2000,B571,2),INDEX('LŠZ H'!A$2:AM$2000,B571,2))</f>
        <v>PK</v>
      </c>
      <c r="K571" s="297" t="str">
        <f>IF(A571="P",CONCATENATE(INDEX('LŠZ P'!A$2:AN$2000,B571,24),",",INDEX('LŠZ P'!A$2:AN$2000,B571,26)," ",INDEX('LŠZ P'!A$2:AN$2000,B571,25)),CONCATENATE(INDEX('LŠZ H'!A$2:AM$2000,B571,24),",",INDEX('LŠZ H'!A$2:AM$2000,B571,26)," ",INDEX('LŠZ H'!A$2:AM$2000,B571,25)))</f>
        <v>Malohontská 1534/3,EN-D 45910</v>
      </c>
      <c r="L571" s="297" t="str">
        <f>IF(A571="P",INDEX('LŠZ P'!A$2:AN$2000,B571,20),INDEX('LŠZ H'!A$2:AM$2000,B571,20))</f>
        <v>Šimek</v>
      </c>
      <c r="M571" s="297" t="str">
        <f>IF(A571="P",CONCATENATE(INDEX('LŠZ P'!A$2:AN$2000,B571,3),"/",INDEX('LŠZ P'!A$2:AN$2000,B571,4)),CONCATENATE(INDEX('LŠZ H'!A$2:AM$2000,B571,3),"/",INDEX('LŠZ H'!A$2:AM$2000,B571,4)))</f>
        <v>ZENO 2 ML/</v>
      </c>
      <c r="N571" s="297" t="e">
        <f>IF(A571="P",CONCATENATE(INDEX('LŠZ P'!A$2:AN$2000,B571,23),";",INDEX('LŠZ P'!A$2:AN$2000,B571,42)),CONCATENATE(INDEX('LŠZ H'!A$2:AM$2000,B571,23),";",INDEX('LŠZ H'!A$2:AM$2000,B571,39)))</f>
        <v>#REF!</v>
      </c>
      <c r="O571" s="226">
        <v>45910</v>
      </c>
      <c r="P571" s="297"/>
    </row>
    <row r="572" spans="1:16" s="583" customFormat="1">
      <c r="A572" s="225" t="s">
        <v>722</v>
      </c>
      <c r="B572" s="258">
        <v>1019</v>
      </c>
      <c r="C572" s="392">
        <v>569</v>
      </c>
      <c r="D572" s="225" t="str">
        <f>IF(A572="P",INDEX('LŠZ P'!A$2:AN$2000,B572,11),INDEX('LŠZ H'!A$2:AM$2000,B572,11))</f>
        <v>Vincent KOLEK</v>
      </c>
      <c r="E572" s="297" t="str">
        <f>IF(A572="P",INDEX('LŠZ P'!A$2:AN$2000,B572,5),INDEX('LŠZ H'!A$2:AM$2000,B572,5))</f>
        <v>OM-L019</v>
      </c>
      <c r="F572" s="298">
        <f>IF(A572="P",INDEX('LŠZ P'!A$2:AN$2000,B572,6),INDEX('LŠZ H'!A$2:AM$2000,B572,6))</f>
        <v>0</v>
      </c>
      <c r="G572" s="258" t="str">
        <f>IF(A572="P",INDEX('LŠZ P'!A$2:AN$2000,B572,21),INDEX('LŠZ H'!A$2:AM$2000,B572,21))</f>
        <v>V</v>
      </c>
      <c r="H572" s="298">
        <f>IF(A572="P",INDEX('LŠZ P'!A$2:AN$2000,B572,17),INDEX('LŠZ H'!A$2:AM$2000,B572,17))</f>
        <v>23569</v>
      </c>
      <c r="I572" s="226">
        <v>45211</v>
      </c>
      <c r="J572" s="258" t="str">
        <f>IF(A572="P",INDEX('LŠZ P'!A$2:AN$2000,B572,2),INDEX('LŠZ H'!A$2:AM$2000,B572,2))</f>
        <v>PK</v>
      </c>
      <c r="K572" s="297" t="str">
        <f>IF(A572="P",CONCATENATE(INDEX('LŠZ P'!A$2:AN$2000,B572,24),",",INDEX('LŠZ P'!A$2:AN$2000,B572,26)," ",INDEX('LŠZ P'!A$2:AN$2000,B572,25)),CONCATENATE(INDEX('LŠZ H'!A$2:AM$2000,B572,24),",",INDEX('LŠZ H'!A$2:AM$2000,B572,26)," ",INDEX('LŠZ H'!A$2:AM$2000,B572,25)))</f>
        <v>Dolný Moštenec 231/45,EN-A 45899</v>
      </c>
      <c r="L572" s="297" t="str">
        <f>IF(A572="P",INDEX('LŠZ P'!A$2:AN$2000,B572,20),INDEX('LŠZ H'!A$2:AM$2000,B572,20))</f>
        <v>Vrabec</v>
      </c>
      <c r="M572" s="297" t="str">
        <f>IF(A572="P",CONCATENATE(INDEX('LŠZ P'!A$2:AN$2000,B572,3),"/",INDEX('LŠZ P'!A$2:AN$2000,B572,4)),CONCATENATE(INDEX('LŠZ H'!A$2:AM$2000,B572,3),"/",INDEX('LŠZ H'!A$2:AM$2000,B572,4)))</f>
        <v>CARANCHO M/</v>
      </c>
      <c r="N572" s="297" t="e">
        <f>IF(A572="P",CONCATENATE(INDEX('LŠZ P'!A$2:AN$2000,B572,23),";",INDEX('LŠZ P'!A$2:AN$2000,B572,42)),CONCATENATE(INDEX('LŠZ H'!A$2:AM$2000,B572,23),";",INDEX('LŠZ H'!A$2:AM$2000,B572,39)))</f>
        <v>#REF!</v>
      </c>
      <c r="O572" s="226">
        <v>45899</v>
      </c>
      <c r="P572" s="297"/>
    </row>
    <row r="573" spans="1:16" s="583" customFormat="1">
      <c r="A573" s="225" t="s">
        <v>722</v>
      </c>
      <c r="B573" s="258">
        <v>639</v>
      </c>
      <c r="C573" s="392">
        <v>570</v>
      </c>
      <c r="D573" s="225" t="str">
        <f>IF(A573="P",INDEX('LŠZ P'!A$2:AN$2000,B573,11),INDEX('LŠZ H'!A$2:AM$2000,B573,11))</f>
        <v>Patrik HRÚZ</v>
      </c>
      <c r="E573" s="297" t="str">
        <f>IF(A573="P",INDEX('LŠZ P'!A$2:AN$2000,B573,5),INDEX('LŠZ H'!A$2:AM$2000,B573,5))</f>
        <v>OM-P639</v>
      </c>
      <c r="F573" s="298">
        <f>IF(A573="P",INDEX('LŠZ P'!A$2:AN$2000,B573,6),INDEX('LŠZ H'!A$2:AM$2000,B573,6))</f>
        <v>0</v>
      </c>
      <c r="G573" s="258" t="str">
        <f>IF(A573="P",INDEX('LŠZ P'!A$2:AN$2000,B573,21),INDEX('LŠZ H'!A$2:AM$2000,B573,21))</f>
        <v>P</v>
      </c>
      <c r="H573" s="298">
        <f>IF(A573="P",INDEX('LŠZ P'!A$2:AN$2000,B573,17),INDEX('LŠZ H'!A$2:AM$2000,B573,17))</f>
        <v>21530</v>
      </c>
      <c r="I573" s="226">
        <v>45211</v>
      </c>
      <c r="J573" s="258" t="str">
        <f>IF(A573="P",INDEX('LŠZ P'!A$2:AN$2000,B573,2),INDEX('LŠZ H'!A$2:AM$2000,B573,2))</f>
        <v>PK</v>
      </c>
      <c r="K573" s="297" t="str">
        <f>IF(A573="P",CONCATENATE(INDEX('LŠZ P'!A$2:AN$2000,B573,24),",",INDEX('LŠZ P'!A$2:AN$2000,B573,26)," ",INDEX('LŠZ P'!A$2:AN$2000,B573,25)),CONCATENATE(INDEX('LŠZ H'!A$2:AM$2000,B573,24),",",INDEX('LŠZ H'!A$2:AM$2000,B573,26)," ",INDEX('LŠZ H'!A$2:AM$2000,B573,25)))</f>
        <v>Hlavná 42,EN-B 45940</v>
      </c>
      <c r="L573" s="297" t="str">
        <f>IF(A573="P",INDEX('LŠZ P'!A$2:AN$2000,B573,20),INDEX('LŠZ H'!A$2:AM$2000,B573,20))</f>
        <v>Jančiar</v>
      </c>
      <c r="M573" s="297" t="str">
        <f>IF(A573="P",CONCATENATE(INDEX('LŠZ P'!A$2:AN$2000,B573,3),"/",INDEX('LŠZ P'!A$2:AN$2000,B573,4)),CONCATENATE(INDEX('LŠZ H'!A$2:AM$2000,B573,3),"/",INDEX('LŠZ H'!A$2:AM$2000,B573,4)))</f>
        <v>PLUTO 3 SM/</v>
      </c>
      <c r="N573" s="297" t="e">
        <f>IF(A573="P",CONCATENATE(INDEX('LŠZ P'!A$2:AN$2000,B573,23),";",INDEX('LŠZ P'!A$2:AN$2000,B573,42)),CONCATENATE(INDEX('LŠZ H'!A$2:AM$2000,B573,23),";",INDEX('LŠZ H'!A$2:AM$2000,B573,39)))</f>
        <v>#REF!</v>
      </c>
      <c r="O573" s="226">
        <v>45940</v>
      </c>
      <c r="P573" s="297"/>
    </row>
    <row r="574" spans="1:16" s="583" customFormat="1">
      <c r="A574" s="225" t="s">
        <v>722</v>
      </c>
      <c r="B574" s="258">
        <v>212</v>
      </c>
      <c r="C574" s="392">
        <v>571</v>
      </c>
      <c r="D574" s="225" t="str">
        <f>IF(A574="P",INDEX('LŠZ P'!A$2:AN$2000,B574,11),INDEX('LŠZ H'!A$2:AM$2000,B574,11))</f>
        <v>Peter FUZIA</v>
      </c>
      <c r="E574" s="299" t="str">
        <f>IF(A574="P",INDEX('LŠZ P'!A$2:AN$2000,B574,5),INDEX('LŠZ H'!A$2:AM$2000,B574,5))</f>
        <v>OM-P212</v>
      </c>
      <c r="F574" s="298" t="str">
        <f>IF(A574="P",INDEX('LŠZ P'!A$2:AN$2000,B574,6),INDEX('LŠZ H'!A$2:AM$2000,B574,6))</f>
        <v>P212</v>
      </c>
      <c r="G574" s="258" t="str">
        <f>IF(A574="P",INDEX('LŠZ P'!A$2:AN$2000,B574,21),INDEX('LŠZ H'!A$2:AM$2000,B574,21))</f>
        <v>V/P</v>
      </c>
      <c r="H574" s="298">
        <f>IF(A574="P",INDEX('LŠZ P'!A$2:AN$2000,B574,17),INDEX('LŠZ H'!A$2:AM$2000,B574,17))</f>
        <v>22301</v>
      </c>
      <c r="I574" s="226">
        <v>45211</v>
      </c>
      <c r="J574" s="258" t="str">
        <f>IF(A574="P",INDEX('LŠZ P'!A$2:AN$2000,B574,2),INDEX('LŠZ H'!A$2:AM$2000,B574,2))</f>
        <v>MPK</v>
      </c>
      <c r="K574" s="297" t="str">
        <f>IF(A574="P",CONCATENATE(INDEX('LŠZ P'!A$2:AN$2000,B574,24),",",INDEX('LŠZ P'!A$2:AN$2000,B574,26)," ",INDEX('LŠZ P'!A$2:AN$2000,B574,25)),CONCATENATE(INDEX('LŠZ H'!A$2:AM$2000,B574,24),",",INDEX('LŠZ H'!A$2:AM$2000,B574,26)," ",INDEX('LŠZ H'!A$2:AM$2000,B574,25)))</f>
        <v>Liptovské Matiašovce 111,DGAC 45400</v>
      </c>
      <c r="L574" s="297" t="str">
        <f>IF(A574="P",INDEX('LŠZ P'!A$2:AN$2000,B574,20),INDEX('LŠZ H'!A$2:AM$2000,B574,20))</f>
        <v>Adame</v>
      </c>
      <c r="M574" s="297" t="str">
        <f>IF(A574="P",CONCATENATE(INDEX('LŠZ P'!A$2:AN$2000,B574,3),"/",INDEX('LŠZ P'!A$2:AN$2000,B574,4)),CONCATENATE(INDEX('LŠZ H'!A$2:AM$2000,B574,3),"/",INDEX('LŠZ H'!A$2:AM$2000,B574,4)))</f>
        <v>CHARGER 2 28/RIDER POLINI 202</v>
      </c>
      <c r="N574" s="297" t="e">
        <f>IF(A574="P",CONCATENATE(INDEX('LŠZ P'!A$2:AN$2000,B574,23),";",INDEX('LŠZ P'!A$2:AN$2000,B574,42)),CONCATENATE(INDEX('LŠZ H'!A$2:AM$2000,B574,23),";",INDEX('LŠZ H'!A$2:AM$2000,B574,39)))</f>
        <v>#REF!</v>
      </c>
      <c r="O574" s="226">
        <v>45931</v>
      </c>
      <c r="P574" s="297"/>
    </row>
    <row r="575" spans="1:16" s="583" customFormat="1">
      <c r="A575" s="225" t="s">
        <v>722</v>
      </c>
      <c r="B575" s="258">
        <v>1130</v>
      </c>
      <c r="C575" s="392">
        <v>572</v>
      </c>
      <c r="D575" s="225" t="str">
        <f>IF(A575="P",INDEX('LŠZ P'!A$2:AN$2000,B575,11),INDEX('LŠZ H'!A$2:AM$2000,B575,11))</f>
        <v>Erik RICHNÁK</v>
      </c>
      <c r="E575" s="297" t="str">
        <f>IF(A575="P",INDEX('LŠZ P'!A$2:AN$2000,B575,5),INDEX('LŠZ H'!A$2:AM$2000,B575,5))</f>
        <v>OM-L130</v>
      </c>
      <c r="F575" s="298">
        <f>IF(A575="P",INDEX('LŠZ P'!A$2:AN$2000,B575,6),INDEX('LŠZ H'!A$2:AM$2000,B575,6))</f>
        <v>0</v>
      </c>
      <c r="G575" s="258" t="str">
        <f>IF(A575="P",INDEX('LŠZ P'!A$2:AN$2000,B575,21),INDEX('LŠZ H'!A$2:AM$2000,B575,21))</f>
        <v>V</v>
      </c>
      <c r="H575" s="298">
        <f>IF(A575="P",INDEX('LŠZ P'!A$2:AN$2000,B575,17),INDEX('LŠZ H'!A$2:AM$2000,B575,17))</f>
        <v>23572</v>
      </c>
      <c r="I575" s="226">
        <v>45212</v>
      </c>
      <c r="J575" s="258" t="str">
        <f>IF(A575="P",INDEX('LŠZ P'!A$2:AN$2000,B575,2),INDEX('LŠZ H'!A$2:AM$2000,B575,2))</f>
        <v>PK</v>
      </c>
      <c r="K575" s="297" t="str">
        <f>IF(A575="P",CONCATENATE(INDEX('LŠZ P'!A$2:AN$2000,B575,24),",",INDEX('LŠZ P'!A$2:AN$2000,B575,26)," ",INDEX('LŠZ P'!A$2:AN$2000,B575,25)),CONCATENATE(INDEX('LŠZ H'!A$2:AM$2000,B575,24),",",INDEX('LŠZ H'!A$2:AM$2000,B575,26)," ",INDEX('LŠZ H'!A$2:AM$2000,B575,25)))</f>
        <v>Lipová 1129/115A,EN-A 45899</v>
      </c>
      <c r="L575" s="297" t="str">
        <f>IF(A575="P",INDEX('LŠZ P'!A$2:AN$2000,B575,20),INDEX('LŠZ H'!A$2:AM$2000,B575,20))</f>
        <v>Vrabec</v>
      </c>
      <c r="M575" s="297" t="str">
        <f>IF(A575="P",CONCATENATE(INDEX('LŠZ P'!A$2:AN$2000,B575,3),"/",INDEX('LŠZ P'!A$2:AN$2000,B575,4)),CONCATENATE(INDEX('LŠZ H'!A$2:AM$2000,B575,3),"/",INDEX('LŠZ H'!A$2:AM$2000,B575,4)))</f>
        <v>CARANCHO M/</v>
      </c>
      <c r="N575" s="297" t="e">
        <f>IF(A575="P",CONCATENATE(INDEX('LŠZ P'!A$2:AN$2000,B575,23),";",INDEX('LŠZ P'!A$2:AN$2000,B575,42)),CONCATENATE(INDEX('LŠZ H'!A$2:AM$2000,B575,23),";",INDEX('LŠZ H'!A$2:AM$2000,B575,39)))</f>
        <v>#REF!</v>
      </c>
      <c r="O575" s="226">
        <v>45899</v>
      </c>
      <c r="P575" s="297"/>
    </row>
    <row r="576" spans="1:16" s="878" customFormat="1">
      <c r="A576" s="225" t="s">
        <v>722</v>
      </c>
      <c r="B576" s="258">
        <v>544</v>
      </c>
      <c r="C576" s="392">
        <v>573</v>
      </c>
      <c r="D576" s="225" t="str">
        <f>IF(A576="P",INDEX('LŠZ P'!A$2:AN$2000,B576,11),INDEX('LŠZ H'!A$2:AM$2000,B576,11))</f>
        <v>Marcel RADOŠOVSKÝ</v>
      </c>
      <c r="E576" s="225" t="str">
        <f>IF(A576="P",INDEX('LŠZ P'!A$2:AN$2000,B576,5),INDEX('LŠZ H'!A$2:AM$2000,B576,5))</f>
        <v>OM-P544</v>
      </c>
      <c r="F576" s="225">
        <f>IF(A576="P",INDEX('LŠZ P'!A$2:AN$2000,B576,6),INDEX('LŠZ H'!A$2:AM$2000,B576,6))</f>
        <v>0</v>
      </c>
      <c r="G576" s="258" t="str">
        <f>IF(A576="P",INDEX('LŠZ P'!A$2:AN$2000,B576,21),INDEX('LŠZ H'!A$2:AM$2000,B576,21))</f>
        <v>P,Z</v>
      </c>
      <c r="H576" s="225">
        <f>IF(A576="P",INDEX('LŠZ P'!A$2:AN$2000,B576,17),INDEX('LŠZ H'!A$2:AM$2000,B576,17))</f>
        <v>20304</v>
      </c>
      <c r="I576" s="226">
        <v>45215</v>
      </c>
      <c r="J576" s="258" t="str">
        <f>IF(A576="P",INDEX('LŠZ P'!A$2:AN$2000,B576,2),INDEX('LŠZ H'!A$2:AM$2000,B576,2))</f>
        <v>PK</v>
      </c>
      <c r="K576" s="225" t="str">
        <f>IF(A576="P",CONCATENATE(INDEX('LŠZ P'!A$2:AN$2000,B576,24),",",INDEX('LŠZ P'!A$2:AN$2000,B576,26)," ",INDEX('LŠZ P'!A$2:AN$2000,B576,25)),CONCATENATE(INDEX('LŠZ H'!A$2:AM$2000,B576,24),",",INDEX('LŠZ H'!A$2:AM$2000,B576,26)," ",INDEX('LŠZ H'!A$2:AM$2000,B576,25)))</f>
        <v>Zákostolská 328/88,EN-B 45924</v>
      </c>
      <c r="L576" s="225" t="str">
        <f>IF(A576="P",INDEX('LŠZ P'!A$2:AN$2000,B576,20),INDEX('LŠZ H'!A$2:AM$2000,B576,20))</f>
        <v>Vyparina</v>
      </c>
      <c r="M576" s="225" t="str">
        <f>IF(A576="P",CONCATENATE(INDEX('LŠZ P'!A$2:AN$2000,B576,3),"/",INDEX('LŠZ P'!A$2:AN$2000,B576,4)),CONCATENATE(INDEX('LŠZ H'!A$2:AM$2000,B576,3),"/",INDEX('LŠZ H'!A$2:AM$2000,B576,4)))</f>
        <v>SWIFT 5 L/</v>
      </c>
      <c r="N576" s="225" t="e">
        <f>IF(A576="P",CONCATENATE(INDEX('LŠZ P'!A$2:AN$2000,B576,23),";",INDEX('LŠZ P'!A$2:AN$2000,B576,42)),CONCATENATE(INDEX('LŠZ H'!A$2:AM$2000,B576,23),";",INDEX('LŠZ H'!A$2:AM$2000,B576,39)))</f>
        <v>#REF!</v>
      </c>
      <c r="O576" s="226">
        <v>45924</v>
      </c>
      <c r="P576" s="297"/>
    </row>
    <row r="577" spans="1:16" s="878" customFormat="1">
      <c r="A577" s="225" t="s">
        <v>489</v>
      </c>
      <c r="B577" s="258">
        <v>48</v>
      </c>
      <c r="C577" s="392">
        <v>574</v>
      </c>
      <c r="D577" s="225" t="str">
        <f>IF(A577="P",INDEX('LŠZ P'!A$2:AN$2000,B577,11),INDEX('LŠZ H'!A$2:AM$2000,B577,11))</f>
        <v>Marián TINKA</v>
      </c>
      <c r="E577" s="225" t="str">
        <f>IF(A577="P",INDEX('LŠZ P'!A$2:AN$2000,B577,5),INDEX('LŠZ H'!A$2:AM$2000,B577,5))</f>
        <v>OM-H048</v>
      </c>
      <c r="F577" s="225">
        <f>IF(A577="P",INDEX('LŠZ P'!A$2:AN$2000,B577,6),INDEX('LŠZ H'!A$2:AM$2000,B577,6))</f>
        <v>0</v>
      </c>
      <c r="G577" s="258" t="str">
        <f>IF(A577="P",INDEX('LŠZ P'!A$2:AN$2000,B577,21),INDEX('LŠZ H'!A$2:AM$2000,B577,21))</f>
        <v>P</v>
      </c>
      <c r="H577" s="225">
        <f>IF(A577="P",INDEX('LŠZ P'!A$2:AN$2000,B577,17),INDEX('LŠZ H'!A$2:AM$2000,B577,17))</f>
        <v>21589</v>
      </c>
      <c r="I577" s="294">
        <v>45215</v>
      </c>
      <c r="J577" s="258" t="str">
        <f>IF(A577="P",INDEX('LŠZ P'!A$2:AN$2000,B577,2),INDEX('LŠZ H'!A$2:AM$2000,B577,2))</f>
        <v>MZK</v>
      </c>
      <c r="K577" s="225" t="str">
        <f>IF(A577="P",CONCATENATE(INDEX('LŠZ P'!A$2:AN$2000,B577,24),",",INDEX('LŠZ P'!A$2:AN$2000,B577,26)," ",INDEX('LŠZ P'!A$2:AN$2000,B577,25)),CONCATENATE(INDEX('LŠZ H'!A$2:AM$2000,B577,24),",",INDEX('LŠZ H'!A$2:AM$2000,B577,26)," ",INDEX('LŠZ H'!A$2:AM$2000,B577,25)))</f>
        <v>Na Tŕnie 79,951 23 Lukáčovce</v>
      </c>
      <c r="L577" s="225" t="str">
        <f>IF(A577="P",INDEX('LŠZ P'!A$2:AN$2000,B577,20),INDEX('LŠZ H'!A$2:AM$2000,B577,20))</f>
        <v>Jančovič</v>
      </c>
      <c r="M577" s="225" t="str">
        <f>IF(A577="P",CONCATENATE(INDEX('LŠZ P'!A$2:AN$2000,B577,3),"/",INDEX('LŠZ P'!A$2:AN$2000,B577,4)),CONCATENATE(INDEX('LŠZ H'!A$2:AM$2000,B577,3),"/",INDEX('LŠZ H'!A$2:AM$2000,B577,4)))</f>
        <v>DISCUS 15 A/TINKA/</v>
      </c>
      <c r="N577" s="225" t="str">
        <f>IF(A577="P",CONCATENATE(INDEX('LŠZ P'!A$2:AN$2000,B577,23),";",INDEX('LŠZ P'!A$2:AN$2000,B577,42)),CONCATENATE(INDEX('LŠZ H'!A$2:AM$2000,B577,23),";",INDEX('LŠZ H'!A$2:AM$2000,B577,39)))</f>
        <v>97/134;</v>
      </c>
      <c r="O577" s="226">
        <v>45941</v>
      </c>
      <c r="P577" s="297"/>
    </row>
    <row r="578" spans="1:16" s="878" customFormat="1">
      <c r="A578" s="225" t="s">
        <v>722</v>
      </c>
      <c r="B578" s="258">
        <v>1309</v>
      </c>
      <c r="C578" s="392">
        <v>575</v>
      </c>
      <c r="D578" s="225" t="str">
        <f>IF(A578="P",INDEX('LŠZ P'!A$2:AN$2000,B578,11),INDEX('LŠZ H'!A$2:AM$2000,B578,11))</f>
        <v>Martin BALCERČÍK</v>
      </c>
      <c r="E578" s="225" t="str">
        <f>IF(A578="P",INDEX('LŠZ P'!A$2:AN$2000,B578,5),INDEX('LŠZ H'!A$2:AM$2000,B578,5))</f>
        <v>OM-L309</v>
      </c>
      <c r="F578" s="225">
        <f>IF(A578="P",INDEX('LŠZ P'!A$2:AN$2000,B578,6),INDEX('LŠZ H'!A$2:AM$2000,B578,6))</f>
        <v>0</v>
      </c>
      <c r="G578" s="258" t="str">
        <f>IF(A578="P",INDEX('LŠZ P'!A$2:AN$2000,B578,21),INDEX('LŠZ H'!A$2:AM$2000,B578,21))</f>
        <v>Z</v>
      </c>
      <c r="H578" s="225">
        <f>IF(A578="P",INDEX('LŠZ P'!A$2:AN$2000,B578,17),INDEX('LŠZ H'!A$2:AM$2000,B578,17))</f>
        <v>21401</v>
      </c>
      <c r="I578" s="294">
        <v>45216</v>
      </c>
      <c r="J578" s="258" t="str">
        <f>IF(A578="P",INDEX('LŠZ P'!A$2:AN$2000,B578,2),INDEX('LŠZ H'!A$2:AM$2000,B578,2))</f>
        <v>PK</v>
      </c>
      <c r="K578" s="225" t="str">
        <f>IF(A578="P",CONCATENATE(INDEX('LŠZ P'!A$2:AN$2000,B578,24),",",INDEX('LŠZ P'!A$2:AN$2000,B578,26)," ",INDEX('LŠZ P'!A$2:AN$2000,B578,25)),CONCATENATE(INDEX('LŠZ H'!A$2:AM$2000,B578,24),",",INDEX('LŠZ H'!A$2:AM$2000,B578,26)," ",INDEX('LŠZ H'!A$2:AM$2000,B578,25)))</f>
        <v>Oravské Veselé 478,LTF-2 45845</v>
      </c>
      <c r="L578" s="225" t="str">
        <f>IF(A578="P",INDEX('LŠZ P'!A$2:AN$2000,B578,20),INDEX('LŠZ H'!A$2:AM$2000,B578,20))</f>
        <v>Kačmár</v>
      </c>
      <c r="M578" s="225" t="str">
        <f>IF(A578="P",CONCATENATE(INDEX('LŠZ P'!A$2:AN$2000,B578,3),"/",INDEX('LŠZ P'!A$2:AN$2000,B578,4)),CONCATENATE(INDEX('LŠZ H'!A$2:AM$2000,B578,3),"/",INDEX('LŠZ H'!A$2:AM$2000,B578,4)))</f>
        <v>MIURA RS L/</v>
      </c>
      <c r="N578" s="225" t="e">
        <f>IF(A578="P",CONCATENATE(INDEX('LŠZ P'!A$2:AN$2000,B578,23),";",INDEX('LŠZ P'!A$2:AN$2000,B578,42)),CONCATENATE(INDEX('LŠZ H'!A$2:AM$2000,B578,23),";",INDEX('LŠZ H'!A$2:AM$2000,B578,39)))</f>
        <v>#REF!</v>
      </c>
      <c r="O578" s="226">
        <v>45845</v>
      </c>
      <c r="P578" s="297"/>
    </row>
    <row r="579" spans="1:16" s="878" customFormat="1">
      <c r="A579" s="225" t="s">
        <v>489</v>
      </c>
      <c r="B579" s="258">
        <v>101</v>
      </c>
      <c r="C579" s="392">
        <v>576</v>
      </c>
      <c r="D579" s="225" t="str">
        <f>IF(A579="P",INDEX('LŠZ P'!A$2:AN$2000,B579,11),INDEX('LŠZ H'!A$2:AM$2000,B579,11))</f>
        <v>Mgr. Jozef  SAJAN</v>
      </c>
      <c r="E579" s="225" t="str">
        <f>IF(A579="P",INDEX('LŠZ P'!A$2:AN$2000,B579,5),INDEX('LŠZ H'!A$2:AM$2000,B579,5))</f>
        <v>OM-H101</v>
      </c>
      <c r="F579" s="225">
        <f>IF(A579="P",INDEX('LŠZ P'!A$2:AN$2000,B579,6),INDEX('LŠZ H'!A$2:AM$2000,B579,6))</f>
        <v>0</v>
      </c>
      <c r="G579" s="258" t="str">
        <f>IF(A579="P",INDEX('LŠZ P'!A$2:AN$2000,B579,21),INDEX('LŠZ H'!A$2:AM$2000,B579,21))</f>
        <v>P</v>
      </c>
      <c r="H579" s="225">
        <f>IF(A579="P",INDEX('LŠZ P'!A$2:AN$2000,B579,17),INDEX('LŠZ H'!A$2:AM$2000,B579,17))</f>
        <v>19580</v>
      </c>
      <c r="I579" s="294">
        <v>45216</v>
      </c>
      <c r="J579" s="258" t="str">
        <f>IF(A579="P",INDEX('LŠZ P'!A$2:AN$2000,B579,2),INDEX('LŠZ H'!A$2:AM$2000,B579,2))</f>
        <v>MZK</v>
      </c>
      <c r="K579" s="225" t="str">
        <f>IF(A579="P",CONCATENATE(INDEX('LŠZ P'!A$2:AN$2000,B579,24),",",INDEX('LŠZ P'!A$2:AN$2000,B579,26)," ",INDEX('LŠZ P'!A$2:AN$2000,B579,25)),CONCATENATE(INDEX('LŠZ H'!A$2:AM$2000,B579,24),",",INDEX('LŠZ H'!A$2:AM$2000,B579,26)," ",INDEX('LŠZ H'!A$2:AM$2000,B579,25)))</f>
        <v>Vampíl 4172,900 68 Plavecký Štvrtok</v>
      </c>
      <c r="L579" s="225" t="str">
        <f>IF(A579="P",INDEX('LŠZ P'!A$2:AN$2000,B579,20),INDEX('LŠZ H'!A$2:AM$2000,B579,20))</f>
        <v>Lacúch</v>
      </c>
      <c r="M579" s="225" t="str">
        <f>IF(A579="P",CONCATENATE(INDEX('LŠZ P'!A$2:AN$2000,B579,3),"/",INDEX('LŠZ P'!A$2:AN$2000,B579,4)),CONCATENATE(INDEX('LŠZ H'!A$2:AM$2000,B579,3),"/",INDEX('LŠZ H'!A$2:AM$2000,B579,4)))</f>
        <v>STINGRAY/CROSS 5 SPORT/</v>
      </c>
      <c r="N579" s="225" t="str">
        <f>IF(A579="P",CONCATENATE(INDEX('LŠZ P'!A$2:AN$2000,B579,23),";",INDEX('LŠZ P'!A$2:AN$2000,B579,42)),CONCATENATE(INDEX('LŠZ H'!A$2:AM$2000,B579,23),";",INDEX('LŠZ H'!A$2:AM$2000,B579,39)))</f>
        <v>170/338;zdvojené ovládanie PPN</v>
      </c>
      <c r="O579" s="226">
        <v>45942</v>
      </c>
      <c r="P579" s="297"/>
    </row>
    <row r="580" spans="1:16" s="878" customFormat="1">
      <c r="A580" s="225" t="s">
        <v>489</v>
      </c>
      <c r="B580" s="258">
        <v>124</v>
      </c>
      <c r="C580" s="392">
        <v>577</v>
      </c>
      <c r="D580" s="225" t="str">
        <f>IF(A580="P",INDEX('LŠZ P'!A$2:AN$2000,B580,11),INDEX('LŠZ H'!A$2:AM$2000,B580,11))</f>
        <v>Ing. Henrich PARTL</v>
      </c>
      <c r="E580" s="225" t="str">
        <f>IF(A580="P",INDEX('LŠZ P'!A$2:AN$2000,B580,5),INDEX('LŠZ H'!A$2:AM$2000,B580,5))</f>
        <v>OM-H124</v>
      </c>
      <c r="F580" s="225">
        <f>IF(A580="P",INDEX('LŠZ P'!A$2:AN$2000,B580,6),INDEX('LŠZ H'!A$2:AM$2000,B580,6))</f>
        <v>0</v>
      </c>
      <c r="G580" s="258" t="str">
        <f>IF(A580="P",INDEX('LŠZ P'!A$2:AN$2000,B580,21),INDEX('LŠZ H'!A$2:AM$2000,B580,21))</f>
        <v>P</v>
      </c>
      <c r="H580" s="225">
        <f>IF(A580="P",INDEX('LŠZ P'!A$2:AN$2000,B580,17),INDEX('LŠZ H'!A$2:AM$2000,B580,17))</f>
        <v>21574</v>
      </c>
      <c r="I580" s="294">
        <v>45216</v>
      </c>
      <c r="J580" s="258" t="str">
        <f>IF(A580="P",INDEX('LŠZ P'!A$2:AN$2000,B580,2),INDEX('LŠZ H'!A$2:AM$2000,B580,2))</f>
        <v>MZK</v>
      </c>
      <c r="K580" s="225" t="str">
        <f>IF(A580="P",CONCATENATE(INDEX('LŠZ P'!A$2:AN$2000,B580,24),",",INDEX('LŠZ P'!A$2:AN$2000,B580,26)," ",INDEX('LŠZ P'!A$2:AN$2000,B580,25)),CONCATENATE(INDEX('LŠZ H'!A$2:AM$2000,B580,24),",",INDEX('LŠZ H'!A$2:AM$2000,B580,26)," ",INDEX('LŠZ H'!A$2:AM$2000,B580,25)))</f>
        <v>Bulíkova 5,851 04 Bratislava</v>
      </c>
      <c r="L580" s="225" t="str">
        <f>IF(A580="P",INDEX('LŠZ P'!A$2:AN$2000,B580,20),INDEX('LŠZ H'!A$2:AM$2000,B580,20))</f>
        <v>Lacúch</v>
      </c>
      <c r="M580" s="225" t="str">
        <f>IF(A580="P",CONCATENATE(INDEX('LŠZ P'!A$2:AN$2000,B580,3),"/",INDEX('LŠZ P'!A$2:AN$2000,B580,4)),CONCATENATE(INDEX('LŠZ H'!A$2:AM$2000,B580,3),"/",INDEX('LŠZ H'!A$2:AM$2000,B580,4)))</f>
        <v>FOX T 13/PEABEE/</v>
      </c>
      <c r="N580" s="225" t="str">
        <f>IF(A580="P",CONCATENATE(INDEX('LŠZ P'!A$2:AN$2000,B580,23),";",INDEX('LŠZ P'!A$2:AN$2000,B580,42)),CONCATENATE(INDEX('LŠZ H'!A$2:AM$2000,B580,23),";",INDEX('LŠZ H'!A$2:AM$2000,B580,39)))</f>
        <v>172/276;</v>
      </c>
      <c r="O580" s="226">
        <v>45942</v>
      </c>
      <c r="P580" s="297"/>
    </row>
    <row r="581" spans="1:16" s="878" customFormat="1">
      <c r="A581" s="225" t="s">
        <v>722</v>
      </c>
      <c r="B581" s="258">
        <v>363</v>
      </c>
      <c r="C581" s="392">
        <v>578</v>
      </c>
      <c r="D581" s="225" t="str">
        <f>IF(A581="P",INDEX('LŠZ P'!A$2:AN$2000,B581,11),INDEX('LŠZ H'!A$2:AM$2000,B581,11))</f>
        <v>Matej MIHÁL</v>
      </c>
      <c r="E581" s="225" t="str">
        <f>IF(A581="P",INDEX('LŠZ P'!A$2:AN$2000,B581,5),INDEX('LŠZ H'!A$2:AM$2000,B581,5))</f>
        <v>OM-P363</v>
      </c>
      <c r="F581" s="225">
        <f>IF(A581="P",INDEX('LŠZ P'!A$2:AN$2000,B581,6),INDEX('LŠZ H'!A$2:AM$2000,B581,6))</f>
        <v>0</v>
      </c>
      <c r="G581" s="258" t="str">
        <f>IF(A581="P",INDEX('LŠZ P'!A$2:AN$2000,B581,21),INDEX('LŠZ H'!A$2:AM$2000,B581,21))</f>
        <v>P, Z</v>
      </c>
      <c r="H581" s="225">
        <f>IF(A581="P",INDEX('LŠZ P'!A$2:AN$2000,B581,17),INDEX('LŠZ H'!A$2:AM$2000,B581,17))</f>
        <v>20079</v>
      </c>
      <c r="I581" s="294">
        <v>45216</v>
      </c>
      <c r="J581" s="258" t="str">
        <f>IF(A581="P",INDEX('LŠZ P'!A$2:AN$2000,B581,2),INDEX('LŠZ H'!A$2:AM$2000,B581,2))</f>
        <v>PK</v>
      </c>
      <c r="K581" s="225" t="str">
        <f>IF(A581="P",CONCATENATE(INDEX('LŠZ P'!A$2:AN$2000,B581,24),",",INDEX('LŠZ P'!A$2:AN$2000,B581,26)," ",INDEX('LŠZ P'!A$2:AN$2000,B581,25)),CONCATENATE(INDEX('LŠZ H'!A$2:AM$2000,B581,24),",",INDEX('LŠZ H'!A$2:AM$2000,B581,26)," ",INDEX('LŠZ H'!A$2:AM$2000,B581,25)))</f>
        <v>M. Uhera 11,NIL 45934</v>
      </c>
      <c r="L581" s="225" t="str">
        <f>IF(A581="P",INDEX('LŠZ P'!A$2:AN$2000,B581,20),INDEX('LŠZ H'!A$2:AM$2000,B581,20))</f>
        <v>Vrabec</v>
      </c>
      <c r="M581" s="225" t="str">
        <f>IF(A581="P",CONCATENATE(INDEX('LŠZ P'!A$2:AN$2000,B581,3),"/",INDEX('LŠZ P'!A$2:AN$2000,B581,4)),CONCATENATE(INDEX('LŠZ H'!A$2:AM$2000,B581,3),"/",INDEX('LŠZ H'!A$2:AM$2000,B581,4)))</f>
        <v>SÍRIUS 35/</v>
      </c>
      <c r="N581" s="225" t="e">
        <f>IF(A581="P",CONCATENATE(INDEX('LŠZ P'!A$2:AN$2000,B581,23),";",INDEX('LŠZ P'!A$2:AN$2000,B581,42)),CONCATENATE(INDEX('LŠZ H'!A$2:AM$2000,B581,23),";",INDEX('LŠZ H'!A$2:AM$2000,B581,39)))</f>
        <v>#REF!</v>
      </c>
      <c r="O581" s="226">
        <v>45934</v>
      </c>
      <c r="P581" s="297"/>
    </row>
    <row r="582" spans="1:16" s="583" customFormat="1">
      <c r="A582" s="225" t="s">
        <v>722</v>
      </c>
      <c r="B582" s="258">
        <v>1295</v>
      </c>
      <c r="C582" s="392">
        <v>579</v>
      </c>
      <c r="D582" s="225" t="str">
        <f>IF(A582="P",INDEX('LŠZ P'!A$2:AN$2000,B582,11),INDEX('LŠZ H'!A$2:AM$2000,B582,11))</f>
        <v>Jakub PIROH</v>
      </c>
      <c r="E582" s="225" t="str">
        <f>IF(A582="P",INDEX('LŠZ P'!A$2:AN$2000,B582,5),INDEX('LŠZ H'!A$2:AM$2000,B582,5))</f>
        <v>OM-L295</v>
      </c>
      <c r="F582" s="225">
        <f>IF(A582="P",INDEX('LŠZ P'!A$2:AN$2000,B582,6),INDEX('LŠZ H'!A$2:AM$2000,B582,6))</f>
        <v>0</v>
      </c>
      <c r="G582" s="258" t="str">
        <f>IF(A582="P",INDEX('LŠZ P'!A$2:AN$2000,B582,21),INDEX('LŠZ H'!A$2:AM$2000,B582,21))</f>
        <v>V</v>
      </c>
      <c r="H582" s="225">
        <f>IF(A582="P",INDEX('LŠZ P'!A$2:AN$2000,B582,17),INDEX('LŠZ H'!A$2:AM$2000,B582,17))</f>
        <v>23579</v>
      </c>
      <c r="I582" s="294">
        <v>45217</v>
      </c>
      <c r="J582" s="258" t="str">
        <f>IF(A582="P",INDEX('LŠZ P'!A$2:AN$2000,B582,2),INDEX('LŠZ H'!A$2:AM$2000,B582,2))</f>
        <v>PK</v>
      </c>
      <c r="K582" s="225" t="str">
        <f>IF(A582="P",CONCATENATE(INDEX('LŠZ P'!A$2:AN$2000,B582,24),",",INDEX('LŠZ P'!A$2:AN$2000,B582,26)," ",INDEX('LŠZ P'!A$2:AN$2000,B582,25)),CONCATENATE(INDEX('LŠZ H'!A$2:AM$2000,B582,24),",",INDEX('LŠZ H'!A$2:AM$2000,B582,26)," ",INDEX('LŠZ H'!A$2:AM$2000,B582,25)))</f>
        <v>Stankovany 191,EN-A 45793</v>
      </c>
      <c r="L582" s="225" t="str">
        <f>IF(A582="P",INDEX('LŠZ P'!A$2:AN$2000,B582,20),INDEX('LŠZ H'!A$2:AM$2000,B582,20))</f>
        <v>Muhelyi</v>
      </c>
      <c r="M582" s="225" t="str">
        <f>IF(A582="P",CONCATENATE(INDEX('LŠZ P'!A$2:AN$2000,B582,3),"/",INDEX('LŠZ P'!A$2:AN$2000,B582,4)),CONCATENATE(INDEX('LŠZ H'!A$2:AM$2000,B582,3),"/",INDEX('LŠZ H'!A$2:AM$2000,B582,4)))</f>
        <v>EAZY 2 S/</v>
      </c>
      <c r="N582" s="225" t="e">
        <f>IF(A582="P",CONCATENATE(INDEX('LŠZ P'!A$2:AN$2000,B582,23),";",INDEX('LŠZ P'!A$2:AN$2000,B582,42)),CONCATENATE(INDEX('LŠZ H'!A$2:AM$2000,B582,23),";",INDEX('LŠZ H'!A$2:AM$2000,B582,39)))</f>
        <v>#REF!</v>
      </c>
      <c r="O582" s="226">
        <v>45793</v>
      </c>
      <c r="P582" s="297"/>
    </row>
    <row r="583" spans="1:16" s="583" customFormat="1">
      <c r="A583" s="225" t="s">
        <v>722</v>
      </c>
      <c r="B583" s="258">
        <v>1171</v>
      </c>
      <c r="C583" s="392">
        <v>580</v>
      </c>
      <c r="D583" s="225" t="str">
        <f>IF(A583="P",INDEX('LŠZ P'!A$2:AN$2000,B583,11),INDEX('LŠZ H'!A$2:AM$2000,B583,11))</f>
        <v>Daniel POLEDŇÁK</v>
      </c>
      <c r="E583" s="225" t="str">
        <f>IF(A583="P",INDEX('LŠZ P'!A$2:AN$2000,B583,5),INDEX('LŠZ H'!A$2:AM$2000,B583,5))</f>
        <v>OM-L171</v>
      </c>
      <c r="F583" s="225">
        <f>IF(A583="P",INDEX('LŠZ P'!A$2:AN$2000,B583,6),INDEX('LŠZ H'!A$2:AM$2000,B583,6))</f>
        <v>0</v>
      </c>
      <c r="G583" s="258" t="str">
        <f>IF(A583="P",INDEX('LŠZ P'!A$2:AN$2000,B583,21),INDEX('LŠZ H'!A$2:AM$2000,B583,21))</f>
        <v>V</v>
      </c>
      <c r="H583" s="225">
        <f>IF(A583="P",INDEX('LŠZ P'!A$2:AN$2000,B583,17),INDEX('LŠZ H'!A$2:AM$2000,B583,17))</f>
        <v>23580</v>
      </c>
      <c r="I583" s="294">
        <v>45217</v>
      </c>
      <c r="J583" s="258" t="str">
        <f>IF(A583="P",INDEX('LŠZ P'!A$2:AN$2000,B583,2),INDEX('LŠZ H'!A$2:AM$2000,B583,2))</f>
        <v>MPK</v>
      </c>
      <c r="K583" s="225" t="str">
        <f>IF(A583="P",CONCATENATE(INDEX('LŠZ P'!A$2:AN$2000,B583,24),",",INDEX('LŠZ P'!A$2:AN$2000,B583,26)," ",INDEX('LŠZ P'!A$2:AN$2000,B583,25)),CONCATENATE(INDEX('LŠZ H'!A$2:AM$2000,B583,24),",",INDEX('LŠZ H'!A$2:AM$2000,B583,26)," ",INDEX('LŠZ H'!A$2:AM$2000,B583,25)))</f>
        <v>Javornícka 4,EN-A 45936</v>
      </c>
      <c r="L583" s="225" t="str">
        <f>IF(A583="P",INDEX('LŠZ P'!A$2:AN$2000,B583,20),INDEX('LŠZ H'!A$2:AM$2000,B583,20))</f>
        <v>Muhelyi</v>
      </c>
      <c r="M583" s="225" t="str">
        <f>IF(A583="P",CONCATENATE(INDEX('LŠZ P'!A$2:AN$2000,B583,3),"/",INDEX('LŠZ P'!A$2:AN$2000,B583,4)),CONCATENATE(INDEX('LŠZ H'!A$2:AM$2000,B583,3),"/",INDEX('LŠZ H'!A$2:AM$2000,B583,4)))</f>
        <v>EAZY 2 XS/</v>
      </c>
      <c r="N583" s="225" t="e">
        <f>IF(A583="P",CONCATENATE(INDEX('LŠZ P'!A$2:AN$2000,B583,23),";",INDEX('LŠZ P'!A$2:AN$2000,B583,42)),CONCATENATE(INDEX('LŠZ H'!A$2:AM$2000,B583,23),";",INDEX('LŠZ H'!A$2:AM$2000,B583,39)))</f>
        <v>#REF!</v>
      </c>
      <c r="O583" s="226">
        <v>45936</v>
      </c>
      <c r="P583" s="297"/>
    </row>
    <row r="584" spans="1:16" s="583" customFormat="1">
      <c r="A584" s="225" t="s">
        <v>489</v>
      </c>
      <c r="B584" s="258">
        <v>99</v>
      </c>
      <c r="C584" s="392">
        <v>581</v>
      </c>
      <c r="D584" s="225" t="str">
        <f>IF(A584="P",INDEX('LŠZ P'!A$2:AN$2000,B584,11),INDEX('LŠZ H'!A$2:AM$2000,B584,11))</f>
        <v>Ing. Miroslav PAVELKA</v>
      </c>
      <c r="E584" s="225" t="str">
        <f>IF(A584="P",INDEX('LŠZ P'!A$2:AN$2000,B584,5),INDEX('LŠZ H'!A$2:AM$2000,B584,5))</f>
        <v>OM-H099</v>
      </c>
      <c r="F584" s="225">
        <f>IF(A584="P",INDEX('LŠZ P'!A$2:AN$2000,B584,6),INDEX('LŠZ H'!A$2:AM$2000,B584,6))</f>
        <v>0</v>
      </c>
      <c r="G584" s="258" t="str">
        <f>IF(A584="P",INDEX('LŠZ P'!A$2:AN$2000,B584,21),INDEX('LŠZ H'!A$2:AM$2000,B584,21))</f>
        <v>P</v>
      </c>
      <c r="H584" s="225">
        <f>IF(A584="P",INDEX('LŠZ P'!A$2:AN$2000,B584,17),INDEX('LŠZ H'!A$2:AM$2000,B584,17))</f>
        <v>16395</v>
      </c>
      <c r="I584" s="294">
        <v>45217</v>
      </c>
      <c r="J584" s="258" t="str">
        <f>IF(A584="P",INDEX('LŠZ P'!A$2:AN$2000,B584,2),INDEX('LŠZ H'!A$2:AM$2000,B584,2))</f>
        <v>MZK</v>
      </c>
      <c r="K584" s="225" t="str">
        <f>IF(A584="P",CONCATENATE(INDEX('LŠZ P'!A$2:AN$2000,B584,24),",",INDEX('LŠZ P'!A$2:AN$2000,B584,26)," ",INDEX('LŠZ P'!A$2:AN$2000,B584,25)),CONCATENATE(INDEX('LŠZ H'!A$2:AM$2000,B584,24),",",INDEX('LŠZ H'!A$2:AM$2000,B584,26)," ",INDEX('LŠZ H'!A$2:AM$2000,B584,25)))</f>
        <v>Pánska Niva 3440/3,920 01 Hlohovec</v>
      </c>
      <c r="L584" s="225" t="str">
        <f>IF(A584="P",INDEX('LŠZ P'!A$2:AN$2000,B584,20),INDEX('LŠZ H'!A$2:AM$2000,B584,20))</f>
        <v>Jančovič</v>
      </c>
      <c r="M584" s="225" t="str">
        <f>IF(A584="P",CONCATENATE(INDEX('LŠZ P'!A$2:AN$2000,B584,3),"/",INDEX('LŠZ P'!A$2:AN$2000,B584,4)),CONCATENATE(INDEX('LŠZ H'!A$2:AM$2000,B584,3),"/",INDEX('LŠZ H'!A$2:AM$2000,B584,4)))</f>
        <v xml:space="preserve"> C 15 DD/XX-STYLE/</v>
      </c>
      <c r="N584" s="225" t="str">
        <f>IF(A584="P",CONCATENATE(INDEX('LŠZ P'!A$2:AN$2000,B584,23),";",INDEX('LŠZ P'!A$2:AN$2000,B584,42)),CONCATENATE(INDEX('LŠZ H'!A$2:AM$2000,B584,23),";",INDEX('LŠZ H'!A$2:AM$2000,B584,39)))</f>
        <v>46/57;</v>
      </c>
      <c r="O584" s="226">
        <v>45943</v>
      </c>
      <c r="P584" s="297"/>
    </row>
    <row r="585" spans="1:16" s="878" customFormat="1">
      <c r="A585" s="225" t="s">
        <v>722</v>
      </c>
      <c r="B585" s="258">
        <v>171</v>
      </c>
      <c r="C585" s="392">
        <v>582</v>
      </c>
      <c r="D585" s="225" t="str">
        <f>IF(A585="P",INDEX('LŠZ P'!A$2:AN$2000,B585,11),INDEX('LŠZ H'!A$2:AM$2000,B585,11))</f>
        <v>Marek SLOBODNÍK</v>
      </c>
      <c r="E585" s="225" t="str">
        <f>IF(A585="P",INDEX('LŠZ P'!A$2:AN$2000,B585,5),INDEX('LŠZ H'!A$2:AM$2000,B585,5))</f>
        <v>OM-P171</v>
      </c>
      <c r="F585" s="225">
        <f>IF(A585="P",INDEX('LŠZ P'!A$2:AN$2000,B585,6),INDEX('LŠZ H'!A$2:AM$2000,B585,6))</f>
        <v>0</v>
      </c>
      <c r="G585" s="258" t="str">
        <f>IF(A585="P",INDEX('LŠZ P'!A$2:AN$2000,B585,21),INDEX('LŠZ H'!A$2:AM$2000,B585,21))</f>
        <v>P</v>
      </c>
      <c r="H585" s="225">
        <f>IF(A585="P",INDEX('LŠZ P'!A$2:AN$2000,B585,17),INDEX('LŠZ H'!A$2:AM$2000,B585,17))</f>
        <v>19565</v>
      </c>
      <c r="I585" s="294">
        <v>45218</v>
      </c>
      <c r="J585" s="258" t="str">
        <f>IF(A585="P",INDEX('LŠZ P'!A$2:AN$2000,B585,2),INDEX('LŠZ H'!A$2:AM$2000,B585,2))</f>
        <v>PK</v>
      </c>
      <c r="K585" s="225" t="str">
        <f>IF(A585="P",CONCATENATE(INDEX('LŠZ P'!A$2:AN$2000,B585,24),",",INDEX('LŠZ P'!A$2:AN$2000,B585,26)," ",INDEX('LŠZ P'!A$2:AN$2000,B585,25)),CONCATENATE(INDEX('LŠZ H'!A$2:AM$2000,B585,24),",",INDEX('LŠZ H'!A$2:AM$2000,B585,26)," ",INDEX('LŠZ H'!A$2:AM$2000,B585,25)))</f>
        <v>Tatranská 51,EN-A 45947</v>
      </c>
      <c r="L585" s="225" t="str">
        <f>IF(A585="P",INDEX('LŠZ P'!A$2:AN$2000,B585,20),INDEX('LŠZ H'!A$2:AM$2000,B585,20))</f>
        <v>Jančiar</v>
      </c>
      <c r="M585" s="225" t="str">
        <f>IF(A585="P",CONCATENATE(INDEX('LŠZ P'!A$2:AN$2000,B585,3),"/",INDEX('LŠZ P'!A$2:AN$2000,B585,4)),CONCATENATE(INDEX('LŠZ H'!A$2:AM$2000,B585,3),"/",INDEX('LŠZ H'!A$2:AM$2000,B585,4)))</f>
        <v>KEA 2 L/</v>
      </c>
      <c r="N585" s="225" t="e">
        <f>IF(A585="P",CONCATENATE(INDEX('LŠZ P'!A$2:AN$2000,B585,23),";",INDEX('LŠZ P'!A$2:AN$2000,B585,42)),CONCATENATE(INDEX('LŠZ H'!A$2:AM$2000,B585,23),";",INDEX('LŠZ H'!A$2:AM$2000,B585,39)))</f>
        <v>#REF!</v>
      </c>
      <c r="O585" s="226">
        <v>45947</v>
      </c>
      <c r="P585" s="297"/>
    </row>
    <row r="586" spans="1:16" s="878" customFormat="1">
      <c r="A586" s="225" t="s">
        <v>722</v>
      </c>
      <c r="B586" s="258">
        <v>173</v>
      </c>
      <c r="C586" s="392">
        <v>583</v>
      </c>
      <c r="D586" s="225" t="str">
        <f>IF(A586="P",INDEX('LŠZ P'!A$2:AN$2000,B586,11),INDEX('LŠZ H'!A$2:AM$2000,B586,11))</f>
        <v>Marek SLOBODNÍK</v>
      </c>
      <c r="E586" s="225" t="str">
        <f>IF(A586="P",INDEX('LŠZ P'!A$2:AN$2000,B586,5),INDEX('LŠZ H'!A$2:AM$2000,B586,5))</f>
        <v>OM-P173</v>
      </c>
      <c r="F586" s="225">
        <f>IF(A586="P",INDEX('LŠZ P'!A$2:AN$2000,B586,6),INDEX('LŠZ H'!A$2:AM$2000,B586,6))</f>
        <v>0</v>
      </c>
      <c r="G586" s="258" t="str">
        <f>IF(A586="P",INDEX('LŠZ P'!A$2:AN$2000,B586,21),INDEX('LŠZ H'!A$2:AM$2000,B586,21))</f>
        <v>P</v>
      </c>
      <c r="H586" s="225">
        <f>IF(A586="P",INDEX('LŠZ P'!A$2:AN$2000,B586,17),INDEX('LŠZ H'!A$2:AM$2000,B586,17))</f>
        <v>19566</v>
      </c>
      <c r="I586" s="294">
        <v>45218</v>
      </c>
      <c r="J586" s="258" t="str">
        <f>IF(A586="P",INDEX('LŠZ P'!A$2:AN$2000,B586,2),INDEX('LŠZ H'!A$2:AM$2000,B586,2))</f>
        <v>PK</v>
      </c>
      <c r="K586" s="225" t="str">
        <f>IF(A586="P",CONCATENATE(INDEX('LŠZ P'!A$2:AN$2000,B586,24),",",INDEX('LŠZ P'!A$2:AN$2000,B586,26)," ",INDEX('LŠZ P'!A$2:AN$2000,B586,25)),CONCATENATE(INDEX('LŠZ H'!A$2:AM$2000,B586,24),",",INDEX('LŠZ H'!A$2:AM$2000,B586,26)," ",INDEX('LŠZ H'!A$2:AM$2000,B586,25)))</f>
        <v>Tatranská 51,EN-B 45947</v>
      </c>
      <c r="L586" s="225" t="str">
        <f>IF(A586="P",INDEX('LŠZ P'!A$2:AN$2000,B586,20),INDEX('LŠZ H'!A$2:AM$2000,B586,20))</f>
        <v>Jančiar</v>
      </c>
      <c r="M586" s="225" t="str">
        <f>IF(A586="P",CONCATENATE(INDEX('LŠZ P'!A$2:AN$2000,B586,3),"/",INDEX('LŠZ P'!A$2:AN$2000,B586,4)),CONCATENATE(INDEX('LŠZ H'!A$2:AM$2000,B586,3),"/",INDEX('LŠZ H'!A$2:AM$2000,B586,4)))</f>
        <v>KUDOS L/</v>
      </c>
      <c r="N586" s="225" t="e">
        <f>IF(A586="P",CONCATENATE(INDEX('LŠZ P'!A$2:AN$2000,B586,23),";",INDEX('LŠZ P'!A$2:AN$2000,B586,42)),CONCATENATE(INDEX('LŠZ H'!A$2:AM$2000,B586,23),";",INDEX('LŠZ H'!A$2:AM$2000,B586,39)))</f>
        <v>#REF!</v>
      </c>
      <c r="O586" s="226">
        <v>45947</v>
      </c>
      <c r="P586" s="297"/>
    </row>
    <row r="587" spans="1:16" s="878" customFormat="1">
      <c r="A587" s="225" t="s">
        <v>722</v>
      </c>
      <c r="B587" s="258">
        <v>263</v>
      </c>
      <c r="C587" s="392">
        <v>584</v>
      </c>
      <c r="D587" s="225" t="str">
        <f>IF(A587="P",INDEX('LŠZ P'!A$2:AN$2000,B587,11),INDEX('LŠZ H'!A$2:AM$2000,B587,11))</f>
        <v>Marek SLOBODNÍK</v>
      </c>
      <c r="E587" s="225" t="str">
        <f>IF(A587="P",INDEX('LŠZ P'!A$2:AN$2000,B587,5),INDEX('LŠZ H'!A$2:AM$2000,B587,5))</f>
        <v>OM-P263</v>
      </c>
      <c r="F587" s="225">
        <f>IF(A587="P",INDEX('LŠZ P'!A$2:AN$2000,B587,6),INDEX('LŠZ H'!A$2:AM$2000,B587,6))</f>
        <v>0</v>
      </c>
      <c r="G587" s="258" t="str">
        <f>IF(A587="P",INDEX('LŠZ P'!A$2:AN$2000,B587,21),INDEX('LŠZ H'!A$2:AM$2000,B587,21))</f>
        <v>P</v>
      </c>
      <c r="H587" s="225">
        <f>IF(A587="P",INDEX('LŠZ P'!A$2:AN$2000,B587,17),INDEX('LŠZ H'!A$2:AM$2000,B587,17))</f>
        <v>20544</v>
      </c>
      <c r="I587" s="294">
        <v>45218</v>
      </c>
      <c r="J587" s="258" t="str">
        <f>IF(A587="P",INDEX('LŠZ P'!A$2:AN$2000,B587,2),INDEX('LŠZ H'!A$2:AM$2000,B587,2))</f>
        <v>PK</v>
      </c>
      <c r="K587" s="225" t="str">
        <f>IF(A587="P",CONCATENATE(INDEX('LŠZ P'!A$2:AN$2000,B587,24),",",INDEX('LŠZ P'!A$2:AN$2000,B587,26)," ",INDEX('LŠZ P'!A$2:AN$2000,B587,25)),CONCATENATE(INDEX('LŠZ H'!A$2:AM$2000,B587,24),",",INDEX('LŠZ H'!A$2:AM$2000,B587,26)," ",INDEX('LŠZ H'!A$2:AM$2000,B587,25)))</f>
        <v>Tatranská 51,EN-B 45947</v>
      </c>
      <c r="L587" s="225" t="str">
        <f>IF(A587="P",INDEX('LŠZ P'!A$2:AN$2000,B587,20),INDEX('LŠZ H'!A$2:AM$2000,B587,20))</f>
        <v>Jančiar</v>
      </c>
      <c r="M587" s="225" t="str">
        <f>IF(A587="P",CONCATENATE(INDEX('LŠZ P'!A$2:AN$2000,B587,3),"/",INDEX('LŠZ P'!A$2:AN$2000,B587,4)),CONCATENATE(INDEX('LŠZ H'!A$2:AM$2000,B587,3),"/",INDEX('LŠZ H'!A$2:AM$2000,B587,4)))</f>
        <v>METIS 4 42/</v>
      </c>
      <c r="N587" s="225" t="e">
        <f>IF(A587="P",CONCATENATE(INDEX('LŠZ P'!A$2:AN$2000,B587,23),";",INDEX('LŠZ P'!A$2:AN$2000,B587,42)),CONCATENATE(INDEX('LŠZ H'!A$2:AM$2000,B587,23),";",INDEX('LŠZ H'!A$2:AM$2000,B587,39)))</f>
        <v>#REF!</v>
      </c>
      <c r="O587" s="226">
        <v>45947</v>
      </c>
      <c r="P587" s="297"/>
    </row>
    <row r="588" spans="1:16" s="878" customFormat="1">
      <c r="A588" s="225" t="s">
        <v>722</v>
      </c>
      <c r="B588" s="258">
        <v>1218</v>
      </c>
      <c r="C588" s="392">
        <v>585</v>
      </c>
      <c r="D588" s="225" t="str">
        <f>IF(A588="P",INDEX('LŠZ P'!A$2:AN$2000,B588,11),INDEX('LŠZ H'!A$2:AM$2000,B588,11))</f>
        <v>Miloš GONDA</v>
      </c>
      <c r="E588" s="225" t="str">
        <f>IF(A588="P",INDEX('LŠZ P'!A$2:AN$2000,B588,5),INDEX('LŠZ H'!A$2:AM$2000,B588,5))</f>
        <v>OM-L218</v>
      </c>
      <c r="F588" s="225">
        <f>IF(A588="P",INDEX('LŠZ P'!A$2:AN$2000,B588,6),INDEX('LŠZ H'!A$2:AM$2000,B588,6))</f>
        <v>0</v>
      </c>
      <c r="G588" s="258" t="str">
        <f>IF(A588="P",INDEX('LŠZ P'!A$2:AN$2000,B588,21),INDEX('LŠZ H'!A$2:AM$2000,B588,21))</f>
        <v>V</v>
      </c>
      <c r="H588" s="225">
        <f>IF(A588="P",INDEX('LŠZ P'!A$2:AN$2000,B588,17),INDEX('LŠZ H'!A$2:AM$2000,B588,17))</f>
        <v>23585</v>
      </c>
      <c r="I588" s="294">
        <v>45218</v>
      </c>
      <c r="J588" s="258" t="str">
        <f>IF(A588="P",INDEX('LŠZ P'!A$2:AN$2000,B588,2),INDEX('LŠZ H'!A$2:AM$2000,B588,2))</f>
        <v>PK</v>
      </c>
      <c r="K588" s="225" t="str">
        <f>IF(A588="P",CONCATENATE(INDEX('LŠZ P'!A$2:AN$2000,B588,24),",",INDEX('LŠZ P'!A$2:AN$2000,B588,26)," ",INDEX('LŠZ P'!A$2:AN$2000,B588,25)),CONCATENATE(INDEX('LŠZ H'!A$2:AM$2000,B588,24),",",INDEX('LŠZ H'!A$2:AM$2000,B588,26)," ",INDEX('LŠZ H'!A$2:AM$2000,B588,25)))</f>
        <v>J. Wolkera 1881/29,EN-C 45910</v>
      </c>
      <c r="L588" s="225" t="str">
        <f>IF(A588="P",INDEX('LŠZ P'!A$2:AN$2000,B588,20),INDEX('LŠZ H'!A$2:AM$2000,B588,20))</f>
        <v>Šimek</v>
      </c>
      <c r="M588" s="225" t="str">
        <f>IF(A588="P",CONCATENATE(INDEX('LŠZ P'!A$2:AN$2000,B588,3),"/",INDEX('LŠZ P'!A$2:AN$2000,B588,4)),CONCATENATE(INDEX('LŠZ H'!A$2:AM$2000,B588,3),"/",INDEX('LŠZ H'!A$2:AM$2000,B588,4)))</f>
        <v>DELTA 4 L/</v>
      </c>
      <c r="N588" s="225" t="e">
        <f>IF(A588="P",CONCATENATE(INDEX('LŠZ P'!A$2:AN$2000,B588,23),";",INDEX('LŠZ P'!A$2:AN$2000,B588,42)),CONCATENATE(INDEX('LŠZ H'!A$2:AM$2000,B588,23),";",INDEX('LŠZ H'!A$2:AM$2000,B588,39)))</f>
        <v>#REF!</v>
      </c>
      <c r="O588" s="226">
        <v>45910</v>
      </c>
      <c r="P588" s="297"/>
    </row>
    <row r="589" spans="1:16" s="878" customFormat="1">
      <c r="A589" s="225" t="s">
        <v>722</v>
      </c>
      <c r="B589" s="258">
        <v>1198</v>
      </c>
      <c r="C589" s="392">
        <v>586</v>
      </c>
      <c r="D589" s="225" t="str">
        <f>IF(A589="P",INDEX('LŠZ P'!A$2:AN$2000,B589,11),INDEX('LŠZ H'!A$2:AM$2000,B589,11))</f>
        <v>Tomáš TARBAJ</v>
      </c>
      <c r="E589" s="225" t="str">
        <f>IF(A589="P",INDEX('LŠZ P'!A$2:AN$2000,B589,5),INDEX('LŠZ H'!A$2:AM$2000,B589,5))</f>
        <v>OM-L198</v>
      </c>
      <c r="F589" s="225">
        <f>IF(A589="P",INDEX('LŠZ P'!A$2:AN$2000,B589,6),INDEX('LŠZ H'!A$2:AM$2000,B589,6))</f>
        <v>0</v>
      </c>
      <c r="G589" s="258" t="str">
        <f>IF(A589="P",INDEX('LŠZ P'!A$2:AN$2000,B589,21),INDEX('LŠZ H'!A$2:AM$2000,B589,21))</f>
        <v>V</v>
      </c>
      <c r="H589" s="225">
        <f>IF(A589="P",INDEX('LŠZ P'!A$2:AN$2000,B589,17),INDEX('LŠZ H'!A$2:AM$2000,B589,17))</f>
        <v>23586</v>
      </c>
      <c r="I589" s="294">
        <v>45218</v>
      </c>
      <c r="J589" s="258" t="str">
        <f>IF(A589="P",INDEX('LŠZ P'!A$2:AN$2000,B589,2),INDEX('LŠZ H'!A$2:AM$2000,B589,2))</f>
        <v>PK</v>
      </c>
      <c r="K589" s="225" t="str">
        <f>IF(A589="P",CONCATENATE(INDEX('LŠZ P'!A$2:AN$2000,B589,24),",",INDEX('LŠZ P'!A$2:AN$2000,B589,26)," ",INDEX('LŠZ P'!A$2:AN$2000,B589,25)),CONCATENATE(INDEX('LŠZ H'!A$2:AM$2000,B589,24),",",INDEX('LŠZ H'!A$2:AM$2000,B589,26)," ",INDEX('LŠZ H'!A$2:AM$2000,B589,25)))</f>
        <v>Záhradná 26/15,EN-A 45933</v>
      </c>
      <c r="L589" s="225" t="str">
        <f>IF(A589="P",INDEX('LŠZ P'!A$2:AN$2000,B589,20),INDEX('LŠZ H'!A$2:AM$2000,B589,20))</f>
        <v>Vrabec</v>
      </c>
      <c r="M589" s="225" t="str">
        <f>IF(A589="P",CONCATENATE(INDEX('LŠZ P'!A$2:AN$2000,B589,3),"/",INDEX('LŠZ P'!A$2:AN$2000,B589,4)),CONCATENATE(INDEX('LŠZ H'!A$2:AM$2000,B589,3),"/",INDEX('LŠZ H'!A$2:AM$2000,B589,4)))</f>
        <v>CARANCHO/</v>
      </c>
      <c r="N589" s="225" t="e">
        <f>IF(A589="P",CONCATENATE(INDEX('LŠZ P'!A$2:AN$2000,B589,23),";",INDEX('LŠZ P'!A$2:AN$2000,B589,42)),CONCATENATE(INDEX('LŠZ H'!A$2:AM$2000,B589,23),";",INDEX('LŠZ H'!A$2:AM$2000,B589,39)))</f>
        <v>#REF!</v>
      </c>
      <c r="O589" s="226">
        <v>45933</v>
      </c>
      <c r="P589" s="297"/>
    </row>
    <row r="590" spans="1:16" s="583" customFormat="1">
      <c r="A590" s="225" t="s">
        <v>722</v>
      </c>
      <c r="B590" s="258">
        <v>117</v>
      </c>
      <c r="C590" s="392">
        <v>587</v>
      </c>
      <c r="D590" s="225" t="str">
        <f>IF(A590="P",INDEX('LŠZ P'!A$2:AN$2000,B590,11),INDEX('LŠZ H'!A$2:AM$2000,B590,11))</f>
        <v>Stanislav KRAJČOVIČ</v>
      </c>
      <c r="E590" s="296" t="str">
        <f>IF(A590="P",INDEX('LŠZ P'!A$2:AN$2000,B590,5),INDEX('LŠZ H'!A$2:AM$2000,B590,5))</f>
        <v>OM-P117</v>
      </c>
      <c r="F590" s="225" t="str">
        <f>IF(A590="P",INDEX('LŠZ P'!A$2:AN$2000,B590,6),INDEX('LŠZ H'!A$2:AM$2000,B590,6))</f>
        <v>P117</v>
      </c>
      <c r="G590" s="258" t="str">
        <f>IF(A590="P",INDEX('LŠZ P'!A$2:AN$2000,B590,21),INDEX('LŠZ H'!A$2:AM$2000,B590,21))</f>
        <v>P, V</v>
      </c>
      <c r="H590" s="225">
        <f>IF(A590="P",INDEX('LŠZ P'!A$2:AN$2000,B590,17),INDEX('LŠZ H'!A$2:AM$2000,B590,17))</f>
        <v>20646</v>
      </c>
      <c r="I590" s="294">
        <v>45219</v>
      </c>
      <c r="J590" s="258" t="str">
        <f>IF(A590="P",INDEX('LŠZ P'!A$2:AN$2000,B590,2),INDEX('LŠZ H'!A$2:AM$2000,B590,2))</f>
        <v>MPK</v>
      </c>
      <c r="K590" s="225" t="str">
        <f>IF(A590="P",CONCATENATE(INDEX('LŠZ P'!A$2:AN$2000,B590,24),",",INDEX('LŠZ P'!A$2:AN$2000,B590,26)," ",INDEX('LŠZ P'!A$2:AN$2000,B590,25)),CONCATENATE(INDEX('LŠZ H'!A$2:AM$2000,B590,24),",",INDEX('LŠZ H'!A$2:AM$2000,B590,26)," ",INDEX('LŠZ H'!A$2:AM$2000,B590,25)))</f>
        <v>Nová Doba 592/7,EN-B 45816</v>
      </c>
      <c r="L590" s="225" t="str">
        <f>IF(A590="P",INDEX('LŠZ P'!A$2:AN$2000,B590,20),INDEX('LŠZ H'!A$2:AM$2000,B590,20))</f>
        <v>Čierny/Jančiar</v>
      </c>
      <c r="M590" s="225" t="str">
        <f>IF(A590="P",CONCATENATE(INDEX('LŠZ P'!A$2:AN$2000,B590,3),"/",INDEX('LŠZ P'!A$2:AN$2000,B590,4)),CONCATENATE(INDEX('LŠZ H'!A$2:AM$2000,B590,3),"/",INDEX('LŠZ H'!A$2:AM$2000,B590,4)))</f>
        <v>DISCOVERY 5 L/NIMBUS</v>
      </c>
      <c r="N590" s="225" t="e">
        <f>IF(A590="P",CONCATENATE(INDEX('LŠZ P'!A$2:AN$2000,B590,23),";",INDEX('LŠZ P'!A$2:AN$2000,B590,42)),CONCATENATE(INDEX('LŠZ H'!A$2:AM$2000,B590,23),";",INDEX('LŠZ H'!A$2:AM$2000,B590,39)))</f>
        <v>#REF!</v>
      </c>
      <c r="O590" s="226">
        <v>45941</v>
      </c>
      <c r="P590" s="297"/>
    </row>
    <row r="591" spans="1:16" s="583" customFormat="1">
      <c r="A591" s="225" t="s">
        <v>722</v>
      </c>
      <c r="B591" s="258">
        <v>1224</v>
      </c>
      <c r="C591" s="392">
        <v>588</v>
      </c>
      <c r="D591" s="225" t="str">
        <f>IF(A591="P",INDEX('LŠZ P'!A$2:AN$2000,B591,11),INDEX('LŠZ H'!A$2:AM$2000,B591,11))</f>
        <v>Ondrej KONDEK</v>
      </c>
      <c r="E591" s="225" t="str">
        <f>IF(A591="P",INDEX('LŠZ P'!A$2:AN$2000,B591,5),INDEX('LŠZ H'!A$2:AM$2000,B591,5))</f>
        <v>OM-L224</v>
      </c>
      <c r="F591" s="225">
        <f>IF(A591="P",INDEX('LŠZ P'!A$2:AN$2000,B591,6),INDEX('LŠZ H'!A$2:AM$2000,B591,6))</f>
        <v>0</v>
      </c>
      <c r="G591" s="258" t="str">
        <f>IF(A591="P",INDEX('LŠZ P'!A$2:AN$2000,B591,21),INDEX('LŠZ H'!A$2:AM$2000,B591,21))</f>
        <v>V</v>
      </c>
      <c r="H591" s="225">
        <f>IF(A591="P",INDEX('LŠZ P'!A$2:AN$2000,B591,17),INDEX('LŠZ H'!A$2:AM$2000,B591,17))</f>
        <v>23588</v>
      </c>
      <c r="I591" s="294">
        <v>45222</v>
      </c>
      <c r="J591" s="258" t="str">
        <f>IF(A591="P",INDEX('LŠZ P'!A$2:AN$2000,B591,2),INDEX('LŠZ H'!A$2:AM$2000,B591,2))</f>
        <v>MPK</v>
      </c>
      <c r="K591" s="225" t="str">
        <f>IF(A591="P",CONCATENATE(INDEX('LŠZ P'!A$2:AN$2000,B591,24),",",INDEX('LŠZ P'!A$2:AN$2000,B591,26)," ",INDEX('LŠZ P'!A$2:AN$2000,B591,25)),CONCATENATE(INDEX('LŠZ H'!A$2:AM$2000,B591,24),",",INDEX('LŠZ H'!A$2:AM$2000,B591,26)," ",INDEX('LŠZ H'!A$2:AM$2000,B591,25)))</f>
        <v>SNP 37,EN-A 45934</v>
      </c>
      <c r="L591" s="225" t="str">
        <f>IF(A591="P",INDEX('LŠZ P'!A$2:AN$2000,B591,20),INDEX('LŠZ H'!A$2:AM$2000,B591,20))</f>
        <v>Muhelyi</v>
      </c>
      <c r="M591" s="225" t="str">
        <f>IF(A591="P",CONCATENATE(INDEX('LŠZ P'!A$2:AN$2000,B591,3),"/",INDEX('LŠZ P'!A$2:AN$2000,B591,4)),CONCATENATE(INDEX('LŠZ H'!A$2:AM$2000,B591,3),"/",INDEX('LŠZ H'!A$2:AM$2000,B591,4)))</f>
        <v>EAZY 2 M SL/</v>
      </c>
      <c r="N591" s="225" t="e">
        <f>IF(A591="P",CONCATENATE(INDEX('LŠZ P'!A$2:AN$2000,B591,23),";",INDEX('LŠZ P'!A$2:AN$2000,B591,42)),CONCATENATE(INDEX('LŠZ H'!A$2:AM$2000,B591,23),";",INDEX('LŠZ H'!A$2:AM$2000,B591,39)))</f>
        <v>#REF!</v>
      </c>
      <c r="O591" s="226">
        <v>45934</v>
      </c>
      <c r="P591" s="297"/>
    </row>
    <row r="592" spans="1:16" s="583" customFormat="1">
      <c r="A592" s="225" t="s">
        <v>489</v>
      </c>
      <c r="B592" s="258">
        <v>238</v>
      </c>
      <c r="C592" s="392">
        <v>589</v>
      </c>
      <c r="D592" s="225" t="str">
        <f>IF(A592="P",INDEX('LŠZ P'!A$2:AN$2000,B592,11),INDEX('LŠZ H'!A$2:AM$2000,B592,11))</f>
        <v>Vladimír FÁBERA</v>
      </c>
      <c r="E592" s="225" t="str">
        <f>IF(A592="P",INDEX('LŠZ P'!A$2:AN$2000,B592,5),INDEX('LŠZ H'!A$2:AM$2000,B592,5))</f>
        <v>OM-H238</v>
      </c>
      <c r="F592" s="225">
        <f>IF(A592="P",INDEX('LŠZ P'!A$2:AN$2000,B592,6),INDEX('LŠZ H'!A$2:AM$2000,B592,6))</f>
        <v>0</v>
      </c>
      <c r="G592" s="258" t="str">
        <f>IF(A592="P",INDEX('LŠZ P'!A$2:AN$2000,B592,21),INDEX('LŠZ H'!A$2:AM$2000,B592,21))</f>
        <v>V</v>
      </c>
      <c r="H592" s="225">
        <f>IF(A592="P",INDEX('LŠZ P'!A$2:AN$2000,B592,17),INDEX('LŠZ H'!A$2:AM$2000,B592,17))</f>
        <v>23589</v>
      </c>
      <c r="I592" s="294">
        <v>45222</v>
      </c>
      <c r="J592" s="258" t="str">
        <f>IF(A592="P",INDEX('LŠZ P'!A$2:AN$2000,B592,2),INDEX('LŠZ H'!A$2:AM$2000,B592,2))</f>
        <v>MZK</v>
      </c>
      <c r="K592" s="225" t="str">
        <f>IF(A592="P",CONCATENATE(INDEX('LŠZ P'!A$2:AN$2000,B592,24),",",INDEX('LŠZ P'!A$2:AN$2000,B592,26)," ",INDEX('LŠZ P'!A$2:AN$2000,B592,25)),CONCATENATE(INDEX('LŠZ H'!A$2:AM$2000,B592,24),",",INDEX('LŠZ H'!A$2:AM$2000,B592,26)," ",INDEX('LŠZ H'!A$2:AM$2000,B592,25)))</f>
        <v>Hlavná 238/14,958 42 Brodzany</v>
      </c>
      <c r="L592" s="225" t="str">
        <f>IF(A592="P",INDEX('LŠZ P'!A$2:AN$2000,B592,20),INDEX('LŠZ H'!A$2:AM$2000,B592,20))</f>
        <v xml:space="preserve">Jančovič </v>
      </c>
      <c r="M592" s="225" t="str">
        <f>IF(A592="P",CONCATENATE(INDEX('LŠZ P'!A$2:AN$2000,B592,3),"/",INDEX('LŠZ P'!A$2:AN$2000,B592,4)),CONCATENATE(INDEX('LŠZ H'!A$2:AM$2000,B592,3),"/",INDEX('LŠZ H'!A$2:AM$2000,B592,4)))</f>
        <v>DISCUS 15T/MONO/</v>
      </c>
      <c r="N592" s="225" t="str">
        <f>IF(A592="P",CONCATENATE(INDEX('LŠZ P'!A$2:AN$2000,B592,23),";",INDEX('LŠZ P'!A$2:AN$2000,B592,42)),CONCATENATE(INDEX('LŠZ H'!A$2:AM$2000,B592,23),";",INDEX('LŠZ H'!A$2:AM$2000,B592,39)))</f>
        <v>0/0;</v>
      </c>
      <c r="O592" s="226">
        <v>45939</v>
      </c>
      <c r="P592" s="297"/>
    </row>
    <row r="593" spans="1:16" s="583" customFormat="1">
      <c r="A593" s="225" t="s">
        <v>722</v>
      </c>
      <c r="B593" s="258">
        <v>848</v>
      </c>
      <c r="C593" s="392">
        <v>590</v>
      </c>
      <c r="D593" s="225" t="str">
        <f>IF(A593="P",INDEX('LŠZ P'!A$2:AN$2000,B593,11),INDEX('LŠZ H'!A$2:AM$2000,B593,11))</f>
        <v>Michal NEMČEK</v>
      </c>
      <c r="E593" s="225" t="str">
        <f>IF(A593="P",INDEX('LŠZ P'!A$2:AN$2000,B593,5),INDEX('LŠZ H'!A$2:AM$2000,B593,5))</f>
        <v>OM-P848</v>
      </c>
      <c r="F593" s="225" t="str">
        <f>IF(A593="P",INDEX('LŠZ P'!A$2:AN$2000,B593,6),INDEX('LŠZ H'!A$2:AM$2000,B593,6))</f>
        <v>P848</v>
      </c>
      <c r="G593" s="258" t="str">
        <f>IF(A593="P",INDEX('LŠZ P'!A$2:AN$2000,B593,21),INDEX('LŠZ H'!A$2:AM$2000,B593,21))</f>
        <v>P</v>
      </c>
      <c r="H593" s="225">
        <f>IF(A593="P",INDEX('LŠZ P'!A$2:AN$2000,B593,17),INDEX('LŠZ H'!A$2:AM$2000,B593,17))</f>
        <v>21547</v>
      </c>
      <c r="I593" s="294">
        <v>45223</v>
      </c>
      <c r="J593" s="258" t="str">
        <f>IF(A593="P",INDEX('LŠZ P'!A$2:AN$2000,B593,2),INDEX('LŠZ H'!A$2:AM$2000,B593,2))</f>
        <v>MPK</v>
      </c>
      <c r="K593" s="225" t="str">
        <f>IF(A593="P",CONCATENATE(INDEX('LŠZ P'!A$2:AN$2000,B593,24),",",INDEX('LŠZ P'!A$2:AN$2000,B593,26)," ",INDEX('LŠZ P'!A$2:AN$2000,B593,25)),CONCATENATE(INDEX('LŠZ H'!A$2:AM$2000,B593,24),",",INDEX('LŠZ H'!A$2:AM$2000,B593,26)," ",INDEX('LŠZ H'!A$2:AM$2000,B593,25)))</f>
        <v>Československej armády 1,EN-B 45951</v>
      </c>
      <c r="L593" s="225" t="str">
        <f>IF(A593="P",INDEX('LŠZ P'!A$2:AN$2000,B593,20),INDEX('LŠZ H'!A$2:AM$2000,B593,20))</f>
        <v>Jančiar</v>
      </c>
      <c r="M593" s="225" t="str">
        <f>IF(A593="P",CONCATENATE(INDEX('LŠZ P'!A$2:AN$2000,B593,3),"/",INDEX('LŠZ P'!A$2:AN$2000,B593,4)),CONCATENATE(INDEX('LŠZ H'!A$2:AM$2000,B593,3),"/",INDEX('LŠZ H'!A$2:AM$2000,B593,4)))</f>
        <v>MIURA RS SM/MINIPLANE TOP 80</v>
      </c>
      <c r="N593" s="225" t="e">
        <f>IF(A593="P",CONCATENATE(INDEX('LŠZ P'!A$2:AN$2000,B593,23),";",INDEX('LŠZ P'!A$2:AN$2000,B593,42)),CONCATENATE(INDEX('LŠZ H'!A$2:AM$2000,B593,23),";",INDEX('LŠZ H'!A$2:AM$2000,B593,39)))</f>
        <v>#REF!</v>
      </c>
      <c r="O593" s="226">
        <v>45951</v>
      </c>
      <c r="P593" s="297"/>
    </row>
    <row r="594" spans="1:16" s="583" customFormat="1">
      <c r="A594" s="225" t="s">
        <v>722</v>
      </c>
      <c r="B594" s="258">
        <v>1269</v>
      </c>
      <c r="C594" s="392">
        <v>591</v>
      </c>
      <c r="D594" s="225" t="str">
        <f>IF(A594="P",INDEX('LŠZ P'!A$2:AN$2000,B594,11),INDEX('LŠZ H'!A$2:AM$2000,B594,11))</f>
        <v>Rudolf BARANČÍK</v>
      </c>
      <c r="E594" s="225" t="str">
        <f>IF(A594="P",INDEX('LŠZ P'!A$2:AN$2000,B594,5),INDEX('LŠZ H'!A$2:AM$2000,B594,5))</f>
        <v>OM-L269</v>
      </c>
      <c r="F594" s="296" t="str">
        <f>IF(A594="P",INDEX('LŠZ P'!A$2:AN$2000,B594,6),INDEX('LŠZ H'!A$2:AM$2000,B594,6))</f>
        <v>P121</v>
      </c>
      <c r="G594" s="258" t="str">
        <f>IF(A594="P",INDEX('LŠZ P'!A$2:AN$2000,B594,21),INDEX('LŠZ H'!A$2:AM$2000,B594,21))</f>
        <v>P/P</v>
      </c>
      <c r="H594" s="225">
        <f>IF(A594="P",INDEX('LŠZ P'!A$2:AN$2000,B594,17),INDEX('LŠZ H'!A$2:AM$2000,B594,17))</f>
        <v>18002</v>
      </c>
      <c r="I594" s="294">
        <v>45223</v>
      </c>
      <c r="J594" s="258" t="str">
        <f>IF(A594="P",INDEX('LŠZ P'!A$2:AN$2000,B594,2),INDEX('LŠZ H'!A$2:AM$2000,B594,2))</f>
        <v>MPK</v>
      </c>
      <c r="K594" s="225" t="str">
        <f>IF(A594="P",CONCATENATE(INDEX('LŠZ P'!A$2:AN$2000,B594,24),",",INDEX('LŠZ P'!A$2:AN$2000,B594,26)," ",INDEX('LŠZ P'!A$2:AN$2000,B594,25)),CONCATENATE(INDEX('LŠZ H'!A$2:AM$2000,B594,24),",",INDEX('LŠZ H'!A$2:AM$2000,B594,26)," ",INDEX('LŠZ H'!A$2:AM$2000,B594,25)))</f>
        <v>Dolná Mariková 780,EN-B 45946</v>
      </c>
      <c r="L594" s="225" t="str">
        <f>IF(A594="P",INDEX('LŠZ P'!A$2:AN$2000,B594,20),INDEX('LŠZ H'!A$2:AM$2000,B594,20))</f>
        <v>Čierny/Ďurina</v>
      </c>
      <c r="M594" s="225" t="str">
        <f>IF(A594="P",CONCATENATE(INDEX('LŠZ P'!A$2:AN$2000,B594,3),"/",INDEX('LŠZ P'!A$2:AN$2000,B594,4)),CONCATENATE(INDEX('LŠZ H'!A$2:AM$2000,B594,3),"/",INDEX('LŠZ H'!A$2:AM$2000,B594,4)))</f>
        <v>PLUTO 2 M/MINIPLANE L PSF-TOP 80</v>
      </c>
      <c r="N594" s="225" t="e">
        <f>IF(A594="P",CONCATENATE(INDEX('LŠZ P'!A$2:AN$2000,B594,23),";",INDEX('LŠZ P'!A$2:AN$2000,B594,42)),CONCATENATE(INDEX('LŠZ H'!A$2:AM$2000,B594,23),";",INDEX('LŠZ H'!A$2:AM$2000,B594,39)))</f>
        <v>#REF!</v>
      </c>
      <c r="O594" s="226">
        <v>45946</v>
      </c>
      <c r="P594" s="297"/>
    </row>
    <row r="595" spans="1:16" s="878" customFormat="1">
      <c r="A595" s="225" t="s">
        <v>722</v>
      </c>
      <c r="B595" s="258">
        <v>6</v>
      </c>
      <c r="C595" s="392">
        <v>592</v>
      </c>
      <c r="D595" s="225" t="str">
        <f>IF(A595="P",INDEX('LŠZ P'!A$2:AN$2000,B595,11),INDEX('LŠZ H'!A$2:AM$2000,B595,11))</f>
        <v>Ing. Stanislav KUPČO</v>
      </c>
      <c r="E595" s="225" t="str">
        <f>IF(A595="P",INDEX('LŠZ P'!A$2:AN$2000,B595,5),INDEX('LŠZ H'!A$2:AM$2000,B595,5))</f>
        <v>OM-P006</v>
      </c>
      <c r="F595" s="225">
        <f>IF(A595="P",INDEX('LŠZ P'!A$2:AN$2000,B595,6),INDEX('LŠZ H'!A$2:AM$2000,B595,6))</f>
        <v>0</v>
      </c>
      <c r="G595" s="258" t="str">
        <f>IF(A595="P",INDEX('LŠZ P'!A$2:AN$2000,B595,21),INDEX('LŠZ H'!A$2:AM$2000,B595,21))</f>
        <v>P</v>
      </c>
      <c r="H595" s="225">
        <f>IF(A595="P",INDEX('LŠZ P'!A$2:AN$2000,B595,17),INDEX('LŠZ H'!A$2:AM$2000,B595,17))</f>
        <v>16092</v>
      </c>
      <c r="I595" s="294">
        <v>45224</v>
      </c>
      <c r="J595" s="258" t="str">
        <f>IF(A595="P",INDEX('LŠZ P'!A$2:AN$2000,B595,2),INDEX('LŠZ H'!A$2:AM$2000,B595,2))</f>
        <v>PK</v>
      </c>
      <c r="K595" s="225" t="str">
        <f>IF(A595="P",CONCATENATE(INDEX('LŠZ P'!A$2:AN$2000,B595,24),",",INDEX('LŠZ P'!A$2:AN$2000,B595,26)," ",INDEX('LŠZ P'!A$2:AN$2000,B595,25)),CONCATENATE(INDEX('LŠZ H'!A$2:AM$2000,B595,24),",",INDEX('LŠZ H'!A$2:AM$2000,B595,26)," ",INDEX('LŠZ H'!A$2:AM$2000,B595,25)))</f>
        <v>Kuchyňa 355,EN-D 45571</v>
      </c>
      <c r="L595" s="225" t="str">
        <f>IF(A595="P",INDEX('LŠZ P'!A$2:AN$2000,B595,20),INDEX('LŠZ H'!A$2:AM$2000,B595,20))</f>
        <v>Čierny</v>
      </c>
      <c r="M595" s="225" t="str">
        <f>IF(A595="P",CONCATENATE(INDEX('LŠZ P'!A$2:AN$2000,B595,3),"/",INDEX('LŠZ P'!A$2:AN$2000,B595,4)),CONCATENATE(INDEX('LŠZ H'!A$2:AM$2000,B595,3),"/",INDEX('LŠZ H'!A$2:AM$2000,B595,4)))</f>
        <v>VENUS 2 S/</v>
      </c>
      <c r="N595" s="225" t="e">
        <f>IF(A595="P",CONCATENATE(INDEX('LŠZ P'!A$2:AN$2000,B595,23),";",INDEX('LŠZ P'!A$2:AN$2000,B595,42)),CONCATENATE(INDEX('LŠZ H'!A$2:AM$2000,B595,23),";",INDEX('LŠZ H'!A$2:AM$2000,B595,39)))</f>
        <v>#REF!</v>
      </c>
      <c r="O595" s="226">
        <v>45571</v>
      </c>
      <c r="P595" s="297"/>
    </row>
    <row r="596" spans="1:16" s="878" customFormat="1">
      <c r="A596" s="225" t="s">
        <v>722</v>
      </c>
      <c r="B596" s="258">
        <v>1187</v>
      </c>
      <c r="C596" s="392">
        <v>593</v>
      </c>
      <c r="D596" s="225" t="str">
        <f>IF(A596="P",INDEX('LŠZ P'!A$2:AN$2000,B596,11),INDEX('LŠZ H'!A$2:AM$2000,B596,11))</f>
        <v>Ing. Daniel RUSINKO</v>
      </c>
      <c r="E596" s="225" t="str">
        <f>IF(A596="P",INDEX('LŠZ P'!A$2:AN$2000,B596,5),INDEX('LŠZ H'!A$2:AM$2000,B596,5))</f>
        <v>OM-L187</v>
      </c>
      <c r="F596" s="225" t="str">
        <f>IF(A596="P",INDEX('LŠZ P'!A$2:AN$2000,B596,6),INDEX('LŠZ H'!A$2:AM$2000,B596,6))</f>
        <v>P417</v>
      </c>
      <c r="G596" s="258" t="str">
        <f>IF(A596="P",INDEX('LŠZ P'!A$2:AN$2000,B596,21),INDEX('LŠZ H'!A$2:AM$2000,B596,21))</f>
        <v>P/P</v>
      </c>
      <c r="H596" s="225">
        <f>IF(A596="P",INDEX('LŠZ P'!A$2:AN$2000,B596,17),INDEX('LŠZ H'!A$2:AM$2000,B596,17))</f>
        <v>21580</v>
      </c>
      <c r="I596" s="294">
        <v>45224</v>
      </c>
      <c r="J596" s="258" t="str">
        <f>IF(A596="P",INDEX('LŠZ P'!A$2:AN$2000,B596,2),INDEX('LŠZ H'!A$2:AM$2000,B596,2))</f>
        <v>PK</v>
      </c>
      <c r="K596" s="225" t="str">
        <f>IF(A596="P",CONCATENATE(INDEX('LŠZ P'!A$2:AN$2000,B596,24),",",INDEX('LŠZ P'!A$2:AN$2000,B596,26)," ",INDEX('LŠZ P'!A$2:AN$2000,B596,25)),CONCATENATE(INDEX('LŠZ H'!A$2:AM$2000,B596,24),",",INDEX('LŠZ H'!A$2:AM$2000,B596,26)," ",INDEX('LŠZ H'!A$2:AM$2000,B596,25)))</f>
        <v>Bohúňova 8,DGAC 45949</v>
      </c>
      <c r="L596" s="225" t="str">
        <f>IF(A596="P",INDEX('LŠZ P'!A$2:AN$2000,B596,20),INDEX('LŠZ H'!A$2:AM$2000,B596,20))</f>
        <v>Šimko</v>
      </c>
      <c r="M596" s="225" t="str">
        <f>IF(A596="P",CONCATENATE(INDEX('LŠZ P'!A$2:AN$2000,B596,3),"/",INDEX('LŠZ P'!A$2:AN$2000,B596,4)),CONCATENATE(INDEX('LŠZ H'!A$2:AM$2000,B596,3),"/",INDEX('LŠZ H'!A$2:AM$2000,B596,4)))</f>
        <v>CYCLON 38/RR 200 K-P</v>
      </c>
      <c r="N596" s="225" t="e">
        <f>IF(A596="P",CONCATENATE(INDEX('LŠZ P'!A$2:AN$2000,B596,23),";",INDEX('LŠZ P'!A$2:AN$2000,B596,42)),CONCATENATE(INDEX('LŠZ H'!A$2:AM$2000,B596,23),";",INDEX('LŠZ H'!A$2:AM$2000,B596,39)))</f>
        <v>#REF!</v>
      </c>
      <c r="O596" s="226">
        <v>45949</v>
      </c>
      <c r="P596" s="297"/>
    </row>
    <row r="597" spans="1:16" s="878" customFormat="1">
      <c r="A597" s="225" t="s">
        <v>489</v>
      </c>
      <c r="B597" s="258">
        <v>409</v>
      </c>
      <c r="C597" s="392">
        <v>594</v>
      </c>
      <c r="D597" s="225" t="str">
        <f>IF(A597="P",INDEX('LŠZ P'!A$2:AN$2000,B597,11),INDEX('LŠZ H'!A$2:AM$2000,B597,11))</f>
        <v>Martin KRCHNÁK</v>
      </c>
      <c r="E597" s="225" t="str">
        <f>IF(A597="P",INDEX('LŠZ P'!A$2:AN$2000,B597,5),INDEX('LŠZ H'!A$2:AM$2000,B597,5))</f>
        <v>OM-H409</v>
      </c>
      <c r="F597" s="225">
        <f>IF(A597="P",INDEX('LŠZ P'!A$2:AN$2000,B597,6),INDEX('LŠZ H'!A$2:AM$2000,B597,6))</f>
        <v>0</v>
      </c>
      <c r="G597" s="258" t="str">
        <f>IF(A597="P",INDEX('LŠZ P'!A$2:AN$2000,B597,21),INDEX('LŠZ H'!A$2:AM$2000,B597,21))</f>
        <v>P</v>
      </c>
      <c r="H597" s="225">
        <f>IF(A597="P",INDEX('LŠZ P'!A$2:AN$2000,B597,17),INDEX('LŠZ H'!A$2:AM$2000,B597,17))</f>
        <v>22008</v>
      </c>
      <c r="I597" s="294">
        <v>45224</v>
      </c>
      <c r="J597" s="258" t="str">
        <f>IF(A597="P",INDEX('LŠZ P'!A$2:AN$2000,B597,2),INDEX('LŠZ H'!A$2:AM$2000,B597,2))</f>
        <v>ZK</v>
      </c>
      <c r="K597" s="225" t="str">
        <f>IF(A597="P",CONCATENATE(INDEX('LŠZ P'!A$2:AN$2000,B597,24),",",INDEX('LŠZ P'!A$2:AN$2000,B597,26)," ",INDEX('LŠZ P'!A$2:AN$2000,B597,25)),CONCATENATE(INDEX('LŠZ H'!A$2:AM$2000,B597,24),",",INDEX('LŠZ H'!A$2:AM$2000,B597,26)," ",INDEX('LŠZ H'!A$2:AM$2000,B597,25)))</f>
        <v>Pri hrádzi 14,900 43 Hamuliakovo</v>
      </c>
      <c r="L597" s="225" t="str">
        <f>IF(A597="P",INDEX('LŠZ P'!A$2:AN$2000,B597,20),INDEX('LŠZ H'!A$2:AM$2000,B597,20))</f>
        <v>Sojka</v>
      </c>
      <c r="M597" s="225" t="str">
        <f>IF(A597="P",CONCATENATE(INDEX('LŠZ P'!A$2:AN$2000,B597,3),"/",INDEX('LŠZ P'!A$2:AN$2000,B597,4)),CONCATENATE(INDEX('LŠZ H'!A$2:AM$2000,B597,3),"/",INDEX('LŠZ H'!A$2:AM$2000,B597,4)))</f>
        <v>SEEDWINGS SPACE 16/</v>
      </c>
      <c r="N597" s="225" t="str">
        <f>IF(A597="P",CONCATENATE(INDEX('LŠZ P'!A$2:AN$2000,B597,23),";",INDEX('LŠZ P'!A$2:AN$2000,B597,42)),CONCATENATE(INDEX('LŠZ H'!A$2:AM$2000,B597,23),";",INDEX('LŠZ H'!A$2:AM$2000,B597,39)))</f>
        <v>54,19;</v>
      </c>
      <c r="O597" s="226">
        <v>45944</v>
      </c>
      <c r="P597" s="297"/>
    </row>
    <row r="598" spans="1:16" s="878" customFormat="1">
      <c r="A598" s="225" t="s">
        <v>722</v>
      </c>
      <c r="B598" s="258">
        <v>483</v>
      </c>
      <c r="C598" s="392">
        <v>595</v>
      </c>
      <c r="D598" s="225" t="str">
        <f>IF(A598="P",INDEX('LŠZ P'!A$2:AN$2000,B598,11),INDEX('LŠZ H'!A$2:AM$2000,B598,11))</f>
        <v>Pavol ŠTANCEL</v>
      </c>
      <c r="E598" s="225" t="str">
        <f>IF(A598="P",INDEX('LŠZ P'!A$2:AN$2000,B598,5),INDEX('LŠZ H'!A$2:AM$2000,B598,5))</f>
        <v>OM-P483</v>
      </c>
      <c r="F598" s="225">
        <f>IF(A598="P",INDEX('LŠZ P'!A$2:AN$2000,B598,6),INDEX('LŠZ H'!A$2:AM$2000,B598,6))</f>
        <v>0</v>
      </c>
      <c r="G598" s="258" t="str">
        <f>IF(A598="P",INDEX('LŠZ P'!A$2:AN$2000,B598,21),INDEX('LŠZ H'!A$2:AM$2000,B598,21))</f>
        <v>P</v>
      </c>
      <c r="H598" s="225">
        <f>IF(A598="P",INDEX('LŠZ P'!A$2:AN$2000,B598,17),INDEX('LŠZ H'!A$2:AM$2000,B598,17))</f>
        <v>16988</v>
      </c>
      <c r="I598" s="294">
        <v>45224</v>
      </c>
      <c r="J598" s="258" t="str">
        <f>IF(A598="P",INDEX('LŠZ P'!A$2:AN$2000,B598,2),INDEX('LŠZ H'!A$2:AM$2000,B598,2))</f>
        <v>PK</v>
      </c>
      <c r="K598" s="225" t="str">
        <f>IF(A598="P",CONCATENATE(INDEX('LŠZ P'!A$2:AN$2000,B598,24),",",INDEX('LŠZ P'!A$2:AN$2000,B598,26)," ",INDEX('LŠZ P'!A$2:AN$2000,B598,25)),CONCATENATE(INDEX('LŠZ H'!A$2:AM$2000,B598,24),",",INDEX('LŠZ H'!A$2:AM$2000,B598,26)," ",INDEX('LŠZ H'!A$2:AM$2000,B598,25)))</f>
        <v>Hviezdoslavova 277,EN-B 45949</v>
      </c>
      <c r="L598" s="225" t="str">
        <f>IF(A598="P",INDEX('LŠZ P'!A$2:AN$2000,B598,20),INDEX('LŠZ H'!A$2:AM$2000,B598,20))</f>
        <v>Čierny</v>
      </c>
      <c r="M598" s="225" t="str">
        <f>IF(A598="P",CONCATENATE(INDEX('LŠZ P'!A$2:AN$2000,B598,3),"/",INDEX('LŠZ P'!A$2:AN$2000,B598,4)),CONCATENATE(INDEX('LŠZ H'!A$2:AM$2000,B598,3),"/",INDEX('LŠZ H'!A$2:AM$2000,B598,4)))</f>
        <v>COMET 2 L/</v>
      </c>
      <c r="N598" s="225" t="e">
        <f>IF(A598="P",CONCATENATE(INDEX('LŠZ P'!A$2:AN$2000,B598,23),";",INDEX('LŠZ P'!A$2:AN$2000,B598,42)),CONCATENATE(INDEX('LŠZ H'!A$2:AM$2000,B598,23),";",INDEX('LŠZ H'!A$2:AM$2000,B598,39)))</f>
        <v>#REF!</v>
      </c>
      <c r="O598" s="226">
        <v>45949</v>
      </c>
      <c r="P598" s="297"/>
    </row>
    <row r="599" spans="1:16" s="878" customFormat="1">
      <c r="A599" s="225" t="s">
        <v>722</v>
      </c>
      <c r="B599" s="258">
        <v>660</v>
      </c>
      <c r="C599" s="392">
        <v>596</v>
      </c>
      <c r="D599" s="225" t="str">
        <f>IF(A599="P",INDEX('LŠZ P'!A$2:AN$2000,B599,11),INDEX('LŠZ H'!A$2:AM$2000,B599,11))</f>
        <v>Peter VOLNER</v>
      </c>
      <c r="E599" s="297" t="str">
        <f>IF(A599="P",INDEX('LŠZ P'!A$2:AN$2000,B599,5),INDEX('LŠZ H'!A$2:AM$2000,B599,5))</f>
        <v>OM-P660</v>
      </c>
      <c r="F599" s="298">
        <f>IF(A599="P",INDEX('LŠZ P'!A$2:AN$2000,B599,6),INDEX('LŠZ H'!A$2:AM$2000,B599,6))</f>
        <v>0</v>
      </c>
      <c r="G599" s="258" t="str">
        <f>IF(A599="P",INDEX('LŠZ P'!A$2:AN$2000,B599,21),INDEX('LŠZ H'!A$2:AM$2000,B599,21))</f>
        <v>P</v>
      </c>
      <c r="H599" s="298">
        <f>IF(A599="P",INDEX('LŠZ P'!A$2:AN$2000,B599,17),INDEX('LŠZ H'!A$2:AM$2000,B599,17))</f>
        <v>21543</v>
      </c>
      <c r="I599" s="226">
        <v>45225</v>
      </c>
      <c r="J599" s="258" t="str">
        <f>IF(A599="P",INDEX('LŠZ P'!A$2:AN$2000,B599,2),INDEX('LŠZ H'!A$2:AM$2000,B599,2))</f>
        <v>PK</v>
      </c>
      <c r="K599" s="297" t="str">
        <f>IF(A599="P",CONCATENATE(INDEX('LŠZ P'!A$2:AN$2000,B599,24),",",INDEX('LŠZ P'!A$2:AN$2000,B599,26)," ",INDEX('LŠZ P'!A$2:AN$2000,B599,25)),CONCATENATE(INDEX('LŠZ H'!A$2:AM$2000,B599,24),",",INDEX('LŠZ H'!A$2:AM$2000,B599,26)," ",INDEX('LŠZ H'!A$2:AM$2000,B599,25)))</f>
        <v>Haburská 91/8,LTF EN-A, B 45955</v>
      </c>
      <c r="L599" s="297" t="str">
        <f>IF(A599="P",INDEX('LŠZ P'!A$2:AN$2000,B599,20),INDEX('LŠZ H'!A$2:AM$2000,B599,20))</f>
        <v>Kačmár</v>
      </c>
      <c r="M599" s="297" t="str">
        <f>IF(A599="P",CONCATENATE(INDEX('LŠZ P'!A$2:AN$2000,B599,3),"/",INDEX('LŠZ P'!A$2:AN$2000,B599,4)),CONCATENATE(INDEX('LŠZ H'!A$2:AM$2000,B599,3),"/",INDEX('LŠZ H'!A$2:AM$2000,B599,4)))</f>
        <v>MIURA RS SM/</v>
      </c>
      <c r="N599" s="297" t="e">
        <f>IF(A599="P",CONCATENATE(INDEX('LŠZ P'!A$2:AN$2000,B599,23),";",INDEX('LŠZ P'!A$2:AN$2000,B599,42)),CONCATENATE(INDEX('LŠZ H'!A$2:AM$2000,B599,23),";",INDEX('LŠZ H'!A$2:AM$2000,B599,39)))</f>
        <v>#REF!</v>
      </c>
      <c r="O599" s="226">
        <v>45955</v>
      </c>
      <c r="P599" s="297"/>
    </row>
    <row r="600" spans="1:16" s="583" customFormat="1">
      <c r="A600" s="225" t="s">
        <v>722</v>
      </c>
      <c r="B600" s="258">
        <v>1047</v>
      </c>
      <c r="C600" s="392">
        <v>597</v>
      </c>
      <c r="D600" s="225" t="str">
        <f>IF(A600="P",INDEX('LŠZ P'!A$2:AN$2000,B600,11),INDEX('LŠZ H'!A$2:AM$2000,B600,11))</f>
        <v>Boris HLOBEŇ</v>
      </c>
      <c r="E600" s="297" t="str">
        <f>IF(A600="P",INDEX('LŠZ P'!A$2:AN$2000,B600,5),INDEX('LŠZ H'!A$2:AM$2000,B600,5))</f>
        <v>OM-L047</v>
      </c>
      <c r="F600" s="394" t="str">
        <f>IF(A600="P",INDEX('LŠZ P'!A$2:AN$2000,B600,6),INDEX('LŠZ H'!A$2:AM$2000,B600,6))</f>
        <v>L047</v>
      </c>
      <c r="G600" s="258" t="str">
        <f>IF(A600="P",INDEX('LŠZ P'!A$2:AN$2000,B600,21),INDEX('LŠZ H'!A$2:AM$2000,B600,21))</f>
        <v>P,P</v>
      </c>
      <c r="H600" s="298">
        <f>IF(A600="P",INDEX('LŠZ P'!A$2:AN$2000,B600,17),INDEX('LŠZ H'!A$2:AM$2000,B600,17))</f>
        <v>16836</v>
      </c>
      <c r="I600" s="226">
        <v>45226</v>
      </c>
      <c r="J600" s="258" t="str">
        <f>IF(A600="P",INDEX('LŠZ P'!A$2:AN$2000,B600,2),INDEX('LŠZ H'!A$2:AM$2000,B600,2))</f>
        <v>MPK</v>
      </c>
      <c r="K600" s="297" t="str">
        <f>IF(A600="P",CONCATENATE(INDEX('LŠZ P'!A$2:AN$2000,B600,24),",",INDEX('LŠZ P'!A$2:AN$2000,B600,26)," ",INDEX('LŠZ P'!A$2:AN$2000,B600,25)),CONCATENATE(INDEX('LŠZ H'!A$2:AM$2000,B600,24),",",INDEX('LŠZ H'!A$2:AM$2000,B600,26)," ",INDEX('LŠZ H'!A$2:AM$2000,B600,25)))</f>
        <v>Prusy 239,NIL 45952</v>
      </c>
      <c r="L600" s="297" t="str">
        <f>IF(A600="P",INDEX('LŠZ P'!A$2:AN$2000,B600,20),INDEX('LŠZ H'!A$2:AM$2000,B600,20))</f>
        <v>Ďurina/Ďurina</v>
      </c>
      <c r="M600" s="297" t="str">
        <f>IF(A600="P",CONCATENATE(INDEX('LŠZ P'!A$2:AN$2000,B600,3),"/",INDEX('LŠZ P'!A$2:AN$2000,B600,4)),CONCATENATE(INDEX('LŠZ H'!A$2:AM$2000,B600,3),"/",INDEX('LŠZ H'!A$2:AM$2000,B600,4)))</f>
        <v>SNAKE XX 20/MINIPLANE PSF</v>
      </c>
      <c r="N600" s="297" t="e">
        <f>IF(A600="P",CONCATENATE(INDEX('LŠZ P'!A$2:AN$2000,B600,23),";",INDEX('LŠZ P'!A$2:AN$2000,B600,42)),CONCATENATE(INDEX('LŠZ H'!A$2:AM$2000,B600,23),";",INDEX('LŠZ H'!A$2:AM$2000,B600,39)))</f>
        <v>#REF!</v>
      </c>
      <c r="O600" s="226">
        <v>45952</v>
      </c>
      <c r="P600" s="297"/>
    </row>
    <row r="601" spans="1:16" s="583" customFormat="1">
      <c r="A601" s="225" t="s">
        <v>722</v>
      </c>
      <c r="B601" s="258">
        <v>1334</v>
      </c>
      <c r="C601" s="392">
        <v>598</v>
      </c>
      <c r="D601" s="225" t="str">
        <f>IF(A601="P",INDEX('LŠZ P'!A$2:AN$2000,B601,11),INDEX('LŠZ H'!A$2:AM$2000,B601,11))</f>
        <v>Milan BLAHO</v>
      </c>
      <c r="E601" s="297" t="str">
        <f>IF(A601="P",INDEX('LŠZ P'!A$2:AN$2000,B601,5),INDEX('LŠZ H'!A$2:AM$2000,B601,5))</f>
        <v>OM-L334</v>
      </c>
      <c r="F601" s="298">
        <f>IF(A601="P",INDEX('LŠZ P'!A$2:AN$2000,B601,6),INDEX('LŠZ H'!A$2:AM$2000,B601,6))</f>
        <v>0</v>
      </c>
      <c r="G601" s="258" t="str">
        <f>IF(A601="P",INDEX('LŠZ P'!A$2:AN$2000,B601,21),INDEX('LŠZ H'!A$2:AM$2000,B601,21))</f>
        <v>V</v>
      </c>
      <c r="H601" s="298">
        <f>IF(A601="P",INDEX('LŠZ P'!A$2:AN$2000,B601,17),INDEX('LŠZ H'!A$2:AM$2000,B601,17))</f>
        <v>23598</v>
      </c>
      <c r="I601" s="226">
        <v>45229</v>
      </c>
      <c r="J601" s="258" t="str">
        <f>IF(A601="P",INDEX('LŠZ P'!A$2:AN$2000,B601,2),INDEX('LŠZ H'!A$2:AM$2000,B601,2))</f>
        <v>PK</v>
      </c>
      <c r="K601" s="297" t="str">
        <f>IF(A601="P",CONCATENATE(INDEX('LŠZ P'!A$2:AN$2000,B601,24),",",INDEX('LŠZ P'!A$2:AN$2000,B601,26)," ",INDEX('LŠZ P'!A$2:AN$2000,B601,25)),CONCATENATE(INDEX('LŠZ H'!A$2:AM$2000,B601,24),",",INDEX('LŠZ H'!A$2:AM$2000,B601,26)," ",INDEX('LŠZ H'!A$2:AM$2000,B601,25)))</f>
        <v>Veľká okružná 81,EN-B 45950</v>
      </c>
      <c r="L601" s="297" t="str">
        <f>IF(A601="P",INDEX('LŠZ P'!A$2:AN$2000,B601,20),INDEX('LŠZ H'!A$2:AM$2000,B601,20))</f>
        <v>Ćierny</v>
      </c>
      <c r="M601" s="297" t="str">
        <f>IF(A601="P",CONCATENATE(INDEX('LŠZ P'!A$2:AN$2000,B601,3),"/",INDEX('LŠZ P'!A$2:AN$2000,B601,4)),CONCATENATE(INDEX('LŠZ H'!A$2:AM$2000,B601,3),"/",INDEX('LŠZ H'!A$2:AM$2000,B601,4)))</f>
        <v>TONIC 2 S/</v>
      </c>
      <c r="N601" s="297" t="e">
        <f>IF(A601="P",CONCATENATE(INDEX('LŠZ P'!A$2:AN$2000,B601,23),";",INDEX('LŠZ P'!A$2:AN$2000,B601,42)),CONCATENATE(INDEX('LŠZ H'!A$2:AM$2000,B601,23),";",INDEX('LŠZ H'!A$2:AM$2000,B601,39)))</f>
        <v>#REF!</v>
      </c>
      <c r="O601" s="226">
        <v>45950</v>
      </c>
      <c r="P601" s="297"/>
    </row>
    <row r="602" spans="1:16" s="583" customFormat="1">
      <c r="A602" s="225" t="s">
        <v>722</v>
      </c>
      <c r="B602" s="258">
        <v>1335</v>
      </c>
      <c r="C602" s="392">
        <v>599</v>
      </c>
      <c r="D602" s="225" t="str">
        <f>IF(A602="P",INDEX('LŠZ P'!A$2:AN$2000,B602,11),INDEX('LŠZ H'!A$2:AM$2000,B602,11))</f>
        <v>Dávid KAĽAVSKÝ</v>
      </c>
      <c r="E602" s="297" t="str">
        <f>IF(A602="P",INDEX('LŠZ P'!A$2:AN$2000,B602,5),INDEX('LŠZ H'!A$2:AM$2000,B602,5))</f>
        <v>OM-L335</v>
      </c>
      <c r="F602" s="298">
        <f>IF(A602="P",INDEX('LŠZ P'!A$2:AN$2000,B602,6),INDEX('LŠZ H'!A$2:AM$2000,B602,6))</f>
        <v>0</v>
      </c>
      <c r="G602" s="258" t="str">
        <f>IF(A602="P",INDEX('LŠZ P'!A$2:AN$2000,B602,21),INDEX('LŠZ H'!A$2:AM$2000,B602,21))</f>
        <v>V</v>
      </c>
      <c r="H602" s="298">
        <f>IF(A602="P",INDEX('LŠZ P'!A$2:AN$2000,B602,17),INDEX('LŠZ H'!A$2:AM$2000,B602,17))</f>
        <v>23599</v>
      </c>
      <c r="I602" s="226">
        <v>45229</v>
      </c>
      <c r="J602" s="258" t="str">
        <f>IF(A602="P",INDEX('LŠZ P'!A$2:AN$2000,B602,2),INDEX('LŠZ H'!A$2:AM$2000,B602,2))</f>
        <v>PK</v>
      </c>
      <c r="K602" s="297" t="str">
        <f>IF(A602="P",CONCATENATE(INDEX('LŠZ P'!A$2:AN$2000,B602,24),",",INDEX('LŠZ P'!A$2:AN$2000,B602,26)," ",INDEX('LŠZ P'!A$2:AN$2000,B602,25)),CONCATENATE(INDEX('LŠZ H'!A$2:AM$2000,B602,24),",",INDEX('LŠZ H'!A$2:AM$2000,B602,26)," ",INDEX('LŠZ H'!A$2:AM$2000,B602,25)))</f>
        <v>Pajštúnska 3821/7,EN-A 45950</v>
      </c>
      <c r="L602" s="297" t="str">
        <f>IF(A602="P",INDEX('LŠZ P'!A$2:AN$2000,B602,20),INDEX('LŠZ H'!A$2:AM$2000,B602,20))</f>
        <v>Vyparina</v>
      </c>
      <c r="M602" s="297" t="str">
        <f>IF(A602="P",CONCATENATE(INDEX('LŠZ P'!A$2:AN$2000,B602,3),"/",INDEX('LŠZ P'!A$2:AN$2000,B602,4)),CONCATENATE(INDEX('LŠZ H'!A$2:AM$2000,B602,3),"/",INDEX('LŠZ H'!A$2:AM$2000,B602,4)))</f>
        <v>MOJO 6 M/</v>
      </c>
      <c r="N602" s="297" t="e">
        <f>IF(A602="P",CONCATENATE(INDEX('LŠZ P'!A$2:AN$2000,B602,23),";",INDEX('LŠZ P'!A$2:AN$2000,B602,42)),CONCATENATE(INDEX('LŠZ H'!A$2:AM$2000,B602,23),";",INDEX('LŠZ H'!A$2:AM$2000,B602,39)))</f>
        <v>#REF!</v>
      </c>
      <c r="O602" s="226">
        <v>45950</v>
      </c>
      <c r="P602" s="297"/>
    </row>
    <row r="603" spans="1:16" s="878" customFormat="1">
      <c r="A603" s="225" t="s">
        <v>489</v>
      </c>
      <c r="B603" s="258">
        <v>508</v>
      </c>
      <c r="C603" s="392">
        <v>600</v>
      </c>
      <c r="D603" s="225" t="str">
        <f>IF(A603="P",INDEX('LŠZ P'!A$2:AN$2000,B603,11),INDEX('LŠZ H'!A$2:AM$2000,B603,11))</f>
        <v>Pavel ŠTOFFA</v>
      </c>
      <c r="E603" s="225" t="str">
        <f>IF(A603="P",INDEX('LŠZ P'!A$2:AN$2000,B603,5),INDEX('LŠZ H'!A$2:AM$2000,B603,5))</f>
        <v>OM-H508</v>
      </c>
      <c r="F603" s="225">
        <f>IF(A603="P",INDEX('LŠZ P'!A$2:AN$2000,B603,6),INDEX('LŠZ H'!A$2:AM$2000,B603,6))</f>
        <v>0</v>
      </c>
      <c r="G603" s="258" t="str">
        <f>IF(A603="P",INDEX('LŠZ P'!A$2:AN$2000,B603,21),INDEX('LŠZ H'!A$2:AM$2000,B603,21))</f>
        <v>P,Z</v>
      </c>
      <c r="H603" s="298">
        <f>IF(A603="P",INDEX('LŠZ P'!A$2:AN$2000,B603,17),INDEX('LŠZ H'!A$2:AM$2000,B603,17))</f>
        <v>21287</v>
      </c>
      <c r="I603" s="226">
        <v>45232</v>
      </c>
      <c r="J603" s="258" t="str">
        <f>IF(A603="P",INDEX('LŠZ P'!A$2:AN$2000,B603,2),INDEX('LŠZ H'!A$2:AM$2000,B603,2))</f>
        <v>ZK</v>
      </c>
      <c r="K603" s="297" t="str">
        <f>IF(A603="P",CONCATENATE(INDEX('LŠZ P'!A$2:AN$2000,B603,24),",",INDEX('LŠZ P'!A$2:AN$2000,B603,26)," ",INDEX('LŠZ P'!A$2:AN$2000,B603,25)),CONCATENATE(INDEX('LŠZ H'!A$2:AM$2000,B603,24),",",INDEX('LŠZ H'!A$2:AM$2000,B603,26)," ",INDEX('LŠZ H'!A$2:AM$2000,B603,25)))</f>
        <v>Komenského 21,040 01 Košice</v>
      </c>
      <c r="L603" s="297" t="str">
        <f>IF(A603="P",INDEX('LŠZ P'!A$2:AN$2000,B603,20),INDEX('LŠZ H'!A$2:AM$2000,B603,20))</f>
        <v>Sojka</v>
      </c>
      <c r="M603" s="297" t="str">
        <f>IF(A603="P",CONCATENATE(INDEX('LŠZ P'!A$2:AN$2000,B603,3),"/",INDEX('LŠZ P'!A$2:AN$2000,B603,4)),CONCATENATE(INDEX('LŠZ H'!A$2:AM$2000,B603,3),"/",INDEX('LŠZ H'!A$2:AM$2000,B603,4)))</f>
        <v>DELTA SUPER /</v>
      </c>
      <c r="N603" s="297" t="str">
        <f>IF(A603="P",CONCATENATE(INDEX('LŠZ P'!A$2:AN$2000,B603,23),";",INDEX('LŠZ P'!A$2:AN$2000,B603,42)),CONCATENATE(INDEX('LŠZ H'!A$2:AM$2000,B603,23),";",INDEX('LŠZ H'!A$2:AM$2000,B603,39)))</f>
        <v>19;</v>
      </c>
      <c r="O603" s="226">
        <v>45928</v>
      </c>
      <c r="P603" s="297"/>
    </row>
    <row r="604" spans="1:16" s="878" customFormat="1">
      <c r="A604" s="225" t="s">
        <v>722</v>
      </c>
      <c r="B604" s="258">
        <v>1180</v>
      </c>
      <c r="C604" s="392">
        <v>601</v>
      </c>
      <c r="D604" s="225" t="str">
        <f>IF(A604="P",INDEX('LŠZ P'!A$2:AN$2000,B604,11),INDEX('LŠZ H'!A$2:AM$2000,B604,11))</f>
        <v>Martin ŠTULLER</v>
      </c>
      <c r="E604" s="225" t="str">
        <f>IF(A604="P",INDEX('LŠZ P'!A$2:AN$2000,B604,5),INDEX('LŠZ H'!A$2:AM$2000,B604,5))</f>
        <v>OM-L180</v>
      </c>
      <c r="F604" s="225">
        <f>IF(A604="P",INDEX('LŠZ P'!A$2:AN$2000,B604,6),INDEX('LŠZ H'!A$2:AM$2000,B604,6))</f>
        <v>0</v>
      </c>
      <c r="G604" s="258" t="str">
        <f>IF(A604="P",INDEX('LŠZ P'!A$2:AN$2000,B604,21),INDEX('LŠZ H'!A$2:AM$2000,B604,21))</f>
        <v>P</v>
      </c>
      <c r="H604" s="298">
        <f>IF(A604="P",INDEX('LŠZ P'!A$2:AN$2000,B604,17),INDEX('LŠZ H'!A$2:AM$2000,B604,17))</f>
        <v>21602</v>
      </c>
      <c r="I604" s="226">
        <v>45232</v>
      </c>
      <c r="J604" s="258" t="str">
        <f>IF(A604="P",INDEX('LŠZ P'!A$2:AN$2000,B604,2),INDEX('LŠZ H'!A$2:AM$2000,B604,2))</f>
        <v>PK</v>
      </c>
      <c r="K604" s="297" t="str">
        <f>IF(A604="P",CONCATENATE(INDEX('LŠZ P'!A$2:AN$2000,B604,24),",",INDEX('LŠZ P'!A$2:AN$2000,B604,26)," ",INDEX('LŠZ P'!A$2:AN$2000,B604,25)),CONCATENATE(INDEX('LŠZ H'!A$2:AM$2000,B604,24),",",INDEX('LŠZ H'!A$2:AM$2000,B604,26)," ",INDEX('LŠZ H'!A$2:AM$2000,B604,25)))</f>
        <v>Mariánska 24,EN-A 45956</v>
      </c>
      <c r="L604" s="297" t="str">
        <f>IF(A604="P",INDEX('LŠZ P'!A$2:AN$2000,B604,20),INDEX('LŠZ H'!A$2:AM$2000,B604,20))</f>
        <v>Jančiar</v>
      </c>
      <c r="M604" s="297" t="str">
        <f>IF(A604="P",CONCATENATE(INDEX('LŠZ P'!A$2:AN$2000,B604,3),"/",INDEX('LŠZ P'!A$2:AN$2000,B604,4)),CONCATENATE(INDEX('LŠZ H'!A$2:AM$2000,B604,3),"/",INDEX('LŠZ H'!A$2:AM$2000,B604,4)))</f>
        <v>ALPHA 6 24/</v>
      </c>
      <c r="N604" s="297" t="e">
        <f>IF(A604="P",CONCATENATE(INDEX('LŠZ P'!A$2:AN$2000,B604,23),";",INDEX('LŠZ P'!A$2:AN$2000,B604,42)),CONCATENATE(INDEX('LŠZ H'!A$2:AM$2000,B604,23),";",INDEX('LŠZ H'!A$2:AM$2000,B604,39)))</f>
        <v>#REF!</v>
      </c>
      <c r="O604" s="226">
        <v>45956</v>
      </c>
      <c r="P604" s="297"/>
    </row>
    <row r="605" spans="1:16" s="878" customFormat="1">
      <c r="A605" s="225" t="s">
        <v>722</v>
      </c>
      <c r="B605" s="258">
        <v>1338</v>
      </c>
      <c r="C605" s="392">
        <v>602</v>
      </c>
      <c r="D605" s="225" t="str">
        <f>IF(A605="P",INDEX('LŠZ P'!A$2:AN$2000,B605,11),INDEX('LŠZ H'!A$2:AM$2000,B605,11))</f>
        <v>Michal LOCHAJ</v>
      </c>
      <c r="E605" s="225" t="str">
        <f>IF(A605="P",INDEX('LŠZ P'!A$2:AN$2000,B605,5),INDEX('LŠZ H'!A$2:AM$2000,B605,5))</f>
        <v>OM-L338</v>
      </c>
      <c r="F605" s="225">
        <f>IF(A605="P",INDEX('LŠZ P'!A$2:AN$2000,B605,6),INDEX('LŠZ H'!A$2:AM$2000,B605,6))</f>
        <v>0</v>
      </c>
      <c r="G605" s="258" t="str">
        <f>IF(A605="P",INDEX('LŠZ P'!A$2:AN$2000,B605,21),INDEX('LŠZ H'!A$2:AM$2000,B605,21))</f>
        <v>V</v>
      </c>
      <c r="H605" s="298">
        <f>IF(A605="P",INDEX('LŠZ P'!A$2:AN$2000,B605,17),INDEX('LŠZ H'!A$2:AM$2000,B605,17))</f>
        <v>23602</v>
      </c>
      <c r="I605" s="226">
        <v>45232</v>
      </c>
      <c r="J605" s="258" t="str">
        <f>IF(A605="P",INDEX('LŠZ P'!A$2:AN$2000,B605,2),INDEX('LŠZ H'!A$2:AM$2000,B605,2))</f>
        <v>PK</v>
      </c>
      <c r="K605" s="297" t="str">
        <f>IF(A605="P",CONCATENATE(INDEX('LŠZ P'!A$2:AN$2000,B605,24),",",INDEX('LŠZ P'!A$2:AN$2000,B605,26)," ",INDEX('LŠZ P'!A$2:AN$2000,B605,25)),CONCATENATE(INDEX('LŠZ H'!A$2:AM$2000,B605,24),",",INDEX('LŠZ H'!A$2:AM$2000,B605,26)," ",INDEX('LŠZ H'!A$2:AM$2000,B605,25)))</f>
        <v>Urbánkova 4035/11,EN-A 45950</v>
      </c>
      <c r="L605" s="297" t="str">
        <f>IF(A605="P",INDEX('LŠZ P'!A$2:AN$2000,B605,20),INDEX('LŠZ H'!A$2:AM$2000,B605,20))</f>
        <v>Vyparina</v>
      </c>
      <c r="M605" s="297" t="str">
        <f>IF(A605="P",CONCATENATE(INDEX('LŠZ P'!A$2:AN$2000,B605,3),"/",INDEX('LŠZ P'!A$2:AN$2000,B605,4)),CONCATENATE(INDEX('LŠZ H'!A$2:AM$2000,B605,3),"/",INDEX('LŠZ H'!A$2:AM$2000,B605,4)))</f>
        <v>SONATA 2 24/</v>
      </c>
      <c r="N605" s="297" t="e">
        <f>IF(A605="P",CONCATENATE(INDEX('LŠZ P'!A$2:AN$2000,B605,23),";",INDEX('LŠZ P'!A$2:AN$2000,B605,42)),CONCATENATE(INDEX('LŠZ H'!A$2:AM$2000,B605,23),";",INDEX('LŠZ H'!A$2:AM$2000,B605,39)))</f>
        <v>#REF!</v>
      </c>
      <c r="O605" s="226">
        <v>45950</v>
      </c>
      <c r="P605" s="297"/>
    </row>
    <row r="606" spans="1:16" s="878" customFormat="1">
      <c r="A606" s="225" t="s">
        <v>722</v>
      </c>
      <c r="B606" s="258">
        <v>1339</v>
      </c>
      <c r="C606" s="392">
        <v>603</v>
      </c>
      <c r="D606" s="225" t="str">
        <f>IF(A606="P",INDEX('LŠZ P'!A$2:AN$2000,B606,11),INDEX('LŠZ H'!A$2:AM$2000,B606,11))</f>
        <v>Tomáš KUBÍK</v>
      </c>
      <c r="E606" s="225" t="str">
        <f>IF(A606="P",INDEX('LŠZ P'!A$2:AN$2000,B606,5),INDEX('LŠZ H'!A$2:AM$2000,B606,5))</f>
        <v>OM-L339</v>
      </c>
      <c r="F606" s="225">
        <f>IF(A606="P",INDEX('LŠZ P'!A$2:AN$2000,B606,6),INDEX('LŠZ H'!A$2:AM$2000,B606,6))</f>
        <v>0</v>
      </c>
      <c r="G606" s="258" t="str">
        <f>IF(A606="P",INDEX('LŠZ P'!A$2:AN$2000,B606,21),INDEX('LŠZ H'!A$2:AM$2000,B606,21))</f>
        <v>V</v>
      </c>
      <c r="H606" s="298">
        <f>IF(A606="P",INDEX('LŠZ P'!A$2:AN$2000,B606,17),INDEX('LŠZ H'!A$2:AM$2000,B606,17))</f>
        <v>23603</v>
      </c>
      <c r="I606" s="226">
        <v>45232</v>
      </c>
      <c r="J606" s="258" t="str">
        <f>IF(A606="P",INDEX('LŠZ P'!A$2:AN$2000,B606,2),INDEX('LŠZ H'!A$2:AM$2000,B606,2))</f>
        <v>PK</v>
      </c>
      <c r="K606" s="297" t="str">
        <f>IF(A606="P",CONCATENATE(INDEX('LŠZ P'!A$2:AN$2000,B606,24),",",INDEX('LŠZ P'!A$2:AN$2000,B606,26)," ",INDEX('LŠZ P'!A$2:AN$2000,B606,25)),CONCATENATE(INDEX('LŠZ H'!A$2:AM$2000,B606,24),",",INDEX('LŠZ H'!A$2:AM$2000,B606,26)," ",INDEX('LŠZ H'!A$2:AM$2000,B606,25)))</f>
        <v>Snežnica 277,EN-A 45950</v>
      </c>
      <c r="L606" s="297" t="str">
        <f>IF(A606="P",INDEX('LŠZ P'!A$2:AN$2000,B606,20),INDEX('LŠZ H'!A$2:AM$2000,B606,20))</f>
        <v>Vrabec</v>
      </c>
      <c r="M606" s="297" t="str">
        <f>IF(A606="P",CONCATENATE(INDEX('LŠZ P'!A$2:AN$2000,B606,3),"/",INDEX('LŠZ P'!A$2:AN$2000,B606,4)),CONCATENATE(INDEX('LŠZ H'!A$2:AM$2000,B606,3),"/",INDEX('LŠZ H'!A$2:AM$2000,B606,4)))</f>
        <v>PLUTO 4 M/</v>
      </c>
      <c r="N606" s="297" t="e">
        <f>IF(A606="P",CONCATENATE(INDEX('LŠZ P'!A$2:AN$2000,B606,23),";",INDEX('LŠZ P'!A$2:AN$2000,B606,42)),CONCATENATE(INDEX('LŠZ H'!A$2:AM$2000,B606,23),";",INDEX('LŠZ H'!A$2:AM$2000,B606,39)))</f>
        <v>#REF!</v>
      </c>
      <c r="O606" s="226">
        <v>45950</v>
      </c>
      <c r="P606" s="297"/>
    </row>
    <row r="607" spans="1:16" s="583" customFormat="1">
      <c r="A607" s="225" t="s">
        <v>722</v>
      </c>
      <c r="B607" s="258">
        <v>366</v>
      </c>
      <c r="C607" s="392">
        <v>604</v>
      </c>
      <c r="D607" s="225" t="str">
        <f>IF(A607="P",INDEX('LŠZ P'!A$2:AN$2000,B607,11),INDEX('LŠZ H'!A$2:AM$2000,B607,11))</f>
        <v>Daniel SIMAN</v>
      </c>
      <c r="E607" s="225" t="str">
        <f>IF(A607="P",INDEX('LŠZ P'!A$2:AN$2000,B607,5),INDEX('LŠZ H'!A$2:AM$2000,B607,5))</f>
        <v>OM-P366</v>
      </c>
      <c r="F607" s="225">
        <f>IF(A607="P",INDEX('LŠZ P'!A$2:AN$2000,B607,6),INDEX('LŠZ H'!A$2:AM$2000,B607,6))</f>
        <v>0</v>
      </c>
      <c r="G607" s="258" t="str">
        <f>IF(A607="P",INDEX('LŠZ P'!A$2:AN$2000,B607,21),INDEX('LŠZ H'!A$2:AM$2000,B607,21))</f>
        <v>Z</v>
      </c>
      <c r="H607" s="298">
        <f>IF(A607="P",INDEX('LŠZ P'!A$2:AN$2000,B607,17),INDEX('LŠZ H'!A$2:AM$2000,B607,17))</f>
        <v>23428</v>
      </c>
      <c r="I607" s="226">
        <v>45237</v>
      </c>
      <c r="J607" s="258" t="str">
        <f>IF(A607="P",INDEX('LŠZ P'!A$2:AN$2000,B607,2),INDEX('LŠZ H'!A$2:AM$2000,B607,2))</f>
        <v>PK</v>
      </c>
      <c r="K607" s="297" t="str">
        <f>IF(A607="P",CONCATENATE(INDEX('LŠZ P'!A$2:AN$2000,B607,24),",",INDEX('LŠZ P'!A$2:AN$2000,B607,26)," ",INDEX('LŠZ P'!A$2:AN$2000,B607,25)),CONCATENATE(INDEX('LŠZ H'!A$2:AM$2000,B607,24),",",INDEX('LŠZ H'!A$2:AM$2000,B607,26)," ",INDEX('LŠZ H'!A$2:AM$2000,B607,25)))</f>
        <v>Kpt. Nálepku 11,LTF 1 45851</v>
      </c>
      <c r="L607" s="297" t="str">
        <f>IF(A607="P",INDEX('LŠZ P'!A$2:AN$2000,B607,20),INDEX('LŠZ H'!A$2:AM$2000,B607,20))</f>
        <v>Kačmár</v>
      </c>
      <c r="M607" s="297" t="str">
        <f>IF(A607="P",CONCATENATE(INDEX('LŠZ P'!A$2:AN$2000,B607,3),"/",INDEX('LŠZ P'!A$2:AN$2000,B607,4)),CONCATENATE(INDEX('LŠZ H'!A$2:AM$2000,B607,3),"/",INDEX('LŠZ H'!A$2:AM$2000,B607,4)))</f>
        <v>MITO 2 RS ML/</v>
      </c>
      <c r="N607" s="297" t="e">
        <f>IF(A607="P",CONCATENATE(INDEX('LŠZ P'!A$2:AN$2000,B607,23),";",INDEX('LŠZ P'!A$2:AN$2000,B607,42)),CONCATENATE(INDEX('LŠZ H'!A$2:AM$2000,B607,23),";",INDEX('LŠZ H'!A$2:AM$2000,B607,39)))</f>
        <v>#REF!</v>
      </c>
      <c r="O607" s="226">
        <v>45851</v>
      </c>
      <c r="P607" s="297"/>
    </row>
    <row r="608" spans="1:16" s="583" customFormat="1">
      <c r="A608" s="225" t="s">
        <v>722</v>
      </c>
      <c r="B608" s="258">
        <v>178</v>
      </c>
      <c r="C608" s="392">
        <v>605</v>
      </c>
      <c r="D608" s="225" t="str">
        <f>IF(A608="P",INDEX('LŠZ P'!A$2:AN$2000,B608,11),INDEX('LŠZ H'!A$2:AM$2000,B608,11))</f>
        <v>Ján TÓTH</v>
      </c>
      <c r="E608" s="225" t="str">
        <f>IF(A608="P",INDEX('LŠZ P'!A$2:AN$2000,B608,5),INDEX('LŠZ H'!A$2:AM$2000,B608,5))</f>
        <v>OM-P178</v>
      </c>
      <c r="F608" s="225">
        <f>IF(A608="P",INDEX('LŠZ P'!A$2:AN$2000,B608,6),INDEX('LŠZ H'!A$2:AM$2000,B608,6))</f>
        <v>0</v>
      </c>
      <c r="G608" s="258" t="str">
        <f>IF(A608="P",INDEX('LŠZ P'!A$2:AN$2000,B608,21),INDEX('LŠZ H'!A$2:AM$2000,B608,21))</f>
        <v>Z</v>
      </c>
      <c r="H608" s="298">
        <f>IF(A608="P",INDEX('LŠZ P'!A$2:AN$2000,B608,17),INDEX('LŠZ H'!A$2:AM$2000,B608,17))</f>
        <v>22292</v>
      </c>
      <c r="I608" s="226">
        <v>45237</v>
      </c>
      <c r="J608" s="258" t="str">
        <f>IF(A608="P",INDEX('LŠZ P'!A$2:AN$2000,B608,2),INDEX('LŠZ H'!A$2:AM$2000,B608,2))</f>
        <v>PK</v>
      </c>
      <c r="K608" s="297" t="str">
        <f>IF(A608="P",CONCATENATE(INDEX('LŠZ P'!A$2:AN$2000,B608,24),",",INDEX('LŠZ P'!A$2:AN$2000,B608,26)," ",INDEX('LŠZ P'!A$2:AN$2000,B608,25)),CONCATENATE(INDEX('LŠZ H'!A$2:AM$2000,B608,24),",",INDEX('LŠZ H'!A$2:AM$2000,B608,26)," ",INDEX('LŠZ H'!A$2:AM$2000,B608,25)))</f>
        <v>Nad Lúčkami 3131/31,LTF 1 45396</v>
      </c>
      <c r="L608" s="297" t="str">
        <f>IF(A608="P",INDEX('LŠZ P'!A$2:AN$2000,B608,20),INDEX('LŠZ H'!A$2:AM$2000,B608,20))</f>
        <v>Kačmár</v>
      </c>
      <c r="M608" s="297" t="str">
        <f>IF(A608="P",CONCATENATE(INDEX('LŠZ P'!A$2:AN$2000,B608,3),"/",INDEX('LŠZ P'!A$2:AN$2000,B608,4)),CONCATENATE(INDEX('LŠZ H'!A$2:AM$2000,B608,3),"/",INDEX('LŠZ H'!A$2:AM$2000,B608,4)))</f>
        <v>MITO M/</v>
      </c>
      <c r="N608" s="297" t="e">
        <f>IF(A608="P",CONCATENATE(INDEX('LŠZ P'!A$2:AN$2000,B608,23),";",INDEX('LŠZ P'!A$2:AN$2000,B608,42)),CONCATENATE(INDEX('LŠZ H'!A$2:AM$2000,B608,23),";",INDEX('LŠZ H'!A$2:AM$2000,B608,39)))</f>
        <v>#REF!</v>
      </c>
      <c r="O608" s="226">
        <v>45396</v>
      </c>
      <c r="P608" s="297"/>
    </row>
    <row r="609" spans="1:16" s="878" customFormat="1">
      <c r="A609" s="225" t="s">
        <v>722</v>
      </c>
      <c r="B609" s="258">
        <v>925</v>
      </c>
      <c r="C609" s="392">
        <v>606</v>
      </c>
      <c r="D609" s="225" t="str">
        <f>IF(A609="P",INDEX('LŠZ P'!A$2:AN$2000,B609,11),INDEX('LŠZ H'!A$2:AM$2000,B609,11))</f>
        <v>Monika PIKNOVÁ</v>
      </c>
      <c r="E609" s="225" t="str">
        <f>IF(A609="P",INDEX('LŠZ P'!A$2:AN$2000,B609,5),INDEX('LŠZ H'!A$2:AM$2000,B609,5))</f>
        <v>OM-P925</v>
      </c>
      <c r="F609" s="225">
        <f>IF(A609="P",INDEX('LŠZ P'!A$2:AN$2000,B609,6),INDEX('LŠZ H'!A$2:AM$2000,B609,6))</f>
        <v>0</v>
      </c>
      <c r="G609" s="258" t="str">
        <f>IF(A609="P",INDEX('LŠZ P'!A$2:AN$2000,B609,21),INDEX('LŠZ H'!A$2:AM$2000,B609,21))</f>
        <v>P, Z</v>
      </c>
      <c r="H609" s="298">
        <f>IF(A609="P",INDEX('LŠZ P'!A$2:AN$2000,B609,17),INDEX('LŠZ H'!A$2:AM$2000,B609,17))</f>
        <v>17849</v>
      </c>
      <c r="I609" s="226">
        <v>45238</v>
      </c>
      <c r="J609" s="258" t="str">
        <f>IF(A609="P",INDEX('LŠZ P'!A$2:AN$2000,B609,2),INDEX('LŠZ H'!A$2:AM$2000,B609,2))</f>
        <v>PK</v>
      </c>
      <c r="K609" s="297" t="str">
        <f>IF(A609="P",CONCATENATE(INDEX('LŠZ P'!A$2:AN$2000,B609,24),",",INDEX('LŠZ P'!A$2:AN$2000,B609,26)," ",INDEX('LŠZ P'!A$2:AN$2000,B609,25)),CONCATENATE(INDEX('LŠZ H'!A$2:AM$2000,B609,24),",",INDEX('LŠZ H'!A$2:AM$2000,B609,26)," ",INDEX('LŠZ H'!A$2:AM$2000,B609,25)))</f>
        <v>Stredná 7,EN-A 45966</v>
      </c>
      <c r="L609" s="297" t="str">
        <f>IF(A609="P",INDEX('LŠZ P'!A$2:AN$2000,B609,20),INDEX('LŠZ H'!A$2:AM$2000,B609,20))</f>
        <v>Kačmár</v>
      </c>
      <c r="M609" s="297" t="str">
        <f>IF(A609="P",CONCATENATE(INDEX('LŠZ P'!A$2:AN$2000,B609,3),"/",INDEX('LŠZ P'!A$2:AN$2000,B609,4)),CONCATENATE(INDEX('LŠZ H'!A$2:AM$2000,B609,3),"/",INDEX('LŠZ H'!A$2:AM$2000,B609,4)))</f>
        <v>BRIGHT 5 24/</v>
      </c>
      <c r="N609" s="297" t="e">
        <f>IF(A609="P",CONCATENATE(INDEX('LŠZ P'!A$2:AN$2000,B609,23),";",INDEX('LŠZ P'!A$2:AN$2000,B609,42)),CONCATENATE(INDEX('LŠZ H'!A$2:AM$2000,B609,23),";",INDEX('LŠZ H'!A$2:AM$2000,B609,39)))</f>
        <v>#REF!</v>
      </c>
      <c r="O609" s="226">
        <v>45966</v>
      </c>
      <c r="P609" s="297"/>
    </row>
    <row r="610" spans="1:16" s="583" customFormat="1">
      <c r="A610" s="225" t="s">
        <v>722</v>
      </c>
      <c r="B610" s="258">
        <v>1533</v>
      </c>
      <c r="C610" s="392">
        <v>607</v>
      </c>
      <c r="D610" s="225" t="str">
        <f>IF(A610="P",INDEX('LŠZ P'!A$2:AN$2000,B610,11),INDEX('LŠZ H'!A$2:AM$2000,B610,11))</f>
        <v>Michal VAJDEČKA</v>
      </c>
      <c r="E610" s="296">
        <f>IF(A610="P",INDEX('LŠZ P'!A$2:AN$2000,B610,5),INDEX('LŠZ H'!A$2:AM$2000,B610,5))</f>
        <v>0</v>
      </c>
      <c r="F610" s="225" t="str">
        <f>IF(A610="P",INDEX('LŠZ P'!A$2:AN$2000,B610,6),INDEX('LŠZ H'!A$2:AM$2000,B610,6))</f>
        <v>P665</v>
      </c>
      <c r="G610" s="258" t="str">
        <f>IF(A610="P",INDEX('LŠZ P'!A$2:AN$2000,B610,21),INDEX('LŠZ H'!A$2:AM$2000,B610,21))</f>
        <v>Z</v>
      </c>
      <c r="H610" s="298">
        <f>IF(A610="P",INDEX('LŠZ P'!A$2:AN$2000,B610,17),INDEX('LŠZ H'!A$2:AM$2000,B610,17))</f>
        <v>18599</v>
      </c>
      <c r="I610" s="226">
        <v>45239</v>
      </c>
      <c r="J610" s="258" t="str">
        <f>IF(A610="P",INDEX('LŠZ P'!A$2:AN$2000,B610,2),INDEX('LŠZ H'!A$2:AM$2000,B610,2))</f>
        <v>T</v>
      </c>
      <c r="K610" s="297" t="str">
        <f>IF(A610="P",CONCATENATE(INDEX('LŠZ P'!A$2:AN$2000,B610,24),",",INDEX('LŠZ P'!A$2:AN$2000,B610,26)," ",INDEX('LŠZ P'!A$2:AN$2000,B610,25)),CONCATENATE(INDEX('LŠZ H'!A$2:AM$2000,B610,24),",",INDEX('LŠZ H'!A$2:AM$2000,B610,26)," ",INDEX('LŠZ H'!A$2:AM$2000,B610,25)))</f>
        <v>Rozkvet 2042/80-43, 45690</v>
      </c>
      <c r="L610" s="297" t="str">
        <f>IF(A610="P",INDEX('LŠZ P'!A$2:AN$2000,B610,20),INDEX('LŠZ H'!A$2:AM$2000,B610,20))</f>
        <v>Šimko</v>
      </c>
      <c r="M610" s="297" t="str">
        <f>IF(A610="P",CONCATENATE(INDEX('LŠZ P'!A$2:AN$2000,B610,3),"/",INDEX('LŠZ P'!A$2:AN$2000,B610,4)),CONCATENATE(INDEX('LŠZ H'!A$2:AM$2000,B610,3),"/",INDEX('LŠZ H'!A$2:AM$2000,B610,4)))</f>
        <v>/RIDER MOSTER 185</v>
      </c>
      <c r="N610" s="297" t="e">
        <f>IF(A610="P",CONCATENATE(INDEX('LŠZ P'!A$2:AN$2000,B610,23),";",INDEX('LŠZ P'!A$2:AN$2000,B610,42)),CONCATENATE(INDEX('LŠZ H'!A$2:AM$2000,B610,23),";",INDEX('LŠZ H'!A$2:AM$2000,B610,39)))</f>
        <v>#REF!</v>
      </c>
      <c r="O610" s="226">
        <v>45690</v>
      </c>
      <c r="P610" s="297"/>
    </row>
    <row r="611" spans="1:16" s="583" customFormat="1">
      <c r="A611" s="225" t="s">
        <v>489</v>
      </c>
      <c r="B611" s="258">
        <v>789</v>
      </c>
      <c r="C611" s="392">
        <v>608</v>
      </c>
      <c r="D611" s="225" t="str">
        <f>IF(A611="P",INDEX('LŠZ P'!A$2:AN$2000,B611,11),INDEX('LŠZ H'!A$2:AM$2000,B611,11))</f>
        <v>Milan PAVKO</v>
      </c>
      <c r="E611" s="225" t="str">
        <f>IF(A611="P",INDEX('LŠZ P'!A$2:AN$2000,B611,5),INDEX('LŠZ H'!A$2:AM$2000,B611,5))</f>
        <v>OM–H789</v>
      </c>
      <c r="F611" s="225">
        <f>IF(A611="P",INDEX('LŠZ P'!A$2:AN$2000,B611,6),INDEX('LŠZ H'!A$2:AM$2000,B611,6))</f>
        <v>0</v>
      </c>
      <c r="G611" s="258" t="str">
        <f>IF(A611="P",INDEX('LŠZ P'!A$2:AN$2000,B611,21),INDEX('LŠZ H'!A$2:AM$2000,B611,21))</f>
        <v>Z,P</v>
      </c>
      <c r="H611" s="298">
        <f>IF(A611="P",INDEX('LŠZ P'!A$2:AN$2000,B611,17),INDEX('LŠZ H'!A$2:AM$2000,B611,17))</f>
        <v>14639</v>
      </c>
      <c r="I611" s="226">
        <v>45240</v>
      </c>
      <c r="J611" s="258" t="str">
        <f>IF(A611="P",INDEX('LŠZ P'!A$2:AN$2000,B611,2),INDEX('LŠZ H'!A$2:AM$2000,B611,2))</f>
        <v>MZK</v>
      </c>
      <c r="K611" s="297" t="str">
        <f>IF(A611="P",CONCATENATE(INDEX('LŠZ P'!A$2:AN$2000,B611,24),",",INDEX('LŠZ P'!A$2:AN$2000,B611,26)," ",INDEX('LŠZ P'!A$2:AN$2000,B611,25)),CONCATENATE(INDEX('LŠZ H'!A$2:AM$2000,B611,24),",",INDEX('LŠZ H'!A$2:AM$2000,B611,26)," ",INDEX('LŠZ H'!A$2:AM$2000,B611,25)))</f>
        <v>Komenského 1207/13,050 01 Revúca</v>
      </c>
      <c r="L611" s="297" t="str">
        <f>IF(A611="P",INDEX('LŠZ P'!A$2:AN$2000,B611,20),INDEX('LŠZ H'!A$2:AM$2000,B611,20))</f>
        <v>M. Turan</v>
      </c>
      <c r="M611" s="297" t="str">
        <f>IF(A611="P",CONCATENATE(INDEX('LŠZ P'!A$2:AN$2000,B611,3),"/",INDEX('LŠZ P'!A$2:AN$2000,B611,4)),CONCATENATE(INDEX('LŠZ H'!A$2:AM$2000,B611,3),"/",INDEX('LŠZ H'!A$2:AM$2000,B611,4)))</f>
        <v>PROFI / CROSS 5 SPORT/</v>
      </c>
      <c r="N611" s="297" t="str">
        <f>IF(A611="P",CONCATENATE(INDEX('LŠZ P'!A$2:AN$2000,B611,23),";",INDEX('LŠZ P'!A$2:AN$2000,B611,42)),CONCATENATE(INDEX('LŠZ H'!A$2:AM$2000,B611,23),";",INDEX('LŠZ H'!A$2:AM$2000,B611,39)))</f>
        <v>251/445;</v>
      </c>
      <c r="O611" s="226">
        <v>45965</v>
      </c>
      <c r="P611" s="297"/>
    </row>
    <row r="612" spans="1:16" s="878" customFormat="1">
      <c r="A612" s="225" t="s">
        <v>722</v>
      </c>
      <c r="B612" s="258">
        <v>1290</v>
      </c>
      <c r="C612" s="392">
        <v>609</v>
      </c>
      <c r="D612" s="225" t="str">
        <f>IF(A612="P",INDEX('LŠZ P'!A$2:AN$2000,B612,11),INDEX('LŠZ H'!A$2:AM$2000,B612,11))</f>
        <v>Richard STACHO</v>
      </c>
      <c r="E612" s="225" t="str">
        <f>IF(A612="P",INDEX('LŠZ P'!A$2:AN$2000,B612,5),INDEX('LŠZ H'!A$2:AM$2000,B612,5))</f>
        <v>OM-L290</v>
      </c>
      <c r="F612" s="225">
        <f>IF(A612="P",INDEX('LŠZ P'!A$2:AN$2000,B612,6),INDEX('LŠZ H'!A$2:AM$2000,B612,6))</f>
        <v>0</v>
      </c>
      <c r="G612" s="258" t="str">
        <f>IF(A612="P",INDEX('LŠZ P'!A$2:AN$2000,B612,21),INDEX('LŠZ H'!A$2:AM$2000,B612,21))</f>
        <v>V</v>
      </c>
      <c r="H612" s="298">
        <f>IF(A612="P",INDEX('LŠZ P'!A$2:AN$2000,B612,17),INDEX('LŠZ H'!A$2:AM$2000,B612,17))</f>
        <v>23609</v>
      </c>
      <c r="I612" s="226">
        <v>45243</v>
      </c>
      <c r="J612" s="258" t="str">
        <f>IF(A612="P",INDEX('LŠZ P'!A$2:AN$2000,B612,2),INDEX('LŠZ H'!A$2:AM$2000,B612,2))</f>
        <v>PK</v>
      </c>
      <c r="K612" s="297" t="str">
        <f>IF(A612="P",CONCATENATE(INDEX('LŠZ P'!A$2:AN$2000,B612,24),",",INDEX('LŠZ P'!A$2:AN$2000,B612,26)," ",INDEX('LŠZ P'!A$2:AN$2000,B612,25)),CONCATENATE(INDEX('LŠZ H'!A$2:AM$2000,B612,24),",",INDEX('LŠZ H'!A$2:AM$2000,B612,26)," ",INDEX('LŠZ H'!A$2:AM$2000,B612,25)))</f>
        <v>Do Hája 11,EN-B 45603</v>
      </c>
      <c r="L612" s="297" t="str">
        <f>IF(A612="P",INDEX('LŠZ P'!A$2:AN$2000,B612,20),INDEX('LŠZ H'!A$2:AM$2000,B612,20))</f>
        <v>Čierny</v>
      </c>
      <c r="M612" s="297" t="str">
        <f>IF(A612="P",CONCATENATE(INDEX('LŠZ P'!A$2:AN$2000,B612,3),"/",INDEX('LŠZ P'!A$2:AN$2000,B612,4)),CONCATENATE(INDEX('LŠZ H'!A$2:AM$2000,B612,3),"/",INDEX('LŠZ H'!A$2:AM$2000,B612,4)))</f>
        <v>PLUTO 2 M/</v>
      </c>
      <c r="N612" s="297" t="e">
        <f>IF(A612="P",CONCATENATE(INDEX('LŠZ P'!A$2:AN$2000,B612,23),";",INDEX('LŠZ P'!A$2:AN$2000,B612,42)),CONCATENATE(INDEX('LŠZ H'!A$2:AM$2000,B612,23),";",INDEX('LŠZ H'!A$2:AM$2000,B612,39)))</f>
        <v>#REF!</v>
      </c>
      <c r="O612" s="226">
        <v>45603</v>
      </c>
      <c r="P612" s="297"/>
    </row>
    <row r="613" spans="1:16" s="583" customFormat="1">
      <c r="A613" s="225" t="s">
        <v>722</v>
      </c>
      <c r="B613" s="258">
        <v>1268</v>
      </c>
      <c r="C613" s="392">
        <v>610</v>
      </c>
      <c r="D613" s="225" t="str">
        <f>IF(A613="P",INDEX('LŠZ P'!A$2:AN$2000,B613,11),INDEX('LŠZ H'!A$2:AM$2000,B613,11))</f>
        <v>Ing. Martin OŤAPKA</v>
      </c>
      <c r="E613" s="225" t="str">
        <f>IF(A613="P",INDEX('LŠZ P'!A$2:AN$2000,B613,5),INDEX('LŠZ H'!A$2:AM$2000,B613,5))</f>
        <v>OM-L268</v>
      </c>
      <c r="F613" s="225">
        <f>IF(A613="P",INDEX('LŠZ P'!A$2:AN$2000,B613,6),INDEX('LŠZ H'!A$2:AM$2000,B613,6))</f>
        <v>0</v>
      </c>
      <c r="G613" s="258" t="str">
        <f>IF(A613="P",INDEX('LŠZ P'!A$2:AN$2000,B613,21),INDEX('LŠZ H'!A$2:AM$2000,B613,21))</f>
        <v>V</v>
      </c>
      <c r="H613" s="298">
        <f>IF(A613="P",INDEX('LŠZ P'!A$2:AN$2000,B613,17),INDEX('LŠZ H'!A$2:AM$2000,B613,17))</f>
        <v>23610</v>
      </c>
      <c r="I613" s="226">
        <v>45246</v>
      </c>
      <c r="J613" s="258" t="str">
        <f>IF(A613="P",INDEX('LŠZ P'!A$2:AN$2000,B613,2),INDEX('LŠZ H'!A$2:AM$2000,B613,2))</f>
        <v>PK</v>
      </c>
      <c r="K613" s="297" t="str">
        <f>IF(A613="P",CONCATENATE(INDEX('LŠZ P'!A$2:AN$2000,B613,24),",",INDEX('LŠZ P'!A$2:AN$2000,B613,26)," ",INDEX('LŠZ P'!A$2:AN$2000,B613,25)),CONCATENATE(INDEX('LŠZ H'!A$2:AM$2000,B613,24),",",INDEX('LŠZ H'!A$2:AM$2000,B613,26)," ",INDEX('LŠZ H'!A$2:AM$2000,B613,25)))</f>
        <v>Dorastenecká 10853/3A,EN-C 45963</v>
      </c>
      <c r="L613" s="297" t="str">
        <f>IF(A613="P",INDEX('LŠZ P'!A$2:AN$2000,B613,20),INDEX('LŠZ H'!A$2:AM$2000,B613,20))</f>
        <v>Čierny</v>
      </c>
      <c r="M613" s="297" t="str">
        <f>IF(A613="P",CONCATENATE(INDEX('LŠZ P'!A$2:AN$2000,B613,3),"/",INDEX('LŠZ P'!A$2:AN$2000,B613,4)),CONCATENATE(INDEX('LŠZ H'!A$2:AM$2000,B613,3),"/",INDEX('LŠZ H'!A$2:AM$2000,B613,4)))</f>
        <v>MERLIN M/</v>
      </c>
      <c r="N613" s="297" t="e">
        <f>IF(A613="P",CONCATENATE(INDEX('LŠZ P'!A$2:AN$2000,B613,23),";",INDEX('LŠZ P'!A$2:AN$2000,B613,42)),CONCATENATE(INDEX('LŠZ H'!A$2:AM$2000,B613,23),";",INDEX('LŠZ H'!A$2:AM$2000,B613,39)))</f>
        <v>#REF!</v>
      </c>
      <c r="O613" s="226">
        <v>45963</v>
      </c>
      <c r="P613" s="297"/>
    </row>
    <row r="614" spans="1:16" s="583" customFormat="1">
      <c r="A614" s="225" t="s">
        <v>722</v>
      </c>
      <c r="B614" s="258">
        <v>375</v>
      </c>
      <c r="C614" s="392">
        <v>611</v>
      </c>
      <c r="D614" s="225" t="str">
        <f>IF(A614="P",INDEX('LŠZ P'!A$2:AN$2000,B614,11),INDEX('LŠZ H'!A$2:AM$2000,B614,11))</f>
        <v>Viktor ŠČERBANOVSKÝ</v>
      </c>
      <c r="E614" s="225" t="str">
        <f>IF(A614="P",INDEX('LŠZ P'!A$2:AN$2000,B614,5),INDEX('LŠZ H'!A$2:AM$2000,B614,5))</f>
        <v>OM-P375</v>
      </c>
      <c r="F614" s="225">
        <f>IF(A614="P",INDEX('LŠZ P'!A$2:AN$2000,B614,6),INDEX('LŠZ H'!A$2:AM$2000,B614,6))</f>
        <v>0</v>
      </c>
      <c r="G614" s="258" t="str">
        <f>IF(A614="P",INDEX('LŠZ P'!A$2:AN$2000,B614,21),INDEX('LŠZ H'!A$2:AM$2000,B614,21))</f>
        <v>P</v>
      </c>
      <c r="H614" s="298">
        <f>IF(A614="P",INDEX('LŠZ P'!A$2:AN$2000,B614,17),INDEX('LŠZ H'!A$2:AM$2000,B614,17))</f>
        <v>21614</v>
      </c>
      <c r="I614" s="226">
        <v>45246</v>
      </c>
      <c r="J614" s="258" t="str">
        <f>IF(A614="P",INDEX('LŠZ P'!A$2:AN$2000,B614,2),INDEX('LŠZ H'!A$2:AM$2000,B614,2))</f>
        <v>PK</v>
      </c>
      <c r="K614" s="297" t="str">
        <f>IF(A614="P",CONCATENATE(INDEX('LŠZ P'!A$2:AN$2000,B614,24),",",INDEX('LŠZ P'!A$2:AN$2000,B614,26)," ",INDEX('LŠZ P'!A$2:AN$2000,B614,25)),CONCATENATE(INDEX('LŠZ H'!A$2:AM$2000,B614,24),",",INDEX('LŠZ H'!A$2:AM$2000,B614,26)," ",INDEX('LŠZ H'!A$2:AM$2000,B614,25)))</f>
        <v>Titogradská 17,EN-B 45975</v>
      </c>
      <c r="L614" s="297" t="str">
        <f>IF(A614="P",INDEX('LŠZ P'!A$2:AN$2000,B614,20),INDEX('LŠZ H'!A$2:AM$2000,B614,20))</f>
        <v>Muhelyi</v>
      </c>
      <c r="M614" s="297" t="str">
        <f>IF(A614="P",CONCATENATE(INDEX('LŠZ P'!A$2:AN$2000,B614,3),"/",INDEX('LŠZ P'!A$2:AN$2000,B614,4)),CONCATENATE(INDEX('LŠZ H'!A$2:AM$2000,B614,3),"/",INDEX('LŠZ H'!A$2:AM$2000,B614,4)))</f>
        <v>IOTA 28/</v>
      </c>
      <c r="N614" s="297" t="e">
        <f>IF(A614="P",CONCATENATE(INDEX('LŠZ P'!A$2:AN$2000,B614,23),";",INDEX('LŠZ P'!A$2:AN$2000,B614,42)),CONCATENATE(INDEX('LŠZ H'!A$2:AM$2000,B614,23),";",INDEX('LŠZ H'!A$2:AM$2000,B614,39)))</f>
        <v>#REF!</v>
      </c>
      <c r="O614" s="226">
        <v>45975</v>
      </c>
      <c r="P614" s="297"/>
    </row>
    <row r="615" spans="1:16" s="583" customFormat="1">
      <c r="A615" s="225" t="s">
        <v>722</v>
      </c>
      <c r="B615" s="258">
        <v>1345</v>
      </c>
      <c r="C615" s="392">
        <v>612</v>
      </c>
      <c r="D615" s="225" t="str">
        <f>IF(A615="P",INDEX('LŠZ P'!A$2:AN$2000,B615,11),INDEX('LŠZ H'!A$2:AM$2000,B615,11))</f>
        <v>Jozef KUKLA</v>
      </c>
      <c r="E615" s="225" t="str">
        <f>IF(A615="P",INDEX('LŠZ P'!A$2:AN$2000,B615,5),INDEX('LŠZ H'!A$2:AM$2000,B615,5))</f>
        <v>OM-L345</v>
      </c>
      <c r="F615" s="225">
        <f>IF(A615="P",INDEX('LŠZ P'!A$2:AN$2000,B615,6),INDEX('LŠZ H'!A$2:AM$2000,B615,6))</f>
        <v>0</v>
      </c>
      <c r="G615" s="258" t="str">
        <f>IF(A615="P",INDEX('LŠZ P'!A$2:AN$2000,B615,21),INDEX('LŠZ H'!A$2:AM$2000,B615,21))</f>
        <v>V</v>
      </c>
      <c r="H615" s="298">
        <f>IF(A615="P",INDEX('LŠZ P'!A$2:AN$2000,B615,17),INDEX('LŠZ H'!A$2:AM$2000,B615,17))</f>
        <v>23612</v>
      </c>
      <c r="I615" s="226">
        <v>45250</v>
      </c>
      <c r="J615" s="258" t="str">
        <f>IF(A615="P",INDEX('LŠZ P'!A$2:AN$2000,B615,2),INDEX('LŠZ H'!A$2:AM$2000,B615,2))</f>
        <v>MPK</v>
      </c>
      <c r="K615" s="297" t="str">
        <f>IF(A615="P",CONCATENATE(INDEX('LŠZ P'!A$2:AN$2000,B615,24),",",INDEX('LŠZ P'!A$2:AN$2000,B615,26)," ",INDEX('LŠZ P'!A$2:AN$2000,B615,25)),CONCATENATE(INDEX('LŠZ H'!A$2:AM$2000,B615,24),",",INDEX('LŠZ H'!A$2:AM$2000,B615,26)," ",INDEX('LŠZ H'!A$2:AM$2000,B615,25)))</f>
        <v>Dlhá nad Oravou 248,LTF-1,LTF-2 45962</v>
      </c>
      <c r="L615" s="297" t="str">
        <f>IF(A615="P",INDEX('LŠZ P'!A$2:AN$2000,B615,20),INDEX('LŠZ H'!A$2:AM$2000,B615,20))</f>
        <v>Kačmár</v>
      </c>
      <c r="M615" s="297" t="str">
        <f>IF(A615="P",CONCATENATE(INDEX('LŠZ P'!A$2:AN$2000,B615,3),"/",INDEX('LŠZ P'!A$2:AN$2000,B615,4)),CONCATENATE(INDEX('LŠZ H'!A$2:AM$2000,B615,3),"/",INDEX('LŠZ H'!A$2:AM$2000,B615,4)))</f>
        <v>MIURA RS SM/</v>
      </c>
      <c r="N615" s="297" t="e">
        <f>IF(A615="P",CONCATENATE(INDEX('LŠZ P'!A$2:AN$2000,B615,23),";",INDEX('LŠZ P'!A$2:AN$2000,B615,42)),CONCATENATE(INDEX('LŠZ H'!A$2:AM$2000,B615,23),";",INDEX('LŠZ H'!A$2:AM$2000,B615,39)))</f>
        <v>#REF!</v>
      </c>
      <c r="O615" s="226">
        <v>45962</v>
      </c>
      <c r="P615" s="297"/>
    </row>
    <row r="616" spans="1:16" s="583" customFormat="1">
      <c r="A616" s="225" t="s">
        <v>722</v>
      </c>
      <c r="B616" s="258">
        <v>1353</v>
      </c>
      <c r="C616" s="392">
        <v>613</v>
      </c>
      <c r="D616" s="225" t="str">
        <f>IF(A616="P",INDEX('LŠZ P'!A$2:AN$2000,B616,11),INDEX('LŠZ H'!A$2:AM$2000,B616,11))</f>
        <v>Roman SOCHA</v>
      </c>
      <c r="E616" s="225" t="str">
        <f>IF(A616="P",INDEX('LŠZ P'!A$2:AN$2000,B616,5),INDEX('LŠZ H'!A$2:AM$2000,B616,5))</f>
        <v>OM-L353</v>
      </c>
      <c r="F616" s="225">
        <f>IF(A616="P",INDEX('LŠZ P'!A$2:AN$2000,B616,6),INDEX('LŠZ H'!A$2:AM$2000,B616,6))</f>
        <v>0</v>
      </c>
      <c r="G616" s="258" t="str">
        <f>IF(A616="P",INDEX('LŠZ P'!A$2:AN$2000,B616,21),INDEX('LŠZ H'!A$2:AM$2000,B616,21))</f>
        <v>V</v>
      </c>
      <c r="H616" s="298">
        <f>IF(A616="P",INDEX('LŠZ P'!A$2:AN$2000,B616,17),INDEX('LŠZ H'!A$2:AM$2000,B616,17))</f>
        <v>23613</v>
      </c>
      <c r="I616" s="226">
        <v>45250</v>
      </c>
      <c r="J616" s="258" t="str">
        <f>IF(A616="P",INDEX('LŠZ P'!A$2:AN$2000,B616,2),INDEX('LŠZ H'!A$2:AM$2000,B616,2))</f>
        <v>PK</v>
      </c>
      <c r="K616" s="297" t="str">
        <f>IF(A616="P",CONCATENATE(INDEX('LŠZ P'!A$2:AN$2000,B616,24),",",INDEX('LŠZ P'!A$2:AN$2000,B616,26)," ",INDEX('LŠZ P'!A$2:AN$2000,B616,25)),CONCATENATE(INDEX('LŠZ H'!A$2:AM$2000,B616,24),",",INDEX('LŠZ H'!A$2:AM$2000,B616,26)," ",INDEX('LŠZ H'!A$2:AM$2000,B616,25)))</f>
        <v>Oravské Veselé 945,EN-A 45976</v>
      </c>
      <c r="L616" s="297" t="str">
        <f>IF(A616="P",INDEX('LŠZ P'!A$2:AN$2000,B616,20),INDEX('LŠZ H'!A$2:AM$2000,B616,20))</f>
        <v>Muhelyi</v>
      </c>
      <c r="M616" s="297" t="str">
        <f>IF(A616="P",CONCATENATE(INDEX('LŠZ P'!A$2:AN$2000,B616,3),"/",INDEX('LŠZ P'!A$2:AN$2000,B616,4)),CONCATENATE(INDEX('LŠZ H'!A$2:AM$2000,B616,3),"/",INDEX('LŠZ H'!A$2:AM$2000,B616,4)))</f>
        <v>MITO 2 RS ML/</v>
      </c>
      <c r="N616" s="297" t="e">
        <f>IF(A616="P",CONCATENATE(INDEX('LŠZ P'!A$2:AN$2000,B616,23),";",INDEX('LŠZ P'!A$2:AN$2000,B616,42)),CONCATENATE(INDEX('LŠZ H'!A$2:AM$2000,B616,23),";",INDEX('LŠZ H'!A$2:AM$2000,B616,39)))</f>
        <v>#REF!</v>
      </c>
      <c r="O616" s="226">
        <v>45976</v>
      </c>
      <c r="P616" s="297"/>
    </row>
    <row r="617" spans="1:16" s="583" customFormat="1">
      <c r="A617" s="225" t="s">
        <v>722</v>
      </c>
      <c r="B617" s="258">
        <v>1354</v>
      </c>
      <c r="C617" s="392">
        <v>614</v>
      </c>
      <c r="D617" s="225" t="str">
        <f>IF(A617="P",INDEX('LŠZ P'!A$2:AN$2000,B617,11),INDEX('LŠZ H'!A$2:AM$2000,B617,11))</f>
        <v>Roman ROMAŇÁK</v>
      </c>
      <c r="E617" s="225" t="str">
        <f>IF(A617="P",INDEX('LŠZ P'!A$2:AN$2000,B617,5),INDEX('LŠZ H'!A$2:AM$2000,B617,5))</f>
        <v>OM-L354</v>
      </c>
      <c r="F617" s="225">
        <f>IF(A617="P",INDEX('LŠZ P'!A$2:AN$2000,B617,6),INDEX('LŠZ H'!A$2:AM$2000,B617,6))</f>
        <v>0</v>
      </c>
      <c r="G617" s="258" t="str">
        <f>IF(A617="P",INDEX('LŠZ P'!A$2:AN$2000,B617,21),INDEX('LŠZ H'!A$2:AM$2000,B617,21))</f>
        <v>V</v>
      </c>
      <c r="H617" s="298">
        <f>IF(A617="P",INDEX('LŠZ P'!A$2:AN$2000,B617,17),INDEX('LŠZ H'!A$2:AM$2000,B617,17))</f>
        <v>23614</v>
      </c>
      <c r="I617" s="226">
        <v>45250</v>
      </c>
      <c r="J617" s="258" t="str">
        <f>IF(A617="P",INDEX('LŠZ P'!A$2:AN$2000,B617,2),INDEX('LŠZ H'!A$2:AM$2000,B617,2))</f>
        <v>PK</v>
      </c>
      <c r="K617" s="297" t="str">
        <f>IF(A617="P",CONCATENATE(INDEX('LŠZ P'!A$2:AN$2000,B617,24),",",INDEX('LŠZ P'!A$2:AN$2000,B617,26)," ",INDEX('LŠZ P'!A$2:AN$2000,B617,25)),CONCATENATE(INDEX('LŠZ H'!A$2:AM$2000,B617,24),",",INDEX('LŠZ H'!A$2:AM$2000,B617,26)," ",INDEX('LŠZ H'!A$2:AM$2000,B617,25)))</f>
        <v>Oravské Veselé 19,EN-A 45976</v>
      </c>
      <c r="L617" s="297" t="str">
        <f>IF(A617="P",INDEX('LŠZ P'!A$2:AN$2000,B617,20),INDEX('LŠZ H'!A$2:AM$2000,B617,20))</f>
        <v>Muhelyi</v>
      </c>
      <c r="M617" s="297" t="str">
        <f>IF(A617="P",CONCATENATE(INDEX('LŠZ P'!A$2:AN$2000,B617,3),"/",INDEX('LŠZ P'!A$2:AN$2000,B617,4)),CONCATENATE(INDEX('LŠZ H'!A$2:AM$2000,B617,3),"/",INDEX('LŠZ H'!A$2:AM$2000,B617,4)))</f>
        <v>MITO 2 RS ML/</v>
      </c>
      <c r="N617" s="297" t="e">
        <f>IF(A617="P",CONCATENATE(INDEX('LŠZ P'!A$2:AN$2000,B617,23),";",INDEX('LŠZ P'!A$2:AN$2000,B617,42)),CONCATENATE(INDEX('LŠZ H'!A$2:AM$2000,B617,23),";",INDEX('LŠZ H'!A$2:AM$2000,B617,39)))</f>
        <v>#REF!</v>
      </c>
      <c r="O617" s="226">
        <v>45976</v>
      </c>
      <c r="P617" s="297"/>
    </row>
    <row r="618" spans="1:16" s="583" customFormat="1">
      <c r="A618" s="225" t="s">
        <v>722</v>
      </c>
      <c r="B618" s="258">
        <v>220</v>
      </c>
      <c r="C618" s="392">
        <v>615</v>
      </c>
      <c r="D618" s="225" t="str">
        <f>IF(A618="P",INDEX('LŠZ P'!A$2:AN$2000,B618,11),INDEX('LŠZ H'!A$2:AM$2000,B618,11))</f>
        <v>Martin POLERECKÝ</v>
      </c>
      <c r="E618" s="297" t="str">
        <f>IF(A618="P",INDEX('LŠZ P'!A$2:AN$2000,B618,5),INDEX('LŠZ H'!A$2:AM$2000,B618,5))</f>
        <v>OM-P220</v>
      </c>
      <c r="F618" s="298">
        <f>IF(A618="P",INDEX('LŠZ P'!A$2:AN$2000,B618,6),INDEX('LŠZ H'!A$2:AM$2000,B618,6))</f>
        <v>0</v>
      </c>
      <c r="G618" s="258" t="str">
        <f>IF(A618="P",INDEX('LŠZ P'!A$2:AN$2000,B618,21),INDEX('LŠZ H'!A$2:AM$2000,B618,21))</f>
        <v>P</v>
      </c>
      <c r="H618" s="298">
        <f>IF(A618="P",INDEX('LŠZ P'!A$2:AN$2000,B618,17),INDEX('LŠZ H'!A$2:AM$2000,B618,17))</f>
        <v>22403</v>
      </c>
      <c r="I618" s="226">
        <v>45251</v>
      </c>
      <c r="J618" s="258" t="str">
        <f>IF(A618="P",INDEX('LŠZ P'!A$2:AN$2000,B618,2),INDEX('LŠZ H'!A$2:AM$2000,B618,2))</f>
        <v>PK</v>
      </c>
      <c r="K618" s="297" t="str">
        <f>IF(A618="P",CONCATENATE(INDEX('LŠZ P'!A$2:AN$2000,B618,24),",",INDEX('LŠZ P'!A$2:AN$2000,B618,26)," ",INDEX('LŠZ P'!A$2:AN$2000,B618,25)),CONCATENATE(INDEX('LŠZ H'!A$2:AM$2000,B618,24),",",INDEX('LŠZ H'!A$2:AM$2000,B618,26)," ",INDEX('LŠZ H'!A$2:AM$2000,B618,25)))</f>
        <v>Sv. Cyrila 19/3,EN-B 45974</v>
      </c>
      <c r="L618" s="297" t="str">
        <f>IF(A618="P",INDEX('LŠZ P'!A$2:AN$2000,B618,20),INDEX('LŠZ H'!A$2:AM$2000,B618,20))</f>
        <v>Ďurina</v>
      </c>
      <c r="M618" s="297" t="str">
        <f>IF(A618="P",CONCATENATE(INDEX('LŠZ P'!A$2:AN$2000,B618,3),"/",INDEX('LŠZ P'!A$2:AN$2000,B618,4)),CONCATENATE(INDEX('LŠZ H'!A$2:AM$2000,B618,3),"/",INDEX('LŠZ H'!A$2:AM$2000,B618,4)))</f>
        <v>APOLLO 2 L/</v>
      </c>
      <c r="N618" s="297" t="e">
        <f>IF(A618="P",CONCATENATE(INDEX('LŠZ P'!A$2:AN$2000,B618,23),";",INDEX('LŠZ P'!A$2:AN$2000,B618,42)),CONCATENATE(INDEX('LŠZ H'!A$2:AM$2000,B618,23),";",INDEX('LŠZ H'!A$2:AM$2000,B618,39)))</f>
        <v>#REF!</v>
      </c>
      <c r="O618" s="226">
        <v>45974</v>
      </c>
      <c r="P618" s="297"/>
    </row>
    <row r="619" spans="1:16" s="583" customFormat="1">
      <c r="A619" s="225" t="s">
        <v>722</v>
      </c>
      <c r="B619" s="258">
        <v>1319</v>
      </c>
      <c r="C619" s="392">
        <v>616</v>
      </c>
      <c r="D619" s="225" t="str">
        <f>IF(A619="P",INDEX('LŠZ P'!A$2:AN$2000,B619,11),INDEX('LŠZ H'!A$2:AM$2000,B619,11))</f>
        <v>Aleš BENKO</v>
      </c>
      <c r="E619" s="297" t="str">
        <f>IF(A619="P",INDEX('LŠZ P'!A$2:AN$2000,B619,5),INDEX('LŠZ H'!A$2:AM$2000,B619,5))</f>
        <v>OM-L319</v>
      </c>
      <c r="F619" s="298">
        <f>IF(A619="P",INDEX('LŠZ P'!A$2:AN$2000,B619,6),INDEX('LŠZ H'!A$2:AM$2000,B619,6))</f>
        <v>0</v>
      </c>
      <c r="G619" s="258" t="str">
        <f>IF(A619="P",INDEX('LŠZ P'!A$2:AN$2000,B619,21),INDEX('LŠZ H'!A$2:AM$2000,B619,21))</f>
        <v>V</v>
      </c>
      <c r="H619" s="298">
        <f>IF(A619="P",INDEX('LŠZ P'!A$2:AN$2000,B619,17),INDEX('LŠZ H'!A$2:AM$2000,B619,17))</f>
        <v>23616</v>
      </c>
      <c r="I619" s="226">
        <v>45251</v>
      </c>
      <c r="J619" s="258" t="str">
        <f>IF(A619="P",INDEX('LŠZ P'!A$2:AN$2000,B619,2),INDEX('LŠZ H'!A$2:AM$2000,B619,2))</f>
        <v>PK</v>
      </c>
      <c r="K619" s="297" t="str">
        <f>IF(A619="P",CONCATENATE(INDEX('LŠZ P'!A$2:AN$2000,B619,24),",",INDEX('LŠZ P'!A$2:AN$2000,B619,26)," ",INDEX('LŠZ P'!A$2:AN$2000,B619,25)),CONCATENATE(INDEX('LŠZ H'!A$2:AM$2000,B619,24),",",INDEX('LŠZ H'!A$2:AM$2000,B619,26)," ",INDEX('LŠZ H'!A$2:AM$2000,B619,25)))</f>
        <v>Sebedín 72,EN-A 45975</v>
      </c>
      <c r="L619" s="297" t="str">
        <f>IF(A619="P",INDEX('LŠZ P'!A$2:AN$2000,B619,20),INDEX('LŠZ H'!A$2:AM$2000,B619,20))</f>
        <v>Muhelyi</v>
      </c>
      <c r="M619" s="297" t="str">
        <f>IF(A619="P",CONCATENATE(INDEX('LŠZ P'!A$2:AN$2000,B619,3),"/",INDEX('LŠZ P'!A$2:AN$2000,B619,4)),CONCATENATE(INDEX('LŠZ H'!A$2:AM$2000,B619,3),"/",INDEX('LŠZ H'!A$2:AM$2000,B619,4)))</f>
        <v>SUSI 4 23/</v>
      </c>
      <c r="N619" s="297" t="e">
        <f>IF(A619="P",CONCATENATE(INDEX('LŠZ P'!A$2:AN$2000,B619,23),";",INDEX('LŠZ P'!A$2:AN$2000,B619,42)),CONCATENATE(INDEX('LŠZ H'!A$2:AM$2000,B619,23),";",INDEX('LŠZ H'!A$2:AM$2000,B619,39)))</f>
        <v>#REF!</v>
      </c>
      <c r="O619" s="226">
        <v>45975</v>
      </c>
      <c r="P619" s="297"/>
    </row>
    <row r="620" spans="1:16" s="583" customFormat="1">
      <c r="A620" s="225" t="s">
        <v>722</v>
      </c>
      <c r="B620" s="258">
        <v>1314</v>
      </c>
      <c r="C620" s="392">
        <v>617</v>
      </c>
      <c r="D620" s="225" t="str">
        <f>IF(A620="P",INDEX('LŠZ P'!A$2:AN$2000,B620,11),INDEX('LŠZ H'!A$2:AM$2000,B620,11))</f>
        <v>Ing. Rastislav GALBA</v>
      </c>
      <c r="E620" s="297" t="str">
        <f>IF(A620="P",INDEX('LŠZ P'!A$2:AN$2000,B620,5),INDEX('LŠZ H'!A$2:AM$2000,B620,5))</f>
        <v>OM-L314</v>
      </c>
      <c r="F620" s="298">
        <f>IF(A620="P",INDEX('LŠZ P'!A$2:AN$2000,B620,6),INDEX('LŠZ H'!A$2:AM$2000,B620,6))</f>
        <v>0</v>
      </c>
      <c r="G620" s="258" t="str">
        <f>IF(A620="P",INDEX('LŠZ P'!A$2:AN$2000,B620,21),INDEX('LŠZ H'!A$2:AM$2000,B620,21))</f>
        <v>P</v>
      </c>
      <c r="H620" s="298">
        <f>IF(A620="P",INDEX('LŠZ P'!A$2:AN$2000,B620,17),INDEX('LŠZ H'!A$2:AM$2000,B620,17))</f>
        <v>21593</v>
      </c>
      <c r="I620" s="226">
        <v>45251</v>
      </c>
      <c r="J620" s="258" t="str">
        <f>IF(A620="P",INDEX('LŠZ P'!A$2:AN$2000,B620,2),INDEX('LŠZ H'!A$2:AM$2000,B620,2))</f>
        <v>PK</v>
      </c>
      <c r="K620" s="297" t="str">
        <f>IF(A620="P",CONCATENATE(INDEX('LŠZ P'!A$2:AN$2000,B620,24),",",INDEX('LŠZ P'!A$2:AN$2000,B620,26)," ",INDEX('LŠZ P'!A$2:AN$2000,B620,25)),CONCATENATE(INDEX('LŠZ H'!A$2:AM$2000,B620,24),",",INDEX('LŠZ H'!A$2:AM$2000,B620,26)," ",INDEX('LŠZ H'!A$2:AM$2000,B620,25)))</f>
        <v>Iľanovo 156,DGAC 45976</v>
      </c>
      <c r="L620" s="297" t="str">
        <f>IF(A620="P",INDEX('LŠZ P'!A$2:AN$2000,B620,20),INDEX('LŠZ H'!A$2:AM$2000,B620,20))</f>
        <v>Adame</v>
      </c>
      <c r="M620" s="297" t="str">
        <f>IF(A620="P",CONCATENATE(INDEX('LŠZ P'!A$2:AN$2000,B620,3),"/",INDEX('LŠZ P'!A$2:AN$2000,B620,4)),CONCATENATE(INDEX('LŠZ H'!A$2:AM$2000,B620,3),"/",INDEX('LŠZ H'!A$2:AM$2000,B620,4)))</f>
        <v>COLORADO 27/</v>
      </c>
      <c r="N620" s="297" t="e">
        <f>IF(A620="P",CONCATENATE(INDEX('LŠZ P'!A$2:AN$2000,B620,23),";",INDEX('LŠZ P'!A$2:AN$2000,B620,42)),CONCATENATE(INDEX('LŠZ H'!A$2:AM$2000,B620,23),";",INDEX('LŠZ H'!A$2:AM$2000,B620,39)))</f>
        <v>#REF!</v>
      </c>
      <c r="O620" s="226">
        <v>45976</v>
      </c>
      <c r="P620" s="297"/>
    </row>
    <row r="621" spans="1:16" s="583" customFormat="1">
      <c r="A621" s="225" t="s">
        <v>722</v>
      </c>
      <c r="B621" s="258">
        <v>362</v>
      </c>
      <c r="C621" s="392">
        <v>618</v>
      </c>
      <c r="D621" s="225" t="str">
        <f>IF(A621="P",INDEX('LŠZ P'!A$2:AN$2000,B621,11),INDEX('LŠZ H'!A$2:AM$2000,B621,11))</f>
        <v>Marián ADAME</v>
      </c>
      <c r="E621" s="297" t="str">
        <f>IF(A621="P",INDEX('LŠZ P'!A$2:AN$2000,B621,5),INDEX('LŠZ H'!A$2:AM$2000,B621,5))</f>
        <v>OM-P362</v>
      </c>
      <c r="F621" s="298">
        <f>IF(A621="P",INDEX('LŠZ P'!A$2:AN$2000,B621,6),INDEX('LŠZ H'!A$2:AM$2000,B621,6))</f>
        <v>0</v>
      </c>
      <c r="G621" s="258" t="str">
        <f>IF(A621="P",INDEX('LŠZ P'!A$2:AN$2000,B621,21),INDEX('LŠZ H'!A$2:AM$2000,B621,21))</f>
        <v>P</v>
      </c>
      <c r="H621" s="298">
        <v>22618</v>
      </c>
      <c r="I621" s="226">
        <v>45251</v>
      </c>
      <c r="J621" s="258" t="str">
        <f>IF(A621="P",INDEX('LŠZ P'!A$2:AN$2000,B621,2),INDEX('LŠZ H'!A$2:AM$2000,B621,2))</f>
        <v>MPK</v>
      </c>
      <c r="K621" s="297" t="str">
        <f>IF(A621="P",CONCATENATE(INDEX('LŠZ P'!A$2:AN$2000,B621,24),",",INDEX('LŠZ P'!A$2:AN$2000,B621,26)," ",INDEX('LŠZ P'!A$2:AN$2000,B621,25)),CONCATENATE(INDEX('LŠZ H'!A$2:AM$2000,B621,24),",",INDEX('LŠZ H'!A$2:AM$2000,B621,26)," ",INDEX('LŠZ H'!A$2:AM$2000,B621,25)))</f>
        <v>1. mája 1205 ,EN-B 44537</v>
      </c>
      <c r="L621" s="297" t="str">
        <f>IF(A621="P",INDEX('LŠZ P'!A$2:AN$2000,B621,20),INDEX('LŠZ H'!A$2:AM$2000,B621,20))</f>
        <v>Adame</v>
      </c>
      <c r="M621" s="297" t="str">
        <f>IF(A621="P",CONCATENATE(INDEX('LŠZ P'!A$2:AN$2000,B621,3),"/",INDEX('LŠZ P'!A$2:AN$2000,B621,4)),CONCATENATE(INDEX('LŠZ H'!A$2:AM$2000,B621,3),"/",INDEX('LŠZ H'!A$2:AM$2000,B621,4)))</f>
        <v>TREND 5 28 L/</v>
      </c>
      <c r="N621" s="297" t="e">
        <f>IF(A621="P",CONCATENATE(INDEX('LŠZ P'!A$2:AN$2000,B621,23),";",INDEX('LŠZ P'!A$2:AN$2000,B621,42)),CONCATENATE(INDEX('LŠZ H'!A$2:AM$2000,B621,23),";",INDEX('LŠZ H'!A$2:AM$2000,B621,39)))</f>
        <v>#REF!</v>
      </c>
      <c r="O621" s="226">
        <v>45968</v>
      </c>
      <c r="P621" s="297"/>
    </row>
    <row r="622" spans="1:16" s="878" customFormat="1">
      <c r="A622" s="225" t="s">
        <v>722</v>
      </c>
      <c r="B622" s="258">
        <v>273</v>
      </c>
      <c r="C622" s="392">
        <v>619</v>
      </c>
      <c r="D622" s="225" t="str">
        <f>IF(A622="P",INDEX('LŠZ P'!A$2:AN$2000,B622,11),INDEX('LŠZ H'!A$2:AM$2000,B622,11))</f>
        <v>Mgr.Ing.Andrej LEGUTKÝ</v>
      </c>
      <c r="E622" s="297" t="str">
        <f>IF(A622="P",INDEX('LŠZ P'!A$2:AN$2000,B622,5),INDEX('LŠZ H'!A$2:AM$2000,B622,5))</f>
        <v>OM-P273</v>
      </c>
      <c r="F622" s="298">
        <f>IF(A622="P",INDEX('LŠZ P'!A$2:AN$2000,B622,6),INDEX('LŠZ H'!A$2:AM$2000,B622,6))</f>
        <v>0</v>
      </c>
      <c r="G622" s="258" t="str">
        <f>IF(A622="P",INDEX('LŠZ P'!A$2:AN$2000,B622,21),INDEX('LŠZ H'!A$2:AM$2000,B622,21))</f>
        <v>P</v>
      </c>
      <c r="H622" s="298">
        <v>22619</v>
      </c>
      <c r="I622" s="226">
        <v>45252</v>
      </c>
      <c r="J622" s="258" t="str">
        <f>IF(A622="P",INDEX('LŠZ P'!A$2:AN$2000,B622,2),INDEX('LŠZ H'!A$2:AM$2000,B622,2))</f>
        <v>PK</v>
      </c>
      <c r="K622" s="297" t="str">
        <f>IF(A622="P",CONCATENATE(INDEX('LŠZ P'!A$2:AN$2000,B622,24),",",INDEX('LŠZ P'!A$2:AN$2000,B622,26)," ",INDEX('LŠZ P'!A$2:AN$2000,B622,25)),CONCATENATE(INDEX('LŠZ H'!A$2:AM$2000,B622,24),",",INDEX('LŠZ H'!A$2:AM$2000,B622,26)," ",INDEX('LŠZ H'!A$2:AM$2000,B622,25)))</f>
        <v>Kpt.Nálepku 139/98,EN-C 45974</v>
      </c>
      <c r="L622" s="297" t="str">
        <f>IF(A622="P",INDEX('LŠZ P'!A$2:AN$2000,B622,20),INDEX('LŠZ H'!A$2:AM$2000,B622,20))</f>
        <v>Šleboda</v>
      </c>
      <c r="M622" s="297" t="str">
        <f>IF(A622="P",CONCATENATE(INDEX('LŠZ P'!A$2:AN$2000,B622,3),"/",INDEX('LŠZ P'!A$2:AN$2000,B622,4)),CONCATENATE(INDEX('LŠZ H'!A$2:AM$2000,B622,3),"/",INDEX('LŠZ H'!A$2:AM$2000,B622,4)))</f>
        <v>DELTA 2 XL/</v>
      </c>
      <c r="N622" s="297" t="e">
        <f>IF(A622="P",CONCATENATE(INDEX('LŠZ P'!A$2:AN$2000,B622,23),";",INDEX('LŠZ P'!A$2:AN$2000,B622,42)),CONCATENATE(INDEX('LŠZ H'!A$2:AM$2000,B622,23),";",INDEX('LŠZ H'!A$2:AM$2000,B622,39)))</f>
        <v>#REF!</v>
      </c>
      <c r="O622" s="226">
        <v>45974</v>
      </c>
      <c r="P622" s="297"/>
    </row>
    <row r="623" spans="1:16" s="878" customFormat="1">
      <c r="A623" s="225" t="s">
        <v>722</v>
      </c>
      <c r="B623" s="258">
        <v>590</v>
      </c>
      <c r="C623" s="392">
        <v>620</v>
      </c>
      <c r="D623" s="225" t="str">
        <f>IF(A623="P",INDEX('LŠZ P'!A$2:AN$2000,B623,11),INDEX('LŠZ H'!A$2:AM$2000,B623,11))</f>
        <v>Mgr. Ing. Andrej LEGUTKÝ</v>
      </c>
      <c r="E623" s="299" t="str">
        <f>IF(A623="P",INDEX('LŠZ P'!A$2:AN$2000,B623,5),INDEX('LŠZ H'!A$2:AM$2000,B623,5))</f>
        <v>OM-P590</v>
      </c>
      <c r="F623" s="298" t="str">
        <f>IF(A623="P",INDEX('LŠZ P'!A$2:AN$2000,B623,6),INDEX('LŠZ H'!A$2:AM$2000,B623,6))</f>
        <v>P590</v>
      </c>
      <c r="G623" s="258" t="str">
        <f>IF(A623="P",INDEX('LŠZ P'!A$2:AN$2000,B623,21),INDEX('LŠZ H'!A$2:AM$2000,B623,21))</f>
        <v>P,P</v>
      </c>
      <c r="H623" s="298" t="s">
        <v>10305</v>
      </c>
      <c r="I623" s="226">
        <v>45252</v>
      </c>
      <c r="J623" s="258" t="str">
        <f>IF(A623="P",INDEX('LŠZ P'!A$2:AN$2000,B623,2),INDEX('LŠZ H'!A$2:AM$2000,B623,2))</f>
        <v>MPK</v>
      </c>
      <c r="K623" s="297" t="str">
        <f>IF(A623="P",CONCATENATE(INDEX('LŠZ P'!A$2:AN$2000,B623,24),",",INDEX('LŠZ P'!A$2:AN$2000,B623,26)," ",INDEX('LŠZ P'!A$2:AN$2000,B623,25)),CONCATENATE(INDEX('LŠZ H'!A$2:AM$2000,B623,24),",",INDEX('LŠZ H'!A$2:AM$2000,B623,26)," ",INDEX('LŠZ H'!A$2:AM$2000,B623,25)))</f>
        <v>Kpt.Nálepku 139/98,EN-B 45250</v>
      </c>
      <c r="L623" s="297" t="str">
        <f>IF(A623="P",INDEX('LŠZ P'!A$2:AN$2000,B623,20),INDEX('LŠZ H'!A$2:AM$2000,B623,20))</f>
        <v>Šleboda</v>
      </c>
      <c r="M623" s="297" t="str">
        <f>IF(A623="P",CONCATENATE(INDEX('LŠZ P'!A$2:AN$2000,B623,3),"/",INDEX('LŠZ P'!A$2:AN$2000,B623,4)),CONCATENATE(INDEX('LŠZ H'!A$2:AM$2000,B623,3),"/",INDEX('LŠZ H'!A$2:AM$2000,B623,4)))</f>
        <v>ELLUS 2 XL/SPIN 180 E/R</v>
      </c>
      <c r="N623" s="297" t="e">
        <f>IF(A623="P",CONCATENATE(INDEX('LŠZ P'!A$2:AN$2000,B623,23),";",INDEX('LŠZ P'!A$2:AN$2000,B623,42)),CONCATENATE(INDEX('LŠZ H'!A$2:AM$2000,B623,23),";",INDEX('LŠZ H'!A$2:AM$2000,B623,39)))</f>
        <v>#REF!</v>
      </c>
      <c r="O623" s="226">
        <v>45974</v>
      </c>
      <c r="P623" s="297"/>
    </row>
    <row r="624" spans="1:16" s="878" customFormat="1">
      <c r="A624" s="225" t="s">
        <v>722</v>
      </c>
      <c r="B624" s="258">
        <v>1416</v>
      </c>
      <c r="C624" s="392">
        <v>621</v>
      </c>
      <c r="D624" s="225" t="str">
        <f>IF(A624="P",INDEX('LŠZ P'!A$2:AN$2000,B624,11),INDEX('LŠZ H'!A$2:AM$2000,B624,11))</f>
        <v>Juraj JEŽO</v>
      </c>
      <c r="E624" s="297" t="str">
        <f>IF(A624="P",INDEX('LŠZ P'!A$2:AN$2000,B624,5),INDEX('LŠZ H'!A$2:AM$2000,B624,5))</f>
        <v>OM-L416</v>
      </c>
      <c r="F624" s="298">
        <f>IF(A624="P",INDEX('LŠZ P'!A$2:AN$2000,B624,6),INDEX('LŠZ H'!A$2:AM$2000,B624,6))</f>
        <v>0</v>
      </c>
      <c r="G624" s="258" t="str">
        <f>IF(A624="P",INDEX('LŠZ P'!A$2:AN$2000,B624,21),INDEX('LŠZ H'!A$2:AM$2000,B624,21))</f>
        <v>Z</v>
      </c>
      <c r="H624" s="298">
        <v>22621</v>
      </c>
      <c r="I624" s="226">
        <v>45252</v>
      </c>
      <c r="J624" s="258" t="str">
        <f>IF(A624="P",INDEX('LŠZ P'!A$2:AN$2000,B624,2),INDEX('LŠZ H'!A$2:AM$2000,B624,2))</f>
        <v>PK</v>
      </c>
      <c r="K624" s="297" t="str">
        <f>IF(A624="P",CONCATENATE(INDEX('LŠZ P'!A$2:AN$2000,B624,24),",",INDEX('LŠZ P'!A$2:AN$2000,B624,26)," ",INDEX('LŠZ P'!A$2:AN$2000,B624,25)),CONCATENATE(INDEX('LŠZ H'!A$2:AM$2000,B624,24),",",INDEX('LŠZ H'!A$2:AM$2000,B624,26)," ",INDEX('LŠZ H'!A$2:AM$2000,B624,25)))</f>
        <v>Baničova 7,EN-C 45780</v>
      </c>
      <c r="L624" s="297" t="str">
        <f>IF(A624="P",INDEX('LŠZ P'!A$2:AN$2000,B624,20),INDEX('LŠZ H'!A$2:AM$2000,B624,20))</f>
        <v>Vyparina</v>
      </c>
      <c r="M624" s="297" t="str">
        <f>IF(A624="P",CONCATENATE(INDEX('LŠZ P'!A$2:AN$2000,B624,3),"/",INDEX('LŠZ P'!A$2:AN$2000,B624,4)),CONCATENATE(INDEX('LŠZ H'!A$2:AM$2000,B624,3),"/",INDEX('LŠZ H'!A$2:AM$2000,B624,4)))</f>
        <v>PHOTON MS/</v>
      </c>
      <c r="N624" s="297" t="e">
        <f>IF(A624="P",CONCATENATE(INDEX('LŠZ P'!A$2:AN$2000,B624,23),";",INDEX('LŠZ P'!A$2:AN$2000,B624,42)),CONCATENATE(INDEX('LŠZ H'!A$2:AM$2000,B624,23),";",INDEX('LŠZ H'!A$2:AM$2000,B624,39)))</f>
        <v>#REF!</v>
      </c>
      <c r="O624" s="226">
        <v>45780</v>
      </c>
      <c r="P624" s="962"/>
    </row>
    <row r="625" spans="1:16" s="583" customFormat="1">
      <c r="A625" s="225" t="s">
        <v>722</v>
      </c>
      <c r="B625" s="258">
        <v>421</v>
      </c>
      <c r="C625" s="392">
        <v>622</v>
      </c>
      <c r="D625" s="225" t="str">
        <f>IF(A625="P",INDEX('LŠZ P'!A$2:AN$2000,B625,11),INDEX('LŠZ H'!A$2:AM$2000,B625,11))</f>
        <v>Ing. Peter ŠÁRICZKI</v>
      </c>
      <c r="E625" s="297" t="str">
        <f>IF(A625="P",INDEX('LŠZ P'!A$2:AN$2000,B625,5),INDEX('LŠZ H'!A$2:AM$2000,B625,5))</f>
        <v>OM-P421</v>
      </c>
      <c r="F625" s="298">
        <f>IF(A625="P",INDEX('LŠZ P'!A$2:AN$2000,B625,6),INDEX('LŠZ H'!A$2:AM$2000,B625,6))</f>
        <v>0</v>
      </c>
      <c r="G625" s="258" t="str">
        <f>IF(A625="P",INDEX('LŠZ P'!A$2:AN$2000,B625,21),INDEX('LŠZ H'!A$2:AM$2000,B625,21))</f>
        <v>P</v>
      </c>
      <c r="H625" s="298">
        <v>21620</v>
      </c>
      <c r="I625" s="226">
        <v>45253</v>
      </c>
      <c r="J625" s="258" t="str">
        <f>IF(A625="P",INDEX('LŠZ P'!A$2:AN$2000,B625,2),INDEX('LŠZ H'!A$2:AM$2000,B625,2))</f>
        <v>PK</v>
      </c>
      <c r="K625" s="297" t="str">
        <f>IF(A625="P",CONCATENATE(INDEX('LŠZ P'!A$2:AN$2000,B625,24),",",INDEX('LŠZ P'!A$2:AN$2000,B625,26)," ",INDEX('LŠZ P'!A$2:AN$2000,B625,25)),CONCATENATE(INDEX('LŠZ H'!A$2:AM$2000,B625,24),",",INDEX('LŠZ H'!A$2:AM$2000,B625,26)," ",INDEX('LŠZ H'!A$2:AM$2000,B625,25)))</f>
        <v>Starojánska 64/40,EN-B 45980</v>
      </c>
      <c r="L625" s="297" t="str">
        <f>IF(A625="P",INDEX('LŠZ P'!A$2:AN$2000,B625,20),INDEX('LŠZ H'!A$2:AM$2000,B625,20))</f>
        <v>Šáriczki</v>
      </c>
      <c r="M625" s="297" t="str">
        <f>IF(A625="P",CONCATENATE(INDEX('LŠZ P'!A$2:AN$2000,B625,3),"/",INDEX('LŠZ P'!A$2:AN$2000,B625,4)),CONCATENATE(INDEX('LŠZ H'!A$2:AM$2000,B625,3),"/",INDEX('LŠZ H'!A$2:AM$2000,B625,4)))</f>
        <v>VITA 2 M/</v>
      </c>
      <c r="N625" s="297" t="e">
        <f>IF(A625="P",CONCATENATE(INDEX('LŠZ P'!A$2:AN$2000,B625,23),";",INDEX('LŠZ P'!A$2:AN$2000,B625,42)),CONCATENATE(INDEX('LŠZ H'!A$2:AM$2000,B625,23),";",INDEX('LŠZ H'!A$2:AM$2000,B625,39)))</f>
        <v>#REF!</v>
      </c>
      <c r="O625" s="226">
        <v>45980</v>
      </c>
      <c r="P625" s="297"/>
    </row>
    <row r="626" spans="1:16" s="878" customFormat="1">
      <c r="A626" s="225" t="s">
        <v>722</v>
      </c>
      <c r="B626" s="258">
        <v>1221</v>
      </c>
      <c r="C626" s="392">
        <v>623</v>
      </c>
      <c r="D626" s="225" t="str">
        <f>IF(A626="P",INDEX('LŠZ P'!A$2:AN$2000,B626,11),INDEX('LŠZ H'!A$2:AM$2000,B626,11))</f>
        <v>Krzystof ORAMUS</v>
      </c>
      <c r="E626" s="297" t="str">
        <f>IF(A626="P",INDEX('LŠZ P'!A$2:AN$2000,B626,5),INDEX('LŠZ H'!A$2:AM$2000,B626,5))</f>
        <v>OM-L221</v>
      </c>
      <c r="F626" s="298" t="str">
        <f>IF(A626="P",INDEX('LŠZ P'!A$2:AN$2000,B626,6),INDEX('LŠZ H'!A$2:AM$2000,B626,6))</f>
        <v>L221</v>
      </c>
      <c r="G626" s="258" t="str">
        <f>IF(A626="P",INDEX('LŠZ P'!A$2:AN$2000,B626,21),INDEX('LŠZ H'!A$2:AM$2000,B626,21))</f>
        <v>V</v>
      </c>
      <c r="H626" s="298">
        <v>22623</v>
      </c>
      <c r="I626" s="226">
        <v>45257</v>
      </c>
      <c r="J626" s="258" t="str">
        <f>IF(A626="P",INDEX('LŠZ P'!A$2:AN$2000,B626,2),INDEX('LŠZ H'!A$2:AM$2000,B626,2))</f>
        <v>MPK</v>
      </c>
      <c r="K626" s="297" t="str">
        <f>IF(A626="P",CONCATENATE(INDEX('LŠZ P'!A$2:AN$2000,B626,24),",",INDEX('LŠZ P'!A$2:AN$2000,B626,26)," ",INDEX('LŠZ P'!A$2:AN$2000,B626,25)),CONCATENATE(INDEX('LŠZ H'!A$2:AM$2000,B626,24),",",INDEX('LŠZ H'!A$2:AM$2000,B626,26)," ",INDEX('LŠZ H'!A$2:AM$2000,B626,25)))</f>
        <v>Maulicorcoran,DGAC 45956</v>
      </c>
      <c r="L626" s="297" t="str">
        <f>IF(A626="P",INDEX('LŠZ P'!A$2:AN$2000,B626,20),INDEX('LŠZ H'!A$2:AM$2000,B626,20))</f>
        <v>Šimko</v>
      </c>
      <c r="M626" s="297" t="str">
        <f>IF(A626="P",CONCATENATE(INDEX('LŠZ P'!A$2:AN$2000,B626,3),"/",INDEX('LŠZ P'!A$2:AN$2000,B626,4)),CONCATENATE(INDEX('LŠZ H'!A$2:AM$2000,B626,3),"/",INDEX('LŠZ H'!A$2:AM$2000,B626,4)))</f>
        <v>LIFT-EZ-R-L/PPG ANT-THOR 202</v>
      </c>
      <c r="N626" s="297" t="e">
        <f>IF(A626="P",CONCATENATE(INDEX('LŠZ P'!A$2:AN$2000,B626,23),";",INDEX('LŠZ P'!A$2:AN$2000,B626,42)),CONCATENATE(INDEX('LŠZ H'!A$2:AM$2000,B626,23),";",INDEX('LŠZ H'!A$2:AM$2000,B626,39)))</f>
        <v>#REF!</v>
      </c>
      <c r="O626" s="226">
        <v>45225</v>
      </c>
      <c r="P626" s="297"/>
    </row>
    <row r="627" spans="1:16" s="878" customFormat="1">
      <c r="A627" s="225" t="s">
        <v>722</v>
      </c>
      <c r="B627" s="258">
        <v>667</v>
      </c>
      <c r="C627" s="392">
        <v>624</v>
      </c>
      <c r="D627" s="225" t="str">
        <f>IF(A627="P",INDEX('LŠZ P'!A$2:AN$2000,B627,11),INDEX('LŠZ H'!A$2:AM$2000,B627,11))</f>
        <v>Radovan GRÍGER</v>
      </c>
      <c r="E627" s="297" t="str">
        <f>IF(A627="P",INDEX('LŠZ P'!A$2:AN$2000,B627,5),INDEX('LŠZ H'!A$2:AM$2000,B627,5))</f>
        <v>OM-P667</v>
      </c>
      <c r="F627" s="298" t="str">
        <f>IF(A627="P",INDEX('LŠZ P'!A$2:AN$2000,B627,6),INDEX('LŠZ H'!A$2:AM$2000,B627,6))</f>
        <v>P915</v>
      </c>
      <c r="G627" s="258" t="str">
        <f>IF(A627="P",INDEX('LŠZ P'!A$2:AN$2000,B627,21),INDEX('LŠZ H'!A$2:AM$2000,B627,21))</f>
        <v>P/P</v>
      </c>
      <c r="H627" s="298">
        <v>18001</v>
      </c>
      <c r="I627" s="226">
        <v>45257</v>
      </c>
      <c r="J627" s="258" t="str">
        <f>IF(A627="P",INDEX('LŠZ P'!A$2:AN$2000,B627,2),INDEX('LŠZ H'!A$2:AM$2000,B627,2))</f>
        <v>MPK</v>
      </c>
      <c r="K627" s="297" t="str">
        <f>IF(A627="P",CONCATENATE(INDEX('LŠZ P'!A$2:AN$2000,B627,24),",",INDEX('LŠZ P'!A$2:AN$2000,B627,26)," ",INDEX('LŠZ P'!A$2:AN$2000,B627,25)),CONCATENATE(INDEX('LŠZ H'!A$2:AM$2000,B627,24),",",INDEX('LŠZ H'!A$2:AM$2000,B627,26)," ",INDEX('LŠZ H'!A$2:AM$2000,B627,25)))</f>
        <v>Družstevná 402/19,EN-B 45985</v>
      </c>
      <c r="L627" s="297" t="str">
        <f>IF(A627="P",INDEX('LŠZ P'!A$2:AN$2000,B627,20),INDEX('LŠZ H'!A$2:AM$2000,B627,20))</f>
        <v>Jančiar</v>
      </c>
      <c r="M627" s="297" t="str">
        <f>IF(A627="P",CONCATENATE(INDEX('LŠZ P'!A$2:AN$2000,B627,3),"/",INDEX('LŠZ P'!A$2:AN$2000,B627,4)),CONCATENATE(INDEX('LŠZ H'!A$2:AM$2000,B627,3),"/",INDEX('LŠZ H'!A$2:AM$2000,B627,4)))</f>
        <v>ORBIT 3 28/NIMBUS 1 B</v>
      </c>
      <c r="N627" s="297" t="e">
        <f>IF(A627="P",CONCATENATE(INDEX('LŠZ P'!A$2:AN$2000,B627,23),";",INDEX('LŠZ P'!A$2:AN$2000,B627,42)),CONCATENATE(INDEX('LŠZ H'!A$2:AM$2000,B627,23),";",INDEX('LŠZ H'!A$2:AM$2000,B627,39)))</f>
        <v>#REF!</v>
      </c>
      <c r="O627" s="226">
        <v>45985</v>
      </c>
      <c r="P627" s="297"/>
    </row>
    <row r="628" spans="1:16" s="878" customFormat="1">
      <c r="A628" s="225" t="s">
        <v>722</v>
      </c>
      <c r="B628" s="258">
        <v>1355</v>
      </c>
      <c r="C628" s="392">
        <v>625</v>
      </c>
      <c r="D628" s="225" t="str">
        <f>IF(A628="P",INDEX('LŠZ P'!A$2:AN$2000,B628,11),INDEX('LŠZ H'!A$2:AM$2000,B628,11))</f>
        <v>Ronald René ŠIMON</v>
      </c>
      <c r="E628" s="297" t="str">
        <f>IF(A628="P",INDEX('LŠZ P'!A$2:AN$2000,B628,5),INDEX('LŠZ H'!A$2:AM$2000,B628,5))</f>
        <v>OM-L355</v>
      </c>
      <c r="F628" s="298">
        <f>IF(A628="P",INDEX('LŠZ P'!A$2:AN$2000,B628,6),INDEX('LŠZ H'!A$2:AM$2000,B628,6))</f>
        <v>0</v>
      </c>
      <c r="G628" s="258" t="str">
        <f>IF(A628="P",INDEX('LŠZ P'!A$2:AN$2000,B628,21),INDEX('LŠZ H'!A$2:AM$2000,B628,21))</f>
        <v>V</v>
      </c>
      <c r="H628" s="298">
        <f>IF(A628="P",INDEX('LŠZ P'!A$2:AN$2000,B628,17),INDEX('LŠZ H'!A$2:AM$2000,B628,17))</f>
        <v>23625</v>
      </c>
      <c r="I628" s="226">
        <v>45257</v>
      </c>
      <c r="J628" s="258" t="str">
        <f>IF(A628="P",INDEX('LŠZ P'!A$2:AN$2000,B628,2),INDEX('LŠZ H'!A$2:AM$2000,B628,2))</f>
        <v>PK</v>
      </c>
      <c r="K628" s="297" t="str">
        <f>IF(A628="P",CONCATENATE(INDEX('LŠZ P'!A$2:AN$2000,B628,24),",",INDEX('LŠZ P'!A$2:AN$2000,B628,26)," ",INDEX('LŠZ P'!A$2:AN$2000,B628,25)),CONCATENATE(INDEX('LŠZ H'!A$2:AM$2000,B628,24),",",INDEX('LŠZ H'!A$2:AM$2000,B628,26)," ",INDEX('LŠZ H'!A$2:AM$2000,B628,25)))</f>
        <v>Miškovecká 10,EN-B 45974</v>
      </c>
      <c r="L628" s="297" t="str">
        <f>IF(A628="P",INDEX('LŠZ P'!A$2:AN$2000,B628,20),INDEX('LŠZ H'!A$2:AM$2000,B628,20))</f>
        <v>Vyparina</v>
      </c>
      <c r="M628" s="297" t="str">
        <f>IF(A628="P",CONCATENATE(INDEX('LŠZ P'!A$2:AN$2000,B628,3),"/",INDEX('LŠZ P'!A$2:AN$2000,B628,4)),CONCATENATE(INDEX('LŠZ H'!A$2:AM$2000,B628,3),"/",INDEX('LŠZ H'!A$2:AM$2000,B628,4)))</f>
        <v>RUSH 5 S/</v>
      </c>
      <c r="N628" s="297" t="e">
        <f>IF(A628="P",CONCATENATE(INDEX('LŠZ P'!A$2:AN$2000,B628,23),";",INDEX('LŠZ P'!A$2:AN$2000,B628,42)),CONCATENATE(INDEX('LŠZ H'!A$2:AM$2000,B628,23),";",INDEX('LŠZ H'!A$2:AM$2000,B628,39)))</f>
        <v>#REF!</v>
      </c>
      <c r="O628" s="226">
        <v>45974</v>
      </c>
      <c r="P628" s="297"/>
    </row>
    <row r="629" spans="1:16" s="878" customFormat="1">
      <c r="A629" s="225" t="s">
        <v>722</v>
      </c>
      <c r="B629" s="258">
        <v>291</v>
      </c>
      <c r="C629" s="392">
        <v>626</v>
      </c>
      <c r="D629" s="225" t="str">
        <f>IF(A629="P",INDEX('LŠZ P'!A$2:AN$2000,B629,11),INDEX('LŠZ H'!A$2:AM$2000,B629,11))</f>
        <v>Ing. Peter TÓTH</v>
      </c>
      <c r="E629" s="297" t="str">
        <f>IF(A629="P",INDEX('LŠZ P'!A$2:AN$2000,B629,5),INDEX('LŠZ H'!A$2:AM$2000,B629,5))</f>
        <v>OM-P291</v>
      </c>
      <c r="F629" s="298">
        <f>IF(A629="P",INDEX('LŠZ P'!A$2:AN$2000,B629,6),INDEX('LŠZ H'!A$2:AM$2000,B629,6))</f>
        <v>0</v>
      </c>
      <c r="G629" s="258" t="str">
        <f>IF(A629="P",INDEX('LŠZ P'!A$2:AN$2000,B629,21),INDEX('LŠZ H'!A$2:AM$2000,B629,21))</f>
        <v>P</v>
      </c>
      <c r="H629" s="298">
        <f>IF(A629="P",INDEX('LŠZ P'!A$2:AN$2000,B629,17),INDEX('LŠZ H'!A$2:AM$2000,B629,17))</f>
        <v>21642</v>
      </c>
      <c r="I629" s="226">
        <v>45258</v>
      </c>
      <c r="J629" s="258" t="str">
        <f>IF(A629="P",INDEX('LŠZ P'!A$2:AN$2000,B629,2),INDEX('LŠZ H'!A$2:AM$2000,B629,2))</f>
        <v>PK</v>
      </c>
      <c r="K629" s="297" t="str">
        <f>IF(A629="P",CONCATENATE(INDEX('LŠZ P'!A$2:AN$2000,B629,24),",",INDEX('LŠZ P'!A$2:AN$2000,B629,26)," ",INDEX('LŠZ P'!A$2:AN$2000,B629,25)),CONCATENATE(INDEX('LŠZ H'!A$2:AM$2000,B629,24),",",INDEX('LŠZ H'!A$2:AM$2000,B629,26)," ",INDEX('LŠZ H'!A$2:AM$2000,B629,25)))</f>
        <v>Sobôtka 94,EN-B 45981</v>
      </c>
      <c r="L629" s="297" t="str">
        <f>IF(A629="P",INDEX('LŠZ P'!A$2:AN$2000,B629,20),INDEX('LŠZ H'!A$2:AM$2000,B629,20))</f>
        <v>Vyparina</v>
      </c>
      <c r="M629" s="297" t="str">
        <f>IF(A629="P",CONCATENATE(INDEX('LŠZ P'!A$2:AN$2000,B629,3),"/",INDEX('LŠZ P'!A$2:AN$2000,B629,4)),CONCATENATE(INDEX('LŠZ H'!A$2:AM$2000,B629,3),"/",INDEX('LŠZ H'!A$2:AM$2000,B629,4)))</f>
        <v>RUSH 6 MS/</v>
      </c>
      <c r="N629" s="297" t="e">
        <f>IF(A629="P",CONCATENATE(INDEX('LŠZ P'!A$2:AN$2000,B629,23),";",INDEX('LŠZ P'!A$2:AN$2000,B629,42)),CONCATENATE(INDEX('LŠZ H'!A$2:AM$2000,B629,23),";",INDEX('LŠZ H'!A$2:AM$2000,B629,39)))</f>
        <v>#REF!</v>
      </c>
      <c r="O629" s="226">
        <v>45981</v>
      </c>
      <c r="P629" s="297"/>
    </row>
    <row r="630" spans="1:16" s="878" customFormat="1" ht="12.6" customHeight="1">
      <c r="A630" s="225" t="s">
        <v>722</v>
      </c>
      <c r="B630" s="258">
        <v>37</v>
      </c>
      <c r="C630" s="392">
        <v>627</v>
      </c>
      <c r="D630" s="225" t="str">
        <f>IF(A630="P",INDEX('LŠZ P'!A$2:AN$2000,B630,11),INDEX('LŠZ H'!A$2:AM$2000,B630,11))</f>
        <v>Peter STREŇO</v>
      </c>
      <c r="E630" s="297" t="str">
        <f>IF(A630="P",INDEX('LŠZ P'!A$2:AN$2000,B630,5),INDEX('LŠZ H'!A$2:AM$2000,B630,5))</f>
        <v>OM-P037</v>
      </c>
      <c r="F630" s="298">
        <f>IF(A630="P",INDEX('LŠZ P'!A$2:AN$2000,B630,6),INDEX('LŠZ H'!A$2:AM$2000,B630,6))</f>
        <v>0</v>
      </c>
      <c r="G630" s="258" t="str">
        <f>IF(A630="P",INDEX('LŠZ P'!A$2:AN$2000,B630,21),INDEX('LŠZ H'!A$2:AM$2000,B630,21))</f>
        <v>P</v>
      </c>
      <c r="H630" s="298">
        <f>IF(A630="P",INDEX('LŠZ P'!A$2:AN$2000,B630,17),INDEX('LŠZ H'!A$2:AM$2000,B630,17))</f>
        <v>21661</v>
      </c>
      <c r="I630" s="226">
        <v>45258</v>
      </c>
      <c r="J630" s="258" t="str">
        <f>IF(A630="P",INDEX('LŠZ P'!A$2:AN$2000,B630,2),INDEX('LŠZ H'!A$2:AM$2000,B630,2))</f>
        <v>PK</v>
      </c>
      <c r="K630" s="297" t="str">
        <f>IF(A630="P",CONCATENATE(INDEX('LŠZ P'!A$2:AN$2000,B630,24),",",INDEX('LŠZ P'!A$2:AN$2000,B630,26)," ",INDEX('LŠZ P'!A$2:AN$2000,B630,25)),CONCATENATE(INDEX('LŠZ H'!A$2:AM$2000,B630,24),",",INDEX('LŠZ H'!A$2:AM$2000,B630,26)," ",INDEX('LŠZ H'!A$2:AM$2000,B630,25)))</f>
        <v>Vyšná Rybnica 148,EN-C 45983</v>
      </c>
      <c r="L630" s="297" t="str">
        <f>IF(A630="P",INDEX('LŠZ P'!A$2:AN$2000,B630,20),INDEX('LŠZ H'!A$2:AM$2000,B630,20))</f>
        <v>Vyparina</v>
      </c>
      <c r="M630" s="297" t="str">
        <f>IF(A630="P",CONCATENATE(INDEX('LŠZ P'!A$2:AN$2000,B630,3),"/",INDEX('LŠZ P'!A$2:AN$2000,B630,4)),CONCATENATE(INDEX('LŠZ H'!A$2:AM$2000,B630,3),"/",INDEX('LŠZ H'!A$2:AM$2000,B630,4)))</f>
        <v>DELTA 3 MS/</v>
      </c>
      <c r="N630" s="297" t="e">
        <f>IF(A630="P",CONCATENATE(INDEX('LŠZ P'!A$2:AN$2000,B630,23),";",INDEX('LŠZ P'!A$2:AN$2000,B630,42)),CONCATENATE(INDEX('LŠZ H'!A$2:AM$2000,B630,23),";",INDEX('LŠZ H'!A$2:AM$2000,B630,39)))</f>
        <v>#REF!</v>
      </c>
      <c r="O630" s="226">
        <v>45983</v>
      </c>
      <c r="P630" s="297"/>
    </row>
    <row r="631" spans="1:16" s="878" customFormat="1">
      <c r="A631" s="225" t="s">
        <v>722</v>
      </c>
      <c r="B631" s="258">
        <v>853</v>
      </c>
      <c r="C631" s="392">
        <v>628</v>
      </c>
      <c r="D631" s="225" t="str">
        <f>IF(A631="P",INDEX('LŠZ P'!A$2:AN$2000,B631,11),INDEX('LŠZ H'!A$2:AM$2000,B631,11))</f>
        <v>Michal TICHÝ</v>
      </c>
      <c r="E631" s="297" t="str">
        <f>IF(A631="P",INDEX('LŠZ P'!A$2:AN$2000,B631,5),INDEX('LŠZ H'!A$2:AM$2000,B631,5))</f>
        <v>OM-P853</v>
      </c>
      <c r="F631" s="298">
        <f>IF(A631="P",INDEX('LŠZ P'!A$2:AN$2000,B631,6),INDEX('LŠZ H'!A$2:AM$2000,B631,6))</f>
        <v>0</v>
      </c>
      <c r="G631" s="258" t="str">
        <f>IF(A631="P",INDEX('LŠZ P'!A$2:AN$2000,B631,21),INDEX('LŠZ H'!A$2:AM$2000,B631,21))</f>
        <v>V</v>
      </c>
      <c r="H631" s="298">
        <f>IF(A631="P",INDEX('LŠZ P'!A$2:AN$2000,B631,17),INDEX('LŠZ H'!A$2:AM$2000,B631,17))</f>
        <v>23628</v>
      </c>
      <c r="I631" s="226">
        <v>45258</v>
      </c>
      <c r="J631" s="258" t="str">
        <f>IF(A631="P",INDEX('LŠZ P'!A$2:AN$2000,B631,2),INDEX('LŠZ H'!A$2:AM$2000,B631,2))</f>
        <v>PK</v>
      </c>
      <c r="K631" s="297" t="str">
        <f>IF(A631="P",CONCATENATE(INDEX('LŠZ P'!A$2:AN$2000,B631,24),",",INDEX('LŠZ P'!A$2:AN$2000,B631,26)," ",INDEX('LŠZ P'!A$2:AN$2000,B631,25)),CONCATENATE(INDEX('LŠZ H'!A$2:AM$2000,B631,24),",",INDEX('LŠZ H'!A$2:AM$2000,B631,26)," ",INDEX('LŠZ H'!A$2:AM$2000,B631,25)))</f>
        <v>Nešporova 2234/1,NIL 45988</v>
      </c>
      <c r="L631" s="297" t="str">
        <f>IF(A631="P",INDEX('LŠZ P'!A$2:AN$2000,B631,20),INDEX('LŠZ H'!A$2:AM$2000,B631,20))</f>
        <v>Vrabec</v>
      </c>
      <c r="M631" s="297" t="str">
        <f>IF(A631="P",CONCATENATE(INDEX('LŠZ P'!A$2:AN$2000,B631,3),"/",INDEX('LŠZ P'!A$2:AN$2000,B631,4)),CONCATENATE(INDEX('LŠZ H'!A$2:AM$2000,B631,3),"/",INDEX('LŠZ H'!A$2:AM$2000,B631,4)))</f>
        <v>JOY-3-XL/</v>
      </c>
      <c r="N631" s="297" t="e">
        <f>IF(A631="P",CONCATENATE(INDEX('LŠZ P'!A$2:AN$2000,B631,23),";",INDEX('LŠZ P'!A$2:AN$2000,B631,42)),CONCATENATE(INDEX('LŠZ H'!A$2:AM$2000,B631,23),";",INDEX('LŠZ H'!A$2:AM$2000,B631,39)))</f>
        <v>#REF!</v>
      </c>
      <c r="O631" s="226">
        <v>45988</v>
      </c>
      <c r="P631" s="297"/>
    </row>
    <row r="632" spans="1:16" s="878" customFormat="1">
      <c r="A632" s="225" t="s">
        <v>722</v>
      </c>
      <c r="B632" s="258">
        <v>1243</v>
      </c>
      <c r="C632" s="392">
        <v>629</v>
      </c>
      <c r="D632" s="225" t="str">
        <f>IF(A632="P",INDEX('LŠZ P'!A$2:AN$2000,B632,11),INDEX('LŠZ H'!A$2:AM$2000,B632,11))</f>
        <v>Patrik POLIAK</v>
      </c>
      <c r="E632" s="297" t="str">
        <f>IF(A632="P",INDEX('LŠZ P'!A$2:AN$2000,B632,5),INDEX('LŠZ H'!A$2:AM$2000,B632,5))</f>
        <v>OM-L243</v>
      </c>
      <c r="F632" s="298">
        <f>IF(A632="P",INDEX('LŠZ P'!A$2:AN$2000,B632,6),INDEX('LŠZ H'!A$2:AM$2000,B632,6))</f>
        <v>0</v>
      </c>
      <c r="G632" s="258" t="str">
        <f>IF(A632="P",INDEX('LŠZ P'!A$2:AN$2000,B632,21),INDEX('LŠZ H'!A$2:AM$2000,B632,21))</f>
        <v>P</v>
      </c>
      <c r="H632" s="298">
        <f>IF(A632="P",INDEX('LŠZ P'!A$2:AN$2000,B632,17),INDEX('LŠZ H'!A$2:AM$2000,B632,17))</f>
        <v>19598</v>
      </c>
      <c r="I632" s="226">
        <v>45258</v>
      </c>
      <c r="J632" s="258" t="str">
        <f>IF(A632="P",INDEX('LŠZ P'!A$2:AN$2000,B632,2),INDEX('LŠZ H'!A$2:AM$2000,B632,2))</f>
        <v>PK</v>
      </c>
      <c r="K632" s="297" t="str">
        <f>IF(A632="P",CONCATENATE(INDEX('LŠZ P'!A$2:AN$2000,B632,24),",",INDEX('LŠZ P'!A$2:AN$2000,B632,26)," ",INDEX('LŠZ P'!A$2:AN$2000,B632,25)),CONCATENATE(INDEX('LŠZ H'!A$2:AM$2000,B632,24),",",INDEX('LŠZ H'!A$2:AM$2000,B632,26)," ",INDEX('LŠZ H'!A$2:AM$2000,B632,25)))</f>
        <v>Mjr. D. Gondu 455/147,EN-B 45985</v>
      </c>
      <c r="L632" s="297" t="str">
        <f>IF(A632="P",INDEX('LŠZ P'!A$2:AN$2000,B632,20),INDEX('LŠZ H'!A$2:AM$2000,B632,20))</f>
        <v>Jančiar</v>
      </c>
      <c r="M632" s="297" t="str">
        <f>IF(A632="P",CONCATENATE(INDEX('LŠZ P'!A$2:AN$2000,B632,3),"/",INDEX('LŠZ P'!A$2:AN$2000,B632,4)),CONCATENATE(INDEX('LŠZ H'!A$2:AM$2000,B632,3),"/",INDEX('LŠZ H'!A$2:AM$2000,B632,4)))</f>
        <v>PLUTO 2 M/</v>
      </c>
      <c r="N632" s="297" t="e">
        <f>IF(A632="P",CONCATENATE(INDEX('LŠZ P'!A$2:AN$2000,B632,23),";",INDEX('LŠZ P'!A$2:AN$2000,B632,42)),CONCATENATE(INDEX('LŠZ H'!A$2:AM$2000,B632,23),";",INDEX('LŠZ H'!A$2:AM$2000,B632,39)))</f>
        <v>#REF!</v>
      </c>
      <c r="O632" s="226">
        <v>45985</v>
      </c>
      <c r="P632" s="297"/>
    </row>
    <row r="633" spans="1:16" s="583" customFormat="1">
      <c r="A633" s="225" t="s">
        <v>489</v>
      </c>
      <c r="B633" s="258">
        <v>44</v>
      </c>
      <c r="C633" s="392">
        <v>630</v>
      </c>
      <c r="D633" s="225" t="str">
        <f>IF(A633="P",INDEX('LŠZ P'!A$2:AN$2000,B633,11),INDEX('LŠZ H'!A$2:AM$2000,B633,11))</f>
        <v>Ing. František ŠČERBA</v>
      </c>
      <c r="E633" s="297" t="str">
        <f>IF(A633="P",INDEX('LŠZ P'!A$2:AN$2000,B633,5),INDEX('LŠZ H'!A$2:AM$2000,B633,5))</f>
        <v>OM-H044</v>
      </c>
      <c r="F633" s="298">
        <f>IF(A633="P",INDEX('LŠZ P'!A$2:AN$2000,B633,6),INDEX('LŠZ H'!A$2:AM$2000,B633,6))</f>
        <v>0</v>
      </c>
      <c r="G633" s="258" t="str">
        <f>IF(A633="P",INDEX('LŠZ P'!A$2:AN$2000,B633,21),INDEX('LŠZ H'!A$2:AM$2000,B633,21))</f>
        <v>P</v>
      </c>
      <c r="H633" s="298">
        <f>IF(A633="P",INDEX('LŠZ P'!A$2:AN$2000,B633,17),INDEX('LŠZ H'!A$2:AM$2000,B633,17))</f>
        <v>19222</v>
      </c>
      <c r="I633" s="226">
        <v>45264</v>
      </c>
      <c r="J633" s="258" t="str">
        <f>IF(A633="P",INDEX('LŠZ P'!A$2:AN$2000,B633,2),INDEX('LŠZ H'!A$2:AM$2000,B633,2))</f>
        <v>MZK</v>
      </c>
      <c r="K633" s="297" t="str">
        <f>IF(A633="P",CONCATENATE(INDEX('LŠZ P'!A$2:AN$2000,B633,24),",",INDEX('LŠZ P'!A$2:AN$2000,B633,26)," ",INDEX('LŠZ P'!A$2:AN$2000,B633,25)),CONCATENATE(INDEX('LŠZ H'!A$2:AM$2000,B633,24),",",INDEX('LŠZ H'!A$2:AM$2000,B633,26)," ",INDEX('LŠZ H'!A$2:AM$2000,B633,25)))</f>
        <v>Slnečná 305/46,900 29 Nová Dedinka</v>
      </c>
      <c r="L633" s="297" t="str">
        <f>IF(A633="P",INDEX('LŠZ P'!A$2:AN$2000,B633,20),INDEX('LŠZ H'!A$2:AM$2000,B633,20))</f>
        <v>Krempaský</v>
      </c>
      <c r="M633" s="297" t="str">
        <f>IF(A633="P",CONCATENATE(INDEX('LŠZ P'!A$2:AN$2000,B633,3),"/",INDEX('LŠZ P'!A$2:AN$2000,B633,4)),CONCATENATE(INDEX('LŠZ H'!A$2:AM$2000,B633,3),"/",INDEX('LŠZ H'!A$2:AM$2000,B633,4)))</f>
        <v>APOLLO/COSMOS/</v>
      </c>
      <c r="N633" s="297" t="str">
        <f>IF(A633="P",CONCATENATE(INDEX('LŠZ P'!A$2:AN$2000,B633,23),";",INDEX('LŠZ P'!A$2:AN$2000,B633,42)),CONCATENATE(INDEX('LŠZ H'!A$2:AM$2000,B633,23),";",INDEX('LŠZ H'!A$2:AM$2000,B633,39)))</f>
        <v>201/899;zdvojené ovládanie PPN</v>
      </c>
      <c r="O633" s="226">
        <v>45987</v>
      </c>
      <c r="P633" s="297"/>
    </row>
    <row r="634" spans="1:16" s="583" customFormat="1">
      <c r="A634" s="225" t="s">
        <v>722</v>
      </c>
      <c r="B634" s="258">
        <v>1274</v>
      </c>
      <c r="C634" s="392">
        <v>631</v>
      </c>
      <c r="D634" s="225" t="str">
        <f>IF(A634="P",INDEX('LŠZ P'!A$2:AN$2000,B634,11),INDEX('LŠZ H'!A$2:AM$2000,B634,11))</f>
        <v>Martin UHLIARIK</v>
      </c>
      <c r="E634" s="297" t="str">
        <f>IF(A634="P",INDEX('LŠZ P'!A$2:AN$2000,B634,5),INDEX('LŠZ H'!A$2:AM$2000,B634,5))</f>
        <v>OM-L274</v>
      </c>
      <c r="F634" s="298">
        <f>IF(A634="P",INDEX('LŠZ P'!A$2:AN$2000,B634,6),INDEX('LŠZ H'!A$2:AM$2000,B634,6))</f>
        <v>0</v>
      </c>
      <c r="G634" s="258" t="str">
        <f>IF(A634="P",INDEX('LŠZ P'!A$2:AN$2000,B634,21),INDEX('LŠZ H'!A$2:AM$2000,B634,21))</f>
        <v>P</v>
      </c>
      <c r="H634" s="298">
        <f>IF(A634="P",INDEX('LŠZ P'!A$2:AN$2000,B634,17),INDEX('LŠZ H'!A$2:AM$2000,B634,17))</f>
        <v>17921</v>
      </c>
      <c r="I634" s="226">
        <v>45264</v>
      </c>
      <c r="J634" s="258" t="str">
        <f>IF(A634="P",INDEX('LŠZ P'!A$2:AN$2000,B634,2),INDEX('LŠZ H'!A$2:AM$2000,B634,2))</f>
        <v>PK</v>
      </c>
      <c r="K634" s="297" t="str">
        <f>IF(A634="P",CONCATENATE(INDEX('LŠZ P'!A$2:AN$2000,B634,24),",",INDEX('LŠZ P'!A$2:AN$2000,B634,26)," ",INDEX('LŠZ P'!A$2:AN$2000,B634,25)),CONCATENATE(INDEX('LŠZ H'!A$2:AM$2000,B634,24),",",INDEX('LŠZ H'!A$2:AM$2000,B634,26)," ",INDEX('LŠZ H'!A$2:AM$2000,B634,25)))</f>
        <v>Na Skotňu 618/24,EN-C 45992</v>
      </c>
      <c r="L634" s="297" t="str">
        <f>IF(A634="P",INDEX('LŠZ P'!A$2:AN$2000,B634,20),INDEX('LŠZ H'!A$2:AM$2000,B634,20))</f>
        <v>Vrabec</v>
      </c>
      <c r="M634" s="297" t="str">
        <f>IF(A634="P",CONCATENATE(INDEX('LŠZ P'!A$2:AN$2000,B634,3),"/",INDEX('LŠZ P'!A$2:AN$2000,B634,4)),CONCATENATE(INDEX('LŠZ H'!A$2:AM$2000,B634,3),"/",INDEX('LŠZ H'!A$2:AM$2000,B634,4)))</f>
        <v>VEGA 5 M/</v>
      </c>
      <c r="N634" s="297" t="e">
        <f>IF(A634="P",CONCATENATE(INDEX('LŠZ P'!A$2:AN$2000,B634,23),";",INDEX('LŠZ P'!A$2:AN$2000,B634,42)),CONCATENATE(INDEX('LŠZ H'!A$2:AM$2000,B634,23),";",INDEX('LŠZ H'!A$2:AM$2000,B634,39)))</f>
        <v>#REF!</v>
      </c>
      <c r="O634" s="226">
        <v>45992</v>
      </c>
      <c r="P634" s="297"/>
    </row>
    <row r="635" spans="1:16" s="583" customFormat="1">
      <c r="A635" s="225" t="s">
        <v>722</v>
      </c>
      <c r="B635" s="258">
        <v>285</v>
      </c>
      <c r="C635" s="392">
        <v>632</v>
      </c>
      <c r="D635" s="225" t="str">
        <f>IF(A635="P",INDEX('LŠZ P'!A$2:AN$2000,B635,11),INDEX('LŠZ H'!A$2:AM$2000,B635,11))</f>
        <v>Róbert KAUČÁRIK</v>
      </c>
      <c r="E635" s="297" t="str">
        <f>IF(A635="P",INDEX('LŠZ P'!A$2:AN$2000,B635,5),INDEX('LŠZ H'!A$2:AM$2000,B635,5))</f>
        <v>OM-P285</v>
      </c>
      <c r="F635" s="298">
        <f>IF(A635="P",INDEX('LŠZ P'!A$2:AN$2000,B635,6),INDEX('LŠZ H'!A$2:AM$2000,B635,6))</f>
        <v>0</v>
      </c>
      <c r="G635" s="258" t="str">
        <f>IF(A635="P",INDEX('LŠZ P'!A$2:AN$2000,B635,21),INDEX('LŠZ H'!A$2:AM$2000,B635,21))</f>
        <v>P</v>
      </c>
      <c r="H635" s="298">
        <f>IF(A635="P",INDEX('LŠZ P'!A$2:AN$2000,B635,17),INDEX('LŠZ H'!A$2:AM$2000,B635,17))</f>
        <v>19601</v>
      </c>
      <c r="I635" s="226">
        <v>45264</v>
      </c>
      <c r="J635" s="258" t="str">
        <f>IF(A635="P",INDEX('LŠZ P'!A$2:AN$2000,B635,2),INDEX('LŠZ H'!A$2:AM$2000,B635,2))</f>
        <v>PK</v>
      </c>
      <c r="K635" s="297" t="str">
        <f>IF(A635="P",CONCATENATE(INDEX('LŠZ P'!A$2:AN$2000,B635,24),",",INDEX('LŠZ P'!A$2:AN$2000,B635,26)," ",INDEX('LŠZ P'!A$2:AN$2000,B635,25)),CONCATENATE(INDEX('LŠZ H'!A$2:AM$2000,B635,24),",",INDEX('LŠZ H'!A$2:AM$2000,B635,26)," ",INDEX('LŠZ H'!A$2:AM$2000,B635,25)))</f>
        <v>Jasenová 236,EN-B 45990</v>
      </c>
      <c r="L635" s="297" t="str">
        <f>IF(A635="P",INDEX('LŠZ P'!A$2:AN$2000,B635,20),INDEX('LŠZ H'!A$2:AM$2000,B635,20))</f>
        <v>Vyparina</v>
      </c>
      <c r="M635" s="297" t="str">
        <f>IF(A635="P",CONCATENATE(INDEX('LŠZ P'!A$2:AN$2000,B635,3),"/",INDEX('LŠZ P'!A$2:AN$2000,B635,4)),CONCATENATE(INDEX('LŠZ H'!A$2:AM$2000,B635,3),"/",INDEX('LŠZ H'!A$2:AM$2000,B635,4)))</f>
        <v>MAKALU LIGHT 22/</v>
      </c>
      <c r="N635" s="297" t="e">
        <f>IF(A635="P",CONCATENATE(INDEX('LŠZ P'!A$2:AN$2000,B635,23),";",INDEX('LŠZ P'!A$2:AN$2000,B635,42)),CONCATENATE(INDEX('LŠZ H'!A$2:AM$2000,B635,23),";",INDEX('LŠZ H'!A$2:AM$2000,B635,39)))</f>
        <v>#REF!</v>
      </c>
      <c r="O635" s="226">
        <v>45990</v>
      </c>
      <c r="P635" s="297"/>
    </row>
    <row r="636" spans="1:16" s="880" customFormat="1">
      <c r="A636" s="225" t="s">
        <v>722</v>
      </c>
      <c r="B636" s="258">
        <v>286</v>
      </c>
      <c r="C636" s="392">
        <v>633</v>
      </c>
      <c r="D636" s="225" t="str">
        <f>IF(A636="P",INDEX('LŠZ P'!A$2:AN$2000,B636,11),INDEX('LŠZ H'!A$2:AM$2000,B636,11))</f>
        <v>Martin KRAJMER</v>
      </c>
      <c r="E636" s="297" t="str">
        <f>IF(A636="P",INDEX('LŠZ P'!A$2:AN$2000,B636,5),INDEX('LŠZ H'!A$2:AM$2000,B636,5))</f>
        <v>OM-P286</v>
      </c>
      <c r="F636" s="298">
        <f>IF(A636="P",INDEX('LŠZ P'!A$2:AN$2000,B636,6),INDEX('LŠZ H'!A$2:AM$2000,B636,6))</f>
        <v>0</v>
      </c>
      <c r="G636" s="258" t="str">
        <f>IF(A636="P",INDEX('LŠZ P'!A$2:AN$2000,B636,21),INDEX('LŠZ H'!A$2:AM$2000,B636,21))</f>
        <v>P</v>
      </c>
      <c r="H636" s="298">
        <f>IF(A636="P",INDEX('LŠZ P'!A$2:AN$2000,B636,17),INDEX('LŠZ H'!A$2:AM$2000,B636,17))</f>
        <v>21609</v>
      </c>
      <c r="I636" s="226">
        <v>45264</v>
      </c>
      <c r="J636" s="258" t="str">
        <f>IF(A636="P",INDEX('LŠZ P'!A$2:AN$2000,B636,2),INDEX('LŠZ H'!A$2:AM$2000,B636,2))</f>
        <v>PK</v>
      </c>
      <c r="K636" s="297" t="str">
        <f>IF(A636="P",CONCATENATE(INDEX('LŠZ P'!A$2:AN$2000,B636,24),",",INDEX('LŠZ P'!A$2:AN$2000,B636,26)," ",INDEX('LŠZ P'!A$2:AN$2000,B636,25)),CONCATENATE(INDEX('LŠZ H'!A$2:AM$2000,B636,24),",",INDEX('LŠZ H'!A$2:AM$2000,B636,26)," ",INDEX('LŠZ H'!A$2:AM$2000,B636,25)))</f>
        <v>Gorkého 25,EN-B 45988</v>
      </c>
      <c r="L636" s="297" t="str">
        <f>IF(A636="P",INDEX('LŠZ P'!A$2:AN$2000,B636,20),INDEX('LŠZ H'!A$2:AM$2000,B636,20))</f>
        <v>Čierny</v>
      </c>
      <c r="M636" s="297" t="str">
        <f>IF(A636="P",CONCATENATE(INDEX('LŠZ P'!A$2:AN$2000,B636,3),"/",INDEX('LŠZ P'!A$2:AN$2000,B636,4)),CONCATENATE(INDEX('LŠZ H'!A$2:AM$2000,B636,3),"/",INDEX('LŠZ H'!A$2:AM$2000,B636,4)))</f>
        <v>COMET 3 XL/</v>
      </c>
      <c r="N636" s="297" t="e">
        <f>IF(A636="P",CONCATENATE(INDEX('LŠZ P'!A$2:AN$2000,B636,23),";",INDEX('LŠZ P'!A$2:AN$2000,B636,42)),CONCATENATE(INDEX('LŠZ H'!A$2:AM$2000,B636,23),";",INDEX('LŠZ H'!A$2:AM$2000,B636,39)))</f>
        <v>#REF!</v>
      </c>
      <c r="O636" s="226">
        <v>45988</v>
      </c>
      <c r="P636" s="297"/>
    </row>
    <row r="637" spans="1:16" s="878" customFormat="1">
      <c r="A637" s="225" t="s">
        <v>722</v>
      </c>
      <c r="B637" s="258">
        <v>464</v>
      </c>
      <c r="C637" s="392">
        <v>634</v>
      </c>
      <c r="D637" s="225" t="str">
        <f>IF(A637="P",INDEX('LŠZ P'!A$2:AN$2000,B637,11),INDEX('LŠZ H'!A$2:AM$2000,B637,11))</f>
        <v>Pavol KONEK</v>
      </c>
      <c r="E637" s="297" t="str">
        <f>IF(A637="P",INDEX('LŠZ P'!A$2:AN$2000,B637,5),INDEX('LŠZ H'!A$2:AM$2000,B637,5))</f>
        <v>OM-P464</v>
      </c>
      <c r="F637" s="298">
        <f>IF(A637="P",INDEX('LŠZ P'!A$2:AN$2000,B637,6),INDEX('LŠZ H'!A$2:AM$2000,B637,6))</f>
        <v>0</v>
      </c>
      <c r="G637" s="258" t="str">
        <f>IF(A637="P",INDEX('LŠZ P'!A$2:AN$2000,B637,21),INDEX('LŠZ H'!A$2:AM$2000,B637,21))</f>
        <v>P</v>
      </c>
      <c r="H637" s="298">
        <f>IF(A637="P",INDEX('LŠZ P'!A$2:AN$2000,B637,17),INDEX('LŠZ H'!A$2:AM$2000,B637,17))</f>
        <v>19250</v>
      </c>
      <c r="I637" s="226">
        <v>45266</v>
      </c>
      <c r="J637" s="258" t="str">
        <f>IF(A637="P",INDEX('LŠZ P'!A$2:AN$2000,B637,2),INDEX('LŠZ H'!A$2:AM$2000,B637,2))</f>
        <v>PK</v>
      </c>
      <c r="K637" s="297" t="str">
        <f>IF(A637="P",CONCATENATE(INDEX('LŠZ P'!A$2:AN$2000,B637,24),",",INDEX('LŠZ P'!A$2:AN$2000,B637,26)," ",INDEX('LŠZ P'!A$2:AN$2000,B637,25)),CONCATENATE(INDEX('LŠZ H'!A$2:AM$2000,B637,24),",",INDEX('LŠZ H'!A$2:AM$2000,B637,26)," ",INDEX('LŠZ H'!A$2:AM$2000,B637,25)))</f>
        <v>Na Skotni 137,EN-C 45992</v>
      </c>
      <c r="L637" s="297" t="str">
        <f>IF(A637="P",INDEX('LŠZ P'!A$2:AN$2000,B637,20),INDEX('LŠZ H'!A$2:AM$2000,B637,20))</f>
        <v>Vrabec</v>
      </c>
      <c r="M637" s="297" t="str">
        <f>IF(A637="P",CONCATENATE(INDEX('LŠZ P'!A$2:AN$2000,B637,3),"/",INDEX('LŠZ P'!A$2:AN$2000,B637,4)),CONCATENATE(INDEX('LŠZ H'!A$2:AM$2000,B637,3),"/",INDEX('LŠZ H'!A$2:AM$2000,B637,4)))</f>
        <v>DELTA 3 XL/</v>
      </c>
      <c r="N637" s="297" t="e">
        <f>IF(A637="P",CONCATENATE(INDEX('LŠZ P'!A$2:AN$2000,B637,23),";",INDEX('LŠZ P'!A$2:AN$2000,B637,42)),CONCATENATE(INDEX('LŠZ H'!A$2:AM$2000,B637,23),";",INDEX('LŠZ H'!A$2:AM$2000,B637,39)))</f>
        <v>#REF!</v>
      </c>
      <c r="O637" s="226">
        <v>45992</v>
      </c>
      <c r="P637" s="297"/>
    </row>
    <row r="638" spans="1:16" s="878" customFormat="1">
      <c r="A638" s="225" t="s">
        <v>722</v>
      </c>
      <c r="B638" s="258">
        <v>135</v>
      </c>
      <c r="C638" s="392">
        <v>635</v>
      </c>
      <c r="D638" s="225" t="str">
        <f>IF(A638="P",INDEX('LŠZ P'!A$2:AN$2000,B638,11),INDEX('LŠZ H'!A$2:AM$2000,B638,11))</f>
        <v>JUDr. Jakub ŠNIRC</v>
      </c>
      <c r="E638" s="297" t="str">
        <f>IF(A638="P",INDEX('LŠZ P'!A$2:AN$2000,B638,5),INDEX('LŠZ H'!A$2:AM$2000,B638,5))</f>
        <v>OM-P135</v>
      </c>
      <c r="F638" s="298">
        <f>IF(A638="P",INDEX('LŠZ P'!A$2:AN$2000,B638,6),INDEX('LŠZ H'!A$2:AM$2000,B638,6))</f>
        <v>0</v>
      </c>
      <c r="G638" s="258" t="str">
        <f>IF(A638="P",INDEX('LŠZ P'!A$2:AN$2000,B638,21),INDEX('LŠZ H'!A$2:AM$2000,B638,21))</f>
        <v>P</v>
      </c>
      <c r="H638" s="298">
        <f>IF(A638="P",INDEX('LŠZ P'!A$2:AN$2000,B638,17),INDEX('LŠZ H'!A$2:AM$2000,B638,17))</f>
        <v>21656</v>
      </c>
      <c r="I638" s="226">
        <v>45266</v>
      </c>
      <c r="J638" s="258" t="str">
        <f>IF(A638="P",INDEX('LŠZ P'!A$2:AN$2000,B638,2),INDEX('LŠZ H'!A$2:AM$2000,B638,2))</f>
        <v>PK</v>
      </c>
      <c r="K638" s="297" t="str">
        <f>IF(A638="P",CONCATENATE(INDEX('LŠZ P'!A$2:AN$2000,B638,24),",",INDEX('LŠZ P'!A$2:AN$2000,B638,26)," ",INDEX('LŠZ P'!A$2:AN$2000,B638,25)),CONCATENATE(INDEX('LŠZ H'!A$2:AM$2000,B638,24),",",INDEX('LŠZ H'!A$2:AM$2000,B638,26)," ",INDEX('LŠZ H'!A$2:AM$2000,B638,25)))</f>
        <v>J. Ondruša 2799/19C,EN-A 45972</v>
      </c>
      <c r="L638" s="297" t="str">
        <f>IF(A638="P",INDEX('LŠZ P'!A$2:AN$2000,B638,20),INDEX('LŠZ H'!A$2:AM$2000,B638,20))</f>
        <v>Muhelyi</v>
      </c>
      <c r="M638" s="297" t="str">
        <f>IF(A638="P",CONCATENATE(INDEX('LŠZ P'!A$2:AN$2000,B638,3),"/",INDEX('LŠZ P'!A$2:AN$2000,B638,4)),CONCATENATE(INDEX('LŠZ H'!A$2:AM$2000,B638,3),"/",INDEX('LŠZ H'!A$2:AM$2000,B638,4)))</f>
        <v>ALPHA 6 28/</v>
      </c>
      <c r="N638" s="297" t="e">
        <f>IF(A638="P",CONCATENATE(INDEX('LŠZ P'!A$2:AN$2000,B638,23),";",INDEX('LŠZ P'!A$2:AN$2000,B638,42)),CONCATENATE(INDEX('LŠZ H'!A$2:AM$2000,B638,23),";",INDEX('LŠZ H'!A$2:AM$2000,B638,39)))</f>
        <v>#REF!</v>
      </c>
      <c r="O638" s="226">
        <v>45972</v>
      </c>
      <c r="P638" s="297"/>
    </row>
    <row r="639" spans="1:16" s="878" customFormat="1">
      <c r="A639" s="225" t="s">
        <v>722</v>
      </c>
      <c r="B639" s="258">
        <v>112</v>
      </c>
      <c r="C639" s="392">
        <v>636</v>
      </c>
      <c r="D639" s="225" t="str">
        <f>IF(A639="P",INDEX('LŠZ P'!A$2:AN$2000,B639,11),INDEX('LŠZ H'!A$2:AM$2000,B639,11))</f>
        <v>Mgr. Milan KLENOVIČ</v>
      </c>
      <c r="E639" s="297" t="str">
        <f>IF(A639="P",INDEX('LŠZ P'!A$2:AN$2000,B639,5),INDEX('LŠZ H'!A$2:AM$2000,B639,5))</f>
        <v>OM-P112</v>
      </c>
      <c r="F639" s="298">
        <f>IF(A639="P",INDEX('LŠZ P'!A$2:AN$2000,B639,6),INDEX('LŠZ H'!A$2:AM$2000,B639,6))</f>
        <v>0</v>
      </c>
      <c r="G639" s="258" t="str">
        <f>IF(A639="P",INDEX('LŠZ P'!A$2:AN$2000,B639,21),INDEX('LŠZ H'!A$2:AM$2000,B639,21))</f>
        <v>P</v>
      </c>
      <c r="H639" s="298">
        <f>IF(A639="P",INDEX('LŠZ P'!A$2:AN$2000,B639,17),INDEX('LŠZ H'!A$2:AM$2000,B639,17))</f>
        <v>21606</v>
      </c>
      <c r="I639" s="226">
        <v>45266</v>
      </c>
      <c r="J639" s="258" t="str">
        <f>IF(A639="P",INDEX('LŠZ P'!A$2:AN$2000,B639,2),INDEX('LŠZ H'!A$2:AM$2000,B639,2))</f>
        <v>PK</v>
      </c>
      <c r="K639" s="297" t="str">
        <f>IF(A639="P",CONCATENATE(INDEX('LŠZ P'!A$2:AN$2000,B639,24),",",INDEX('LŠZ P'!A$2:AN$2000,B639,26)," ",INDEX('LŠZ P'!A$2:AN$2000,B639,25)),CONCATENATE(INDEX('LŠZ H'!A$2:AM$2000,B639,24),",",INDEX('LŠZ H'!A$2:AM$2000,B639,26)," ",INDEX('LŠZ H'!A$2:AM$2000,B639,25)))</f>
        <v>Slopovo 802/22,EN-B 45991</v>
      </c>
      <c r="L639" s="297" t="str">
        <f>IF(A639="P",INDEX('LŠZ P'!A$2:AN$2000,B639,20),INDEX('LŠZ H'!A$2:AM$2000,B639,20))</f>
        <v>Kišš</v>
      </c>
      <c r="M639" s="297" t="str">
        <f>IF(A639="P",CONCATENATE(INDEX('LŠZ P'!A$2:AN$2000,B639,3),"/",INDEX('LŠZ P'!A$2:AN$2000,B639,4)),CONCATENATE(INDEX('LŠZ H'!A$2:AM$2000,B639,3),"/",INDEX('LŠZ H'!A$2:AM$2000,B639,4)))</f>
        <v>RUSH 6 MS/</v>
      </c>
      <c r="N639" s="297" t="e">
        <f>IF(A639="P",CONCATENATE(INDEX('LŠZ P'!A$2:AN$2000,B639,23),";",INDEX('LŠZ P'!A$2:AN$2000,B639,42)),CONCATENATE(INDEX('LŠZ H'!A$2:AM$2000,B639,23),";",INDEX('LŠZ H'!A$2:AM$2000,B639,39)))</f>
        <v>#REF!</v>
      </c>
      <c r="O639" s="226">
        <v>45991</v>
      </c>
      <c r="P639" s="297"/>
    </row>
    <row r="640" spans="1:16" s="878" customFormat="1">
      <c r="A640" s="225" t="s">
        <v>722</v>
      </c>
      <c r="B640" s="258">
        <v>980</v>
      </c>
      <c r="C640" s="392">
        <v>637</v>
      </c>
      <c r="D640" s="225" t="str">
        <f>IF(A640="P",INDEX('LŠZ P'!A$2:AN$2000,B640,11),INDEX('LŠZ H'!A$2:AM$2000,B640,11))</f>
        <v>Ing. Jozef KOLIBÁR</v>
      </c>
      <c r="E640" s="297" t="str">
        <f>IF(A640="P",INDEX('LŠZ P'!A$2:AN$2000,B640,5),INDEX('LŠZ H'!A$2:AM$2000,B640,5))</f>
        <v>OM-P980</v>
      </c>
      <c r="F640" s="298">
        <f>IF(A640="P",INDEX('LŠZ P'!A$2:AN$2000,B640,6),INDEX('LŠZ H'!A$2:AM$2000,B640,6))</f>
        <v>0</v>
      </c>
      <c r="G640" s="258" t="str">
        <f>IF(A640="P",INDEX('LŠZ P'!A$2:AN$2000,B640,21),INDEX('LŠZ H'!A$2:AM$2000,B640,21))</f>
        <v>V</v>
      </c>
      <c r="H640" s="298">
        <f>IF(A640="P",INDEX('LŠZ P'!A$2:AN$2000,B640,17),INDEX('LŠZ H'!A$2:AM$2000,B640,17))</f>
        <v>23637</v>
      </c>
      <c r="I640" s="226">
        <v>45266</v>
      </c>
      <c r="J640" s="258" t="str">
        <f>IF(A640="P",INDEX('LŠZ P'!A$2:AN$2000,B640,2),INDEX('LŠZ H'!A$2:AM$2000,B640,2))</f>
        <v>PK</v>
      </c>
      <c r="K640" s="297" t="str">
        <f>IF(A640="P",CONCATENATE(INDEX('LŠZ P'!A$2:AN$2000,B640,24),",",INDEX('LŠZ P'!A$2:AN$2000,B640,26)," ",INDEX('LŠZ P'!A$2:AN$2000,B640,25)),CONCATENATE(INDEX('LŠZ H'!A$2:AM$2000,B640,24),",",INDEX('LŠZ H'!A$2:AM$2000,B640,26)," ",INDEX('LŠZ H'!A$2:AM$2000,B640,25)))</f>
        <v>Humenská 353/16,EN-B 45989</v>
      </c>
      <c r="L640" s="297" t="str">
        <f>IF(A640="P",INDEX('LŠZ P'!A$2:AN$2000,B640,20),INDEX('LŠZ H'!A$2:AM$2000,B640,20))</f>
        <v>Čierny</v>
      </c>
      <c r="M640" s="297" t="str">
        <f>IF(A640="P",CONCATENATE(INDEX('LŠZ P'!A$2:AN$2000,B640,3),"/",INDEX('LŠZ P'!A$2:AN$2000,B640,4)),CONCATENATE(INDEX('LŠZ H'!A$2:AM$2000,B640,3),"/",INDEX('LŠZ H'!A$2:AM$2000,B640,4)))</f>
        <v>MAESTRO 23/</v>
      </c>
      <c r="N640" s="297" t="e">
        <f>IF(A640="P",CONCATENATE(INDEX('LŠZ P'!A$2:AN$2000,B640,23),";",INDEX('LŠZ P'!A$2:AN$2000,B640,42)),CONCATENATE(INDEX('LŠZ H'!A$2:AM$2000,B640,23),";",INDEX('LŠZ H'!A$2:AM$2000,B640,39)))</f>
        <v>#REF!</v>
      </c>
      <c r="O640" s="226">
        <v>45989</v>
      </c>
      <c r="P640" s="297"/>
    </row>
    <row r="641" spans="1:16" s="583" customFormat="1">
      <c r="A641" s="225" t="s">
        <v>722</v>
      </c>
      <c r="B641" s="258">
        <v>750</v>
      </c>
      <c r="C641" s="392">
        <v>638</v>
      </c>
      <c r="D641" s="225" t="str">
        <f>IF(A641="P",INDEX('LŠZ P'!A$2:AN$2000,B641,11),INDEX('LŠZ H'!A$2:AM$2000,B641,11))</f>
        <v>Adrián GALANSKÝ</v>
      </c>
      <c r="E641" s="297" t="str">
        <f>IF(A641="P",INDEX('LŠZ P'!A$2:AN$2000,B641,5),INDEX('LŠZ H'!A$2:AM$2000,B641,5))</f>
        <v>OM-P750</v>
      </c>
      <c r="F641" s="298">
        <f>IF(A641="P",INDEX('LŠZ P'!A$2:AN$2000,B641,6),INDEX('LŠZ H'!A$2:AM$2000,B641,6))</f>
        <v>0</v>
      </c>
      <c r="G641" s="258" t="str">
        <f>IF(A641="P",INDEX('LŠZ P'!A$2:AN$2000,B641,21),INDEX('LŠZ H'!A$2:AM$2000,B641,21))</f>
        <v>V</v>
      </c>
      <c r="H641" s="298">
        <f>IF(A641="P",INDEX('LŠZ P'!A$2:AN$2000,B641,17),INDEX('LŠZ H'!A$2:AM$2000,B641,17))</f>
        <v>23638</v>
      </c>
      <c r="I641" s="226">
        <v>45271</v>
      </c>
      <c r="J641" s="258" t="str">
        <f>IF(A641="P",INDEX('LŠZ P'!A$2:AN$2000,B641,2),INDEX('LŠZ H'!A$2:AM$2000,B641,2))</f>
        <v>PK</v>
      </c>
      <c r="K641" s="297" t="str">
        <f>IF(A641="P",CONCATENATE(INDEX('LŠZ P'!A$2:AN$2000,B641,24),",",INDEX('LŠZ P'!A$2:AN$2000,B641,26)," ",INDEX('LŠZ P'!A$2:AN$2000,B641,25)),CONCATENATE(INDEX('LŠZ H'!A$2:AM$2000,B641,24),",",INDEX('LŠZ H'!A$2:AM$2000,B641,26)," ",INDEX('LŠZ H'!A$2:AM$2000,B641,25)))</f>
        <v>M. Kukučína 786/23,NIL 45991</v>
      </c>
      <c r="L641" s="297" t="str">
        <f>IF(A641="P",INDEX('LŠZ P'!A$2:AN$2000,B641,20),INDEX('LŠZ H'!A$2:AM$2000,B641,20))</f>
        <v>Čierny</v>
      </c>
      <c r="M641" s="297" t="str">
        <f>IF(A641="P",CONCATENATE(INDEX('LŠZ P'!A$2:AN$2000,B641,3),"/",INDEX('LŠZ P'!A$2:AN$2000,B641,4)),CONCATENATE(INDEX('LŠZ H'!A$2:AM$2000,B641,3),"/",INDEX('LŠZ H'!A$2:AM$2000,B641,4)))</f>
        <v>COLORADO 25 P2/</v>
      </c>
      <c r="N641" s="297" t="e">
        <f>IF(A641="P",CONCATENATE(INDEX('LŠZ P'!A$2:AN$2000,B641,23),";",INDEX('LŠZ P'!A$2:AN$2000,B641,42)),CONCATENATE(INDEX('LŠZ H'!A$2:AM$2000,B641,23),";",INDEX('LŠZ H'!A$2:AM$2000,B641,39)))</f>
        <v>#REF!</v>
      </c>
      <c r="O641" s="226">
        <v>45991</v>
      </c>
      <c r="P641" s="297"/>
    </row>
    <row r="642" spans="1:16" s="583" customFormat="1">
      <c r="A642" s="225" t="s">
        <v>722</v>
      </c>
      <c r="B642" s="258">
        <v>823</v>
      </c>
      <c r="C642" s="392">
        <v>639</v>
      </c>
      <c r="D642" s="225" t="str">
        <f>IF(A642="P",INDEX('LŠZ P'!A$2:AN$2000,B642,11),INDEX('LŠZ H'!A$2:AM$2000,B642,11))</f>
        <v>Ľuboš CIBULKA</v>
      </c>
      <c r="E642" s="297" t="str">
        <f>IF(A642="P",INDEX('LŠZ P'!A$2:AN$2000,B642,5),INDEX('LŠZ H'!A$2:AM$2000,B642,5))</f>
        <v>OM-P823</v>
      </c>
      <c r="F642" s="298">
        <f>IF(A642="P",INDEX('LŠZ P'!A$2:AN$2000,B642,6),INDEX('LŠZ H'!A$2:AM$2000,B642,6))</f>
        <v>0</v>
      </c>
      <c r="G642" s="258" t="str">
        <f>IF(A642="P",INDEX('LŠZ P'!A$2:AN$2000,B642,21),INDEX('LŠZ H'!A$2:AM$2000,B642,21))</f>
        <v>V</v>
      </c>
      <c r="H642" s="298">
        <f>IF(A642="P",INDEX('LŠZ P'!A$2:AN$2000,B642,17),INDEX('LŠZ H'!A$2:AM$2000,B642,17))</f>
        <v>23639</v>
      </c>
      <c r="I642" s="226">
        <v>45271</v>
      </c>
      <c r="J642" s="258" t="str">
        <f>IF(A642="P",INDEX('LŠZ P'!A$2:AN$2000,B642,2),INDEX('LŠZ H'!A$2:AM$2000,B642,2))</f>
        <v>MPK</v>
      </c>
      <c r="K642" s="297" t="str">
        <f>IF(A642="P",CONCATENATE(INDEX('LŠZ P'!A$2:AN$2000,B642,24),",",INDEX('LŠZ P'!A$2:AN$2000,B642,26)," ",INDEX('LŠZ P'!A$2:AN$2000,B642,25)),CONCATENATE(INDEX('LŠZ H'!A$2:AM$2000,B642,24),",",INDEX('LŠZ H'!A$2:AM$2000,B642,26)," ",INDEX('LŠZ H'!A$2:AM$2000,B642,25)))</f>
        <v>Lúčky 4413/9,EN-A 45996</v>
      </c>
      <c r="L642" s="297" t="str">
        <f>IF(A642="P",INDEX('LŠZ P'!A$2:AN$2000,B642,20),INDEX('LŠZ H'!A$2:AM$2000,B642,20))</f>
        <v>Mitter</v>
      </c>
      <c r="M642" s="297" t="str">
        <f>IF(A642="P",CONCATENATE(INDEX('LŠZ P'!A$2:AN$2000,B642,3),"/",INDEX('LŠZ P'!A$2:AN$2000,B642,4)),CONCATENATE(INDEX('LŠZ H'!A$2:AM$2000,B642,3),"/",INDEX('LŠZ H'!A$2:AM$2000,B642,4)))</f>
        <v>PLUTO 4 M/</v>
      </c>
      <c r="N642" s="297" t="e">
        <f>IF(A642="P",CONCATENATE(INDEX('LŠZ P'!A$2:AN$2000,B642,23),";",INDEX('LŠZ P'!A$2:AN$2000,B642,42)),CONCATENATE(INDEX('LŠZ H'!A$2:AM$2000,B642,23),";",INDEX('LŠZ H'!A$2:AM$2000,B642,39)))</f>
        <v>#REF!</v>
      </c>
      <c r="O642" s="226">
        <v>45996</v>
      </c>
      <c r="P642" s="297"/>
    </row>
    <row r="643" spans="1:16" s="583" customFormat="1">
      <c r="A643" s="225" t="s">
        <v>722</v>
      </c>
      <c r="B643" s="258">
        <v>883</v>
      </c>
      <c r="C643" s="392">
        <v>640</v>
      </c>
      <c r="D643" s="225" t="str">
        <f>IF(A643="P",INDEX('LŠZ P'!A$2:AN$2000,B643,11),INDEX('LŠZ H'!A$2:AM$2000,B643,11))</f>
        <v>Valerij HAPON</v>
      </c>
      <c r="E643" s="297" t="str">
        <f>IF(A643="P",INDEX('LŠZ P'!A$2:AN$2000,B643,5),INDEX('LŠZ H'!A$2:AM$2000,B643,5))</f>
        <v>OM-P883</v>
      </c>
      <c r="F643" s="298">
        <f>IF(A643="P",INDEX('LŠZ P'!A$2:AN$2000,B643,6),INDEX('LŠZ H'!A$2:AM$2000,B643,6))</f>
        <v>0</v>
      </c>
      <c r="G643" s="258" t="str">
        <f>IF(A643="P",INDEX('LŠZ P'!A$2:AN$2000,B643,21),INDEX('LŠZ H'!A$2:AM$2000,B643,21))</f>
        <v>P</v>
      </c>
      <c r="H643" s="298">
        <f>IF(A643="P",INDEX('LŠZ P'!A$2:AN$2000,B643,17),INDEX('LŠZ H'!A$2:AM$2000,B643,17))</f>
        <v>21627</v>
      </c>
      <c r="I643" s="226">
        <v>45272</v>
      </c>
      <c r="J643" s="258" t="str">
        <f>IF(A643="P",INDEX('LŠZ P'!A$2:AN$2000,B643,2),INDEX('LŠZ H'!A$2:AM$2000,B643,2))</f>
        <v>PK</v>
      </c>
      <c r="K643" s="297" t="str">
        <f>IF(A643="P",CONCATENATE(INDEX('LŠZ P'!A$2:AN$2000,B643,24),",",INDEX('LŠZ P'!A$2:AN$2000,B643,26)," ",INDEX('LŠZ P'!A$2:AN$2000,B643,25)),CONCATENATE(INDEX('LŠZ H'!A$2:AM$2000,B643,24),",",INDEX('LŠZ H'!A$2:AM$2000,B643,26)," ",INDEX('LŠZ H'!A$2:AM$2000,B643,25)))</f>
        <v>Jamník 73,EN 926-1 45996</v>
      </c>
      <c r="L643" s="297" t="str">
        <f>IF(A643="P",INDEX('LŠZ P'!A$2:AN$2000,B643,20),INDEX('LŠZ H'!A$2:AM$2000,B643,20))</f>
        <v>Adame</v>
      </c>
      <c r="M643" s="297" t="str">
        <f>IF(A643="P",CONCATENATE(INDEX('LŠZ P'!A$2:AN$2000,B643,3),"/",INDEX('LŠZ P'!A$2:AN$2000,B643,4)),CONCATENATE(INDEX('LŠZ H'!A$2:AM$2000,B643,3),"/",INDEX('LŠZ H'!A$2:AM$2000,B643,4)))</f>
        <v>SCOTCH 18/</v>
      </c>
      <c r="N643" s="963" t="e">
        <f>IF(A643="P",CONCATENATE(INDEX('LŠZ P'!A$2:AN$2000,B643,23),";",INDEX('LŠZ P'!A$2:AN$2000,B643,42)),CONCATENATE(INDEX('LŠZ H'!A$2:AM$2000,B643,23),";",INDEX('LŠZ H'!A$2:AM$2000,B643,39)))</f>
        <v>#REF!</v>
      </c>
      <c r="O643" s="226">
        <v>45996</v>
      </c>
      <c r="P643" s="297"/>
    </row>
    <row r="644" spans="1:16" s="583" customFormat="1">
      <c r="A644" s="225" t="s">
        <v>722</v>
      </c>
      <c r="B644" s="258">
        <v>826</v>
      </c>
      <c r="C644" s="392">
        <v>641</v>
      </c>
      <c r="D644" s="225" t="str">
        <f>IF(A644="P",INDEX('LŠZ P'!A$2:AN$2000,B644,11),INDEX('LŠZ H'!A$2:AM$2000,B644,11))</f>
        <v>Bc. Matej HAGARA</v>
      </c>
      <c r="E644" s="297" t="str">
        <f>IF(A644="P",INDEX('LŠZ P'!A$2:AN$2000,B644,5),INDEX('LŠZ H'!A$2:AM$2000,B644,5))</f>
        <v>OM-P826</v>
      </c>
      <c r="F644" s="298">
        <f>IF(A644="P",INDEX('LŠZ P'!A$2:AN$2000,B644,6),INDEX('LŠZ H'!A$2:AM$2000,B644,6))</f>
        <v>0</v>
      </c>
      <c r="G644" s="258" t="str">
        <f>IF(A644="P",INDEX('LŠZ P'!A$2:AN$2000,B644,21),INDEX('LŠZ H'!A$2:AM$2000,B644,21))</f>
        <v>V</v>
      </c>
      <c r="H644" s="298">
        <f>IF(A644="P",INDEX('LŠZ P'!A$2:AN$2000,B644,17),INDEX('LŠZ H'!A$2:AM$2000,B644,17))</f>
        <v>23641</v>
      </c>
      <c r="I644" s="226">
        <v>45272</v>
      </c>
      <c r="J644" s="258" t="str">
        <f>IF(A644="P",INDEX('LŠZ P'!A$2:AN$2000,B644,2),INDEX('LŠZ H'!A$2:AM$2000,B644,2))</f>
        <v>PK</v>
      </c>
      <c r="K644" s="297" t="str">
        <f>IF(A644="P",CONCATENATE(INDEX('LŠZ P'!A$2:AN$2000,B644,24),",",INDEX('LŠZ P'!A$2:AN$2000,B644,26)," ",INDEX('LŠZ P'!A$2:AN$2000,B644,25)),CONCATENATE(INDEX('LŠZ H'!A$2:AM$2000,B644,24),",",INDEX('LŠZ H'!A$2:AM$2000,B644,26)," ",INDEX('LŠZ H'!A$2:AM$2000,B644,25)))</f>
        <v>Lehotská 981/90,EN-A 46001</v>
      </c>
      <c r="L644" s="297" t="str">
        <f>IF(A644="P",INDEX('LŠZ P'!A$2:AN$2000,B644,20),INDEX('LŠZ H'!A$2:AM$2000,B644,20))</f>
        <v>Muhelyi</v>
      </c>
      <c r="M644" s="297" t="str">
        <f>IF(A644="P",CONCATENATE(INDEX('LŠZ P'!A$2:AN$2000,B644,3),"/",INDEX('LŠZ P'!A$2:AN$2000,B644,4)),CONCATENATE(INDEX('LŠZ H'!A$2:AM$2000,B644,3),"/",INDEX('LŠZ H'!A$2:AM$2000,B644,4)))</f>
        <v>ALPHA 7 26/</v>
      </c>
      <c r="N644" s="297" t="e">
        <f>IF(A644="P",CONCATENATE(INDEX('LŠZ P'!A$2:AN$2000,B644,23),";",INDEX('LŠZ P'!A$2:AN$2000,B644,42)),CONCATENATE(INDEX('LŠZ H'!A$2:AM$2000,B644,23),";",INDEX('LŠZ H'!A$2:AM$2000,B644,39)))</f>
        <v>#REF!</v>
      </c>
      <c r="O644" s="226">
        <v>46001</v>
      </c>
      <c r="P644" s="297"/>
    </row>
    <row r="645" spans="1:16" s="583" customFormat="1">
      <c r="A645" s="225" t="s">
        <v>722</v>
      </c>
      <c r="B645" s="258">
        <v>832</v>
      </c>
      <c r="C645" s="392">
        <v>642</v>
      </c>
      <c r="D645" s="225" t="str">
        <f>IF(A645="P",INDEX('LŠZ P'!A$2:AN$2000,B645,11),INDEX('LŠZ H'!A$2:AM$2000,B645,11))</f>
        <v>Matej PAVLOVIČ</v>
      </c>
      <c r="E645" s="225" t="str">
        <f>IF(A645="P",INDEX('LŠZ P'!A$2:AN$2000,B645,5),INDEX('LŠZ H'!A$2:AM$2000,B645,5))</f>
        <v>OM-P832</v>
      </c>
      <c r="F645" s="225">
        <f>IF(A645="P",INDEX('LŠZ P'!A$2:AN$2000,B645,6),INDEX('LŠZ H'!A$2:AM$2000,B645,6))</f>
        <v>0</v>
      </c>
      <c r="G645" s="258" t="str">
        <f>IF(A645="P",INDEX('LŠZ P'!A$2:AN$2000,B645,21),INDEX('LŠZ H'!A$2:AM$2000,B645,21))</f>
        <v>V</v>
      </c>
      <c r="H645" s="225">
        <f>IF(A645="P",INDEX('LŠZ P'!A$2:AN$2000,B645,17),INDEX('LŠZ H'!A$2:AM$2000,B645,17))</f>
        <v>23642</v>
      </c>
      <c r="I645" s="294">
        <v>45272</v>
      </c>
      <c r="J645" s="258" t="str">
        <f>IF(A645="P",INDEX('LŠZ P'!A$2:AN$2000,B645,2),INDEX('LŠZ H'!A$2:AM$2000,B645,2))</f>
        <v>PK</v>
      </c>
      <c r="K645" s="225" t="str">
        <f>IF(A645="P",CONCATENATE(INDEX('LŠZ P'!A$2:AN$2000,B645,24),",",INDEX('LŠZ P'!A$2:AN$2000,B645,26)," ",INDEX('LŠZ P'!A$2:AN$2000,B645,25)),CONCATENATE(INDEX('LŠZ H'!A$2:AM$2000,B645,24),",",INDEX('LŠZ H'!A$2:AM$2000,B645,26)," ",INDEX('LŠZ H'!A$2:AM$2000,B645,25)))</f>
        <v>Ľ. Fullu 3069/5,EN-A 46000</v>
      </c>
      <c r="L645" s="225" t="str">
        <f>IF(A645="P",INDEX('LŠZ P'!A$2:AN$2000,B645,20),INDEX('LŠZ H'!A$2:AM$2000,B645,20))</f>
        <v>Muhelyi</v>
      </c>
      <c r="M645" s="225" t="str">
        <f>IF(A645="P",CONCATENATE(INDEX('LŠZ P'!A$2:AN$2000,B645,3),"/",INDEX('LŠZ P'!A$2:AN$2000,B645,4)),CONCATENATE(INDEX('LŠZ H'!A$2:AM$2000,B645,3),"/",INDEX('LŠZ H'!A$2:AM$2000,B645,4)))</f>
        <v>ALPHA 7 26/</v>
      </c>
      <c r="N645" s="225" t="e">
        <f>IF(A645="P",CONCATENATE(INDEX('LŠZ P'!A$2:AN$2000,B645,23),";",INDEX('LŠZ P'!A$2:AN$2000,B645,42)),CONCATENATE(INDEX('LŠZ H'!A$2:AM$2000,B645,23),";",INDEX('LŠZ H'!A$2:AM$2000,B645,39)))</f>
        <v>#REF!</v>
      </c>
      <c r="O645" s="226">
        <v>46000</v>
      </c>
      <c r="P645" s="297"/>
    </row>
    <row r="646" spans="1:16" s="583" customFormat="1">
      <c r="A646" s="225" t="s">
        <v>722</v>
      </c>
      <c r="B646" s="258">
        <v>708</v>
      </c>
      <c r="C646" s="392">
        <v>643</v>
      </c>
      <c r="D646" s="225" t="str">
        <f>IF(A646="P",INDEX('LŠZ P'!A$2:AN$2000,B646,11),INDEX('LŠZ H'!A$2:AM$2000,B646,11))</f>
        <v>Bc. Juraj PAVLOVIČ</v>
      </c>
      <c r="E646" s="225" t="str">
        <f>IF(A646="P",INDEX('LŠZ P'!A$2:AN$2000,B646,5),INDEX('LŠZ H'!A$2:AM$2000,B646,5))</f>
        <v>OM-P708</v>
      </c>
      <c r="F646" s="225">
        <f>IF(A646="P",INDEX('LŠZ P'!A$2:AN$2000,B646,6),INDEX('LŠZ H'!A$2:AM$2000,B646,6))</f>
        <v>0</v>
      </c>
      <c r="G646" s="258" t="str">
        <f>IF(A646="P",INDEX('LŠZ P'!A$2:AN$2000,B646,21),INDEX('LŠZ H'!A$2:AM$2000,B646,21))</f>
        <v>V</v>
      </c>
      <c r="H646" s="225">
        <f>IF(A646="P",INDEX('LŠZ P'!A$2:AN$2000,B646,17),INDEX('LŠZ H'!A$2:AM$2000,B646,17))</f>
        <v>23643</v>
      </c>
      <c r="I646" s="294">
        <v>45272</v>
      </c>
      <c r="J646" s="258" t="str">
        <f>IF(A646="P",INDEX('LŠZ P'!A$2:AN$2000,B646,2),INDEX('LŠZ H'!A$2:AM$2000,B646,2))</f>
        <v>PK</v>
      </c>
      <c r="K646" s="225" t="str">
        <f>IF(A646="P",CONCATENATE(INDEX('LŠZ P'!A$2:AN$2000,B646,24),",",INDEX('LŠZ P'!A$2:AN$2000,B646,26)," ",INDEX('LŠZ P'!A$2:AN$2000,B646,25)),CONCATENATE(INDEX('LŠZ H'!A$2:AM$2000,B646,24),",",INDEX('LŠZ H'!A$2:AM$2000,B646,26)," ",INDEX('LŠZ H'!A$2:AM$2000,B646,25)))</f>
        <v>Ľ. Fullu 3069/5,EN-A 46000</v>
      </c>
      <c r="L646" s="225" t="str">
        <f>IF(A646="P",INDEX('LŠZ P'!A$2:AN$2000,B646,20),INDEX('LŠZ H'!A$2:AM$2000,B646,20))</f>
        <v>Muhelyi</v>
      </c>
      <c r="M646" s="225" t="str">
        <f>IF(A646="P",CONCATENATE(INDEX('LŠZ P'!A$2:AN$2000,B646,3),"/",INDEX('LŠZ P'!A$2:AN$2000,B646,4)),CONCATENATE(INDEX('LŠZ H'!A$2:AM$2000,B646,3),"/",INDEX('LŠZ H'!A$2:AM$2000,B646,4)))</f>
        <v>ALPHA 7 26/</v>
      </c>
      <c r="N646" s="225" t="e">
        <f>IF(A646="P",CONCATENATE(INDEX('LŠZ P'!A$2:AN$2000,B646,23),";",INDEX('LŠZ P'!A$2:AN$2000,B646,42)),CONCATENATE(INDEX('LŠZ H'!A$2:AM$2000,B646,23),";",INDEX('LŠZ H'!A$2:AM$2000,B646,39)))</f>
        <v>#REF!</v>
      </c>
      <c r="O646" s="226">
        <v>46000</v>
      </c>
      <c r="P646" s="297"/>
    </row>
    <row r="647" spans="1:16" s="878" customFormat="1">
      <c r="A647" s="225" t="s">
        <v>489</v>
      </c>
      <c r="B647" s="258">
        <v>424</v>
      </c>
      <c r="C647" s="392">
        <v>644</v>
      </c>
      <c r="D647" s="225" t="str">
        <f>IF(A647="P",INDEX('LŠZ P'!A$2:AN$2000,B647,11),INDEX('LŠZ H'!A$2:AM$2000,B647,11))</f>
        <v>Ing. Andrej MIŠUTKA</v>
      </c>
      <c r="E647" s="225" t="str">
        <f>IF(A647="P",INDEX('LŠZ P'!A$2:AN$2000,B647,5),INDEX('LŠZ H'!A$2:AM$2000,B647,5))</f>
        <v>OM-H424</v>
      </c>
      <c r="F647" s="225">
        <f>IF(A647="P",INDEX('LŠZ P'!A$2:AN$2000,B647,6),INDEX('LŠZ H'!A$2:AM$2000,B647,6))</f>
        <v>0</v>
      </c>
      <c r="G647" s="258" t="str">
        <f>IF(A647="P",INDEX('LŠZ P'!A$2:AN$2000,B647,21),INDEX('LŠZ H'!A$2:AM$2000,B647,21))</f>
        <v>P</v>
      </c>
      <c r="H647" s="225">
        <f>IF(A647="P",INDEX('LŠZ P'!A$2:AN$2000,B647,17),INDEX('LŠZ H'!A$2:AM$2000,B647,17))</f>
        <v>20045</v>
      </c>
      <c r="I647" s="294">
        <v>45273</v>
      </c>
      <c r="J647" s="258" t="str">
        <f>IF(A647="P",INDEX('LŠZ P'!A$2:AN$2000,B647,2),INDEX('LŠZ H'!A$2:AM$2000,B647,2))</f>
        <v>ZK</v>
      </c>
      <c r="K647" s="225" t="str">
        <f>IF(A647="P",CONCATENATE(INDEX('LŠZ P'!A$2:AN$2000,B647,24),",",INDEX('LŠZ P'!A$2:AN$2000,B647,26)," ",INDEX('LŠZ P'!A$2:AN$2000,B647,25)),CONCATENATE(INDEX('LŠZ H'!A$2:AM$2000,B647,24),",",INDEX('LŠZ H'!A$2:AM$2000,B647,26)," ",INDEX('LŠZ H'!A$2:AM$2000,B647,25)))</f>
        <v>Hvozdnica 183,013 56 Hvozdnica</v>
      </c>
      <c r="L647" s="225" t="str">
        <f>IF(A647="P",INDEX('LŠZ P'!A$2:AN$2000,B647,20),INDEX('LŠZ H'!A$2:AM$2000,B647,20))</f>
        <v>Hloušek</v>
      </c>
      <c r="M647" s="225" t="str">
        <f>IF(A647="P",CONCATENATE(INDEX('LŠZ P'!A$2:AN$2000,B647,3),"/",INDEX('LŠZ P'!A$2:AN$2000,B647,4)),CONCATENATE(INDEX('LŠZ H'!A$2:AM$2000,B647,3),"/",INDEX('LŠZ H'!A$2:AM$2000,B647,4)))</f>
        <v>FALCON 195/</v>
      </c>
      <c r="N647" s="225" t="str">
        <f>IF(A647="P",CONCATENATE(INDEX('LŠZ P'!A$2:AN$2000,B647,23),";",INDEX('LŠZ P'!A$2:AN$2000,B647,42)),CONCATENATE(INDEX('LŠZ H'!A$2:AM$2000,B647,23),";",INDEX('LŠZ H'!A$2:AM$2000,B647,39)))</f>
        <v>74;</v>
      </c>
      <c r="O647" s="226">
        <v>46000</v>
      </c>
      <c r="P647" s="297"/>
    </row>
    <row r="648" spans="1:16" s="878" customFormat="1">
      <c r="A648" s="225" t="s">
        <v>722</v>
      </c>
      <c r="B648" s="258">
        <v>1426</v>
      </c>
      <c r="C648" s="392">
        <v>645</v>
      </c>
      <c r="D648" s="225" t="str">
        <f>IF(A648="P",INDEX('LŠZ P'!A$2:AN$2000,B648,11),INDEX('LŠZ H'!A$2:AM$2000,B648,11))</f>
        <v>Nikoleta ŠUPLATOVÁ</v>
      </c>
      <c r="E648" s="225" t="str">
        <f>IF(A648="P",INDEX('LŠZ P'!A$2:AN$2000,B648,5),INDEX('LŠZ H'!A$2:AM$2000,B648,5))</f>
        <v>OM-L426</v>
      </c>
      <c r="F648" s="225">
        <f>IF(A648="P",INDEX('LŠZ P'!A$2:AN$2000,B648,6),INDEX('LŠZ H'!A$2:AM$2000,B648,6))</f>
        <v>0</v>
      </c>
      <c r="G648" s="258" t="str">
        <f>IF(A648="P",INDEX('LŠZ P'!A$2:AN$2000,B648,21),INDEX('LŠZ H'!A$2:AM$2000,B648,21))</f>
        <v>Z</v>
      </c>
      <c r="H648" s="225">
        <f>IF(A648="P",INDEX('LŠZ P'!A$2:AN$2000,B648,17),INDEX('LŠZ H'!A$2:AM$2000,B648,17))</f>
        <v>23288</v>
      </c>
      <c r="I648" s="294">
        <v>45273</v>
      </c>
      <c r="J648" s="258" t="str">
        <f>IF(A648="P",INDEX('LŠZ P'!A$2:AN$2000,B648,2),INDEX('LŠZ H'!A$2:AM$2000,B648,2))</f>
        <v>PK</v>
      </c>
      <c r="K648" s="225" t="str">
        <f>IF(A648="P",CONCATENATE(INDEX('LŠZ P'!A$2:AN$2000,B648,24),",",INDEX('LŠZ P'!A$2:AN$2000,B648,26)," ",INDEX('LŠZ P'!A$2:AN$2000,B648,25)),CONCATENATE(INDEX('LŠZ H'!A$2:AM$2000,B648,24),",",INDEX('LŠZ H'!A$2:AM$2000,B648,26)," ",INDEX('LŠZ H'!A$2:AM$2000,B648,25)))</f>
        <v>Heydukova 15,EN-A 45806</v>
      </c>
      <c r="L648" s="225" t="str">
        <f>IF(A648="P",INDEX('LŠZ P'!A$2:AN$2000,B648,20),INDEX('LŠZ H'!A$2:AM$2000,B648,20))</f>
        <v>Muhelyi</v>
      </c>
      <c r="M648" s="225" t="str">
        <f>IF(A648="P",CONCATENATE(INDEX('LŠZ P'!A$2:AN$2000,B648,3),"/",INDEX('LŠZ P'!A$2:AN$2000,B648,4)),CONCATENATE(INDEX('LŠZ H'!A$2:AM$2000,B648,3),"/",INDEX('LŠZ H'!A$2:AM$2000,B648,4)))</f>
        <v>ALPHA 7 24/</v>
      </c>
      <c r="N648" s="225" t="e">
        <f>IF(A648="P",CONCATENATE(INDEX('LŠZ P'!A$2:AN$2000,B648,23),";",INDEX('LŠZ P'!A$2:AN$2000,B648,42)),CONCATENATE(INDEX('LŠZ H'!A$2:AM$2000,B648,23),";",INDEX('LŠZ H'!A$2:AM$2000,B648,39)))</f>
        <v>#REF!</v>
      </c>
      <c r="O648" s="226">
        <v>45806</v>
      </c>
      <c r="P648" s="297"/>
    </row>
    <row r="649" spans="1:16" s="878" customFormat="1">
      <c r="A649" s="225" t="s">
        <v>722</v>
      </c>
      <c r="B649" s="258">
        <v>265</v>
      </c>
      <c r="C649" s="392">
        <v>646</v>
      </c>
      <c r="D649" s="225" t="str">
        <f>IF(A649="P",INDEX('LŠZ P'!A$2:AN$2000,B649,11),INDEX('LŠZ H'!A$2:AM$2000,B649,11))</f>
        <v>Mgr.Marek VAŠKO</v>
      </c>
      <c r="E649" s="225" t="str">
        <f>IF(A649="P",INDEX('LŠZ P'!A$2:AN$2000,B649,5),INDEX('LŠZ H'!A$2:AM$2000,B649,5))</f>
        <v>OM-P265</v>
      </c>
      <c r="F649" s="225">
        <f>IF(A649="P",INDEX('LŠZ P'!A$2:AN$2000,B649,6),INDEX('LŠZ H'!A$2:AM$2000,B649,6))</f>
        <v>0</v>
      </c>
      <c r="G649" s="258" t="str">
        <f>IF(A649="P",INDEX('LŠZ P'!A$2:AN$2000,B649,21),INDEX('LŠZ H'!A$2:AM$2000,B649,21))</f>
        <v>V</v>
      </c>
      <c r="H649" s="225">
        <f>IF(A649="P",INDEX('LŠZ P'!A$2:AN$2000,B649,17),INDEX('LŠZ H'!A$2:AM$2000,B649,17))</f>
        <v>23646</v>
      </c>
      <c r="I649" s="294">
        <v>45274</v>
      </c>
      <c r="J649" s="258" t="str">
        <f>IF(A649="P",INDEX('LŠZ P'!A$2:AN$2000,B649,2),INDEX('LŠZ H'!A$2:AM$2000,B649,2))</f>
        <v>MPK</v>
      </c>
      <c r="K649" s="225" t="str">
        <f>IF(A649="P",CONCATENATE(INDEX('LŠZ P'!A$2:AN$2000,B649,24),",",INDEX('LŠZ P'!A$2:AN$2000,B649,26)," ",INDEX('LŠZ P'!A$2:AN$2000,B649,25)),CONCATENATE(INDEX('LŠZ H'!A$2:AM$2000,B649,24),",",INDEX('LŠZ H'!A$2:AM$2000,B649,26)," ",INDEX('LŠZ H'!A$2:AM$2000,B649,25)))</f>
        <v>Poštová 43/35,DGAC 46000</v>
      </c>
      <c r="L649" s="225" t="str">
        <f>IF(A649="P",INDEX('LŠZ P'!A$2:AN$2000,B649,20),INDEX('LŠZ H'!A$2:AM$2000,B649,20))</f>
        <v>Šimko</v>
      </c>
      <c r="M649" s="225" t="str">
        <f>IF(A649="P",CONCATENATE(INDEX('LŠZ P'!A$2:AN$2000,B649,3),"/",INDEX('LŠZ P'!A$2:AN$2000,B649,4)),CONCATENATE(INDEX('LŠZ H'!A$2:AM$2000,B649,3),"/",INDEX('LŠZ H'!A$2:AM$2000,B649,4)))</f>
        <v>CYCLONE 38/</v>
      </c>
      <c r="N649" s="225" t="e">
        <f>IF(A649="P",CONCATENATE(INDEX('LŠZ P'!A$2:AN$2000,B649,23),";",INDEX('LŠZ P'!A$2:AN$2000,B649,42)),CONCATENATE(INDEX('LŠZ H'!A$2:AM$2000,B649,23),";",INDEX('LŠZ H'!A$2:AM$2000,B649,39)))</f>
        <v>#REF!</v>
      </c>
      <c r="O649" s="226">
        <v>46000</v>
      </c>
      <c r="P649" s="297"/>
    </row>
    <row r="650" spans="1:16" s="878" customFormat="1">
      <c r="A650" s="225" t="s">
        <v>722</v>
      </c>
      <c r="B650" s="258">
        <v>306</v>
      </c>
      <c r="C650" s="392">
        <v>647</v>
      </c>
      <c r="D650" s="225" t="str">
        <f>IF(A650="P",INDEX('LŠZ P'!A$2:AN$2000,B650,11),INDEX('LŠZ H'!A$2:AM$2000,B650,11))</f>
        <v>Mgr.Marek VAŠKO</v>
      </c>
      <c r="E650" s="225" t="str">
        <f>IF(A650="P",INDEX('LŠZ P'!A$2:AN$2000,B650,5),INDEX('LŠZ H'!A$2:AM$2000,B650,5))</f>
        <v>OM-P306</v>
      </c>
      <c r="F650" s="225">
        <f>IF(A650="P",INDEX('LŠZ P'!A$2:AN$2000,B650,6),INDEX('LŠZ H'!A$2:AM$2000,B650,6))</f>
        <v>0</v>
      </c>
      <c r="G650" s="258" t="str">
        <f>IF(A650="P",INDEX('LŠZ P'!A$2:AN$2000,B650,21),INDEX('LŠZ H'!A$2:AM$2000,B650,21))</f>
        <v>V</v>
      </c>
      <c r="H650" s="225">
        <f>IF(A650="P",INDEX('LŠZ P'!A$2:AN$2000,B650,17),INDEX('LŠZ H'!A$2:AM$2000,B650,17))</f>
        <v>23647</v>
      </c>
      <c r="I650" s="294">
        <v>45274</v>
      </c>
      <c r="J650" s="258" t="str">
        <f>IF(A650="P",INDEX('LŠZ P'!A$2:AN$2000,B650,2),INDEX('LŠZ H'!A$2:AM$2000,B650,2))</f>
        <v>PK</v>
      </c>
      <c r="K650" s="225" t="str">
        <f>IF(A650="P",CONCATENATE(INDEX('LŠZ P'!A$2:AN$2000,B650,24),",",INDEX('LŠZ P'!A$2:AN$2000,B650,26)," ",INDEX('LŠZ P'!A$2:AN$2000,B650,25)),CONCATENATE(INDEX('LŠZ H'!A$2:AM$2000,B650,24),",",INDEX('LŠZ H'!A$2:AM$2000,B650,26)," ",INDEX('LŠZ H'!A$2:AM$2000,B650,25)))</f>
        <v>Poštová 43/35,EN-C 46000</v>
      </c>
      <c r="L650" s="225" t="str">
        <f>IF(A650="P",INDEX('LŠZ P'!A$2:AN$2000,B650,20),INDEX('LŠZ H'!A$2:AM$2000,B650,20))</f>
        <v>Šimko</v>
      </c>
      <c r="M650" s="225" t="str">
        <f>IF(A650="P",CONCATENATE(INDEX('LŠZ P'!A$2:AN$2000,B650,3),"/",INDEX('LŠZ P'!A$2:AN$2000,B650,4)),CONCATENATE(INDEX('LŠZ H'!A$2:AM$2000,B650,3),"/",INDEX('LŠZ H'!A$2:AM$2000,B650,4)))</f>
        <v>ARTIK R/</v>
      </c>
      <c r="N650" s="225" t="e">
        <f>IF(A650="P",CONCATENATE(INDEX('LŠZ P'!A$2:AN$2000,B650,23),";",INDEX('LŠZ P'!A$2:AN$2000,B650,42)),CONCATENATE(INDEX('LŠZ H'!A$2:AM$2000,B650,23),";",INDEX('LŠZ H'!A$2:AM$2000,B650,39)))</f>
        <v>#REF!</v>
      </c>
      <c r="O650" s="226">
        <v>46000</v>
      </c>
      <c r="P650" s="297"/>
    </row>
    <row r="651" spans="1:16" s="583" customFormat="1">
      <c r="A651" s="225" t="s">
        <v>722</v>
      </c>
      <c r="B651" s="258">
        <v>1535</v>
      </c>
      <c r="C651" s="392">
        <v>648</v>
      </c>
      <c r="D651" s="225" t="str">
        <f>IF(A651="P",INDEX('LŠZ P'!A$2:AN$2000,B651,11),INDEX('LŠZ H'!A$2:AM$2000,B651,11))</f>
        <v>Mgr. Marek VAŠKO</v>
      </c>
      <c r="E651" s="296">
        <f>IF(A651="P",INDEX('LŠZ P'!A$2:AN$2000,B651,5),INDEX('LŠZ H'!A$2:AM$2000,B651,5))</f>
        <v>0</v>
      </c>
      <c r="F651" s="225" t="str">
        <f>IF(A651="P",INDEX('LŠZ P'!A$2:AN$2000,B651,6),INDEX('LŠZ H'!A$2:AM$2000,B651,6))</f>
        <v>P600</v>
      </c>
      <c r="G651" s="258" t="str">
        <f>IF(A651="P",INDEX('LŠZ P'!A$2:AN$2000,B651,21),INDEX('LŠZ H'!A$2:AM$2000,B651,21))</f>
        <v>V</v>
      </c>
      <c r="H651" s="225">
        <f>IF(A651="P",INDEX('LŠZ P'!A$2:AN$2000,B651,17),INDEX('LŠZ H'!A$2:AM$2000,B651,17))</f>
        <v>23648</v>
      </c>
      <c r="I651" s="294">
        <v>45275</v>
      </c>
      <c r="J651" s="258" t="str">
        <f>IF(A651="P",INDEX('LŠZ P'!A$2:AN$2000,B651,2),INDEX('LŠZ H'!A$2:AM$2000,B651,2))</f>
        <v>T</v>
      </c>
      <c r="K651" s="225" t="str">
        <f>IF(A651="P",CONCATENATE(INDEX('LŠZ P'!A$2:AN$2000,B651,24),",",INDEX('LŠZ P'!A$2:AN$2000,B651,26)," ",INDEX('LŠZ P'!A$2:AN$2000,B651,25)),CONCATENATE(INDEX('LŠZ H'!A$2:AM$2000,B651,24),",",INDEX('LŠZ H'!A$2:AM$2000,B651,26)," ",INDEX('LŠZ H'!A$2:AM$2000,B651,25)))</f>
        <v>Poštová 43/35, 46000</v>
      </c>
      <c r="L651" s="225" t="str">
        <f>IF(A651="P",INDEX('LŠZ P'!A$2:AN$2000,B651,20),INDEX('LŠZ H'!A$2:AM$2000,B651,20))</f>
        <v>Šimko</v>
      </c>
      <c r="M651" s="225" t="str">
        <f>IF(A651="P",CONCATENATE(INDEX('LŠZ P'!A$2:AN$2000,B651,3),"/",INDEX('LŠZ P'!A$2:AN$2000,B651,4)),CONCATENATE(INDEX('LŠZ H'!A$2:AM$2000,B651,3),"/",INDEX('LŠZ H'!A$2:AM$2000,B651,4)))</f>
        <v>/THOR 303/UNIQUE TANDEM</v>
      </c>
      <c r="N651" s="225" t="e">
        <f>IF(A651="P",CONCATENATE(INDEX('LŠZ P'!A$2:AN$2000,B651,23),";",INDEX('LŠZ P'!A$2:AN$2000,B651,42)),CONCATENATE(INDEX('LŠZ H'!A$2:AM$2000,B651,23),";",INDEX('LŠZ H'!A$2:AM$2000,B651,39)))</f>
        <v>#REF!</v>
      </c>
      <c r="O651" s="226">
        <v>46000</v>
      </c>
      <c r="P651" s="297"/>
    </row>
    <row r="652" spans="1:16" s="583" customFormat="1">
      <c r="A652" s="225" t="s">
        <v>722</v>
      </c>
      <c r="B652" s="258">
        <v>419</v>
      </c>
      <c r="C652" s="392">
        <v>649</v>
      </c>
      <c r="D652" s="225" t="str">
        <f>IF(A652="P",INDEX('LŠZ P'!A$2:AN$2000,B652,11),INDEX('LŠZ H'!A$2:AM$2000,B652,11))</f>
        <v>Mgr. Marek VAŠKO</v>
      </c>
      <c r="E652" s="225" t="str">
        <f>IF(A652="P",INDEX('LŠZ P'!A$2:AN$2000,B652,5),INDEX('LŠZ H'!A$2:AM$2000,B652,5))</f>
        <v>OM-P419</v>
      </c>
      <c r="F652" s="225">
        <f>IF(A652="P",INDEX('LŠZ P'!A$2:AN$2000,B652,6),INDEX('LŠZ H'!A$2:AM$2000,B652,6))</f>
        <v>0</v>
      </c>
      <c r="G652" s="258" t="str">
        <f>IF(A652="P",INDEX('LŠZ P'!A$2:AN$2000,B652,21),INDEX('LŠZ H'!A$2:AM$2000,B652,21))</f>
        <v>P</v>
      </c>
      <c r="H652" s="225">
        <f>IF(A652="P",INDEX('LŠZ P'!A$2:AN$2000,B652,17),INDEX('LŠZ H'!A$2:AM$2000,B652,17))</f>
        <v>17082</v>
      </c>
      <c r="I652" s="294">
        <v>45275</v>
      </c>
      <c r="J652" s="258" t="str">
        <f>IF(A652="P",INDEX('LŠZ P'!A$2:AN$2000,B652,2),INDEX('LŠZ H'!A$2:AM$2000,B652,2))</f>
        <v>PK</v>
      </c>
      <c r="K652" s="225" t="str">
        <f>IF(A652="P",CONCATENATE(INDEX('LŠZ P'!A$2:AN$2000,B652,24),",",INDEX('LŠZ P'!A$2:AN$2000,B652,26)," ",INDEX('LŠZ P'!A$2:AN$2000,B652,25)),CONCATENATE(INDEX('LŠZ H'!A$2:AM$2000,B652,24),",",INDEX('LŠZ H'!A$2:AM$2000,B652,26)," ",INDEX('LŠZ H'!A$2:AM$2000,B652,25)))</f>
        <v>Poštová 43/35,EN-C 46000</v>
      </c>
      <c r="L652" s="225" t="str">
        <f>IF(A652="P",INDEX('LŠZ P'!A$2:AN$2000,B652,20),INDEX('LŠZ H'!A$2:AM$2000,B652,20))</f>
        <v>Šimko</v>
      </c>
      <c r="M652" s="225" t="str">
        <f>IF(A652="P",CONCATENATE(INDEX('LŠZ P'!A$2:AN$2000,B652,3),"/",INDEX('LŠZ P'!A$2:AN$2000,B652,4)),CONCATENATE(INDEX('LŠZ H'!A$2:AM$2000,B652,3),"/",INDEX('LŠZ H'!A$2:AM$2000,B652,4)))</f>
        <v>ELAN 28/</v>
      </c>
      <c r="N652" s="225" t="e">
        <f>IF(A652="P",CONCATENATE(INDEX('LŠZ P'!A$2:AN$2000,B652,23),";",INDEX('LŠZ P'!A$2:AN$2000,B652,42)),CONCATENATE(INDEX('LŠZ H'!A$2:AM$2000,B652,23),";",INDEX('LŠZ H'!A$2:AM$2000,B652,39)))</f>
        <v>#REF!</v>
      </c>
      <c r="O652" s="226">
        <v>45269</v>
      </c>
      <c r="P652" s="297"/>
    </row>
    <row r="653" spans="1:16" s="583" customFormat="1">
      <c r="A653" s="225" t="s">
        <v>722</v>
      </c>
      <c r="B653" s="258">
        <v>218</v>
      </c>
      <c r="C653" s="392">
        <v>650</v>
      </c>
      <c r="D653" s="225" t="str">
        <f>IF(A653="P",INDEX('LŠZ P'!A$2:AN$2000,B653,11),INDEX('LŠZ H'!A$2:AM$2000,B653,11))</f>
        <v>Mgr. Marek VAŠKO</v>
      </c>
      <c r="E653" s="225" t="str">
        <f>IF(A653="P",INDEX('LŠZ P'!A$2:AN$2000,B653,5),INDEX('LŠZ H'!A$2:AM$2000,B653,5))</f>
        <v>OM-P218</v>
      </c>
      <c r="F653" s="225" t="str">
        <f>IF(A653="P",INDEX('LŠZ P'!A$2:AN$2000,B653,6),INDEX('LŠZ H'!A$2:AM$2000,B653,6))</f>
        <v>P090</v>
      </c>
      <c r="G653" s="258" t="str">
        <f>IF(A653="P",INDEX('LŠZ P'!A$2:AN$2000,B653,21),INDEX('LŠZ H'!A$2:AM$2000,B653,21))</f>
        <v>P</v>
      </c>
      <c r="H653" s="225">
        <v>21634</v>
      </c>
      <c r="I653" s="294">
        <v>45275</v>
      </c>
      <c r="J653" s="258" t="str">
        <f>IF(A653="P",INDEX('LŠZ P'!A$2:AN$2000,B653,2),INDEX('LŠZ H'!A$2:AM$2000,B653,2))</f>
        <v>MPK</v>
      </c>
      <c r="K653" s="225" t="str">
        <f>IF(A653="P",CONCATENATE(INDEX('LŠZ P'!A$2:AN$2000,B653,24),",",INDEX('LŠZ P'!A$2:AN$2000,B653,26)," ",INDEX('LŠZ P'!A$2:AN$2000,B653,25)),CONCATENATE(INDEX('LŠZ H'!A$2:AM$2000,B653,24),",",INDEX('LŠZ H'!A$2:AM$2000,B653,26)," ",INDEX('LŠZ H'!A$2:AM$2000,B653,25)))</f>
        <v>Poštová 43/35,DGAC 46000</v>
      </c>
      <c r="L653" s="225" t="str">
        <f>IF(A653="P",INDEX('LŠZ P'!A$2:AN$2000,B653,20),INDEX('LŠZ H'!A$2:AM$2000,B653,20))</f>
        <v>Šimko</v>
      </c>
      <c r="M653" s="225" t="str">
        <f>IF(A653="P",CONCATENATE(INDEX('LŠZ P'!A$2:AN$2000,B653,3),"/",INDEX('LŠZ P'!A$2:AN$2000,B653,4)),CONCATENATE(INDEX('LŠZ H'!A$2:AM$2000,B653,3),"/",INDEX('LŠZ H'!A$2:AM$2000,B653,4)))</f>
        <v>CHARGER 2 25/SIMPLIFY X3</v>
      </c>
      <c r="N653" s="225" t="e">
        <f>IF(A653="P",CONCATENATE(INDEX('LŠZ P'!A$2:AN$2000,B653,23),";",INDEX('LŠZ P'!A$2:AN$2000,B653,42)),CONCATENATE(INDEX('LŠZ H'!A$2:AM$2000,B653,23),";",INDEX('LŠZ H'!A$2:AM$2000,B653,39)))</f>
        <v>#REF!</v>
      </c>
      <c r="O653" s="226">
        <v>46000</v>
      </c>
      <c r="P653" s="297"/>
    </row>
    <row r="654" spans="1:16" s="878" customFormat="1">
      <c r="A654" s="225" t="s">
        <v>722</v>
      </c>
      <c r="B654" s="258">
        <v>1038</v>
      </c>
      <c r="C654" s="392">
        <v>651</v>
      </c>
      <c r="D654" s="225" t="str">
        <f>IF(A654="P",INDEX('LŠZ P'!A$2:AN$2000,B654,11),INDEX('LŠZ H'!A$2:AM$2000,B654,11))</f>
        <v>Mgr. Peter KRÁLIK</v>
      </c>
      <c r="E654" s="225" t="str">
        <f>IF(A654="P",INDEX('LŠZ P'!A$2:AN$2000,B654,5),INDEX('LŠZ H'!A$2:AM$2000,B654,5))</f>
        <v>OM-L038</v>
      </c>
      <c r="F654" s="296" t="str">
        <f>IF(A654="P",INDEX('LŠZ P'!A$2:AN$2000,B654,6),INDEX('LŠZ H'!A$2:AM$2000,B654,6))</f>
        <v>L038</v>
      </c>
      <c r="G654" s="258" t="str">
        <f>IF(A654="P",INDEX('LŠZ P'!A$2:AN$2000,B654,21),INDEX('LŠZ H'!A$2:AM$2000,B654,21))</f>
        <v>P,P</v>
      </c>
      <c r="H654" s="225">
        <f>IF(A654="P",INDEX('LŠZ P'!A$2:AN$2000,B654,17),INDEX('LŠZ H'!A$2:AM$2000,B654,17))</f>
        <v>21645</v>
      </c>
      <c r="I654" s="294">
        <v>45275</v>
      </c>
      <c r="J654" s="258" t="str">
        <f>IF(A654="P",INDEX('LŠZ P'!A$2:AN$2000,B654,2),INDEX('LŠZ H'!A$2:AM$2000,B654,2))</f>
        <v>MPK</v>
      </c>
      <c r="K654" s="225" t="str">
        <f>IF(A654="P",CONCATENATE(INDEX('LŠZ P'!A$2:AN$2000,B654,24),",",INDEX('LŠZ P'!A$2:AN$2000,B654,26)," ",INDEX('LŠZ P'!A$2:AN$2000,B654,25)),CONCATENATE(INDEX('LŠZ H'!A$2:AM$2000,B654,24),",",INDEX('LŠZ H'!A$2:AM$2000,B654,26)," ",INDEX('LŠZ H'!A$2:AM$2000,B654,25)))</f>
        <v>Štiavnik 951,EN-B 46011</v>
      </c>
      <c r="L654" s="225" t="str">
        <f>IF(A654="P",INDEX('LŠZ P'!A$2:AN$2000,B654,20),INDEX('LŠZ H'!A$2:AM$2000,B654,20))</f>
        <v>Vrabec/Adame</v>
      </c>
      <c r="M654" s="225" t="str">
        <f>IF(A654="P",CONCATENATE(INDEX('LŠZ P'!A$2:AN$2000,B654,3),"/",INDEX('LŠZ P'!A$2:AN$2000,B654,4)),CONCATENATE(INDEX('LŠZ H'!A$2:AM$2000,B654,3),"/",INDEX('LŠZ H'!A$2:AM$2000,B654,4)))</f>
        <v>PLUTO 2 XL/INSTINCT 200+CRUISE CARBON</v>
      </c>
      <c r="N654" s="225" t="e">
        <f>IF(A654="P",CONCATENATE(INDEX('LŠZ P'!A$2:AN$2000,B654,23),";",INDEX('LŠZ P'!A$2:AN$2000,B654,42)),CONCATENATE(INDEX('LŠZ H'!A$2:AM$2000,B654,23),";",INDEX('LŠZ H'!A$2:AM$2000,B654,39)))</f>
        <v>#REF!</v>
      </c>
      <c r="O654" s="226">
        <v>46011</v>
      </c>
      <c r="P654" s="297"/>
    </row>
    <row r="655" spans="1:16" s="878" customFormat="1">
      <c r="A655" s="225" t="s">
        <v>722</v>
      </c>
      <c r="B655" s="258">
        <v>122</v>
      </c>
      <c r="C655" s="392">
        <v>652</v>
      </c>
      <c r="D655" s="225" t="str">
        <f>IF(A655="P",INDEX('LŠZ P'!A$2:AN$2000,B655,11),INDEX('LŠZ H'!A$2:AM$2000,B655,11))</f>
        <v>Mgr. Peter KRÁLIK</v>
      </c>
      <c r="E655" s="225" t="str">
        <f>IF(A655="P",INDEX('LŠZ P'!A$2:AN$2000,B655,5),INDEX('LŠZ H'!A$2:AM$2000,B655,5))</f>
        <v>OM-P122</v>
      </c>
      <c r="F655" s="296" t="str">
        <f>IF(A655="P",INDEX('LŠZ P'!A$2:AN$2000,B655,6),INDEX('LŠZ H'!A$2:AM$2000,B655,6))</f>
        <v>L038</v>
      </c>
      <c r="G655" s="258" t="str">
        <f>IF(A655="P",INDEX('LŠZ P'!A$2:AN$2000,B655,21),INDEX('LŠZ H'!A$2:AM$2000,B655,21))</f>
        <v>P</v>
      </c>
      <c r="H655" s="225">
        <f>IF(A655="P",INDEX('LŠZ P'!A$2:AN$2000,B655,17),INDEX('LŠZ H'!A$2:AM$2000,B655,17))</f>
        <v>21644</v>
      </c>
      <c r="I655" s="294">
        <v>45275</v>
      </c>
      <c r="J655" s="258" t="str">
        <f>IF(A655="P",INDEX('LŠZ P'!A$2:AN$2000,B655,2),INDEX('LŠZ H'!A$2:AM$2000,B655,2))</f>
        <v>MPK</v>
      </c>
      <c r="K655" s="225" t="str">
        <f>IF(A655="P",CONCATENATE(INDEX('LŠZ P'!A$2:AN$2000,B655,24),",",INDEX('LŠZ P'!A$2:AN$2000,B655,26)," ",INDEX('LŠZ P'!A$2:AN$2000,B655,25)),CONCATENATE(INDEX('LŠZ H'!A$2:AM$2000,B655,24),",",INDEX('LŠZ H'!A$2:AM$2000,B655,26)," ",INDEX('LŠZ H'!A$2:AM$2000,B655,25)))</f>
        <v>Štiavnik 951,EN-B 46011</v>
      </c>
      <c r="L655" s="225" t="str">
        <f>IF(A655="P",INDEX('LŠZ P'!A$2:AN$2000,B655,20),INDEX('LŠZ H'!A$2:AM$2000,B655,20))</f>
        <v>Vrabec</v>
      </c>
      <c r="M655" s="225" t="str">
        <f>IF(A655="P",CONCATENATE(INDEX('LŠZ P'!A$2:AN$2000,B655,3),"/",INDEX('LŠZ P'!A$2:AN$2000,B655,4)),CONCATENATE(INDEX('LŠZ H'!A$2:AM$2000,B655,3),"/",INDEX('LŠZ H'!A$2:AM$2000,B655,4)))</f>
        <v>PLUTO 2 L/</v>
      </c>
      <c r="N655" s="225" t="e">
        <f>IF(A655="P",CONCATENATE(INDEX('LŠZ P'!A$2:AN$2000,B655,23),";",INDEX('LŠZ P'!A$2:AN$2000,B655,42)),CONCATENATE(INDEX('LŠZ H'!A$2:AM$2000,B655,23),";",INDEX('LŠZ H'!A$2:AM$2000,B655,39)))</f>
        <v>#REF!</v>
      </c>
      <c r="O655" s="226">
        <v>46011</v>
      </c>
      <c r="P655" s="297"/>
    </row>
    <row r="656" spans="1:16" s="878" customFormat="1">
      <c r="A656" s="225" t="s">
        <v>722</v>
      </c>
      <c r="B656" s="258">
        <v>598</v>
      </c>
      <c r="C656" s="392">
        <v>653</v>
      </c>
      <c r="D656" s="225" t="str">
        <f>IF(A656="P",INDEX('LŠZ P'!A$2:AN$2000,B656,11),INDEX('LŠZ H'!A$2:AM$2000,B656,11))</f>
        <v>Laurent MOLNÁR</v>
      </c>
      <c r="E656" s="225" t="str">
        <f>IF(A656="P",INDEX('LŠZ P'!A$2:AN$2000,B656,5),INDEX('LŠZ H'!A$2:AM$2000,B656,5))</f>
        <v>OM-P598</v>
      </c>
      <c r="F656" s="225">
        <f>IF(A656="P",INDEX('LŠZ P'!A$2:AN$2000,B656,6),INDEX('LŠZ H'!A$2:AM$2000,B656,6))</f>
        <v>0</v>
      </c>
      <c r="G656" s="258" t="str">
        <f>IF(A656="P",INDEX('LŠZ P'!A$2:AN$2000,B656,21),INDEX('LŠZ H'!A$2:AM$2000,B656,21))</f>
        <v>P</v>
      </c>
      <c r="H656" s="225">
        <f>IF(A656="P",INDEX('LŠZ P'!A$2:AN$2000,B656,17),INDEX('LŠZ H'!A$2:AM$2000,B656,17))</f>
        <v>21527</v>
      </c>
      <c r="I656" s="294">
        <v>45278</v>
      </c>
      <c r="J656" s="258" t="str">
        <f>IF(A656="P",INDEX('LŠZ P'!A$2:AN$2000,B656,2),INDEX('LŠZ H'!A$2:AM$2000,B656,2))</f>
        <v>PK</v>
      </c>
      <c r="K656" s="225" t="str">
        <f>IF(A656="P",CONCATENATE(INDEX('LŠZ P'!A$2:AN$2000,B656,24),",",INDEX('LŠZ P'!A$2:AN$2000,B656,26)," ",INDEX('LŠZ P'!A$2:AN$2000,B656,25)),CONCATENATE(INDEX('LŠZ H'!A$2:AM$2000,B656,24),",",INDEX('LŠZ H'!A$2:AM$2000,B656,26)," ",INDEX('LŠZ H'!A$2:AM$2000,B656,25)))</f>
        <v>Hájnická 42,EN-A 46003</v>
      </c>
      <c r="L656" s="225" t="str">
        <f>IF(A656="P",INDEX('LŠZ P'!A$2:AN$2000,B656,20),INDEX('LŠZ H'!A$2:AM$2000,B656,20))</f>
        <v>Vrabec</v>
      </c>
      <c r="M656" s="225" t="str">
        <f>IF(A656="P",CONCATENATE(INDEX('LŠZ P'!A$2:AN$2000,B656,3),"/",INDEX('LŠZ P'!A$2:AN$2000,B656,4)),CONCATENATE(INDEX('LŠZ H'!A$2:AM$2000,B656,3),"/",INDEX('LŠZ H'!A$2:AM$2000,B656,4)))</f>
        <v>PLUTO 4 M/</v>
      </c>
      <c r="N656" s="225" t="e">
        <f>IF(A656="P",CONCATENATE(INDEX('LŠZ P'!A$2:AN$2000,B656,23),";",INDEX('LŠZ P'!A$2:AN$2000,B656,42)),CONCATENATE(INDEX('LŠZ H'!A$2:AM$2000,B656,23),";",INDEX('LŠZ H'!A$2:AM$2000,B656,39)))</f>
        <v>#REF!</v>
      </c>
      <c r="O656" s="226">
        <v>46003</v>
      </c>
      <c r="P656" s="297"/>
    </row>
    <row r="657" spans="1:16" s="878" customFormat="1">
      <c r="A657" s="225" t="s">
        <v>722</v>
      </c>
      <c r="B657" s="258">
        <v>60</v>
      </c>
      <c r="C657" s="392">
        <v>654</v>
      </c>
      <c r="D657" s="225" t="str">
        <f>IF(A657="P",INDEX('LŠZ P'!A$2:AN$2000,B657,11),INDEX('LŠZ H'!A$2:AM$2000,B657,11))</f>
        <v>Matúš  CISÁRIK</v>
      </c>
      <c r="E657" s="225" t="str">
        <f>IF(A657="P",INDEX('LŠZ P'!A$2:AN$2000,B657,5),INDEX('LŠZ H'!A$2:AM$2000,B657,5))</f>
        <v>OM-P060</v>
      </c>
      <c r="F657" s="225">
        <f>IF(A657="P",INDEX('LŠZ P'!A$2:AN$2000,B657,6),INDEX('LŠZ H'!A$2:AM$2000,B657,6))</f>
        <v>0</v>
      </c>
      <c r="G657" s="258" t="str">
        <f>IF(A657="P",INDEX('LŠZ P'!A$2:AN$2000,B657,21),INDEX('LŠZ H'!A$2:AM$2000,B657,21))</f>
        <v>P</v>
      </c>
      <c r="H657" s="225">
        <f>IF(A657="P",INDEX('LŠZ P'!A$2:AN$2000,B657,17),INDEX('LŠZ H'!A$2:AM$2000,B657,17))</f>
        <v>22285</v>
      </c>
      <c r="I657" s="294">
        <v>45278</v>
      </c>
      <c r="J657" s="258" t="str">
        <f>IF(A657="P",INDEX('LŠZ P'!A$2:AN$2000,B657,2),INDEX('LŠZ H'!A$2:AM$2000,B657,2))</f>
        <v>PK</v>
      </c>
      <c r="K657" s="225" t="str">
        <f>IF(A657="P",CONCATENATE(INDEX('LŠZ P'!A$2:AN$2000,B657,24),",",INDEX('LŠZ P'!A$2:AN$2000,B657,26)," ",INDEX('LŠZ P'!A$2:AN$2000,B657,25)),CONCATENATE(INDEX('LŠZ H'!A$2:AM$2000,B657,24),",",INDEX('LŠZ H'!A$2:AM$2000,B657,26)," ",INDEX('LŠZ H'!A$2:AM$2000,B657,25)))</f>
        <v>Západ 1057/17,EN-B 46009</v>
      </c>
      <c r="L657" s="225" t="str">
        <f>IF(A657="P",INDEX('LŠZ P'!A$2:AN$2000,B657,20),INDEX('LŠZ H'!A$2:AM$2000,B657,20))</f>
        <v>Vrabec</v>
      </c>
      <c r="M657" s="225" t="str">
        <f>IF(A657="P",CONCATENATE(INDEX('LŠZ P'!A$2:AN$2000,B657,3),"/",INDEX('LŠZ P'!A$2:AN$2000,B657,4)),CONCATENATE(INDEX('LŠZ H'!A$2:AM$2000,B657,3),"/",INDEX('LŠZ H'!A$2:AM$2000,B657,4)))</f>
        <v>PLUTO 3 ML/</v>
      </c>
      <c r="N657" s="225" t="e">
        <f>IF(A657="P",CONCATENATE(INDEX('LŠZ P'!A$2:AN$2000,B657,23),";",INDEX('LŠZ P'!A$2:AN$2000,B657,42)),CONCATENATE(INDEX('LŠZ H'!A$2:AM$2000,B657,23),";",INDEX('LŠZ H'!A$2:AM$2000,B657,39)))</f>
        <v>#REF!</v>
      </c>
      <c r="O657" s="226">
        <v>46009</v>
      </c>
      <c r="P657" s="297"/>
    </row>
    <row r="658" spans="1:16" s="878" customFormat="1">
      <c r="A658" s="225" t="s">
        <v>722</v>
      </c>
      <c r="B658" s="258">
        <v>886</v>
      </c>
      <c r="C658" s="392">
        <v>655</v>
      </c>
      <c r="D658" s="225" t="str">
        <f>IF(A658="P",INDEX('LŠZ P'!A$2:AN$2000,B658,11),INDEX('LŠZ H'!A$2:AM$2000,B658,11))</f>
        <v>Ing. Peter ROŠKO</v>
      </c>
      <c r="E658" s="225" t="str">
        <f>IF(A658="P",INDEX('LŠZ P'!A$2:AN$2000,B658,5),INDEX('LŠZ H'!A$2:AM$2000,B658,5))</f>
        <v>OM-P886</v>
      </c>
      <c r="F658" s="225">
        <f>IF(A658="P",INDEX('LŠZ P'!A$2:AN$2000,B658,6),INDEX('LŠZ H'!A$2:AM$2000,B658,6))</f>
        <v>0</v>
      </c>
      <c r="G658" s="258" t="str">
        <f>IF(A658="P",INDEX('LŠZ P'!A$2:AN$2000,B658,21),INDEX('LŠZ H'!A$2:AM$2000,B658,21))</f>
        <v>P</v>
      </c>
      <c r="H658" s="225">
        <f>IF(A658="P",INDEX('LŠZ P'!A$2:AN$2000,B658,17),INDEX('LŠZ H'!A$2:AM$2000,B658,17))</f>
        <v>20003</v>
      </c>
      <c r="I658" s="294">
        <v>45278</v>
      </c>
      <c r="J658" s="258" t="str">
        <f>IF(A658="P",INDEX('LŠZ P'!A$2:AN$2000,B658,2),INDEX('LŠZ H'!A$2:AM$2000,B658,2))</f>
        <v>PK</v>
      </c>
      <c r="K658" s="225" t="str">
        <f>IF(A658="P",CONCATENATE(INDEX('LŠZ P'!A$2:AN$2000,B658,24),",",INDEX('LŠZ P'!A$2:AN$2000,B658,26)," ",INDEX('LŠZ P'!A$2:AN$2000,B658,25)),CONCATENATE(INDEX('LŠZ H'!A$2:AM$2000,B658,24),",",INDEX('LŠZ H'!A$2:AM$2000,B658,26)," ",INDEX('LŠZ H'!A$2:AM$2000,B658,25)))</f>
        <v>Borová 3175/1,EN-B 46008</v>
      </c>
      <c r="L658" s="225" t="str">
        <f>IF(A658="P",INDEX('LŠZ P'!A$2:AN$2000,B658,20),INDEX('LŠZ H'!A$2:AM$2000,B658,20))</f>
        <v>Vrabec</v>
      </c>
      <c r="M658" s="225" t="str">
        <f>IF(A658="P",CONCATENATE(INDEX('LŠZ P'!A$2:AN$2000,B658,3),"/",INDEX('LŠZ P'!A$2:AN$2000,B658,4)),CONCATENATE(INDEX('LŠZ H'!A$2:AM$2000,B658,3),"/",INDEX('LŠZ H'!A$2:AM$2000,B658,4)))</f>
        <v>PLUTO 2 M/</v>
      </c>
      <c r="N658" s="225" t="e">
        <f>IF(A658="P",CONCATENATE(INDEX('LŠZ P'!A$2:AN$2000,B658,23),";",INDEX('LŠZ P'!A$2:AN$2000,B658,42)),CONCATENATE(INDEX('LŠZ H'!A$2:AM$2000,B658,23),";",INDEX('LŠZ H'!A$2:AM$2000,B658,39)))</f>
        <v>#REF!</v>
      </c>
      <c r="O658" s="226">
        <v>46008</v>
      </c>
      <c r="P658" s="297"/>
    </row>
    <row r="659" spans="1:16" s="878" customFormat="1">
      <c r="A659" s="225" t="s">
        <v>722</v>
      </c>
      <c r="B659" s="258">
        <v>958</v>
      </c>
      <c r="C659" s="392">
        <v>656</v>
      </c>
      <c r="D659" s="225" t="str">
        <f>IF(A659="P",INDEX('LŠZ P'!A$2:AN$2000,B659,11),INDEX('LŠZ H'!A$2:AM$2000,B659,11))</f>
        <v>Paraglidingový klub X-air Žilina</v>
      </c>
      <c r="E659" s="225" t="str">
        <f>IF(A659="P",INDEX('LŠZ P'!A$2:AN$2000,B659,5),INDEX('LŠZ H'!A$2:AM$2000,B659,5))</f>
        <v>OM-P958</v>
      </c>
      <c r="F659" s="225">
        <f>IF(A659="P",INDEX('LŠZ P'!A$2:AN$2000,B659,6),INDEX('LŠZ H'!A$2:AM$2000,B659,6))</f>
        <v>0</v>
      </c>
      <c r="G659" s="258" t="str">
        <f>IF(A659="P",INDEX('LŠZ P'!A$2:AN$2000,B659,21),INDEX('LŠZ H'!A$2:AM$2000,B659,21))</f>
        <v>P</v>
      </c>
      <c r="H659" s="225">
        <f>IF(A659="P",INDEX('LŠZ P'!A$2:AN$2000,B659,17),INDEX('LŠZ H'!A$2:AM$2000,B659,17))</f>
        <v>21561</v>
      </c>
      <c r="I659" s="294">
        <v>45278</v>
      </c>
      <c r="J659" s="258" t="str">
        <f>IF(A659="P",INDEX('LŠZ P'!A$2:AN$2000,B659,2),INDEX('LŠZ H'!A$2:AM$2000,B659,2))</f>
        <v>PK</v>
      </c>
      <c r="K659" s="225" t="str">
        <f>IF(A659="P",CONCATENATE(INDEX('LŠZ P'!A$2:AN$2000,B659,24),",",INDEX('LŠZ P'!A$2:AN$2000,B659,26)," ",INDEX('LŠZ P'!A$2:AN$2000,B659,25)),CONCATENATE(INDEX('LŠZ H'!A$2:AM$2000,B659,24),",",INDEX('LŠZ H'!A$2:AM$2000,B659,26)," ",INDEX('LŠZ H'!A$2:AM$2000,B659,25)))</f>
        <v>Petzvalova 37,EN-A 46001</v>
      </c>
      <c r="L659" s="225" t="str">
        <f>IF(A659="P",INDEX('LŠZ P'!A$2:AN$2000,B659,20),INDEX('LŠZ H'!A$2:AM$2000,B659,20))</f>
        <v>Vrabec</v>
      </c>
      <c r="M659" s="225" t="str">
        <f>IF(A659="P",CONCATENATE(INDEX('LŠZ P'!A$2:AN$2000,B659,3),"/",INDEX('LŠZ P'!A$2:AN$2000,B659,4)),CONCATENATE(INDEX('LŠZ H'!A$2:AM$2000,B659,3),"/",INDEX('LŠZ H'!A$2:AM$2000,B659,4)))</f>
        <v>PLUTO 4 XS/</v>
      </c>
      <c r="N659" s="225" t="e">
        <f>IF(A659="P",CONCATENATE(INDEX('LŠZ P'!A$2:AN$2000,B659,23),";",INDEX('LŠZ P'!A$2:AN$2000,B659,42)),CONCATENATE(INDEX('LŠZ H'!A$2:AM$2000,B659,23),";",INDEX('LŠZ H'!A$2:AM$2000,B659,39)))</f>
        <v>#REF!</v>
      </c>
      <c r="O659" s="226">
        <v>46001</v>
      </c>
      <c r="P659" s="297"/>
    </row>
    <row r="660" spans="1:16" s="583" customFormat="1">
      <c r="A660" s="225" t="s">
        <v>722</v>
      </c>
      <c r="B660" s="258">
        <v>1004</v>
      </c>
      <c r="C660" s="392">
        <v>657</v>
      </c>
      <c r="D660" s="225" t="str">
        <f>IF(A660="P",INDEX('LŠZ P'!A$2:AN$2000,B660,11),INDEX('LŠZ H'!A$2:AM$2000,B660,11))</f>
        <v>Igor GARSTKA</v>
      </c>
      <c r="E660" s="225" t="str">
        <f>IF(A660="P",INDEX('LŠZ P'!A$2:AN$2000,B660,5),INDEX('LŠZ H'!A$2:AM$2000,B660,5))</f>
        <v>OM-L004</v>
      </c>
      <c r="F660" s="225">
        <f>IF(A660="P",INDEX('LŠZ P'!A$2:AN$2000,B660,6),INDEX('LŠZ H'!A$2:AM$2000,B660,6))</f>
        <v>0</v>
      </c>
      <c r="G660" s="258" t="str">
        <f>IF(A660="P",INDEX('LŠZ P'!A$2:AN$2000,B660,21),INDEX('LŠZ H'!A$2:AM$2000,B660,21))</f>
        <v>P</v>
      </c>
      <c r="H660" s="225">
        <f>IF(A660="P",INDEX('LŠZ P'!A$2:AN$2000,B660,17),INDEX('LŠZ H'!A$2:AM$2000,B660,17))</f>
        <v>21650</v>
      </c>
      <c r="I660" s="294">
        <v>45279</v>
      </c>
      <c r="J660" s="258" t="str">
        <f>IF(A660="P",INDEX('LŠZ P'!A$2:AN$2000,B660,2),INDEX('LŠZ H'!A$2:AM$2000,B660,2))</f>
        <v>PK</v>
      </c>
      <c r="K660" s="225" t="str">
        <f>IF(A660="P",CONCATENATE(INDEX('LŠZ P'!A$2:AN$2000,B660,24),",",INDEX('LŠZ P'!A$2:AN$2000,B660,26)," ",INDEX('LŠZ P'!A$2:AN$2000,B660,25)),CONCATENATE(INDEX('LŠZ H'!A$2:AM$2000,B660,24),",",INDEX('LŠZ H'!A$2:AM$2000,B660,26)," ",INDEX('LŠZ H'!A$2:AM$2000,B660,25)))</f>
        <v>Vrbovská 85,EN-C 45999</v>
      </c>
      <c r="L660" s="225" t="str">
        <f>IF(A660="P",INDEX('LŠZ P'!A$2:AN$2000,B660,20),INDEX('LŠZ H'!A$2:AM$2000,B660,20))</f>
        <v>Šleboda</v>
      </c>
      <c r="M660" s="225" t="str">
        <f>IF(A660="P",CONCATENATE(INDEX('LŠZ P'!A$2:AN$2000,B660,3),"/",INDEX('LŠZ P'!A$2:AN$2000,B660,4)),CONCATENATE(INDEX('LŠZ H'!A$2:AM$2000,B660,3),"/",INDEX('LŠZ H'!A$2:AM$2000,B660,4)))</f>
        <v>ARTIK 4 29/</v>
      </c>
      <c r="N660" s="225" t="e">
        <f>IF(A660="P",CONCATENATE(INDEX('LŠZ P'!A$2:AN$2000,B660,23),";",INDEX('LŠZ P'!A$2:AN$2000,B660,42)),CONCATENATE(INDEX('LŠZ H'!A$2:AM$2000,B660,23),";",INDEX('LŠZ H'!A$2:AM$2000,B660,39)))</f>
        <v>#REF!</v>
      </c>
      <c r="O660" s="226">
        <v>45999</v>
      </c>
      <c r="P660" s="297"/>
    </row>
    <row r="661" spans="1:16" s="583" customFormat="1">
      <c r="A661" s="225" t="s">
        <v>722</v>
      </c>
      <c r="B661" s="258">
        <v>882</v>
      </c>
      <c r="C661" s="392">
        <v>658</v>
      </c>
      <c r="D661" s="225" t="str">
        <f>IF(A661="P",INDEX('LŠZ P'!A$2:AN$2000,B661,11),INDEX('LŠZ H'!A$2:AM$2000,B661,11))</f>
        <v>Oto PLEŠKA</v>
      </c>
      <c r="E661" s="225" t="str">
        <f>IF(A661="P",INDEX('LŠZ P'!A$2:AN$2000,B661,5),INDEX('LŠZ H'!A$2:AM$2000,B661,5))</f>
        <v>OM-P882</v>
      </c>
      <c r="F661" s="296" t="str">
        <f>IF(A661="P",INDEX('LŠZ P'!A$2:AN$2000,B661,6),INDEX('LŠZ H'!A$2:AM$2000,B661,6))</f>
        <v>P882</v>
      </c>
      <c r="G661" s="258" t="str">
        <f>IF(A661="P",INDEX('LŠZ P'!A$2:AN$2000,B661,21),INDEX('LŠZ H'!A$2:AM$2000,B661,21))</f>
        <v>P/V</v>
      </c>
      <c r="H661" s="225">
        <f>IF(A661="P",INDEX('LŠZ P'!A$2:AN$2000,B661,17),INDEX('LŠZ H'!A$2:AM$2000,B661,17))</f>
        <v>22124</v>
      </c>
      <c r="I661" s="294">
        <v>45279</v>
      </c>
      <c r="J661" s="258" t="str">
        <f>IF(A661="P",INDEX('LŠZ P'!A$2:AN$2000,B661,2),INDEX('LŠZ H'!A$2:AM$2000,B661,2))</f>
        <v>MPK</v>
      </c>
      <c r="K661" s="225" t="str">
        <f>IF(A661="P",CONCATENATE(INDEX('LŠZ P'!A$2:AN$2000,B661,24),",",INDEX('LŠZ P'!A$2:AN$2000,B661,26)," ",INDEX('LŠZ P'!A$2:AN$2000,B661,25)),CONCATENATE(INDEX('LŠZ H'!A$2:AM$2000,B661,24),",",INDEX('LŠZ H'!A$2:AM$2000,B661,26)," ",INDEX('LŠZ H'!A$2:AM$2000,B661,25)))</f>
        <v>Malinová 3522/36,ULM-E 46000</v>
      </c>
      <c r="L661" s="225" t="str">
        <f>IF(A661="P",INDEX('LŠZ P'!A$2:AN$2000,B661,20),INDEX('LŠZ H'!A$2:AM$2000,B661,20))</f>
        <v>Ďurina</v>
      </c>
      <c r="M661" s="225" t="str">
        <f>IF(A661="P",CONCATENATE(INDEX('LŠZ P'!A$2:AN$2000,B661,3),"/",INDEX('LŠZ P'!A$2:AN$2000,B661,4)),CONCATENATE(INDEX('LŠZ H'!A$2:AM$2000,B661,3),"/",INDEX('LŠZ H'!A$2:AM$2000,B661,4)))</f>
        <v>HADRON 3 22/MINIPLANE THOR 130</v>
      </c>
      <c r="N661" s="225" t="e">
        <f>IF(A661="P",CONCATENATE(INDEX('LŠZ P'!A$2:AN$2000,B661,23),";",INDEX('LŠZ P'!A$2:AN$2000,B661,42)),CONCATENATE(INDEX('LŠZ H'!A$2:AM$2000,B661,23),";",INDEX('LŠZ H'!A$2:AM$2000,B661,39)))</f>
        <v>#REF!</v>
      </c>
      <c r="O661" s="226">
        <v>46000</v>
      </c>
      <c r="P661" s="297"/>
    </row>
    <row r="662" spans="1:16" s="583" customFormat="1">
      <c r="A662" s="225" t="s">
        <v>722</v>
      </c>
      <c r="B662" s="258">
        <v>1536</v>
      </c>
      <c r="C662" s="392">
        <v>659</v>
      </c>
      <c r="D662" s="225" t="str">
        <f>IF(A662="P",INDEX('LŠZ P'!A$2:AN$2000,B662,11),INDEX('LŠZ H'!A$2:AM$2000,B662,11))</f>
        <v>Ing. Martin MASNÝ</v>
      </c>
      <c r="E662" s="296">
        <f>IF(A662="P",INDEX('LŠZ P'!A$2:AN$2000,B662,5),INDEX('LŠZ H'!A$2:AM$2000,B662,5))</f>
        <v>0</v>
      </c>
      <c r="F662" s="225" t="str">
        <f>IF(A662="P",INDEX('LŠZ P'!A$2:AN$2000,B662,6),INDEX('LŠZ H'!A$2:AM$2000,B662,6))</f>
        <v>P601</v>
      </c>
      <c r="G662" s="258" t="str">
        <f>IF(A662="P",INDEX('LŠZ P'!A$2:AN$2000,B662,21),INDEX('LŠZ H'!A$2:AM$2000,B662,21))</f>
        <v>V</v>
      </c>
      <c r="H662" s="225">
        <f>IF(A662="P",INDEX('LŠZ P'!A$2:AN$2000,B662,17),INDEX('LŠZ H'!A$2:AM$2000,B662,17))</f>
        <v>23659</v>
      </c>
      <c r="I662" s="294">
        <v>45279</v>
      </c>
      <c r="J662" s="258" t="str">
        <f>IF(A662="P",INDEX('LŠZ P'!A$2:AN$2000,B662,2),INDEX('LŠZ H'!A$2:AM$2000,B662,2))</f>
        <v>T</v>
      </c>
      <c r="K662" s="225" t="str">
        <f>IF(A662="P",CONCATENATE(INDEX('LŠZ P'!A$2:AN$2000,B662,24),",",INDEX('LŠZ P'!A$2:AN$2000,B662,26)," ",INDEX('LŠZ P'!A$2:AN$2000,B662,25)),CONCATENATE(INDEX('LŠZ H'!A$2:AM$2000,B662,24),",",INDEX('LŠZ H'!A$2:AM$2000,B662,26)," ",INDEX('LŠZ H'!A$2:AM$2000,B662,25)))</f>
        <v>Podhorie 358, 46010</v>
      </c>
      <c r="L662" s="225" t="str">
        <f>IF(A662="P",INDEX('LŠZ P'!A$2:AN$2000,B662,20),INDEX('LŠZ H'!A$2:AM$2000,B662,20))</f>
        <v>Badár</v>
      </c>
      <c r="M662" s="225" t="str">
        <f>IF(A662="P",CONCATENATE(INDEX('LŠZ P'!A$2:AN$2000,B662,3),"/",INDEX('LŠZ P'!A$2:AN$2000,B662,4)),CONCATENATE(INDEX('LŠZ H'!A$2:AM$2000,B662,3),"/",INDEX('LŠZ H'!A$2:AM$2000,B662,4)))</f>
        <v>/WALKERJET F200</v>
      </c>
      <c r="N662" s="225" t="e">
        <f>IF(A662="P",CONCATENATE(INDEX('LŠZ P'!A$2:AN$2000,B662,23),";",INDEX('LŠZ P'!A$2:AN$2000,B662,42)),CONCATENATE(INDEX('LŠZ H'!A$2:AM$2000,B662,23),";",INDEX('LŠZ H'!A$2:AM$2000,B662,39)))</f>
        <v>#REF!</v>
      </c>
      <c r="O662" s="226">
        <v>46010</v>
      </c>
      <c r="P662" s="297"/>
    </row>
    <row r="663" spans="1:16" s="583" customFormat="1">
      <c r="A663" s="225" t="s">
        <v>722</v>
      </c>
      <c r="B663" s="258">
        <v>401</v>
      </c>
      <c r="C663" s="392">
        <v>660</v>
      </c>
      <c r="D663" s="225" t="str">
        <f>IF(A663="P",INDEX('LŠZ P'!A$2:AN$2000,B663,11),INDEX('LŠZ H'!A$2:AM$2000,B663,11))</f>
        <v>Andrej UHRÍNEK</v>
      </c>
      <c r="E663" s="225" t="str">
        <f>IF(A663="P",INDEX('LŠZ P'!A$2:AN$2000,B663,5),INDEX('LŠZ H'!A$2:AM$2000,B663,5))</f>
        <v>OM-P401</v>
      </c>
      <c r="F663" s="225">
        <f>IF(A663="P",INDEX('LŠZ P'!A$2:AN$2000,B663,6),INDEX('LŠZ H'!A$2:AM$2000,B663,6))</f>
        <v>0</v>
      </c>
      <c r="G663" s="258" t="str">
        <f>IF(A663="P",INDEX('LŠZ P'!A$2:AN$2000,B663,21),INDEX('LŠZ H'!A$2:AM$2000,B663,21))</f>
        <v>V</v>
      </c>
      <c r="H663" s="225">
        <f>IF(A663="P",INDEX('LŠZ P'!A$2:AN$2000,B663,17),INDEX('LŠZ H'!A$2:AM$2000,B663,17))</f>
        <v>23660</v>
      </c>
      <c r="I663" s="294">
        <v>45280</v>
      </c>
      <c r="J663" s="258" t="str">
        <f>IF(A663="P",INDEX('LŠZ P'!A$2:AN$2000,B663,2),INDEX('LŠZ H'!A$2:AM$2000,B663,2))</f>
        <v>PK</v>
      </c>
      <c r="K663" s="225" t="str">
        <f>IF(A663="P",CONCATENATE(INDEX('LŠZ P'!A$2:AN$2000,B663,24),",",INDEX('LŠZ P'!A$2:AN$2000,B663,26)," ",INDEX('LŠZ P'!A$2:AN$2000,B663,25)),CONCATENATE(INDEX('LŠZ H'!A$2:AM$2000,B663,24),",",INDEX('LŠZ H'!A$2:AM$2000,B663,26)," ",INDEX('LŠZ H'!A$2:AM$2000,B663,25)))</f>
        <v>Vranovská 61,EN-C 46009</v>
      </c>
      <c r="L663" s="225" t="str">
        <f>IF(A663="P",INDEX('LŠZ P'!A$2:AN$2000,B663,20),INDEX('LŠZ H'!A$2:AM$2000,B663,20))</f>
        <v>Vrabec</v>
      </c>
      <c r="M663" s="225" t="str">
        <f>IF(A663="P",CONCATENATE(INDEX('LŠZ P'!A$2:AN$2000,B663,3),"/",INDEX('LŠZ P'!A$2:AN$2000,B663,4)),CONCATENATE(INDEX('LŠZ H'!A$2:AM$2000,B663,3),"/",INDEX('LŠZ H'!A$2:AM$2000,B663,4)))</f>
        <v>VENUS SC-L/</v>
      </c>
      <c r="N663" s="225" t="e">
        <f>IF(A663="P",CONCATENATE(INDEX('LŠZ P'!A$2:AN$2000,B663,23),";",INDEX('LŠZ P'!A$2:AN$2000,B663,42)),CONCATENATE(INDEX('LŠZ H'!A$2:AM$2000,B663,23),";",INDEX('LŠZ H'!A$2:AM$2000,B663,39)))</f>
        <v>#REF!</v>
      </c>
      <c r="O663" s="226">
        <v>46009</v>
      </c>
      <c r="P663" s="297"/>
    </row>
    <row r="664" spans="1:16" s="583" customFormat="1">
      <c r="A664" s="225" t="s">
        <v>722</v>
      </c>
      <c r="B664" s="258">
        <v>882</v>
      </c>
      <c r="C664" s="392">
        <v>661</v>
      </c>
      <c r="D664" s="225" t="str">
        <f>IF(A664="P",INDEX('LŠZ P'!A$2:AN$2000,B664,11),INDEX('LŠZ H'!A$2:AM$2000,B664,11))</f>
        <v>Oto PLEŠKA</v>
      </c>
      <c r="E664" s="296" t="str">
        <f>IF(A664="P",INDEX('LŠZ P'!A$2:AN$2000,B664,5),INDEX('LŠZ H'!A$2:AM$2000,B664,5))</f>
        <v>OM-P882</v>
      </c>
      <c r="F664" s="225" t="str">
        <f>IF(A664="P",INDEX('LŠZ P'!A$2:AN$2000,B664,6),INDEX('LŠZ H'!A$2:AM$2000,B664,6))</f>
        <v>P882</v>
      </c>
      <c r="G664" s="258" t="str">
        <f>IF(A664="P",INDEX('LŠZ P'!A$2:AN$2000,B664,21),INDEX('LŠZ H'!A$2:AM$2000,B664,21))</f>
        <v>P/V</v>
      </c>
      <c r="H664" s="225">
        <f>IF(A664="P",INDEX('LŠZ P'!A$2:AN$2000,B664,17),INDEX('LŠZ H'!A$2:AM$2000,B664,17))</f>
        <v>22124</v>
      </c>
      <c r="I664" s="294">
        <v>45280</v>
      </c>
      <c r="J664" s="258" t="str">
        <f>IF(A664="P",INDEX('LŠZ P'!A$2:AN$2000,B664,2),INDEX('LŠZ H'!A$2:AM$2000,B664,2))</f>
        <v>MPK</v>
      </c>
      <c r="K664" s="225" t="str">
        <f>IF(A664="P",CONCATENATE(INDEX('LŠZ P'!A$2:AN$2000,B664,24),",",INDEX('LŠZ P'!A$2:AN$2000,B664,26)," ",INDEX('LŠZ P'!A$2:AN$2000,B664,25)),CONCATENATE(INDEX('LŠZ H'!A$2:AM$2000,B664,24),",",INDEX('LŠZ H'!A$2:AM$2000,B664,26)," ",INDEX('LŠZ H'!A$2:AM$2000,B664,25)))</f>
        <v>Malinová 3522/36,ULM-E 46000</v>
      </c>
      <c r="L664" s="225" t="str">
        <f>IF(A664="P",INDEX('LŠZ P'!A$2:AN$2000,B664,20),INDEX('LŠZ H'!A$2:AM$2000,B664,20))</f>
        <v>Ďurina</v>
      </c>
      <c r="M664" s="225" t="str">
        <f>IF(A664="P",CONCATENATE(INDEX('LŠZ P'!A$2:AN$2000,B664,3),"/",INDEX('LŠZ P'!A$2:AN$2000,B664,4)),CONCATENATE(INDEX('LŠZ H'!A$2:AM$2000,B664,3),"/",INDEX('LŠZ H'!A$2:AM$2000,B664,4)))</f>
        <v>HADRON 3 22/MINIPLANE THOR 130</v>
      </c>
      <c r="N664" s="225" t="e">
        <f>IF(A664="P",CONCATENATE(INDEX('LŠZ P'!A$2:AN$2000,B664,23),";",INDEX('LŠZ P'!A$2:AN$2000,B664,42)),CONCATENATE(INDEX('LŠZ H'!A$2:AM$2000,B664,23),";",INDEX('LŠZ H'!A$2:AM$2000,B664,39)))</f>
        <v>#REF!</v>
      </c>
      <c r="O664" s="226">
        <v>46000</v>
      </c>
      <c r="P664" s="297"/>
    </row>
    <row r="665" spans="1:16" s="583" customFormat="1">
      <c r="A665" s="225" t="s">
        <v>489</v>
      </c>
      <c r="B665" s="258">
        <v>460</v>
      </c>
      <c r="C665" s="392">
        <v>662</v>
      </c>
      <c r="D665" s="225" t="str">
        <f>IF(A665="P",INDEX('LŠZ P'!A$2:AN$2000,B665,11),INDEX('LŠZ H'!A$2:AM$2000,B665,11))</f>
        <v>Bc. Peter PAVLIK</v>
      </c>
      <c r="E665" s="225" t="str">
        <f>IF(A665="P",INDEX('LŠZ P'!A$2:AN$2000,B665,5),INDEX('LŠZ H'!A$2:AM$2000,B665,5))</f>
        <v>OM-H460</v>
      </c>
      <c r="F665" s="225">
        <f>IF(A665="P",INDEX('LŠZ P'!A$2:AN$2000,B665,6),INDEX('LŠZ H'!A$2:AM$2000,B665,6))</f>
        <v>0</v>
      </c>
      <c r="G665" s="258" t="str">
        <f>IF(A665="P",INDEX('LŠZ P'!A$2:AN$2000,B665,21),INDEX('LŠZ H'!A$2:AM$2000,B665,21))</f>
        <v>P</v>
      </c>
      <c r="H665" s="225">
        <f>IF(A665="P",INDEX('LŠZ P'!A$2:AN$2000,B665,17),INDEX('LŠZ H'!A$2:AM$2000,B665,17))</f>
        <v>19192</v>
      </c>
      <c r="I665" s="294">
        <v>45281</v>
      </c>
      <c r="J665" s="258" t="str">
        <f>IF(A665="P",INDEX('LŠZ P'!A$2:AN$2000,B665,2),INDEX('LŠZ H'!A$2:AM$2000,B665,2))</f>
        <v>ZK</v>
      </c>
      <c r="K665" s="225" t="str">
        <f>IF(A665="P",CONCATENATE(INDEX('LŠZ P'!A$2:AN$2000,B665,24),",",INDEX('LŠZ P'!A$2:AN$2000,B665,26)," ",INDEX('LŠZ P'!A$2:AN$2000,B665,25)),CONCATENATE(INDEX('LŠZ H'!A$2:AM$2000,B665,24),",",INDEX('LŠZ H'!A$2:AM$2000,B665,26)," ",INDEX('LŠZ H'!A$2:AM$2000,B665,25)))</f>
        <v>Zámutov 362,094 15 Zámutov</v>
      </c>
      <c r="L665" s="225" t="str">
        <f>IF(A665="P",INDEX('LŠZ P'!A$2:AN$2000,B665,20),INDEX('LŠZ H'!A$2:AM$2000,B665,20))</f>
        <v>Sojka</v>
      </c>
      <c r="M665" s="225" t="str">
        <f>IF(A665="P",CONCATENATE(INDEX('LŠZ P'!A$2:AN$2000,B665,3),"/",INDEX('LŠZ P'!A$2:AN$2000,B665,4)),CONCATENATE(INDEX('LŠZ H'!A$2:AM$2000,B665,3),"/",INDEX('LŠZ H'!A$2:AM$2000,B665,4)))</f>
        <v>MAGIC SIX/</v>
      </c>
      <c r="N665" s="225" t="str">
        <f>IF(A665="P",CONCATENATE(INDEX('LŠZ P'!A$2:AN$2000,B665,23),";",INDEX('LŠZ P'!A$2:AN$2000,B665,42)),CONCATENATE(INDEX('LŠZ H'!A$2:AM$2000,B665,23),";",INDEX('LŠZ H'!A$2:AM$2000,B665,39)))</f>
        <v>26,36;</v>
      </c>
      <c r="O665" s="226">
        <v>46008</v>
      </c>
      <c r="P665" s="297"/>
    </row>
    <row r="666" spans="1:16" s="233" customFormat="1">
      <c r="A666" s="225" t="s">
        <v>722</v>
      </c>
      <c r="B666" s="258">
        <v>149</v>
      </c>
      <c r="C666" s="392">
        <v>663</v>
      </c>
      <c r="D666" s="225" t="str">
        <f>IF(A666="P",INDEX('LŠZ P'!A$2:AN$2000,B666,11),INDEX('LŠZ H'!A$2:AM$2000,B666,11))</f>
        <v>Miroslav FAŠANOK</v>
      </c>
      <c r="E666" s="225" t="str">
        <f>IF(A666="P",INDEX('LŠZ P'!A$2:AN$2000,B666,5),INDEX('LŠZ H'!A$2:AM$2000,B666,5))</f>
        <v>OM-P149</v>
      </c>
      <c r="F666" s="225">
        <f>IF(A666="P",INDEX('LŠZ P'!A$2:AN$2000,B666,6),INDEX('LŠZ H'!A$2:AM$2000,B666,6))</f>
        <v>0</v>
      </c>
      <c r="G666" s="258" t="str">
        <f>IF(A666="P",INDEX('LŠZ P'!A$2:AN$2000,B666,21),INDEX('LŠZ H'!A$2:AM$2000,B666,21))</f>
        <v>P</v>
      </c>
      <c r="H666" s="225">
        <f>IF(A666="P",INDEX('LŠZ P'!A$2:AN$2000,B666,17),INDEX('LŠZ H'!A$2:AM$2000,B666,17))</f>
        <v>20025</v>
      </c>
      <c r="I666" s="294">
        <v>45281</v>
      </c>
      <c r="J666" s="258" t="str">
        <f>IF(A666="P",INDEX('LŠZ P'!A$2:AN$2000,B666,2),INDEX('LŠZ H'!A$2:AM$2000,B666,2))</f>
        <v>PK</v>
      </c>
      <c r="K666" s="225" t="str">
        <f>IF(A666="P",CONCATENATE(INDEX('LŠZ P'!A$2:AN$2000,B666,24),",",INDEX('LŠZ P'!A$2:AN$2000,B666,26)," ",INDEX('LŠZ P'!A$2:AN$2000,B666,25)),CONCATENATE(INDEX('LŠZ H'!A$2:AM$2000,B666,24),",",INDEX('LŠZ H'!A$2:AM$2000,B666,26)," ",INDEX('LŠZ H'!A$2:AM$2000,B666,25)))</f>
        <v>Stránske 95,EN-C 46009</v>
      </c>
      <c r="L666" s="225" t="str">
        <f>IF(A666="P",INDEX('LŠZ P'!A$2:AN$2000,B666,20),INDEX('LŠZ H'!A$2:AM$2000,B666,20))</f>
        <v>Vrabec</v>
      </c>
      <c r="M666" s="225" t="str">
        <f>IF(A666="P",CONCATENATE(INDEX('LŠZ P'!A$2:AN$2000,B666,3),"/",INDEX('LŠZ P'!A$2:AN$2000,B666,4)),CONCATENATE(INDEX('LŠZ H'!A$2:AM$2000,B666,3),"/",INDEX('LŠZ H'!A$2:AM$2000,B666,4)))</f>
        <v>VENUS SC M/</v>
      </c>
      <c r="N666" s="225" t="e">
        <f>IF(A666="P",CONCATENATE(INDEX('LŠZ P'!A$2:AN$2000,B666,23),";",INDEX('LŠZ P'!A$2:AN$2000,B666,42)),CONCATENATE(INDEX('LŠZ H'!A$2:AM$2000,B666,23),";",INDEX('LŠZ H'!A$2:AM$2000,B666,39)))</f>
        <v>#REF!</v>
      </c>
      <c r="O666" s="226">
        <v>46009</v>
      </c>
      <c r="P666" s="297"/>
    </row>
    <row r="667" spans="1:16" s="233" customFormat="1">
      <c r="A667" s="225" t="s">
        <v>722</v>
      </c>
      <c r="B667" s="258">
        <v>242</v>
      </c>
      <c r="C667" s="392">
        <v>664</v>
      </c>
      <c r="D667" s="225" t="str">
        <f>IF(A667="P",INDEX('LŠZ P'!A$2:AN$2000,B667,11),INDEX('LŠZ H'!A$2:AM$2000,B667,11))</f>
        <v>Norbert KREČMER</v>
      </c>
      <c r="E667" s="297" t="str">
        <f>IF(A667="P",INDEX('LŠZ P'!A$2:AN$2000,B667,5),INDEX('LŠZ H'!A$2:AM$2000,B667,5))</f>
        <v>OM-P242</v>
      </c>
      <c r="F667" s="298">
        <f>IF(A667="P",INDEX('LŠZ P'!A$2:AN$2000,B667,6),INDEX('LŠZ H'!A$2:AM$2000,B667,6))</f>
        <v>0</v>
      </c>
      <c r="G667" s="258" t="str">
        <f>IF(A667="P",INDEX('LŠZ P'!A$2:AN$2000,B667,21),INDEX('LŠZ H'!A$2:AM$2000,B667,21))</f>
        <v>P</v>
      </c>
      <c r="H667" s="298">
        <f>IF(A667="P",INDEX('LŠZ P'!A$2:AN$2000,B667,17),INDEX('LŠZ H'!A$2:AM$2000,B667,17))</f>
        <v>18589</v>
      </c>
      <c r="I667" s="226">
        <v>45281</v>
      </c>
      <c r="J667" s="258" t="str">
        <f>IF(A667="P",INDEX('LŠZ P'!A$2:AN$2000,B667,2),INDEX('LŠZ H'!A$2:AM$2000,B667,2))</f>
        <v>PK</v>
      </c>
      <c r="K667" s="297" t="str">
        <f>IF(A667="P",CONCATENATE(INDEX('LŠZ P'!A$2:AN$2000,B667,24),",",INDEX('LŠZ P'!A$2:AN$2000,B667,26)," ",INDEX('LŠZ P'!A$2:AN$2000,B667,25)),CONCATENATE(INDEX('LŠZ H'!A$2:AM$2000,B667,24),",",INDEX('LŠZ H'!A$2:AM$2000,B667,26)," ",INDEX('LŠZ H'!A$2:AM$2000,B667,25)))</f>
        <v>Husitská 1230/7,EN-B 45989</v>
      </c>
      <c r="L667" s="297" t="str">
        <f>IF(A667="P",INDEX('LŠZ P'!A$2:AN$2000,B667,20),INDEX('LŠZ H'!A$2:AM$2000,B667,20))</f>
        <v>Podmaník</v>
      </c>
      <c r="M667" s="297" t="str">
        <f>IF(A667="P",CONCATENATE(INDEX('LŠZ P'!A$2:AN$2000,B667,3),"/",INDEX('LŠZ P'!A$2:AN$2000,B667,4)),CONCATENATE(INDEX('LŠZ H'!A$2:AM$2000,B667,3),"/",INDEX('LŠZ H'!A$2:AM$2000,B667,4)))</f>
        <v>RUSH 5 MS/</v>
      </c>
      <c r="N667" s="297" t="e">
        <f>IF(A667="P",CONCATENATE(INDEX('LŠZ P'!A$2:AN$2000,B667,23),";",INDEX('LŠZ P'!A$2:AN$2000,B667,42)),CONCATENATE(INDEX('LŠZ H'!A$2:AM$2000,B667,23),";",INDEX('LŠZ H'!A$2:AM$2000,B667,39)))</f>
        <v>#REF!</v>
      </c>
      <c r="O667" s="226">
        <v>45989</v>
      </c>
      <c r="P667" s="297"/>
    </row>
    <row r="668" spans="1:16" s="880" customFormat="1">
      <c r="A668" s="225" t="s">
        <v>489</v>
      </c>
      <c r="B668" s="258">
        <v>422</v>
      </c>
      <c r="C668" s="392">
        <v>665</v>
      </c>
      <c r="D668" s="225" t="str">
        <f>IF(A668="P",INDEX('LŠZ P'!A$2:AN$2000,B668,11),INDEX('LŠZ H'!A$2:AM$2000,B668,11))</f>
        <v>Vladimír HIRJAK</v>
      </c>
      <c r="E668" s="297" t="str">
        <f>IF(A668="P",INDEX('LŠZ P'!A$2:AN$2000,B668,5),INDEX('LŠZ H'!A$2:AM$2000,B668,5))</f>
        <v>OM-H422</v>
      </c>
      <c r="F668" s="298">
        <f>IF(A668="P",INDEX('LŠZ P'!A$2:AN$2000,B668,6),INDEX('LŠZ H'!A$2:AM$2000,B668,6))</f>
        <v>0</v>
      </c>
      <c r="G668" s="258" t="str">
        <f>IF(A668="P",INDEX('LŠZ P'!A$2:AN$2000,B668,21),INDEX('LŠZ H'!A$2:AM$2000,B668,21))</f>
        <v>P</v>
      </c>
      <c r="H668" s="298">
        <f>IF(A668="P",INDEX('LŠZ P'!A$2:AN$2000,B668,17),INDEX('LŠZ H'!A$2:AM$2000,B668,17))</f>
        <v>14387</v>
      </c>
      <c r="I668" s="226">
        <v>45281</v>
      </c>
      <c r="J668" s="258" t="str">
        <f>IF(A668="P",INDEX('LŠZ P'!A$2:AN$2000,B668,2),INDEX('LŠZ H'!A$2:AM$2000,B668,2))</f>
        <v>ZK</v>
      </c>
      <c r="K668" s="297" t="str">
        <f>IF(A668="P",CONCATENATE(INDEX('LŠZ P'!A$2:AN$2000,B668,24),",",INDEX('LŠZ P'!A$2:AN$2000,B668,26)," ",INDEX('LŠZ P'!A$2:AN$2000,B668,25)),CONCATENATE(INDEX('LŠZ H'!A$2:AM$2000,B668,24),",",INDEX('LŠZ H'!A$2:AM$2000,B668,26)," ",INDEX('LŠZ H'!A$2:AM$2000,B668,25)))</f>
        <v>Jasenov 91,066 01 Humenné</v>
      </c>
      <c r="L668" s="297" t="str">
        <f>IF(A668="P",INDEX('LŠZ P'!A$2:AN$2000,B668,20),INDEX('LŠZ H'!A$2:AM$2000,B668,20))</f>
        <v>Krempaský</v>
      </c>
      <c r="M668" s="297" t="str">
        <f>IF(A668="P",CONCATENATE(INDEX('LŠZ P'!A$2:AN$2000,B668,3),"/",INDEX('LŠZ P'!A$2:AN$2000,B668,4)),CONCATENATE(INDEX('LŠZ H'!A$2:AM$2000,B668,3),"/",INDEX('LŠZ H'!A$2:AM$2000,B668,4)))</f>
        <v>DUCK D 2-180/</v>
      </c>
      <c r="N668" s="297" t="str">
        <f>IF(A668="P",CONCATENATE(INDEX('LŠZ P'!A$2:AN$2000,B668,23),";",INDEX('LŠZ P'!A$2:AN$2000,B668,42)),CONCATENATE(INDEX('LŠZ H'!A$2:AM$2000,B668,23),";",INDEX('LŠZ H'!A$2:AM$2000,B668,39)))</f>
        <v>25,05;</v>
      </c>
      <c r="O668" s="226">
        <v>46011</v>
      </c>
      <c r="P668" s="297"/>
    </row>
    <row r="669" spans="1:16" s="233" customFormat="1">
      <c r="A669" s="225" t="s">
        <v>489</v>
      </c>
      <c r="B669" s="258">
        <v>111</v>
      </c>
      <c r="C669" s="392">
        <v>666</v>
      </c>
      <c r="D669" s="225" t="str">
        <f>IF(A669="P",INDEX('LŠZ P'!A$2:AN$2000,B669,11),INDEX('LŠZ H'!A$2:AM$2000,B669,11))</f>
        <v>Vladimír HIRJAK</v>
      </c>
      <c r="E669" s="297" t="str">
        <f>IF(A669="P",INDEX('LŠZ P'!A$2:AN$2000,B669,5),INDEX('LŠZ H'!A$2:AM$2000,B669,5))</f>
        <v>OM-H111</v>
      </c>
      <c r="F669" s="298">
        <f>IF(A669="P",INDEX('LŠZ P'!A$2:AN$2000,B669,6),INDEX('LŠZ H'!A$2:AM$2000,B669,6))</f>
        <v>0</v>
      </c>
      <c r="G669" s="258" t="str">
        <f>IF(A669="P",INDEX('LŠZ P'!A$2:AN$2000,B669,21),INDEX('LŠZ H'!A$2:AM$2000,B669,21))</f>
        <v>P</v>
      </c>
      <c r="H669" s="298">
        <f>IF(A669="P",INDEX('LŠZ P'!A$2:AN$2000,B669,17),INDEX('LŠZ H'!A$2:AM$2000,B669,17))</f>
        <v>22002</v>
      </c>
      <c r="I669" s="226">
        <v>45281</v>
      </c>
      <c r="J669" s="258" t="str">
        <f>IF(A669="P",INDEX('LŠZ P'!A$2:AN$2000,B669,2),INDEX('LŠZ H'!A$2:AM$2000,B669,2))</f>
        <v>MZK</v>
      </c>
      <c r="K669" s="297" t="str">
        <f>IF(A669="P",CONCATENATE(INDEX('LŠZ P'!A$2:AN$2000,B669,24),",",INDEX('LŠZ P'!A$2:AN$2000,B669,26)," ",INDEX('LŠZ P'!A$2:AN$2000,B669,25)),CONCATENATE(INDEX('LŠZ H'!A$2:AM$2000,B669,24),",",INDEX('LŠZ H'!A$2:AM$2000,B669,26)," ",INDEX('LŠZ H'!A$2:AM$2000,B669,25)))</f>
        <v>Jasenov 91,066 01 Humenné</v>
      </c>
      <c r="L669" s="297" t="str">
        <f>IF(A669="P",INDEX('LŠZ P'!A$2:AN$2000,B669,20),INDEX('LŠZ H'!A$2:AM$2000,B669,20))</f>
        <v>Krempaský</v>
      </c>
      <c r="M669" s="297" t="str">
        <f>IF(A669="P",CONCATENATE(INDEX('LŠZ P'!A$2:AN$2000,B669,3),"/",INDEX('LŠZ P'!A$2:AN$2000,B669,4)),CONCATENATE(INDEX('LŠZ H'!A$2:AM$2000,B669,3),"/",INDEX('LŠZ H'!A$2:AM$2000,B669,4)))</f>
        <v>C 15 TN/KRAKEN/</v>
      </c>
      <c r="N669" s="297" t="str">
        <f>IF(A669="P",CONCATENATE(INDEX('LŠZ P'!A$2:AN$2000,B669,23),";",INDEX('LŠZ P'!A$2:AN$2000,B669,42)),CONCATENATE(INDEX('LŠZ H'!A$2:AM$2000,B669,23),";",INDEX('LŠZ H'!A$2:AM$2000,B669,39)))</f>
        <v>117,38/136;</v>
      </c>
      <c r="O669" s="226">
        <v>46011</v>
      </c>
      <c r="P669" s="297"/>
    </row>
    <row r="670" spans="1:16" s="233" customFormat="1">
      <c r="A670" s="225" t="s">
        <v>722</v>
      </c>
      <c r="B670" s="258">
        <v>1238</v>
      </c>
      <c r="C670" s="392">
        <v>667</v>
      </c>
      <c r="D670" s="225" t="str">
        <f>IF(A670="P",INDEX('LŠZ P'!A$2:AN$2000,B670,11),INDEX('LŠZ H'!A$2:AM$2000,B670,11))</f>
        <v>Ing. Milan BOHUŠ</v>
      </c>
      <c r="E670" s="297" t="str">
        <f>IF(A670="P",INDEX('LŠZ P'!A$2:AN$2000,B670,5),INDEX('LŠZ H'!A$2:AM$2000,B670,5))</f>
        <v>OM-L238</v>
      </c>
      <c r="F670" s="298">
        <f>IF(A670="P",INDEX('LŠZ P'!A$2:AN$2000,B670,6),INDEX('LŠZ H'!A$2:AM$2000,B670,6))</f>
        <v>0</v>
      </c>
      <c r="G670" s="258" t="str">
        <f>IF(A670="P",INDEX('LŠZ P'!A$2:AN$2000,B670,21),INDEX('LŠZ H'!A$2:AM$2000,B670,21))</f>
        <v>Z</v>
      </c>
      <c r="H670" s="298">
        <f>IF(A670="P",INDEX('LŠZ P'!A$2:AN$2000,B670,17),INDEX('LŠZ H'!A$2:AM$2000,B670,17))</f>
        <v>20688</v>
      </c>
      <c r="I670" s="226">
        <v>45281</v>
      </c>
      <c r="J670" s="258" t="str">
        <f>IF(A670="P",INDEX('LŠZ P'!A$2:AN$2000,B670,2),INDEX('LŠZ H'!A$2:AM$2000,B670,2))</f>
        <v>PK</v>
      </c>
      <c r="K670" s="297" t="str">
        <f>IF(A670="P",CONCATENATE(INDEX('LŠZ P'!A$2:AN$2000,B670,24),",",INDEX('LŠZ P'!A$2:AN$2000,B670,26)," ",INDEX('LŠZ P'!A$2:AN$2000,B670,25)),CONCATENATE(INDEX('LŠZ H'!A$2:AM$2000,B670,24),",",INDEX('LŠZ H'!A$2:AM$2000,B670,26)," ",INDEX('LŠZ H'!A$2:AM$2000,B670,25)))</f>
        <v>Strážska cesta 47,EN-B 45534</v>
      </c>
      <c r="L670" s="297" t="str">
        <f>IF(A670="P",INDEX('LŠZ P'!A$2:AN$2000,B670,20),INDEX('LŠZ H'!A$2:AM$2000,B670,20))</f>
        <v>Jančiar</v>
      </c>
      <c r="M670" s="297" t="str">
        <f>IF(A670="P",CONCATENATE(INDEX('LŠZ P'!A$2:AN$2000,B670,3),"/",INDEX('LŠZ P'!A$2:AN$2000,B670,4)),CONCATENATE(INDEX('LŠZ H'!A$2:AM$2000,B670,3),"/",INDEX('LŠZ H'!A$2:AM$2000,B670,4)))</f>
        <v>GOLDEN 4 28/</v>
      </c>
      <c r="N670" s="297" t="e">
        <f>IF(A670="P",CONCATENATE(INDEX('LŠZ P'!A$2:AN$2000,B670,23),";",INDEX('LŠZ P'!A$2:AN$2000,B670,42)),CONCATENATE(INDEX('LŠZ H'!A$2:AM$2000,B670,23),";",INDEX('LŠZ H'!A$2:AM$2000,B670,39)))</f>
        <v>#REF!</v>
      </c>
      <c r="O670" s="226">
        <v>45534</v>
      </c>
      <c r="P670" s="297"/>
    </row>
    <row r="671" spans="1:16" s="263" customFormat="1">
      <c r="A671" s="225" t="s">
        <v>722</v>
      </c>
      <c r="B671" s="258">
        <v>1189</v>
      </c>
      <c r="C671" s="295">
        <v>668</v>
      </c>
      <c r="D671" s="225" t="str">
        <f>IF(A671="P",INDEX('LŠZ P'!A$2:AN$2000,B671,11),INDEX('LŠZ H'!A$2:AM$2000,B671,11))</f>
        <v>Ing. František MOYZES</v>
      </c>
      <c r="E671" s="297" t="str">
        <f>IF(A671="P",INDEX('LŠZ P'!A$2:AN$2000,B671,5),INDEX('LŠZ H'!A$2:AM$2000,B671,5))</f>
        <v>OM-L189</v>
      </c>
      <c r="F671" s="298" t="str">
        <f>IF(A671="P",INDEX('LŠZ P'!A$2:AN$2000,B671,6),INDEX('LŠZ H'!A$2:AM$2000,B671,6))</f>
        <v>P894</v>
      </c>
      <c r="G671" s="258" t="str">
        <f>IF(A671="P",INDEX('LŠZ P'!A$2:AN$2000,B671,21),INDEX('LŠZ H'!A$2:AM$2000,B671,21))</f>
        <v>P/P</v>
      </c>
      <c r="H671" s="298">
        <f>IF(A671="P",INDEX('LŠZ P'!A$2:AN$2000,B671,17),INDEX('LŠZ H'!A$2:AM$2000,B671,17))</f>
        <v>18631</v>
      </c>
      <c r="I671" s="226">
        <v>44847</v>
      </c>
      <c r="J671" s="258" t="str">
        <f>IF(A671="P",INDEX('LŠZ P'!A$2:AN$2000,B671,2),INDEX('LŠZ H'!A$2:AM$2000,B671,2))</f>
        <v>MPK</v>
      </c>
      <c r="K671" s="297" t="str">
        <f>IF(A671="P",CONCATENATE(INDEX('LŠZ P'!A$2:AN$2000,B671,24),",",INDEX('LŠZ P'!A$2:AN$2000,B671,26)," ",INDEX('LŠZ P'!A$2:AN$2000,B671,25)),CONCATENATE(INDEX('LŠZ H'!A$2:AM$2000,B671,24),",",INDEX('LŠZ H'!A$2:AM$2000,B671,26)," ",INDEX('LŠZ H'!A$2:AM$2000,B671,25)))</f>
        <v>M.Benku 6437/1,EN-B 45574</v>
      </c>
      <c r="L671" s="297" t="str">
        <f>IF(A671="P",INDEX('LŠZ P'!A$2:AN$2000,B671,20),INDEX('LŠZ H'!A$2:AM$2000,B671,20))</f>
        <v>Šimko</v>
      </c>
      <c r="M671" s="297" t="str">
        <f>IF(A671="P",CONCATENATE(INDEX('LŠZ P'!A$2:AN$2000,B671,3),"/",INDEX('LŠZ P'!A$2:AN$2000,B671,4)),CONCATENATE(INDEX('LŠZ H'!A$2:AM$2000,B671,3),"/",INDEX('LŠZ H'!A$2:AM$2000,B671,4)))</f>
        <v>LIFT EZ M/RR 200</v>
      </c>
      <c r="N671" s="297" t="e">
        <f>IF(A671="P",CONCATENATE(INDEX('LŠZ P'!A$2:AN$2000,B671,23),";",INDEX('LŠZ P'!A$2:AN$2000,B671,42)),CONCATENATE(INDEX('LŠZ H'!A$2:AM$2000,B671,23),";",INDEX('LŠZ H'!A$2:AM$2000,B671,39)))</f>
        <v>#REF!</v>
      </c>
      <c r="O671" s="226">
        <v>45574</v>
      </c>
      <c r="P671" s="297"/>
    </row>
    <row r="672" spans="1:16" s="263" customFormat="1">
      <c r="A672" s="225" t="s">
        <v>722</v>
      </c>
      <c r="B672" s="258">
        <v>780</v>
      </c>
      <c r="C672" s="295">
        <v>669</v>
      </c>
      <c r="D672" s="225" t="str">
        <f>IF(A672="P",INDEX('LŠZ P'!A$2:AN$2000,B672,11),INDEX('LŠZ H'!A$2:AM$2000,B672,11))</f>
        <v>Ing. Martin KOČÍK</v>
      </c>
      <c r="E672" s="297" t="str">
        <f>IF(A672="P",INDEX('LŠZ P'!A$2:AN$2000,B672,5),INDEX('LŠZ H'!A$2:AM$2000,B672,5))</f>
        <v>OM-P780</v>
      </c>
      <c r="F672" s="298">
        <f>IF(A672="P",INDEX('LŠZ P'!A$2:AN$2000,B672,6),INDEX('LŠZ H'!A$2:AM$2000,B672,6))</f>
        <v>0</v>
      </c>
      <c r="G672" s="258" t="str">
        <f>IF(A672="P",INDEX('LŠZ P'!A$2:AN$2000,B672,21),INDEX('LŠZ H'!A$2:AM$2000,B672,21))</f>
        <v>P</v>
      </c>
      <c r="H672" s="298">
        <f>IF(A672="P",INDEX('LŠZ P'!A$2:AN$2000,B672,17),INDEX('LŠZ H'!A$2:AM$2000,B672,17))</f>
        <v>22669</v>
      </c>
      <c r="I672" s="226">
        <v>44847</v>
      </c>
      <c r="J672" s="258" t="str">
        <f>IF(A672="P",INDEX('LŠZ P'!A$2:AN$2000,B672,2),INDEX('LŠZ H'!A$2:AM$2000,B672,2))</f>
        <v>PK</v>
      </c>
      <c r="K672" s="297" t="str">
        <f>IF(A672="P",CONCATENATE(INDEX('LŠZ P'!A$2:AN$2000,B672,24),",",INDEX('LŠZ P'!A$2:AN$2000,B672,26)," ",INDEX('LŠZ P'!A$2:AN$2000,B672,25)),CONCATENATE(INDEX('LŠZ H'!A$2:AM$2000,B672,24),",",INDEX('LŠZ H'!A$2:AM$2000,B672,26)," ",INDEX('LŠZ H'!A$2:AM$2000,B672,25)))</f>
        <v>Sokoľ 822,EN-B 45787</v>
      </c>
      <c r="L672" s="297" t="str">
        <f>IF(A672="P",INDEX('LŠZ P'!A$2:AN$2000,B672,20),INDEX('LŠZ H'!A$2:AM$2000,B672,20))</f>
        <v>Vyparina</v>
      </c>
      <c r="M672" s="297" t="str">
        <f>IF(A672="P",CONCATENATE(INDEX('LŠZ P'!A$2:AN$2000,B672,3),"/",INDEX('LŠZ P'!A$2:AN$2000,B672,4)),CONCATENATE(INDEX('LŠZ H'!A$2:AM$2000,B672,3),"/",INDEX('LŠZ H'!A$2:AM$2000,B672,4)))</f>
        <v>BEAT 23/</v>
      </c>
      <c r="N672" s="297" t="e">
        <f>IF(A672="P",CONCATENATE(INDEX('LŠZ P'!A$2:AN$2000,B672,23),";",INDEX('LŠZ P'!A$2:AN$2000,B672,42)),CONCATENATE(INDEX('LŠZ H'!A$2:AM$2000,B672,23),";",INDEX('LŠZ H'!A$2:AM$2000,B672,39)))</f>
        <v>#REF!</v>
      </c>
      <c r="O672" s="226">
        <v>45065</v>
      </c>
      <c r="P672" s="297"/>
    </row>
    <row r="673" spans="1:16" s="263" customFormat="1">
      <c r="A673" s="225" t="s">
        <v>722</v>
      </c>
      <c r="B673" s="258">
        <v>1153</v>
      </c>
      <c r="C673" s="295">
        <v>670</v>
      </c>
      <c r="D673" s="225" t="str">
        <f>IF(A673="P",INDEX('LŠZ P'!A$2:AN$2000,B673,11),INDEX('LŠZ H'!A$2:AM$2000,B673,11))</f>
        <v>Damián SPUCHĽÁK</v>
      </c>
      <c r="E673" s="297" t="str">
        <f>IF(A673="P",INDEX('LŠZ P'!A$2:AN$2000,B673,5),INDEX('LŠZ H'!A$2:AM$2000,B673,5))</f>
        <v>OM-L153</v>
      </c>
      <c r="F673" s="298">
        <f>IF(A673="P",INDEX('LŠZ P'!A$2:AN$2000,B673,6),INDEX('LŠZ H'!A$2:AM$2000,B673,6))</f>
        <v>0</v>
      </c>
      <c r="G673" s="258" t="str">
        <f>IF(A673="P",INDEX('LŠZ P'!A$2:AN$2000,B673,21),INDEX('LŠZ H'!A$2:AM$2000,B673,21))</f>
        <v>P,Z</v>
      </c>
      <c r="H673" s="298">
        <f>IF(A673="P",INDEX('LŠZ P'!A$2:AN$2000,B673,17),INDEX('LŠZ H'!A$2:AM$2000,B673,17))</f>
        <v>22670</v>
      </c>
      <c r="I673" s="226">
        <v>44847</v>
      </c>
      <c r="J673" s="258" t="str">
        <f>IF(A673="P",INDEX('LŠZ P'!A$2:AN$2000,B673,2),INDEX('LŠZ H'!A$2:AM$2000,B673,2))</f>
        <v>PK</v>
      </c>
      <c r="K673" s="297" t="str">
        <f>IF(A673="P",CONCATENATE(INDEX('LŠZ P'!A$2:AN$2000,B673,24),",",INDEX('LŠZ P'!A$2:AN$2000,B673,26)," ",INDEX('LŠZ P'!A$2:AN$2000,B673,25)),CONCATENATE(INDEX('LŠZ H'!A$2:AM$2000,B673,24),",",INDEX('LŠZ H'!A$2:AM$2000,B673,26)," ",INDEX('LŠZ H'!A$2:AM$2000,B673,25)))</f>
        <v>Hlavná 687,EN-A 45577</v>
      </c>
      <c r="L673" s="297" t="str">
        <f>IF(A673="P",INDEX('LŠZ P'!A$2:AN$2000,B673,20),INDEX('LŠZ H'!A$2:AM$2000,B673,20))</f>
        <v>Vrabec</v>
      </c>
      <c r="M673" s="297" t="str">
        <f>IF(A673="P",CONCATENATE(INDEX('LŠZ P'!A$2:AN$2000,B673,3),"/",INDEX('LŠZ P'!A$2:AN$2000,B673,4)),CONCATENATE(INDEX('LŠZ H'!A$2:AM$2000,B673,3),"/",INDEX('LŠZ H'!A$2:AM$2000,B673,4)))</f>
        <v>PLUTO 4 L/</v>
      </c>
      <c r="N673" s="297" t="e">
        <f>IF(A673="P",CONCATENATE(INDEX('LŠZ P'!A$2:AN$2000,B673,23),";",INDEX('LŠZ P'!A$2:AN$2000,B673,42)),CONCATENATE(INDEX('LŠZ H'!A$2:AM$2000,B673,23),";",INDEX('LŠZ H'!A$2:AM$2000,B673,39)))</f>
        <v>#REF!</v>
      </c>
      <c r="O673" s="226">
        <v>45577</v>
      </c>
      <c r="P673" s="297"/>
    </row>
    <row r="674" spans="1:16" s="263" customFormat="1">
      <c r="A674" s="225" t="s">
        <v>722</v>
      </c>
      <c r="B674" s="258">
        <v>416</v>
      </c>
      <c r="C674" s="295">
        <v>671</v>
      </c>
      <c r="D674" s="225" t="str">
        <f>IF(A674="P",INDEX('LŠZ P'!A$2:AN$2000,B674,11),INDEX('LŠZ H'!A$2:AM$2000,B674,11))</f>
        <v>Ing. Martin MASNÝ</v>
      </c>
      <c r="E674" s="297" t="str">
        <f>IF(A674="P",INDEX('LŠZ P'!A$2:AN$2000,B674,5),INDEX('LŠZ H'!A$2:AM$2000,B674,5))</f>
        <v>OM-P416</v>
      </c>
      <c r="F674" s="298" t="str">
        <f>IF(A674="P",INDEX('LŠZ P'!A$2:AN$2000,B674,6),INDEX('LŠZ H'!A$2:AM$2000,B674,6))</f>
        <v>P416</v>
      </c>
      <c r="G674" s="258" t="str">
        <f>IF(A674="P",INDEX('LŠZ P'!A$2:AN$2000,B674,21),INDEX('LŠZ H'!A$2:AM$2000,B674,21))</f>
        <v>P/P</v>
      </c>
      <c r="H674" s="298">
        <v>18671</v>
      </c>
      <c r="I674" s="226">
        <v>44848</v>
      </c>
      <c r="J674" s="258" t="str">
        <f>IF(A674="P",INDEX('LŠZ P'!A$2:AN$2000,B674,2),INDEX('LŠZ H'!A$2:AM$2000,B674,2))</f>
        <v>MPK</v>
      </c>
      <c r="K674" s="297" t="str">
        <f>IF(A674="P",CONCATENATE(INDEX('LŠZ P'!A$2:AN$2000,B674,24),",",INDEX('LŠZ P'!A$2:AN$2000,B674,26)," ",INDEX('LŠZ P'!A$2:AN$2000,B674,25)),CONCATENATE(INDEX('LŠZ H'!A$2:AM$2000,B674,24),",",INDEX('LŠZ H'!A$2:AM$2000,B674,26)," ",INDEX('LŠZ H'!A$2:AM$2000,B674,25)))</f>
        <v>Podhorie 358,EN-C 45513</v>
      </c>
      <c r="L674" s="297" t="str">
        <f>IF(A674="P",INDEX('LŠZ P'!A$2:AN$2000,B674,20),INDEX('LŠZ H'!A$2:AM$2000,B674,20))</f>
        <v>Vrabec/Adame</v>
      </c>
      <c r="M674" s="297" t="str">
        <f>IF(A674="P",CONCATENATE(INDEX('LŠZ P'!A$2:AN$2000,B674,3),"/",INDEX('LŠZ P'!A$2:AN$2000,B674,4)),CONCATENATE(INDEX('LŠZ H'!A$2:AM$2000,B674,3),"/",INDEX('LŠZ H'!A$2:AM$2000,B674,4)))</f>
        <v>ANTEA 2 L/SPIN 180 R</v>
      </c>
      <c r="N674" s="297" t="e">
        <f>IF(A674="P",CONCATENATE(INDEX('LŠZ P'!A$2:AN$2000,B674,23),";",INDEX('LŠZ P'!A$2:AN$2000,B674,42)),CONCATENATE(INDEX('LŠZ H'!A$2:AM$2000,B674,23),";",INDEX('LŠZ H'!A$2:AM$2000,B674,39)))</f>
        <v>#REF!</v>
      </c>
      <c r="O674" s="226">
        <v>45556</v>
      </c>
      <c r="P674" s="297"/>
    </row>
    <row r="675" spans="1:16" s="263" customFormat="1">
      <c r="A675" s="225" t="s">
        <v>489</v>
      </c>
      <c r="B675" s="258">
        <v>475</v>
      </c>
      <c r="C675" s="295">
        <v>671</v>
      </c>
      <c r="D675" s="225" t="str">
        <f>IF(A675="P",INDEX('LŠZ P'!A$2:AN$2000,B675,11),INDEX('LŠZ H'!A$2:AM$2000,B675,11))</f>
        <v>Marián CSONKA</v>
      </c>
      <c r="E675" s="297" t="str">
        <f>IF(A675="P",INDEX('LŠZ P'!A$2:AN$2000,B675,5),INDEX('LŠZ H'!A$2:AM$2000,B675,5))</f>
        <v>OM-H475</v>
      </c>
      <c r="F675" s="298">
        <f>IF(A675="P",INDEX('LŠZ P'!A$2:AN$2000,B675,6),INDEX('LŠZ H'!A$2:AM$2000,B675,6))</f>
        <v>0</v>
      </c>
      <c r="G675" s="258" t="str">
        <f>IF(A675="P",INDEX('LŠZ P'!A$2:AN$2000,B675,21),INDEX('LŠZ H'!A$2:AM$2000,B675,21))</f>
        <v>P</v>
      </c>
      <c r="H675" s="298">
        <f>IF(A675="P",INDEX('LŠZ P'!A$2:AN$2000,B675,17),INDEX('LŠZ H'!A$2:AM$2000,B675,17))</f>
        <v>17953</v>
      </c>
      <c r="I675" s="226">
        <v>44851</v>
      </c>
      <c r="J675" s="258" t="str">
        <f>IF(A675="P",INDEX('LŠZ P'!A$2:AN$2000,B675,2),INDEX('LŠZ H'!A$2:AM$2000,B675,2))</f>
        <v>ZK</v>
      </c>
      <c r="K675" s="297" t="str">
        <f>IF(A675="P",CONCATENATE(INDEX('LŠZ P'!A$2:AN$2000,B675,24),",",INDEX('LŠZ P'!A$2:AN$2000,B675,26)," ",INDEX('LŠZ P'!A$2:AN$2000,B675,25)),CONCATENATE(INDEX('LŠZ H'!A$2:AM$2000,B675,24),",",INDEX('LŠZ H'!A$2:AM$2000,B675,26)," ",INDEX('LŠZ H'!A$2:AM$2000,B675,25)))</f>
        <v>P.J.Šafárika 9/12,971 01 Prievidza</v>
      </c>
      <c r="L675" s="297" t="str">
        <f>IF(A675="P",INDEX('LŠZ P'!A$2:AN$2000,B675,20),INDEX('LŠZ H'!A$2:AM$2000,B675,20))</f>
        <v>Sojka</v>
      </c>
      <c r="M675" s="297" t="str">
        <f>IF(A675="P",CONCATENATE(INDEX('LŠZ P'!A$2:AN$2000,B675,3),"/",INDEX('LŠZ P'!A$2:AN$2000,B675,4)),CONCATENATE(INDEX('LŠZ H'!A$2:AM$2000,B675,3),"/",INDEX('LŠZ H'!A$2:AM$2000,B675,4)))</f>
        <v>COMBAT L 15/</v>
      </c>
      <c r="N675" s="297" t="str">
        <f>IF(A675="P",CONCATENATE(INDEX('LŠZ P'!A$2:AN$2000,B675,23),";",INDEX('LŠZ P'!A$2:AN$2000,B675,42)),CONCATENATE(INDEX('LŠZ H'!A$2:AM$2000,B675,23),";",INDEX('LŠZ H'!A$2:AM$2000,B675,39)))</f>
        <v>185,05;</v>
      </c>
      <c r="O675" s="226">
        <v>45580</v>
      </c>
      <c r="P675" s="297"/>
    </row>
    <row r="676" spans="1:16" s="263" customFormat="1">
      <c r="A676" s="225" t="s">
        <v>489</v>
      </c>
      <c r="B676" s="258">
        <v>494</v>
      </c>
      <c r="C676" s="295">
        <v>672</v>
      </c>
      <c r="D676" s="225" t="str">
        <f>IF(A676="P",INDEX('LŠZ P'!A$2:AN$2000,B676,11),INDEX('LŠZ H'!A$2:AM$2000,B676,11))</f>
        <v>Marián CSONKA</v>
      </c>
      <c r="E676" s="225" t="str">
        <f>IF(A676="P",INDEX('LŠZ P'!A$2:AN$2000,B676,5),INDEX('LŠZ H'!A$2:AM$2000,B676,5))</f>
        <v>OM-H494</v>
      </c>
      <c r="F676" s="225">
        <f>IF(A676="P",INDEX('LŠZ P'!A$2:AN$2000,B676,6),INDEX('LŠZ H'!A$2:AM$2000,B676,6))</f>
        <v>0</v>
      </c>
      <c r="G676" s="258" t="str">
        <f>IF(A676="P",INDEX('LŠZ P'!A$2:AN$2000,B676,21),INDEX('LŠZ H'!A$2:AM$2000,B676,21))</f>
        <v>P</v>
      </c>
      <c r="H676" s="225">
        <f>IF(A676="P",INDEX('LŠZ P'!A$2:AN$2000,B676,17),INDEX('LŠZ H'!A$2:AM$2000,B676,17))</f>
        <v>16772</v>
      </c>
      <c r="I676" s="294">
        <v>44851</v>
      </c>
      <c r="J676" s="258" t="str">
        <f>IF(A676="P",INDEX('LŠZ P'!A$2:AN$2000,B676,2),INDEX('LŠZ H'!A$2:AM$2000,B676,2))</f>
        <v>ZK</v>
      </c>
      <c r="K676" s="225" t="str">
        <f>IF(A676="P",CONCATENATE(INDEX('LŠZ P'!A$2:AN$2000,B676,24),",",INDEX('LŠZ P'!A$2:AN$2000,B676,26)," ",INDEX('LŠZ P'!A$2:AN$2000,B676,25)),CONCATENATE(INDEX('LŠZ H'!A$2:AM$2000,B676,24),",",INDEX('LŠZ H'!A$2:AM$2000,B676,26)," ",INDEX('LŠZ H'!A$2:AM$2000,B676,25)))</f>
        <v>P.J.Šafárika 9/12,971 01 Prievidza</v>
      </c>
      <c r="L676" s="225" t="str">
        <f>IF(A676="P",INDEX('LŠZ P'!A$2:AN$2000,B676,20),INDEX('LŠZ H'!A$2:AM$2000,B676,20))</f>
        <v>Sojka</v>
      </c>
      <c r="M676" s="225" t="str">
        <f>IF(A676="P",CONCATENATE(INDEX('LŠZ P'!A$2:AN$2000,B676,3),"/",INDEX('LŠZ P'!A$2:AN$2000,B676,4)),CONCATENATE(INDEX('LŠZ H'!A$2:AM$2000,B676,3),"/",INDEX('LŠZ H'!A$2:AM$2000,B676,4)))</f>
        <v>COMBAT L 13/</v>
      </c>
      <c r="N676" s="225" t="str">
        <f>IF(A676="P",CONCATENATE(INDEX('LŠZ P'!A$2:AN$2000,B676,23),";",INDEX('LŠZ P'!A$2:AN$2000,B676,42)),CONCATENATE(INDEX('LŠZ H'!A$2:AM$2000,B676,23),";",INDEX('LŠZ H'!A$2:AM$2000,B676,39)))</f>
        <v>209;</v>
      </c>
      <c r="O676" s="226">
        <v>45580</v>
      </c>
      <c r="P676" s="297"/>
    </row>
    <row r="677" spans="1:16" s="263" customFormat="1">
      <c r="A677" s="225" t="s">
        <v>722</v>
      </c>
      <c r="B677" s="258">
        <v>6</v>
      </c>
      <c r="C677" s="295">
        <v>673</v>
      </c>
      <c r="D677" s="225" t="str">
        <f>IF(A677="P",INDEX('LŠZ P'!A$2:AN$2000,B677,11),INDEX('LŠZ H'!A$2:AM$2000,B677,11))</f>
        <v>Ing. Stanislav KUPČO</v>
      </c>
      <c r="E677" s="225" t="str">
        <f>IF(A677="P",INDEX('LŠZ P'!A$2:AN$2000,B677,5),INDEX('LŠZ H'!A$2:AM$2000,B677,5))</f>
        <v>OM-P006</v>
      </c>
      <c r="F677" s="225">
        <f>IF(A677="P",INDEX('LŠZ P'!A$2:AN$2000,B677,6),INDEX('LŠZ H'!A$2:AM$2000,B677,6))</f>
        <v>0</v>
      </c>
      <c r="G677" s="258" t="str">
        <f>IF(A677="P",INDEX('LŠZ P'!A$2:AN$2000,B677,21),INDEX('LŠZ H'!A$2:AM$2000,B677,21))</f>
        <v>P</v>
      </c>
      <c r="H677" s="225">
        <f>IF(A677="P",INDEX('LŠZ P'!A$2:AN$2000,B677,17),INDEX('LŠZ H'!A$2:AM$2000,B677,17))</f>
        <v>16092</v>
      </c>
      <c r="I677" s="294">
        <v>44851</v>
      </c>
      <c r="J677" s="258" t="str">
        <f>IF(A677="P",INDEX('LŠZ P'!A$2:AN$2000,B677,2),INDEX('LŠZ H'!A$2:AM$2000,B677,2))</f>
        <v>PK</v>
      </c>
      <c r="K677" s="225" t="str">
        <f>IF(A677="P",CONCATENATE(INDEX('LŠZ P'!A$2:AN$2000,B677,24),",",INDEX('LŠZ P'!A$2:AN$2000,B677,26)," ",INDEX('LŠZ P'!A$2:AN$2000,B677,25)),CONCATENATE(INDEX('LŠZ H'!A$2:AM$2000,B677,24),",",INDEX('LŠZ H'!A$2:AM$2000,B677,26)," ",INDEX('LŠZ H'!A$2:AM$2000,B677,25)))</f>
        <v>Kuchyňa 355,EN-D 45571</v>
      </c>
      <c r="L677" s="225" t="str">
        <f>IF(A677="P",INDEX('LŠZ P'!A$2:AN$2000,B677,20),INDEX('LŠZ H'!A$2:AM$2000,B677,20))</f>
        <v>Čierny</v>
      </c>
      <c r="M677" s="225" t="str">
        <f>IF(A677="P",CONCATENATE(INDEX('LŠZ P'!A$2:AN$2000,B677,3),"/",INDEX('LŠZ P'!A$2:AN$2000,B677,4)),CONCATENATE(INDEX('LŠZ H'!A$2:AM$2000,B677,3),"/",INDEX('LŠZ H'!A$2:AM$2000,B677,4)))</f>
        <v>VENUS 2 S/</v>
      </c>
      <c r="N677" s="225" t="e">
        <f>IF(A677="P",CONCATENATE(INDEX('LŠZ P'!A$2:AN$2000,B677,23),";",INDEX('LŠZ P'!A$2:AN$2000,B677,42)),CONCATENATE(INDEX('LŠZ H'!A$2:AM$2000,B677,23),";",INDEX('LŠZ H'!A$2:AM$2000,B677,39)))</f>
        <v>#REF!</v>
      </c>
      <c r="O677" s="294">
        <v>45205</v>
      </c>
      <c r="P677" s="297"/>
    </row>
    <row r="678" spans="1:16" s="265" customFormat="1">
      <c r="A678" s="225" t="s">
        <v>722</v>
      </c>
      <c r="B678" s="258">
        <v>763</v>
      </c>
      <c r="C678" s="295">
        <v>674</v>
      </c>
      <c r="D678" s="225" t="str">
        <f>IF(A678="P",INDEX('LŠZ P'!A$2:AN$2000,B678,11),INDEX('LŠZ H'!A$2:AM$2000,B678,11))</f>
        <v>Patrik ZELENÝ</v>
      </c>
      <c r="E678" s="225" t="str">
        <f>IF(A678="P",INDEX('LŠZ P'!A$2:AN$2000,B678,5),INDEX('LŠZ H'!A$2:AM$2000,B678,5))</f>
        <v>OM-P763</v>
      </c>
      <c r="F678" s="225">
        <f>IF(A678="P",INDEX('LŠZ P'!A$2:AN$2000,B678,6),INDEX('LŠZ H'!A$2:AM$2000,B678,6))</f>
        <v>0</v>
      </c>
      <c r="G678" s="258" t="str">
        <f>IF(A678="P",INDEX('LŠZ P'!A$2:AN$2000,B678,21),INDEX('LŠZ H'!A$2:AM$2000,B678,21))</f>
        <v>P</v>
      </c>
      <c r="H678" s="225">
        <f>IF(A678="P",INDEX('LŠZ P'!A$2:AN$2000,B678,17),INDEX('LŠZ H'!A$2:AM$2000,B678,17))</f>
        <v>18628</v>
      </c>
      <c r="I678" s="294">
        <v>44851</v>
      </c>
      <c r="J678" s="258" t="str">
        <f>IF(A678="P",INDEX('LŠZ P'!A$2:AN$2000,B678,2),INDEX('LŠZ H'!A$2:AM$2000,B678,2))</f>
        <v>PK</v>
      </c>
      <c r="K678" s="225" t="str">
        <f>IF(A678="P",CONCATENATE(INDEX('LŠZ P'!A$2:AN$2000,B678,24),",",INDEX('LŠZ P'!A$2:AN$2000,B678,26)," ",INDEX('LŠZ P'!A$2:AN$2000,B678,25)),CONCATENATE(INDEX('LŠZ H'!A$2:AM$2000,B678,24),",",INDEX('LŠZ H'!A$2:AM$2000,B678,26)," ",INDEX('LŠZ H'!A$2:AM$2000,B678,25)))</f>
        <v>Tatranská 67,EN-B 45578</v>
      </c>
      <c r="L678" s="225" t="str">
        <f>IF(A678="P",INDEX('LŠZ P'!A$2:AN$2000,B678,20),INDEX('LŠZ H'!A$2:AM$2000,B678,20))</f>
        <v>Jančiar</v>
      </c>
      <c r="M678" s="225" t="str">
        <f>IF(A678="P",CONCATENATE(INDEX('LŠZ P'!A$2:AN$2000,B678,3),"/",INDEX('LŠZ P'!A$2:AN$2000,B678,4)),CONCATENATE(INDEX('LŠZ H'!A$2:AM$2000,B678,3),"/",INDEX('LŠZ H'!A$2:AM$2000,B678,4)))</f>
        <v>MENTOR 4 S/</v>
      </c>
      <c r="N678" s="225" t="e">
        <f>IF(A678="P",CONCATENATE(INDEX('LŠZ P'!A$2:AN$2000,B678,23),";",INDEX('LŠZ P'!A$2:AN$2000,B678,42)),CONCATENATE(INDEX('LŠZ H'!A$2:AM$2000,B678,23),";",INDEX('LŠZ H'!A$2:AM$2000,B678,39)))</f>
        <v>#REF!</v>
      </c>
      <c r="O678" s="294">
        <v>45578</v>
      </c>
      <c r="P678" s="297"/>
    </row>
    <row r="679" spans="1:16" s="263" customFormat="1">
      <c r="A679" s="225" t="s">
        <v>722</v>
      </c>
      <c r="B679" s="258">
        <v>1317</v>
      </c>
      <c r="C679" s="295">
        <v>675</v>
      </c>
      <c r="D679" s="225" t="str">
        <f>IF(A679="P",INDEX('LŠZ P'!A$2:AN$2000,B679,11),INDEX('LŠZ H'!A$2:AM$2000,B679,11))</f>
        <v>Igor GARSTKA</v>
      </c>
      <c r="E679" s="225" t="str">
        <f>IF(A679="P",INDEX('LŠZ P'!A$2:AN$2000,B679,5),INDEX('LŠZ H'!A$2:AM$2000,B679,5))</f>
        <v>OM-L317</v>
      </c>
      <c r="F679" s="225" t="str">
        <f>IF(A679="P",INDEX('LŠZ P'!A$2:AN$2000,B679,6),INDEX('LŠZ H'!A$2:AM$2000,B679,6))</f>
        <v>L318</v>
      </c>
      <c r="G679" s="258" t="str">
        <f>IF(A679="P",INDEX('LŠZ P'!A$2:AN$2000,B679,21),INDEX('LŠZ H'!A$2:AM$2000,B679,21))</f>
        <v>P/P</v>
      </c>
      <c r="H679" s="225">
        <f>IF(A679="P",INDEX('LŠZ P'!A$2:AN$2000,B679,17),INDEX('LŠZ H'!A$2:AM$2000,B679,17))</f>
        <v>20712</v>
      </c>
      <c r="I679" s="294">
        <v>44851</v>
      </c>
      <c r="J679" s="258" t="str">
        <f>IF(A679="P",INDEX('LŠZ P'!A$2:AN$2000,B679,2),INDEX('LŠZ H'!A$2:AM$2000,B679,2))</f>
        <v>MPK</v>
      </c>
      <c r="K679" s="225" t="str">
        <f>IF(A679="P",CONCATENATE(INDEX('LŠZ P'!A$2:AN$2000,B679,24),",",INDEX('LŠZ P'!A$2:AN$2000,B679,26)," ",INDEX('LŠZ P'!A$2:AN$2000,B679,25)),CONCATENATE(INDEX('LŠZ H'!A$2:AM$2000,B679,24),",",INDEX('LŠZ H'!A$2:AM$2000,B679,26)," ",INDEX('LŠZ H'!A$2:AM$2000,B679,25)))</f>
        <v>Vrbovská 1026/85,EN-C 45576</v>
      </c>
      <c r="L679" s="225" t="str">
        <f>IF(A679="P",INDEX('LŠZ P'!A$2:AN$2000,B679,20),INDEX('LŠZ H'!A$2:AM$2000,B679,20))</f>
        <v>Šleboda</v>
      </c>
      <c r="M679" s="225" t="str">
        <f>IF(A679="P",CONCATENATE(INDEX('LŠZ P'!A$2:AN$2000,B679,3),"/",INDEX('LŠZ P'!A$2:AN$2000,B679,4)),CONCATENATE(INDEX('LŠZ H'!A$2:AM$2000,B679,3),"/",INDEX('LŠZ H'!A$2:AM$2000,B679,4)))</f>
        <v>SYNTHESIS LT 27/SKY ENGINES 110 S</v>
      </c>
      <c r="N679" s="225" t="e">
        <f>IF(A679="P",CONCATENATE(INDEX('LŠZ P'!A$2:AN$2000,B679,23),";",INDEX('LŠZ P'!A$2:AN$2000,B679,42)),CONCATENATE(INDEX('LŠZ H'!A$2:AM$2000,B679,23),";",INDEX('LŠZ H'!A$2:AM$2000,B679,39)))</f>
        <v>#REF!</v>
      </c>
      <c r="O679" s="294">
        <v>45576</v>
      </c>
      <c r="P679" s="297"/>
    </row>
    <row r="680" spans="1:16" s="263" customFormat="1">
      <c r="A680" s="225" t="s">
        <v>722</v>
      </c>
      <c r="B680" s="258">
        <v>1281</v>
      </c>
      <c r="C680" s="295">
        <v>676</v>
      </c>
      <c r="D680" s="225" t="str">
        <f>IF(A680="P",INDEX('LŠZ P'!A$2:AN$2000,B680,11),INDEX('LŠZ H'!A$2:AM$2000,B680,11))</f>
        <v>Ing. Jakub STRMEŇ</v>
      </c>
      <c r="E680" s="225" t="str">
        <f>IF(A680="P",INDEX('LŠZ P'!A$2:AN$2000,B680,5),INDEX('LŠZ H'!A$2:AM$2000,B680,5))</f>
        <v>OM-L281</v>
      </c>
      <c r="F680" s="225">
        <f>IF(A680="P",INDEX('LŠZ P'!A$2:AN$2000,B680,6),INDEX('LŠZ H'!A$2:AM$2000,B680,6))</f>
        <v>0</v>
      </c>
      <c r="G680" s="258" t="str">
        <f>IF(A680="P",INDEX('LŠZ P'!A$2:AN$2000,B680,21),INDEX('LŠZ H'!A$2:AM$2000,B680,21))</f>
        <v>V</v>
      </c>
      <c r="H680" s="225">
        <f>IF(A680="P",INDEX('LŠZ P'!A$2:AN$2000,B680,17),INDEX('LŠZ H'!A$2:AM$2000,B680,17))</f>
        <v>23329</v>
      </c>
      <c r="I680" s="294">
        <v>44852</v>
      </c>
      <c r="J680" s="258" t="str">
        <f>IF(A680="P",INDEX('LŠZ P'!A$2:AN$2000,B680,2),INDEX('LŠZ H'!A$2:AM$2000,B680,2))</f>
        <v>PK</v>
      </c>
      <c r="K680" s="225" t="str">
        <f>IF(A680="P",CONCATENATE(INDEX('LŠZ P'!A$2:AN$2000,B680,24),",",INDEX('LŠZ P'!A$2:AN$2000,B680,26)," ",INDEX('LŠZ P'!A$2:AN$2000,B680,25)),CONCATENATE(INDEX('LŠZ H'!A$2:AM$2000,B680,24),",",INDEX('LŠZ H'!A$2:AM$2000,B680,26)," ",INDEX('LŠZ H'!A$2:AM$2000,B680,25)))</f>
        <v>Hlavná 222/38,EN-C 45818</v>
      </c>
      <c r="L680" s="225" t="str">
        <f>IF(A680="P",INDEX('LŠZ P'!A$2:AN$2000,B680,20),INDEX('LŠZ H'!A$2:AM$2000,B680,20))</f>
        <v>Jančiar</v>
      </c>
      <c r="M680" s="225" t="str">
        <f>IF(A680="P",CONCATENATE(INDEX('LŠZ P'!A$2:AN$2000,B680,3),"/",INDEX('LŠZ P'!A$2:AN$2000,B680,4)),CONCATENATE(INDEX('LŠZ H'!A$2:AM$2000,B680,3),"/",INDEX('LŠZ H'!A$2:AM$2000,B680,4)))</f>
        <v>PHOTON XL/</v>
      </c>
      <c r="N680" s="225" t="e">
        <f>IF(A680="P",CONCATENATE(INDEX('LŠZ P'!A$2:AN$2000,B680,23),";",INDEX('LŠZ P'!A$2:AN$2000,B680,42)),CONCATENATE(INDEX('LŠZ H'!A$2:AM$2000,B680,23),";",INDEX('LŠZ H'!A$2:AM$2000,B680,39)))</f>
        <v>#REF!</v>
      </c>
      <c r="O680" s="294">
        <v>45570</v>
      </c>
      <c r="P680" s="297"/>
    </row>
    <row r="681" spans="1:16" s="263" customFormat="1">
      <c r="A681" s="225" t="s">
        <v>489</v>
      </c>
      <c r="B681" s="258">
        <v>8</v>
      </c>
      <c r="C681" s="295">
        <v>677</v>
      </c>
      <c r="D681" s="225" t="str">
        <f>IF(A681="P",INDEX('LŠZ P'!A$2:AN$2000,B681,11),INDEX('LŠZ H'!A$2:AM$2000,B681,11))</f>
        <v>Ing. Miroslav PAVELKA</v>
      </c>
      <c r="E681" s="225" t="str">
        <f>IF(A681="P",INDEX('LŠZ P'!A$2:AN$2000,B681,5),INDEX('LŠZ H'!A$2:AM$2000,B681,5))</f>
        <v>OM-H008</v>
      </c>
      <c r="F681" s="225">
        <f>IF(A681="P",INDEX('LŠZ P'!A$2:AN$2000,B681,6),INDEX('LŠZ H'!A$2:AM$2000,B681,6))</f>
        <v>0</v>
      </c>
      <c r="G681" s="258" t="str">
        <f>IF(A681="P",INDEX('LŠZ P'!A$2:AN$2000,B681,21),INDEX('LŠZ H'!A$2:AM$2000,B681,21))</f>
        <v>V</v>
      </c>
      <c r="H681" s="225">
        <f>IF(A681="P",INDEX('LŠZ P'!A$2:AN$2000,B681,17),INDEX('LŠZ H'!A$2:AM$2000,B681,17))</f>
        <v>22677</v>
      </c>
      <c r="I681" s="294">
        <v>44858</v>
      </c>
      <c r="J681" s="258" t="str">
        <f>IF(A681="P",INDEX('LŠZ P'!A$2:AN$2000,B681,2),INDEX('LŠZ H'!A$2:AM$2000,B681,2))</f>
        <v>ZK</v>
      </c>
      <c r="K681" s="225" t="str">
        <f>IF(A681="P",CONCATENATE(INDEX('LŠZ P'!A$2:AN$2000,B681,24),",",INDEX('LŠZ P'!A$2:AN$2000,B681,26)," ",INDEX('LŠZ P'!A$2:AN$2000,B681,25)),CONCATENATE(INDEX('LŠZ H'!A$2:AM$2000,B681,24),",",INDEX('LŠZ H'!A$2:AM$2000,B681,26)," ",INDEX('LŠZ H'!A$2:AM$2000,B681,25)))</f>
        <v>Pánska Niva 3440/3,920 01 Hlohovec</v>
      </c>
      <c r="L681" s="225" t="str">
        <f>IF(A681="P",INDEX('LŠZ P'!A$2:AN$2000,B681,20),INDEX('LŠZ H'!A$2:AM$2000,B681,20))</f>
        <v>Sojka</v>
      </c>
      <c r="M681" s="225" t="str">
        <f>IF(A681="P",CONCATENATE(INDEX('LŠZ P'!A$2:AN$2000,B681,3),"/",INDEX('LŠZ P'!A$2:AN$2000,B681,4)),CONCATENATE(INDEX('LŠZ H'!A$2:AM$2000,B681,3),"/",INDEX('LŠZ H'!A$2:AM$2000,B681,4)))</f>
        <v>DISCUS 14/</v>
      </c>
      <c r="N681" s="225" t="str">
        <f>IF(A681="P",CONCATENATE(INDEX('LŠZ P'!A$2:AN$2000,B681,23),";",INDEX('LŠZ P'!A$2:AN$2000,B681,42)),CONCATENATE(INDEX('LŠZ H'!A$2:AM$2000,B681,23),";",INDEX('LŠZ H'!A$2:AM$2000,B681,39)))</f>
        <v>42;</v>
      </c>
      <c r="O681" s="294">
        <v>45580</v>
      </c>
      <c r="P681" s="297"/>
    </row>
    <row r="682" spans="1:16" s="272" customFormat="1">
      <c r="A682" s="225" t="s">
        <v>722</v>
      </c>
      <c r="B682" s="258">
        <v>1306</v>
      </c>
      <c r="C682" s="295">
        <v>678</v>
      </c>
      <c r="D682" s="225" t="str">
        <f>IF(A682="P",INDEX('LŠZ P'!A$2:AN$2000,B682,11),INDEX('LŠZ H'!A$2:AM$2000,B682,11))</f>
        <v>Štefan VYPARINA</v>
      </c>
      <c r="E682" s="225" t="str">
        <f>IF(A682="P",INDEX('LŠZ P'!A$2:AN$2000,B682,5),INDEX('LŠZ H'!A$2:AM$2000,B682,5))</f>
        <v>OM-L306</v>
      </c>
      <c r="F682" s="225">
        <f>IF(A682="P",INDEX('LŠZ P'!A$2:AN$2000,B682,6),INDEX('LŠZ H'!A$2:AM$2000,B682,6))</f>
        <v>0</v>
      </c>
      <c r="G682" s="258" t="str">
        <f>IF(A682="P",INDEX('LŠZ P'!A$2:AN$2000,B682,21),INDEX('LŠZ H'!A$2:AM$2000,B682,21))</f>
        <v>V</v>
      </c>
      <c r="H682" s="225">
        <f>IF(A682="P",INDEX('LŠZ P'!A$2:AN$2000,B682,17),INDEX('LŠZ H'!A$2:AM$2000,B682,17))</f>
        <v>22678</v>
      </c>
      <c r="I682" s="294">
        <v>44860</v>
      </c>
      <c r="J682" s="258" t="str">
        <f>IF(A682="P",INDEX('LŠZ P'!A$2:AN$2000,B682,2),INDEX('LŠZ H'!A$2:AM$2000,B682,2))</f>
        <v>PK</v>
      </c>
      <c r="K682" s="225" t="str">
        <f>IF(A682="P",CONCATENATE(INDEX('LŠZ P'!A$2:AN$2000,B682,24),",",INDEX('LŠZ P'!A$2:AN$2000,B682,26)," ",INDEX('LŠZ P'!A$2:AN$2000,B682,25)),CONCATENATE(INDEX('LŠZ H'!A$2:AM$2000,B682,24),",",INDEX('LŠZ H'!A$2:AM$2000,B682,26)," ",INDEX('LŠZ H'!A$2:AM$2000,B682,25)))</f>
        <v>Plavnica 428,EN-A 45589</v>
      </c>
      <c r="L682" s="225" t="str">
        <f>IF(A682="P",INDEX('LŠZ P'!A$2:AN$2000,B682,20),INDEX('LŠZ H'!A$2:AM$2000,B682,20))</f>
        <v>Vyparina</v>
      </c>
      <c r="M682" s="225" t="str">
        <f>IF(A682="P",CONCATENATE(INDEX('LŠZ P'!A$2:AN$2000,B682,3),"/",INDEX('LŠZ P'!A$2:AN$2000,B682,4)),CONCATENATE(INDEX('LŠZ H'!A$2:AM$2000,B682,3),"/",INDEX('LŠZ H'!A$2:AM$2000,B682,4)))</f>
        <v>SONATA 2 20/</v>
      </c>
      <c r="N682" s="225" t="e">
        <f>IF(A682="P",CONCATENATE(INDEX('LŠZ P'!A$2:AN$2000,B682,23),";",INDEX('LŠZ P'!A$2:AN$2000,B682,42)),CONCATENATE(INDEX('LŠZ H'!A$2:AM$2000,B682,23),";",INDEX('LŠZ H'!A$2:AM$2000,B682,39)))</f>
        <v>#REF!</v>
      </c>
      <c r="O682" s="294">
        <v>45589</v>
      </c>
      <c r="P682" s="297"/>
    </row>
    <row r="683" spans="1:16" s="272" customFormat="1">
      <c r="A683" s="225" t="s">
        <v>722</v>
      </c>
      <c r="B683" s="258">
        <v>1307</v>
      </c>
      <c r="C683" s="295">
        <v>679</v>
      </c>
      <c r="D683" s="225" t="str">
        <f>IF(A683="P",INDEX('LŠZ P'!A$2:AN$2000,B683,11),INDEX('LŠZ H'!A$2:AM$2000,B683,11))</f>
        <v>Štefan VYPARINA</v>
      </c>
      <c r="E683" s="225" t="str">
        <f>IF(A683="P",INDEX('LŠZ P'!A$2:AN$2000,B683,5),INDEX('LŠZ H'!A$2:AM$2000,B683,5))</f>
        <v>OM-L307</v>
      </c>
      <c r="F683" s="225">
        <f>IF(A683="P",INDEX('LŠZ P'!A$2:AN$2000,B683,6),INDEX('LŠZ H'!A$2:AM$2000,B683,6))</f>
        <v>0</v>
      </c>
      <c r="G683" s="258" t="str">
        <f>IF(A683="P",INDEX('LŠZ P'!A$2:AN$2000,B683,21),INDEX('LŠZ H'!A$2:AM$2000,B683,21))</f>
        <v>V</v>
      </c>
      <c r="H683" s="225">
        <f>IF(A683="P",INDEX('LŠZ P'!A$2:AN$2000,B683,17),INDEX('LŠZ H'!A$2:AM$2000,B683,17))</f>
        <v>22679</v>
      </c>
      <c r="I683" s="294">
        <v>44860</v>
      </c>
      <c r="J683" s="258" t="str">
        <f>IF(A683="P",INDEX('LŠZ P'!A$2:AN$2000,B683,2),INDEX('LŠZ H'!A$2:AM$2000,B683,2))</f>
        <v>PK</v>
      </c>
      <c r="K683" s="225" t="str">
        <f>IF(A683="P",CONCATENATE(INDEX('LŠZ P'!A$2:AN$2000,B683,24),",",INDEX('LŠZ P'!A$2:AN$2000,B683,26)," ",INDEX('LŠZ P'!A$2:AN$2000,B683,25)),CONCATENATE(INDEX('LŠZ H'!A$2:AM$2000,B683,24),",",INDEX('LŠZ H'!A$2:AM$2000,B683,26)," ",INDEX('LŠZ H'!A$2:AM$2000,B683,25)))</f>
        <v>Plavnica 428,EN-A 45589</v>
      </c>
      <c r="L683" s="225" t="str">
        <f>IF(A683="P",INDEX('LŠZ P'!A$2:AN$2000,B683,20),INDEX('LŠZ H'!A$2:AM$2000,B683,20))</f>
        <v>Vyparina</v>
      </c>
      <c r="M683" s="225" t="str">
        <f>IF(A683="P",CONCATENATE(INDEX('LŠZ P'!A$2:AN$2000,B683,3),"/",INDEX('LŠZ P'!A$2:AN$2000,B683,4)),CONCATENATE(INDEX('LŠZ H'!A$2:AM$2000,B683,3),"/",INDEX('LŠZ H'!A$2:AM$2000,B683,4)))</f>
        <v>SONATA 2 24/</v>
      </c>
      <c r="N683" s="225" t="e">
        <f>IF(A683="P",CONCATENATE(INDEX('LŠZ P'!A$2:AN$2000,B683,23),";",INDEX('LŠZ P'!A$2:AN$2000,B683,42)),CONCATENATE(INDEX('LŠZ H'!A$2:AM$2000,B683,23),";",INDEX('LŠZ H'!A$2:AM$2000,B683,39)))</f>
        <v>#REF!</v>
      </c>
      <c r="O683" s="294">
        <v>45589</v>
      </c>
      <c r="P683" s="297"/>
    </row>
    <row r="684" spans="1:16" s="272" customFormat="1">
      <c r="A684" s="225" t="s">
        <v>722</v>
      </c>
      <c r="B684" s="258">
        <v>1191</v>
      </c>
      <c r="C684" s="295">
        <v>680</v>
      </c>
      <c r="D684" s="225" t="str">
        <f>IF(A684="P",INDEX('LŠZ P'!A$2:AN$2000,B684,11),INDEX('LŠZ H'!A$2:AM$2000,B684,11))</f>
        <v>Jozef KUDLA</v>
      </c>
      <c r="E684" s="225" t="str">
        <f>IF(A684="P",INDEX('LŠZ P'!A$2:AN$2000,B684,5),INDEX('LŠZ H'!A$2:AM$2000,B684,5))</f>
        <v>OM-L191</v>
      </c>
      <c r="F684" s="225" t="str">
        <f>IF(A684="P",INDEX('LŠZ P'!A$2:AN$2000,B684,6),INDEX('LŠZ H'!A$2:AM$2000,B684,6))</f>
        <v>L349</v>
      </c>
      <c r="G684" s="258" t="str">
        <f>IF(A684="P",INDEX('LŠZ P'!A$2:AN$2000,B684,21),INDEX('LŠZ H'!A$2:AM$2000,B684,21))</f>
        <v>V/P</v>
      </c>
      <c r="H684" s="225">
        <f>IF(A684="P",INDEX('LŠZ P'!A$2:AN$2000,B684,17),INDEX('LŠZ H'!A$2:AM$2000,B684,17))</f>
        <v>21424</v>
      </c>
      <c r="I684" s="294">
        <v>44862</v>
      </c>
      <c r="J684" s="258" t="str">
        <f>IF(A684="P",INDEX('LŠZ P'!A$2:AN$2000,B684,2),INDEX('LŠZ H'!A$2:AM$2000,B684,2))</f>
        <v>MPK</v>
      </c>
      <c r="K684" s="225" t="str">
        <f>IF(A684="P",CONCATENATE(INDEX('LŠZ P'!A$2:AN$2000,B684,24),",",INDEX('LŠZ P'!A$2:AN$2000,B684,26)," ",INDEX('LŠZ P'!A$2:AN$2000,B684,25)),CONCATENATE(INDEX('LŠZ H'!A$2:AM$2000,B684,24),",",INDEX('LŠZ H'!A$2:AM$2000,B684,26)," ",INDEX('LŠZ H'!A$2:AM$2000,B684,25)))</f>
        <v>Sv. Vincenta 1,EN-B 45122</v>
      </c>
      <c r="L684" s="225" t="str">
        <f>IF(A684="P",INDEX('LŠZ P'!A$2:AN$2000,B684,20),INDEX('LŠZ H'!A$2:AM$2000,B684,20))</f>
        <v>Čierny/Jančiar</v>
      </c>
      <c r="M684" s="225" t="str">
        <f>IF(A684="P",CONCATENATE(INDEX('LŠZ P'!A$2:AN$2000,B684,3),"/",INDEX('LŠZ P'!A$2:AN$2000,B684,4)),CONCATENATE(INDEX('LŠZ H'!A$2:AM$2000,B684,3),"/",INDEX('LŠZ H'!A$2:AM$2000,B684,4)))</f>
        <v>PLUTO 3 L/TALON</v>
      </c>
      <c r="N684" s="225" t="e">
        <f>IF(A684="P",CONCATENATE(INDEX('LŠZ P'!A$2:AN$2000,B684,23),";",INDEX('LŠZ P'!A$2:AN$2000,B684,42)),CONCATENATE(INDEX('LŠZ H'!A$2:AM$2000,B684,23),";",INDEX('LŠZ H'!A$2:AM$2000,B684,39)))</f>
        <v>#REF!</v>
      </c>
      <c r="O684" s="294">
        <v>45582</v>
      </c>
      <c r="P684" s="297"/>
    </row>
    <row r="685" spans="1:16" s="575" customFormat="1">
      <c r="A685" s="225" t="s">
        <v>722</v>
      </c>
      <c r="B685" s="258">
        <v>1323</v>
      </c>
      <c r="C685" s="295">
        <v>681</v>
      </c>
      <c r="D685" s="225" t="str">
        <f>IF(A685="P",INDEX('LŠZ P'!A$2:AN$2000,B685,11),INDEX('LŠZ H'!A$2:AM$2000,B685,11))</f>
        <v>Martin PIZUR</v>
      </c>
      <c r="E685" s="225" t="str">
        <f>IF(A685="P",INDEX('LŠZ P'!A$2:AN$2000,B685,5),INDEX('LŠZ H'!A$2:AM$2000,B685,5))</f>
        <v>OM-L323</v>
      </c>
      <c r="F685" s="225">
        <f>IF(A685="P",INDEX('LŠZ P'!A$2:AN$2000,B685,6),INDEX('LŠZ H'!A$2:AM$2000,B685,6))</f>
        <v>0</v>
      </c>
      <c r="G685" s="258" t="str">
        <f>IF(A685="P",INDEX('LŠZ P'!A$2:AN$2000,B685,21),INDEX('LŠZ H'!A$2:AM$2000,B685,21))</f>
        <v>V</v>
      </c>
      <c r="H685" s="225">
        <f>IF(A685="P",INDEX('LŠZ P'!A$2:AN$2000,B685,17),INDEX('LŠZ H'!A$2:AM$2000,B685,17))</f>
        <v>22681</v>
      </c>
      <c r="I685" s="294">
        <v>44862</v>
      </c>
      <c r="J685" s="258" t="str">
        <f>IF(A685="P",INDEX('LŠZ P'!A$2:AN$2000,B685,2),INDEX('LŠZ H'!A$2:AM$2000,B685,2))</f>
        <v>PK</v>
      </c>
      <c r="K685" s="225" t="str">
        <f>IF(A685="P",CONCATENATE(INDEX('LŠZ P'!A$2:AN$2000,B685,24),",",INDEX('LŠZ P'!A$2:AN$2000,B685,26)," ",INDEX('LŠZ P'!A$2:AN$2000,B685,25)),CONCATENATE(INDEX('LŠZ H'!A$2:AM$2000,B685,24),",",INDEX('LŠZ H'!A$2:AM$2000,B685,26)," ",INDEX('LŠZ H'!A$2:AM$2000,B685,25)))</f>
        <v>SNP 2508/18,EN-B 45588</v>
      </c>
      <c r="L685" s="225" t="str">
        <f>IF(A685="P",INDEX('LŠZ P'!A$2:AN$2000,B685,20),INDEX('LŠZ H'!A$2:AM$2000,B685,20))</f>
        <v>Kačmár</v>
      </c>
      <c r="M685" s="225" t="str">
        <f>IF(A685="P",CONCATENATE(INDEX('LŠZ P'!A$2:AN$2000,B685,3),"/",INDEX('LŠZ P'!A$2:AN$2000,B685,4)),CONCATENATE(INDEX('LŠZ H'!A$2:AM$2000,B685,3),"/",INDEX('LŠZ H'!A$2:AM$2000,B685,4)))</f>
        <v>MIURA RS S/</v>
      </c>
      <c r="N685" s="225" t="e">
        <f>IF(A685="P",CONCATENATE(INDEX('LŠZ P'!A$2:AN$2000,B685,23),";",INDEX('LŠZ P'!A$2:AN$2000,B685,42)),CONCATENATE(INDEX('LŠZ H'!A$2:AM$2000,B685,23),";",INDEX('LŠZ H'!A$2:AM$2000,B685,39)))</f>
        <v>#REF!</v>
      </c>
      <c r="O685" s="294">
        <v>45588</v>
      </c>
      <c r="P685" s="297"/>
    </row>
    <row r="686" spans="1:16" s="263" customFormat="1">
      <c r="A686" s="225" t="s">
        <v>722</v>
      </c>
      <c r="B686" s="258">
        <v>1061</v>
      </c>
      <c r="C686" s="295">
        <v>682</v>
      </c>
      <c r="D686" s="225" t="str">
        <f>IF(A686="P",INDEX('LŠZ P'!A$2:AN$2000,B686,11),INDEX('LŠZ H'!A$2:AM$2000,B686,11))</f>
        <v>Peter KUČERÍK</v>
      </c>
      <c r="E686" s="225" t="str">
        <f>IF(A686="P",INDEX('LŠZ P'!A$2:AN$2000,B686,5),INDEX('LŠZ H'!A$2:AM$2000,B686,5))</f>
        <v>OM-L061</v>
      </c>
      <c r="F686" s="225">
        <f>IF(A686="P",INDEX('LŠZ P'!A$2:AN$2000,B686,6),INDEX('LŠZ H'!A$2:AM$2000,B686,6))</f>
        <v>0</v>
      </c>
      <c r="G686" s="258" t="str">
        <f>IF(A686="P",INDEX('LŠZ P'!A$2:AN$2000,B686,21),INDEX('LŠZ H'!A$2:AM$2000,B686,21))</f>
        <v>P</v>
      </c>
      <c r="H686" s="225">
        <f>IF(A686="P",INDEX('LŠZ P'!A$2:AN$2000,B686,17),INDEX('LŠZ H'!A$2:AM$2000,B686,17))</f>
        <v>22682</v>
      </c>
      <c r="I686" s="294">
        <v>44867</v>
      </c>
      <c r="J686" s="258" t="str">
        <f>IF(A686="P",INDEX('LŠZ P'!A$2:AN$2000,B686,2),INDEX('LŠZ H'!A$2:AM$2000,B686,2))</f>
        <v>PK</v>
      </c>
      <c r="K686" s="225" t="str">
        <f>IF(A686="P",CONCATENATE(INDEX('LŠZ P'!A$2:AN$2000,B686,24),",",INDEX('LŠZ P'!A$2:AN$2000,B686,26)," ",INDEX('LŠZ P'!A$2:AN$2000,B686,25)),CONCATENATE(INDEX('LŠZ H'!A$2:AM$2000,B686,24),",",INDEX('LŠZ H'!A$2:AM$2000,B686,26)," ",INDEX('LŠZ H'!A$2:AM$2000,B686,25)))</f>
        <v>29. augusta 91/3,EN-B 45266</v>
      </c>
      <c r="L686" s="225" t="str">
        <f>IF(A686="P",INDEX('LŠZ P'!A$2:AN$2000,B686,20),INDEX('LŠZ H'!A$2:AM$2000,B686,20))</f>
        <v>Čierny</v>
      </c>
      <c r="M686" s="225" t="str">
        <f>IF(A686="P",CONCATENATE(INDEX('LŠZ P'!A$2:AN$2000,B686,3),"/",INDEX('LŠZ P'!A$2:AN$2000,B686,4)),CONCATENATE(INDEX('LŠZ H'!A$2:AM$2000,B686,3),"/",INDEX('LŠZ H'!A$2:AM$2000,B686,4)))</f>
        <v>RUSH 4 ML/</v>
      </c>
      <c r="N686" s="225" t="e">
        <f>IF(A686="P",CONCATENATE(INDEX('LŠZ P'!A$2:AN$2000,B686,23),";",INDEX('LŠZ P'!A$2:AN$2000,B686,42)),CONCATENATE(INDEX('LŠZ H'!A$2:AM$2000,B686,23),";",INDEX('LŠZ H'!A$2:AM$2000,B686,39)))</f>
        <v>#REF!</v>
      </c>
      <c r="O686" s="294">
        <v>45051</v>
      </c>
      <c r="P686" s="297"/>
    </row>
    <row r="687" spans="1:16" s="263" customFormat="1">
      <c r="A687" s="225" t="s">
        <v>722</v>
      </c>
      <c r="B687" s="258">
        <v>571</v>
      </c>
      <c r="C687" s="295">
        <v>683</v>
      </c>
      <c r="D687" s="225" t="str">
        <f>IF(A687="P",INDEX('LŠZ P'!A$2:AN$2000,B687,11),INDEX('LŠZ H'!A$2:AM$2000,B687,11))</f>
        <v>Martin GRIGEREK</v>
      </c>
      <c r="E687" s="225" t="str">
        <f>IF(A687="P",INDEX('LŠZ P'!A$2:AN$2000,B687,5),INDEX('LŠZ H'!A$2:AM$2000,B687,5))</f>
        <v>OM-P571</v>
      </c>
      <c r="F687" s="225">
        <f>IF(A687="P",INDEX('LŠZ P'!A$2:AN$2000,B687,6),INDEX('LŠZ H'!A$2:AM$2000,B687,6))</f>
        <v>0</v>
      </c>
      <c r="G687" s="258" t="str">
        <f>IF(A687="P",INDEX('LŠZ P'!A$2:AN$2000,B687,21),INDEX('LŠZ H'!A$2:AM$2000,B687,21))</f>
        <v>P</v>
      </c>
      <c r="H687" s="225">
        <f>IF(A687="P",INDEX('LŠZ P'!A$2:AN$2000,B687,17),INDEX('LŠZ H'!A$2:AM$2000,B687,17))</f>
        <v>20763</v>
      </c>
      <c r="I687" s="294">
        <v>44868</v>
      </c>
      <c r="J687" s="258" t="str">
        <f>IF(A687="P",INDEX('LŠZ P'!A$2:AN$2000,B687,2),INDEX('LŠZ H'!A$2:AM$2000,B687,2))</f>
        <v>PK</v>
      </c>
      <c r="K687" s="225" t="str">
        <f>IF(A687="P",CONCATENATE(INDEX('LŠZ P'!A$2:AN$2000,B687,24),",",INDEX('LŠZ P'!A$2:AN$2000,B687,26)," ",INDEX('LŠZ P'!A$2:AN$2000,B687,25)),CONCATENATE(INDEX('LŠZ H'!A$2:AM$2000,B687,24),",",INDEX('LŠZ H'!A$2:AM$2000,B687,26)," ",INDEX('LŠZ H'!A$2:AM$2000,B687,25)))</f>
        <v>Vyšné Ružbachy 480,EN-B 45564</v>
      </c>
      <c r="L687" s="225" t="str">
        <f>IF(A687="P",INDEX('LŠZ P'!A$2:AN$2000,B687,20),INDEX('LŠZ H'!A$2:AM$2000,B687,20))</f>
        <v>Matovič</v>
      </c>
      <c r="M687" s="225" t="str">
        <f>IF(A687="P",CONCATENATE(INDEX('LŠZ P'!A$2:AN$2000,B687,3),"/",INDEX('LŠZ P'!A$2:AN$2000,B687,4)),CONCATENATE(INDEX('LŠZ H'!A$2:AM$2000,B687,3),"/",INDEX('LŠZ H'!A$2:AM$2000,B687,4)))</f>
        <v>ION 3 L/</v>
      </c>
      <c r="N687" s="225" t="e">
        <f>IF(A687="P",CONCATENATE(INDEX('LŠZ P'!A$2:AN$2000,B687,23),";",INDEX('LŠZ P'!A$2:AN$2000,B687,42)),CONCATENATE(INDEX('LŠZ H'!A$2:AM$2000,B687,23),";",INDEX('LŠZ H'!A$2:AM$2000,B687,39)))</f>
        <v>#REF!</v>
      </c>
      <c r="O687" s="294">
        <v>45564</v>
      </c>
      <c r="P687" s="297"/>
    </row>
    <row r="688" spans="1:16" s="263" customFormat="1">
      <c r="A688" s="225" t="s">
        <v>722</v>
      </c>
      <c r="B688" s="258">
        <v>929</v>
      </c>
      <c r="C688" s="295">
        <v>684</v>
      </c>
      <c r="D688" s="225" t="str">
        <f>IF(A688="P",INDEX('LŠZ P'!A$2:AN$2000,B688,11),INDEX('LŠZ H'!A$2:AM$2000,B688,11))</f>
        <v>Aleš BENKO</v>
      </c>
      <c r="E688" s="225" t="str">
        <f>IF(A688="P",INDEX('LŠZ P'!A$2:AN$2000,B688,5),INDEX('LŠZ H'!A$2:AM$2000,B688,5))</f>
        <v>OM-P929</v>
      </c>
      <c r="F688" s="225">
        <f>IF(A688="P",INDEX('LŠZ P'!A$2:AN$2000,B688,6),INDEX('LŠZ H'!A$2:AM$2000,B688,6))</f>
        <v>0</v>
      </c>
      <c r="G688" s="258" t="str">
        <f>IF(A688="P",INDEX('LŠZ P'!A$2:AN$2000,B688,21),INDEX('LŠZ H'!A$2:AM$2000,B688,21))</f>
        <v>P</v>
      </c>
      <c r="H688" s="225">
        <f>IF(A688="P",INDEX('LŠZ P'!A$2:AN$2000,B688,17),INDEX('LŠZ H'!A$2:AM$2000,B688,17))</f>
        <v>20141</v>
      </c>
      <c r="I688" s="294">
        <v>44868</v>
      </c>
      <c r="J688" s="258" t="str">
        <f>IF(A688="P",INDEX('LŠZ P'!A$2:AN$2000,B688,2),INDEX('LŠZ H'!A$2:AM$2000,B688,2))</f>
        <v>PK</v>
      </c>
      <c r="K688" s="225" t="str">
        <f>IF(A688="P",CONCATENATE(INDEX('LŠZ P'!A$2:AN$2000,B688,24),",",INDEX('LŠZ P'!A$2:AN$2000,B688,26)," ",INDEX('LŠZ P'!A$2:AN$2000,B688,25)),CONCATENATE(INDEX('LŠZ H'!A$2:AM$2000,B688,24),",",INDEX('LŠZ H'!A$2:AM$2000,B688,26)," ",INDEX('LŠZ H'!A$2:AM$2000,B688,25)))</f>
        <v>Sebedín 72,EN-B 45593</v>
      </c>
      <c r="L688" s="225" t="str">
        <f>IF(A688="P",INDEX('LŠZ P'!A$2:AN$2000,B688,20),INDEX('LŠZ H'!A$2:AM$2000,B688,20))</f>
        <v>Jančiar</v>
      </c>
      <c r="M688" s="225" t="str">
        <f>IF(A688="P",CONCATENATE(INDEX('LŠZ P'!A$2:AN$2000,B688,3),"/",INDEX('LŠZ P'!A$2:AN$2000,B688,4)),CONCATENATE(INDEX('LŠZ H'!A$2:AM$2000,B688,3),"/",INDEX('LŠZ H'!A$2:AM$2000,B688,4)))</f>
        <v>RUSH 5 ML/</v>
      </c>
      <c r="N688" s="225" t="e">
        <f>IF(A688="P",CONCATENATE(INDEX('LŠZ P'!A$2:AN$2000,B688,23),";",INDEX('LŠZ P'!A$2:AN$2000,B688,42)),CONCATENATE(INDEX('LŠZ H'!A$2:AM$2000,B688,23),";",INDEX('LŠZ H'!A$2:AM$2000,B688,39)))</f>
        <v>#REF!</v>
      </c>
      <c r="O688" s="294">
        <v>45593</v>
      </c>
      <c r="P688" s="297"/>
    </row>
    <row r="689" spans="1:16" s="263" customFormat="1">
      <c r="A689" s="225" t="s">
        <v>722</v>
      </c>
      <c r="B689" s="258">
        <v>1346</v>
      </c>
      <c r="C689" s="295">
        <v>685</v>
      </c>
      <c r="D689" s="225" t="str">
        <f>IF(A689="P",INDEX('LŠZ P'!A$2:AN$2000,B689,11),INDEX('LŠZ H'!A$2:AM$2000,B689,11))</f>
        <v>Kristián CILLING</v>
      </c>
      <c r="E689" s="225" t="str">
        <f>IF(A689="P",INDEX('LŠZ P'!A$2:AN$2000,B689,5),INDEX('LŠZ H'!A$2:AM$2000,B689,5))</f>
        <v>OM-L346</v>
      </c>
      <c r="F689" s="225">
        <f>IF(A689="P",INDEX('LŠZ P'!A$2:AN$2000,B689,6),INDEX('LŠZ H'!A$2:AM$2000,B689,6))</f>
        <v>0</v>
      </c>
      <c r="G689" s="258" t="str">
        <f>IF(A689="P",INDEX('LŠZ P'!A$2:AN$2000,B689,21),INDEX('LŠZ H'!A$2:AM$2000,B689,21))</f>
        <v>V</v>
      </c>
      <c r="H689" s="225">
        <v>22685</v>
      </c>
      <c r="I689" s="294">
        <v>44868</v>
      </c>
      <c r="J689" s="258" t="str">
        <f>IF(A689="P",INDEX('LŠZ P'!A$2:AN$2000,B689,2),INDEX('LŠZ H'!A$2:AM$2000,B689,2))</f>
        <v>MPK</v>
      </c>
      <c r="K689" s="225" t="str">
        <f>IF(A689="P",CONCATENATE(INDEX('LŠZ P'!A$2:AN$2000,B689,24),",",INDEX('LŠZ P'!A$2:AN$2000,B689,26)," ",INDEX('LŠZ P'!A$2:AN$2000,B689,25)),CONCATENATE(INDEX('LŠZ H'!A$2:AM$2000,B689,24),",",INDEX('LŠZ H'!A$2:AM$2000,B689,26)," ",INDEX('LŠZ H'!A$2:AM$2000,B689,25)))</f>
        <v>Pod Borinou 623/13,NIL 45592</v>
      </c>
      <c r="L689" s="225" t="str">
        <f>IF(A689="P",INDEX('LŠZ P'!A$2:AN$2000,B689,20),INDEX('LŠZ H'!A$2:AM$2000,B689,20))</f>
        <v>Matovič</v>
      </c>
      <c r="M689" s="225" t="str">
        <f>IF(A689="P",CONCATENATE(INDEX('LŠZ P'!A$2:AN$2000,B689,3),"/",INDEX('LŠZ P'!A$2:AN$2000,B689,4)),CONCATENATE(INDEX('LŠZ H'!A$2:AM$2000,B689,3),"/",INDEX('LŠZ H'!A$2:AM$2000,B689,4)))</f>
        <v>KOMAKA L/</v>
      </c>
      <c r="N689" s="225" t="e">
        <f>IF(A689="P",CONCATENATE(INDEX('LŠZ P'!A$2:AN$2000,B689,23),";",INDEX('LŠZ P'!A$2:AN$2000,B689,42)),CONCATENATE(INDEX('LŠZ H'!A$2:AM$2000,B689,23),";",INDEX('LŠZ H'!A$2:AM$2000,B689,39)))</f>
        <v>#REF!</v>
      </c>
      <c r="O689" s="294">
        <v>45592</v>
      </c>
      <c r="P689" s="297"/>
    </row>
    <row r="690" spans="1:16" s="263" customFormat="1">
      <c r="A690" s="225" t="s">
        <v>722</v>
      </c>
      <c r="B690" s="258">
        <v>1325</v>
      </c>
      <c r="C690" s="295">
        <v>686</v>
      </c>
      <c r="D690" s="225" t="str">
        <f>IF(A690="P",INDEX('LŠZ P'!A$2:AN$2000,B690,11),INDEX('LŠZ H'!A$2:AM$2000,B690,11))</f>
        <v>Kristián CILLING</v>
      </c>
      <c r="E690" s="225" t="str">
        <f>IF(A690="P",INDEX('LŠZ P'!A$2:AN$2000,B690,5),INDEX('LŠZ H'!A$2:AM$2000,B690,5))</f>
        <v>OM-L325</v>
      </c>
      <c r="F690" s="225">
        <f>IF(A690="P",INDEX('LŠZ P'!A$2:AN$2000,B690,6),INDEX('LŠZ H'!A$2:AM$2000,B690,6))</f>
        <v>0</v>
      </c>
      <c r="G690" s="258" t="str">
        <f>IF(A690="P",INDEX('LŠZ P'!A$2:AN$2000,B690,21),INDEX('LŠZ H'!A$2:AM$2000,B690,21))</f>
        <v>V</v>
      </c>
      <c r="H690" s="225">
        <f>IF(A690="P",INDEX('LŠZ P'!A$2:AN$2000,B690,17),INDEX('LŠZ H'!A$2:AM$2000,B690,17))</f>
        <v>22686</v>
      </c>
      <c r="I690" s="294">
        <v>44868</v>
      </c>
      <c r="J690" s="258" t="str">
        <f>IF(A690="P",INDEX('LŠZ P'!A$2:AN$2000,B690,2),INDEX('LŠZ H'!A$2:AM$2000,B690,2))</f>
        <v>MPK</v>
      </c>
      <c r="K690" s="225" t="str">
        <f>IF(A690="P",CONCATENATE(INDEX('LŠZ P'!A$2:AN$2000,B690,24),",",INDEX('LŠZ P'!A$2:AN$2000,B690,26)," ",INDEX('LŠZ P'!A$2:AN$2000,B690,25)),CONCATENATE(INDEX('LŠZ H'!A$2:AM$2000,B690,24),",",INDEX('LŠZ H'!A$2:AM$2000,B690,26)," ",INDEX('LŠZ H'!A$2:AM$2000,B690,25)))</f>
        <v>Pod Borinou 623/13,DGAC 45592</v>
      </c>
      <c r="L690" s="225" t="str">
        <f>IF(A690="P",INDEX('LŠZ P'!A$2:AN$2000,B690,20),INDEX('LŠZ H'!A$2:AM$2000,B690,20))</f>
        <v>Matovič</v>
      </c>
      <c r="M690" s="225" t="str">
        <f>IF(A690="P",CONCATENATE(INDEX('LŠZ P'!A$2:AN$2000,B690,3),"/",INDEX('LŠZ P'!A$2:AN$2000,B690,4)),CONCATENATE(INDEX('LŠZ H'!A$2:AM$2000,B690,3),"/",INDEX('LŠZ H'!A$2:AM$2000,B690,4)))</f>
        <v>ZORRO 24/</v>
      </c>
      <c r="N690" s="225" t="e">
        <f>IF(A690="P",CONCATENATE(INDEX('LŠZ P'!A$2:AN$2000,B690,23),";",INDEX('LŠZ P'!A$2:AN$2000,B690,42)),CONCATENATE(INDEX('LŠZ H'!A$2:AM$2000,B690,23),";",INDEX('LŠZ H'!A$2:AM$2000,B690,39)))</f>
        <v>#REF!</v>
      </c>
      <c r="O690" s="294">
        <v>45592</v>
      </c>
      <c r="P690" s="297"/>
    </row>
    <row r="691" spans="1:16" s="272" customFormat="1">
      <c r="A691" s="225" t="s">
        <v>722</v>
      </c>
      <c r="B691" s="258">
        <v>928</v>
      </c>
      <c r="C691" s="295">
        <v>687</v>
      </c>
      <c r="D691" s="225" t="str">
        <f>IF(A691="P",INDEX('LŠZ P'!A$2:AN$2000,B691,11),INDEX('LŠZ H'!A$2:AM$2000,B691,11))</f>
        <v>Ing. Miloš ORSZÁG</v>
      </c>
      <c r="E691" s="225" t="str">
        <f>IF(A691="P",INDEX('LŠZ P'!A$2:AN$2000,B691,5),INDEX('LŠZ H'!A$2:AM$2000,B691,5))</f>
        <v>OM-P928</v>
      </c>
      <c r="F691" s="225">
        <f>IF(A691="P",INDEX('LŠZ P'!A$2:AN$2000,B691,6),INDEX('LŠZ H'!A$2:AM$2000,B691,6))</f>
        <v>0</v>
      </c>
      <c r="G691" s="258" t="str">
        <f>IF(A691="P",INDEX('LŠZ P'!A$2:AN$2000,B691,21),INDEX('LŠZ H'!A$2:AM$2000,B691,21))</f>
        <v>Z</v>
      </c>
      <c r="H691" s="225">
        <v>15762</v>
      </c>
      <c r="I691" s="294">
        <v>44874</v>
      </c>
      <c r="J691" s="258" t="str">
        <f>IF(A691="P",INDEX('LŠZ P'!A$2:AN$2000,B691,2),INDEX('LŠZ H'!A$2:AM$2000,B691,2))</f>
        <v>PK</v>
      </c>
      <c r="K691" s="225" t="str">
        <f>IF(A691="P",CONCATENATE(INDEX('LŠZ P'!A$2:AN$2000,B691,24),",",INDEX('LŠZ P'!A$2:AN$2000,B691,26)," ",INDEX('LŠZ P'!A$2:AN$2000,B691,25)),CONCATENATE(INDEX('LŠZ H'!A$2:AM$2000,B691,24),",",INDEX('LŠZ H'!A$2:AM$2000,B691,26)," ",INDEX('LŠZ H'!A$2:AM$2000,B691,25)))</f>
        <v>Horná Strieborná 288/8,LTF-1 45290</v>
      </c>
      <c r="L691" s="225" t="str">
        <f>IF(A691="P",INDEX('LŠZ P'!A$2:AN$2000,B691,20),INDEX('LŠZ H'!A$2:AM$2000,B691,20))</f>
        <v>Bohuš</v>
      </c>
      <c r="M691" s="225" t="str">
        <f>IF(A691="P",CONCATENATE(INDEX('LŠZ P'!A$2:AN$2000,B691,3),"/",INDEX('LŠZ P'!A$2:AN$2000,B691,4)),CONCATENATE(INDEX('LŠZ H'!A$2:AM$2000,B691,3),"/",INDEX('LŠZ H'!A$2:AM$2000,B691,4)))</f>
        <v>MITO M/</v>
      </c>
      <c r="N691" s="225" t="e">
        <f>IF(A691="P",CONCATENATE(INDEX('LŠZ P'!A$2:AN$2000,B691,23),";",INDEX('LŠZ P'!A$2:AN$2000,B691,42)),CONCATENATE(INDEX('LŠZ H'!A$2:AM$2000,B691,23),";",INDEX('LŠZ H'!A$2:AM$2000,B691,39)))</f>
        <v>#REF!</v>
      </c>
      <c r="O691" s="294">
        <v>45290</v>
      </c>
      <c r="P691" s="297"/>
    </row>
    <row r="692" spans="1:16" s="272" customFormat="1">
      <c r="A692" s="225" t="s">
        <v>722</v>
      </c>
      <c r="B692" s="258">
        <v>1037</v>
      </c>
      <c r="C692" s="295">
        <v>688</v>
      </c>
      <c r="D692" s="225" t="str">
        <f>IF(A692="P",INDEX('LŠZ P'!A$2:AN$2000,B692,11),INDEX('LŠZ H'!A$2:AM$2000,B692,11))</f>
        <v>Stanislav KRAJČOVIČ</v>
      </c>
      <c r="E692" s="225" t="str">
        <f>IF(A692="P",INDEX('LŠZ P'!A$2:AN$2000,B692,5),INDEX('LŠZ H'!A$2:AM$2000,B692,5))</f>
        <v>OM-L037</v>
      </c>
      <c r="F692" s="225">
        <f>IF(A692="P",INDEX('LŠZ P'!A$2:AN$2000,B692,6),INDEX('LŠZ H'!A$2:AM$2000,B692,6))</f>
        <v>0</v>
      </c>
      <c r="G692" s="258" t="str">
        <f>IF(A692="P",INDEX('LŠZ P'!A$2:AN$2000,B692,21),INDEX('LŠZ H'!A$2:AM$2000,B692,21))</f>
        <v>P,Z</v>
      </c>
      <c r="H692" s="225">
        <f>IF(A692="P",INDEX('LŠZ P'!A$2:AN$2000,B692,17),INDEX('LŠZ H'!A$2:AM$2000,B692,17))</f>
        <v>22688</v>
      </c>
      <c r="I692" s="294">
        <v>44874</v>
      </c>
      <c r="J692" s="258" t="str">
        <f>IF(A692="P",INDEX('LŠZ P'!A$2:AN$2000,B692,2),INDEX('LŠZ H'!A$2:AM$2000,B692,2))</f>
        <v>PK</v>
      </c>
      <c r="K692" s="225" t="str">
        <f>IF(A692="P",CONCATENATE(INDEX('LŠZ P'!A$2:AN$2000,B692,24),",",INDEX('LŠZ P'!A$2:AN$2000,B692,26)," ",INDEX('LŠZ P'!A$2:AN$2000,B692,25)),CONCATENATE(INDEX('LŠZ H'!A$2:AM$2000,B692,24),",",INDEX('LŠZ H'!A$2:AM$2000,B692,26)," ",INDEX('LŠZ H'!A$2:AM$2000,B692,25)))</f>
        <v>Nová Doba 592/7,EN-B 45600</v>
      </c>
      <c r="L692" s="225" t="str">
        <f>IF(A692="P",INDEX('LŠZ P'!A$2:AN$2000,B692,20),INDEX('LŠZ H'!A$2:AM$2000,B692,20))</f>
        <v>Matovič</v>
      </c>
      <c r="M692" s="225" t="str">
        <f>IF(A692="P",CONCATENATE(INDEX('LŠZ P'!A$2:AN$2000,B692,3),"/",INDEX('LŠZ P'!A$2:AN$2000,B692,4)),CONCATENATE(INDEX('LŠZ H'!A$2:AM$2000,B692,3),"/",INDEX('LŠZ H'!A$2:AM$2000,B692,4)))</f>
        <v>GOLDEN 4/</v>
      </c>
      <c r="N692" s="225" t="e">
        <f>IF(A692="P",CONCATENATE(INDEX('LŠZ P'!A$2:AN$2000,B692,23),";",INDEX('LŠZ P'!A$2:AN$2000,B692,42)),CONCATENATE(INDEX('LŠZ H'!A$2:AM$2000,B692,23),";",INDEX('LŠZ H'!A$2:AM$2000,B692,39)))</f>
        <v>#REF!</v>
      </c>
      <c r="O692" s="294">
        <v>45600</v>
      </c>
      <c r="P692" s="297"/>
    </row>
    <row r="693" spans="1:16" s="263" customFormat="1">
      <c r="A693" s="225" t="s">
        <v>722</v>
      </c>
      <c r="B693" s="258">
        <v>1377</v>
      </c>
      <c r="C693" s="295">
        <v>689</v>
      </c>
      <c r="D693" s="225" t="str">
        <f>IF(A693="P",INDEX('LŠZ P'!A$2:AN$2000,B693,11),INDEX('LŠZ H'!A$2:AM$2000,B693,11))</f>
        <v>Peter TICHÝ</v>
      </c>
      <c r="E693" s="225" t="str">
        <f>IF(A693="P",INDEX('LŠZ P'!A$2:AN$2000,B693,5),INDEX('LŠZ H'!A$2:AM$2000,B693,5))</f>
        <v>OM-L377</v>
      </c>
      <c r="F693" s="225">
        <f>IF(A693="P",INDEX('LŠZ P'!A$2:AN$2000,B693,6),INDEX('LŠZ H'!A$2:AM$2000,B693,6))</f>
        <v>0</v>
      </c>
      <c r="G693" s="258" t="str">
        <f>IF(A693="P",INDEX('LŠZ P'!A$2:AN$2000,B693,21),INDEX('LŠZ H'!A$2:AM$2000,B693,21))</f>
        <v>V</v>
      </c>
      <c r="H693" s="225">
        <v>22689</v>
      </c>
      <c r="I693" s="294">
        <v>44875</v>
      </c>
      <c r="J693" s="258" t="str">
        <f>IF(A693="P",INDEX('LŠZ P'!A$2:AN$2000,B693,2),INDEX('LŠZ H'!A$2:AM$2000,B693,2))</f>
        <v>PK</v>
      </c>
      <c r="K693" s="225" t="str">
        <f>IF(A693="P",CONCATENATE(INDEX('LŠZ P'!A$2:AN$2000,B693,24),",",INDEX('LŠZ P'!A$2:AN$2000,B693,26)," ",INDEX('LŠZ P'!A$2:AN$2000,B693,25)),CONCATENATE(INDEX('LŠZ H'!A$2:AM$2000,B693,24),",",INDEX('LŠZ H'!A$2:AM$2000,B693,26)," ",INDEX('LŠZ H'!A$2:AM$2000,B693,25)))</f>
        <v>Krátka 13,EN-A 45597</v>
      </c>
      <c r="L693" s="225" t="str">
        <f>IF(A693="P",INDEX('LŠZ P'!A$2:AN$2000,B693,20),INDEX('LŠZ H'!A$2:AM$2000,B693,20))</f>
        <v>Muhelyi</v>
      </c>
      <c r="M693" s="225" t="str">
        <f>IF(A693="P",CONCATENATE(INDEX('LŠZ P'!A$2:AN$2000,B693,3),"/",INDEX('LŠZ P'!A$2:AN$2000,B693,4)),CONCATENATE(INDEX('LŠZ H'!A$2:AM$2000,B693,3),"/",INDEX('LŠZ H'!A$2:AM$2000,B693,4)))</f>
        <v>ULTRALIGHT 4/</v>
      </c>
      <c r="N693" s="225" t="e">
        <f>IF(A693="P",CONCATENATE(INDEX('LŠZ P'!A$2:AN$2000,B693,23),";",INDEX('LŠZ P'!A$2:AN$2000,B693,42)),CONCATENATE(INDEX('LŠZ H'!A$2:AM$2000,B693,23),";",INDEX('LŠZ H'!A$2:AM$2000,B693,39)))</f>
        <v>#REF!</v>
      </c>
      <c r="O693" s="294">
        <v>45597</v>
      </c>
      <c r="P693" s="297"/>
    </row>
    <row r="694" spans="1:16" s="263" customFormat="1">
      <c r="A694" s="225" t="s">
        <v>722</v>
      </c>
      <c r="B694" s="258">
        <v>1336</v>
      </c>
      <c r="C694" s="295">
        <v>690</v>
      </c>
      <c r="D694" s="225" t="str">
        <f>IF(A694="P",INDEX('LŠZ P'!A$2:AN$2000,B694,11),INDEX('LŠZ H'!A$2:AM$2000,B694,11))</f>
        <v>Martin SOKOLI</v>
      </c>
      <c r="E694" s="225" t="str">
        <f>IF(A694="P",INDEX('LŠZ P'!A$2:AN$2000,B694,5),INDEX('LŠZ H'!A$2:AM$2000,B694,5))</f>
        <v>OM-L336</v>
      </c>
      <c r="F694" s="225">
        <f>IF(A694="P",INDEX('LŠZ P'!A$2:AN$2000,B694,6),INDEX('LŠZ H'!A$2:AM$2000,B694,6))</f>
        <v>0</v>
      </c>
      <c r="G694" s="258" t="str">
        <f>IF(A694="P",INDEX('LŠZ P'!A$2:AN$2000,B694,21),INDEX('LŠZ H'!A$2:AM$2000,B694,21))</f>
        <v>V</v>
      </c>
      <c r="H694" s="225">
        <f>IF(A694="P",INDEX('LŠZ P'!A$2:AN$2000,B694,17),INDEX('LŠZ H'!A$2:AM$2000,B694,17))</f>
        <v>22690</v>
      </c>
      <c r="I694" s="294">
        <v>44876</v>
      </c>
      <c r="J694" s="258" t="str">
        <f>IF(A694="P",INDEX('LŠZ P'!A$2:AN$2000,B694,2),INDEX('LŠZ H'!A$2:AM$2000,B694,2))</f>
        <v>PK</v>
      </c>
      <c r="K694" s="225" t="str">
        <f>IF(A694="P",CONCATENATE(INDEX('LŠZ P'!A$2:AN$2000,B694,24),",",INDEX('LŠZ P'!A$2:AN$2000,B694,26)," ",INDEX('LŠZ P'!A$2:AN$2000,B694,25)),CONCATENATE(INDEX('LŠZ H'!A$2:AM$2000,B694,24),",",INDEX('LŠZ H'!A$2:AM$2000,B694,26)," ",INDEX('LŠZ H'!A$2:AM$2000,B694,25)))</f>
        <v>Jána Fraňa 11,EN-B 45604</v>
      </c>
      <c r="L694" s="225" t="str">
        <f>IF(A694="P",INDEX('LŠZ P'!A$2:AN$2000,B694,20),INDEX('LŠZ H'!A$2:AM$2000,B694,20))</f>
        <v>Vrabec</v>
      </c>
      <c r="M694" s="225" t="str">
        <f>IF(A694="P",CONCATENATE(INDEX('LŠZ P'!A$2:AN$2000,B694,3),"/",INDEX('LŠZ P'!A$2:AN$2000,B694,4)),CONCATENATE(INDEX('LŠZ H'!A$2:AM$2000,B694,3),"/",INDEX('LŠZ H'!A$2:AM$2000,B694,4)))</f>
        <v>HAWK M/</v>
      </c>
      <c r="N694" s="225" t="e">
        <f>IF(A694="P",CONCATENATE(INDEX('LŠZ P'!A$2:AN$2000,B694,23),";",INDEX('LŠZ P'!A$2:AN$2000,B694,42)),CONCATENATE(INDEX('LŠZ H'!A$2:AM$2000,B694,23),";",INDEX('LŠZ H'!A$2:AM$2000,B694,39)))</f>
        <v>#REF!</v>
      </c>
      <c r="O694" s="294">
        <v>45604</v>
      </c>
      <c r="P694" s="297"/>
    </row>
    <row r="695" spans="1:16" s="265" customFormat="1">
      <c r="A695" s="225" t="s">
        <v>722</v>
      </c>
      <c r="B695" s="258">
        <v>144</v>
      </c>
      <c r="C695" s="295">
        <v>691</v>
      </c>
      <c r="D695" s="225" t="str">
        <f>IF(A695="P",INDEX('LŠZ P'!A$2:AN$2000,B695,11),INDEX('LŠZ H'!A$2:AM$2000,B695,11))</f>
        <v>Radoslav Málik</v>
      </c>
      <c r="E695" s="225" t="str">
        <f>IF(A695="P",INDEX('LŠZ P'!A$2:AN$2000,B695,5),INDEX('LŠZ H'!A$2:AM$2000,B695,5))</f>
        <v>OM-P144</v>
      </c>
      <c r="F695" s="225">
        <f>IF(A695="P",INDEX('LŠZ P'!A$2:AN$2000,B695,6),INDEX('LŠZ H'!A$2:AM$2000,B695,6))</f>
        <v>0</v>
      </c>
      <c r="G695" s="258" t="str">
        <f>IF(A695="P",INDEX('LŠZ P'!A$2:AN$2000,B695,21),INDEX('LŠZ H'!A$2:AM$2000,B695,21))</f>
        <v>V</v>
      </c>
      <c r="H695" s="225">
        <v>22691</v>
      </c>
      <c r="I695" s="294">
        <v>44876</v>
      </c>
      <c r="J695" s="258" t="str">
        <f>IF(A695="P",INDEX('LŠZ P'!A$2:AN$2000,B695,2),INDEX('LŠZ H'!A$2:AM$2000,B695,2))</f>
        <v>PK</v>
      </c>
      <c r="K695" s="225" t="str">
        <f>IF(A695="P",CONCATENATE(INDEX('LŠZ P'!A$2:AN$2000,B695,24),",",INDEX('LŠZ P'!A$2:AN$2000,B695,26)," ",INDEX('LŠZ P'!A$2:AN$2000,B695,25)),CONCATENATE(INDEX('LŠZ H'!A$2:AM$2000,B695,24),",",INDEX('LŠZ H'!A$2:AM$2000,B695,26)," ",INDEX('LŠZ H'!A$2:AM$2000,B695,25)))</f>
        <v>Družínska 590,EN-A 45604</v>
      </c>
      <c r="L695" s="225" t="str">
        <f>IF(A695="P",INDEX('LŠZ P'!A$2:AN$2000,B695,20),INDEX('LŠZ H'!A$2:AM$2000,B695,20))</f>
        <v>Vrabec</v>
      </c>
      <c r="M695" s="225" t="str">
        <f>IF(A695="P",CONCATENATE(INDEX('LŠZ P'!A$2:AN$2000,B695,3),"/",INDEX('LŠZ P'!A$2:AN$2000,B695,4)),CONCATENATE(INDEX('LŠZ H'!A$2:AM$2000,B695,3),"/",INDEX('LŠZ H'!A$2:AM$2000,B695,4)))</f>
        <v>COMPACT 3 XS - UL/</v>
      </c>
      <c r="N695" s="225" t="e">
        <f>IF(A695="P",CONCATENATE(INDEX('LŠZ P'!A$2:AN$2000,B695,23),";",INDEX('LŠZ P'!A$2:AN$2000,B695,42)),CONCATENATE(INDEX('LŠZ H'!A$2:AM$2000,B695,23),";",INDEX('LŠZ H'!A$2:AM$2000,B695,39)))</f>
        <v>#REF!</v>
      </c>
      <c r="O695" s="294">
        <v>45604</v>
      </c>
      <c r="P695" s="297"/>
    </row>
    <row r="696" spans="1:16" s="263" customFormat="1">
      <c r="A696" s="225" t="s">
        <v>722</v>
      </c>
      <c r="B696" s="258">
        <v>238</v>
      </c>
      <c r="C696" s="295">
        <v>692</v>
      </c>
      <c r="D696" s="225" t="str">
        <f>IF(A696="P",INDEX('LŠZ P'!A$2:AN$2000,B696,11),INDEX('LŠZ H'!A$2:AM$2000,B696,11))</f>
        <v>Michal DZURJANÍK</v>
      </c>
      <c r="E696" s="225" t="str">
        <f>IF(A696="P",INDEX('LŠZ P'!A$2:AN$2000,B696,5),INDEX('LŠZ H'!A$2:AM$2000,B696,5))</f>
        <v>OM-P238</v>
      </c>
      <c r="F696" s="225">
        <f>IF(A696="P",INDEX('LŠZ P'!A$2:AN$2000,B696,6),INDEX('LŠZ H'!A$2:AM$2000,B696,6))</f>
        <v>0</v>
      </c>
      <c r="G696" s="258" t="str">
        <f>IF(A696="P",INDEX('LŠZ P'!A$2:AN$2000,B696,21),INDEX('LŠZ H'!A$2:AM$2000,B696,21))</f>
        <v>V</v>
      </c>
      <c r="H696" s="225">
        <v>22692</v>
      </c>
      <c r="I696" s="294">
        <v>44876</v>
      </c>
      <c r="J696" s="258" t="str">
        <f>IF(A696="P",INDEX('LŠZ P'!A$2:AN$2000,B696,2),INDEX('LŠZ H'!A$2:AM$2000,B696,2))</f>
        <v>PK</v>
      </c>
      <c r="K696" s="225" t="str">
        <f>IF(A696="P",CONCATENATE(INDEX('LŠZ P'!A$2:AN$2000,B696,24),",",INDEX('LŠZ P'!A$2:AN$2000,B696,26)," ",INDEX('LŠZ P'!A$2:AN$2000,B696,25)),CONCATENATE(INDEX('LŠZ H'!A$2:AM$2000,B696,24),",",INDEX('LŠZ H'!A$2:AM$2000,B696,26)," ",INDEX('LŠZ H'!A$2:AM$2000,B696,25)))</f>
        <v>Krasňany 98,EN-A 45604</v>
      </c>
      <c r="L696" s="225" t="str">
        <f>IF(A696="P",INDEX('LŠZ P'!A$2:AN$2000,B696,20),INDEX('LŠZ H'!A$2:AM$2000,B696,20))</f>
        <v>Vrabec</v>
      </c>
      <c r="M696" s="225" t="str">
        <f>IF(A696="P",CONCATENATE(INDEX('LŠZ P'!A$2:AN$2000,B696,3),"/",INDEX('LŠZ P'!A$2:AN$2000,B696,4)),CONCATENATE(INDEX('LŠZ H'!A$2:AM$2000,B696,3),"/",INDEX('LŠZ H'!A$2:AM$2000,B696,4)))</f>
        <v>CARANCHO M/</v>
      </c>
      <c r="N696" s="225" t="e">
        <f>IF(A696="P",CONCATENATE(INDEX('LŠZ P'!A$2:AN$2000,B696,23),";",INDEX('LŠZ P'!A$2:AN$2000,B696,42)),CONCATENATE(INDEX('LŠZ H'!A$2:AM$2000,B696,23),";",INDEX('LŠZ H'!A$2:AM$2000,B696,39)))</f>
        <v>#REF!</v>
      </c>
      <c r="O696" s="294">
        <v>45604</v>
      </c>
      <c r="P696" s="297"/>
    </row>
    <row r="697" spans="1:16" s="263" customFormat="1">
      <c r="A697" s="225" t="s">
        <v>722</v>
      </c>
      <c r="B697" s="258">
        <v>277</v>
      </c>
      <c r="C697" s="295">
        <v>693</v>
      </c>
      <c r="D697" s="225" t="str">
        <f>IF(A697="P",INDEX('LŠZ P'!A$2:AN$2000,B697,11),INDEX('LŠZ H'!A$2:AM$2000,B697,11))</f>
        <v>Marek POLEŠENSKÝ</v>
      </c>
      <c r="E697" s="225" t="str">
        <f>IF(A697="P",INDEX('LŠZ P'!A$2:AN$2000,B697,5),INDEX('LŠZ H'!A$2:AM$2000,B697,5))</f>
        <v>OM-P277</v>
      </c>
      <c r="F697" s="225">
        <f>IF(A697="P",INDEX('LŠZ P'!A$2:AN$2000,B697,6),INDEX('LŠZ H'!A$2:AM$2000,B697,6))</f>
        <v>0</v>
      </c>
      <c r="G697" s="258" t="str">
        <f>IF(A697="P",INDEX('LŠZ P'!A$2:AN$2000,B697,21),INDEX('LŠZ H'!A$2:AM$2000,B697,21))</f>
        <v>V</v>
      </c>
      <c r="H697" s="225">
        <v>22693</v>
      </c>
      <c r="I697" s="294">
        <v>44876</v>
      </c>
      <c r="J697" s="258" t="str">
        <f>IF(A697="P",INDEX('LŠZ P'!A$2:AN$2000,B697,2),INDEX('LŠZ H'!A$2:AM$2000,B697,2))</f>
        <v>PK</v>
      </c>
      <c r="K697" s="225" t="str">
        <f>IF(A697="P",CONCATENATE(INDEX('LŠZ P'!A$2:AN$2000,B697,24),",",INDEX('LŠZ P'!A$2:AN$2000,B697,26)," ",INDEX('LŠZ P'!A$2:AN$2000,B697,25)),CONCATENATE(INDEX('LŠZ H'!A$2:AM$2000,B697,24),",",INDEX('LŠZ H'!A$2:AM$2000,B697,26)," ",INDEX('LŠZ H'!A$2:AM$2000,B697,25)))</f>
        <v>Severná 17,EN-B 45604</v>
      </c>
      <c r="L697" s="225" t="str">
        <f>IF(A697="P",INDEX('LŠZ P'!A$2:AN$2000,B697,20),INDEX('LŠZ H'!A$2:AM$2000,B697,20))</f>
        <v>Vyparina</v>
      </c>
      <c r="M697" s="225" t="str">
        <f>IF(A697="P",CONCATENATE(INDEX('LŠZ P'!A$2:AN$2000,B697,3),"/",INDEX('LŠZ P'!A$2:AN$2000,B697,4)),CONCATENATE(INDEX('LŠZ H'!A$2:AM$2000,B697,3),"/",INDEX('LŠZ H'!A$2:AM$2000,B697,4)))</f>
        <v>TAKOO 5 39/</v>
      </c>
      <c r="N697" s="225" t="e">
        <f>IF(A697="P",CONCATENATE(INDEX('LŠZ P'!A$2:AN$2000,B697,23),";",INDEX('LŠZ P'!A$2:AN$2000,B697,42)),CONCATENATE(INDEX('LŠZ H'!A$2:AM$2000,B697,23),";",INDEX('LŠZ H'!A$2:AM$2000,B697,39)))</f>
        <v>#REF!</v>
      </c>
      <c r="O697" s="294">
        <v>45604</v>
      </c>
      <c r="P697" s="297"/>
    </row>
    <row r="698" spans="1:16" s="263" customFormat="1">
      <c r="A698" s="225" t="s">
        <v>489</v>
      </c>
      <c r="B698" s="258">
        <v>717</v>
      </c>
      <c r="C698" s="295">
        <v>694</v>
      </c>
      <c r="D698" s="225" t="str">
        <f>IF(A698="P",INDEX('LŠZ P'!A$2:AN$2000,B698,11),INDEX('LŠZ H'!A$2:AM$2000,B698,11))</f>
        <v>Bohumil KAMENCAY</v>
      </c>
      <c r="E698" s="225" t="str">
        <f>IF(A698="P",INDEX('LŠZ P'!A$2:AN$2000,B698,5),INDEX('LŠZ H'!A$2:AM$2000,B698,5))</f>
        <v>OM-H717</v>
      </c>
      <c r="F698" s="225">
        <f>IF(A698="P",INDEX('LŠZ P'!A$2:AN$2000,B698,6),INDEX('LŠZ H'!A$2:AM$2000,B698,6))</f>
        <v>0</v>
      </c>
      <c r="G698" s="258" t="str">
        <f>IF(A698="P",INDEX('LŠZ P'!A$2:AN$2000,B698,21),INDEX('LŠZ H'!A$2:AM$2000,B698,21))</f>
        <v>P,Z</v>
      </c>
      <c r="H698" s="225">
        <f>IF(A698="P",INDEX('LŠZ P'!A$2:AN$2000,B698,17),INDEX('LŠZ H'!A$2:AM$2000,B698,17))</f>
        <v>22694</v>
      </c>
      <c r="I698" s="294">
        <v>44879</v>
      </c>
      <c r="J698" s="258" t="str">
        <f>IF(A698="P",INDEX('LŠZ P'!A$2:AN$2000,B698,2),INDEX('LŠZ H'!A$2:AM$2000,B698,2))</f>
        <v>MZK</v>
      </c>
      <c r="K698" s="225" t="str">
        <f>IF(A698="P",CONCATENATE(INDEX('LŠZ P'!A$2:AN$2000,B698,24),",",INDEX('LŠZ P'!A$2:AN$2000,B698,26)," ",INDEX('LŠZ P'!A$2:AN$2000,B698,25)),CONCATENATE(INDEX('LŠZ H'!A$2:AM$2000,B698,24),",",INDEX('LŠZ H'!A$2:AM$2000,B698,26)," ",INDEX('LŠZ H'!A$2:AM$2000,B698,25)))</f>
        <v>Súlovce 234,956 14 Súlovce</v>
      </c>
      <c r="L698" s="225" t="str">
        <f>IF(A698="P",INDEX('LŠZ P'!A$2:AN$2000,B698,20),INDEX('LŠZ H'!A$2:AM$2000,B698,20))</f>
        <v>Jančovič</v>
      </c>
      <c r="M698" s="225" t="str">
        <f>IF(A698="P",CONCATENATE(INDEX('LŠZ P'!A$2:AN$2000,B698,3),"/",INDEX('LŠZ P'!A$2:AN$2000,B698,4)),CONCATENATE(INDEX('LŠZ H'!A$2:AM$2000,B698,3),"/",INDEX('LŠZ H'!A$2:AM$2000,B698,4)))</f>
        <v>PROFI TL/FITI 2/</v>
      </c>
      <c r="N698" s="225" t="str">
        <f>IF(A698="P",CONCATENATE(INDEX('LŠZ P'!A$2:AN$2000,B698,23),";",INDEX('LŠZ P'!A$2:AN$2000,B698,42)),CONCATENATE(INDEX('LŠZ H'!A$2:AM$2000,B698,23),";",INDEX('LŠZ H'!A$2:AM$2000,B698,39)))</f>
        <v>140/470;</v>
      </c>
      <c r="O698" s="294">
        <v>45596</v>
      </c>
      <c r="P698" s="297"/>
    </row>
    <row r="699" spans="1:16" s="263" customFormat="1">
      <c r="A699" s="225" t="s">
        <v>722</v>
      </c>
      <c r="B699" s="258">
        <v>1333</v>
      </c>
      <c r="C699" s="295">
        <v>695</v>
      </c>
      <c r="D699" s="225" t="str">
        <f>IF(A699="P",INDEX('LŠZ P'!A$2:AN$2000,B699,11),INDEX('LŠZ H'!A$2:AM$2000,B699,11))</f>
        <v>Ing. Emil DZVONÍK</v>
      </c>
      <c r="E699" s="225" t="str">
        <f>IF(A699="P",INDEX('LŠZ P'!A$2:AN$2000,B699,5),INDEX('LŠZ H'!A$2:AM$2000,B699,5))</f>
        <v>OM-L333</v>
      </c>
      <c r="F699" s="225">
        <f>IF(A699="P",INDEX('LŠZ P'!A$2:AN$2000,B699,6),INDEX('LŠZ H'!A$2:AM$2000,B699,6))</f>
        <v>0</v>
      </c>
      <c r="G699" s="258" t="str">
        <f>IF(A699="P",INDEX('LŠZ P'!A$2:AN$2000,B699,21),INDEX('LŠZ H'!A$2:AM$2000,B699,21))</f>
        <v>P</v>
      </c>
      <c r="H699" s="225">
        <f>IF(A699="P",INDEX('LŠZ P'!A$2:AN$2000,B699,17),INDEX('LŠZ H'!A$2:AM$2000,B699,17))</f>
        <v>20736</v>
      </c>
      <c r="I699" s="294">
        <v>44879</v>
      </c>
      <c r="J699" s="258" t="str">
        <f>IF(A699="P",INDEX('LŠZ P'!A$2:AN$2000,B699,2),INDEX('LŠZ H'!A$2:AM$2000,B699,2))</f>
        <v>PK</v>
      </c>
      <c r="K699" s="225" t="str">
        <f>IF(A699="P",CONCATENATE(INDEX('LŠZ P'!A$2:AN$2000,B699,24),",",INDEX('LŠZ P'!A$2:AN$2000,B699,26)," ",INDEX('LŠZ P'!A$2:AN$2000,B699,25)),CONCATENATE(INDEX('LŠZ H'!A$2:AM$2000,B699,24),",",INDEX('LŠZ H'!A$2:AM$2000,B699,26)," ",INDEX('LŠZ H'!A$2:AM$2000,B699,25)))</f>
        <v>Konečná 14,EN-C 45604</v>
      </c>
      <c r="L699" s="225" t="str">
        <f>IF(A699="P",INDEX('LŠZ P'!A$2:AN$2000,B699,20),INDEX('LŠZ H'!A$2:AM$2000,B699,20))</f>
        <v>Vyparina</v>
      </c>
      <c r="M699" s="225" t="str">
        <f>IF(A699="P",CONCATENATE(INDEX('LŠZ P'!A$2:AN$2000,B699,3),"/",INDEX('LŠZ P'!A$2:AN$2000,B699,4)),CONCATENATE(INDEX('LŠZ H'!A$2:AM$2000,B699,3),"/",INDEX('LŠZ H'!A$2:AM$2000,B699,4)))</f>
        <v>DELTA 4 ML/</v>
      </c>
      <c r="N699" s="225" t="e">
        <f>IF(A699="P",CONCATENATE(INDEX('LŠZ P'!A$2:AN$2000,B699,23),";",INDEX('LŠZ P'!A$2:AN$2000,B699,42)),CONCATENATE(INDEX('LŠZ H'!A$2:AM$2000,B699,23),";",INDEX('LŠZ H'!A$2:AM$2000,B699,39)))</f>
        <v>#REF!</v>
      </c>
      <c r="O699" s="294">
        <v>45604</v>
      </c>
      <c r="P699" s="297"/>
    </row>
    <row r="700" spans="1:16" s="263" customFormat="1">
      <c r="A700" s="225" t="s">
        <v>722</v>
      </c>
      <c r="B700" s="258">
        <v>1178</v>
      </c>
      <c r="C700" s="295">
        <v>696</v>
      </c>
      <c r="D700" s="225" t="str">
        <f>IF(A700="P",INDEX('LŠZ P'!A$2:AN$2000,B700,11),INDEX('LŠZ H'!A$2:AM$2000,B700,11))</f>
        <v>Pavol MUSKOLAY</v>
      </c>
      <c r="E700" s="225" t="str">
        <f>IF(A700="P",INDEX('LŠZ P'!A$2:AN$2000,B700,5),INDEX('LŠZ H'!A$2:AM$2000,B700,5))</f>
        <v>OM-L178</v>
      </c>
      <c r="F700" s="225">
        <f>IF(A700="P",INDEX('LŠZ P'!A$2:AN$2000,B700,6),INDEX('LŠZ H'!A$2:AM$2000,B700,6))</f>
        <v>0</v>
      </c>
      <c r="G700" s="258" t="str">
        <f>IF(A700="P",INDEX('LŠZ P'!A$2:AN$2000,B700,21),INDEX('LŠZ H'!A$2:AM$2000,B700,21))</f>
        <v>P</v>
      </c>
      <c r="H700" s="225">
        <f>IF(A700="P",INDEX('LŠZ P'!A$2:AN$2000,B700,17),INDEX('LŠZ H'!A$2:AM$2000,B700,17))</f>
        <v>18670</v>
      </c>
      <c r="I700" s="294">
        <v>44879</v>
      </c>
      <c r="J700" s="258" t="str">
        <f>IF(A700="P",INDEX('LŠZ P'!A$2:AN$2000,B700,2),INDEX('LŠZ H'!A$2:AM$2000,B700,2))</f>
        <v>PK</v>
      </c>
      <c r="K700" s="225" t="str">
        <f>IF(A700="P",CONCATENATE(INDEX('LŠZ P'!A$2:AN$2000,B700,24),",",INDEX('LŠZ P'!A$2:AN$2000,B700,26)," ",INDEX('LŠZ P'!A$2:AN$2000,B700,25)),CONCATENATE(INDEX('LŠZ H'!A$2:AM$2000,B700,24),",",INDEX('LŠZ H'!A$2:AM$2000,B700,26)," ",INDEX('LŠZ H'!A$2:AM$2000,B700,25)))</f>
        <v>Tolstého 2941/2,EN-C 45605</v>
      </c>
      <c r="L700" s="225" t="str">
        <f>IF(A700="P",INDEX('LŠZ P'!A$2:AN$2000,B700,20),INDEX('LŠZ H'!A$2:AM$2000,B700,20))</f>
        <v>Šleboda</v>
      </c>
      <c r="M700" s="225" t="str">
        <f>IF(A700="P",CONCATENATE(INDEX('LŠZ P'!A$2:AN$2000,B700,3),"/",INDEX('LŠZ P'!A$2:AN$2000,B700,4)),CONCATENATE(INDEX('LŠZ H'!A$2:AM$2000,B700,3),"/",INDEX('LŠZ H'!A$2:AM$2000,B700,4)))</f>
        <v>DELTA 2 ML/</v>
      </c>
      <c r="N700" s="225" t="e">
        <f>IF(A700="P",CONCATENATE(INDEX('LŠZ P'!A$2:AN$2000,B700,23),";",INDEX('LŠZ P'!A$2:AN$2000,B700,42)),CONCATENATE(INDEX('LŠZ H'!A$2:AM$2000,B700,23),";",INDEX('LŠZ H'!A$2:AM$2000,B700,39)))</f>
        <v>#REF!</v>
      </c>
      <c r="O700" s="294">
        <v>45605</v>
      </c>
      <c r="P700" s="297"/>
    </row>
    <row r="701" spans="1:16" s="263" customFormat="1">
      <c r="A701" s="225" t="s">
        <v>722</v>
      </c>
      <c r="B701" s="258">
        <v>1179</v>
      </c>
      <c r="C701" s="295">
        <v>697</v>
      </c>
      <c r="D701" s="225" t="str">
        <f>IF(A701="P",INDEX('LŠZ P'!A$2:AN$2000,B701,11),INDEX('LŠZ H'!A$2:AM$2000,B701,11))</f>
        <v>Peter JUSKO</v>
      </c>
      <c r="E701" s="225" t="str">
        <f>IF(A701="P",INDEX('LŠZ P'!A$2:AN$2000,B701,5),INDEX('LŠZ H'!A$2:AM$2000,B701,5))</f>
        <v>OM-L179</v>
      </c>
      <c r="F701" s="225">
        <f>IF(A701="P",INDEX('LŠZ P'!A$2:AN$2000,B701,6),INDEX('LŠZ H'!A$2:AM$2000,B701,6))</f>
        <v>0</v>
      </c>
      <c r="G701" s="258" t="str">
        <f>IF(A701="P",INDEX('LŠZ P'!A$2:AN$2000,B701,21),INDEX('LŠZ H'!A$2:AM$2000,B701,21))</f>
        <v>P,Z</v>
      </c>
      <c r="H701" s="225">
        <f>IF(A701="P",INDEX('LŠZ P'!A$2:AN$2000,B701,17),INDEX('LŠZ H'!A$2:AM$2000,B701,17))</f>
        <v>22697</v>
      </c>
      <c r="I701" s="294">
        <v>44880</v>
      </c>
      <c r="J701" s="258" t="str">
        <f>IF(A701="P",INDEX('LŠZ P'!A$2:AN$2000,B701,2),INDEX('LŠZ H'!A$2:AM$2000,B701,2))</f>
        <v>PK</v>
      </c>
      <c r="K701" s="225" t="str">
        <f>IF(A701="P",CONCATENATE(INDEX('LŠZ P'!A$2:AN$2000,B701,24),",",INDEX('LŠZ P'!A$2:AN$2000,B701,26)," ",INDEX('LŠZ P'!A$2:AN$2000,B701,25)),CONCATENATE(INDEX('LŠZ H'!A$2:AM$2000,B701,24),",",INDEX('LŠZ H'!A$2:AM$2000,B701,26)," ",INDEX('LŠZ H'!A$2:AM$2000,B701,25)))</f>
        <v>Kanašská 144/47,EN-B 45606</v>
      </c>
      <c r="L701" s="225" t="str">
        <f>IF(A701="P",INDEX('LŠZ P'!A$2:AN$2000,B701,20),INDEX('LŠZ H'!A$2:AM$2000,B701,20))</f>
        <v>Šleboda</v>
      </c>
      <c r="M701" s="225" t="str">
        <f>IF(A701="P",CONCATENATE(INDEX('LŠZ P'!A$2:AN$2000,B701,3),"/",INDEX('LŠZ P'!A$2:AN$2000,B701,4)),CONCATENATE(INDEX('LŠZ H'!A$2:AM$2000,B701,3),"/",INDEX('LŠZ H'!A$2:AM$2000,B701,4)))</f>
        <v>ARCUS 6 30/</v>
      </c>
      <c r="N701" s="225" t="e">
        <f>IF(A701="P",CONCATENATE(INDEX('LŠZ P'!A$2:AN$2000,B701,23),";",INDEX('LŠZ P'!A$2:AN$2000,B701,42)),CONCATENATE(INDEX('LŠZ H'!A$2:AM$2000,B701,23),";",INDEX('LŠZ H'!A$2:AM$2000,B701,39)))</f>
        <v>#REF!</v>
      </c>
      <c r="O701" s="294">
        <v>45606</v>
      </c>
      <c r="P701" s="297"/>
    </row>
    <row r="702" spans="1:16" s="263" customFormat="1">
      <c r="A702" s="225" t="s">
        <v>722</v>
      </c>
      <c r="B702" s="258">
        <v>286</v>
      </c>
      <c r="C702" s="295">
        <v>698</v>
      </c>
      <c r="D702" s="225" t="str">
        <f>IF(A702="P",INDEX('LŠZ P'!A$2:AN$2000,B702,11),INDEX('LŠZ H'!A$2:AM$2000,B702,11))</f>
        <v>Martin KRAJMER</v>
      </c>
      <c r="E702" s="225" t="str">
        <f>IF(A702="P",INDEX('LŠZ P'!A$2:AN$2000,B702,5),INDEX('LŠZ H'!A$2:AM$2000,B702,5))</f>
        <v>OM-P286</v>
      </c>
      <c r="F702" s="225">
        <f>IF(A702="P",INDEX('LŠZ P'!A$2:AN$2000,B702,6),INDEX('LŠZ H'!A$2:AM$2000,B702,6))</f>
        <v>0</v>
      </c>
      <c r="G702" s="258" t="str">
        <f>IF(A702="P",INDEX('LŠZ P'!A$2:AN$2000,B702,21),INDEX('LŠZ H'!A$2:AM$2000,B702,21))</f>
        <v>P</v>
      </c>
      <c r="H702" s="225">
        <f>IF(A702="P",INDEX('LŠZ P'!A$2:AN$2000,B702,17),INDEX('LŠZ H'!A$2:AM$2000,B702,17))</f>
        <v>21609</v>
      </c>
      <c r="I702" s="294">
        <v>44881</v>
      </c>
      <c r="J702" s="258" t="str">
        <f>IF(A702="P",INDEX('LŠZ P'!A$2:AN$2000,B702,2),INDEX('LŠZ H'!A$2:AM$2000,B702,2))</f>
        <v>PK</v>
      </c>
      <c r="K702" s="225" t="str">
        <f>IF(A702="P",CONCATENATE(INDEX('LŠZ P'!A$2:AN$2000,B702,24),",",INDEX('LŠZ P'!A$2:AN$2000,B702,26)," ",INDEX('LŠZ P'!A$2:AN$2000,B702,25)),CONCATENATE(INDEX('LŠZ H'!A$2:AM$2000,B702,24),",",INDEX('LŠZ H'!A$2:AM$2000,B702,26)," ",INDEX('LŠZ H'!A$2:AM$2000,B702,25)))</f>
        <v>Gorkého 25,EN-B 45988</v>
      </c>
      <c r="L702" s="225" t="str">
        <f>IF(A702="P",INDEX('LŠZ P'!A$2:AN$2000,B702,20),INDEX('LŠZ H'!A$2:AM$2000,B702,20))</f>
        <v>Čierny</v>
      </c>
      <c r="M702" s="225" t="str">
        <f>IF(A702="P",CONCATENATE(INDEX('LŠZ P'!A$2:AN$2000,B702,3),"/",INDEX('LŠZ P'!A$2:AN$2000,B702,4)),CONCATENATE(INDEX('LŠZ H'!A$2:AM$2000,B702,3),"/",INDEX('LŠZ H'!A$2:AM$2000,B702,4)))</f>
        <v>COMET 3 XL/</v>
      </c>
      <c r="N702" s="225" t="e">
        <f>IF(A702="P",CONCATENATE(INDEX('LŠZ P'!A$2:AN$2000,B702,23),";",INDEX('LŠZ P'!A$2:AN$2000,B702,42)),CONCATENATE(INDEX('LŠZ H'!A$2:AM$2000,B702,23),";",INDEX('LŠZ H'!A$2:AM$2000,B702,39)))</f>
        <v>#REF!</v>
      </c>
      <c r="O702" s="294">
        <v>45242</v>
      </c>
      <c r="P702" s="297"/>
    </row>
    <row r="703" spans="1:16" s="263" customFormat="1">
      <c r="A703" s="225" t="s">
        <v>489</v>
      </c>
      <c r="B703" s="258">
        <v>513</v>
      </c>
      <c r="C703" s="295">
        <v>699</v>
      </c>
      <c r="D703" s="225" t="str">
        <f>IF(A703="P",INDEX('LŠZ P'!A$2:AN$2000,B703,11),INDEX('LŠZ H'!A$2:AM$2000,B703,11))</f>
        <v>Ing. Jaroslav SOJKA</v>
      </c>
      <c r="E703" s="225" t="str">
        <f>IF(A703="P",INDEX('LŠZ P'!A$2:AN$2000,B703,5),INDEX('LŠZ H'!A$2:AM$2000,B703,5))</f>
        <v>OM-H513</v>
      </c>
      <c r="F703" s="225">
        <f>IF(A703="P",INDEX('LŠZ P'!A$2:AN$2000,B703,6),INDEX('LŠZ H'!A$2:AM$2000,B703,6))</f>
        <v>0</v>
      </c>
      <c r="G703" s="258" t="str">
        <f>IF(A703="P",INDEX('LŠZ P'!A$2:AN$2000,B703,21),INDEX('LŠZ H'!A$2:AM$2000,B703,21))</f>
        <v>Z</v>
      </c>
      <c r="H703" s="225">
        <f>IF(A703="P",INDEX('LŠZ P'!A$2:AN$2000,B703,17),INDEX('LŠZ H'!A$2:AM$2000,B703,17))</f>
        <v>22699</v>
      </c>
      <c r="I703" s="294">
        <v>44881</v>
      </c>
      <c r="J703" s="258" t="str">
        <f>IF(A703="P",INDEX('LŠZ P'!A$2:AN$2000,B703,2),INDEX('LŠZ H'!A$2:AM$2000,B703,2))</f>
        <v>ZK</v>
      </c>
      <c r="K703" s="225" t="str">
        <f>IF(A703="P",CONCATENATE(INDEX('LŠZ P'!A$2:AN$2000,B703,24),",",INDEX('LŠZ P'!A$2:AN$2000,B703,26)," ",INDEX('LŠZ P'!A$2:AN$2000,B703,25)),CONCATENATE(INDEX('LŠZ H'!A$2:AM$2000,B703,24),",",INDEX('LŠZ H'!A$2:AM$2000,B703,26)," ",INDEX('LŠZ H'!A$2:AM$2000,B703,25)))</f>
        <v>Prostějovská 113,080 01 Prešov</v>
      </c>
      <c r="L703" s="225" t="str">
        <f>IF(A703="P",INDEX('LŠZ P'!A$2:AN$2000,B703,20),INDEX('LŠZ H'!A$2:AM$2000,B703,20))</f>
        <v>Lacúch</v>
      </c>
      <c r="M703" s="225" t="str">
        <f>IF(A703="P",CONCATENATE(INDEX('LŠZ P'!A$2:AN$2000,B703,3),"/",INDEX('LŠZ P'!A$2:AN$2000,B703,4)),CONCATENATE(INDEX('LŠZ H'!A$2:AM$2000,B703,3),"/",INDEX('LŠZ H'!A$2:AM$2000,B703,4)))</f>
        <v>SPORT 167/</v>
      </c>
      <c r="N703" s="225" t="str">
        <f>IF(A703="P",CONCATENATE(INDEX('LŠZ P'!A$2:AN$2000,B703,23),";",INDEX('LŠZ P'!A$2:AN$2000,B703,42)),CONCATENATE(INDEX('LŠZ H'!A$2:AM$2000,B703,23),";",INDEX('LŠZ H'!A$2:AM$2000,B703,39)))</f>
        <v>152,35;</v>
      </c>
      <c r="O703" s="294">
        <v>45428</v>
      </c>
      <c r="P703" s="297"/>
    </row>
    <row r="704" spans="1:16" s="263" customFormat="1">
      <c r="A704" s="225" t="s">
        <v>489</v>
      </c>
      <c r="B704" s="258">
        <v>417</v>
      </c>
      <c r="C704" s="295">
        <v>700</v>
      </c>
      <c r="D704" s="225" t="str">
        <f>IF(A704="P",INDEX('LŠZ P'!A$2:AN$2000,B704,11),INDEX('LŠZ H'!A$2:AM$2000,B704,11))</f>
        <v>Ing. Jaroslav SOJKA</v>
      </c>
      <c r="E704" s="225" t="str">
        <f>IF(A704="P",INDEX('LŠZ P'!A$2:AN$2000,B704,5),INDEX('LŠZ H'!A$2:AM$2000,B704,5))</f>
        <v>OM-H417</v>
      </c>
      <c r="F704" s="225">
        <f>IF(A704="P",INDEX('LŠZ P'!A$2:AN$2000,B704,6),INDEX('LŠZ H'!A$2:AM$2000,B704,6))</f>
        <v>0</v>
      </c>
      <c r="G704" s="258" t="str">
        <f>IF(A704="P",INDEX('LŠZ P'!A$2:AN$2000,B704,21),INDEX('LŠZ H'!A$2:AM$2000,B704,21))</f>
        <v>V</v>
      </c>
      <c r="H704" s="225">
        <v>22700</v>
      </c>
      <c r="I704" s="294">
        <v>44881</v>
      </c>
      <c r="J704" s="258" t="str">
        <f>IF(A704="P",INDEX('LŠZ P'!A$2:AN$2000,B704,2),INDEX('LŠZ H'!A$2:AM$2000,B704,2))</f>
        <v>ZK</v>
      </c>
      <c r="K704" s="225" t="str">
        <f>IF(A704="P",CONCATENATE(INDEX('LŠZ P'!A$2:AN$2000,B704,24),",",INDEX('LŠZ P'!A$2:AN$2000,B704,26)," ",INDEX('LŠZ P'!A$2:AN$2000,B704,25)),CONCATENATE(INDEX('LŠZ H'!A$2:AM$2000,B704,24),",",INDEX('LŠZ H'!A$2:AM$2000,B704,26)," ",INDEX('LŠZ H'!A$2:AM$2000,B704,25)))</f>
        <v>Prostějovská 113,080 01 Prešov</v>
      </c>
      <c r="L704" s="225" t="str">
        <f>IF(A704="P",INDEX('LŠZ P'!A$2:AN$2000,B704,20),INDEX('LŠZ H'!A$2:AM$2000,B704,20))</f>
        <v>Sojka</v>
      </c>
      <c r="M704" s="225" t="str">
        <f>IF(A704="P",CONCATENATE(INDEX('LŠZ P'!A$2:AN$2000,B704,3),"/",INDEX('LŠZ P'!A$2:AN$2000,B704,4)),CONCATENATE(INDEX('LŠZ H'!A$2:AM$2000,B704,3),"/",INDEX('LŠZ H'!A$2:AM$2000,B704,4)))</f>
        <v>LITESPEED S4/</v>
      </c>
      <c r="N704" s="225" t="str">
        <f>IF(A704="P",CONCATENATE(INDEX('LŠZ P'!A$2:AN$2000,B704,23),";",INDEX('LŠZ P'!A$2:AN$2000,B704,42)),CONCATENATE(INDEX('LŠZ H'!A$2:AM$2000,B704,23),";",INDEX('LŠZ H'!A$2:AM$2000,B704,39)))</f>
        <v>-;</v>
      </c>
      <c r="O704" s="294">
        <v>45611</v>
      </c>
      <c r="P704" s="297"/>
    </row>
    <row r="705" spans="1:16" s="263" customFormat="1">
      <c r="A705" s="225" t="s">
        <v>722</v>
      </c>
      <c r="B705" s="258">
        <v>715</v>
      </c>
      <c r="C705" s="295">
        <v>701</v>
      </c>
      <c r="D705" s="225" t="str">
        <f>IF(A705="P",INDEX('LŠZ P'!A$2:AN$2000,B705,11),INDEX('LŠZ H'!A$2:AM$2000,B705,11))</f>
        <v>Bc. Štefan SLIŽ</v>
      </c>
      <c r="E705" s="225" t="str">
        <f>IF(A705="P",INDEX('LŠZ P'!A$2:AN$2000,B705,5),INDEX('LŠZ H'!A$2:AM$2000,B705,5))</f>
        <v>OM-P715</v>
      </c>
      <c r="F705" s="225">
        <f>IF(A705="P",INDEX('LŠZ P'!A$2:AN$2000,B705,6),INDEX('LŠZ H'!A$2:AM$2000,B705,6))</f>
        <v>0</v>
      </c>
      <c r="G705" s="258" t="str">
        <f>IF(A705="P",INDEX('LŠZ P'!A$2:AN$2000,B705,21),INDEX('LŠZ H'!A$2:AM$2000,B705,21))</f>
        <v>P</v>
      </c>
      <c r="H705" s="225">
        <f>IF(A705="P",INDEX('LŠZ P'!A$2:AN$2000,B705,17),INDEX('LŠZ H'!A$2:AM$2000,B705,17))</f>
        <v>20748</v>
      </c>
      <c r="I705" s="294">
        <v>44883</v>
      </c>
      <c r="J705" s="258" t="str">
        <f>IF(A705="P",INDEX('LŠZ P'!A$2:AN$2000,B705,2),INDEX('LŠZ H'!A$2:AM$2000,B705,2))</f>
        <v>PK</v>
      </c>
      <c r="K705" s="225" t="str">
        <f>IF(A705="P",CONCATENATE(INDEX('LŠZ P'!A$2:AN$2000,B705,24),",",INDEX('LŠZ P'!A$2:AN$2000,B705,26)," ",INDEX('LŠZ P'!A$2:AN$2000,B705,25)),CONCATENATE(INDEX('LŠZ H'!A$2:AM$2000,B705,24),",",INDEX('LŠZ H'!A$2:AM$2000,B705,26)," ",INDEX('LŠZ H'!A$2:AM$2000,B705,25)))</f>
        <v>Hlavná 135,EN-B 45612</v>
      </c>
      <c r="L705" s="225" t="str">
        <f>IF(A705="P",INDEX('LŠZ P'!A$2:AN$2000,B705,20),INDEX('LŠZ H'!A$2:AM$2000,B705,20))</f>
        <v>Matovič</v>
      </c>
      <c r="M705" s="225" t="str">
        <f>IF(A705="P",CONCATENATE(INDEX('LŠZ P'!A$2:AN$2000,B705,3),"/",INDEX('LŠZ P'!A$2:AN$2000,B705,4)),CONCATENATE(INDEX('LŠZ H'!A$2:AM$2000,B705,3),"/",INDEX('LŠZ H'!A$2:AM$2000,B705,4)))</f>
        <v>BiGOLDEN 3 42/</v>
      </c>
      <c r="N705" s="225" t="e">
        <f>IF(A705="P",CONCATENATE(INDEX('LŠZ P'!A$2:AN$2000,B705,23),";",INDEX('LŠZ P'!A$2:AN$2000,B705,42)),CONCATENATE(INDEX('LŠZ H'!A$2:AM$2000,B705,23),";",INDEX('LŠZ H'!A$2:AM$2000,B705,39)))</f>
        <v>#REF!</v>
      </c>
      <c r="O705" s="294">
        <v>45612</v>
      </c>
      <c r="P705" s="297"/>
    </row>
    <row r="706" spans="1:16" s="263" customFormat="1">
      <c r="A706" s="225" t="s">
        <v>722</v>
      </c>
      <c r="B706" s="258">
        <v>164</v>
      </c>
      <c r="C706" s="295">
        <v>702</v>
      </c>
      <c r="D706" s="225" t="str">
        <f>IF(A706="P",INDEX('LŠZ P'!A$2:AN$2000,B706,11),INDEX('LŠZ H'!A$2:AM$2000,B706,11))</f>
        <v>Paraglidingový klub X-air Žilina</v>
      </c>
      <c r="E706" s="225" t="str">
        <f>IF(A706="P",INDEX('LŠZ P'!A$2:AN$2000,B706,5),INDEX('LŠZ H'!A$2:AM$2000,B706,5))</f>
        <v>OM-P164</v>
      </c>
      <c r="F706" s="225">
        <f>IF(A706="P",INDEX('LŠZ P'!A$2:AN$2000,B706,6),INDEX('LŠZ H'!A$2:AM$2000,B706,6))</f>
        <v>0</v>
      </c>
      <c r="G706" s="258" t="str">
        <f>IF(A706="P",INDEX('LŠZ P'!A$2:AN$2000,B706,21),INDEX('LŠZ H'!A$2:AM$2000,B706,21))</f>
        <v>V</v>
      </c>
      <c r="H706" s="225">
        <f>IF(A706="P",INDEX('LŠZ P'!A$2:AN$2000,B706,17),INDEX('LŠZ H'!A$2:AM$2000,B706,17))</f>
        <v>22702</v>
      </c>
      <c r="I706" s="294">
        <v>44888</v>
      </c>
      <c r="J706" s="258" t="str">
        <f>IF(A706="P",INDEX('LŠZ P'!A$2:AN$2000,B706,2),INDEX('LŠZ H'!A$2:AM$2000,B706,2))</f>
        <v>PK</v>
      </c>
      <c r="K706" s="225" t="str">
        <f>IF(A706="P",CONCATENATE(INDEX('LŠZ P'!A$2:AN$2000,B706,24),",",INDEX('LŠZ P'!A$2:AN$2000,B706,26)," ",INDEX('LŠZ P'!A$2:AN$2000,B706,25)),CONCATENATE(INDEX('LŠZ H'!A$2:AM$2000,B706,24),",",INDEX('LŠZ H'!A$2:AM$2000,B706,26)," ",INDEX('LŠZ H'!A$2:AM$2000,B706,25)))</f>
        <v>Petzvalova 37,EN-B 45614</v>
      </c>
      <c r="L706" s="225" t="str">
        <f>IF(A706="P",INDEX('LŠZ P'!A$2:AN$2000,B706,20),INDEX('LŠZ H'!A$2:AM$2000,B706,20))</f>
        <v>Vrabec</v>
      </c>
      <c r="M706" s="225" t="str">
        <f>IF(A706="P",CONCATENATE(INDEX('LŠZ P'!A$2:AN$2000,B706,3),"/",INDEX('LŠZ P'!A$2:AN$2000,B706,4)),CONCATENATE(INDEX('LŠZ H'!A$2:AM$2000,B706,3),"/",INDEX('LŠZ H'!A$2:AM$2000,B706,4)))</f>
        <v>COMET 4 M/</v>
      </c>
      <c r="N706" s="225" t="e">
        <f>IF(A706="P",CONCATENATE(INDEX('LŠZ P'!A$2:AN$2000,B706,23),";",INDEX('LŠZ P'!A$2:AN$2000,B706,42)),CONCATENATE(INDEX('LŠZ H'!A$2:AM$2000,B706,23),";",INDEX('LŠZ H'!A$2:AM$2000,B706,39)))</f>
        <v>#REF!</v>
      </c>
      <c r="O706" s="294">
        <v>45614</v>
      </c>
      <c r="P706" s="297"/>
    </row>
    <row r="707" spans="1:16" s="263" customFormat="1">
      <c r="A707" s="225" t="s">
        <v>722</v>
      </c>
      <c r="B707" s="258">
        <v>52</v>
      </c>
      <c r="C707" s="295">
        <v>703</v>
      </c>
      <c r="D707" s="225" t="str">
        <f>IF(A707="P",INDEX('LŠZ P'!A$2:AN$2000,B707,11),INDEX('LŠZ H'!A$2:AM$2000,B707,11))</f>
        <v>Mgr. Lukáš KUNERT</v>
      </c>
      <c r="E707" s="225" t="str">
        <f>IF(A707="P",INDEX('LŠZ P'!A$2:AN$2000,B707,5),INDEX('LŠZ H'!A$2:AM$2000,B707,5))</f>
        <v>OM-P052</v>
      </c>
      <c r="F707" s="225">
        <f>IF(A707="P",INDEX('LŠZ P'!A$2:AN$2000,B707,6),INDEX('LŠZ H'!A$2:AM$2000,B707,6))</f>
        <v>0</v>
      </c>
      <c r="G707" s="258" t="str">
        <f>IF(A707="P",INDEX('LŠZ P'!A$2:AN$2000,B707,21),INDEX('LŠZ H'!A$2:AM$2000,B707,21))</f>
        <v>V</v>
      </c>
      <c r="H707" s="225">
        <f>IF(A707="P",INDEX('LŠZ P'!A$2:AN$2000,B707,17),INDEX('LŠZ H'!A$2:AM$2000,B707,17))</f>
        <v>22703</v>
      </c>
      <c r="I707" s="294">
        <v>44888</v>
      </c>
      <c r="J707" s="258" t="str">
        <f>IF(A707="P",INDEX('LŠZ P'!A$2:AN$2000,B707,2),INDEX('LŠZ H'!A$2:AM$2000,B707,2))</f>
        <v>PK</v>
      </c>
      <c r="K707" s="225" t="str">
        <f>IF(A707="P",CONCATENATE(INDEX('LŠZ P'!A$2:AN$2000,B707,24),",",INDEX('LŠZ P'!A$2:AN$2000,B707,26)," ",INDEX('LŠZ P'!A$2:AN$2000,B707,25)),CONCATENATE(INDEX('LŠZ H'!A$2:AM$2000,B707,24),",",INDEX('LŠZ H'!A$2:AM$2000,B707,26)," ",INDEX('LŠZ H'!A$2:AM$2000,B707,25)))</f>
        <v>Holíčska 9,EN-A 45609</v>
      </c>
      <c r="L707" s="225" t="str">
        <f>IF(A707="P",INDEX('LŠZ P'!A$2:AN$2000,B707,20),INDEX('LŠZ H'!A$2:AM$2000,B707,20))</f>
        <v>Kišš</v>
      </c>
      <c r="M707" s="225" t="str">
        <f>IF(A707="P",CONCATENATE(INDEX('LŠZ P'!A$2:AN$2000,B707,3),"/",INDEX('LŠZ P'!A$2:AN$2000,B707,4)),CONCATENATE(INDEX('LŠZ H'!A$2:AM$2000,B707,3),"/",INDEX('LŠZ H'!A$2:AM$2000,B707,4)))</f>
        <v>MESCAL 4 S/</v>
      </c>
      <c r="N707" s="225" t="e">
        <f>IF(A707="P",CONCATENATE(INDEX('LŠZ P'!A$2:AN$2000,B707,23),";",INDEX('LŠZ P'!A$2:AN$2000,B707,42)),CONCATENATE(INDEX('LŠZ H'!A$2:AM$2000,B707,23),";",INDEX('LŠZ H'!A$2:AM$2000,B707,39)))</f>
        <v>#REF!</v>
      </c>
      <c r="O707" s="294">
        <v>45609</v>
      </c>
      <c r="P707" s="297"/>
    </row>
    <row r="708" spans="1:16" s="263" customFormat="1">
      <c r="A708" s="225" t="s">
        <v>722</v>
      </c>
      <c r="B708" s="258">
        <v>80</v>
      </c>
      <c r="C708" s="295">
        <v>704</v>
      </c>
      <c r="D708" s="225" t="str">
        <f>IF(A708="P",INDEX('LŠZ P'!A$2:AN$2000,B708,11),INDEX('LŠZ H'!A$2:AM$2000,B708,11))</f>
        <v>Jana BRNDIAROVÁ PhD.</v>
      </c>
      <c r="E708" s="225" t="str">
        <f>IF(A708="P",INDEX('LŠZ P'!A$2:AN$2000,B708,5),INDEX('LŠZ H'!A$2:AM$2000,B708,5))</f>
        <v>OM-P080</v>
      </c>
      <c r="F708" s="225">
        <f>IF(A708="P",INDEX('LŠZ P'!A$2:AN$2000,B708,6),INDEX('LŠZ H'!A$2:AM$2000,B708,6))</f>
        <v>0</v>
      </c>
      <c r="G708" s="258" t="str">
        <f>IF(A708="P",INDEX('LŠZ P'!A$2:AN$2000,B708,21),INDEX('LŠZ H'!A$2:AM$2000,B708,21))</f>
        <v>V</v>
      </c>
      <c r="H708" s="225">
        <f>IF(A708="P",INDEX('LŠZ P'!A$2:AN$2000,B708,17),INDEX('LŠZ H'!A$2:AM$2000,B708,17))</f>
        <v>22704</v>
      </c>
      <c r="I708" s="294">
        <v>44888</v>
      </c>
      <c r="J708" s="258" t="str">
        <f>IF(A708="P",INDEX('LŠZ P'!A$2:AN$2000,B708,2),INDEX('LŠZ H'!A$2:AM$2000,B708,2))</f>
        <v>PK</v>
      </c>
      <c r="K708" s="225" t="str">
        <f>IF(A708="P",CONCATENATE(INDEX('LŠZ P'!A$2:AN$2000,B708,24),",",INDEX('LŠZ P'!A$2:AN$2000,B708,26)," ",INDEX('LŠZ P'!A$2:AN$2000,B708,25)),CONCATENATE(INDEX('LŠZ H'!A$2:AM$2000,B708,24),",",INDEX('LŠZ H'!A$2:AM$2000,B708,26)," ",INDEX('LŠZ H'!A$2:AM$2000,B708,25)))</f>
        <v>Holíčska 9,EN-A 45609</v>
      </c>
      <c r="L708" s="225" t="str">
        <f>IF(A708="P",INDEX('LŠZ P'!A$2:AN$2000,B708,20),INDEX('LŠZ H'!A$2:AM$2000,B708,20))</f>
        <v>Kišš</v>
      </c>
      <c r="M708" s="225" t="str">
        <f>IF(A708="P",CONCATENATE(INDEX('LŠZ P'!A$2:AN$2000,B708,3),"/",INDEX('LŠZ P'!A$2:AN$2000,B708,4)),CONCATENATE(INDEX('LŠZ H'!A$2:AM$2000,B708,3),"/",INDEX('LŠZ H'!A$2:AM$2000,B708,4)))</f>
        <v>MESCAL 4 XS/</v>
      </c>
      <c r="N708" s="225" t="e">
        <f>IF(A708="P",CONCATENATE(INDEX('LŠZ P'!A$2:AN$2000,B708,23),";",INDEX('LŠZ P'!A$2:AN$2000,B708,42)),CONCATENATE(INDEX('LŠZ H'!A$2:AM$2000,B708,23),";",INDEX('LŠZ H'!A$2:AM$2000,B708,39)))</f>
        <v>#REF!</v>
      </c>
      <c r="O708" s="294">
        <v>45609</v>
      </c>
      <c r="P708" s="297"/>
    </row>
    <row r="709" spans="1:16" s="263" customFormat="1">
      <c r="A709" s="225" t="s">
        <v>722</v>
      </c>
      <c r="B709" s="258">
        <v>343</v>
      </c>
      <c r="C709" s="295">
        <v>705</v>
      </c>
      <c r="D709" s="225" t="str">
        <f>IF(A709="P",INDEX('LŠZ P'!A$2:AN$2000,B709,11),INDEX('LŠZ H'!A$2:AM$2000,B709,11))</f>
        <v>Milan FULAJTÁR</v>
      </c>
      <c r="E709" s="225" t="str">
        <f>IF(A709="P",INDEX('LŠZ P'!A$2:AN$2000,B709,5),INDEX('LŠZ H'!A$2:AM$2000,B709,5))</f>
        <v>OM-P343</v>
      </c>
      <c r="F709" s="225">
        <f>IF(A709="P",INDEX('LŠZ P'!A$2:AN$2000,B709,6),INDEX('LŠZ H'!A$2:AM$2000,B709,6))</f>
        <v>0</v>
      </c>
      <c r="G709" s="258" t="str">
        <f>IF(A709="P",INDEX('LŠZ P'!A$2:AN$2000,B709,21),INDEX('LŠZ H'!A$2:AM$2000,B709,21))</f>
        <v>V</v>
      </c>
      <c r="H709" s="225">
        <f>IF(A709="P",INDEX('LŠZ P'!A$2:AN$2000,B709,17),INDEX('LŠZ H'!A$2:AM$2000,B709,17))</f>
        <v>22705</v>
      </c>
      <c r="I709" s="294">
        <v>44888</v>
      </c>
      <c r="J709" s="258" t="str">
        <f>IF(A709="P",INDEX('LŠZ P'!A$2:AN$2000,B709,2),INDEX('LŠZ H'!A$2:AM$2000,B709,2))</f>
        <v>PK</v>
      </c>
      <c r="K709" s="225" t="str">
        <f>IF(A709="P",CONCATENATE(INDEX('LŠZ P'!A$2:AN$2000,B709,24),",",INDEX('LŠZ P'!A$2:AN$2000,B709,26)," ",INDEX('LŠZ P'!A$2:AN$2000,B709,25)),CONCATENATE(INDEX('LŠZ H'!A$2:AM$2000,B709,24),",",INDEX('LŠZ H'!A$2:AM$2000,B709,26)," ",INDEX('LŠZ H'!A$2:AM$2000,B709,25)))</f>
        <v>Venevská 764/19,EN-A 45611</v>
      </c>
      <c r="L709" s="225" t="str">
        <f>IF(A709="P",INDEX('LŠZ P'!A$2:AN$2000,B709,20),INDEX('LŠZ H'!A$2:AM$2000,B709,20))</f>
        <v>Kišš</v>
      </c>
      <c r="M709" s="225" t="str">
        <f>IF(A709="P",CONCATENATE(INDEX('LŠZ P'!A$2:AN$2000,B709,3),"/",INDEX('LŠZ P'!A$2:AN$2000,B709,4)),CONCATENATE(INDEX('LŠZ H'!A$2:AM$2000,B709,3),"/",INDEX('LŠZ H'!A$2:AM$2000,B709,4)))</f>
        <v>ALPHA 6 28/</v>
      </c>
      <c r="N709" s="225" t="e">
        <f>IF(A709="P",CONCATENATE(INDEX('LŠZ P'!A$2:AN$2000,B709,23),";",INDEX('LŠZ P'!A$2:AN$2000,B709,42)),CONCATENATE(INDEX('LŠZ H'!A$2:AM$2000,B709,23),";",INDEX('LŠZ H'!A$2:AM$2000,B709,39)))</f>
        <v>#REF!</v>
      </c>
      <c r="O709" s="294">
        <v>45611</v>
      </c>
      <c r="P709" s="297"/>
    </row>
    <row r="710" spans="1:16" s="263" customFormat="1">
      <c r="A710" s="225" t="s">
        <v>722</v>
      </c>
      <c r="B710" s="258">
        <v>1399</v>
      </c>
      <c r="C710" s="295">
        <v>706</v>
      </c>
      <c r="D710" s="225" t="str">
        <f>IF(A710="P",INDEX('LŠZ P'!A$2:AN$2000,B710,11),INDEX('LŠZ H'!A$2:AM$2000,B710,11))</f>
        <v>Peter TKÁČ</v>
      </c>
      <c r="E710" s="225" t="str">
        <f>IF(A710="P",INDEX('LŠZ P'!A$2:AN$2000,B710,5),INDEX('LŠZ H'!A$2:AM$2000,B710,5))</f>
        <v>OM-L399</v>
      </c>
      <c r="F710" s="225">
        <f>IF(A710="P",INDEX('LŠZ P'!A$2:AN$2000,B710,6),INDEX('LŠZ H'!A$2:AM$2000,B710,6))</f>
        <v>0</v>
      </c>
      <c r="G710" s="258" t="str">
        <f>IF(A710="P",INDEX('LŠZ P'!A$2:AN$2000,B710,21),INDEX('LŠZ H'!A$2:AM$2000,B710,21))</f>
        <v>V</v>
      </c>
      <c r="H710" s="225">
        <f>IF(A710="P",INDEX('LŠZ P'!A$2:AN$2000,B710,17),INDEX('LŠZ H'!A$2:AM$2000,B710,17))</f>
        <v>23226</v>
      </c>
      <c r="I710" s="294">
        <v>44888</v>
      </c>
      <c r="J710" s="258" t="str">
        <f>IF(A710="P",INDEX('LŠZ P'!A$2:AN$2000,B710,2),INDEX('LŠZ H'!A$2:AM$2000,B710,2))</f>
        <v>PK</v>
      </c>
      <c r="K710" s="225" t="str">
        <f>IF(A710="P",CONCATENATE(INDEX('LŠZ P'!A$2:AN$2000,B710,24),",",INDEX('LŠZ P'!A$2:AN$2000,B710,26)," ",INDEX('LŠZ P'!A$2:AN$2000,B710,25)),CONCATENATE(INDEX('LŠZ H'!A$2:AM$2000,B710,24),",",INDEX('LŠZ H'!A$2:AM$2000,B710,26)," ",INDEX('LŠZ H'!A$2:AM$2000,B710,25)))</f>
        <v>Mlynská 1119/5,LTF 1 45774</v>
      </c>
      <c r="L710" s="225" t="str">
        <f>IF(A710="P",INDEX('LŠZ P'!A$2:AN$2000,B710,20),INDEX('LŠZ H'!A$2:AM$2000,B710,20))</f>
        <v>Kačmár</v>
      </c>
      <c r="M710" s="225" t="str">
        <f>IF(A710="P",CONCATENATE(INDEX('LŠZ P'!A$2:AN$2000,B710,3),"/",INDEX('LŠZ P'!A$2:AN$2000,B710,4)),CONCATENATE(INDEX('LŠZ H'!A$2:AM$2000,B710,3),"/",INDEX('LŠZ H'!A$2:AM$2000,B710,4)))</f>
        <v>MITO RS S/</v>
      </c>
      <c r="N710" s="225" t="e">
        <f>IF(A710="P",CONCATENATE(INDEX('LŠZ P'!A$2:AN$2000,B710,23),";",INDEX('LŠZ P'!A$2:AN$2000,B710,42)),CONCATENATE(INDEX('LŠZ H'!A$2:AM$2000,B710,23),";",INDEX('LŠZ H'!A$2:AM$2000,B710,39)))</f>
        <v>#REF!</v>
      </c>
      <c r="O710" s="294">
        <v>45613</v>
      </c>
      <c r="P710" s="297"/>
    </row>
    <row r="711" spans="1:16" s="263" customFormat="1">
      <c r="A711" s="225" t="s">
        <v>722</v>
      </c>
      <c r="B711" s="258">
        <v>1209</v>
      </c>
      <c r="C711" s="295">
        <v>707</v>
      </c>
      <c r="D711" s="225" t="str">
        <f>IF(A711="P",INDEX('LŠZ P'!A$2:AN$2000,B711,11),INDEX('LŠZ H'!A$2:AM$2000,B711,11))</f>
        <v>Milan FULAJTÁR</v>
      </c>
      <c r="E711" s="225" t="str">
        <f>IF(A711="P",INDEX('LŠZ P'!A$2:AN$2000,B711,5),INDEX('LŠZ H'!A$2:AM$2000,B711,5))</f>
        <v>OM-L209</v>
      </c>
      <c r="F711" s="225">
        <f>IF(A711="P",INDEX('LŠZ P'!A$2:AN$2000,B711,6),INDEX('LŠZ H'!A$2:AM$2000,B711,6))</f>
        <v>0</v>
      </c>
      <c r="G711" s="258" t="str">
        <f>IF(A711="P",INDEX('LŠZ P'!A$2:AN$2000,B711,21),INDEX('LŠZ H'!A$2:AM$2000,B711,21))</f>
        <v>P</v>
      </c>
      <c r="H711" s="225">
        <f>IF(A711="P",INDEX('LŠZ P'!A$2:AN$2000,B711,17),INDEX('LŠZ H'!A$2:AM$2000,B711,17))</f>
        <v>23144</v>
      </c>
      <c r="I711" s="294">
        <v>44888</v>
      </c>
      <c r="J711" s="258" t="str">
        <f>IF(A711="P",INDEX('LŠZ P'!A$2:AN$2000,B711,2),INDEX('LŠZ H'!A$2:AM$2000,B711,2))</f>
        <v>PK</v>
      </c>
      <c r="K711" s="225" t="str">
        <f>IF(A711="P",CONCATENATE(INDEX('LŠZ P'!A$2:AN$2000,B711,24),",",INDEX('LŠZ P'!A$2:AN$2000,B711,26)," ",INDEX('LŠZ P'!A$2:AN$2000,B711,25)),CONCATENATE(INDEX('LŠZ H'!A$2:AM$2000,B711,24),",",INDEX('LŠZ H'!A$2:AM$2000,B711,26)," ",INDEX('LŠZ H'!A$2:AM$2000,B711,25)))</f>
        <v>Venevská 764/19,EN-A 45735</v>
      </c>
      <c r="L711" s="225" t="str">
        <f>IF(A711="P",INDEX('LŠZ P'!A$2:AN$2000,B711,20),INDEX('LŠZ H'!A$2:AM$2000,B711,20))</f>
        <v>Kišš</v>
      </c>
      <c r="M711" s="225" t="str">
        <f>IF(A711="P",CONCATENATE(INDEX('LŠZ P'!A$2:AN$2000,B711,3),"/",INDEX('LŠZ P'!A$2:AN$2000,B711,4)),CONCATENATE(INDEX('LŠZ H'!A$2:AM$2000,B711,3),"/",INDEX('LŠZ H'!A$2:AM$2000,B711,4)))</f>
        <v>BRIGHT 5 26/</v>
      </c>
      <c r="N711" s="225" t="e">
        <f>IF(A711="P",CONCATENATE(INDEX('LŠZ P'!A$2:AN$2000,B711,23),";",INDEX('LŠZ P'!A$2:AN$2000,B711,42)),CONCATENATE(INDEX('LŠZ H'!A$2:AM$2000,B711,23),";",INDEX('LŠZ H'!A$2:AM$2000,B711,39)))</f>
        <v>#REF!</v>
      </c>
      <c r="O711" s="294">
        <v>45007</v>
      </c>
      <c r="P711" s="297"/>
    </row>
    <row r="712" spans="1:16" s="263" customFormat="1">
      <c r="A712" s="225" t="s">
        <v>722</v>
      </c>
      <c r="B712" s="258">
        <v>355</v>
      </c>
      <c r="C712" s="295">
        <v>708</v>
      </c>
      <c r="D712" s="225" t="str">
        <f>IF(A712="P",INDEX('LŠZ P'!A$2:AN$2000,B712,11),INDEX('LŠZ H'!A$2:AM$2000,B712,11))</f>
        <v>Jaroslav VARDŽÍK</v>
      </c>
      <c r="E712" s="225" t="str">
        <f>IF(A712="P",INDEX('LŠZ P'!A$2:AN$2000,B712,5),INDEX('LŠZ H'!A$2:AM$2000,B712,5))</f>
        <v>OM-P355</v>
      </c>
      <c r="F712" s="225">
        <f>IF(A712="P",INDEX('LŠZ P'!A$2:AN$2000,B712,6),INDEX('LŠZ H'!A$2:AM$2000,B712,6))</f>
        <v>0</v>
      </c>
      <c r="G712" s="258" t="str">
        <f>IF(A712="P",INDEX('LŠZ P'!A$2:AN$2000,B712,21),INDEX('LŠZ H'!A$2:AM$2000,B712,21))</f>
        <v>P</v>
      </c>
      <c r="H712" s="225">
        <f>IF(A712="P",INDEX('LŠZ P'!A$2:AN$2000,B712,17),INDEX('LŠZ H'!A$2:AM$2000,B712,17))</f>
        <v>20716</v>
      </c>
      <c r="I712" s="294">
        <v>44888</v>
      </c>
      <c r="J712" s="258" t="str">
        <f>IF(A712="P",INDEX('LŠZ P'!A$2:AN$2000,B712,2),INDEX('LŠZ H'!A$2:AM$2000,B712,2))</f>
        <v>PK</v>
      </c>
      <c r="K712" s="225" t="str">
        <f>IF(A712="P",CONCATENATE(INDEX('LŠZ P'!A$2:AN$2000,B712,24),",",INDEX('LŠZ P'!A$2:AN$2000,B712,26)," ",INDEX('LŠZ P'!A$2:AN$2000,B712,25)),CONCATENATE(INDEX('LŠZ H'!A$2:AM$2000,B712,24),",",INDEX('LŠZ H'!A$2:AM$2000,B712,26)," ",INDEX('LŠZ H'!A$2:AM$2000,B712,25)))</f>
        <v>Horné Breziny 1,EN-B 45573</v>
      </c>
      <c r="L712" s="225" t="str">
        <f>IF(A712="P",INDEX('LŠZ P'!A$2:AN$2000,B712,20),INDEX('LŠZ H'!A$2:AM$2000,B712,20))</f>
        <v>Kišš</v>
      </c>
      <c r="M712" s="225" t="str">
        <f>IF(A712="P",CONCATENATE(INDEX('LŠZ P'!A$2:AN$2000,B712,3),"/",INDEX('LŠZ P'!A$2:AN$2000,B712,4)),CONCATENATE(INDEX('LŠZ H'!A$2:AM$2000,B712,3),"/",INDEX('LŠZ H'!A$2:AM$2000,B712,4)))</f>
        <v>RUSH 4 ML/</v>
      </c>
      <c r="N712" s="225" t="e">
        <f>IF(A712="P",CONCATENATE(INDEX('LŠZ P'!A$2:AN$2000,B712,23),";",INDEX('LŠZ P'!A$2:AN$2000,B712,42)),CONCATENATE(INDEX('LŠZ H'!A$2:AM$2000,B712,23),";",INDEX('LŠZ H'!A$2:AM$2000,B712,39)))</f>
        <v>#REF!</v>
      </c>
      <c r="O712" s="294">
        <v>45573</v>
      </c>
      <c r="P712" s="297"/>
    </row>
    <row r="713" spans="1:16" s="263" customFormat="1">
      <c r="A713" s="225" t="s">
        <v>722</v>
      </c>
      <c r="B713" s="258">
        <v>334</v>
      </c>
      <c r="C713" s="295">
        <v>709</v>
      </c>
      <c r="D713" s="225" t="str">
        <f>IF(A713="P",INDEX('LŠZ P'!A$2:AN$2000,B713,11),INDEX('LŠZ H'!A$2:AM$2000,B713,11))</f>
        <v>Stanislav PUNA</v>
      </c>
      <c r="E713" s="225" t="str">
        <f>IF(A713="P",INDEX('LŠZ P'!A$2:AN$2000,B713,5),INDEX('LŠZ H'!A$2:AM$2000,B713,5))</f>
        <v>OM-P334</v>
      </c>
      <c r="F713" s="225" t="str">
        <f>IF(A713="P",INDEX('LŠZ P'!A$2:AN$2000,B713,6),INDEX('LŠZ H'!A$2:AM$2000,B713,6))</f>
        <v>P334</v>
      </c>
      <c r="G713" s="258" t="str">
        <f>IF(A713="P",INDEX('LŠZ P'!A$2:AN$2000,B713,21),INDEX('LŠZ H'!A$2:AM$2000,B713,21))</f>
        <v>P/P</v>
      </c>
      <c r="H713" s="225">
        <f>IF(A713="P",INDEX('LŠZ P'!A$2:AN$2000,B713,17),INDEX('LŠZ H'!A$2:AM$2000,B713,17))</f>
        <v>20755</v>
      </c>
      <c r="I713" s="294">
        <v>44894</v>
      </c>
      <c r="J713" s="258" t="str">
        <f>IF(A713="P",INDEX('LŠZ P'!A$2:AN$2000,B713,2),INDEX('LŠZ H'!A$2:AM$2000,B713,2))</f>
        <v>PK</v>
      </c>
      <c r="K713" s="225" t="str">
        <f>IF(A713="P",CONCATENATE(INDEX('LŠZ P'!A$2:AN$2000,B713,24),",",INDEX('LŠZ P'!A$2:AN$2000,B713,26)," ",INDEX('LŠZ P'!A$2:AN$2000,B713,25)),CONCATENATE(INDEX('LŠZ H'!A$2:AM$2000,B713,24),",",INDEX('LŠZ H'!A$2:AM$2000,B713,26)," ",INDEX('LŠZ H'!A$2:AM$2000,B713,25)))</f>
        <v>Selec 301,EN-B 45624</v>
      </c>
      <c r="L713" s="225" t="str">
        <f>IF(A713="P",INDEX('LŠZ P'!A$2:AN$2000,B713,20),INDEX('LŠZ H'!A$2:AM$2000,B713,20))</f>
        <v>Vyparina/Ďurina</v>
      </c>
      <c r="M713" s="225" t="str">
        <f>IF(A713="P",CONCATENATE(INDEX('LŠZ P'!A$2:AN$2000,B713,3),"/",INDEX('LŠZ P'!A$2:AN$2000,B713,4)),CONCATENATE(INDEX('LŠZ H'!A$2:AM$2000,B713,3),"/",INDEX('LŠZ H'!A$2:AM$2000,B713,4)))</f>
        <v>PLUTO 3 SM/MINIPLANE TOP 80</v>
      </c>
      <c r="N713" s="225" t="e">
        <f>IF(A713="P",CONCATENATE(INDEX('LŠZ P'!A$2:AN$2000,B713,23),";",INDEX('LŠZ P'!A$2:AN$2000,B713,42)),CONCATENATE(INDEX('LŠZ H'!A$2:AM$2000,B713,23),";",INDEX('LŠZ H'!A$2:AM$2000,B713,39)))</f>
        <v>#REF!</v>
      </c>
      <c r="O713" s="294">
        <v>45624</v>
      </c>
      <c r="P713" s="297"/>
    </row>
    <row r="714" spans="1:16" s="263" customFormat="1">
      <c r="A714" s="225" t="s">
        <v>489</v>
      </c>
      <c r="B714" s="258">
        <v>412</v>
      </c>
      <c r="C714" s="295">
        <v>710</v>
      </c>
      <c r="D714" s="225" t="str">
        <f>IF(A714="P",INDEX('LŠZ P'!A$2:AN$2000,B714,11),INDEX('LŠZ H'!A$2:AM$2000,B714,11))</f>
        <v>doc. Ing. Branislav BUĽKO, PhD.</v>
      </c>
      <c r="E714" s="225" t="str">
        <f>IF(A714="P",INDEX('LŠZ P'!A$2:AN$2000,B714,5),INDEX('LŠZ H'!A$2:AM$2000,B714,5))</f>
        <v>OM-H412</v>
      </c>
      <c r="F714" s="225">
        <f>IF(A714="P",INDEX('LŠZ P'!A$2:AN$2000,B714,6),INDEX('LŠZ H'!A$2:AM$2000,B714,6))</f>
        <v>0</v>
      </c>
      <c r="G714" s="258" t="str">
        <f>IF(A714="P",INDEX('LŠZ P'!A$2:AN$2000,B714,21),INDEX('LŠZ H'!A$2:AM$2000,B714,21))</f>
        <v>V</v>
      </c>
      <c r="H714" s="225">
        <f>IF(A714="P",INDEX('LŠZ P'!A$2:AN$2000,B714,17),INDEX('LŠZ H'!A$2:AM$2000,B714,17))</f>
        <v>22710</v>
      </c>
      <c r="I714" s="294">
        <v>44894</v>
      </c>
      <c r="J714" s="258" t="str">
        <f>IF(A714="P",INDEX('LŠZ P'!A$2:AN$2000,B714,2),INDEX('LŠZ H'!A$2:AM$2000,B714,2))</f>
        <v>ZK</v>
      </c>
      <c r="K714" s="225" t="str">
        <f>IF(A714="P",CONCATENATE(INDEX('LŠZ P'!A$2:AN$2000,B714,24),",",INDEX('LŠZ P'!A$2:AN$2000,B714,26)," ",INDEX('LŠZ P'!A$2:AN$2000,B714,25)),CONCATENATE(INDEX('LŠZ H'!A$2:AM$2000,B714,24),",",INDEX('LŠZ H'!A$2:AM$2000,B714,26)," ",INDEX('LŠZ H'!A$2:AM$2000,B714,25)))</f>
        <v>Mosadzná 389/8,040 17 Košice</v>
      </c>
      <c r="L714" s="225" t="str">
        <f>IF(A714="P",INDEX('LŠZ P'!A$2:AN$2000,B714,20),INDEX('LŠZ H'!A$2:AM$2000,B714,20))</f>
        <v>Sojka</v>
      </c>
      <c r="M714" s="225" t="str">
        <f>IF(A714="P",CONCATENATE(INDEX('LŠZ P'!A$2:AN$2000,B714,3),"/",INDEX('LŠZ P'!A$2:AN$2000,B714,4)),CONCATENATE(INDEX('LŠZ H'!A$2:AM$2000,B714,3),"/",INDEX('LŠZ H'!A$2:AM$2000,B714,4)))</f>
        <v>MERLIN 133/</v>
      </c>
      <c r="N714" s="225" t="str">
        <f>IF(A714="P",CONCATENATE(INDEX('LŠZ P'!A$2:AN$2000,B714,23),";",INDEX('LŠZ P'!A$2:AN$2000,B714,42)),CONCATENATE(INDEX('LŠZ H'!A$2:AM$2000,B714,23),";",INDEX('LŠZ H'!A$2:AM$2000,B714,39)))</f>
        <v>NIL;</v>
      </c>
      <c r="O714" s="294">
        <v>45615</v>
      </c>
      <c r="P714" s="297"/>
    </row>
    <row r="715" spans="1:16" s="263" customFormat="1">
      <c r="A715" s="225" t="s">
        <v>722</v>
      </c>
      <c r="B715" s="258">
        <v>711</v>
      </c>
      <c r="C715" s="295">
        <v>711</v>
      </c>
      <c r="D715" s="225" t="str">
        <f>IF(A715="P",INDEX('LŠZ P'!A$2:AN$2000,B715,11),INDEX('LŠZ H'!A$2:AM$2000,B715,11))</f>
        <v>Ing. Lukáš BAJÚS</v>
      </c>
      <c r="E715" s="225" t="str">
        <f>IF(A715="P",INDEX('LŠZ P'!A$2:AN$2000,B715,5),INDEX('LŠZ H'!A$2:AM$2000,B715,5))</f>
        <v>OM-P711</v>
      </c>
      <c r="F715" s="225">
        <f>IF(A715="P",INDEX('LŠZ P'!A$2:AN$2000,B715,6),INDEX('LŠZ H'!A$2:AM$2000,B715,6))</f>
        <v>0</v>
      </c>
      <c r="G715" s="258" t="str">
        <f>IF(A715="P",INDEX('LŠZ P'!A$2:AN$2000,B715,21),INDEX('LŠZ H'!A$2:AM$2000,B715,21))</f>
        <v>V</v>
      </c>
      <c r="H715" s="225">
        <f>IF(A715="P",INDEX('LŠZ P'!A$2:AN$2000,B715,17),INDEX('LŠZ H'!A$2:AM$2000,B715,17))</f>
        <v>22711</v>
      </c>
      <c r="I715" s="294">
        <v>44894</v>
      </c>
      <c r="J715" s="258" t="str">
        <f>IF(A715="P",INDEX('LŠZ P'!A$2:AN$2000,B715,2),INDEX('LŠZ H'!A$2:AM$2000,B715,2))</f>
        <v>PK</v>
      </c>
      <c r="K715" s="225" t="str">
        <f>IF(A715="P",CONCATENATE(INDEX('LŠZ P'!A$2:AN$2000,B715,24),",",INDEX('LŠZ P'!A$2:AN$2000,B715,26)," ",INDEX('LŠZ P'!A$2:AN$2000,B715,25)),CONCATENATE(INDEX('LŠZ H'!A$2:AM$2000,B715,24),",",INDEX('LŠZ H'!A$2:AM$2000,B715,26)," ",INDEX('LŠZ H'!A$2:AM$2000,B715,25)))</f>
        <v>Kraskova 961/15,EN-B 45612</v>
      </c>
      <c r="L715" s="225" t="str">
        <f>IF(A715="P",INDEX('LŠZ P'!A$2:AN$2000,B715,20),INDEX('LŠZ H'!A$2:AM$2000,B715,20))</f>
        <v>Vyparina</v>
      </c>
      <c r="M715" s="225" t="str">
        <f>IF(A715="P",CONCATENATE(INDEX('LŠZ P'!A$2:AN$2000,B715,3),"/",INDEX('LŠZ P'!A$2:AN$2000,B715,4)),CONCATENATE(INDEX('LŠZ H'!A$2:AM$2000,B715,3),"/",INDEX('LŠZ H'!A$2:AM$2000,B715,4)))</f>
        <v>RUSH 6 MS/</v>
      </c>
      <c r="N715" s="225" t="e">
        <f>IF(A715="P",CONCATENATE(INDEX('LŠZ P'!A$2:AN$2000,B715,23),";",INDEX('LŠZ P'!A$2:AN$2000,B715,42)),CONCATENATE(INDEX('LŠZ H'!A$2:AM$2000,B715,23),";",INDEX('LŠZ H'!A$2:AM$2000,B715,39)))</f>
        <v>#REF!</v>
      </c>
      <c r="O715" s="294">
        <v>45612</v>
      </c>
      <c r="P715" s="297"/>
    </row>
    <row r="716" spans="1:16" s="263" customFormat="1">
      <c r="A716" s="225" t="s">
        <v>722</v>
      </c>
      <c r="B716" s="258">
        <v>20</v>
      </c>
      <c r="C716" s="295">
        <v>712</v>
      </c>
      <c r="D716" s="225" t="str">
        <f>IF(A716="P",INDEX('LŠZ P'!A$2:AN$2000,B716,11),INDEX('LŠZ H'!A$2:AM$2000,B716,11))</f>
        <v>Paraglidingový klub X-air Žilina</v>
      </c>
      <c r="E716" s="225" t="str">
        <f>IF(A716="P",INDEX('LŠZ P'!A$2:AN$2000,B716,5),INDEX('LŠZ H'!A$2:AM$2000,B716,5))</f>
        <v>OM-P020</v>
      </c>
      <c r="F716" s="225">
        <f>IF(A716="P",INDEX('LŠZ P'!A$2:AN$2000,B716,6),INDEX('LŠZ H'!A$2:AM$2000,B716,6))</f>
        <v>0</v>
      </c>
      <c r="G716" s="258" t="str">
        <f>IF(A716="P",INDEX('LŠZ P'!A$2:AN$2000,B716,21),INDEX('LŠZ H'!A$2:AM$2000,B716,21))</f>
        <v>P</v>
      </c>
      <c r="H716" s="225">
        <f>IF(A716="P",INDEX('LŠZ P'!A$2:AN$2000,B716,17),INDEX('LŠZ H'!A$2:AM$2000,B716,17))</f>
        <v>21072</v>
      </c>
      <c r="I716" s="294">
        <v>44900</v>
      </c>
      <c r="J716" s="258" t="str">
        <f>IF(A716="P",INDEX('LŠZ P'!A$2:AN$2000,B716,2),INDEX('LŠZ H'!A$2:AM$2000,B716,2))</f>
        <v>MPK</v>
      </c>
      <c r="K716" s="225" t="str">
        <f>IF(A716="P",CONCATENATE(INDEX('LŠZ P'!A$2:AN$2000,B716,24),",",INDEX('LŠZ P'!A$2:AN$2000,B716,26)," ",INDEX('LŠZ P'!A$2:AN$2000,B716,25)),CONCATENATE(INDEX('LŠZ H'!A$2:AM$2000,B716,24),",",INDEX('LŠZ H'!A$2:AM$2000,B716,26)," ",INDEX('LŠZ H'!A$2:AM$2000,B716,25)))</f>
        <v>Petzvalova 37,EN-A 45621</v>
      </c>
      <c r="L716" s="225" t="str">
        <f>IF(A716="P",INDEX('LŠZ P'!A$2:AN$2000,B716,20),INDEX('LŠZ H'!A$2:AM$2000,B716,20))</f>
        <v>Vrabec</v>
      </c>
      <c r="M716" s="225" t="str">
        <f>IF(A716="P",CONCATENATE(INDEX('LŠZ P'!A$2:AN$2000,B716,3),"/",INDEX('LŠZ P'!A$2:AN$2000,B716,4)),CONCATENATE(INDEX('LŠZ H'!A$2:AM$2000,B716,3),"/",INDEX('LŠZ H'!A$2:AM$2000,B716,4)))</f>
        <v>PLUTO 4 L /ešte nemá motor</v>
      </c>
      <c r="N716" s="225" t="e">
        <f>IF(A716="P",CONCATENATE(INDEX('LŠZ P'!A$2:AN$2000,B716,23),";",INDEX('LŠZ P'!A$2:AN$2000,B716,42)),CONCATENATE(INDEX('LŠZ H'!A$2:AM$2000,B716,23),";",INDEX('LŠZ H'!A$2:AM$2000,B716,39)))</f>
        <v>#REF!</v>
      </c>
      <c r="O716" s="294">
        <v>45621</v>
      </c>
      <c r="P716" s="297"/>
    </row>
    <row r="717" spans="1:16" s="263" customFormat="1">
      <c r="A717" s="225" t="s">
        <v>722</v>
      </c>
      <c r="B717" s="258">
        <v>201</v>
      </c>
      <c r="C717" s="295">
        <v>713</v>
      </c>
      <c r="D717" s="225" t="str">
        <f>IF(A717="P",INDEX('LŠZ P'!A$2:AN$2000,B717,11),INDEX('LŠZ H'!A$2:AM$2000,B717,11))</f>
        <v>Paraglidingový klub X-air Žilina</v>
      </c>
      <c r="E717" s="225" t="str">
        <f>IF(A717="P",INDEX('LŠZ P'!A$2:AN$2000,B717,5),INDEX('LŠZ H'!A$2:AM$2000,B717,5))</f>
        <v>OM-P201</v>
      </c>
      <c r="F717" s="225">
        <f>IF(A717="P",INDEX('LŠZ P'!A$2:AN$2000,B717,6),INDEX('LŠZ H'!A$2:AM$2000,B717,6))</f>
        <v>0</v>
      </c>
      <c r="G717" s="258" t="str">
        <f>IF(A717="P",INDEX('LŠZ P'!A$2:AN$2000,B717,21),INDEX('LŠZ H'!A$2:AM$2000,B717,21))</f>
        <v>P</v>
      </c>
      <c r="H717" s="225">
        <f>IF(A717="P",INDEX('LŠZ P'!A$2:AN$2000,B717,17),INDEX('LŠZ H'!A$2:AM$2000,B717,17))</f>
        <v>21071</v>
      </c>
      <c r="I717" s="294">
        <v>44900</v>
      </c>
      <c r="J717" s="258" t="str">
        <f>IF(A717="P",INDEX('LŠZ P'!A$2:AN$2000,B717,2),INDEX('LŠZ H'!A$2:AM$2000,B717,2))</f>
        <v>PK</v>
      </c>
      <c r="K717" s="225" t="str">
        <f>IF(A717="P",CONCATENATE(INDEX('LŠZ P'!A$2:AN$2000,B717,24),",",INDEX('LŠZ P'!A$2:AN$2000,B717,26)," ",INDEX('LŠZ P'!A$2:AN$2000,B717,25)),CONCATENATE(INDEX('LŠZ H'!A$2:AM$2000,B717,24),",",INDEX('LŠZ H'!A$2:AM$2000,B717,26)," ",INDEX('LŠZ H'!A$2:AM$2000,B717,25)))</f>
        <v>Petzvalova 37,EN-C 45497</v>
      </c>
      <c r="L717" s="225" t="str">
        <f>IF(A717="P",INDEX('LŠZ P'!A$2:AN$2000,B717,20),INDEX('LŠZ H'!A$2:AM$2000,B717,20))</f>
        <v>Vrabec</v>
      </c>
      <c r="M717" s="225" t="str">
        <f>IF(A717="P",CONCATENATE(INDEX('LŠZ P'!A$2:AN$2000,B717,3),"/",INDEX('LŠZ P'!A$2:AN$2000,B717,4)),CONCATENATE(INDEX('LŠZ H'!A$2:AM$2000,B717,3),"/",INDEX('LŠZ H'!A$2:AM$2000,B717,4)))</f>
        <v>VENUS SC-M/</v>
      </c>
      <c r="N717" s="225" t="e">
        <f>IF(A717="P",CONCATENATE(INDEX('LŠZ P'!A$2:AN$2000,B717,23),";",INDEX('LŠZ P'!A$2:AN$2000,B717,42)),CONCATENATE(INDEX('LŠZ H'!A$2:AM$2000,B717,23),";",INDEX('LŠZ H'!A$2:AM$2000,B717,39)))</f>
        <v>#REF!</v>
      </c>
      <c r="O717" s="294">
        <v>45497</v>
      </c>
      <c r="P717" s="297"/>
    </row>
    <row r="718" spans="1:16" s="263" customFormat="1">
      <c r="A718" s="225" t="s">
        <v>722</v>
      </c>
      <c r="B718" s="258">
        <v>1111</v>
      </c>
      <c r="C718" s="295">
        <v>714</v>
      </c>
      <c r="D718" s="225" t="str">
        <f>IF(A718="P",INDEX('LŠZ P'!A$2:AN$2000,B718,11),INDEX('LŠZ H'!A$2:AM$2000,B718,11))</f>
        <v>Martin ĎURINA</v>
      </c>
      <c r="E718" s="225" t="str">
        <f>IF(A718="P",INDEX('LŠZ P'!A$2:AN$2000,B718,5),INDEX('LŠZ H'!A$2:AM$2000,B718,5))</f>
        <v>OM-L111</v>
      </c>
      <c r="F718" s="225" t="str">
        <f>IF(A718="P",INDEX('LŠZ P'!A$2:AN$2000,B718,6),INDEX('LŠZ H'!A$2:AM$2000,B718,6))</f>
        <v>L111</v>
      </c>
      <c r="G718" s="258" t="str">
        <f>IF(A718="P",INDEX('LŠZ P'!A$2:AN$2000,B718,21),INDEX('LŠZ H'!A$2:AM$2000,B718,21))</f>
        <v>P/P</v>
      </c>
      <c r="H718" s="225">
        <f>IF(A718="P",INDEX('LŠZ P'!A$2:AN$2000,B718,17),INDEX('LŠZ H'!A$2:AM$2000,B718,17))</f>
        <v>18663</v>
      </c>
      <c r="I718" s="294">
        <v>44900</v>
      </c>
      <c r="J718" s="258" t="str">
        <f>IF(A718="P",INDEX('LŠZ P'!A$2:AN$2000,B718,2),INDEX('LŠZ H'!A$2:AM$2000,B718,2))</f>
        <v>MPK</v>
      </c>
      <c r="K718" s="225" t="str">
        <f>IF(A718="P",CONCATENATE(INDEX('LŠZ P'!A$2:AN$2000,B718,24),",",INDEX('LŠZ P'!A$2:AN$2000,B718,26)," ",INDEX('LŠZ P'!A$2:AN$2000,B718,25)),CONCATENATE(INDEX('LŠZ H'!A$2:AM$2000,B718,24),",",INDEX('LŠZ H'!A$2:AM$2000,B718,26)," ",INDEX('LŠZ H'!A$2:AM$2000,B718,25)))</f>
        <v>Jégého 2/11,DGAC 45622</v>
      </c>
      <c r="L718" s="225" t="str">
        <f>IF(A718="P",INDEX('LŠZ P'!A$2:AN$2000,B718,20),INDEX('LŠZ H'!A$2:AM$2000,B718,20))</f>
        <v>Ďurina</v>
      </c>
      <c r="M718" s="225" t="str">
        <f>IF(A718="P",CONCATENATE(INDEX('LŠZ P'!A$2:AN$2000,B718,3),"/",INDEX('LŠZ P'!A$2:AN$2000,B718,4)),CONCATENATE(INDEX('LŠZ H'!A$2:AM$2000,B718,3),"/",INDEX('LŠZ H'!A$2:AM$2000,B718,4)))</f>
        <v>LIFT EU II 400/MD-3T</v>
      </c>
      <c r="N718" s="225" t="e">
        <f>IF(A718="P",CONCATENATE(INDEX('LŠZ P'!A$2:AN$2000,B718,23),";",INDEX('LŠZ P'!A$2:AN$2000,B718,42)),CONCATENATE(INDEX('LŠZ H'!A$2:AM$2000,B718,23),";",INDEX('LŠZ H'!A$2:AM$2000,B718,39)))</f>
        <v>#REF!</v>
      </c>
      <c r="O718" s="294">
        <v>45622</v>
      </c>
      <c r="P718" s="297"/>
    </row>
    <row r="719" spans="1:16" s="263" customFormat="1">
      <c r="A719" s="225" t="s">
        <v>722</v>
      </c>
      <c r="B719" s="258">
        <v>894</v>
      </c>
      <c r="C719" s="295">
        <v>715</v>
      </c>
      <c r="D719" s="225" t="str">
        <f>IF(A719="P",INDEX('LŠZ P'!A$2:AN$2000,B719,11),INDEX('LŠZ H'!A$2:AM$2000,B719,11))</f>
        <v>Martin ĎURINA</v>
      </c>
      <c r="E719" s="225" t="str">
        <f>IF(A719="P",INDEX('LŠZ P'!A$2:AN$2000,B719,5),INDEX('LŠZ H'!A$2:AM$2000,B719,5))</f>
        <v>OM-P894</v>
      </c>
      <c r="F719" s="225" t="str">
        <f>IF(A719="P",INDEX('LŠZ P'!A$2:AN$2000,B719,6),INDEX('LŠZ H'!A$2:AM$2000,B719,6))</f>
        <v>P628</v>
      </c>
      <c r="G719" s="258" t="str">
        <f>IF(A719="P",INDEX('LŠZ P'!A$2:AN$2000,B719,21),INDEX('LŠZ H'!A$2:AM$2000,B719,21))</f>
        <v>P</v>
      </c>
      <c r="H719" s="225">
        <f>IF(A719="P",INDEX('LŠZ P'!A$2:AN$2000,B719,17),INDEX('LŠZ H'!A$2:AM$2000,B719,17))</f>
        <v>20752</v>
      </c>
      <c r="I719" s="294">
        <v>44900</v>
      </c>
      <c r="J719" s="258" t="str">
        <f>IF(A719="P",INDEX('LŠZ P'!A$2:AN$2000,B719,2),INDEX('LŠZ H'!A$2:AM$2000,B719,2))</f>
        <v>MPK</v>
      </c>
      <c r="K719" s="225" t="str">
        <f>IF(A719="P",CONCATENATE(INDEX('LŠZ P'!A$2:AN$2000,B719,24),",",INDEX('LŠZ P'!A$2:AN$2000,B719,26)," ",INDEX('LŠZ P'!A$2:AN$2000,B719,25)),CONCATENATE(INDEX('LŠZ H'!A$2:AM$2000,B719,24),",",INDEX('LŠZ H'!A$2:AM$2000,B719,26)," ",INDEX('LŠZ H'!A$2:AM$2000,B719,25)))</f>
        <v>Jégého 2/11,EN-B 45622</v>
      </c>
      <c r="L719" s="225" t="str">
        <f>IF(A719="P",INDEX('LŠZ P'!A$2:AN$2000,B719,20),INDEX('LŠZ H'!A$2:AM$2000,B719,20))</f>
        <v>Ďurina</v>
      </c>
      <c r="M719" s="225" t="str">
        <f>IF(A719="P",CONCATENATE(INDEX('LŠZ P'!A$2:AN$2000,B719,3),"/",INDEX('LŠZ P'!A$2:AN$2000,B719,4)),CONCATENATE(INDEX('LŠZ H'!A$2:AM$2000,B719,3),"/",INDEX('LŠZ H'!A$2:AM$2000,B719,4)))</f>
        <v>VEGA TANDEM XXXL/</v>
      </c>
      <c r="N719" s="225" t="e">
        <f>IF(A719="P",CONCATENATE(INDEX('LŠZ P'!A$2:AN$2000,B719,23),";",INDEX('LŠZ P'!A$2:AN$2000,B719,42)),CONCATENATE(INDEX('LŠZ H'!A$2:AM$2000,B719,23),";",INDEX('LŠZ H'!A$2:AM$2000,B719,39)))</f>
        <v>#REF!</v>
      </c>
      <c r="O719" s="294">
        <v>45622</v>
      </c>
      <c r="P719" s="297"/>
    </row>
    <row r="720" spans="1:16" s="263" customFormat="1">
      <c r="A720" s="225" t="s">
        <v>722</v>
      </c>
      <c r="B720" s="258">
        <v>217</v>
      </c>
      <c r="C720" s="295">
        <v>716</v>
      </c>
      <c r="D720" s="225" t="str">
        <f>IF(A720="P",INDEX('LŠZ P'!A$2:AN$2000,B720,11),INDEX('LŠZ H'!A$2:AM$2000,B720,11))</f>
        <v>Bc. Jakub HORNIČÁK</v>
      </c>
      <c r="E720" s="225" t="str">
        <f>IF(A720="P",INDEX('LŠZ P'!A$2:AN$2000,B720,5),INDEX('LŠZ H'!A$2:AM$2000,B720,5))</f>
        <v>OM-P217</v>
      </c>
      <c r="F720" s="225">
        <f>IF(A720="P",INDEX('LŠZ P'!A$2:AN$2000,B720,6),INDEX('LŠZ H'!A$2:AM$2000,B720,6))</f>
        <v>0</v>
      </c>
      <c r="G720" s="258" t="str">
        <f>IF(A720="P",INDEX('LŠZ P'!A$2:AN$2000,B720,21),INDEX('LŠZ H'!A$2:AM$2000,B720,21))</f>
        <v>P</v>
      </c>
      <c r="H720" s="225">
        <f>IF(A720="P",INDEX('LŠZ P'!A$2:AN$2000,B720,17),INDEX('LŠZ H'!A$2:AM$2000,B720,17))</f>
        <v>19256</v>
      </c>
      <c r="I720" s="294">
        <v>44900</v>
      </c>
      <c r="J720" s="258" t="str">
        <f>IF(A720="P",INDEX('LŠZ P'!A$2:AN$2000,B720,2),INDEX('LŠZ H'!A$2:AM$2000,B720,2))</f>
        <v>PK</v>
      </c>
      <c r="K720" s="225" t="str">
        <f>IF(A720="P",CONCATENATE(INDEX('LŠZ P'!A$2:AN$2000,B720,24),",",INDEX('LŠZ P'!A$2:AN$2000,B720,26)," ",INDEX('LŠZ P'!A$2:AN$2000,B720,25)),CONCATENATE(INDEX('LŠZ H'!A$2:AM$2000,B720,24),",",INDEX('LŠZ H'!A$2:AM$2000,B720,26)," ",INDEX('LŠZ H'!A$2:AM$2000,B720,25)))</f>
        <v>Starohorská 7,EN-B 45606</v>
      </c>
      <c r="L720" s="225" t="str">
        <f>IF(A720="P",INDEX('LŠZ P'!A$2:AN$2000,B720,20),INDEX('LŠZ H'!A$2:AM$2000,B720,20))</f>
        <v>Muhelyi</v>
      </c>
      <c r="M720" s="225" t="str">
        <f>IF(A720="P",CONCATENATE(INDEX('LŠZ P'!A$2:AN$2000,B720,3),"/",INDEX('LŠZ P'!A$2:AN$2000,B720,4)),CONCATENATE(INDEX('LŠZ H'!A$2:AM$2000,B720,3),"/",INDEX('LŠZ H'!A$2:AM$2000,B720,4)))</f>
        <v>RUSH 4 MS/</v>
      </c>
      <c r="N720" s="225" t="e">
        <f>IF(A720="P",CONCATENATE(INDEX('LŠZ P'!A$2:AN$2000,B720,23),";",INDEX('LŠZ P'!A$2:AN$2000,B720,42)),CONCATENATE(INDEX('LŠZ H'!A$2:AM$2000,B720,23),";",INDEX('LŠZ H'!A$2:AM$2000,B720,39)))</f>
        <v>#REF!</v>
      </c>
      <c r="O720" s="294">
        <v>45606</v>
      </c>
      <c r="P720" s="297"/>
    </row>
    <row r="721" spans="1:16" s="263" customFormat="1">
      <c r="A721" s="225" t="s">
        <v>722</v>
      </c>
      <c r="B721" s="258">
        <v>1372</v>
      </c>
      <c r="C721" s="295">
        <v>717</v>
      </c>
      <c r="D721" s="225" t="str">
        <f>IF(A721="P",INDEX('LŠZ P'!A$2:AN$2000,B721,11),INDEX('LŠZ H'!A$2:AM$2000,B721,11))</f>
        <v>Katarína KOPOLDOVÁ</v>
      </c>
      <c r="E721" s="225" t="str">
        <f>IF(A721="P",INDEX('LŠZ P'!A$2:AN$2000,B721,5),INDEX('LŠZ H'!A$2:AM$2000,B721,5))</f>
        <v>OM-L372</v>
      </c>
      <c r="F721" s="225">
        <f>IF(A721="P",INDEX('LŠZ P'!A$2:AN$2000,B721,6),INDEX('LŠZ H'!A$2:AM$2000,B721,6))</f>
        <v>0</v>
      </c>
      <c r="G721" s="258" t="str">
        <f>IF(A721="P",INDEX('LŠZ P'!A$2:AN$2000,B721,21),INDEX('LŠZ H'!A$2:AM$2000,B721,21))</f>
        <v>P</v>
      </c>
      <c r="H721" s="225">
        <f>IF(A721="P",INDEX('LŠZ P'!A$2:AN$2000,B721,17),INDEX('LŠZ H'!A$2:AM$2000,B721,17))</f>
        <v>21015</v>
      </c>
      <c r="I721" s="294">
        <v>44900</v>
      </c>
      <c r="J721" s="258" t="str">
        <f>IF(A721="P",INDEX('LŠZ P'!A$2:AN$2000,B721,2),INDEX('LŠZ H'!A$2:AM$2000,B721,2))</f>
        <v>PK</v>
      </c>
      <c r="K721" s="225" t="str">
        <f>IF(A721="P",CONCATENATE(INDEX('LŠZ P'!A$2:AN$2000,B721,24),",",INDEX('LŠZ P'!A$2:AN$2000,B721,26)," ",INDEX('LŠZ P'!A$2:AN$2000,B721,25)),CONCATENATE(INDEX('LŠZ H'!A$2:AM$2000,B721,24),",",INDEX('LŠZ H'!A$2:AM$2000,B721,26)," ",INDEX('LŠZ H'!A$2:AM$2000,B721,25)))</f>
        <v>Považská 30 ,EN-C 45624</v>
      </c>
      <c r="L721" s="225" t="str">
        <f>IF(A721="P",INDEX('LŠZ P'!A$2:AN$2000,B721,20),INDEX('LŠZ H'!A$2:AM$2000,B721,20))</f>
        <v>Šimek</v>
      </c>
      <c r="M721" s="225" t="str">
        <f>IF(A721="P",CONCATENATE(INDEX('LŠZ P'!A$2:AN$2000,B721,3),"/",INDEX('LŠZ P'!A$2:AN$2000,B721,4)),CONCATENATE(INDEX('LŠZ H'!A$2:AM$2000,B721,3),"/",INDEX('LŠZ H'!A$2:AM$2000,B721,4)))</f>
        <v>DELTA 3 S/</v>
      </c>
      <c r="N721" s="225" t="e">
        <f>IF(A721="P",CONCATENATE(INDEX('LŠZ P'!A$2:AN$2000,B721,23),";",INDEX('LŠZ P'!A$2:AN$2000,B721,42)),CONCATENATE(INDEX('LŠZ H'!A$2:AM$2000,B721,23),";",INDEX('LŠZ H'!A$2:AM$2000,B721,39)))</f>
        <v>#REF!</v>
      </c>
      <c r="O721" s="294">
        <v>45624</v>
      </c>
      <c r="P721" s="297"/>
    </row>
    <row r="722" spans="1:16" s="263" customFormat="1">
      <c r="A722" s="225" t="s">
        <v>722</v>
      </c>
      <c r="B722" s="258">
        <v>68</v>
      </c>
      <c r="C722" s="295">
        <v>718</v>
      </c>
      <c r="D722" s="225" t="str">
        <f>IF(A722="P",INDEX('LŠZ P'!A$2:AN$2000,B722,11),INDEX('LŠZ H'!A$2:AM$2000,B722,11))</f>
        <v>Ing. Peter CIPKA</v>
      </c>
      <c r="E722" s="225" t="str">
        <f>IF(A722="P",INDEX('LŠZ P'!A$2:AN$2000,B722,5),INDEX('LŠZ H'!A$2:AM$2000,B722,5))</f>
        <v>OM-P068</v>
      </c>
      <c r="F722" s="225">
        <f>IF(A722="P",INDEX('LŠZ P'!A$2:AN$2000,B722,6),INDEX('LŠZ H'!A$2:AM$2000,B722,6))</f>
        <v>0</v>
      </c>
      <c r="G722" s="258" t="str">
        <f>IF(A722="P",INDEX('LŠZ P'!A$2:AN$2000,B722,21),INDEX('LŠZ H'!A$2:AM$2000,B722,21))</f>
        <v>V</v>
      </c>
      <c r="H722" s="225">
        <v>22718</v>
      </c>
      <c r="I722" s="294">
        <v>44901</v>
      </c>
      <c r="J722" s="258" t="str">
        <f>IF(A722="P",INDEX('LŠZ P'!A$2:AN$2000,B722,2),INDEX('LŠZ H'!A$2:AM$2000,B722,2))</f>
        <v>PK</v>
      </c>
      <c r="K722" s="225" t="str">
        <f>IF(A722="P",CONCATENATE(INDEX('LŠZ P'!A$2:AN$2000,B722,24),",",INDEX('LŠZ P'!A$2:AN$2000,B722,26)," ",INDEX('LŠZ P'!A$2:AN$2000,B722,25)),CONCATENATE(INDEX('LŠZ H'!A$2:AM$2000,B722,24),",",INDEX('LŠZ H'!A$2:AM$2000,B722,26)," ",INDEX('LŠZ H'!A$2:AM$2000,B722,25)))</f>
        <v>Pod vlekom 10,EN-A 45622</v>
      </c>
      <c r="L722" s="225" t="str">
        <f>IF(A722="P",INDEX('LŠZ P'!A$2:AN$2000,B722,20),INDEX('LŠZ H'!A$2:AM$2000,B722,20))</f>
        <v>Muhelyi</v>
      </c>
      <c r="M722" s="225" t="str">
        <f>IF(A722="P",CONCATENATE(INDEX('LŠZ P'!A$2:AN$2000,B722,3),"/",INDEX('LŠZ P'!A$2:AN$2000,B722,4)),CONCATENATE(INDEX('LŠZ H'!A$2:AM$2000,B722,3),"/",INDEX('LŠZ H'!A$2:AM$2000,B722,4)))</f>
        <v>ALPHA 7 26/</v>
      </c>
      <c r="N722" s="225" t="e">
        <f>IF(A722="P",CONCATENATE(INDEX('LŠZ P'!A$2:AN$2000,B722,23),";",INDEX('LŠZ P'!A$2:AN$2000,B722,42)),CONCATENATE(INDEX('LŠZ H'!A$2:AM$2000,B722,23),";",INDEX('LŠZ H'!A$2:AM$2000,B722,39)))</f>
        <v>#REF!</v>
      </c>
      <c r="O722" s="294">
        <v>45622</v>
      </c>
      <c r="P722" s="297"/>
    </row>
    <row r="723" spans="1:16" s="263" customFormat="1">
      <c r="A723" s="225" t="s">
        <v>722</v>
      </c>
      <c r="B723" s="258">
        <v>271</v>
      </c>
      <c r="C723" s="295">
        <v>719</v>
      </c>
      <c r="D723" s="225" t="str">
        <f>IF(A723="P",INDEX('LŠZ P'!A$2:AN$2000,B723,11),INDEX('LŠZ H'!A$2:AM$2000,B723,11))</f>
        <v>Marek BLAŠKO</v>
      </c>
      <c r="E723" s="225" t="str">
        <f>IF(A723="P",INDEX('LŠZ P'!A$2:AN$2000,B723,5),INDEX('LŠZ H'!A$2:AM$2000,B723,5))</f>
        <v>OM-P271</v>
      </c>
      <c r="F723" s="225">
        <f>IF(A723="P",INDEX('LŠZ P'!A$2:AN$2000,B723,6),INDEX('LŠZ H'!A$2:AM$2000,B723,6))</f>
        <v>0</v>
      </c>
      <c r="G723" s="258" t="str">
        <f>IF(A723="P",INDEX('LŠZ P'!A$2:AN$2000,B723,21),INDEX('LŠZ H'!A$2:AM$2000,B723,21))</f>
        <v>V</v>
      </c>
      <c r="H723" s="225">
        <v>22719</v>
      </c>
      <c r="I723" s="294">
        <v>44901</v>
      </c>
      <c r="J723" s="258" t="str">
        <f>IF(A723="P",INDEX('LŠZ P'!A$2:AN$2000,B723,2),INDEX('LŠZ H'!A$2:AM$2000,B723,2))</f>
        <v>PK</v>
      </c>
      <c r="K723" s="225" t="str">
        <f>IF(A723="P",CONCATENATE(INDEX('LŠZ P'!A$2:AN$2000,B723,24),",",INDEX('LŠZ P'!A$2:AN$2000,B723,26)," ",INDEX('LŠZ P'!A$2:AN$2000,B723,25)),CONCATENATE(INDEX('LŠZ H'!A$2:AM$2000,B723,24),",",INDEX('LŠZ H'!A$2:AM$2000,B723,26)," ",INDEX('LŠZ H'!A$2:AM$2000,B723,25)))</f>
        <v>Mlynská 14,EN-B 45609</v>
      </c>
      <c r="L723" s="225" t="str">
        <f>IF(A723="P",INDEX('LŠZ P'!A$2:AN$2000,B723,20),INDEX('LŠZ H'!A$2:AM$2000,B723,20))</f>
        <v>Muhelyi</v>
      </c>
      <c r="M723" s="225" t="str">
        <f>IF(A723="P",CONCATENATE(INDEX('LŠZ P'!A$2:AN$2000,B723,3),"/",INDEX('LŠZ P'!A$2:AN$2000,B723,4)),CONCATENATE(INDEX('LŠZ H'!A$2:AM$2000,B723,3),"/",INDEX('LŠZ H'!A$2:AM$2000,B723,4)))</f>
        <v>RUSH 5 L/</v>
      </c>
      <c r="N723" s="225" t="e">
        <f>IF(A723="P",CONCATENATE(INDEX('LŠZ P'!A$2:AN$2000,B723,23),";",INDEX('LŠZ P'!A$2:AN$2000,B723,42)),CONCATENATE(INDEX('LŠZ H'!A$2:AM$2000,B723,23),";",INDEX('LŠZ H'!A$2:AM$2000,B723,39)))</f>
        <v>#REF!</v>
      </c>
      <c r="O723" s="294">
        <v>45609</v>
      </c>
      <c r="P723" s="297"/>
    </row>
    <row r="724" spans="1:16" s="265" customFormat="1">
      <c r="A724" s="225" t="s">
        <v>722</v>
      </c>
      <c r="B724" s="258">
        <v>307</v>
      </c>
      <c r="C724" s="295">
        <v>720</v>
      </c>
      <c r="D724" s="225" t="str">
        <f>IF(A724="P",INDEX('LŠZ P'!A$2:AN$2000,B724,11),INDEX('LŠZ H'!A$2:AM$2000,B724,11))</f>
        <v>Miriama TÓBIKOVÁ</v>
      </c>
      <c r="E724" s="225" t="str">
        <f>IF(A724="P",INDEX('LŠZ P'!A$2:AN$2000,B724,5),INDEX('LŠZ H'!A$2:AM$2000,B724,5))</f>
        <v>OM-P307</v>
      </c>
      <c r="F724" s="225">
        <f>IF(A724="P",INDEX('LŠZ P'!A$2:AN$2000,B724,6),INDEX('LŠZ H'!A$2:AM$2000,B724,6))</f>
        <v>0</v>
      </c>
      <c r="G724" s="258" t="str">
        <f>IF(A724="P",INDEX('LŠZ P'!A$2:AN$2000,B724,21),INDEX('LŠZ H'!A$2:AM$2000,B724,21))</f>
        <v>V</v>
      </c>
      <c r="H724" s="225">
        <v>22720</v>
      </c>
      <c r="I724" s="294">
        <v>44901</v>
      </c>
      <c r="J724" s="258" t="str">
        <f>IF(A724="P",INDEX('LŠZ P'!A$2:AN$2000,B724,2),INDEX('LŠZ H'!A$2:AM$2000,B724,2))</f>
        <v>PK</v>
      </c>
      <c r="K724" s="225" t="str">
        <f>IF(A724="P",CONCATENATE(INDEX('LŠZ P'!A$2:AN$2000,B724,24),",",INDEX('LŠZ P'!A$2:AN$2000,B724,26)," ",INDEX('LŠZ P'!A$2:AN$2000,B724,25)),CONCATENATE(INDEX('LŠZ H'!A$2:AM$2000,B724,24),",",INDEX('LŠZ H'!A$2:AM$2000,B724,26)," ",INDEX('LŠZ H'!A$2:AM$2000,B724,25)))</f>
        <v>Francisciho 207/21,EN-A 45606</v>
      </c>
      <c r="L724" s="225" t="str">
        <f>IF(A724="P",INDEX('LŠZ P'!A$2:AN$2000,B724,20),INDEX('LŠZ H'!A$2:AM$2000,B724,20))</f>
        <v>Muhelyi</v>
      </c>
      <c r="M724" s="225" t="str">
        <f>IF(A724="P",CONCATENATE(INDEX('LŠZ P'!A$2:AN$2000,B724,3),"/",INDEX('LŠZ P'!A$2:AN$2000,B724,4)),CONCATENATE(INDEX('LŠZ H'!A$2:AM$2000,B724,3),"/",INDEX('LŠZ H'!A$2:AM$2000,B724,4)))</f>
        <v>EAZY 2 XS/</v>
      </c>
      <c r="N724" s="225" t="e">
        <f>IF(A724="P",CONCATENATE(INDEX('LŠZ P'!A$2:AN$2000,B724,23),";",INDEX('LŠZ P'!A$2:AN$2000,B724,42)),CONCATENATE(INDEX('LŠZ H'!A$2:AM$2000,B724,23),";",INDEX('LŠZ H'!A$2:AM$2000,B724,39)))</f>
        <v>#REF!</v>
      </c>
      <c r="O724" s="294">
        <v>45606</v>
      </c>
      <c r="P724" s="297"/>
    </row>
    <row r="725" spans="1:16" s="263" customFormat="1">
      <c r="A725" s="225" t="s">
        <v>722</v>
      </c>
      <c r="B725" s="258">
        <v>353</v>
      </c>
      <c r="C725" s="295">
        <v>721</v>
      </c>
      <c r="D725" s="225" t="str">
        <f>IF(A725="P",INDEX('LŠZ P'!A$2:AN$2000,B725,11),INDEX('LŠZ H'!A$2:AM$2000,B725,11))</f>
        <v>Peter LADZIANSKY</v>
      </c>
      <c r="E725" s="225" t="str">
        <f>IF(A725="P",INDEX('LŠZ P'!A$2:AN$2000,B725,5),INDEX('LŠZ H'!A$2:AM$2000,B725,5))</f>
        <v>OM-P353</v>
      </c>
      <c r="F725" s="225">
        <f>IF(A725="P",INDEX('LŠZ P'!A$2:AN$2000,B725,6),INDEX('LŠZ H'!A$2:AM$2000,B725,6))</f>
        <v>0</v>
      </c>
      <c r="G725" s="258" t="str">
        <f>IF(A725="P",INDEX('LŠZ P'!A$2:AN$2000,B725,21),INDEX('LŠZ H'!A$2:AM$2000,B725,21))</f>
        <v>V</v>
      </c>
      <c r="H725" s="225">
        <v>22721</v>
      </c>
      <c r="I725" s="294">
        <v>44901</v>
      </c>
      <c r="J725" s="258" t="str">
        <f>IF(A725="P",INDEX('LŠZ P'!A$2:AN$2000,B725,2),INDEX('LŠZ H'!A$2:AM$2000,B725,2))</f>
        <v>PK</v>
      </c>
      <c r="K725" s="225" t="str">
        <f>IF(A725="P",CONCATENATE(INDEX('LŠZ P'!A$2:AN$2000,B725,24),",",INDEX('LŠZ P'!A$2:AN$2000,B725,26)," ",INDEX('LŠZ P'!A$2:AN$2000,B725,25)),CONCATENATE(INDEX('LŠZ H'!A$2:AM$2000,B725,24),",",INDEX('LŠZ H'!A$2:AM$2000,B725,26)," ",INDEX('LŠZ H'!A$2:AM$2000,B725,25)))</f>
        <v>Učiteľská 11,EN-B 45628</v>
      </c>
      <c r="L725" s="225" t="str">
        <f>IF(A725="P",INDEX('LŠZ P'!A$2:AN$2000,B725,20),INDEX('LŠZ H'!A$2:AM$2000,B725,20))</f>
        <v>Vrabec</v>
      </c>
      <c r="M725" s="225" t="str">
        <f>IF(A725="P",CONCATENATE(INDEX('LŠZ P'!A$2:AN$2000,B725,3),"/",INDEX('LŠZ P'!A$2:AN$2000,B725,4)),CONCATENATE(INDEX('LŠZ H'!A$2:AM$2000,B725,3),"/",INDEX('LŠZ H'!A$2:AM$2000,B725,4)))</f>
        <v>PLUTO 3 ML/</v>
      </c>
      <c r="N725" s="225" t="e">
        <f>IF(A725="P",CONCATENATE(INDEX('LŠZ P'!A$2:AN$2000,B725,23),";",INDEX('LŠZ P'!A$2:AN$2000,B725,42)),CONCATENATE(INDEX('LŠZ H'!A$2:AM$2000,B725,23),";",INDEX('LŠZ H'!A$2:AM$2000,B725,39)))</f>
        <v>#REF!</v>
      </c>
      <c r="O725" s="294">
        <v>45628</v>
      </c>
      <c r="P725" s="297"/>
    </row>
    <row r="726" spans="1:16" s="263" customFormat="1">
      <c r="A726" s="225" t="s">
        <v>722</v>
      </c>
      <c r="B726" s="258">
        <v>411</v>
      </c>
      <c r="C726" s="295">
        <v>722</v>
      </c>
      <c r="D726" s="225" t="str">
        <f>IF(A726="P",INDEX('LŠZ P'!A$2:AN$2000,B726,11),INDEX('LŠZ H'!A$2:AM$2000,B726,11))</f>
        <v>Dušan LIPTAI</v>
      </c>
      <c r="E726" s="225" t="str">
        <f>IF(A726="P",INDEX('LŠZ P'!A$2:AN$2000,B726,5),INDEX('LŠZ H'!A$2:AM$2000,B726,5))</f>
        <v>OM-P411</v>
      </c>
      <c r="F726" s="225">
        <f>IF(A726="P",INDEX('LŠZ P'!A$2:AN$2000,B726,6),INDEX('LŠZ H'!A$2:AM$2000,B726,6))</f>
        <v>0</v>
      </c>
      <c r="G726" s="258" t="str">
        <f>IF(A726="P",INDEX('LŠZ P'!A$2:AN$2000,B726,21),INDEX('LŠZ H'!A$2:AM$2000,B726,21))</f>
        <v>V</v>
      </c>
      <c r="H726" s="225">
        <v>22722</v>
      </c>
      <c r="I726" s="294">
        <v>44901</v>
      </c>
      <c r="J726" s="258" t="str">
        <f>IF(A726="P",INDEX('LŠZ P'!A$2:AN$2000,B726,2),INDEX('LŠZ H'!A$2:AM$2000,B726,2))</f>
        <v>PK</v>
      </c>
      <c r="K726" s="225" t="str">
        <f>IF(A726="P",CONCATENATE(INDEX('LŠZ P'!A$2:AN$2000,B726,24),",",INDEX('LŠZ P'!A$2:AN$2000,B726,26)," ",INDEX('LŠZ P'!A$2:AN$2000,B726,25)),CONCATENATE(INDEX('LŠZ H'!A$2:AM$2000,B726,24),",",INDEX('LŠZ H'!A$2:AM$2000,B726,26)," ",INDEX('LŠZ H'!A$2:AM$2000,B726,25)))</f>
        <v>Vyšná Slaná 151,EN-A 45628</v>
      </c>
      <c r="L726" s="225" t="str">
        <f>IF(A726="P",INDEX('LŠZ P'!A$2:AN$2000,B726,20),INDEX('LŠZ H'!A$2:AM$2000,B726,20))</f>
        <v>Vrabec</v>
      </c>
      <c r="M726" s="225" t="str">
        <f>IF(A726="P",CONCATENATE(INDEX('LŠZ P'!A$2:AN$2000,B726,3),"/",INDEX('LŠZ P'!A$2:AN$2000,B726,4)),CONCATENATE(INDEX('LŠZ H'!A$2:AM$2000,B726,3),"/",INDEX('LŠZ H'!A$2:AM$2000,B726,4)))</f>
        <v>CARANCHO L/</v>
      </c>
      <c r="N726" s="225" t="e">
        <f>IF(A726="P",CONCATENATE(INDEX('LŠZ P'!A$2:AN$2000,B726,23),";",INDEX('LŠZ P'!A$2:AN$2000,B726,42)),CONCATENATE(INDEX('LŠZ H'!A$2:AM$2000,B726,23),";",INDEX('LŠZ H'!A$2:AM$2000,B726,39)))</f>
        <v>#REF!</v>
      </c>
      <c r="O726" s="294">
        <v>45628</v>
      </c>
      <c r="P726" s="297"/>
    </row>
    <row r="727" spans="1:16" s="263" customFormat="1">
      <c r="A727" s="225" t="s">
        <v>722</v>
      </c>
      <c r="B727" s="258">
        <v>188</v>
      </c>
      <c r="C727" s="295">
        <v>723</v>
      </c>
      <c r="D727" s="225" t="str">
        <f>IF(A727="P",INDEX('LŠZ P'!A$2:AN$2000,B727,11),INDEX('LŠZ H'!A$2:AM$2000,B727,11))</f>
        <v>Ing. Jozef VRABEC</v>
      </c>
      <c r="E727" s="225" t="str">
        <f>IF(A727="P",INDEX('LŠZ P'!A$2:AN$2000,B727,5),INDEX('LŠZ H'!A$2:AM$2000,B727,5))</f>
        <v>OM-P188</v>
      </c>
      <c r="F727" s="225">
        <f>IF(A727="P",INDEX('LŠZ P'!A$2:AN$2000,B727,6),INDEX('LŠZ H'!A$2:AM$2000,B727,6))</f>
        <v>0</v>
      </c>
      <c r="G727" s="258" t="str">
        <f>IF(A727="P",INDEX('LŠZ P'!A$2:AN$2000,B727,21),INDEX('LŠZ H'!A$2:AM$2000,B727,21))</f>
        <v>P</v>
      </c>
      <c r="H727" s="225">
        <f>IF(A727="P",INDEX('LŠZ P'!A$2:AN$2000,B727,17),INDEX('LŠZ H'!A$2:AM$2000,B727,17))</f>
        <v>20689</v>
      </c>
      <c r="I727" s="294">
        <v>44903</v>
      </c>
      <c r="J727" s="258" t="str">
        <f>IF(A727="P",INDEX('LŠZ P'!A$2:AN$2000,B727,2),INDEX('LŠZ H'!A$2:AM$2000,B727,2))</f>
        <v>PK</v>
      </c>
      <c r="K727" s="225" t="str">
        <f>IF(A727="P",CONCATENATE(INDEX('LŠZ P'!A$2:AN$2000,B727,24),",",INDEX('LŠZ P'!A$2:AN$2000,B727,26)," ",INDEX('LŠZ P'!A$2:AN$2000,B727,25)),CONCATENATE(INDEX('LŠZ H'!A$2:AM$2000,B727,24),",",INDEX('LŠZ H'!A$2:AM$2000,B727,26)," ",INDEX('LŠZ H'!A$2:AM$2000,B727,25)))</f>
        <v>Budovateľov 114/8,EN-B 45245</v>
      </c>
      <c r="L727" s="225" t="str">
        <f>IF(A727="P",INDEX('LŠZ P'!A$2:AN$2000,B727,20),INDEX('LŠZ H'!A$2:AM$2000,B727,20))</f>
        <v>Jánošík</v>
      </c>
      <c r="M727" s="225" t="str">
        <f>IF(A727="P",CONCATENATE(INDEX('LŠZ P'!A$2:AN$2000,B727,3),"/",INDEX('LŠZ P'!A$2:AN$2000,B727,4)),CONCATENATE(INDEX('LŠZ H'!A$2:AM$2000,B727,3),"/",INDEX('LŠZ H'!A$2:AM$2000,B727,4)))</f>
        <v>IMPULS 2 28/</v>
      </c>
      <c r="N727" s="225" t="e">
        <f>IF(A727="P",CONCATENATE(INDEX('LŠZ P'!A$2:AN$2000,B727,23),";",INDEX('LŠZ P'!A$2:AN$2000,B727,42)),CONCATENATE(INDEX('LŠZ H'!A$2:AM$2000,B727,23),";",INDEX('LŠZ H'!A$2:AM$2000,B727,39)))</f>
        <v>#REF!</v>
      </c>
      <c r="O727" s="294">
        <v>45245</v>
      </c>
      <c r="P727" s="297"/>
    </row>
    <row r="728" spans="1:16" s="263" customFormat="1">
      <c r="A728" s="225" t="s">
        <v>722</v>
      </c>
      <c r="B728" s="258">
        <v>603</v>
      </c>
      <c r="C728" s="295">
        <v>724</v>
      </c>
      <c r="D728" s="225" t="str">
        <f>IF(A728="P",INDEX('LŠZ P'!A$2:AN$2000,B728,11),INDEX('LŠZ H'!A$2:AM$2000,B728,11))</f>
        <v>Ing. Jozef VRABEC</v>
      </c>
      <c r="E728" s="225" t="str">
        <f>IF(A728="P",INDEX('LŠZ P'!A$2:AN$2000,B728,5),INDEX('LŠZ H'!A$2:AM$2000,B728,5))</f>
        <v>OM-P603</v>
      </c>
      <c r="F728" s="225">
        <f>IF(A728="P",INDEX('LŠZ P'!A$2:AN$2000,B728,6),INDEX('LŠZ H'!A$2:AM$2000,B728,6))</f>
        <v>0</v>
      </c>
      <c r="G728" s="258" t="str">
        <f>IF(A728="P",INDEX('LŠZ P'!A$2:AN$2000,B728,21),INDEX('LŠZ H'!A$2:AM$2000,B728,21))</f>
        <v>P</v>
      </c>
      <c r="H728" s="225">
        <f>IF(A728="P",INDEX('LŠZ P'!A$2:AN$2000,B728,17),INDEX('LŠZ H'!A$2:AM$2000,B728,17))</f>
        <v>19515</v>
      </c>
      <c r="I728" s="294">
        <v>44903</v>
      </c>
      <c r="J728" s="258" t="str">
        <f>IF(A728="P",INDEX('LŠZ P'!A$2:AN$2000,B728,2),INDEX('LŠZ H'!A$2:AM$2000,B728,2))</f>
        <v>PK</v>
      </c>
      <c r="K728" s="225" t="str">
        <f>IF(A728="P",CONCATENATE(INDEX('LŠZ P'!A$2:AN$2000,B728,24),",",INDEX('LŠZ P'!A$2:AN$2000,B728,26)," ",INDEX('LŠZ P'!A$2:AN$2000,B728,25)),CONCATENATE(INDEX('LŠZ H'!A$2:AM$2000,B728,24),",",INDEX('LŠZ H'!A$2:AM$2000,B728,26)," ",INDEX('LŠZ H'!A$2:AM$2000,B728,25)))</f>
        <v>Budovateľov 114/8,EN-B 45245</v>
      </c>
      <c r="L728" s="225" t="str">
        <f>IF(A728="P",INDEX('LŠZ P'!A$2:AN$2000,B728,20),INDEX('LŠZ H'!A$2:AM$2000,B728,20))</f>
        <v>Jánošík</v>
      </c>
      <c r="M728" s="225" t="str">
        <f>IF(A728="P",CONCATENATE(INDEX('LŠZ P'!A$2:AN$2000,B728,3),"/",INDEX('LŠZ P'!A$2:AN$2000,B728,4)),CONCATENATE(INDEX('LŠZ H'!A$2:AM$2000,B728,3),"/",INDEX('LŠZ H'!A$2:AM$2000,B728,4)))</f>
        <v>ORBIT 2 28/</v>
      </c>
      <c r="N728" s="225" t="e">
        <f>IF(A728="P",CONCATENATE(INDEX('LŠZ P'!A$2:AN$2000,B728,23),";",INDEX('LŠZ P'!A$2:AN$2000,B728,42)),CONCATENATE(INDEX('LŠZ H'!A$2:AM$2000,B728,23),";",INDEX('LŠZ H'!A$2:AM$2000,B728,39)))</f>
        <v>#REF!</v>
      </c>
      <c r="O728" s="294">
        <v>45245</v>
      </c>
      <c r="P728" s="297"/>
    </row>
    <row r="729" spans="1:16" s="263" customFormat="1">
      <c r="A729" s="225" t="s">
        <v>722</v>
      </c>
      <c r="B729" s="258">
        <v>327</v>
      </c>
      <c r="C729" s="295">
        <v>725</v>
      </c>
      <c r="D729" s="225" t="str">
        <f>IF(A729="P",INDEX('LŠZ P'!A$2:AN$2000,B729,11),INDEX('LŠZ H'!A$2:AM$2000,B729,11))</f>
        <v>Vladimír HRÍŇ</v>
      </c>
      <c r="E729" s="225" t="str">
        <f>IF(A729="P",INDEX('LŠZ P'!A$2:AN$2000,B729,5),INDEX('LŠZ H'!A$2:AM$2000,B729,5))</f>
        <v>OM-P327</v>
      </c>
      <c r="F729" s="225">
        <f>IF(A729="P",INDEX('LŠZ P'!A$2:AN$2000,B729,6),INDEX('LŠZ H'!A$2:AM$2000,B729,6))</f>
        <v>0</v>
      </c>
      <c r="G729" s="258" t="str">
        <f>IF(A729="P",INDEX('LŠZ P'!A$2:AN$2000,B729,21),INDEX('LŠZ H'!A$2:AM$2000,B729,21))</f>
        <v>V</v>
      </c>
      <c r="H729" s="225">
        <f>IF(A729="P",INDEX('LŠZ P'!A$2:AN$2000,B729,17),INDEX('LŠZ H'!A$2:AM$2000,B729,17))</f>
        <v>24040</v>
      </c>
      <c r="I729" s="294">
        <v>44903</v>
      </c>
      <c r="J729" s="258" t="str">
        <f>IF(A729="P",INDEX('LŠZ P'!A$2:AN$2000,B729,2),INDEX('LŠZ H'!A$2:AM$2000,B729,2))</f>
        <v>PK</v>
      </c>
      <c r="K729" s="225" t="str">
        <f>IF(A729="P",CONCATENATE(INDEX('LŠZ P'!A$2:AN$2000,B729,24),",",INDEX('LŠZ P'!A$2:AN$2000,B729,26)," ",INDEX('LŠZ P'!A$2:AN$2000,B729,25)),CONCATENATE(INDEX('LŠZ H'!A$2:AM$2000,B729,24),",",INDEX('LŠZ H'!A$2:AM$2000,B729,26)," ",INDEX('LŠZ H'!A$2:AM$2000,B729,25)))</f>
        <v>Zdenky  Schelingovej 7409/3,EN-B 46041</v>
      </c>
      <c r="L729" s="225" t="str">
        <f>IF(A729="P",INDEX('LŠZ P'!A$2:AN$2000,B729,20),INDEX('LŠZ H'!A$2:AM$2000,B729,20))</f>
        <v>Čierny</v>
      </c>
      <c r="M729" s="225" t="str">
        <f>IF(A729="P",CONCATENATE(INDEX('LŠZ P'!A$2:AN$2000,B729,3),"/",INDEX('LŠZ P'!A$2:AN$2000,B729,4)),CONCATENATE(INDEX('LŠZ H'!A$2:AM$2000,B729,3),"/",INDEX('LŠZ H'!A$2:AM$2000,B729,4)))</f>
        <v>RUSH 6 ML/</v>
      </c>
      <c r="N729" s="225" t="e">
        <f>IF(A729="P",CONCATENATE(INDEX('LŠZ P'!A$2:AN$2000,B729,23),";",INDEX('LŠZ P'!A$2:AN$2000,B729,42)),CONCATENATE(INDEX('LŠZ H'!A$2:AM$2000,B729,23),";",INDEX('LŠZ H'!A$2:AM$2000,B729,39)))</f>
        <v>#REF!</v>
      </c>
      <c r="O729" s="294">
        <v>45248</v>
      </c>
      <c r="P729" s="297"/>
    </row>
    <row r="730" spans="1:16" s="263" customFormat="1">
      <c r="A730" s="225" t="s">
        <v>489</v>
      </c>
      <c r="B730" s="258">
        <v>16</v>
      </c>
      <c r="C730" s="295">
        <v>726</v>
      </c>
      <c r="D730" s="225" t="str">
        <f>IF(A730="P",INDEX('LŠZ P'!A$2:AN$2000,B730,11),INDEX('LŠZ H'!A$2:AM$2000,B730,11))</f>
        <v>František DIVIŠ</v>
      </c>
      <c r="E730" s="225" t="str">
        <f>IF(A730="P",INDEX('LŠZ P'!A$2:AN$2000,B730,5),INDEX('LŠZ H'!A$2:AM$2000,B730,5))</f>
        <v>OM-H016</v>
      </c>
      <c r="F730" s="225">
        <f>IF(A730="P",INDEX('LŠZ P'!A$2:AN$2000,B730,6),INDEX('LŠZ H'!A$2:AM$2000,B730,6))</f>
        <v>0</v>
      </c>
      <c r="G730" s="258" t="str">
        <f>IF(A730="P",INDEX('LŠZ P'!A$2:AN$2000,B730,21),INDEX('LŠZ H'!A$2:AM$2000,B730,21))</f>
        <v>V</v>
      </c>
      <c r="H730" s="225">
        <f>IF(A730="P",INDEX('LŠZ P'!A$2:AN$2000,B730,17),INDEX('LŠZ H'!A$2:AM$2000,B730,17))</f>
        <v>22726</v>
      </c>
      <c r="I730" s="294">
        <v>44914</v>
      </c>
      <c r="J730" s="258" t="str">
        <f>IF(A730="P",INDEX('LŠZ P'!A$2:AN$2000,B730,2),INDEX('LŠZ H'!A$2:AM$2000,B730,2))</f>
        <v>MZK</v>
      </c>
      <c r="K730" s="225" t="str">
        <f>IF(A730="P",CONCATENATE(INDEX('LŠZ P'!A$2:AN$2000,B730,24),",",INDEX('LŠZ P'!A$2:AN$2000,B730,26)," ",INDEX('LŠZ P'!A$2:AN$2000,B730,25)),CONCATENATE(INDEX('LŠZ H'!A$2:AM$2000,B730,24),",",INDEX('LŠZ H'!A$2:AM$2000,B730,26)," ",INDEX('LŠZ H'!A$2:AM$2000,B730,25)))</f>
        <v>J. Hollého 124,034 95 Likavka</v>
      </c>
      <c r="L730" s="225" t="str">
        <f>IF(A730="P",INDEX('LŠZ P'!A$2:AN$2000,B730,20),INDEX('LŠZ H'!A$2:AM$2000,B730,20))</f>
        <v>B.Turan</v>
      </c>
      <c r="M730" s="225" t="str">
        <f>IF(A730="P",CONCATENATE(INDEX('LŠZ P'!A$2:AN$2000,B730,3),"/",INDEX('LŠZ P'!A$2:AN$2000,B730,4)),CONCATENATE(INDEX('LŠZ H'!A$2:AM$2000,B730,3),"/",INDEX('LŠZ H'!A$2:AM$2000,B730,4)))</f>
        <v>APOLLO C15 DD/Jaskolský PL/</v>
      </c>
      <c r="N730" s="225" t="str">
        <f>IF(A730="P",CONCATENATE(INDEX('LŠZ P'!A$2:AN$2000,B730,23),";",INDEX('LŠZ P'!A$2:AN$2000,B730,42)),CONCATENATE(INDEX('LŠZ H'!A$2:AM$2000,B730,23),";",INDEX('LŠZ H'!A$2:AM$2000,B730,39)))</f>
        <v>50/110;</v>
      </c>
      <c r="O730" s="294">
        <v>45623</v>
      </c>
      <c r="P730" s="297"/>
    </row>
    <row r="731" spans="1:16" s="263" customFormat="1">
      <c r="A731" s="225" t="s">
        <v>722</v>
      </c>
      <c r="B731" s="258">
        <v>832</v>
      </c>
      <c r="C731" s="295">
        <v>727</v>
      </c>
      <c r="D731" s="225" t="str">
        <f>IF(A731="P",INDEX('LŠZ P'!A$2:AN$2000,B731,11),INDEX('LŠZ H'!A$2:AM$2000,B731,11))</f>
        <v>Matej PAVLOVIČ</v>
      </c>
      <c r="E731" s="225" t="str">
        <f>IF(A731="P",INDEX('LŠZ P'!A$2:AN$2000,B731,5),INDEX('LŠZ H'!A$2:AM$2000,B731,5))</f>
        <v>OM-P832</v>
      </c>
      <c r="F731" s="225">
        <f>IF(A731="P",INDEX('LŠZ P'!A$2:AN$2000,B731,6),INDEX('LŠZ H'!A$2:AM$2000,B731,6))</f>
        <v>0</v>
      </c>
      <c r="G731" s="258" t="str">
        <f>IF(A731="P",INDEX('LŠZ P'!A$2:AN$2000,B731,21),INDEX('LŠZ H'!A$2:AM$2000,B731,21))</f>
        <v>V</v>
      </c>
      <c r="H731" s="225">
        <f>IF(A731="P",INDEX('LŠZ P'!A$2:AN$2000,B731,17),INDEX('LŠZ H'!A$2:AM$2000,B731,17))</f>
        <v>23642</v>
      </c>
      <c r="I731" s="294">
        <v>44914</v>
      </c>
      <c r="J731" s="258" t="str">
        <f>IF(A731="P",INDEX('LŠZ P'!A$2:AN$2000,B731,2),INDEX('LŠZ H'!A$2:AM$2000,B731,2))</f>
        <v>PK</v>
      </c>
      <c r="K731" s="225" t="str">
        <f>IF(A731="P",CONCATENATE(INDEX('LŠZ P'!A$2:AN$2000,B731,24),",",INDEX('LŠZ P'!A$2:AN$2000,B731,26)," ",INDEX('LŠZ P'!A$2:AN$2000,B731,25)),CONCATENATE(INDEX('LŠZ H'!A$2:AM$2000,B731,24),",",INDEX('LŠZ H'!A$2:AM$2000,B731,26)," ",INDEX('LŠZ H'!A$2:AM$2000,B731,25)))</f>
        <v>Ľ. Fullu 3069/5,EN-A 46000</v>
      </c>
      <c r="L731" s="225" t="str">
        <f>IF(A731="P",INDEX('LŠZ P'!A$2:AN$2000,B731,20),INDEX('LŠZ H'!A$2:AM$2000,B731,20))</f>
        <v>Muhelyi</v>
      </c>
      <c r="M731" s="225" t="str">
        <f>IF(A731="P",CONCATENATE(INDEX('LŠZ P'!A$2:AN$2000,B731,3),"/",INDEX('LŠZ P'!A$2:AN$2000,B731,4)),CONCATENATE(INDEX('LŠZ H'!A$2:AM$2000,B731,3),"/",INDEX('LŠZ H'!A$2:AM$2000,B731,4)))</f>
        <v>ALPHA 7 26/</v>
      </c>
      <c r="N731" s="225" t="e">
        <f>IF(A731="P",CONCATENATE(INDEX('LŠZ P'!A$2:AN$2000,B731,23),";",INDEX('LŠZ P'!A$2:AN$2000,B731,42)),CONCATENATE(INDEX('LŠZ H'!A$2:AM$2000,B731,23),";",INDEX('LŠZ H'!A$2:AM$2000,B731,39)))</f>
        <v>#REF!</v>
      </c>
      <c r="O731" s="294">
        <v>45529</v>
      </c>
      <c r="P731" s="297"/>
    </row>
    <row r="732" spans="1:16" s="263" customFormat="1">
      <c r="A732" s="225" t="s">
        <v>722</v>
      </c>
      <c r="B732" s="258">
        <v>916</v>
      </c>
      <c r="C732" s="295">
        <v>728</v>
      </c>
      <c r="D732" s="225" t="str">
        <f>IF(A732="P",INDEX('LŠZ P'!A$2:AN$2000,B732,11),INDEX('LŠZ H'!A$2:AM$2000,B732,11))</f>
        <v>Karol MUCHA</v>
      </c>
      <c r="E732" s="225" t="str">
        <f>IF(A732="P",INDEX('LŠZ P'!A$2:AN$2000,B732,5),INDEX('LŠZ H'!A$2:AM$2000,B732,5))</f>
        <v>OM-P916</v>
      </c>
      <c r="F732" s="225">
        <f>IF(A732="P",INDEX('LŠZ P'!A$2:AN$2000,B732,6),INDEX('LŠZ H'!A$2:AM$2000,B732,6))</f>
        <v>0</v>
      </c>
      <c r="G732" s="258" t="str">
        <f>IF(A732="P",INDEX('LŠZ P'!A$2:AN$2000,B732,21),INDEX('LŠZ H'!A$2:AM$2000,B732,21))</f>
        <v>V</v>
      </c>
      <c r="H732" s="225">
        <f>IF(A732="P",INDEX('LŠZ P'!A$2:AN$2000,B732,17),INDEX('LŠZ H'!A$2:AM$2000,B732,17))</f>
        <v>22728</v>
      </c>
      <c r="I732" s="294">
        <v>44914</v>
      </c>
      <c r="J732" s="258" t="str">
        <f>IF(A732="P",INDEX('LŠZ P'!A$2:AN$2000,B732,2),INDEX('LŠZ H'!A$2:AM$2000,B732,2))</f>
        <v>PK</v>
      </c>
      <c r="K732" s="225" t="str">
        <f>IF(A732="P",CONCATENATE(INDEX('LŠZ P'!A$2:AN$2000,B732,24),",",INDEX('LŠZ P'!A$2:AN$2000,B732,26)," ",INDEX('LŠZ P'!A$2:AN$2000,B732,25)),CONCATENATE(INDEX('LŠZ H'!A$2:AM$2000,B732,24),",",INDEX('LŠZ H'!A$2:AM$2000,B732,26)," ",INDEX('LŠZ H'!A$2:AM$2000,B732,25)))</f>
        <v>Toplianska 12,EN-B 45625</v>
      </c>
      <c r="L732" s="225" t="str">
        <f>IF(A732="P",INDEX('LŠZ P'!A$2:AN$2000,B732,20),INDEX('LŠZ H'!A$2:AM$2000,B732,20))</f>
        <v>Šimek</v>
      </c>
      <c r="M732" s="225" t="str">
        <f>IF(A732="P",CONCATENATE(INDEX('LŠZ P'!A$2:AN$2000,B732,3),"/",INDEX('LŠZ P'!A$2:AN$2000,B732,4)),CONCATENATE(INDEX('LŠZ H'!A$2:AM$2000,B732,3),"/",INDEX('LŠZ H'!A$2:AM$2000,B732,4)))</f>
        <v>PLUTO 2 M/</v>
      </c>
      <c r="N732" s="225" t="e">
        <f>IF(A732="P",CONCATENATE(INDEX('LŠZ P'!A$2:AN$2000,B732,23),";",INDEX('LŠZ P'!A$2:AN$2000,B732,42)),CONCATENATE(INDEX('LŠZ H'!A$2:AM$2000,B732,23),";",INDEX('LŠZ H'!A$2:AM$2000,B732,39)))</f>
        <v>#REF!</v>
      </c>
      <c r="O732" s="294">
        <v>45625</v>
      </c>
      <c r="P732" s="297"/>
    </row>
    <row r="733" spans="1:16" s="263" customFormat="1">
      <c r="A733" s="225" t="s">
        <v>722</v>
      </c>
      <c r="B733" s="258">
        <v>1061</v>
      </c>
      <c r="C733" s="295">
        <v>729</v>
      </c>
      <c r="D733" s="225" t="str">
        <f>IF(A733="P",INDEX('LŠZ P'!A$2:AN$2000,B733,11),INDEX('LŠZ H'!A$2:AM$2000,B733,11))</f>
        <v>Peter KUČERÍK</v>
      </c>
      <c r="E733" s="225" t="str">
        <f>IF(A733="P",INDEX('LŠZ P'!A$2:AN$2000,B733,5),INDEX('LŠZ H'!A$2:AM$2000,B733,5))</f>
        <v>OM-L061</v>
      </c>
      <c r="F733" s="225">
        <f>IF(A733="P",INDEX('LŠZ P'!A$2:AN$2000,B733,6),INDEX('LŠZ H'!A$2:AM$2000,B733,6))</f>
        <v>0</v>
      </c>
      <c r="G733" s="258" t="str">
        <f>IF(A733="P",INDEX('LŠZ P'!A$2:AN$2000,B733,21),INDEX('LŠZ H'!A$2:AM$2000,B733,21))</f>
        <v>P</v>
      </c>
      <c r="H733" s="225">
        <f>IF(A733="P",INDEX('LŠZ P'!A$2:AN$2000,B733,17),INDEX('LŠZ H'!A$2:AM$2000,B733,17))</f>
        <v>22682</v>
      </c>
      <c r="I733" s="294">
        <v>44911</v>
      </c>
      <c r="J733" s="258" t="str">
        <f>IF(A733="P",INDEX('LŠZ P'!A$2:AN$2000,B733,2),INDEX('LŠZ H'!A$2:AM$2000,B733,2))</f>
        <v>PK</v>
      </c>
      <c r="K733" s="225" t="str">
        <f>IF(A733="P",CONCATENATE(INDEX('LŠZ P'!A$2:AN$2000,B733,24),",",INDEX('LŠZ P'!A$2:AN$2000,B733,26)," ",INDEX('LŠZ P'!A$2:AN$2000,B733,25)),CONCATENATE(INDEX('LŠZ H'!A$2:AM$2000,B733,24),",",INDEX('LŠZ H'!A$2:AM$2000,B733,26)," ",INDEX('LŠZ H'!A$2:AM$2000,B733,25)))</f>
        <v>29. augusta 91/3,EN-B 45266</v>
      </c>
      <c r="L733" s="225" t="str">
        <f>IF(A733="P",INDEX('LŠZ P'!A$2:AN$2000,B733,20),INDEX('LŠZ H'!A$2:AM$2000,B733,20))</f>
        <v>Čierny</v>
      </c>
      <c r="M733" s="225" t="str">
        <f>IF(A733="P",CONCATENATE(INDEX('LŠZ P'!A$2:AN$2000,B733,3),"/",INDEX('LŠZ P'!A$2:AN$2000,B733,4)),CONCATENATE(INDEX('LŠZ H'!A$2:AM$2000,B733,3),"/",INDEX('LŠZ H'!A$2:AM$2000,B733,4)))</f>
        <v>RUSH 4 ML/</v>
      </c>
      <c r="N733" s="225" t="e">
        <f>IF(A733="P",CONCATENATE(INDEX('LŠZ P'!A$2:AN$2000,B733,23),";",INDEX('LŠZ P'!A$2:AN$2000,B733,42)),CONCATENATE(INDEX('LŠZ H'!A$2:AM$2000,B733,23),";",INDEX('LŠZ H'!A$2:AM$2000,B733,39)))</f>
        <v>#REF!</v>
      </c>
      <c r="O733" s="294">
        <v>45266</v>
      </c>
      <c r="P733" s="297"/>
    </row>
    <row r="734" spans="1:16" s="263" customFormat="1">
      <c r="A734" s="225" t="s">
        <v>722</v>
      </c>
      <c r="B734" s="258">
        <v>957</v>
      </c>
      <c r="C734" s="295">
        <v>730</v>
      </c>
      <c r="D734" s="225" t="str">
        <f>IF(A734="P",INDEX('LŠZ P'!A$2:AN$2000,B734,11),INDEX('LŠZ H'!A$2:AM$2000,B734,11))</f>
        <v>ORPEL, s.r.o.</v>
      </c>
      <c r="E734" s="225" t="str">
        <f>IF(A734="P",INDEX('LŠZ P'!A$2:AN$2000,B734,5),INDEX('LŠZ H'!A$2:AM$2000,B734,5))</f>
        <v>OM-P957</v>
      </c>
      <c r="F734" s="225">
        <f>IF(A734="P",INDEX('LŠZ P'!A$2:AN$2000,B734,6),INDEX('LŠZ H'!A$2:AM$2000,B734,6))</f>
        <v>0</v>
      </c>
      <c r="G734" s="258" t="str">
        <f>IF(A734="P",INDEX('LŠZ P'!A$2:AN$2000,B734,21),INDEX('LŠZ H'!A$2:AM$2000,B734,21))</f>
        <v>P</v>
      </c>
      <c r="H734" s="225">
        <f>IF(A734="P",INDEX('LŠZ P'!A$2:AN$2000,B734,17),INDEX('LŠZ H'!A$2:AM$2000,B734,17))</f>
        <v>21340</v>
      </c>
      <c r="I734" s="294">
        <v>44908</v>
      </c>
      <c r="J734" s="258" t="str">
        <f>IF(A734="P",INDEX('LŠZ P'!A$2:AN$2000,B734,2),INDEX('LŠZ H'!A$2:AM$2000,B734,2))</f>
        <v>PK</v>
      </c>
      <c r="K734" s="225" t="str">
        <f>IF(A734="P",CONCATENATE(INDEX('LŠZ P'!A$2:AN$2000,B734,24),",",INDEX('LŠZ P'!A$2:AN$2000,B734,26)," ",INDEX('LŠZ P'!A$2:AN$2000,B734,25)),CONCATENATE(INDEX('LŠZ H'!A$2:AM$2000,B734,24),",",INDEX('LŠZ H'!A$2:AM$2000,B734,26)," ",INDEX('LŠZ H'!A$2:AM$2000,B734,25)))</f>
        <v>SNP 149/12,EN-A 45639</v>
      </c>
      <c r="L734" s="225" t="str">
        <f>IF(A734="P",INDEX('LŠZ P'!A$2:AN$2000,B734,20),INDEX('LŠZ H'!A$2:AM$2000,B734,20))</f>
        <v>Vrabec</v>
      </c>
      <c r="M734" s="225" t="str">
        <f>IF(A734="P",CONCATENATE(INDEX('LŠZ P'!A$2:AN$2000,B734,3),"/",INDEX('LŠZ P'!A$2:AN$2000,B734,4)),CONCATENATE(INDEX('LŠZ H'!A$2:AM$2000,B734,3),"/",INDEX('LŠZ H'!A$2:AM$2000,B734,4)))</f>
        <v>PLUTO 4 M/</v>
      </c>
      <c r="N734" s="225" t="e">
        <f>IF(A734="P",CONCATENATE(INDEX('LŠZ P'!A$2:AN$2000,B734,23),";",INDEX('LŠZ P'!A$2:AN$2000,B734,42)),CONCATENATE(INDEX('LŠZ H'!A$2:AM$2000,B734,23),";",INDEX('LŠZ H'!A$2:AM$2000,B734,39)))</f>
        <v>#REF!</v>
      </c>
      <c r="O734" s="294">
        <v>45639</v>
      </c>
      <c r="P734" s="297"/>
    </row>
    <row r="735" spans="1:16" s="263" customFormat="1">
      <c r="A735" s="225" t="s">
        <v>722</v>
      </c>
      <c r="B735" s="258">
        <v>1330</v>
      </c>
      <c r="C735" s="295">
        <v>731</v>
      </c>
      <c r="D735" s="225" t="str">
        <f>IF(A735="P",INDEX('LŠZ P'!A$2:AN$2000,B735,11),INDEX('LŠZ H'!A$2:AM$2000,B735,11))</f>
        <v>Jozef KOZÁRIK</v>
      </c>
      <c r="E735" s="225" t="str">
        <f>IF(A735="P",INDEX('LŠZ P'!A$2:AN$2000,B735,5),INDEX('LŠZ H'!A$2:AM$2000,B735,5))</f>
        <v>OM-L330</v>
      </c>
      <c r="F735" s="225">
        <f>IF(A735="P",INDEX('LŠZ P'!A$2:AN$2000,B735,6),INDEX('LŠZ H'!A$2:AM$2000,B735,6))</f>
        <v>0</v>
      </c>
      <c r="G735" s="258" t="str">
        <f>IF(A735="P",INDEX('LŠZ P'!A$2:AN$2000,B735,21),INDEX('LŠZ H'!A$2:AM$2000,B735,21))</f>
        <v>P</v>
      </c>
      <c r="H735" s="225">
        <f>IF(A735="P",INDEX('LŠZ P'!A$2:AN$2000,B735,17),INDEX('LŠZ H'!A$2:AM$2000,B735,17))</f>
        <v>19089</v>
      </c>
      <c r="I735" s="294">
        <v>44915</v>
      </c>
      <c r="J735" s="258" t="str">
        <f>IF(A735="P",INDEX('LŠZ P'!A$2:AN$2000,B735,2),INDEX('LŠZ H'!A$2:AM$2000,B735,2))</f>
        <v>PK</v>
      </c>
      <c r="K735" s="225" t="str">
        <f>IF(A735="P",CONCATENATE(INDEX('LŠZ P'!A$2:AN$2000,B735,24),",",INDEX('LŠZ P'!A$2:AN$2000,B735,26)," ",INDEX('LŠZ P'!A$2:AN$2000,B735,25)),CONCATENATE(INDEX('LŠZ H'!A$2:AM$2000,B735,24),",",INDEX('LŠZ H'!A$2:AM$2000,B735,26)," ",INDEX('LŠZ H'!A$2:AM$2000,B735,25)))</f>
        <v>Lipová 6,EN-B 45636</v>
      </c>
      <c r="L735" s="225" t="str">
        <f>IF(A735="P",INDEX('LŠZ P'!A$2:AN$2000,B735,20),INDEX('LŠZ H'!A$2:AM$2000,B735,20))</f>
        <v>Vrabec</v>
      </c>
      <c r="M735" s="225" t="str">
        <f>IF(A735="P",CONCATENATE(INDEX('LŠZ P'!A$2:AN$2000,B735,3),"/",INDEX('LŠZ P'!A$2:AN$2000,B735,4)),CONCATENATE(INDEX('LŠZ H'!A$2:AM$2000,B735,3),"/",INDEX('LŠZ H'!A$2:AM$2000,B735,4)))</f>
        <v>COMET 3 M/</v>
      </c>
      <c r="N735" s="225" t="e">
        <f>IF(A735="P",CONCATENATE(INDEX('LŠZ P'!A$2:AN$2000,B735,23),";",INDEX('LŠZ P'!A$2:AN$2000,B735,42)),CONCATENATE(INDEX('LŠZ H'!A$2:AM$2000,B735,23),";",INDEX('LŠZ H'!A$2:AM$2000,B735,39)))</f>
        <v>#REF!</v>
      </c>
      <c r="O735" s="294">
        <v>45636</v>
      </c>
      <c r="P735" s="297"/>
    </row>
    <row r="736" spans="1:16" s="263" customFormat="1">
      <c r="A736" s="225" t="s">
        <v>722</v>
      </c>
      <c r="B736" s="258">
        <v>222</v>
      </c>
      <c r="C736" s="295">
        <v>732</v>
      </c>
      <c r="D736" s="225" t="str">
        <f>IF(A736="P",INDEX('LŠZ P'!A$2:AN$2000,B736,11),INDEX('LŠZ H'!A$2:AM$2000,B736,11))</f>
        <v>MDDr. Filip HLOBEŇ</v>
      </c>
      <c r="E736" s="225" t="str">
        <f>IF(A736="P",INDEX('LŠZ P'!A$2:AN$2000,B736,5),INDEX('LŠZ H'!A$2:AM$2000,B736,5))</f>
        <v>OM-P222</v>
      </c>
      <c r="F736" s="225">
        <f>IF(A736="P",INDEX('LŠZ P'!A$2:AN$2000,B736,6),INDEX('LŠZ H'!A$2:AM$2000,B736,6))</f>
        <v>0</v>
      </c>
      <c r="G736" s="258" t="str">
        <f>IF(A736="P",INDEX('LŠZ P'!A$2:AN$2000,B736,21),INDEX('LŠZ H'!A$2:AM$2000,B736,21))</f>
        <v>P</v>
      </c>
      <c r="H736" s="225">
        <f>IF(A736="P",INDEX('LŠZ P'!A$2:AN$2000,B736,17),INDEX('LŠZ H'!A$2:AM$2000,B736,17))</f>
        <v>22732</v>
      </c>
      <c r="I736" s="294">
        <v>44915</v>
      </c>
      <c r="J736" s="258" t="str">
        <f>IF(A736="P",INDEX('LŠZ P'!A$2:AN$2000,B736,2),INDEX('LŠZ H'!A$2:AM$2000,B736,2))</f>
        <v>MPK</v>
      </c>
      <c r="K736" s="225" t="str">
        <f>IF(A736="P",CONCATENATE(INDEX('LŠZ P'!A$2:AN$2000,B736,24),",",INDEX('LŠZ P'!A$2:AN$2000,B736,26)," ",INDEX('LŠZ P'!A$2:AN$2000,B736,25)),CONCATENATE(INDEX('LŠZ H'!A$2:AM$2000,B736,24),",",INDEX('LŠZ H'!A$2:AM$2000,B736,26)," ",INDEX('LŠZ H'!A$2:AM$2000,B736,25)))</f>
        <v>Novomeského 1322/14,EN-B 46038</v>
      </c>
      <c r="L736" s="225" t="str">
        <f>IF(A736="P",INDEX('LŠZ P'!A$2:AN$2000,B736,20),INDEX('LŠZ H'!A$2:AM$2000,B736,20))</f>
        <v>Ďurina</v>
      </c>
      <c r="M736" s="225" t="str">
        <f>IF(A736="P",CONCATENATE(INDEX('LŠZ P'!A$2:AN$2000,B736,3),"/",INDEX('LŠZ P'!A$2:AN$2000,B736,4)),CONCATENATE(INDEX('LŠZ H'!A$2:AM$2000,B736,3),"/",INDEX('LŠZ H'!A$2:AM$2000,B736,4)))</f>
        <v>AVIS 2 26/</v>
      </c>
      <c r="N736" s="225" t="e">
        <f>IF(A736="P",CONCATENATE(INDEX('LŠZ P'!A$2:AN$2000,B736,23),";",INDEX('LŠZ P'!A$2:AN$2000,B736,42)),CONCATENATE(INDEX('LŠZ H'!A$2:AM$2000,B736,23),";",INDEX('LŠZ H'!A$2:AM$2000,B736,39)))</f>
        <v>#REF!</v>
      </c>
      <c r="O736" s="294">
        <v>45307</v>
      </c>
      <c r="P736" s="297"/>
    </row>
    <row r="737" spans="1:16" s="263" customFormat="1">
      <c r="A737" s="225" t="s">
        <v>722</v>
      </c>
      <c r="B737" s="258">
        <v>9</v>
      </c>
      <c r="C737" s="295">
        <v>733</v>
      </c>
      <c r="D737" s="225" t="str">
        <f>IF(A737="P",INDEX('LŠZ P'!A$2:AN$2000,B737,11),INDEX('LŠZ H'!A$2:AM$2000,B737,11))</f>
        <v>Ing. Milan ŠIPOŠ</v>
      </c>
      <c r="E737" s="225" t="str">
        <f>IF(A737="P",INDEX('LŠZ P'!A$2:AN$2000,B737,5),INDEX('LŠZ H'!A$2:AM$2000,B737,5))</f>
        <v>OM-P009</v>
      </c>
      <c r="F737" s="225">
        <f>IF(A737="P",INDEX('LŠZ P'!A$2:AN$2000,B737,6),INDEX('LŠZ H'!A$2:AM$2000,B737,6))</f>
        <v>0</v>
      </c>
      <c r="G737" s="258" t="str">
        <f>IF(A737="P",INDEX('LŠZ P'!A$2:AN$2000,B737,21),INDEX('LŠZ H'!A$2:AM$2000,B737,21))</f>
        <v>P</v>
      </c>
      <c r="H737" s="225">
        <f>IF(A737="P",INDEX('LŠZ P'!A$2:AN$2000,B737,17),INDEX('LŠZ H'!A$2:AM$2000,B737,17))</f>
        <v>21011</v>
      </c>
      <c r="I737" s="294">
        <v>44915</v>
      </c>
      <c r="J737" s="258" t="str">
        <f>IF(A737="P",INDEX('LŠZ P'!A$2:AN$2000,B737,2),INDEX('LŠZ H'!A$2:AM$2000,B737,2))</f>
        <v>PK</v>
      </c>
      <c r="K737" s="225" t="str">
        <f>IF(A737="P",CONCATENATE(INDEX('LŠZ P'!A$2:AN$2000,B737,24),",",INDEX('LŠZ P'!A$2:AN$2000,B737,26)," ",INDEX('LŠZ P'!A$2:AN$2000,B737,25)),CONCATENATE(INDEX('LŠZ H'!A$2:AM$2000,B737,24),",",INDEX('LŠZ H'!A$2:AM$2000,B737,26)," ",INDEX('LŠZ H'!A$2:AM$2000,B737,25)))</f>
        <v>Štvrť SNP 137/37,EN-B 45642</v>
      </c>
      <c r="L737" s="225" t="str">
        <f>IF(A737="P",INDEX('LŠZ P'!A$2:AN$2000,B737,20),INDEX('LŠZ H'!A$2:AM$2000,B737,20))</f>
        <v>Podmaník</v>
      </c>
      <c r="M737" s="225" t="str">
        <f>IF(A737="P",CONCATENATE(INDEX('LŠZ P'!A$2:AN$2000,B737,3),"/",INDEX('LŠZ P'!A$2:AN$2000,B737,4)),CONCATENATE(INDEX('LŠZ H'!A$2:AM$2000,B737,3),"/",INDEX('LŠZ H'!A$2:AM$2000,B737,4)))</f>
        <v>RUSH 5 ML/</v>
      </c>
      <c r="N737" s="225" t="e">
        <f>IF(A737="P",CONCATENATE(INDEX('LŠZ P'!A$2:AN$2000,B737,23),";",INDEX('LŠZ P'!A$2:AN$2000,B737,42)),CONCATENATE(INDEX('LŠZ H'!A$2:AM$2000,B737,23),";",INDEX('LŠZ H'!A$2:AM$2000,B737,39)))</f>
        <v>#REF!</v>
      </c>
      <c r="O737" s="294">
        <v>45642</v>
      </c>
      <c r="P737" s="297"/>
    </row>
    <row r="738" spans="1:16" s="263" customFormat="1">
      <c r="A738" s="225" t="s">
        <v>722</v>
      </c>
      <c r="B738" s="258">
        <v>979</v>
      </c>
      <c r="C738" s="295">
        <v>734</v>
      </c>
      <c r="D738" s="225" t="str">
        <f>IF(A738="P",INDEX('LŠZ P'!A$2:AN$2000,B738,11),INDEX('LŠZ H'!A$2:AM$2000,B738,11))</f>
        <v>Peter GREGOR</v>
      </c>
      <c r="E738" s="225" t="str">
        <f>IF(A738="P",INDEX('LŠZ P'!A$2:AN$2000,B738,5),INDEX('LŠZ H'!A$2:AM$2000,B738,5))</f>
        <v>OM-P979</v>
      </c>
      <c r="F738" s="225">
        <f>IF(A738="P",INDEX('LŠZ P'!A$2:AN$2000,B738,6),INDEX('LŠZ H'!A$2:AM$2000,B738,6))</f>
        <v>0</v>
      </c>
      <c r="G738" s="258" t="str">
        <f>IF(A738="P",INDEX('LŠZ P'!A$2:AN$2000,B738,21),INDEX('LŠZ H'!A$2:AM$2000,B738,21))</f>
        <v>P</v>
      </c>
      <c r="H738" s="225">
        <f>IF(A738="P",INDEX('LŠZ P'!A$2:AN$2000,B738,17),INDEX('LŠZ H'!A$2:AM$2000,B738,17))</f>
        <v>21003</v>
      </c>
      <c r="I738" s="294">
        <v>44915</v>
      </c>
      <c r="J738" s="258" t="str">
        <f>IF(A738="P",INDEX('LŠZ P'!A$2:AN$2000,B738,2),INDEX('LŠZ H'!A$2:AM$2000,B738,2))</f>
        <v>PK</v>
      </c>
      <c r="K738" s="225" t="str">
        <f>IF(A738="P",CONCATENATE(INDEX('LŠZ P'!A$2:AN$2000,B738,24),",",INDEX('LŠZ P'!A$2:AN$2000,B738,26)," ",INDEX('LŠZ P'!A$2:AN$2000,B738,25)),CONCATENATE(INDEX('LŠZ H'!A$2:AM$2000,B738,24),",",INDEX('LŠZ H'!A$2:AM$2000,B738,26)," ",INDEX('LŠZ H'!A$2:AM$2000,B738,25)))</f>
        <v>Sedličná 496,EN-B 45618</v>
      </c>
      <c r="L738" s="225" t="str">
        <f>IF(A738="P",INDEX('LŠZ P'!A$2:AN$2000,B738,20),INDEX('LŠZ H'!A$2:AM$2000,B738,20))</f>
        <v>Podmaník</v>
      </c>
      <c r="M738" s="225" t="str">
        <f>IF(A738="P",CONCATENATE(INDEX('LŠZ P'!A$2:AN$2000,B738,3),"/",INDEX('LŠZ P'!A$2:AN$2000,B738,4)),CONCATENATE(INDEX('LŠZ H'!A$2:AM$2000,B738,3),"/",INDEX('LŠZ H'!A$2:AM$2000,B738,4)))</f>
        <v>GEO 6 ML/</v>
      </c>
      <c r="N738" s="225" t="e">
        <f>IF(A738="P",CONCATENATE(INDEX('LŠZ P'!A$2:AN$2000,B738,23),";",INDEX('LŠZ P'!A$2:AN$2000,B738,42)),CONCATENATE(INDEX('LŠZ H'!A$2:AM$2000,B738,23),";",INDEX('LŠZ H'!A$2:AM$2000,B738,39)))</f>
        <v>#REF!</v>
      </c>
      <c r="O738" s="294">
        <v>45618</v>
      </c>
      <c r="P738" s="297"/>
    </row>
    <row r="739" spans="1:16" s="395" customFormat="1">
      <c r="A739" s="225" t="s">
        <v>722</v>
      </c>
      <c r="B739" s="258">
        <v>1178</v>
      </c>
      <c r="C739" s="295">
        <v>735</v>
      </c>
      <c r="D739" s="225" t="str">
        <f>IF(A739="P",INDEX('LŠZ P'!A$2:AN$2000,B739,11),INDEX('LŠZ H'!A$2:AM$2000,B739,11))</f>
        <v>Pavol MUSKOLAY</v>
      </c>
      <c r="E739" s="297" t="str">
        <f>IF(A739="P",INDEX('LŠZ P'!A$2:AN$2000,B739,5),INDEX('LŠZ H'!A$2:AM$2000,B739,5))</f>
        <v>OM-L178</v>
      </c>
      <c r="F739" s="298">
        <f>IF(A739="P",INDEX('LŠZ P'!A$2:AN$2000,B739,6),INDEX('LŠZ H'!A$2:AM$2000,B739,6))</f>
        <v>0</v>
      </c>
      <c r="G739" s="258" t="str">
        <f>IF(A739="P",INDEX('LŠZ P'!A$2:AN$2000,B739,21),INDEX('LŠZ H'!A$2:AM$2000,B739,21))</f>
        <v>P</v>
      </c>
      <c r="H739" s="298">
        <f>IF(A739="P",INDEX('LŠZ P'!A$2:AN$2000,B739,17),INDEX('LŠZ H'!A$2:AM$2000,B739,17))</f>
        <v>18670</v>
      </c>
      <c r="I739" s="226">
        <v>44153</v>
      </c>
      <c r="J739" s="258" t="str">
        <f>IF(A739="P",INDEX('LŠZ P'!A$2:AN$2000,B739,2),INDEX('LŠZ H'!A$2:AM$2000,B739,2))</f>
        <v>PK</v>
      </c>
      <c r="K739" s="297" t="str">
        <f>IF(A739="P",CONCATENATE(INDEX('LŠZ P'!A$2:AN$2000,B739,24),",",INDEX('LŠZ P'!A$2:AN$2000,B739,26)," ",INDEX('LŠZ P'!A$2:AN$2000,B739,25)),CONCATENATE(INDEX('LŠZ H'!A$2:AM$2000,B739,24),",",INDEX('LŠZ H'!A$2:AM$2000,B739,26)," ",INDEX('LŠZ H'!A$2:AM$2000,B739,25)))</f>
        <v>Tolstého 2941/2,EN-C 45605</v>
      </c>
      <c r="L739" s="297" t="str">
        <f>IF(A739="P",INDEX('LŠZ P'!A$2:AN$2000,B739,20),INDEX('LŠZ H'!A$2:AM$2000,B739,20))</f>
        <v>Šleboda</v>
      </c>
      <c r="M739" s="297" t="str">
        <f>IF(A739="P",CONCATENATE(INDEX('LŠZ P'!A$2:AN$2000,B739,3),"/",INDEX('LŠZ P'!A$2:AN$2000,B739,4)),CONCATENATE(INDEX('LŠZ H'!A$2:AM$2000,B739,3),"/",INDEX('LŠZ H'!A$2:AM$2000,B739,4)))</f>
        <v>DELTA 2 ML/</v>
      </c>
      <c r="N739" s="297" t="e">
        <f>IF(A739="P",CONCATENATE(INDEX('LŠZ P'!A$2:AN$2000,B739,23),";",INDEX('LŠZ P'!A$2:AN$2000,B739,42)),CONCATENATE(INDEX('LŠZ H'!A$2:AM$2000,B739,23),";",INDEX('LŠZ H'!A$2:AM$2000,B739,39)))</f>
        <v>#REF!</v>
      </c>
      <c r="O739" s="226">
        <v>44875</v>
      </c>
      <c r="P739" s="299"/>
    </row>
    <row r="740" spans="1:16" s="395" customFormat="1">
      <c r="A740" s="225" t="s">
        <v>722</v>
      </c>
      <c r="B740" s="258">
        <v>1333</v>
      </c>
      <c r="C740" s="295">
        <v>736</v>
      </c>
      <c r="D740" s="225" t="str">
        <f>IF(A740="P",INDEX('LŠZ P'!A$2:AN$2000,B740,11),INDEX('LŠZ H'!A$2:AM$2000,B740,11))</f>
        <v>Ing. Emil DZVONÍK</v>
      </c>
      <c r="E740" s="297" t="str">
        <f>IF(A740="P",INDEX('LŠZ P'!A$2:AN$2000,B740,5),INDEX('LŠZ H'!A$2:AM$2000,B740,5))</f>
        <v>OM-L333</v>
      </c>
      <c r="F740" s="298">
        <f>IF(A740="P",INDEX('LŠZ P'!A$2:AN$2000,B740,6),INDEX('LŠZ H'!A$2:AM$2000,B740,6))</f>
        <v>0</v>
      </c>
      <c r="G740" s="258" t="str">
        <f>IF(A740="P",INDEX('LŠZ P'!A$2:AN$2000,B740,21),INDEX('LŠZ H'!A$2:AM$2000,B740,21))</f>
        <v>P</v>
      </c>
      <c r="H740" s="298">
        <f>IF(A740="P",INDEX('LŠZ P'!A$2:AN$2000,B740,17),INDEX('LŠZ H'!A$2:AM$2000,B740,17))</f>
        <v>20736</v>
      </c>
      <c r="I740" s="226">
        <v>44154</v>
      </c>
      <c r="J740" s="258" t="str">
        <f>IF(A740="P",INDEX('LŠZ P'!A$2:AN$2000,B740,2),INDEX('LŠZ H'!A$2:AM$2000,B740,2))</f>
        <v>PK</v>
      </c>
      <c r="K740" s="297" t="str">
        <f>IF(A740="P",CONCATENATE(INDEX('LŠZ P'!A$2:AN$2000,B740,24),",",INDEX('LŠZ P'!A$2:AN$2000,B740,26)," ",INDEX('LŠZ P'!A$2:AN$2000,B740,25)),CONCATENATE(INDEX('LŠZ H'!A$2:AM$2000,B740,24),",",INDEX('LŠZ H'!A$2:AM$2000,B740,26)," ",INDEX('LŠZ H'!A$2:AM$2000,B740,25)))</f>
        <v>Konečná 14,EN-C 45604</v>
      </c>
      <c r="L740" s="297" t="str">
        <f>IF(A740="P",INDEX('LŠZ P'!A$2:AN$2000,B740,20),INDEX('LŠZ H'!A$2:AM$2000,B740,20))</f>
        <v>Vyparina</v>
      </c>
      <c r="M740" s="297" t="str">
        <f>IF(A740="P",CONCATENATE(INDEX('LŠZ P'!A$2:AN$2000,B740,3),"/",INDEX('LŠZ P'!A$2:AN$2000,B740,4)),CONCATENATE(INDEX('LŠZ H'!A$2:AM$2000,B740,3),"/",INDEX('LŠZ H'!A$2:AM$2000,B740,4)))</f>
        <v>DELTA 4 ML/</v>
      </c>
      <c r="N740" s="297" t="e">
        <f>IF(A740="P",CONCATENATE(INDEX('LŠZ P'!A$2:AN$2000,B740,23),";",INDEX('LŠZ P'!A$2:AN$2000,B740,42)),CONCATENATE(INDEX('LŠZ H'!A$2:AM$2000,B740,23),";",INDEX('LŠZ H'!A$2:AM$2000,B740,39)))</f>
        <v>#REF!</v>
      </c>
      <c r="O740" s="226">
        <v>44250</v>
      </c>
      <c r="P740" s="299"/>
    </row>
    <row r="741" spans="1:16" s="395" customFormat="1">
      <c r="A741" s="225" t="s">
        <v>722</v>
      </c>
      <c r="B741" s="258">
        <v>808</v>
      </c>
      <c r="C741" s="295">
        <v>737</v>
      </c>
      <c r="D741" s="225" t="str">
        <f>IF(A741="P",INDEX('LŠZ P'!A$2:AN$2000,B741,11),INDEX('LŠZ H'!A$2:AM$2000,B741,11))</f>
        <v>Roman PETROVIČ</v>
      </c>
      <c r="E741" s="297" t="str">
        <f>IF(A741="P",INDEX('LŠZ P'!A$2:AN$2000,B741,5),INDEX('LŠZ H'!A$2:AM$2000,B741,5))</f>
        <v>OM-P808</v>
      </c>
      <c r="F741" s="298" t="str">
        <f>IF(A741="P",INDEX('LŠZ P'!A$2:AN$2000,B741,6),INDEX('LŠZ H'!A$2:AM$2000,B741,6))</f>
        <v>P751</v>
      </c>
      <c r="G741" s="258" t="str">
        <f>IF(A741="P",INDEX('LŠZ P'!A$2:AN$2000,B741,21),INDEX('LŠZ H'!A$2:AM$2000,B741,21))</f>
        <v>P/P</v>
      </c>
      <c r="H741" s="298">
        <f>IF(A741="P",INDEX('LŠZ P'!A$2:AN$2000,B741,17),INDEX('LŠZ H'!A$2:AM$2000,B741,17))</f>
        <v>20737</v>
      </c>
      <c r="I741" s="226">
        <v>44154</v>
      </c>
      <c r="J741" s="258" t="str">
        <f>IF(A741="P",INDEX('LŠZ P'!A$2:AN$2000,B741,2),INDEX('LŠZ H'!A$2:AM$2000,B741,2))</f>
        <v>MPK</v>
      </c>
      <c r="K741" s="297" t="str">
        <f>IF(A741="P",CONCATENATE(INDEX('LŠZ P'!A$2:AN$2000,B741,24),",",INDEX('LŠZ P'!A$2:AN$2000,B741,26)," ",INDEX('LŠZ P'!A$2:AN$2000,B741,25)),CONCATENATE(INDEX('LŠZ H'!A$2:AM$2000,B741,24),",",INDEX('LŠZ H'!A$2:AM$2000,B741,26)," ",INDEX('LŠZ H'!A$2:AM$2000,B741,25)))</f>
        <v>Hlavná 631,EN-D 45426</v>
      </c>
      <c r="L741" s="297" t="str">
        <f>IF(A741="P",INDEX('LŠZ P'!A$2:AN$2000,B741,20),INDEX('LŠZ H'!A$2:AM$2000,B741,20))</f>
        <v>Jančiar</v>
      </c>
      <c r="M741" s="297" t="str">
        <f>IF(A741="P",CONCATENATE(INDEX('LŠZ P'!A$2:AN$2000,B741,3),"/",INDEX('LŠZ P'!A$2:AN$2000,B741,4)),CONCATENATE(INDEX('LŠZ H'!A$2:AM$2000,B741,3),"/",INDEX('LŠZ H'!A$2:AM$2000,B741,4)))</f>
        <v>VELVET 23/M 101 EASY LIGHT</v>
      </c>
      <c r="N741" s="297" t="e">
        <f>IF(A741="P",CONCATENATE(INDEX('LŠZ P'!A$2:AN$2000,B741,23),";",INDEX('LŠZ P'!A$2:AN$2000,B741,42)),CONCATENATE(INDEX('LŠZ H'!A$2:AM$2000,B741,23),";",INDEX('LŠZ H'!A$2:AM$2000,B741,39)))</f>
        <v>#REF!</v>
      </c>
      <c r="O741" s="226">
        <v>44696</v>
      </c>
      <c r="P741" s="299"/>
    </row>
    <row r="742" spans="1:16" s="395" customFormat="1">
      <c r="A742" s="225" t="s">
        <v>722</v>
      </c>
      <c r="B742" s="258">
        <v>444</v>
      </c>
      <c r="C742" s="295">
        <v>738</v>
      </c>
      <c r="D742" s="225" t="str">
        <f>IF(A742="P",INDEX('LŠZ P'!A$2:AN$2000,B742,11),INDEX('LŠZ H'!A$2:AM$2000,B742,11))</f>
        <v>Dávid BADÁNIK</v>
      </c>
      <c r="E742" s="297" t="str">
        <f>IF(A742="P",INDEX('LŠZ P'!A$2:AN$2000,B742,5),INDEX('LŠZ H'!A$2:AM$2000,B742,5))</f>
        <v>OM-P444</v>
      </c>
      <c r="F742" s="298">
        <f>IF(A742="P",INDEX('LŠZ P'!A$2:AN$2000,B742,6),INDEX('LŠZ H'!A$2:AM$2000,B742,6))</f>
        <v>0</v>
      </c>
      <c r="G742" s="258" t="str">
        <f>IF(A742="P",INDEX('LŠZ P'!A$2:AN$2000,B742,21),INDEX('LŠZ H'!A$2:AM$2000,B742,21))</f>
        <v>P</v>
      </c>
      <c r="H742" s="298">
        <f>IF(A742="P",INDEX('LŠZ P'!A$2:AN$2000,B742,17),INDEX('LŠZ H'!A$2:AM$2000,B742,17))</f>
        <v>18593</v>
      </c>
      <c r="I742" s="226">
        <v>44155</v>
      </c>
      <c r="J742" s="258" t="str">
        <f>IF(A742="P",INDEX('LŠZ P'!A$2:AN$2000,B742,2),INDEX('LŠZ H'!A$2:AM$2000,B742,2))</f>
        <v>PK</v>
      </c>
      <c r="K742" s="297" t="str">
        <f>IF(A742="P",CONCATENATE(INDEX('LŠZ P'!A$2:AN$2000,B742,24),",",INDEX('LŠZ P'!A$2:AN$2000,B742,26)," ",INDEX('LŠZ P'!A$2:AN$2000,B742,25)),CONCATENATE(INDEX('LŠZ H'!A$2:AM$2000,B742,24),",",INDEX('LŠZ H'!A$2:AM$2000,B742,26)," ",INDEX('LŠZ H'!A$2:AM$2000,B742,25)))</f>
        <v>Hlavná 300/1,EN-A 44152</v>
      </c>
      <c r="L742" s="297" t="str">
        <f>IF(A742="P",INDEX('LŠZ P'!A$2:AN$2000,B742,20),INDEX('LŠZ H'!A$2:AM$2000,B742,20))</f>
        <v>Muhelyi</v>
      </c>
      <c r="M742" s="297" t="str">
        <f>IF(A742="P",CONCATENATE(INDEX('LŠZ P'!A$2:AN$2000,B742,3),"/",INDEX('LŠZ P'!A$2:AN$2000,B742,4)),CONCATENATE(INDEX('LŠZ H'!A$2:AM$2000,B742,3),"/",INDEX('LŠZ H'!A$2:AM$2000,B742,4)))</f>
        <v>BRIGHT 5 24/</v>
      </c>
      <c r="N742" s="297" t="e">
        <f>IF(A742="P",CONCATENATE(INDEX('LŠZ P'!A$2:AN$2000,B742,23),";",INDEX('LŠZ P'!A$2:AN$2000,B742,42)),CONCATENATE(INDEX('LŠZ H'!A$2:AM$2000,B742,23),";",INDEX('LŠZ H'!A$2:AM$2000,B742,39)))</f>
        <v>#REF!</v>
      </c>
      <c r="O742" s="226">
        <v>44882</v>
      </c>
      <c r="P742" s="299"/>
    </row>
    <row r="743" spans="1:16" s="395" customFormat="1">
      <c r="A743" s="225" t="s">
        <v>722</v>
      </c>
      <c r="B743" s="258">
        <v>94</v>
      </c>
      <c r="C743" s="295">
        <v>739</v>
      </c>
      <c r="D743" s="225" t="str">
        <f>IF(A743="P",INDEX('LŠZ P'!A$2:AN$2000,B743,11),INDEX('LŠZ H'!A$2:AM$2000,B743,11))</f>
        <v>Dávid BADÁNIK</v>
      </c>
      <c r="E743" s="297" t="str">
        <f>IF(A743="P",INDEX('LŠZ P'!A$2:AN$2000,B743,5),INDEX('LŠZ H'!A$2:AM$2000,B743,5))</f>
        <v>OM-P094</v>
      </c>
      <c r="F743" s="298">
        <f>IF(A743="P",INDEX('LŠZ P'!A$2:AN$2000,B743,6),INDEX('LŠZ H'!A$2:AM$2000,B743,6))</f>
        <v>0</v>
      </c>
      <c r="G743" s="258" t="str">
        <f>IF(A743="P",INDEX('LŠZ P'!A$2:AN$2000,B743,21),INDEX('LŠZ H'!A$2:AM$2000,B743,21))</f>
        <v>P,Z</v>
      </c>
      <c r="H743" s="298">
        <f>IF(A743="P",INDEX('LŠZ P'!A$2:AN$2000,B743,17),INDEX('LŠZ H'!A$2:AM$2000,B743,17))</f>
        <v>20739</v>
      </c>
      <c r="I743" s="226">
        <v>44155</v>
      </c>
      <c r="J743" s="258" t="str">
        <f>IF(A743="P",INDEX('LŠZ P'!A$2:AN$2000,B743,2),INDEX('LŠZ H'!A$2:AM$2000,B743,2))</f>
        <v>PK</v>
      </c>
      <c r="K743" s="297" t="str">
        <f>IF(A743="P",CONCATENATE(INDEX('LŠZ P'!A$2:AN$2000,B743,24),",",INDEX('LŠZ P'!A$2:AN$2000,B743,26)," ",INDEX('LŠZ P'!A$2:AN$2000,B743,25)),CONCATENATE(INDEX('LŠZ H'!A$2:AM$2000,B743,24),",",INDEX('LŠZ H'!A$2:AM$2000,B743,26)," ",INDEX('LŠZ H'!A$2:AM$2000,B743,25)))</f>
        <v>Hlavná 300/1,EN-A 44882</v>
      </c>
      <c r="L743" s="297" t="str">
        <f>IF(A743="P",INDEX('LŠZ P'!A$2:AN$2000,B743,20),INDEX('LŠZ H'!A$2:AM$2000,B743,20))</f>
        <v>Muhelyi</v>
      </c>
      <c r="M743" s="297" t="str">
        <f>IF(A743="P",CONCATENATE(INDEX('LŠZ P'!A$2:AN$2000,B743,3),"/",INDEX('LŠZ P'!A$2:AN$2000,B743,4)),CONCATENATE(INDEX('LŠZ H'!A$2:AM$2000,B743,3),"/",INDEX('LŠZ H'!A$2:AM$2000,B743,4)))</f>
        <v>BRIGHT 5 26/</v>
      </c>
      <c r="N743" s="297" t="e">
        <f>IF(A743="P",CONCATENATE(INDEX('LŠZ P'!A$2:AN$2000,B743,23),";",INDEX('LŠZ P'!A$2:AN$2000,B743,42)),CONCATENATE(INDEX('LŠZ H'!A$2:AM$2000,B743,23),";",INDEX('LŠZ H'!A$2:AM$2000,B743,39)))</f>
        <v>#REF!</v>
      </c>
      <c r="O743" s="226">
        <v>44882</v>
      </c>
      <c r="P743" s="299"/>
    </row>
    <row r="744" spans="1:16" s="395" customFormat="1">
      <c r="A744" s="225" t="s">
        <v>722</v>
      </c>
      <c r="B744" s="258">
        <v>929</v>
      </c>
      <c r="C744" s="295">
        <v>740</v>
      </c>
      <c r="D744" s="225" t="str">
        <f>IF(A744="P",INDEX('LŠZ P'!A$2:AN$2000,B744,11),INDEX('LŠZ H'!A$2:AM$2000,B744,11))</f>
        <v>Aleš BENKO</v>
      </c>
      <c r="E744" s="297" t="str">
        <f>IF(A744="P",INDEX('LŠZ P'!A$2:AN$2000,B744,5),INDEX('LŠZ H'!A$2:AM$2000,B744,5))</f>
        <v>OM-P929</v>
      </c>
      <c r="F744" s="298">
        <f>IF(A744="P",INDEX('LŠZ P'!A$2:AN$2000,B744,6),INDEX('LŠZ H'!A$2:AM$2000,B744,6))</f>
        <v>0</v>
      </c>
      <c r="G744" s="258" t="str">
        <f>IF(A744="P",INDEX('LŠZ P'!A$2:AN$2000,B744,21),INDEX('LŠZ H'!A$2:AM$2000,B744,21))</f>
        <v>P</v>
      </c>
      <c r="H744" s="298">
        <f>IF(A744="P",INDEX('LŠZ P'!A$2:AN$2000,B744,17),INDEX('LŠZ H'!A$2:AM$2000,B744,17))</f>
        <v>20141</v>
      </c>
      <c r="I744" s="226">
        <v>44155</v>
      </c>
      <c r="J744" s="258" t="str">
        <f>IF(A744="P",INDEX('LŠZ P'!A$2:AN$2000,B744,2),INDEX('LŠZ H'!A$2:AM$2000,B744,2))</f>
        <v>PK</v>
      </c>
      <c r="K744" s="297" t="str">
        <f>IF(A744="P",CONCATENATE(INDEX('LŠZ P'!A$2:AN$2000,B744,24),",",INDEX('LŠZ P'!A$2:AN$2000,B744,26)," ",INDEX('LŠZ P'!A$2:AN$2000,B744,25)),CONCATENATE(INDEX('LŠZ H'!A$2:AM$2000,B744,24),",",INDEX('LŠZ H'!A$2:AM$2000,B744,26)," ",INDEX('LŠZ H'!A$2:AM$2000,B744,25)))</f>
        <v>Sebedín 72,EN-B 45593</v>
      </c>
      <c r="L744" s="297" t="str">
        <f>IF(A744="P",INDEX('LŠZ P'!A$2:AN$2000,B744,20),INDEX('LŠZ H'!A$2:AM$2000,B744,20))</f>
        <v>Jančiar</v>
      </c>
      <c r="M744" s="297" t="str">
        <f>IF(A744="P",CONCATENATE(INDEX('LŠZ P'!A$2:AN$2000,B744,3),"/",INDEX('LŠZ P'!A$2:AN$2000,B744,4)),CONCATENATE(INDEX('LŠZ H'!A$2:AM$2000,B744,3),"/",INDEX('LŠZ H'!A$2:AM$2000,B744,4)))</f>
        <v>RUSH 5 ML/</v>
      </c>
      <c r="N744" s="297" t="e">
        <f>IF(A744="P",CONCATENATE(INDEX('LŠZ P'!A$2:AN$2000,B744,23),";",INDEX('LŠZ P'!A$2:AN$2000,B744,42)),CONCATENATE(INDEX('LŠZ H'!A$2:AM$2000,B744,23),";",INDEX('LŠZ H'!A$2:AM$2000,B744,39)))</f>
        <v>#REF!</v>
      </c>
      <c r="O744" s="226">
        <v>44883</v>
      </c>
      <c r="P744" s="299"/>
    </row>
    <row r="745" spans="1:16" s="395" customFormat="1">
      <c r="A745" s="225" t="s">
        <v>722</v>
      </c>
      <c r="B745" s="258">
        <v>1244</v>
      </c>
      <c r="C745" s="295">
        <v>741</v>
      </c>
      <c r="D745" s="225" t="str">
        <f>IF(A745="P",INDEX('LŠZ P'!A$2:AN$2000,B745,11),INDEX('LŠZ H'!A$2:AM$2000,B745,11))</f>
        <v>Marián ADAME</v>
      </c>
      <c r="E745" s="297" t="str">
        <f>IF(A745="P",INDEX('LŠZ P'!A$2:AN$2000,B745,5),INDEX('LŠZ H'!A$2:AM$2000,B745,5))</f>
        <v>OM-L244</v>
      </c>
      <c r="F745" s="298">
        <f>IF(A745="P",INDEX('LŠZ P'!A$2:AN$2000,B745,6),INDEX('LŠZ H'!A$2:AM$2000,B745,6))</f>
        <v>0</v>
      </c>
      <c r="G745" s="258" t="str">
        <f>IF(A745="P",INDEX('LŠZ P'!A$2:AN$2000,B745,21),INDEX('LŠZ H'!A$2:AM$2000,B745,21))</f>
        <v>V</v>
      </c>
      <c r="H745" s="298">
        <f>IF(A745="P",INDEX('LŠZ P'!A$2:AN$2000,B745,17),INDEX('LŠZ H'!A$2:AM$2000,B745,17))</f>
        <v>22445</v>
      </c>
      <c r="I745" s="226">
        <v>44155</v>
      </c>
      <c r="J745" s="258" t="str">
        <f>IF(A745="P",INDEX('LŠZ P'!A$2:AN$2000,B745,2),INDEX('LŠZ H'!A$2:AM$2000,B745,2))</f>
        <v>PK</v>
      </c>
      <c r="K745" s="297" t="str">
        <f>IF(A745="P",CONCATENATE(INDEX('LŠZ P'!A$2:AN$2000,B745,24),",",INDEX('LŠZ P'!A$2:AN$2000,B745,26)," ",INDEX('LŠZ P'!A$2:AN$2000,B745,25)),CONCATENATE(INDEX('LŠZ H'!A$2:AM$2000,B745,24),",",INDEX('LŠZ H'!A$2:AM$2000,B745,26)," ",INDEX('LŠZ H'!A$2:AM$2000,B745,25)))</f>
        <v>1.mája 1205/133,EN-A 45451</v>
      </c>
      <c r="L745" s="297" t="str">
        <f>IF(A745="P",INDEX('LŠZ P'!A$2:AN$2000,B745,20),INDEX('LŠZ H'!A$2:AM$2000,B745,20))</f>
        <v>Adame</v>
      </c>
      <c r="M745" s="297" t="str">
        <f>IF(A745="P",CONCATENATE(INDEX('LŠZ P'!A$2:AN$2000,B745,3),"/",INDEX('LŠZ P'!A$2:AN$2000,B745,4)),CONCATENATE(INDEX('LŠZ H'!A$2:AM$2000,B745,3),"/",INDEX('LŠZ H'!A$2:AM$2000,B745,4)))</f>
        <v>MUSE 5 27/</v>
      </c>
      <c r="N745" s="297" t="e">
        <f>IF(A745="P",CONCATENATE(INDEX('LŠZ P'!A$2:AN$2000,B745,23),";",INDEX('LŠZ P'!A$2:AN$2000,B745,42)),CONCATENATE(INDEX('LŠZ H'!A$2:AM$2000,B745,23),";",INDEX('LŠZ H'!A$2:AM$2000,B745,39)))</f>
        <v>#REF!</v>
      </c>
      <c r="O745" s="226">
        <v>44875</v>
      </c>
      <c r="P745" s="299"/>
    </row>
    <row r="746" spans="1:16" s="395" customFormat="1">
      <c r="A746" s="225" t="s">
        <v>722</v>
      </c>
      <c r="B746" s="258">
        <v>1113</v>
      </c>
      <c r="C746" s="295">
        <v>742</v>
      </c>
      <c r="D746" s="225" t="str">
        <f>IF(A746="P",INDEX('LŠZ P'!A$2:AN$2000,B746,11),INDEX('LŠZ H'!A$2:AM$2000,B746,11))</f>
        <v>Milan HUSÁR</v>
      </c>
      <c r="E746" s="297" t="str">
        <f>IF(A746="P",INDEX('LŠZ P'!A$2:AN$2000,B746,5),INDEX('LŠZ H'!A$2:AM$2000,B746,5))</f>
        <v>OM-L113</v>
      </c>
      <c r="F746" s="298">
        <f>IF(A746="P",INDEX('LŠZ P'!A$2:AN$2000,B746,6),INDEX('LŠZ H'!A$2:AM$2000,B746,6))</f>
        <v>0</v>
      </c>
      <c r="G746" s="258" t="str">
        <f>IF(A746="P",INDEX('LŠZ P'!A$2:AN$2000,B746,21),INDEX('LŠZ H'!A$2:AM$2000,B746,21))</f>
        <v>P,Z</v>
      </c>
      <c r="H746" s="298">
        <f>IF(A746="P",INDEX('LŠZ P'!A$2:AN$2000,B746,17),INDEX('LŠZ H'!A$2:AM$2000,B746,17))</f>
        <v>22205</v>
      </c>
      <c r="I746" s="226">
        <v>44158</v>
      </c>
      <c r="J746" s="258" t="str">
        <f>IF(A746="P",INDEX('LŠZ P'!A$2:AN$2000,B746,2),INDEX('LŠZ H'!A$2:AM$2000,B746,2))</f>
        <v>PK</v>
      </c>
      <c r="K746" s="297" t="str">
        <f>IF(A746="P",CONCATENATE(INDEX('LŠZ P'!A$2:AN$2000,B746,24),",",INDEX('LŠZ P'!A$2:AN$2000,B746,26)," ",INDEX('LŠZ P'!A$2:AN$2000,B746,25)),CONCATENATE(INDEX('LŠZ H'!A$2:AM$2000,B746,24),",",INDEX('LŠZ H'!A$2:AM$2000,B746,26)," ",INDEX('LŠZ H'!A$2:AM$2000,B746,25)))</f>
        <v>Š. Králika 20/3,EN-A 45939</v>
      </c>
      <c r="L746" s="297" t="str">
        <f>IF(A746="P",INDEX('LŠZ P'!A$2:AN$2000,B746,20),INDEX('LŠZ H'!A$2:AM$2000,B746,20))</f>
        <v>Vrabec</v>
      </c>
      <c r="M746" s="297" t="str">
        <f>IF(A746="P",CONCATENATE(INDEX('LŠZ P'!A$2:AN$2000,B746,3),"/",INDEX('LŠZ P'!A$2:AN$2000,B746,4)),CONCATENATE(INDEX('LŠZ H'!A$2:AM$2000,B746,3),"/",INDEX('LŠZ H'!A$2:AM$2000,B746,4)))</f>
        <v>CARANCHO S/</v>
      </c>
      <c r="N746" s="297" t="e">
        <f>IF(A746="P",CONCATENATE(INDEX('LŠZ P'!A$2:AN$2000,B746,23),";",INDEX('LŠZ P'!A$2:AN$2000,B746,42)),CONCATENATE(INDEX('LŠZ H'!A$2:AM$2000,B746,23),";",INDEX('LŠZ H'!A$2:AM$2000,B746,39)))</f>
        <v>#REF!</v>
      </c>
      <c r="O746" s="226">
        <v>44871</v>
      </c>
      <c r="P746" s="299"/>
    </row>
    <row r="747" spans="1:16" s="395" customFormat="1">
      <c r="A747" s="225" t="s">
        <v>489</v>
      </c>
      <c r="B747" s="258">
        <v>20</v>
      </c>
      <c r="C747" s="295">
        <v>743</v>
      </c>
      <c r="D747" s="225" t="str">
        <f>IF(A747="P",INDEX('LŠZ P'!A$2:AN$2000,B747,11),INDEX('LŠZ H'!A$2:AM$2000,B747,11))</f>
        <v>Ing. Peter REVÚCKY</v>
      </c>
      <c r="E747" s="297" t="str">
        <f>IF(A747="P",INDEX('LŠZ P'!A$2:AN$2000,B747,5),INDEX('LŠZ H'!A$2:AM$2000,B747,5))</f>
        <v>OM-H020</v>
      </c>
      <c r="F747" s="298">
        <f>IF(A747="P",INDEX('LŠZ P'!A$2:AN$2000,B747,6),INDEX('LŠZ H'!A$2:AM$2000,B747,6))</f>
        <v>0</v>
      </c>
      <c r="G747" s="258" t="str">
        <f>IF(A747="P",INDEX('LŠZ P'!A$2:AN$2000,B747,21),INDEX('LŠZ H'!A$2:AM$2000,B747,21))</f>
        <v>P</v>
      </c>
      <c r="H747" s="298">
        <f>IF(A747="P",INDEX('LŠZ P'!A$2:AN$2000,B747,17),INDEX('LŠZ H'!A$2:AM$2000,B747,17))</f>
        <v>20743</v>
      </c>
      <c r="I747" s="226">
        <v>44158</v>
      </c>
      <c r="J747" s="258" t="str">
        <f>IF(A747="P",INDEX('LŠZ P'!A$2:AN$2000,B747,2),INDEX('LŠZ H'!A$2:AM$2000,B747,2))</f>
        <v>MZK</v>
      </c>
      <c r="K747" s="297" t="str">
        <f>IF(A747="P",CONCATENATE(INDEX('LŠZ P'!A$2:AN$2000,B747,24),",",INDEX('LŠZ P'!A$2:AN$2000,B747,26)," ",INDEX('LŠZ P'!A$2:AN$2000,B747,25)),CONCATENATE(INDEX('LŠZ H'!A$2:AM$2000,B747,24),",",INDEX('LŠZ H'!A$2:AM$2000,B747,26)," ",INDEX('LŠZ H'!A$2:AM$2000,B747,25)))</f>
        <v>Kľučiny 459/78,034 01 Liptovská Štiavnica</v>
      </c>
      <c r="L747" s="297" t="str">
        <f>IF(A747="P",INDEX('LŠZ P'!A$2:AN$2000,B747,20),INDEX('LŠZ H'!A$2:AM$2000,B747,20))</f>
        <v>B.Turan</v>
      </c>
      <c r="M747" s="297" t="str">
        <f>IF(A747="P",CONCATENATE(INDEX('LŠZ P'!A$2:AN$2000,B747,3),"/",INDEX('LŠZ P'!A$2:AN$2000,B747,4)),CONCATENATE(INDEX('LŠZ H'!A$2:AM$2000,B747,3),"/",INDEX('LŠZ H'!A$2:AM$2000,B747,4)))</f>
        <v>APOLLO C 17 TN/</v>
      </c>
      <c r="N747" s="297" t="str">
        <f>IF(A747="P",CONCATENATE(INDEX('LŠZ P'!A$2:AN$2000,B747,23),";",INDEX('LŠZ P'!A$2:AN$2000,B747,42)),CONCATENATE(INDEX('LŠZ H'!A$2:AM$2000,B747,23),";",INDEX('LŠZ H'!A$2:AM$2000,B747,39)))</f>
        <v>607,13/1174;2. vlastník Miloš DANIŽÍK</v>
      </c>
      <c r="O747" s="226">
        <v>44550</v>
      </c>
      <c r="P747" s="299"/>
    </row>
    <row r="748" spans="1:16" s="395" customFormat="1">
      <c r="A748" s="225" t="s">
        <v>722</v>
      </c>
      <c r="B748" s="258">
        <v>321</v>
      </c>
      <c r="C748" s="295">
        <v>744</v>
      </c>
      <c r="D748" s="225" t="str">
        <f>IF(A748="P",INDEX('LŠZ P'!A$2:AN$2000,B748,11),INDEX('LŠZ H'!A$2:AM$2000,B748,11))</f>
        <v>Ing. Ivan CHLEBOVEC</v>
      </c>
      <c r="E748" s="297" t="str">
        <f>IF(A748="P",INDEX('LŠZ P'!A$2:AN$2000,B748,5),INDEX('LŠZ H'!A$2:AM$2000,B748,5))</f>
        <v>OM-P321</v>
      </c>
      <c r="F748" s="298">
        <f>IF(A748="P",INDEX('LŠZ P'!A$2:AN$2000,B748,6),INDEX('LŠZ H'!A$2:AM$2000,B748,6))</f>
        <v>0</v>
      </c>
      <c r="G748" s="258" t="str">
        <f>IF(A748="P",INDEX('LŠZ P'!A$2:AN$2000,B748,21),INDEX('LŠZ H'!A$2:AM$2000,B748,21))</f>
        <v>V</v>
      </c>
      <c r="H748" s="298">
        <f>IF(A748="P",INDEX('LŠZ P'!A$2:AN$2000,B748,17),INDEX('LŠZ H'!A$2:AM$2000,B748,17))</f>
        <v>20744</v>
      </c>
      <c r="I748" s="226">
        <v>44158</v>
      </c>
      <c r="J748" s="258" t="str">
        <f>IF(A748="P",INDEX('LŠZ P'!A$2:AN$2000,B748,2),INDEX('LŠZ H'!A$2:AM$2000,B748,2))</f>
        <v>PK</v>
      </c>
      <c r="K748" s="297" t="str">
        <f>IF(A748="P",CONCATENATE(INDEX('LŠZ P'!A$2:AN$2000,B748,24),",",INDEX('LŠZ P'!A$2:AN$2000,B748,26)," ",INDEX('LŠZ P'!A$2:AN$2000,B748,25)),CONCATENATE(INDEX('LŠZ H'!A$2:AM$2000,B748,24),",",INDEX('LŠZ H'!A$2:AM$2000,B748,26)," ",INDEX('LŠZ H'!A$2:AM$2000,B748,25)))</f>
        <v>Partizánska 14,DHV 1-2 44884</v>
      </c>
      <c r="L748" s="297" t="str">
        <f>IF(A748="P",INDEX('LŠZ P'!A$2:AN$2000,B748,20),INDEX('LŠZ H'!A$2:AM$2000,B748,20))</f>
        <v>Šleboda</v>
      </c>
      <c r="M748" s="297" t="str">
        <f>IF(A748="P",CONCATENATE(INDEX('LŠZ P'!A$2:AN$2000,B748,3),"/",INDEX('LŠZ P'!A$2:AN$2000,B748,4)),CONCATENATE(INDEX('LŠZ H'!A$2:AM$2000,B748,3),"/",INDEX('LŠZ H'!A$2:AM$2000,B748,4)))</f>
        <v>ZULU S/</v>
      </c>
      <c r="N748" s="297" t="e">
        <f>IF(A748="P",CONCATENATE(INDEX('LŠZ P'!A$2:AN$2000,B748,23),";",INDEX('LŠZ P'!A$2:AN$2000,B748,42)),CONCATENATE(INDEX('LŠZ H'!A$2:AM$2000,B748,23),";",INDEX('LŠZ H'!A$2:AM$2000,B748,39)))</f>
        <v>#REF!</v>
      </c>
      <c r="O748" s="226">
        <v>44884</v>
      </c>
      <c r="P748" s="299"/>
    </row>
    <row r="749" spans="1:16" s="786" customFormat="1">
      <c r="A749" s="225" t="s">
        <v>722</v>
      </c>
      <c r="B749" s="258">
        <v>1268</v>
      </c>
      <c r="C749" s="295">
        <v>745</v>
      </c>
      <c r="D749" s="225" t="str">
        <f>IF(A749="P",INDEX('LŠZ P'!A$2:AN$2000,B749,11),INDEX('LŠZ H'!A$2:AM$2000,B749,11))</f>
        <v>Ing. Martin OŤAPKA</v>
      </c>
      <c r="E749" s="297" t="str">
        <f>IF(A749="P",INDEX('LŠZ P'!A$2:AN$2000,B749,5),INDEX('LŠZ H'!A$2:AM$2000,B749,5))</f>
        <v>OM-L268</v>
      </c>
      <c r="F749" s="298">
        <f>IF(A749="P",INDEX('LŠZ P'!A$2:AN$2000,B749,6),INDEX('LŠZ H'!A$2:AM$2000,B749,6))</f>
        <v>0</v>
      </c>
      <c r="G749" s="258" t="str">
        <f>IF(A749="P",INDEX('LŠZ P'!A$2:AN$2000,B749,21),INDEX('LŠZ H'!A$2:AM$2000,B749,21))</f>
        <v>V</v>
      </c>
      <c r="H749" s="298">
        <f>IF(A749="P",INDEX('LŠZ P'!A$2:AN$2000,B749,17),INDEX('LŠZ H'!A$2:AM$2000,B749,17))</f>
        <v>23610</v>
      </c>
      <c r="I749" s="226">
        <v>44160</v>
      </c>
      <c r="J749" s="258" t="str">
        <f>IF(A749="P",INDEX('LŠZ P'!A$2:AN$2000,B749,2),INDEX('LŠZ H'!A$2:AM$2000,B749,2))</f>
        <v>PK</v>
      </c>
      <c r="K749" s="297" t="str">
        <f>IF(A749="P",CONCATENATE(INDEX('LŠZ P'!A$2:AN$2000,B749,24),",",INDEX('LŠZ P'!A$2:AN$2000,B749,26)," ",INDEX('LŠZ P'!A$2:AN$2000,B749,25)),CONCATENATE(INDEX('LŠZ H'!A$2:AM$2000,B749,24),",",INDEX('LŠZ H'!A$2:AM$2000,B749,26)," ",INDEX('LŠZ H'!A$2:AM$2000,B749,25)))</f>
        <v>Dorastenecká 10853/3A,EN-C 45963</v>
      </c>
      <c r="L749" s="297" t="str">
        <f>IF(A749="P",INDEX('LŠZ P'!A$2:AN$2000,B749,20),INDEX('LŠZ H'!A$2:AM$2000,B749,20))</f>
        <v>Čierny</v>
      </c>
      <c r="M749" s="297" t="str">
        <f>IF(A749="P",CONCATENATE(INDEX('LŠZ P'!A$2:AN$2000,B749,3),"/",INDEX('LŠZ P'!A$2:AN$2000,B749,4)),CONCATENATE(INDEX('LŠZ H'!A$2:AM$2000,B749,3),"/",INDEX('LŠZ H'!A$2:AM$2000,B749,4)))</f>
        <v>MERLIN M/</v>
      </c>
      <c r="N749" s="297" t="e">
        <f>IF(A749="P",CONCATENATE(INDEX('LŠZ P'!A$2:AN$2000,B749,23),";",INDEX('LŠZ P'!A$2:AN$2000,B749,42)),CONCATENATE(INDEX('LŠZ H'!A$2:AM$2000,B749,23),";",INDEX('LŠZ H'!A$2:AM$2000,B749,39)))</f>
        <v>#REF!</v>
      </c>
      <c r="O749" s="226">
        <v>44389</v>
      </c>
      <c r="P749" s="299"/>
    </row>
    <row r="750" spans="1:16" s="395" customFormat="1">
      <c r="A750" s="225" t="s">
        <v>722</v>
      </c>
      <c r="B750" s="258">
        <v>217</v>
      </c>
      <c r="C750" s="295">
        <v>746</v>
      </c>
      <c r="D750" s="225" t="str">
        <f>IF(A750="P",INDEX('LŠZ P'!A$2:AN$2000,B750,11),INDEX('LŠZ H'!A$2:AM$2000,B750,11))</f>
        <v>Bc. Jakub HORNIČÁK</v>
      </c>
      <c r="E750" s="297" t="str">
        <f>IF(A750="P",INDEX('LŠZ P'!A$2:AN$2000,B750,5),INDEX('LŠZ H'!A$2:AM$2000,B750,5))</f>
        <v>OM-P217</v>
      </c>
      <c r="F750" s="298">
        <f>IF(A750="P",INDEX('LŠZ P'!A$2:AN$2000,B750,6),INDEX('LŠZ H'!A$2:AM$2000,B750,6))</f>
        <v>0</v>
      </c>
      <c r="G750" s="258" t="str">
        <f>IF(A750="P",INDEX('LŠZ P'!A$2:AN$2000,B750,21),INDEX('LŠZ H'!A$2:AM$2000,B750,21))</f>
        <v>P</v>
      </c>
      <c r="H750" s="298">
        <f>IF(A750="P",INDEX('LŠZ P'!A$2:AN$2000,B750,17),INDEX('LŠZ H'!A$2:AM$2000,B750,17))</f>
        <v>19256</v>
      </c>
      <c r="I750" s="226">
        <v>44160</v>
      </c>
      <c r="J750" s="258" t="str">
        <f>IF(A750="P",INDEX('LŠZ P'!A$2:AN$2000,B750,2),INDEX('LŠZ H'!A$2:AM$2000,B750,2))</f>
        <v>PK</v>
      </c>
      <c r="K750" s="297" t="str">
        <f>IF(A750="P",CONCATENATE(INDEX('LŠZ P'!A$2:AN$2000,B750,24),",",INDEX('LŠZ P'!A$2:AN$2000,B750,26)," ",INDEX('LŠZ P'!A$2:AN$2000,B750,25)),CONCATENATE(INDEX('LŠZ H'!A$2:AM$2000,B750,24),",",INDEX('LŠZ H'!A$2:AM$2000,B750,26)," ",INDEX('LŠZ H'!A$2:AM$2000,B750,25)))</f>
        <v>Starohorská 7,EN-B 45606</v>
      </c>
      <c r="L750" s="297" t="str">
        <f>IF(A750="P",INDEX('LŠZ P'!A$2:AN$2000,B750,20),INDEX('LŠZ H'!A$2:AM$2000,B750,20))</f>
        <v>Muhelyi</v>
      </c>
      <c r="M750" s="297" t="str">
        <f>IF(A750="P",CONCATENATE(INDEX('LŠZ P'!A$2:AN$2000,B750,3),"/",INDEX('LŠZ P'!A$2:AN$2000,B750,4)),CONCATENATE(INDEX('LŠZ H'!A$2:AM$2000,B750,3),"/",INDEX('LŠZ H'!A$2:AM$2000,B750,4)))</f>
        <v>RUSH 4 MS/</v>
      </c>
      <c r="N750" s="297" t="e">
        <f>IF(A750="P",CONCATENATE(INDEX('LŠZ P'!A$2:AN$2000,B750,23),";",INDEX('LŠZ P'!A$2:AN$2000,B750,42)),CONCATENATE(INDEX('LŠZ H'!A$2:AM$2000,B750,23),";",INDEX('LŠZ H'!A$2:AM$2000,B750,39)))</f>
        <v>#REF!</v>
      </c>
      <c r="O750" s="226">
        <v>44888</v>
      </c>
      <c r="P750" s="299"/>
    </row>
    <row r="751" spans="1:16" s="395" customFormat="1">
      <c r="A751" s="225" t="s">
        <v>722</v>
      </c>
      <c r="B751" s="258">
        <v>465</v>
      </c>
      <c r="C751" s="295">
        <v>747</v>
      </c>
      <c r="D751" s="225" t="str">
        <f>IF(A751="P",INDEX('LŠZ P'!A$2:AN$2000,B751,11),INDEX('LŠZ H'!A$2:AM$2000,B751,11))</f>
        <v>Ing. Ivan CHLEBOVEC</v>
      </c>
      <c r="E751" s="297" t="str">
        <f>IF(A751="P",INDEX('LŠZ P'!A$2:AN$2000,B751,5),INDEX('LŠZ H'!A$2:AM$2000,B751,5))</f>
        <v>OM-P465</v>
      </c>
      <c r="F751" s="298">
        <f>IF(A751="P",INDEX('LŠZ P'!A$2:AN$2000,B751,6),INDEX('LŠZ H'!A$2:AM$2000,B751,6))</f>
        <v>0</v>
      </c>
      <c r="G751" s="258" t="str">
        <f>IF(A751="P",INDEX('LŠZ P'!A$2:AN$2000,B751,21),INDEX('LŠZ H'!A$2:AM$2000,B751,21))</f>
        <v>P</v>
      </c>
      <c r="H751" s="298">
        <f>IF(A751="P",INDEX('LŠZ P'!A$2:AN$2000,B751,17),INDEX('LŠZ H'!A$2:AM$2000,B751,17))</f>
        <v>20747</v>
      </c>
      <c r="I751" s="226">
        <v>44162</v>
      </c>
      <c r="J751" s="258" t="str">
        <f>IF(A751="P",INDEX('LŠZ P'!A$2:AN$2000,B751,2),INDEX('LŠZ H'!A$2:AM$2000,B751,2))</f>
        <v>PK</v>
      </c>
      <c r="K751" s="297" t="str">
        <f>IF(A751="P",CONCATENATE(INDEX('LŠZ P'!A$2:AN$2000,B751,24),",",INDEX('LŠZ P'!A$2:AN$2000,B751,26)," ",INDEX('LŠZ P'!A$2:AN$2000,B751,25)),CONCATENATE(INDEX('LŠZ H'!A$2:AM$2000,B751,24),",",INDEX('LŠZ H'!A$2:AM$2000,B751,26)," ",INDEX('LŠZ H'!A$2:AM$2000,B751,25)))</f>
        <v>Partizánska 14,DHV-2 44884</v>
      </c>
      <c r="L751" s="297" t="str">
        <f>IF(A751="P",INDEX('LŠZ P'!A$2:AN$2000,B751,20),INDEX('LŠZ H'!A$2:AM$2000,B751,20))</f>
        <v>Šleboda</v>
      </c>
      <c r="M751" s="297" t="str">
        <f>IF(A751="P",CONCATENATE(INDEX('LŠZ P'!A$2:AN$2000,B751,3),"/",INDEX('LŠZ P'!A$2:AN$2000,B751,4)),CONCATENATE(INDEX('LŠZ H'!A$2:AM$2000,B751,3),"/",INDEX('LŠZ H'!A$2:AM$2000,B751,4)))</f>
        <v>ASPEN 2 24/</v>
      </c>
      <c r="N751" s="297" t="e">
        <f>IF(A751="P",CONCATENATE(INDEX('LŠZ P'!A$2:AN$2000,B751,23),";",INDEX('LŠZ P'!A$2:AN$2000,B751,42)),CONCATENATE(INDEX('LŠZ H'!A$2:AM$2000,B751,23),";",INDEX('LŠZ H'!A$2:AM$2000,B751,39)))</f>
        <v>#REF!</v>
      </c>
      <c r="O751" s="226">
        <v>44884</v>
      </c>
      <c r="P751" s="299"/>
    </row>
    <row r="752" spans="1:16" s="395" customFormat="1">
      <c r="A752" s="225" t="s">
        <v>722</v>
      </c>
      <c r="B752" s="258">
        <v>715</v>
      </c>
      <c r="C752" s="295">
        <v>748</v>
      </c>
      <c r="D752" s="225" t="str">
        <f>IF(A752="P",INDEX('LŠZ P'!A$2:AN$2000,B752,11),INDEX('LŠZ H'!A$2:AM$2000,B752,11))</f>
        <v>Bc. Štefan SLIŽ</v>
      </c>
      <c r="E752" s="297" t="str">
        <f>IF(A752="P",INDEX('LŠZ P'!A$2:AN$2000,B752,5),INDEX('LŠZ H'!A$2:AM$2000,B752,5))</f>
        <v>OM-P715</v>
      </c>
      <c r="F752" s="298">
        <f>IF(A752="P",INDEX('LŠZ P'!A$2:AN$2000,B752,6),INDEX('LŠZ H'!A$2:AM$2000,B752,6))</f>
        <v>0</v>
      </c>
      <c r="G752" s="258" t="str">
        <f>IF(A752="P",INDEX('LŠZ P'!A$2:AN$2000,B752,21),INDEX('LŠZ H'!A$2:AM$2000,B752,21))</f>
        <v>P</v>
      </c>
      <c r="H752" s="298">
        <f>IF(A752="P",INDEX('LŠZ P'!A$2:AN$2000,B752,17),INDEX('LŠZ H'!A$2:AM$2000,B752,17))</f>
        <v>20748</v>
      </c>
      <c r="I752" s="226">
        <v>44165</v>
      </c>
      <c r="J752" s="258" t="str">
        <f>IF(A752="P",INDEX('LŠZ P'!A$2:AN$2000,B752,2),INDEX('LŠZ H'!A$2:AM$2000,B752,2))</f>
        <v>PK</v>
      </c>
      <c r="K752" s="297" t="str">
        <f>IF(A752="P",CONCATENATE(INDEX('LŠZ P'!A$2:AN$2000,B752,24),",",INDEX('LŠZ P'!A$2:AN$2000,B752,26)," ",INDEX('LŠZ P'!A$2:AN$2000,B752,25)),CONCATENATE(INDEX('LŠZ H'!A$2:AM$2000,B752,24),",",INDEX('LŠZ H'!A$2:AM$2000,B752,26)," ",INDEX('LŠZ H'!A$2:AM$2000,B752,25)))</f>
        <v>Hlavná 135,EN-B 45612</v>
      </c>
      <c r="L752" s="297" t="str">
        <f>IF(A752="P",INDEX('LŠZ P'!A$2:AN$2000,B752,20),INDEX('LŠZ H'!A$2:AM$2000,B752,20))</f>
        <v>Matovič</v>
      </c>
      <c r="M752" s="297" t="str">
        <f>IF(A752="P",CONCATENATE(INDEX('LŠZ P'!A$2:AN$2000,B752,3),"/",INDEX('LŠZ P'!A$2:AN$2000,B752,4)),CONCATENATE(INDEX('LŠZ H'!A$2:AM$2000,B752,3),"/",INDEX('LŠZ H'!A$2:AM$2000,B752,4)))</f>
        <v>BiGOLDEN 3 42/</v>
      </c>
      <c r="N752" s="297" t="e">
        <f>IF(A752="P",CONCATENATE(INDEX('LŠZ P'!A$2:AN$2000,B752,23),";",INDEX('LŠZ P'!A$2:AN$2000,B752,42)),CONCATENATE(INDEX('LŠZ H'!A$2:AM$2000,B752,23),";",INDEX('LŠZ H'!A$2:AM$2000,B752,39)))</f>
        <v>#REF!</v>
      </c>
      <c r="O752" s="226">
        <v>44891</v>
      </c>
      <c r="P752" s="299"/>
    </row>
    <row r="753" spans="1:16" s="395" customFormat="1">
      <c r="A753" s="225" t="s">
        <v>722</v>
      </c>
      <c r="B753" s="258">
        <v>1072</v>
      </c>
      <c r="C753" s="295">
        <v>749</v>
      </c>
      <c r="D753" s="225" t="str">
        <f>IF(A753="P",INDEX('LŠZ P'!A$2:AN$2000,B753,11),INDEX('LŠZ H'!A$2:AM$2000,B753,11))</f>
        <v>Martin DUĽA</v>
      </c>
      <c r="E753" s="297" t="str">
        <f>IF(A753="P",INDEX('LŠZ P'!A$2:AN$2000,B753,5),INDEX('LŠZ H'!A$2:AM$2000,B753,5))</f>
        <v>OM-L072</v>
      </c>
      <c r="F753" s="298">
        <f>IF(A753="P",INDEX('LŠZ P'!A$2:AN$2000,B753,6),INDEX('LŠZ H'!A$2:AM$2000,B753,6))</f>
        <v>0</v>
      </c>
      <c r="G753" s="258" t="str">
        <f>IF(A753="P",INDEX('LŠZ P'!A$2:AN$2000,B753,21),INDEX('LŠZ H'!A$2:AM$2000,B753,21))</f>
        <v>P,Z</v>
      </c>
      <c r="H753" s="298">
        <f>IF(A753="P",INDEX('LŠZ P'!A$2:AN$2000,B753,17),INDEX('LŠZ H'!A$2:AM$2000,B753,17))</f>
        <v>22591</v>
      </c>
      <c r="I753" s="226">
        <v>44165</v>
      </c>
      <c r="J753" s="258" t="str">
        <f>IF(A753="P",INDEX('LŠZ P'!A$2:AN$2000,B753,2),INDEX('LŠZ H'!A$2:AM$2000,B753,2))</f>
        <v>PK</v>
      </c>
      <c r="K753" s="297" t="str">
        <f>IF(A753="P",CONCATENATE(INDEX('LŠZ P'!A$2:AN$2000,B753,24),",",INDEX('LŠZ P'!A$2:AN$2000,B753,26)," ",INDEX('LŠZ P'!A$2:AN$2000,B753,25)),CONCATENATE(INDEX('LŠZ H'!A$2:AM$2000,B753,24),",",INDEX('LŠZ H'!A$2:AM$2000,B753,26)," ",INDEX('LŠZ H'!A$2:AM$2000,B753,25)))</f>
        <v>Rožkovany 116,EN-B 45529</v>
      </c>
      <c r="L753" s="297" t="str">
        <f>IF(A753="P",INDEX('LŠZ P'!A$2:AN$2000,B753,20),INDEX('LŠZ H'!A$2:AM$2000,B753,20))</f>
        <v>Vyparina</v>
      </c>
      <c r="M753" s="297" t="str">
        <f>IF(A753="P",CONCATENATE(INDEX('LŠZ P'!A$2:AN$2000,B753,3),"/",INDEX('LŠZ P'!A$2:AN$2000,B753,4)),CONCATENATE(INDEX('LŠZ H'!A$2:AM$2000,B753,3),"/",INDEX('LŠZ H'!A$2:AM$2000,B753,4)))</f>
        <v>MENTOR 5 S/</v>
      </c>
      <c r="N753" s="297" t="e">
        <f>IF(A753="P",CONCATENATE(INDEX('LŠZ P'!A$2:AN$2000,B753,23),";",INDEX('LŠZ P'!A$2:AN$2000,B753,42)),CONCATENATE(INDEX('LŠZ H'!A$2:AM$2000,B753,23),";",INDEX('LŠZ H'!A$2:AM$2000,B753,39)))</f>
        <v>#REF!</v>
      </c>
      <c r="O753" s="226">
        <v>44826</v>
      </c>
      <c r="P753" s="299"/>
    </row>
    <row r="754" spans="1:16" s="395" customFormat="1">
      <c r="A754" s="225" t="s">
        <v>722</v>
      </c>
      <c r="B754" s="258">
        <v>283</v>
      </c>
      <c r="C754" s="295">
        <v>750</v>
      </c>
      <c r="D754" s="225" t="str">
        <f>IF(A754="P",INDEX('LŠZ P'!A$2:AN$2000,B754,11),INDEX('LŠZ H'!A$2:AM$2000,B754,11))</f>
        <v>Ing. Ivan MACKO</v>
      </c>
      <c r="E754" s="297" t="str">
        <f>IF(A754="P",INDEX('LŠZ P'!A$2:AN$2000,B754,5),INDEX('LŠZ H'!A$2:AM$2000,B754,5))</f>
        <v>OM-P283</v>
      </c>
      <c r="F754" s="298" t="str">
        <f>IF(A754="P",INDEX('LŠZ P'!A$2:AN$2000,B754,6),INDEX('LŠZ H'!A$2:AM$2000,B754,6))</f>
        <v>P283</v>
      </c>
      <c r="G754" s="258" t="str">
        <f>IF(A754="P",INDEX('LŠZ P'!A$2:AN$2000,B754,21),INDEX('LŠZ H'!A$2:AM$2000,B754,21))</f>
        <v>V/V</v>
      </c>
      <c r="H754" s="298">
        <f>IF(A754="P",INDEX('LŠZ P'!A$2:AN$2000,B754,17),INDEX('LŠZ H'!A$2:AM$2000,B754,17))</f>
        <v>22413</v>
      </c>
      <c r="I754" s="226">
        <v>44165</v>
      </c>
      <c r="J754" s="258" t="str">
        <f>IF(A754="P",INDEX('LŠZ P'!A$2:AN$2000,B754,2),INDEX('LŠZ H'!A$2:AM$2000,B754,2))</f>
        <v>MPK</v>
      </c>
      <c r="K754" s="297" t="str">
        <f>IF(A754="P",CONCATENATE(INDEX('LŠZ P'!A$2:AN$2000,B754,24),",",INDEX('LŠZ P'!A$2:AN$2000,B754,26)," ",INDEX('LŠZ P'!A$2:AN$2000,B754,25)),CONCATENATE(INDEX('LŠZ H'!A$2:AM$2000,B754,24),",",INDEX('LŠZ H'!A$2:AM$2000,B754,26)," ",INDEX('LŠZ H'!A$2:AM$2000,B754,25)))</f>
        <v>Podlužie 3029,EN 926-1 45432</v>
      </c>
      <c r="L754" s="297" t="str">
        <f>IF(A754="P",INDEX('LŠZ P'!A$2:AN$2000,B754,20),INDEX('LŠZ H'!A$2:AM$2000,B754,20))</f>
        <v>Čierny/Jančiar</v>
      </c>
      <c r="M754" s="297" t="str">
        <f>IF(A754="P",CONCATENATE(INDEX('LŠZ P'!A$2:AN$2000,B754,3),"/",INDEX('LŠZ P'!A$2:AN$2000,B754,4)),CONCATENATE(INDEX('LŠZ H'!A$2:AM$2000,B754,3),"/",INDEX('LŠZ H'!A$2:AM$2000,B754,4)))</f>
        <v>FLEXOR 27/MAVERICK</v>
      </c>
      <c r="N754" s="297" t="e">
        <f>IF(A754="P",CONCATENATE(INDEX('LŠZ P'!A$2:AN$2000,B754,23),";",INDEX('LŠZ P'!A$2:AN$2000,B754,42)),CONCATENATE(INDEX('LŠZ H'!A$2:AM$2000,B754,23),";",INDEX('LŠZ H'!A$2:AM$2000,B754,39)))</f>
        <v>#REF!</v>
      </c>
      <c r="O754" s="226">
        <v>44885</v>
      </c>
      <c r="P754" s="299"/>
    </row>
    <row r="755" spans="1:16" s="395" customFormat="1">
      <c r="A755" s="225" t="s">
        <v>722</v>
      </c>
      <c r="B755" s="258">
        <v>1111</v>
      </c>
      <c r="C755" s="295">
        <v>751</v>
      </c>
      <c r="D755" s="225" t="str">
        <f>IF(A755="P",INDEX('LŠZ P'!A$2:AN$2000,B755,11),INDEX('LŠZ H'!A$2:AM$2000,B755,11))</f>
        <v>Martin ĎURINA</v>
      </c>
      <c r="E755" s="225" t="str">
        <f>IF(A755="P",INDEX('LŠZ P'!A$2:AN$2000,B755,5),INDEX('LŠZ H'!A$2:AM$2000,B755,5))</f>
        <v>OM-L111</v>
      </c>
      <c r="F755" s="225" t="str">
        <f>IF(A755="P",INDEX('LŠZ P'!A$2:AN$2000,B755,6),INDEX('LŠZ H'!A$2:AM$2000,B755,6))</f>
        <v>L111</v>
      </c>
      <c r="G755" s="258" t="str">
        <f>IF(A755="P",INDEX('LŠZ P'!A$2:AN$2000,B755,21),INDEX('LŠZ H'!A$2:AM$2000,B755,21))</f>
        <v>P/P</v>
      </c>
      <c r="H755" s="225">
        <f>IF(A755="P",INDEX('LŠZ P'!A$2:AN$2000,B755,17),INDEX('LŠZ H'!A$2:AM$2000,B755,17))</f>
        <v>18663</v>
      </c>
      <c r="I755" s="294">
        <v>44166</v>
      </c>
      <c r="J755" s="258" t="str">
        <f>IF(A755="P",INDEX('LŠZ P'!A$2:AN$2000,B755,2),INDEX('LŠZ H'!A$2:AM$2000,B755,2))</f>
        <v>MPK</v>
      </c>
      <c r="K755" s="225" t="str">
        <f>IF(A755="P",CONCATENATE(INDEX('LŠZ P'!A$2:AN$2000,B755,24),",",INDEX('LŠZ P'!A$2:AN$2000,B755,26)," ",INDEX('LŠZ P'!A$2:AN$2000,B755,25)),CONCATENATE(INDEX('LŠZ H'!A$2:AM$2000,B755,24),",",INDEX('LŠZ H'!A$2:AM$2000,B755,26)," ",INDEX('LŠZ H'!A$2:AM$2000,B755,25)))</f>
        <v>Jégého 2/11,DGAC 45622</v>
      </c>
      <c r="L755" s="225" t="str">
        <f>IF(A755="P",INDEX('LŠZ P'!A$2:AN$2000,B755,20),INDEX('LŠZ H'!A$2:AM$2000,B755,20))</f>
        <v>Ďurina</v>
      </c>
      <c r="M755" s="225" t="str">
        <f>IF(A755="P",CONCATENATE(INDEX('LŠZ P'!A$2:AN$2000,B755,3),"/",INDEX('LŠZ P'!A$2:AN$2000,B755,4)),CONCATENATE(INDEX('LŠZ H'!A$2:AM$2000,B755,3),"/",INDEX('LŠZ H'!A$2:AM$2000,B755,4)))</f>
        <v>LIFT EU II 400/MD-3T</v>
      </c>
      <c r="N755" s="225" t="e">
        <f>IF(A755="P",CONCATENATE(INDEX('LŠZ P'!A$2:AN$2000,B755,23),";",INDEX('LŠZ P'!A$2:AN$2000,B755,42)),CONCATENATE(INDEX('LŠZ H'!A$2:AM$2000,B755,23),";",INDEX('LŠZ H'!A$2:AM$2000,B755,39)))</f>
        <v>#REF!</v>
      </c>
      <c r="O755" s="226">
        <v>44891</v>
      </c>
      <c r="P755" s="299"/>
    </row>
    <row r="756" spans="1:16" s="395" customFormat="1">
      <c r="A756" s="225" t="s">
        <v>722</v>
      </c>
      <c r="B756" s="258">
        <v>894</v>
      </c>
      <c r="C756" s="295">
        <v>752</v>
      </c>
      <c r="D756" s="225" t="str">
        <f>IF(A756="P",INDEX('LŠZ P'!A$2:AN$2000,B756,11),INDEX('LŠZ H'!A$2:AM$2000,B756,11))</f>
        <v>Martin ĎURINA</v>
      </c>
      <c r="E756" s="225" t="str">
        <f>IF(A756="P",INDEX('LŠZ P'!A$2:AN$2000,B756,5),INDEX('LŠZ H'!A$2:AM$2000,B756,5))</f>
        <v>OM-P894</v>
      </c>
      <c r="F756" s="225" t="str">
        <f>IF(A756="P",INDEX('LŠZ P'!A$2:AN$2000,B756,6),INDEX('LŠZ H'!A$2:AM$2000,B756,6))</f>
        <v>P628</v>
      </c>
      <c r="G756" s="258" t="str">
        <f>IF(A756="P",INDEX('LŠZ P'!A$2:AN$2000,B756,21),INDEX('LŠZ H'!A$2:AM$2000,B756,21))</f>
        <v>P</v>
      </c>
      <c r="H756" s="225">
        <f>IF(A756="P",INDEX('LŠZ P'!A$2:AN$2000,B756,17),INDEX('LŠZ H'!A$2:AM$2000,B756,17))</f>
        <v>20752</v>
      </c>
      <c r="I756" s="294">
        <v>44166</v>
      </c>
      <c r="J756" s="258" t="str">
        <f>IF(A756="P",INDEX('LŠZ P'!A$2:AN$2000,B756,2),INDEX('LŠZ H'!A$2:AM$2000,B756,2))</f>
        <v>MPK</v>
      </c>
      <c r="K756" s="225" t="str">
        <f>IF(A756="P",CONCATENATE(INDEX('LŠZ P'!A$2:AN$2000,B756,24),",",INDEX('LŠZ P'!A$2:AN$2000,B756,26)," ",INDEX('LŠZ P'!A$2:AN$2000,B756,25)),CONCATENATE(INDEX('LŠZ H'!A$2:AM$2000,B756,24),",",INDEX('LŠZ H'!A$2:AM$2000,B756,26)," ",INDEX('LŠZ H'!A$2:AM$2000,B756,25)))</f>
        <v>Jégého 2/11,EN-B 45622</v>
      </c>
      <c r="L756" s="225" t="str">
        <f>IF(A756="P",INDEX('LŠZ P'!A$2:AN$2000,B756,20),INDEX('LŠZ H'!A$2:AM$2000,B756,20))</f>
        <v>Ďurina</v>
      </c>
      <c r="M756" s="225" t="str">
        <f>IF(A756="P",CONCATENATE(INDEX('LŠZ P'!A$2:AN$2000,B756,3),"/",INDEX('LŠZ P'!A$2:AN$2000,B756,4)),CONCATENATE(INDEX('LŠZ H'!A$2:AM$2000,B756,3),"/",INDEX('LŠZ H'!A$2:AM$2000,B756,4)))</f>
        <v>VEGA TANDEM XXXL/</v>
      </c>
      <c r="N756" s="225" t="e">
        <f>IF(A756="P",CONCATENATE(INDEX('LŠZ P'!A$2:AN$2000,B756,23),";",INDEX('LŠZ P'!A$2:AN$2000,B756,42)),CONCATENATE(INDEX('LŠZ H'!A$2:AM$2000,B756,23),";",INDEX('LŠZ H'!A$2:AM$2000,B756,39)))</f>
        <v>#REF!</v>
      </c>
      <c r="O756" s="226">
        <v>44891</v>
      </c>
      <c r="P756" s="299"/>
    </row>
    <row r="757" spans="1:16" s="395" customFormat="1">
      <c r="A757" s="225" t="s">
        <v>722</v>
      </c>
      <c r="B757" s="258">
        <v>551</v>
      </c>
      <c r="C757" s="295">
        <v>753</v>
      </c>
      <c r="D757" s="225" t="str">
        <f>IF(A757="P",INDEX('LŠZ P'!A$2:AN$2000,B757,11),INDEX('LŠZ H'!A$2:AM$2000,B757,11))</f>
        <v>Radovan TEŠÍK</v>
      </c>
      <c r="E757" s="225" t="str">
        <f>IF(A757="P",INDEX('LŠZ P'!A$2:AN$2000,B757,5),INDEX('LŠZ H'!A$2:AM$2000,B757,5))</f>
        <v>OM-P551</v>
      </c>
      <c r="F757" s="225" t="str">
        <f>IF(A757="P",INDEX('LŠZ P'!A$2:AN$2000,B757,6),INDEX('LŠZ H'!A$2:AM$2000,B757,6))</f>
        <v>P550</v>
      </c>
      <c r="G757" s="258" t="str">
        <f>IF(A757="P",INDEX('LŠZ P'!A$2:AN$2000,B757,21),INDEX('LŠZ H'!A$2:AM$2000,B757,21))</f>
        <v>P/V</v>
      </c>
      <c r="H757" s="225">
        <f>IF(A757="P",INDEX('LŠZ P'!A$2:AN$2000,B757,17),INDEX('LŠZ H'!A$2:AM$2000,B757,17))</f>
        <v>19208</v>
      </c>
      <c r="I757" s="294">
        <v>44167</v>
      </c>
      <c r="J757" s="258" t="str">
        <f>IF(A757="P",INDEX('LŠZ P'!A$2:AN$2000,B757,2),INDEX('LŠZ H'!A$2:AM$2000,B757,2))</f>
        <v>MPK</v>
      </c>
      <c r="K757" s="225" t="str">
        <f>IF(A757="P",CONCATENATE(INDEX('LŠZ P'!A$2:AN$2000,B757,24),",",INDEX('LŠZ P'!A$2:AN$2000,B757,26)," ",INDEX('LŠZ P'!A$2:AN$2000,B757,25)),CONCATENATE(INDEX('LŠZ H'!A$2:AM$2000,B757,24),",",INDEX('LŠZ H'!A$2:AM$2000,B757,26)," ",INDEX('LŠZ H'!A$2:AM$2000,B757,25)))</f>
        <v>Hviezdoslavova 14,DGAC 44886</v>
      </c>
      <c r="L757" s="225" t="str">
        <f>IF(A757="P",INDEX('LŠZ P'!A$2:AN$2000,B757,20),INDEX('LŠZ H'!A$2:AM$2000,B757,20))</f>
        <v>Mitter</v>
      </c>
      <c r="M757" s="225" t="str">
        <f>IF(A757="P",CONCATENATE(INDEX('LŠZ P'!A$2:AN$2000,B757,3),"/",INDEX('LŠZ P'!A$2:AN$2000,B757,4)),CONCATENATE(INDEX('LŠZ H'!A$2:AM$2000,B757,3),"/",INDEX('LŠZ H'!A$2:AM$2000,B757,4)))</f>
        <v>SNAKE XX 18/EVOLUTION 2</v>
      </c>
      <c r="N757" s="225" t="e">
        <f>IF(A757="P",CONCATENATE(INDEX('LŠZ P'!A$2:AN$2000,B757,23),";",INDEX('LŠZ P'!A$2:AN$2000,B757,42)),CONCATENATE(INDEX('LŠZ H'!A$2:AM$2000,B757,23),";",INDEX('LŠZ H'!A$2:AM$2000,B757,39)))</f>
        <v>#REF!</v>
      </c>
      <c r="O757" s="226">
        <v>44886</v>
      </c>
      <c r="P757" s="299"/>
    </row>
    <row r="758" spans="1:16" s="395" customFormat="1">
      <c r="A758" s="225" t="s">
        <v>722</v>
      </c>
      <c r="B758" s="258">
        <v>55</v>
      </c>
      <c r="C758" s="295">
        <v>754</v>
      </c>
      <c r="D758" s="225" t="str">
        <f>IF(A758="P",INDEX('LŠZ P'!A$2:AN$2000,B758,11),INDEX('LŠZ H'!A$2:AM$2000,B758,11))</f>
        <v>Martin MURÁR</v>
      </c>
      <c r="E758" s="225" t="str">
        <f>IF(A758="P",INDEX('LŠZ P'!A$2:AN$2000,B758,5),INDEX('LŠZ H'!A$2:AM$2000,B758,5))</f>
        <v>OM-P055</v>
      </c>
      <c r="F758" s="225">
        <f>IF(A758="P",INDEX('LŠZ P'!A$2:AN$2000,B758,6),INDEX('LŠZ H'!A$2:AM$2000,B758,6))</f>
        <v>0</v>
      </c>
      <c r="G758" s="258" t="str">
        <f>IF(A758="P",INDEX('LŠZ P'!A$2:AN$2000,B758,21),INDEX('LŠZ H'!A$2:AM$2000,B758,21))</f>
        <v>V</v>
      </c>
      <c r="H758" s="225">
        <f>IF(A758="P",INDEX('LŠZ P'!A$2:AN$2000,B758,17),INDEX('LŠZ H'!A$2:AM$2000,B758,17))</f>
        <v>20754</v>
      </c>
      <c r="I758" s="294">
        <v>44167</v>
      </c>
      <c r="J758" s="258" t="str">
        <f>IF(A758="P",INDEX('LŠZ P'!A$2:AN$2000,B758,2),INDEX('LŠZ H'!A$2:AM$2000,B758,2))</f>
        <v>PK</v>
      </c>
      <c r="K758" s="225" t="str">
        <f>IF(A758="P",CONCATENATE(INDEX('LŠZ P'!A$2:AN$2000,B758,24),",",INDEX('LŠZ P'!A$2:AN$2000,B758,26)," ",INDEX('LŠZ P'!A$2:AN$2000,B758,25)),CONCATENATE(INDEX('LŠZ H'!A$2:AM$2000,B758,24),",",INDEX('LŠZ H'!A$2:AM$2000,B758,26)," ",INDEX('LŠZ H'!A$2:AM$2000,B758,25)))</f>
        <v>Štúrova 73/25,AFN St. 44888</v>
      </c>
      <c r="L758" s="225" t="str">
        <f>IF(A758="P",INDEX('LŠZ P'!A$2:AN$2000,B758,20),INDEX('LŠZ H'!A$2:AM$2000,B758,20))</f>
        <v>Šleboda</v>
      </c>
      <c r="M758" s="225" t="str">
        <f>IF(A758="P",CONCATENATE(INDEX('LŠZ P'!A$2:AN$2000,B758,3),"/",INDEX('LŠZ P'!A$2:AN$2000,B758,4)),CONCATENATE(INDEX('LŠZ H'!A$2:AM$2000,B758,3),"/",INDEX('LŠZ H'!A$2:AM$2000,B758,4)))</f>
        <v>VEGA M/</v>
      </c>
      <c r="N758" s="225" t="e">
        <f>IF(A758="P",CONCATENATE(INDEX('LŠZ P'!A$2:AN$2000,B758,23),";",INDEX('LŠZ P'!A$2:AN$2000,B758,42)),CONCATENATE(INDEX('LŠZ H'!A$2:AM$2000,B758,23),";",INDEX('LŠZ H'!A$2:AM$2000,B758,39)))</f>
        <v>#REF!</v>
      </c>
      <c r="O758" s="226">
        <v>44888</v>
      </c>
      <c r="P758" s="299"/>
    </row>
    <row r="759" spans="1:16" s="395" customFormat="1">
      <c r="A759" s="225" t="s">
        <v>722</v>
      </c>
      <c r="B759" s="258">
        <v>334</v>
      </c>
      <c r="C759" s="295">
        <v>755</v>
      </c>
      <c r="D759" s="225" t="str">
        <f>IF(A759="P",INDEX('LŠZ P'!A$2:AN$2000,B759,11),INDEX('LŠZ H'!A$2:AM$2000,B759,11))</f>
        <v>Stanislav PUNA</v>
      </c>
      <c r="E759" s="225" t="str">
        <f>IF(A759="P",INDEX('LŠZ P'!A$2:AN$2000,B759,5),INDEX('LŠZ H'!A$2:AM$2000,B759,5))</f>
        <v>OM-P334</v>
      </c>
      <c r="F759" s="225" t="str">
        <f>IF(A759="P",INDEX('LŠZ P'!A$2:AN$2000,B759,6),INDEX('LŠZ H'!A$2:AM$2000,B759,6))</f>
        <v>P334</v>
      </c>
      <c r="G759" s="258" t="str">
        <f>IF(A759="P",INDEX('LŠZ P'!A$2:AN$2000,B759,21),INDEX('LŠZ H'!A$2:AM$2000,B759,21))</f>
        <v>P/P</v>
      </c>
      <c r="H759" s="225">
        <f>IF(A759="P",INDEX('LŠZ P'!A$2:AN$2000,B759,17),INDEX('LŠZ H'!A$2:AM$2000,B759,17))</f>
        <v>20755</v>
      </c>
      <c r="I759" s="294">
        <v>44167</v>
      </c>
      <c r="J759" s="258" t="str">
        <f>IF(A759="P",INDEX('LŠZ P'!A$2:AN$2000,B759,2),INDEX('LŠZ H'!A$2:AM$2000,B759,2))</f>
        <v>PK</v>
      </c>
      <c r="K759" s="225" t="str">
        <f>IF(A759="P",CONCATENATE(INDEX('LŠZ P'!A$2:AN$2000,B759,24),",",INDEX('LŠZ P'!A$2:AN$2000,B759,26)," ",INDEX('LŠZ P'!A$2:AN$2000,B759,25)),CONCATENATE(INDEX('LŠZ H'!A$2:AM$2000,B759,24),",",INDEX('LŠZ H'!A$2:AM$2000,B759,26)," ",INDEX('LŠZ H'!A$2:AM$2000,B759,25)))</f>
        <v>Selec 301,EN-B 45624</v>
      </c>
      <c r="L759" s="225" t="str">
        <f>IF(A759="P",INDEX('LŠZ P'!A$2:AN$2000,B759,20),INDEX('LŠZ H'!A$2:AM$2000,B759,20))</f>
        <v>Vyparina/Ďurina</v>
      </c>
      <c r="M759" s="225" t="str">
        <f>IF(A759="P",CONCATENATE(INDEX('LŠZ P'!A$2:AN$2000,B759,3),"/",INDEX('LŠZ P'!A$2:AN$2000,B759,4)),CONCATENATE(INDEX('LŠZ H'!A$2:AM$2000,B759,3),"/",INDEX('LŠZ H'!A$2:AM$2000,B759,4)))</f>
        <v>PLUTO 3 SM/MINIPLANE TOP 80</v>
      </c>
      <c r="N759" s="225" t="e">
        <f>IF(A759="P",CONCATENATE(INDEX('LŠZ P'!A$2:AN$2000,B759,23),";",INDEX('LŠZ P'!A$2:AN$2000,B759,42)),CONCATENATE(INDEX('LŠZ H'!A$2:AM$2000,B759,23),";",INDEX('LŠZ H'!A$2:AM$2000,B759,39)))</f>
        <v>#REF!</v>
      </c>
      <c r="O759" s="226">
        <v>44895</v>
      </c>
      <c r="P759" s="299"/>
    </row>
    <row r="760" spans="1:16" s="395" customFormat="1">
      <c r="A760" s="225" t="s">
        <v>722</v>
      </c>
      <c r="B760" s="258">
        <v>1363</v>
      </c>
      <c r="C760" s="295">
        <v>756</v>
      </c>
      <c r="D760" s="225" t="str">
        <f>IF(A760="P",INDEX('LŠZ P'!A$2:AN$2000,B760,11),INDEX('LŠZ H'!A$2:AM$2000,B760,11))</f>
        <v>Matej LUDROVSKÝ</v>
      </c>
      <c r="E760" s="225" t="str">
        <f>IF(A760="P",INDEX('LŠZ P'!A$2:AN$2000,B760,5),INDEX('LŠZ H'!A$2:AM$2000,B760,5))</f>
        <v>OM-L363</v>
      </c>
      <c r="F760" s="225">
        <f>IF(A760="P",INDEX('LŠZ P'!A$2:AN$2000,B760,6),INDEX('LŠZ H'!A$2:AM$2000,B760,6))</f>
        <v>0</v>
      </c>
      <c r="G760" s="258" t="str">
        <f>IF(A760="P",INDEX('LŠZ P'!A$2:AN$2000,B760,21),INDEX('LŠZ H'!A$2:AM$2000,B760,21))</f>
        <v>V</v>
      </c>
      <c r="H760" s="225">
        <f>IF(A760="P",INDEX('LŠZ P'!A$2:AN$2000,B760,17),INDEX('LŠZ H'!A$2:AM$2000,B760,17))</f>
        <v>20756</v>
      </c>
      <c r="I760" s="294">
        <v>44169</v>
      </c>
      <c r="J760" s="258" t="str">
        <f>IF(A760="P",INDEX('LŠZ P'!A$2:AN$2000,B760,2),INDEX('LŠZ H'!A$2:AM$2000,B760,2))</f>
        <v>PK</v>
      </c>
      <c r="K760" s="225" t="str">
        <f>IF(A760="P",CONCATENATE(INDEX('LŠZ P'!A$2:AN$2000,B760,24),",",INDEX('LŠZ P'!A$2:AN$2000,B760,26)," ",INDEX('LŠZ P'!A$2:AN$2000,B760,25)),CONCATENATE(INDEX('LŠZ H'!A$2:AM$2000,B760,24),",",INDEX('LŠZ H'!A$2:AM$2000,B760,26)," ",INDEX('LŠZ H'!A$2:AM$2000,B760,25)))</f>
        <v>Chalupková 158/22,EN-B 44890</v>
      </c>
      <c r="L760" s="225" t="str">
        <f>IF(A760="P",INDEX('LŠZ P'!A$2:AN$2000,B760,20),INDEX('LŠZ H'!A$2:AM$2000,B760,20))</f>
        <v>Vrabec</v>
      </c>
      <c r="M760" s="225" t="str">
        <f>IF(A760="P",CONCATENATE(INDEX('LŠZ P'!A$2:AN$2000,B760,3),"/",INDEX('LŠZ P'!A$2:AN$2000,B760,4)),CONCATENATE(INDEX('LŠZ H'!A$2:AM$2000,B760,3),"/",INDEX('LŠZ H'!A$2:AM$2000,B760,4)))</f>
        <v>ALPHA 4 28/</v>
      </c>
      <c r="N760" s="225" t="e">
        <f>IF(A760="P",CONCATENATE(INDEX('LŠZ P'!A$2:AN$2000,B760,23),";",INDEX('LŠZ P'!A$2:AN$2000,B760,42)),CONCATENATE(INDEX('LŠZ H'!A$2:AM$2000,B760,23),";",INDEX('LŠZ H'!A$2:AM$2000,B760,39)))</f>
        <v>#REF!</v>
      </c>
      <c r="O760" s="226">
        <v>44890</v>
      </c>
      <c r="P760" s="299"/>
    </row>
    <row r="761" spans="1:16" s="395" customFormat="1">
      <c r="A761" s="225" t="s">
        <v>722</v>
      </c>
      <c r="B761" s="258">
        <v>1348</v>
      </c>
      <c r="C761" s="295">
        <v>757</v>
      </c>
      <c r="D761" s="225" t="str">
        <f>IF(A761="P",INDEX('LŠZ P'!A$2:AN$2000,B761,11),INDEX('LŠZ H'!A$2:AM$2000,B761,11))</f>
        <v>MUDr.Tibor JANKOVSKÝ</v>
      </c>
      <c r="E761" s="225" t="str">
        <f>IF(A761="P",INDEX('LŠZ P'!A$2:AN$2000,B761,5),INDEX('LŠZ H'!A$2:AM$2000,B761,5))</f>
        <v>OM-L348</v>
      </c>
      <c r="F761" s="225" t="str">
        <f>IF(A761="P",INDEX('LŠZ P'!A$2:AN$2000,B761,6),INDEX('LŠZ H'!A$2:AM$2000,B761,6))</f>
        <v>L348</v>
      </c>
      <c r="G761" s="258" t="str">
        <f>IF(A761="P",INDEX('LŠZ P'!A$2:AN$2000,B761,21),INDEX('LŠZ H'!A$2:AM$2000,B761,21))</f>
        <v>V/V</v>
      </c>
      <c r="H761" s="225">
        <f>IF(A761="P",INDEX('LŠZ P'!A$2:AN$2000,B761,17),INDEX('LŠZ H'!A$2:AM$2000,B761,17))</f>
        <v>19238</v>
      </c>
      <c r="I761" s="294">
        <v>44172</v>
      </c>
      <c r="J761" s="258" t="str">
        <f>IF(A761="P",INDEX('LŠZ P'!A$2:AN$2000,B761,2),INDEX('LŠZ H'!A$2:AM$2000,B761,2))</f>
        <v>MPK</v>
      </c>
      <c r="K761" s="225" t="str">
        <f>IF(A761="P",CONCATENATE(INDEX('LŠZ P'!A$2:AN$2000,B761,24),",",INDEX('LŠZ P'!A$2:AN$2000,B761,26)," ",INDEX('LŠZ P'!A$2:AN$2000,B761,25)),CONCATENATE(INDEX('LŠZ H'!A$2:AM$2000,B761,24),",",INDEX('LŠZ H'!A$2:AM$2000,B761,26)," ",INDEX('LŠZ H'!A$2:AM$2000,B761,25)))</f>
        <v>Horný Šianec 39,EN-B 44318</v>
      </c>
      <c r="L761" s="225" t="str">
        <f>IF(A761="P",INDEX('LŠZ P'!A$2:AN$2000,B761,20),INDEX('LŠZ H'!A$2:AM$2000,B761,20))</f>
        <v>Čierny/Mitter</v>
      </c>
      <c r="M761" s="225" t="str">
        <f>IF(A761="P",CONCATENATE(INDEX('LŠZ P'!A$2:AN$2000,B761,3),"/",INDEX('LŠZ P'!A$2:AN$2000,B761,4)),CONCATENATE(INDEX('LŠZ H'!A$2:AM$2000,B761,3),"/",INDEX('LŠZ H'!A$2:AM$2000,B761,4)))</f>
        <v>PLUTO 3 ML/SPIN 180 TALON</v>
      </c>
      <c r="N761" s="225" t="e">
        <f>IF(A761="P",CONCATENATE(INDEX('LŠZ P'!A$2:AN$2000,B761,23),";",INDEX('LŠZ P'!A$2:AN$2000,B761,42)),CONCATENATE(INDEX('LŠZ H'!A$2:AM$2000,B761,23),";",INDEX('LŠZ H'!A$2:AM$2000,B761,39)))</f>
        <v>#REF!</v>
      </c>
      <c r="O761" s="226">
        <v>44891</v>
      </c>
      <c r="P761" s="299"/>
    </row>
    <row r="762" spans="1:16" s="395" customFormat="1">
      <c r="A762" s="225" t="s">
        <v>722</v>
      </c>
      <c r="B762" s="258">
        <v>943</v>
      </c>
      <c r="C762" s="295">
        <v>758</v>
      </c>
      <c r="D762" s="225" t="str">
        <f>IF(A762="P",INDEX('LŠZ P'!A$2:AN$2000,B762,11),INDEX('LŠZ H'!A$2:AM$2000,B762,11))</f>
        <v>Branislav BANDOŠ</v>
      </c>
      <c r="E762" s="225" t="str">
        <f>IF(A762="P",INDEX('LŠZ P'!A$2:AN$2000,B762,5),INDEX('LŠZ H'!A$2:AM$2000,B762,5))</f>
        <v>OM-P943</v>
      </c>
      <c r="F762" s="225">
        <f>IF(A762="P",INDEX('LŠZ P'!A$2:AN$2000,B762,6),INDEX('LŠZ H'!A$2:AM$2000,B762,6))</f>
        <v>0</v>
      </c>
      <c r="G762" s="258" t="str">
        <f>IF(A762="P",INDEX('LŠZ P'!A$2:AN$2000,B762,21),INDEX('LŠZ H'!A$2:AM$2000,B762,21))</f>
        <v>P</v>
      </c>
      <c r="H762" s="225">
        <f>IF(A762="P",INDEX('LŠZ P'!A$2:AN$2000,B762,17),INDEX('LŠZ H'!A$2:AM$2000,B762,17))</f>
        <v>20758</v>
      </c>
      <c r="I762" s="294">
        <v>44173</v>
      </c>
      <c r="J762" s="258" t="str">
        <f>IF(A762="P",INDEX('LŠZ P'!A$2:AN$2000,B762,2),INDEX('LŠZ H'!A$2:AM$2000,B762,2))</f>
        <v>PK</v>
      </c>
      <c r="K762" s="225" t="str">
        <f>IF(A762="P",CONCATENATE(INDEX('LŠZ P'!A$2:AN$2000,B762,24),",",INDEX('LŠZ P'!A$2:AN$2000,B762,26)," ",INDEX('LŠZ P'!A$2:AN$2000,B762,25)),CONCATENATE(INDEX('LŠZ H'!A$2:AM$2000,B762,24),",",INDEX('LŠZ H'!A$2:AM$2000,B762,26)," ",INDEX('LŠZ H'!A$2:AM$2000,B762,25)))</f>
        <v>Budimír 262,EN-B 45576</v>
      </c>
      <c r="L762" s="225" t="str">
        <f>IF(A762="P",INDEX('LŠZ P'!A$2:AN$2000,B762,20),INDEX('LŠZ H'!A$2:AM$2000,B762,20))</f>
        <v>Vyparina</v>
      </c>
      <c r="M762" s="225" t="str">
        <f>IF(A762="P",CONCATENATE(INDEX('LŠZ P'!A$2:AN$2000,B762,3),"/",INDEX('LŠZ P'!A$2:AN$2000,B762,4)),CONCATENATE(INDEX('LŠZ H'!A$2:AM$2000,B762,3),"/",INDEX('LŠZ H'!A$2:AM$2000,B762,4)))</f>
        <v>RUSH 5 ML/</v>
      </c>
      <c r="N762" s="225" t="e">
        <f>IF(A762="P",CONCATENATE(INDEX('LŠZ P'!A$2:AN$2000,B762,23),";",INDEX('LŠZ P'!A$2:AN$2000,B762,42)),CONCATENATE(INDEX('LŠZ H'!A$2:AM$2000,B762,23),";",INDEX('LŠZ H'!A$2:AM$2000,B762,39)))</f>
        <v>#REF!</v>
      </c>
      <c r="O762" s="226">
        <v>44876</v>
      </c>
      <c r="P762" s="299"/>
    </row>
    <row r="763" spans="1:16" s="395" customFormat="1">
      <c r="A763" s="225" t="s">
        <v>722</v>
      </c>
      <c r="B763" s="258">
        <v>1364</v>
      </c>
      <c r="C763" s="295">
        <v>759</v>
      </c>
      <c r="D763" s="225" t="str">
        <f>IF(A763="P",INDEX('LŠZ P'!A$2:AN$2000,B763,11),INDEX('LŠZ H'!A$2:AM$2000,B763,11))</f>
        <v>Ing. Ľubomír ORSÁG</v>
      </c>
      <c r="E763" s="225" t="str">
        <f>IF(A763="P",INDEX('LŠZ P'!A$2:AN$2000,B763,5),INDEX('LŠZ H'!A$2:AM$2000,B763,5))</f>
        <v>OM-L364</v>
      </c>
      <c r="F763" s="225">
        <f>IF(A763="P",INDEX('LŠZ P'!A$2:AN$2000,B763,6),INDEX('LŠZ H'!A$2:AM$2000,B763,6))</f>
        <v>0</v>
      </c>
      <c r="G763" s="258" t="str">
        <f>IF(A763="P",INDEX('LŠZ P'!A$2:AN$2000,B763,21),INDEX('LŠZ H'!A$2:AM$2000,B763,21))</f>
        <v>P</v>
      </c>
      <c r="H763" s="225">
        <f>IF(A763="P",INDEX('LŠZ P'!A$2:AN$2000,B763,17),INDEX('LŠZ H'!A$2:AM$2000,B763,17))</f>
        <v>20759</v>
      </c>
      <c r="I763" s="294">
        <v>44174</v>
      </c>
      <c r="J763" s="258" t="str">
        <f>IF(A763="P",INDEX('LŠZ P'!A$2:AN$2000,B763,2),INDEX('LŠZ H'!A$2:AM$2000,B763,2))</f>
        <v>PK</v>
      </c>
      <c r="K763" s="225" t="str">
        <f>IF(A763="P",CONCATENATE(INDEX('LŠZ P'!A$2:AN$2000,B763,24),",",INDEX('LŠZ P'!A$2:AN$2000,B763,26)," ",INDEX('LŠZ P'!A$2:AN$2000,B763,25)),CONCATENATE(INDEX('LŠZ H'!A$2:AM$2000,B763,24),",",INDEX('LŠZ H'!A$2:AM$2000,B763,26)," ",INDEX('LŠZ H'!A$2:AM$2000,B763,25)))</f>
        <v>Záborské 265,EN-A 45735</v>
      </c>
      <c r="L763" s="225" t="str">
        <f>IF(A763="P",INDEX('LŠZ P'!A$2:AN$2000,B763,20),INDEX('LŠZ H'!A$2:AM$2000,B763,20))</f>
        <v>Vyparina</v>
      </c>
      <c r="M763" s="225" t="str">
        <f>IF(A763="P",CONCATENATE(INDEX('LŠZ P'!A$2:AN$2000,B763,3),"/",INDEX('LŠZ P'!A$2:AN$2000,B763,4)),CONCATENATE(INDEX('LŠZ H'!A$2:AM$2000,B763,3),"/",INDEX('LŠZ H'!A$2:AM$2000,B763,4)))</f>
        <v>AONIC S/</v>
      </c>
      <c r="N763" s="225" t="e">
        <f>IF(A763="P",CONCATENATE(INDEX('LŠZ P'!A$2:AN$2000,B763,23),";",INDEX('LŠZ P'!A$2:AN$2000,B763,42)),CONCATENATE(INDEX('LŠZ H'!A$2:AM$2000,B763,23),";",INDEX('LŠZ H'!A$2:AM$2000,B763,39)))</f>
        <v>#REF!</v>
      </c>
      <c r="O763" s="226">
        <v>44898</v>
      </c>
      <c r="P763" s="299"/>
    </row>
    <row r="764" spans="1:16" s="395" customFormat="1">
      <c r="A764" s="225" t="s">
        <v>722</v>
      </c>
      <c r="B764" s="258">
        <v>237</v>
      </c>
      <c r="C764" s="295">
        <v>760</v>
      </c>
      <c r="D764" s="225" t="str">
        <f>IF(A764="P",INDEX('LŠZ P'!A$2:AN$2000,B764,11),INDEX('LŠZ H'!A$2:AM$2000,B764,11))</f>
        <v>Juraj PUŤOŠ</v>
      </c>
      <c r="E764" s="225" t="str">
        <f>IF(A764="P",INDEX('LŠZ P'!A$2:AN$2000,B764,5),INDEX('LŠZ H'!A$2:AM$2000,B764,5))</f>
        <v>OM-P237</v>
      </c>
      <c r="F764" s="225">
        <f>IF(A764="P",INDEX('LŠZ P'!A$2:AN$2000,B764,6),INDEX('LŠZ H'!A$2:AM$2000,B764,6))</f>
        <v>0</v>
      </c>
      <c r="G764" s="258" t="str">
        <f>IF(A764="P",INDEX('LŠZ P'!A$2:AN$2000,B764,21),INDEX('LŠZ H'!A$2:AM$2000,B764,21))</f>
        <v>P</v>
      </c>
      <c r="H764" s="225">
        <f>IF(A764="P",INDEX('LŠZ P'!A$2:AN$2000,B764,17),INDEX('LŠZ H'!A$2:AM$2000,B764,17))</f>
        <v>18660</v>
      </c>
      <c r="I764" s="294">
        <v>44174</v>
      </c>
      <c r="J764" s="258" t="str">
        <f>IF(A764="P",INDEX('LŠZ P'!A$2:AN$2000,B764,2),INDEX('LŠZ H'!A$2:AM$2000,B764,2))</f>
        <v>PK</v>
      </c>
      <c r="K764" s="225" t="str">
        <f>IF(A764="P",CONCATENATE(INDEX('LŠZ P'!A$2:AN$2000,B764,24),",",INDEX('LŠZ P'!A$2:AN$2000,B764,26)," ",INDEX('LŠZ P'!A$2:AN$2000,B764,25)),CONCATENATE(INDEX('LŠZ H'!A$2:AM$2000,B764,24),",",INDEX('LŠZ H'!A$2:AM$2000,B764,26)," ",INDEX('LŠZ H'!A$2:AM$2000,B764,25)))</f>
        <v>Clementisova 754,EN-B 44898</v>
      </c>
      <c r="L764" s="225" t="str">
        <f>IF(A764="P",INDEX('LŠZ P'!A$2:AN$2000,B764,20),INDEX('LŠZ H'!A$2:AM$2000,B764,20))</f>
        <v>Čierny</v>
      </c>
      <c r="M764" s="225" t="str">
        <f>IF(A764="P",CONCATENATE(INDEX('LŠZ P'!A$2:AN$2000,B764,3),"/",INDEX('LŠZ P'!A$2:AN$2000,B764,4)),CONCATENATE(INDEX('LŠZ H'!A$2:AM$2000,B764,3),"/",INDEX('LŠZ H'!A$2:AM$2000,B764,4)))</f>
        <v>PLUTO 3 ML/</v>
      </c>
      <c r="N764" s="225" t="e">
        <f>IF(A764="P",CONCATENATE(INDEX('LŠZ P'!A$2:AN$2000,B764,23),";",INDEX('LŠZ P'!A$2:AN$2000,B764,42)),CONCATENATE(INDEX('LŠZ H'!A$2:AM$2000,B764,23),";",INDEX('LŠZ H'!A$2:AM$2000,B764,39)))</f>
        <v>#REF!</v>
      </c>
      <c r="O764" s="226">
        <v>44898</v>
      </c>
      <c r="P764" s="299"/>
    </row>
    <row r="765" spans="1:16" s="395" customFormat="1">
      <c r="A765" s="225" t="s">
        <v>722</v>
      </c>
      <c r="B765" s="258">
        <v>1365</v>
      </c>
      <c r="C765" s="295">
        <v>761</v>
      </c>
      <c r="D765" s="225" t="str">
        <f>IF(A765="P",INDEX('LŠZ P'!A$2:AN$2000,B765,11),INDEX('LŠZ H'!A$2:AM$2000,B765,11))</f>
        <v>MUDr. Tibor JANKOVSKÝ</v>
      </c>
      <c r="E765" s="297" t="str">
        <f>IF(A765="P",INDEX('LŠZ P'!A$2:AN$2000,B765,5),INDEX('LŠZ H'!A$2:AM$2000,B765,5))</f>
        <v>OM-L365</v>
      </c>
      <c r="F765" s="298" t="str">
        <f>IF(A765="P",INDEX('LŠZ P'!A$2:AN$2000,B765,6),INDEX('LŠZ H'!A$2:AM$2000,B765,6))</f>
        <v>L348</v>
      </c>
      <c r="G765" s="258" t="str">
        <f>IF(A765="P",INDEX('LŠZ P'!A$2:AN$2000,B765,21),INDEX('LŠZ H'!A$2:AM$2000,B765,21))</f>
        <v>V</v>
      </c>
      <c r="H765" s="298">
        <f>IF(A765="P",INDEX('LŠZ P'!A$2:AN$2000,B765,17),INDEX('LŠZ H'!A$2:AM$2000,B765,17))</f>
        <v>22565</v>
      </c>
      <c r="I765" s="226">
        <v>44175</v>
      </c>
      <c r="J765" s="258" t="str">
        <f>IF(A765="P",INDEX('LŠZ P'!A$2:AN$2000,B765,2),INDEX('LŠZ H'!A$2:AM$2000,B765,2))</f>
        <v>MPK</v>
      </c>
      <c r="K765" s="297" t="str">
        <f>IF(A765="P",CONCATENATE(INDEX('LŠZ P'!A$2:AN$2000,B765,24),",",INDEX('LŠZ P'!A$2:AN$2000,B765,26)," ",INDEX('LŠZ P'!A$2:AN$2000,B765,25)),CONCATENATE(INDEX('LŠZ H'!A$2:AM$2000,B765,24),",",INDEX('LŠZ H'!A$2:AM$2000,B765,26)," ",INDEX('LŠZ H'!A$2:AM$2000,B765,25)))</f>
        <v>Horný Šianec 39,DGAC 45519</v>
      </c>
      <c r="L765" s="297" t="str">
        <f>IF(A765="P",INDEX('LŠZ P'!A$2:AN$2000,B765,20),INDEX('LŠZ H'!A$2:AM$2000,B765,20))</f>
        <v>Adame</v>
      </c>
      <c r="M765" s="297" t="str">
        <f>IF(A765="P",CONCATENATE(INDEX('LŠZ P'!A$2:AN$2000,B765,3),"/",INDEX('LŠZ P'!A$2:AN$2000,B765,4)),CONCATENATE(INDEX('LŠZ H'!A$2:AM$2000,B765,3),"/",INDEX('LŠZ H'!A$2:AM$2000,B765,4)))</f>
        <v>CHARGER 2 28/</v>
      </c>
      <c r="N765" s="297" t="e">
        <f>IF(A765="P",CONCATENATE(INDEX('LŠZ P'!A$2:AN$2000,B765,23),";",INDEX('LŠZ P'!A$2:AN$2000,B765,42)),CONCATENATE(INDEX('LŠZ H'!A$2:AM$2000,B765,23),";",INDEX('LŠZ H'!A$2:AM$2000,B765,39)))</f>
        <v>#REF!</v>
      </c>
      <c r="O765" s="226">
        <v>44896</v>
      </c>
      <c r="P765" s="299"/>
    </row>
    <row r="766" spans="1:16" s="395" customFormat="1">
      <c r="A766" s="225" t="s">
        <v>722</v>
      </c>
      <c r="B766" s="258">
        <v>1366</v>
      </c>
      <c r="C766" s="295">
        <v>762</v>
      </c>
      <c r="D766" s="225" t="str">
        <f>IF(A766="P",INDEX('LŠZ P'!A$2:AN$2000,B766,11),INDEX('LŠZ H'!A$2:AM$2000,B766,11))</f>
        <v>Erik FEHÉR</v>
      </c>
      <c r="E766" s="297" t="str">
        <f>IF(A766="P",INDEX('LŠZ P'!A$2:AN$2000,B766,5),INDEX('LŠZ H'!A$2:AM$2000,B766,5))</f>
        <v>OM-L366</v>
      </c>
      <c r="F766" s="298">
        <f>IF(A766="P",INDEX('LŠZ P'!A$2:AN$2000,B766,6),INDEX('LŠZ H'!A$2:AM$2000,B766,6))</f>
        <v>0</v>
      </c>
      <c r="G766" s="258" t="str">
        <f>IF(A766="P",INDEX('LŠZ P'!A$2:AN$2000,B766,21),INDEX('LŠZ H'!A$2:AM$2000,B766,21))</f>
        <v>P</v>
      </c>
      <c r="H766" s="298">
        <f>IF(A766="P",INDEX('LŠZ P'!A$2:AN$2000,B766,17),INDEX('LŠZ H'!A$2:AM$2000,B766,17))</f>
        <v>20762</v>
      </c>
      <c r="I766" s="226">
        <v>44175</v>
      </c>
      <c r="J766" s="258" t="str">
        <f>IF(A766="P",INDEX('LŠZ P'!A$2:AN$2000,B766,2),INDEX('LŠZ H'!A$2:AM$2000,B766,2))</f>
        <v>PK</v>
      </c>
      <c r="K766" s="297" t="str">
        <f>IF(A766="P",CONCATENATE(INDEX('LŠZ P'!A$2:AN$2000,B766,24),",",INDEX('LŠZ P'!A$2:AN$2000,B766,26)," ",INDEX('LŠZ P'!A$2:AN$2000,B766,25)),CONCATENATE(INDEX('LŠZ H'!A$2:AM$2000,B766,24),",",INDEX('LŠZ H'!A$2:AM$2000,B766,26)," ",INDEX('LŠZ H'!A$2:AM$2000,B766,25)))</f>
        <v>Radzovce 438,EN-B 45698</v>
      </c>
      <c r="L766" s="297" t="str">
        <f>IF(A766="P",INDEX('LŠZ P'!A$2:AN$2000,B766,20),INDEX('LŠZ H'!A$2:AM$2000,B766,20))</f>
        <v>Kišš</v>
      </c>
      <c r="M766" s="297" t="str">
        <f>IF(A766="P",CONCATENATE(INDEX('LŠZ P'!A$2:AN$2000,B766,3),"/",INDEX('LŠZ P'!A$2:AN$2000,B766,4)),CONCATENATE(INDEX('LŠZ H'!A$2:AM$2000,B766,3),"/",INDEX('LŠZ H'!A$2:AM$2000,B766,4)))</f>
        <v>PLUTO 3 ML/</v>
      </c>
      <c r="N766" s="297" t="e">
        <f>IF(A766="P",CONCATENATE(INDEX('LŠZ P'!A$2:AN$2000,B766,23),";",INDEX('LŠZ P'!A$2:AN$2000,B766,42)),CONCATENATE(INDEX('LŠZ H'!A$2:AM$2000,B766,23),";",INDEX('LŠZ H'!A$2:AM$2000,B766,39)))</f>
        <v>#REF!</v>
      </c>
      <c r="O766" s="226">
        <v>44897</v>
      </c>
      <c r="P766" s="299"/>
    </row>
    <row r="767" spans="1:16" s="395" customFormat="1">
      <c r="A767" s="225" t="s">
        <v>722</v>
      </c>
      <c r="B767" s="258">
        <v>571</v>
      </c>
      <c r="C767" s="295">
        <v>763</v>
      </c>
      <c r="D767" s="225" t="str">
        <f>IF(A767="P",INDEX('LŠZ P'!A$2:AN$2000,B767,11),INDEX('LŠZ H'!A$2:AM$2000,B767,11))</f>
        <v>Martin GRIGEREK</v>
      </c>
      <c r="E767" s="297" t="str">
        <f>IF(A767="P",INDEX('LŠZ P'!A$2:AN$2000,B767,5),INDEX('LŠZ H'!A$2:AM$2000,B767,5))</f>
        <v>OM-P571</v>
      </c>
      <c r="F767" s="298">
        <f>IF(A767="P",INDEX('LŠZ P'!A$2:AN$2000,B767,6),INDEX('LŠZ H'!A$2:AM$2000,B767,6))</f>
        <v>0</v>
      </c>
      <c r="G767" s="258" t="str">
        <f>IF(A767="P",INDEX('LŠZ P'!A$2:AN$2000,B767,21),INDEX('LŠZ H'!A$2:AM$2000,B767,21))</f>
        <v>P</v>
      </c>
      <c r="H767" s="298">
        <f>IF(A767="P",INDEX('LŠZ P'!A$2:AN$2000,B767,17),INDEX('LŠZ H'!A$2:AM$2000,B767,17))</f>
        <v>20763</v>
      </c>
      <c r="I767" s="226">
        <v>44180</v>
      </c>
      <c r="J767" s="258" t="str">
        <f>IF(A767="P",INDEX('LŠZ P'!A$2:AN$2000,B767,2),INDEX('LŠZ H'!A$2:AM$2000,B767,2))</f>
        <v>PK</v>
      </c>
      <c r="K767" s="297" t="str">
        <f>IF(A767="P",CONCATENATE(INDEX('LŠZ P'!A$2:AN$2000,B767,24),",",INDEX('LŠZ P'!A$2:AN$2000,B767,26)," ",INDEX('LŠZ P'!A$2:AN$2000,B767,25)),CONCATENATE(INDEX('LŠZ H'!A$2:AM$2000,B767,24),",",INDEX('LŠZ H'!A$2:AM$2000,B767,26)," ",INDEX('LŠZ H'!A$2:AM$2000,B767,25)))</f>
        <v>Vyšné Ružbachy 480,EN-B 45564</v>
      </c>
      <c r="L767" s="297" t="str">
        <f>IF(A767="P",INDEX('LŠZ P'!A$2:AN$2000,B767,20),INDEX('LŠZ H'!A$2:AM$2000,B767,20))</f>
        <v>Matovič</v>
      </c>
      <c r="M767" s="297" t="str">
        <f>IF(A767="P",CONCATENATE(INDEX('LŠZ P'!A$2:AN$2000,B767,3),"/",INDEX('LŠZ P'!A$2:AN$2000,B767,4)),CONCATENATE(INDEX('LŠZ H'!A$2:AM$2000,B767,3),"/",INDEX('LŠZ H'!A$2:AM$2000,B767,4)))</f>
        <v>ION 3 L/</v>
      </c>
      <c r="N767" s="297" t="e">
        <f>IF(A767="P",CONCATENATE(INDEX('LŠZ P'!A$2:AN$2000,B767,23),";",INDEX('LŠZ P'!A$2:AN$2000,B767,42)),CONCATENATE(INDEX('LŠZ H'!A$2:AM$2000,B767,23),";",INDEX('LŠZ H'!A$2:AM$2000,B767,39)))</f>
        <v>#REF!</v>
      </c>
      <c r="O767" s="226">
        <v>44834</v>
      </c>
      <c r="P767" s="299"/>
    </row>
    <row r="768" spans="1:16" s="395" customFormat="1">
      <c r="A768" s="225" t="s">
        <v>722</v>
      </c>
      <c r="B768" s="258">
        <v>850</v>
      </c>
      <c r="C768" s="295">
        <v>764</v>
      </c>
      <c r="D768" s="225" t="str">
        <f>IF(A768="P",INDEX('LŠZ P'!A$2:AN$2000,B768,11),INDEX('LŠZ H'!A$2:AM$2000,B768,11))</f>
        <v>Peter KOPÁČ</v>
      </c>
      <c r="E768" s="297" t="str">
        <f>IF(A768="P",INDEX('LŠZ P'!A$2:AN$2000,B768,5),INDEX('LŠZ H'!A$2:AM$2000,B768,5))</f>
        <v>OM-P850</v>
      </c>
      <c r="F768" s="298" t="str">
        <f>IF(A768="P",INDEX('LŠZ P'!A$2:AN$2000,B768,6),INDEX('LŠZ H'!A$2:AM$2000,B768,6))</f>
        <v>P598</v>
      </c>
      <c r="G768" s="258" t="str">
        <f>IF(A768="P",INDEX('LŠZ P'!A$2:AN$2000,B768,21),INDEX('LŠZ H'!A$2:AM$2000,B768,21))</f>
        <v>P</v>
      </c>
      <c r="H768" s="298">
        <f>IF(A768="P",INDEX('LŠZ P'!A$2:AN$2000,B768,17),INDEX('LŠZ H'!A$2:AM$2000,B768,17))</f>
        <v>21621</v>
      </c>
      <c r="I768" s="226">
        <v>44180</v>
      </c>
      <c r="J768" s="258" t="str">
        <f>IF(A768="P",INDEX('LŠZ P'!A$2:AN$2000,B768,2),INDEX('LŠZ H'!A$2:AM$2000,B768,2))</f>
        <v>MPK</v>
      </c>
      <c r="K768" s="297" t="str">
        <f>IF(A768="P",CONCATENATE(INDEX('LŠZ P'!A$2:AN$2000,B768,24),",",INDEX('LŠZ P'!A$2:AN$2000,B768,26)," ",INDEX('LŠZ P'!A$2:AN$2000,B768,25)),CONCATENATE(INDEX('LŠZ H'!A$2:AM$2000,B768,24),",",INDEX('LŠZ H'!A$2:AM$2000,B768,26)," ",INDEX('LŠZ H'!A$2:AM$2000,B768,25)))</f>
        <v>M. Kollára 148,DGAC 45334</v>
      </c>
      <c r="L768" s="297" t="str">
        <f>IF(A768="P",INDEX('LŠZ P'!A$2:AN$2000,B768,20),INDEX('LŠZ H'!A$2:AM$2000,B768,20))</f>
        <v>Mitter</v>
      </c>
      <c r="M768" s="297" t="str">
        <f>IF(A768="P",CONCATENATE(INDEX('LŠZ P'!A$2:AN$2000,B768,3),"/",INDEX('LŠZ P'!A$2:AN$2000,B768,4)),CONCATENATE(INDEX('LŠZ H'!A$2:AM$2000,B768,3),"/",INDEX('LŠZ H'!A$2:AM$2000,B768,4)))</f>
        <v>CHARGER 25/M107LIGHTING</v>
      </c>
      <c r="N768" s="297" t="e">
        <f>IF(A768="P",CONCATENATE(INDEX('LŠZ P'!A$2:AN$2000,B768,23),";",INDEX('LŠZ P'!A$2:AN$2000,B768,42)),CONCATENATE(INDEX('LŠZ H'!A$2:AM$2000,B768,23),";",INDEX('LŠZ H'!A$2:AM$2000,B768,39)))</f>
        <v>#REF!</v>
      </c>
      <c r="O768" s="226">
        <v>44903</v>
      </c>
      <c r="P768" s="299"/>
    </row>
    <row r="769" spans="1:16" s="395" customFormat="1">
      <c r="A769" s="225" t="s">
        <v>722</v>
      </c>
      <c r="B769" s="258">
        <v>130</v>
      </c>
      <c r="C769" s="295">
        <v>765</v>
      </c>
      <c r="D769" s="225" t="str">
        <f>IF(A769="P",INDEX('LŠZ P'!A$2:AN$2000,B769,11),INDEX('LŠZ H'!A$2:AM$2000,B769,11))</f>
        <v>Jaroslav POLÓNY</v>
      </c>
      <c r="E769" s="297" t="str">
        <f>IF(A769="P",INDEX('LŠZ P'!A$2:AN$2000,B769,5),INDEX('LŠZ H'!A$2:AM$2000,B769,5))</f>
        <v>OM-P130</v>
      </c>
      <c r="F769" s="298">
        <f>IF(A769="P",INDEX('LŠZ P'!A$2:AN$2000,B769,6),INDEX('LŠZ H'!A$2:AM$2000,B769,6))</f>
        <v>0</v>
      </c>
      <c r="G769" s="258" t="str">
        <f>IF(A769="P",INDEX('LŠZ P'!A$2:AN$2000,B769,21),INDEX('LŠZ H'!A$2:AM$2000,B769,21))</f>
        <v>P</v>
      </c>
      <c r="H769" s="298">
        <f>IF(A769="P",INDEX('LŠZ P'!A$2:AN$2000,B769,17),INDEX('LŠZ H'!A$2:AM$2000,B769,17))</f>
        <v>20765</v>
      </c>
      <c r="I769" s="226">
        <v>44183</v>
      </c>
      <c r="J769" s="258" t="str">
        <f>IF(A769="P",INDEX('LŠZ P'!A$2:AN$2000,B769,2),INDEX('LŠZ H'!A$2:AM$2000,B769,2))</f>
        <v>PK</v>
      </c>
      <c r="K769" s="297" t="str">
        <f>IF(A769="P",CONCATENATE(INDEX('LŠZ P'!A$2:AN$2000,B769,24),",",INDEX('LŠZ P'!A$2:AN$2000,B769,26)," ",INDEX('LŠZ P'!A$2:AN$2000,B769,25)),CONCATENATE(INDEX('LŠZ H'!A$2:AM$2000,B769,24),",",INDEX('LŠZ H'!A$2:AM$2000,B769,26)," ",INDEX('LŠZ H'!A$2:AM$2000,B769,25)))</f>
        <v>Podjavorinskej 7,EN-B 45935</v>
      </c>
      <c r="L769" s="297" t="str">
        <f>IF(A769="P",INDEX('LŠZ P'!A$2:AN$2000,B769,20),INDEX('LŠZ H'!A$2:AM$2000,B769,20))</f>
        <v>Vrabec</v>
      </c>
      <c r="M769" s="297" t="str">
        <f>IF(A769="P",CONCATENATE(INDEX('LŠZ P'!A$2:AN$2000,B769,3),"/",INDEX('LŠZ P'!A$2:AN$2000,B769,4)),CONCATENATE(INDEX('LŠZ H'!A$2:AM$2000,B769,3),"/",INDEX('LŠZ H'!A$2:AM$2000,B769,4)))</f>
        <v>PLUTO 3 SM/</v>
      </c>
      <c r="N769" s="297" t="e">
        <f>IF(A769="P",CONCATENATE(INDEX('LŠZ P'!A$2:AN$2000,B769,23),";",INDEX('LŠZ P'!A$2:AN$2000,B769,42)),CONCATENATE(INDEX('LŠZ H'!A$2:AM$2000,B769,23),";",INDEX('LŠZ H'!A$2:AM$2000,B769,39)))</f>
        <v>#REF!</v>
      </c>
      <c r="O769" s="226">
        <v>44906</v>
      </c>
      <c r="P769" s="299"/>
    </row>
    <row r="770" spans="1:16" s="786" customFormat="1">
      <c r="A770" s="296" t="s">
        <v>722</v>
      </c>
      <c r="B770" s="391">
        <v>887</v>
      </c>
      <c r="C770" s="392">
        <v>81</v>
      </c>
      <c r="D770" s="296" t="str">
        <f>IF(A770="P",INDEX('LŠZ P'!A$2:AN$2000,B770,11),INDEX('LŠZ H'!A$2:AM$2000,B770,11))</f>
        <v>Juraj ADAMKOVIČ</v>
      </c>
      <c r="E770" s="299" t="str">
        <f>IF(A770="P",INDEX('LŠZ P'!A$2:AN$2000,B770,5),INDEX('LŠZ H'!A$2:AM$2000,B770,5))</f>
        <v>OM-P887</v>
      </c>
      <c r="F770" s="394">
        <f>IF(A770="P",INDEX('LŠZ P'!A$2:AN$2000,B770,6),INDEX('LŠZ H'!A$2:AM$2000,B770,6))</f>
        <v>0</v>
      </c>
      <c r="G770" s="391" t="str">
        <f>IF(A770="P",INDEX('LŠZ P'!A$2:AN$2000,B770,21),INDEX('LŠZ H'!A$2:AM$2000,B770,21))</f>
        <v>P,Z</v>
      </c>
      <c r="H770" s="394">
        <f>IF(A770="P",INDEX('LŠZ P'!A$2:AN$2000,B770,17),INDEX('LŠZ H'!A$2:AM$2000,B770,17))</f>
        <v>22302</v>
      </c>
      <c r="I770" s="393">
        <v>43537</v>
      </c>
      <c r="J770" s="391" t="str">
        <f>IF(A770="P",INDEX('LŠZ P'!A$2:AN$2000,B770,2),INDEX('LŠZ H'!A$2:AM$2000,B770,2))</f>
        <v>PK</v>
      </c>
      <c r="K770" s="299" t="str">
        <f>IF(A770="P",CONCATENATE(INDEX('LŠZ P'!A$2:AN$2000,B770,24),",",INDEX('LŠZ P'!A$2:AN$2000,B770,26)," ",INDEX('LŠZ P'!A$2:AN$2000,B770,25)),CONCATENATE(INDEX('LŠZ H'!A$2:AM$2000,B770,24),",",INDEX('LŠZ H'!A$2:AM$2000,B770,26)," ",INDEX('LŠZ H'!A$2:AM$2000,B770,25)))</f>
        <v>Kamanová 221,EN-C 45390</v>
      </c>
      <c r="L770" s="299" t="str">
        <f>IF(A770="P",INDEX('LŠZ P'!A$2:AN$2000,B770,20),INDEX('LŠZ H'!A$2:AM$2000,B770,20))</f>
        <v>Čierny</v>
      </c>
      <c r="M770" s="299" t="str">
        <f>IF(A770="P",CONCATENATE(INDEX('LŠZ P'!A$2:AN$2000,B770,3),"/",INDEX('LŠZ P'!A$2:AN$2000,B770,4)),CONCATENATE(INDEX('LŠZ H'!A$2:AM$2000,B770,3),"/",INDEX('LŠZ H'!A$2:AM$2000,B770,4)))</f>
        <v>QUEEN L/</v>
      </c>
      <c r="N770" s="299" t="e">
        <f>IF(A770="P",CONCATENATE(INDEX('LŠZ P'!A$2:AN$2000,B770,23),";",INDEX('LŠZ P'!A$2:AN$2000,B770,42)),CONCATENATE(INDEX('LŠZ H'!A$2:AM$2000,B770,23),";",INDEX('LŠZ H'!A$2:AM$2000,B770,39)))</f>
        <v>#REF!</v>
      </c>
      <c r="O770" s="393">
        <v>44260</v>
      </c>
      <c r="P770" s="299"/>
    </row>
    <row r="771" spans="1:16" s="395" customFormat="1">
      <c r="A771" s="296" t="s">
        <v>722</v>
      </c>
      <c r="B771" s="391">
        <v>264</v>
      </c>
      <c r="C771" s="392">
        <v>82</v>
      </c>
      <c r="D771" s="296" t="str">
        <f>IF(A771="P",INDEX('LŠZ P'!A$2:AN$2000,B771,11),INDEX('LŠZ H'!A$2:AM$2000,B771,11))</f>
        <v>Marek BUKOVAN</v>
      </c>
      <c r="E771" s="299" t="str">
        <f>IF(A771="P",INDEX('LŠZ P'!A$2:AN$2000,B771,5),INDEX('LŠZ H'!A$2:AM$2000,B771,5))</f>
        <v>OM-P264</v>
      </c>
      <c r="F771" s="296">
        <f>IF(A771="P",INDEX('LŠZ P'!A$2:AN$2000,B771,6),INDEX('LŠZ H'!A$2:AM$2000,B771,6))</f>
        <v>0</v>
      </c>
      <c r="G771" s="391" t="str">
        <f>IF(A771="P",INDEX('LŠZ P'!A$2:AN$2000,B771,21),INDEX('LŠZ H'!A$2:AM$2000,B771,21))</f>
        <v>V</v>
      </c>
      <c r="H771" s="394">
        <f>IF(A771="P",INDEX('LŠZ P'!A$2:AN$2000,B771,17),INDEX('LŠZ H'!A$2:AM$2000,B771,17))</f>
        <v>23430</v>
      </c>
      <c r="I771" s="393">
        <v>43537</v>
      </c>
      <c r="J771" s="391" t="str">
        <f>IF(A771="P",INDEX('LŠZ P'!A$2:AN$2000,B771,2),INDEX('LŠZ H'!A$2:AM$2000,B771,2))</f>
        <v>PK</v>
      </c>
      <c r="K771" s="299" t="str">
        <f>IF(A771="P",CONCATENATE(INDEX('LŠZ P'!A$2:AN$2000,B771,24),",",INDEX('LŠZ P'!A$2:AN$2000,B771,26)," ",INDEX('LŠZ P'!A$2:AN$2000,B771,25)),CONCATENATE(INDEX('LŠZ H'!A$2:AM$2000,B771,24),",",INDEX('LŠZ H'!A$2:AM$2000,B771,26)," ",INDEX('LŠZ H'!A$2:AM$2000,B771,25)))</f>
        <v>Zákysučie 1419,EN-B 45852</v>
      </c>
      <c r="L771" s="299" t="str">
        <f>IF(A771="P",INDEX('LŠZ P'!A$2:AN$2000,B771,20),INDEX('LŠZ H'!A$2:AM$2000,B771,20))</f>
        <v>Muhelyi</v>
      </c>
      <c r="M771" s="299" t="str">
        <f>IF(A771="P",CONCATENATE(INDEX('LŠZ P'!A$2:AN$2000,B771,3),"/",INDEX('LŠZ P'!A$2:AN$2000,B771,4)),CONCATENATE(INDEX('LŠZ H'!A$2:AM$2000,B771,3),"/",INDEX('LŠZ H'!A$2:AM$2000,B771,4)))</f>
        <v>BUZZ Z5 S/</v>
      </c>
      <c r="N771" s="299" t="e">
        <f>IF(A771="P",CONCATENATE(INDEX('LŠZ P'!A$2:AN$2000,B771,23),";",INDEX('LŠZ P'!A$2:AN$2000,B771,42)),CONCATENATE(INDEX('LŠZ H'!A$2:AM$2000,B771,23),";",INDEX('LŠZ H'!A$2:AM$2000,B771,39)))</f>
        <v>#REF!</v>
      </c>
      <c r="O771" s="393">
        <v>44256</v>
      </c>
      <c r="P771" s="299"/>
    </row>
    <row r="772" spans="1:16" s="395" customFormat="1">
      <c r="A772" s="296" t="s">
        <v>722</v>
      </c>
      <c r="B772" s="391">
        <v>557</v>
      </c>
      <c r="C772" s="392">
        <v>83</v>
      </c>
      <c r="D772" s="296" t="str">
        <f>IF(A772="P",INDEX('LŠZ P'!A$2:AN$2000,B772,11),INDEX('LŠZ H'!A$2:AM$2000,B772,11))</f>
        <v>Miroslav MATEJKA</v>
      </c>
      <c r="E772" s="299" t="str">
        <f>IF(A772="P",INDEX('LŠZ P'!A$2:AN$2000,B772,5),INDEX('LŠZ H'!A$2:AM$2000,B772,5))</f>
        <v>OM-P557</v>
      </c>
      <c r="F772" s="394">
        <f>IF(A772="P",INDEX('LŠZ P'!A$2:AN$2000,B772,6),INDEX('LŠZ H'!A$2:AM$2000,B772,6))</f>
        <v>0</v>
      </c>
      <c r="G772" s="391" t="str">
        <f>IF(A772="P",INDEX('LŠZ P'!A$2:AN$2000,B772,21),INDEX('LŠZ H'!A$2:AM$2000,B772,21))</f>
        <v>V</v>
      </c>
      <c r="H772" s="394">
        <f>IF(A772="P",INDEX('LŠZ P'!A$2:AN$2000,B772,17),INDEX('LŠZ H'!A$2:AM$2000,B772,17))</f>
        <v>22499</v>
      </c>
      <c r="I772" s="393">
        <v>43538</v>
      </c>
      <c r="J772" s="391" t="str">
        <f>IF(A772="P",INDEX('LŠZ P'!A$2:AN$2000,B772,2),INDEX('LŠZ H'!A$2:AM$2000,B772,2))</f>
        <v>PK</v>
      </c>
      <c r="K772" s="299" t="str">
        <f>IF(A772="P",CONCATENATE(INDEX('LŠZ P'!A$2:AN$2000,B772,24),",",INDEX('LŠZ P'!A$2:AN$2000,B772,26)," ",INDEX('LŠZ P'!A$2:AN$2000,B772,25)),CONCATENATE(INDEX('LŠZ H'!A$2:AM$2000,B772,24),",",INDEX('LŠZ H'!A$2:AM$2000,B772,26)," ",INDEX('LŠZ H'!A$2:AM$2000,B772,25)))</f>
        <v>Žiar 183,EN-C 45484</v>
      </c>
      <c r="L772" s="299" t="str">
        <f>IF(A772="P",INDEX('LŠZ P'!A$2:AN$2000,B772,20),INDEX('LŠZ H'!A$2:AM$2000,B772,20))</f>
        <v>Adame</v>
      </c>
      <c r="M772" s="299" t="str">
        <f>IF(A772="P",CONCATENATE(INDEX('LŠZ P'!A$2:AN$2000,B772,3),"/",INDEX('LŠZ P'!A$2:AN$2000,B772,4)),CONCATENATE(INDEX('LŠZ H'!A$2:AM$2000,B772,3),"/",INDEX('LŠZ H'!A$2:AM$2000,B772,4)))</f>
        <v>ELAN 3 26/</v>
      </c>
      <c r="N772" s="299" t="e">
        <f>IF(A772="P",CONCATENATE(INDEX('LŠZ P'!A$2:AN$2000,B772,23),";",INDEX('LŠZ P'!A$2:AN$2000,B772,42)),CONCATENATE(INDEX('LŠZ H'!A$2:AM$2000,B772,23),";",INDEX('LŠZ H'!A$2:AM$2000,B772,39)))</f>
        <v>#REF!</v>
      </c>
      <c r="O772" s="393">
        <v>43884</v>
      </c>
      <c r="P772" s="299"/>
    </row>
    <row r="773" spans="1:16" s="395" customFormat="1">
      <c r="A773" s="296" t="s">
        <v>722</v>
      </c>
      <c r="B773" s="391">
        <v>1034</v>
      </c>
      <c r="C773" s="392">
        <v>84</v>
      </c>
      <c r="D773" s="296" t="str">
        <f>IF(A773="P",INDEX('LŠZ P'!A$2:AN$2000,B773,11),INDEX('LŠZ H'!A$2:AM$2000,B773,11))</f>
        <v>Alan MALIŠKA</v>
      </c>
      <c r="E773" s="299" t="str">
        <f>IF(A773="P",INDEX('LŠZ P'!A$2:AN$2000,B773,5),INDEX('LŠZ H'!A$2:AM$2000,B773,5))</f>
        <v>OM-L034</v>
      </c>
      <c r="F773" s="394">
        <f>IF(A773="P",INDEX('LŠZ P'!A$2:AN$2000,B773,6),INDEX('LŠZ H'!A$2:AM$2000,B773,6))</f>
        <v>0</v>
      </c>
      <c r="G773" s="391" t="str">
        <f>IF(A773="P",INDEX('LŠZ P'!A$2:AN$2000,B773,21),INDEX('LŠZ H'!A$2:AM$2000,B773,21))</f>
        <v>V</v>
      </c>
      <c r="H773" s="394">
        <f>IF(A773="P",INDEX('LŠZ P'!A$2:AN$2000,B773,17),INDEX('LŠZ H'!A$2:AM$2000,B773,17))</f>
        <v>23530</v>
      </c>
      <c r="I773" s="393">
        <v>43538</v>
      </c>
      <c r="J773" s="391" t="str">
        <f>IF(A773="P",INDEX('LŠZ P'!A$2:AN$2000,B773,2),INDEX('LŠZ H'!A$2:AM$2000,B773,2))</f>
        <v>MPK</v>
      </c>
      <c r="K773" s="299" t="str">
        <f>IF(A773="P",CONCATENATE(INDEX('LŠZ P'!A$2:AN$2000,B773,24),",",INDEX('LŠZ P'!A$2:AN$2000,B773,26)," ",INDEX('LŠZ P'!A$2:AN$2000,B773,25)),CONCATENATE(INDEX('LŠZ H'!A$2:AM$2000,B773,24),",",INDEX('LŠZ H'!A$2:AM$2000,B773,26)," ",INDEX('LŠZ H'!A$2:AM$2000,B773,25)))</f>
        <v>Poľovnícka 2482/37,EN-B 45912</v>
      </c>
      <c r="L773" s="299" t="str">
        <f>IF(A773="P",INDEX('LŠZ P'!A$2:AN$2000,B773,20),INDEX('LŠZ H'!A$2:AM$2000,B773,20))</f>
        <v>Jančiar</v>
      </c>
      <c r="M773" s="299" t="str">
        <f>IF(A773="P",CONCATENATE(INDEX('LŠZ P'!A$2:AN$2000,B773,3),"/",INDEX('LŠZ P'!A$2:AN$2000,B773,4)),CONCATENATE(INDEX('LŠZ H'!A$2:AM$2000,B773,3),"/",INDEX('LŠZ H'!A$2:AM$2000,B773,4)))</f>
        <v>GOLDEN 4 26/</v>
      </c>
      <c r="N773" s="299" t="e">
        <f>IF(A773="P",CONCATENATE(INDEX('LŠZ P'!A$2:AN$2000,B773,23),";",INDEX('LŠZ P'!A$2:AN$2000,B773,42)),CONCATENATE(INDEX('LŠZ H'!A$2:AM$2000,B773,23),";",INDEX('LŠZ H'!A$2:AM$2000,B773,39)))</f>
        <v>#REF!</v>
      </c>
      <c r="O773" s="393">
        <v>44229</v>
      </c>
      <c r="P773" s="299"/>
    </row>
    <row r="774" spans="1:16" s="395" customFormat="1">
      <c r="A774" s="296" t="s">
        <v>722</v>
      </c>
      <c r="B774" s="391">
        <v>919</v>
      </c>
      <c r="C774" s="392">
        <v>85</v>
      </c>
      <c r="D774" s="296" t="str">
        <f>IF(A774="P",INDEX('LŠZ P'!A$2:AN$2000,B774,11),INDEX('LŠZ H'!A$2:AM$2000,B774,11))</f>
        <v>Jaroslav SKALIČAN</v>
      </c>
      <c r="E774" s="299" t="str">
        <f>IF(A774="P",INDEX('LŠZ P'!A$2:AN$2000,B774,5),INDEX('LŠZ H'!A$2:AM$2000,B774,5))</f>
        <v>OM-P919</v>
      </c>
      <c r="F774" s="394">
        <f>IF(A774="P",INDEX('LŠZ P'!A$2:AN$2000,B774,6),INDEX('LŠZ H'!A$2:AM$2000,B774,6))</f>
        <v>0</v>
      </c>
      <c r="G774" s="391" t="str">
        <f>IF(A774="P",INDEX('LŠZ P'!A$2:AN$2000,B774,21),INDEX('LŠZ H'!A$2:AM$2000,B774,21))</f>
        <v>V</v>
      </c>
      <c r="H774" s="394">
        <f>IF(A774="P",INDEX('LŠZ P'!A$2:AN$2000,B774,17),INDEX('LŠZ H'!A$2:AM$2000,B774,17))</f>
        <v>23489</v>
      </c>
      <c r="I774" s="393">
        <v>43538</v>
      </c>
      <c r="J774" s="391" t="str">
        <f>IF(A774="P",INDEX('LŠZ P'!A$2:AN$2000,B774,2),INDEX('LŠZ H'!A$2:AM$2000,B774,2))</f>
        <v>PK</v>
      </c>
      <c r="K774" s="299" t="str">
        <f>IF(A774="P",CONCATENATE(INDEX('LŠZ P'!A$2:AN$2000,B774,24),",",INDEX('LŠZ P'!A$2:AN$2000,B774,26)," ",INDEX('LŠZ P'!A$2:AN$2000,B774,25)),CONCATENATE(INDEX('LŠZ H'!A$2:AM$2000,B774,24),",",INDEX('LŠZ H'!A$2:AM$2000,B774,26)," ",INDEX('LŠZ H'!A$2:AM$2000,B774,25)))</f>
        <v>Valča 14,NIL 45891</v>
      </c>
      <c r="L774" s="299" t="str">
        <f>IF(A774="P",INDEX('LŠZ P'!A$2:AN$2000,B774,20),INDEX('LŠZ H'!A$2:AM$2000,B774,20))</f>
        <v>Vrabec</v>
      </c>
      <c r="M774" s="299" t="str">
        <f>IF(A774="P",CONCATENATE(INDEX('LŠZ P'!A$2:AN$2000,B774,3),"/",INDEX('LŠZ P'!A$2:AN$2000,B774,4)),CONCATENATE(INDEX('LŠZ H'!A$2:AM$2000,B774,3),"/",INDEX('LŠZ H'!A$2:AM$2000,B774,4)))</f>
        <v>EMILIE PEACE II - 20/</v>
      </c>
      <c r="N774" s="299" t="e">
        <f>IF(A774="P",CONCATENATE(INDEX('LŠZ P'!A$2:AN$2000,B774,23),";",INDEX('LŠZ P'!A$2:AN$2000,B774,42)),CONCATENATE(INDEX('LŠZ H'!A$2:AM$2000,B774,23),";",INDEX('LŠZ H'!A$2:AM$2000,B774,39)))</f>
        <v>#REF!</v>
      </c>
      <c r="O774" s="393">
        <v>44229</v>
      </c>
      <c r="P774" s="299"/>
    </row>
    <row r="775" spans="1:16" s="395" customFormat="1">
      <c r="A775" s="296" t="s">
        <v>722</v>
      </c>
      <c r="B775" s="391">
        <v>512</v>
      </c>
      <c r="C775" s="392">
        <v>86</v>
      </c>
      <c r="D775" s="296" t="str">
        <f>IF(A775="P",INDEX('LŠZ P'!A$2:AN$2000,B775,11),INDEX('LŠZ H'!A$2:AM$2000,B775,11))</f>
        <v>Viliam JAVORČÍK</v>
      </c>
      <c r="E775" s="299" t="str">
        <f>IF(A775="P",INDEX('LŠZ P'!A$2:AN$2000,B775,5),INDEX('LŠZ H'!A$2:AM$2000,B775,5))</f>
        <v>OM-P512</v>
      </c>
      <c r="F775" s="394">
        <f>IF(A775="P",INDEX('LŠZ P'!A$2:AN$2000,B775,6),INDEX('LŠZ H'!A$2:AM$2000,B775,6))</f>
        <v>0</v>
      </c>
      <c r="G775" s="391" t="str">
        <f>IF(A775="P",INDEX('LŠZ P'!A$2:AN$2000,B775,21),INDEX('LŠZ H'!A$2:AM$2000,B775,21))</f>
        <v>V</v>
      </c>
      <c r="H775" s="394">
        <f>IF(A775="P",INDEX('LŠZ P'!A$2:AN$2000,B775,17),INDEX('LŠZ H'!A$2:AM$2000,B775,17))</f>
        <v>23431</v>
      </c>
      <c r="I775" s="393">
        <v>43538</v>
      </c>
      <c r="J775" s="391" t="str">
        <f>IF(A775="P",INDEX('LŠZ P'!A$2:AN$2000,B775,2),INDEX('LŠZ H'!A$2:AM$2000,B775,2))</f>
        <v>PK</v>
      </c>
      <c r="K775" s="299" t="str">
        <f>IF(A775="P",CONCATENATE(INDEX('LŠZ P'!A$2:AN$2000,B775,24),",",INDEX('LŠZ P'!A$2:AN$2000,B775,26)," ",INDEX('LŠZ P'!A$2:AN$2000,B775,25)),CONCATENATE(INDEX('LŠZ H'!A$2:AM$2000,B775,24),",",INDEX('LŠZ H'!A$2:AM$2000,B775,26)," ",INDEX('LŠZ H'!A$2:AM$2000,B775,25)))</f>
        <v>Dargovská 1,EN-B 45861</v>
      </c>
      <c r="L775" s="299" t="str">
        <f>IF(A775="P",INDEX('LŠZ P'!A$2:AN$2000,B775,20),INDEX('LŠZ H'!A$2:AM$2000,B775,20))</f>
        <v>Vrabec</v>
      </c>
      <c r="M775" s="299" t="str">
        <f>IF(A775="P",CONCATENATE(INDEX('LŠZ P'!A$2:AN$2000,B775,3),"/",INDEX('LŠZ P'!A$2:AN$2000,B775,4)),CONCATENATE(INDEX('LŠZ H'!A$2:AM$2000,B775,3),"/",INDEX('LŠZ H'!A$2:AM$2000,B775,4)))</f>
        <v>PLUTO 3 SM/</v>
      </c>
      <c r="N775" s="299" t="e">
        <f>IF(A775="P",CONCATENATE(INDEX('LŠZ P'!A$2:AN$2000,B775,23),";",INDEX('LŠZ P'!A$2:AN$2000,B775,42)),CONCATENATE(INDEX('LŠZ H'!A$2:AM$2000,B775,23),";",INDEX('LŠZ H'!A$2:AM$2000,B775,39)))</f>
        <v>#REF!</v>
      </c>
      <c r="O775" s="393">
        <v>44229</v>
      </c>
      <c r="P775" s="299"/>
    </row>
    <row r="776" spans="1:16" s="395" customFormat="1">
      <c r="A776" s="296" t="s">
        <v>722</v>
      </c>
      <c r="B776" s="391">
        <v>200</v>
      </c>
      <c r="C776" s="392">
        <v>87</v>
      </c>
      <c r="D776" s="296" t="str">
        <f>IF(A776="P",INDEX('LŠZ P'!A$2:AN$2000,B776,11),INDEX('LŠZ H'!A$2:AM$2000,B776,11))</f>
        <v>Mgr. Alexander ŠÁRICZKI</v>
      </c>
      <c r="E776" s="299" t="str">
        <f>IF(A776="P",INDEX('LŠZ P'!A$2:AN$2000,B776,5),INDEX('LŠZ H'!A$2:AM$2000,B776,5))</f>
        <v>OM-P200</v>
      </c>
      <c r="F776" s="394">
        <f>IF(A776="P",INDEX('LŠZ P'!A$2:AN$2000,B776,6),INDEX('LŠZ H'!A$2:AM$2000,B776,6))</f>
        <v>0</v>
      </c>
      <c r="G776" s="391" t="str">
        <f>IF(A776="P",INDEX('LŠZ P'!A$2:AN$2000,B776,21),INDEX('LŠZ H'!A$2:AM$2000,B776,21))</f>
        <v>P</v>
      </c>
      <c r="H776" s="394">
        <f>IF(A776="P",INDEX('LŠZ P'!A$2:AN$2000,B776,17),INDEX('LŠZ H'!A$2:AM$2000,B776,17))</f>
        <v>18430</v>
      </c>
      <c r="I776" s="393">
        <v>43539</v>
      </c>
      <c r="J776" s="391" t="str">
        <f>IF(A776="P",INDEX('LŠZ P'!A$2:AN$2000,B776,2),INDEX('LŠZ H'!A$2:AM$2000,B776,2))</f>
        <v>PK</v>
      </c>
      <c r="K776" s="299" t="str">
        <f>IF(A776="P",CONCATENATE(INDEX('LŠZ P'!A$2:AN$2000,B776,24),",",INDEX('LŠZ P'!A$2:AN$2000,B776,26)," ",INDEX('LŠZ P'!A$2:AN$2000,B776,25)),CONCATENATE(INDEX('LŠZ H'!A$2:AM$2000,B776,24),",",INDEX('LŠZ H'!A$2:AM$2000,B776,26)," ",INDEX('LŠZ H'!A$2:AM$2000,B776,25)))</f>
        <v>Jazmínová 4,EN-C 45420</v>
      </c>
      <c r="L776" s="299" t="str">
        <f>IF(A776="P",INDEX('LŠZ P'!A$2:AN$2000,B776,20),INDEX('LŠZ H'!A$2:AM$2000,B776,20))</f>
        <v>Šáriczki</v>
      </c>
      <c r="M776" s="299" t="str">
        <f>IF(A776="P",CONCATENATE(INDEX('LŠZ P'!A$2:AN$2000,B776,3),"/",INDEX('LŠZ P'!A$2:AN$2000,B776,4)),CONCATENATE(INDEX('LŠZ H'!A$2:AM$2000,B776,3),"/",INDEX('LŠZ H'!A$2:AM$2000,B776,4)))</f>
        <v>DELTA 3 ML/</v>
      </c>
      <c r="N776" s="299" t="e">
        <f>IF(A776="P",CONCATENATE(INDEX('LŠZ P'!A$2:AN$2000,B776,23),";",INDEX('LŠZ P'!A$2:AN$2000,B776,42)),CONCATENATE(INDEX('LŠZ H'!A$2:AM$2000,B776,23),";",INDEX('LŠZ H'!A$2:AM$2000,B776,39)))</f>
        <v>#REF!</v>
      </c>
      <c r="O776" s="393">
        <v>43968</v>
      </c>
      <c r="P776" s="299"/>
    </row>
    <row r="777" spans="1:16" s="395" customFormat="1">
      <c r="A777" s="296" t="s">
        <v>722</v>
      </c>
      <c r="B777" s="391">
        <v>860</v>
      </c>
      <c r="C777" s="392">
        <v>88</v>
      </c>
      <c r="D777" s="296" t="str">
        <f>IF(A777="P",INDEX('LŠZ P'!A$2:AN$2000,B777,11),INDEX('LŠZ H'!A$2:AM$2000,B777,11))</f>
        <v>Mgr. Alexander ŠÁRICZKI</v>
      </c>
      <c r="E777" s="299" t="str">
        <f>IF(A777="P",INDEX('LŠZ P'!A$2:AN$2000,B777,5),INDEX('LŠZ H'!A$2:AM$2000,B777,5))</f>
        <v>OM-P860</v>
      </c>
      <c r="F777" s="394">
        <f>IF(A777="P",INDEX('LŠZ P'!A$2:AN$2000,B777,6),INDEX('LŠZ H'!A$2:AM$2000,B777,6))</f>
        <v>0</v>
      </c>
      <c r="G777" s="391" t="str">
        <f>IF(A777="P",INDEX('LŠZ P'!A$2:AN$2000,B777,21),INDEX('LŠZ H'!A$2:AM$2000,B777,21))</f>
        <v>P</v>
      </c>
      <c r="H777" s="394">
        <f>IF(A777="P",INDEX('LŠZ P'!A$2:AN$2000,B777,17),INDEX('LŠZ H'!A$2:AM$2000,B777,17))</f>
        <v>18634</v>
      </c>
      <c r="I777" s="393">
        <v>43539</v>
      </c>
      <c r="J777" s="391" t="str">
        <f>IF(A777="P",INDEX('LŠZ P'!A$2:AN$2000,B777,2),INDEX('LŠZ H'!A$2:AM$2000,B777,2))</f>
        <v>PK</v>
      </c>
      <c r="K777" s="299" t="str">
        <f>IF(A777="P",CONCATENATE(INDEX('LŠZ P'!A$2:AN$2000,B777,24),",",INDEX('LŠZ P'!A$2:AN$2000,B777,26)," ",INDEX('LŠZ P'!A$2:AN$2000,B777,25)),CONCATENATE(INDEX('LŠZ H'!A$2:AM$2000,B777,24),",",INDEX('LŠZ H'!A$2:AM$2000,B777,26)," ",INDEX('LŠZ H'!A$2:AM$2000,B777,25)))</f>
        <v>Jazmínová 4,EN 926-1 45560</v>
      </c>
      <c r="L777" s="299" t="str">
        <f>IF(A777="P",INDEX('LŠZ P'!A$2:AN$2000,B777,20),INDEX('LŠZ H'!A$2:AM$2000,B777,20))</f>
        <v>Šáriczki</v>
      </c>
      <c r="M777" s="299" t="str">
        <f>IF(A777="P",CONCATENATE(INDEX('LŠZ P'!A$2:AN$2000,B777,3),"/",INDEX('LŠZ P'!A$2:AN$2000,B777,4)),CONCATENATE(INDEX('LŠZ H'!A$2:AM$2000,B777,3),"/",INDEX('LŠZ H'!A$2:AM$2000,B777,4)))</f>
        <v>ICEPEAK 3 26/</v>
      </c>
      <c r="N777" s="299" t="e">
        <f>IF(A777="P",CONCATENATE(INDEX('LŠZ P'!A$2:AN$2000,B777,23),";",INDEX('LŠZ P'!A$2:AN$2000,B777,42)),CONCATENATE(INDEX('LŠZ H'!A$2:AM$2000,B777,23),";",INDEX('LŠZ H'!A$2:AM$2000,B777,39)))</f>
        <v>#REF!</v>
      </c>
      <c r="O777" s="393">
        <v>44124</v>
      </c>
      <c r="P777" s="299"/>
    </row>
    <row r="778" spans="1:16" s="395" customFormat="1">
      <c r="A778" s="296" t="s">
        <v>722</v>
      </c>
      <c r="B778" s="391">
        <v>1330</v>
      </c>
      <c r="C778" s="392">
        <v>89</v>
      </c>
      <c r="D778" s="296" t="str">
        <f>IF(A778="P",INDEX('LŠZ P'!A$2:AN$2000,B778,11),INDEX('LŠZ H'!A$2:AM$2000,B778,11))</f>
        <v>Jozef KOZÁRIK</v>
      </c>
      <c r="E778" s="299" t="str">
        <f>IF(A778="P",INDEX('LŠZ P'!A$2:AN$2000,B778,5),INDEX('LŠZ H'!A$2:AM$2000,B778,5))</f>
        <v>OM-L330</v>
      </c>
      <c r="F778" s="394">
        <f>IF(A778="P",INDEX('LŠZ P'!A$2:AN$2000,B778,6),INDEX('LŠZ H'!A$2:AM$2000,B778,6))</f>
        <v>0</v>
      </c>
      <c r="G778" s="391" t="str">
        <f>IF(A778="P",INDEX('LŠZ P'!A$2:AN$2000,B778,21),INDEX('LŠZ H'!A$2:AM$2000,B778,21))</f>
        <v>P</v>
      </c>
      <c r="H778" s="394">
        <f>IF(A778="P",INDEX('LŠZ P'!A$2:AN$2000,B778,17),INDEX('LŠZ H'!A$2:AM$2000,B778,17))</f>
        <v>19089</v>
      </c>
      <c r="I778" s="393">
        <v>43539</v>
      </c>
      <c r="J778" s="391" t="str">
        <f>IF(A778="P",INDEX('LŠZ P'!A$2:AN$2000,B778,2),INDEX('LŠZ H'!A$2:AM$2000,B778,2))</f>
        <v>PK</v>
      </c>
      <c r="K778" s="299" t="str">
        <f>IF(A778="P",CONCATENATE(INDEX('LŠZ P'!A$2:AN$2000,B778,24),",",INDEX('LŠZ P'!A$2:AN$2000,B778,26)," ",INDEX('LŠZ P'!A$2:AN$2000,B778,25)),CONCATENATE(INDEX('LŠZ H'!A$2:AM$2000,B778,24),",",INDEX('LŠZ H'!A$2:AM$2000,B778,26)," ",INDEX('LŠZ H'!A$2:AM$2000,B778,25)))</f>
        <v>Lipová 6,EN-B 45636</v>
      </c>
      <c r="L778" s="299" t="str">
        <f>IF(A778="P",INDEX('LŠZ P'!A$2:AN$2000,B778,20),INDEX('LŠZ H'!A$2:AM$2000,B778,20))</f>
        <v>Vrabec</v>
      </c>
      <c r="M778" s="299" t="str">
        <f>IF(A778="P",CONCATENATE(INDEX('LŠZ P'!A$2:AN$2000,B778,3),"/",INDEX('LŠZ P'!A$2:AN$2000,B778,4)),CONCATENATE(INDEX('LŠZ H'!A$2:AM$2000,B778,3),"/",INDEX('LŠZ H'!A$2:AM$2000,B778,4)))</f>
        <v>COMET 3 M/</v>
      </c>
      <c r="N778" s="299" t="e">
        <f>IF(A778="P",CONCATENATE(INDEX('LŠZ P'!A$2:AN$2000,B778,23),";",INDEX('LŠZ P'!A$2:AN$2000,B778,42)),CONCATENATE(INDEX('LŠZ H'!A$2:AM$2000,B778,23),";",INDEX('LŠZ H'!A$2:AM$2000,B778,39)))</f>
        <v>#REF!</v>
      </c>
      <c r="O778" s="393">
        <v>44260</v>
      </c>
      <c r="P778" s="299"/>
    </row>
    <row r="779" spans="1:16" s="395" customFormat="1">
      <c r="A779" s="225" t="s">
        <v>722</v>
      </c>
      <c r="B779" s="258">
        <v>116</v>
      </c>
      <c r="C779" s="295">
        <v>776</v>
      </c>
      <c r="D779" s="225" t="str">
        <f>IF(A779="P",INDEX('LŠZ P'!A$2:AN$2000,B779,11),INDEX('LŠZ H'!A$2:AM$2000,B779,11))</f>
        <v>Mgr. Tomáš KUNÍK</v>
      </c>
      <c r="E779" s="297" t="str">
        <f>IF(A779="P",INDEX('LŠZ P'!A$2:AN$2000,B779,5),INDEX('LŠZ H'!A$2:AM$2000,B779,5))</f>
        <v>OM-P116</v>
      </c>
      <c r="F779" s="298">
        <f>IF(A779="P",INDEX('LŠZ P'!A$2:AN$2000,B779,6),INDEX('LŠZ H'!A$2:AM$2000,B779,6))</f>
        <v>0</v>
      </c>
      <c r="G779" s="258" t="str">
        <f>IF(A779="P",INDEX('LŠZ P'!A$2:AN$2000,B779,21),INDEX('LŠZ H'!A$2:AM$2000,B779,21))</f>
        <v>P</v>
      </c>
      <c r="H779" s="298">
        <f>IF(A779="P",INDEX('LŠZ P'!A$2:AN$2000,B779,17),INDEX('LŠZ H'!A$2:AM$2000,B779,17))</f>
        <v>19211</v>
      </c>
      <c r="I779" s="226">
        <v>43492</v>
      </c>
      <c r="J779" s="258" t="str">
        <f>IF(A779="P",INDEX('LŠZ P'!A$2:AN$2000,B779,2),INDEX('LŠZ H'!A$2:AM$2000,B779,2))</f>
        <v>PK</v>
      </c>
      <c r="K779" s="299" t="str">
        <f>IF(A779="P",CONCATENATE(INDEX('LŠZ P'!A$2:AN$2000,B779,24),",",INDEX('LŠZ P'!A$2:AN$2000,B779,26)," ",INDEX('LŠZ P'!A$2:AN$2000,B779,25)),CONCATENATE(INDEX('LŠZ H'!A$2:AM$2000,B779,24),",",INDEX('LŠZ H'!A$2:AM$2000,B779,26)," ",INDEX('LŠZ H'!A$2:AM$2000,B779,25)))</f>
        <v>Majerský rad 669/79,EN-B 45754</v>
      </c>
      <c r="L779" s="297" t="str">
        <f>IF(A779="P",INDEX('LŠZ P'!A$2:AN$2000,B779,20),INDEX('LŠZ H'!A$2:AM$2000,B779,20))</f>
        <v>Podmaník</v>
      </c>
      <c r="M779" s="297" t="str">
        <f>IF(A779="P",CONCATENATE(INDEX('LŠZ P'!A$2:AN$2000,B779,3),"/",INDEX('LŠZ P'!A$2:AN$2000,B779,4)),CONCATENATE(INDEX('LŠZ H'!A$2:AM$2000,B779,3),"/",INDEX('LŠZ H'!A$2:AM$2000,B779,4)))</f>
        <v>BiGOLDEN 4 42/</v>
      </c>
      <c r="N779" s="297" t="e">
        <f>IF(A779="P",CONCATENATE(INDEX('LŠZ P'!A$2:AN$2000,B779,23),";",INDEX('LŠZ P'!A$2:AN$2000,B779,42)),CONCATENATE(INDEX('LŠZ H'!A$2:AM$2000,B779,23),";",INDEX('LŠZ H'!A$2:AM$2000,B779,39)))</f>
        <v>#REF!</v>
      </c>
      <c r="O779" s="226">
        <v>43692</v>
      </c>
      <c r="P779" s="297"/>
    </row>
    <row r="780" spans="1:16" s="395" customFormat="1">
      <c r="A780" s="225" t="s">
        <v>722</v>
      </c>
      <c r="B780" s="258">
        <v>1114</v>
      </c>
      <c r="C780" s="295">
        <v>777</v>
      </c>
      <c r="D780" s="225" t="str">
        <f>IF(A780="P",INDEX('LŠZ P'!A$2:AN$2000,B780,11),INDEX('LŠZ H'!A$2:AM$2000,B780,11))</f>
        <v>Róbert LABURDA</v>
      </c>
      <c r="E780" s="297" t="str">
        <f>IF(A780="P",INDEX('LŠZ P'!A$2:AN$2000,B780,5),INDEX('LŠZ H'!A$2:AM$2000,B780,5))</f>
        <v>OM-L114</v>
      </c>
      <c r="F780" s="225" t="str">
        <f>IF(A780="P",INDEX('LŠZ P'!A$2:AN$2000,B780,6),INDEX('LŠZ H'!A$2:AM$2000,B780,6))</f>
        <v>P871, P259</v>
      </c>
      <c r="G780" s="258" t="str">
        <f>IF(A780="P",INDEX('LŠZ P'!A$2:AN$2000,B780,21),INDEX('LŠZ H'!A$2:AM$2000,B780,21))</f>
        <v>P</v>
      </c>
      <c r="H780" s="298">
        <f>IF(A780="P",INDEX('LŠZ P'!A$2:AN$2000,B780,17),INDEX('LŠZ H'!A$2:AM$2000,B780,17))</f>
        <v>17761</v>
      </c>
      <c r="I780" s="226">
        <v>43493</v>
      </c>
      <c r="J780" s="258" t="str">
        <f>IF(A780="P",INDEX('LŠZ P'!A$2:AN$2000,B780,2),INDEX('LŠZ H'!A$2:AM$2000,B780,2))</f>
        <v>PK</v>
      </c>
      <c r="K780" s="299" t="str">
        <f>IF(A780="P",CONCATENATE(INDEX('LŠZ P'!A$2:AN$2000,B780,24),",",INDEX('LŠZ P'!A$2:AN$2000,B780,26)," ",INDEX('LŠZ P'!A$2:AN$2000,B780,25)),CONCATENATE(INDEX('LŠZ H'!A$2:AM$2000,B780,24),",",INDEX('LŠZ H'!A$2:AM$2000,B780,26)," ",INDEX('LŠZ H'!A$2:AM$2000,B780,25)))</f>
        <v>Líščie údolie 126,DGAC 45931</v>
      </c>
      <c r="L780" s="297" t="str">
        <f>IF(A780="P",INDEX('LŠZ P'!A$2:AN$2000,B780,20),INDEX('LŠZ H'!A$2:AM$2000,B780,20))</f>
        <v>Adame</v>
      </c>
      <c r="M780" s="297" t="str">
        <f>IF(A780="P",CONCATENATE(INDEX('LŠZ P'!A$2:AN$2000,B780,3),"/",INDEX('LŠZ P'!A$2:AN$2000,B780,4)),CONCATENATE(INDEX('LŠZ H'!A$2:AM$2000,B780,3),"/",INDEX('LŠZ H'!A$2:AM$2000,B780,4)))</f>
        <v>NUCLEON XX 20/</v>
      </c>
      <c r="N780" s="297" t="e">
        <f>IF(A780="P",CONCATENATE(INDEX('LŠZ P'!A$2:AN$2000,B780,23),";",INDEX('LŠZ P'!A$2:AN$2000,B780,42)),CONCATENATE(INDEX('LŠZ H'!A$2:AM$2000,B780,23),";",INDEX('LŠZ H'!A$2:AM$2000,B780,39)))</f>
        <v>#REF!</v>
      </c>
      <c r="O780" s="226">
        <v>43692</v>
      </c>
      <c r="P780" s="297"/>
    </row>
    <row r="781" spans="1:16" s="395" customFormat="1">
      <c r="A781" s="225" t="s">
        <v>722</v>
      </c>
      <c r="B781" s="258">
        <v>188</v>
      </c>
      <c r="C781" s="295">
        <v>778</v>
      </c>
      <c r="D781" s="225" t="str">
        <f>IF(A781="P",INDEX('LŠZ P'!A$2:AN$2000,B781,11),INDEX('LŠZ H'!A$2:AM$2000,B781,11))</f>
        <v>Ing. Jozef VRABEC</v>
      </c>
      <c r="E781" s="297" t="str">
        <f>IF(A781="P",INDEX('LŠZ P'!A$2:AN$2000,B781,5),INDEX('LŠZ H'!A$2:AM$2000,B781,5))</f>
        <v>OM-P188</v>
      </c>
      <c r="F781" s="298">
        <f>IF(A781="P",INDEX('LŠZ P'!A$2:AN$2000,B781,6),INDEX('LŠZ H'!A$2:AM$2000,B781,6))</f>
        <v>0</v>
      </c>
      <c r="G781" s="258" t="str">
        <f>IF(A781="P",INDEX('LŠZ P'!A$2:AN$2000,B781,21),INDEX('LŠZ H'!A$2:AM$2000,B781,21))</f>
        <v>P</v>
      </c>
      <c r="H781" s="298">
        <f>IF(A781="P",INDEX('LŠZ P'!A$2:AN$2000,B781,17),INDEX('LŠZ H'!A$2:AM$2000,B781,17))</f>
        <v>20689</v>
      </c>
      <c r="I781" s="226">
        <v>43494</v>
      </c>
      <c r="J781" s="258" t="str">
        <f>IF(A781="P",INDEX('LŠZ P'!A$2:AN$2000,B781,2),INDEX('LŠZ H'!A$2:AM$2000,B781,2))</f>
        <v>PK</v>
      </c>
      <c r="K781" s="299" t="str">
        <f>IF(A781="P",CONCATENATE(INDEX('LŠZ P'!A$2:AN$2000,B781,24),",",INDEX('LŠZ P'!A$2:AN$2000,B781,26)," ",INDEX('LŠZ P'!A$2:AN$2000,B781,25)),CONCATENATE(INDEX('LŠZ H'!A$2:AM$2000,B781,24),",",INDEX('LŠZ H'!A$2:AM$2000,B781,26)," ",INDEX('LŠZ H'!A$2:AM$2000,B781,25)))</f>
        <v>Budovateľov 114/8,EN-B 45245</v>
      </c>
      <c r="L781" s="297" t="str">
        <f>IF(A781="P",INDEX('LŠZ P'!A$2:AN$2000,B781,20),INDEX('LŠZ H'!A$2:AM$2000,B781,20))</f>
        <v>Jánošík</v>
      </c>
      <c r="M781" s="297" t="str">
        <f>IF(A781="P",CONCATENATE(INDEX('LŠZ P'!A$2:AN$2000,B781,3),"/",INDEX('LŠZ P'!A$2:AN$2000,B781,4)),CONCATENATE(INDEX('LŠZ H'!A$2:AM$2000,B781,3),"/",INDEX('LŠZ H'!A$2:AM$2000,B781,4)))</f>
        <v>IMPULS 2 28/</v>
      </c>
      <c r="N781" s="297" t="e">
        <f>IF(A781="P",CONCATENATE(INDEX('LŠZ P'!A$2:AN$2000,B781,23),";",INDEX('LŠZ P'!A$2:AN$2000,B781,42)),CONCATENATE(INDEX('LŠZ H'!A$2:AM$2000,B781,23),";",INDEX('LŠZ H'!A$2:AM$2000,B781,39)))</f>
        <v>#REF!</v>
      </c>
      <c r="O781" s="226">
        <v>43692</v>
      </c>
      <c r="P781" s="297"/>
    </row>
    <row r="782" spans="1:16" s="395" customFormat="1">
      <c r="A782" s="225" t="s">
        <v>722</v>
      </c>
      <c r="B782" s="258">
        <v>603</v>
      </c>
      <c r="C782" s="295">
        <v>779</v>
      </c>
      <c r="D782" s="225" t="str">
        <f>IF(A782="P",INDEX('LŠZ P'!A$2:AN$2000,B782,11),INDEX('LŠZ H'!A$2:AM$2000,B782,11))</f>
        <v>Ing. Jozef VRABEC</v>
      </c>
      <c r="E782" s="297" t="str">
        <f>IF(A782="P",INDEX('LŠZ P'!A$2:AN$2000,B782,5),INDEX('LŠZ H'!A$2:AM$2000,B782,5))</f>
        <v>OM-P603</v>
      </c>
      <c r="F782" s="298">
        <f>IF(A782="P",INDEX('LŠZ P'!A$2:AN$2000,B782,6),INDEX('LŠZ H'!A$2:AM$2000,B782,6))</f>
        <v>0</v>
      </c>
      <c r="G782" s="258" t="str">
        <f>IF(A782="P",INDEX('LŠZ P'!A$2:AN$2000,B782,21),INDEX('LŠZ H'!A$2:AM$2000,B782,21))</f>
        <v>P</v>
      </c>
      <c r="H782" s="298">
        <f>IF(A782="P",INDEX('LŠZ P'!A$2:AN$2000,B782,17),INDEX('LŠZ H'!A$2:AM$2000,B782,17))</f>
        <v>19515</v>
      </c>
      <c r="I782" s="226">
        <v>43495</v>
      </c>
      <c r="J782" s="258" t="str">
        <f>IF(A782="P",INDEX('LŠZ P'!A$2:AN$2000,B782,2),INDEX('LŠZ H'!A$2:AM$2000,B782,2))</f>
        <v>PK</v>
      </c>
      <c r="K782" s="299" t="str">
        <f>IF(A782="P",CONCATENATE(INDEX('LŠZ P'!A$2:AN$2000,B782,24),",",INDEX('LŠZ P'!A$2:AN$2000,B782,26)," ",INDEX('LŠZ P'!A$2:AN$2000,B782,25)),CONCATENATE(INDEX('LŠZ H'!A$2:AM$2000,B782,24),",",INDEX('LŠZ H'!A$2:AM$2000,B782,26)," ",INDEX('LŠZ H'!A$2:AM$2000,B782,25)))</f>
        <v>Budovateľov 114/8,EN-B 45245</v>
      </c>
      <c r="L782" s="297" t="str">
        <f>IF(A782="P",INDEX('LŠZ P'!A$2:AN$2000,B782,20),INDEX('LŠZ H'!A$2:AM$2000,B782,20))</f>
        <v>Jánošík</v>
      </c>
      <c r="M782" s="297" t="str">
        <f>IF(A782="P",CONCATENATE(INDEX('LŠZ P'!A$2:AN$2000,B782,3),"/",INDEX('LŠZ P'!A$2:AN$2000,B782,4)),CONCATENATE(INDEX('LŠZ H'!A$2:AM$2000,B782,3),"/",INDEX('LŠZ H'!A$2:AM$2000,B782,4)))</f>
        <v>ORBIT 2 28/</v>
      </c>
      <c r="N782" s="297" t="e">
        <f>IF(A782="P",CONCATENATE(INDEX('LŠZ P'!A$2:AN$2000,B782,23),";",INDEX('LŠZ P'!A$2:AN$2000,B782,42)),CONCATENATE(INDEX('LŠZ H'!A$2:AM$2000,B782,23),";",INDEX('LŠZ H'!A$2:AM$2000,B782,39)))</f>
        <v>#REF!</v>
      </c>
      <c r="O782" s="226">
        <v>43692</v>
      </c>
      <c r="P782" s="297"/>
    </row>
    <row r="783" spans="1:16" s="395" customFormat="1">
      <c r="A783" s="225" t="s">
        <v>489</v>
      </c>
      <c r="B783" s="258">
        <v>447</v>
      </c>
      <c r="C783" s="295">
        <v>780</v>
      </c>
      <c r="D783" s="225" t="str">
        <f>IF(A783="P",INDEX('LŠZ P'!A$2:AN$2000,B783,11),INDEX('LŠZ H'!A$2:AM$2000,B783,11))</f>
        <v>MUDr. Martin UHRÍK</v>
      </c>
      <c r="E783" s="297" t="str">
        <f>IF(A783="P",INDEX('LŠZ P'!A$2:AN$2000,B783,5),INDEX('LŠZ H'!A$2:AM$2000,B783,5))</f>
        <v>OM-H447</v>
      </c>
      <c r="F783" s="298">
        <f>IF(A783="P",INDEX('LŠZ P'!A$2:AN$2000,B783,6),INDEX('LŠZ H'!A$2:AM$2000,B783,6))</f>
        <v>0</v>
      </c>
      <c r="G783" s="258" t="str">
        <f>IF(A783="P",INDEX('LŠZ P'!A$2:AN$2000,B783,21),INDEX('LŠZ H'!A$2:AM$2000,B783,21))</f>
        <v>V</v>
      </c>
      <c r="H783" s="298">
        <f>IF(A783="P",INDEX('LŠZ P'!A$2:AN$2000,B783,17),INDEX('LŠZ H'!A$2:AM$2000,B783,17))</f>
        <v>22006</v>
      </c>
      <c r="I783" s="226">
        <v>43496</v>
      </c>
      <c r="J783" s="258" t="str">
        <f>IF(A783="P",INDEX('LŠZ P'!A$2:AN$2000,B783,2),INDEX('LŠZ H'!A$2:AM$2000,B783,2))</f>
        <v>ZK</v>
      </c>
      <c r="K783" s="299" t="str">
        <f>IF(A783="P",CONCATENATE(INDEX('LŠZ P'!A$2:AN$2000,B783,24),",",INDEX('LŠZ P'!A$2:AN$2000,B783,26)," ",INDEX('LŠZ P'!A$2:AN$2000,B783,25)),CONCATENATE(INDEX('LŠZ H'!A$2:AM$2000,B783,24),",",INDEX('LŠZ H'!A$2:AM$2000,B783,26)," ",INDEX('LŠZ H'!A$2:AM$2000,B783,25)))</f>
        <v>ČSA 52,977 01 Brezno</v>
      </c>
      <c r="L783" s="297" t="str">
        <f>IF(A783="P",INDEX('LŠZ P'!A$2:AN$2000,B783,20),INDEX('LŠZ H'!A$2:AM$2000,B783,20))</f>
        <v>Sojka</v>
      </c>
      <c r="M783" s="297" t="str">
        <f>IF(A783="P",CONCATENATE(INDEX('LŠZ P'!A$2:AN$2000,B783,3),"/",INDEX('LŠZ P'!A$2:AN$2000,B783,4)),CONCATENATE(INDEX('LŠZ H'!A$2:AM$2000,B783,3),"/",INDEX('LŠZ H'!A$2:AM$2000,B783,4)))</f>
        <v>FALCON 4 170/</v>
      </c>
      <c r="N783" s="297" t="str">
        <f>IF(A783="P",CONCATENATE(INDEX('LŠZ P'!A$2:AN$2000,B783,23),";",INDEX('LŠZ P'!A$2:AN$2000,B783,42)),CONCATENATE(INDEX('LŠZ H'!A$2:AM$2000,B783,23),";",INDEX('LŠZ H'!A$2:AM$2000,B783,39)))</f>
        <v>NIL;</v>
      </c>
      <c r="O783" s="226">
        <v>43699</v>
      </c>
      <c r="P783" s="297"/>
    </row>
    <row r="784" spans="1:16" s="395" customFormat="1">
      <c r="A784" s="225" t="s">
        <v>722</v>
      </c>
      <c r="B784" s="258">
        <v>1337</v>
      </c>
      <c r="C784" s="295">
        <v>781</v>
      </c>
      <c r="D784" s="225" t="str">
        <f>IF(A784="P",INDEX('LŠZ P'!A$2:AN$2000,B784,11),INDEX('LŠZ H'!A$2:AM$2000,B784,11))</f>
        <v>Štefan ŠTEFUNDA</v>
      </c>
      <c r="E784" s="297" t="str">
        <f>IF(A784="P",INDEX('LŠZ P'!A$2:AN$2000,B784,5),INDEX('LŠZ H'!A$2:AM$2000,B784,5))</f>
        <v>OM-L337</v>
      </c>
      <c r="F784" s="298">
        <f>IF(A784="P",INDEX('LŠZ P'!A$2:AN$2000,B784,6),INDEX('LŠZ H'!A$2:AM$2000,B784,6))</f>
        <v>0</v>
      </c>
      <c r="G784" s="258" t="str">
        <f>IF(A784="P",INDEX('LŠZ P'!A$2:AN$2000,B784,21),INDEX('LŠZ H'!A$2:AM$2000,B784,21))</f>
        <v>P</v>
      </c>
      <c r="H784" s="298">
        <f>IF(A784="P",INDEX('LŠZ P'!A$2:AN$2000,B784,17),INDEX('LŠZ H'!A$2:AM$2000,B784,17))</f>
        <v>19223</v>
      </c>
      <c r="I784" s="226">
        <v>43497</v>
      </c>
      <c r="J784" s="258" t="str">
        <f>IF(A784="P",INDEX('LŠZ P'!A$2:AN$2000,B784,2),INDEX('LŠZ H'!A$2:AM$2000,B784,2))</f>
        <v>PK</v>
      </c>
      <c r="K784" s="299" t="str">
        <f>IF(A784="P",CONCATENATE(INDEX('LŠZ P'!A$2:AN$2000,B784,24),",",INDEX('LŠZ P'!A$2:AN$2000,B784,26)," ",INDEX('LŠZ P'!A$2:AN$2000,B784,25)),CONCATENATE(INDEX('LŠZ H'!A$2:AM$2000,B784,24),",",INDEX('LŠZ H'!A$2:AM$2000,B784,26)," ",INDEX('LŠZ H'!A$2:AM$2000,B784,25)))</f>
        <v>Povina 140,EN-B 45761</v>
      </c>
      <c r="L784" s="297" t="str">
        <f>IF(A784="P",INDEX('LŠZ P'!A$2:AN$2000,B784,20),INDEX('LŠZ H'!A$2:AM$2000,B784,20))</f>
        <v>Vrabec</v>
      </c>
      <c r="M784" s="297" t="str">
        <f>IF(A784="P",CONCATENATE(INDEX('LŠZ P'!A$2:AN$2000,B784,3),"/",INDEX('LŠZ P'!A$2:AN$2000,B784,4)),CONCATENATE(INDEX('LŠZ H'!A$2:AM$2000,B784,3),"/",INDEX('LŠZ H'!A$2:AM$2000,B784,4)))</f>
        <v>ILLUSION 26/</v>
      </c>
      <c r="N784" s="297" t="e">
        <f>IF(A784="P",CONCATENATE(INDEX('LŠZ P'!A$2:AN$2000,B784,23),";",INDEX('LŠZ P'!A$2:AN$2000,B784,42)),CONCATENATE(INDEX('LŠZ H'!A$2:AM$2000,B784,23),";",INDEX('LŠZ H'!A$2:AM$2000,B784,39)))</f>
        <v>#REF!</v>
      </c>
      <c r="O784" s="226">
        <v>43113</v>
      </c>
      <c r="P784" s="297"/>
    </row>
    <row r="785" spans="1:16" s="395" customFormat="1">
      <c r="A785" s="225" t="s">
        <v>722</v>
      </c>
      <c r="B785" s="258">
        <v>814</v>
      </c>
      <c r="C785" s="295">
        <v>782</v>
      </c>
      <c r="D785" s="225" t="str">
        <f>IF(A785="P",INDEX('LŠZ P'!A$2:AN$2000,B785,11),INDEX('LŠZ H'!A$2:AM$2000,B785,11))</f>
        <v>Mgr. Viliam HREBÍK</v>
      </c>
      <c r="E785" s="297" t="str">
        <f>IF(A785="P",INDEX('LŠZ P'!A$2:AN$2000,B785,5),INDEX('LŠZ H'!A$2:AM$2000,B785,5))</f>
        <v>OM-P814</v>
      </c>
      <c r="F785" s="298" t="str">
        <f>IF(A785="P",INDEX('LŠZ P'!A$2:AN$2000,B785,6),INDEX('LŠZ H'!A$2:AM$2000,B785,6))</f>
        <v>P814</v>
      </c>
      <c r="G785" s="258" t="str">
        <f>IF(A785="P",INDEX('LŠZ P'!A$2:AN$2000,B785,21),INDEX('LŠZ H'!A$2:AM$2000,B785,21))</f>
        <v>P,P</v>
      </c>
      <c r="H785" s="298">
        <f>IF(A785="P",INDEX('LŠZ P'!A$2:AN$2000,B785,17),INDEX('LŠZ H'!A$2:AM$2000,B785,17))</f>
        <v>21497</v>
      </c>
      <c r="I785" s="226">
        <v>43498</v>
      </c>
      <c r="J785" s="258" t="str">
        <f>IF(A785="P",INDEX('LŠZ P'!A$2:AN$2000,B785,2),INDEX('LŠZ H'!A$2:AM$2000,B785,2))</f>
        <v>MPK</v>
      </c>
      <c r="K785" s="299" t="str">
        <f>IF(A785="P",CONCATENATE(INDEX('LŠZ P'!A$2:AN$2000,B785,24),",",INDEX('LŠZ P'!A$2:AN$2000,B785,26)," ",INDEX('LŠZ P'!A$2:AN$2000,B785,25)),CONCATENATE(INDEX('LŠZ H'!A$2:AM$2000,B785,24),",",INDEX('LŠZ H'!A$2:AM$2000,B785,26)," ",INDEX('LŠZ H'!A$2:AM$2000,B785,25)))</f>
        <v>ČSA 10,EN- C 45527</v>
      </c>
      <c r="L785" s="297" t="str">
        <f>IF(A785="P",INDEX('LŠZ P'!A$2:AN$2000,B785,20),INDEX('LŠZ H'!A$2:AM$2000,B785,20))</f>
        <v>Čierny/Jančiar</v>
      </c>
      <c r="M785" s="297" t="str">
        <f>IF(A785="P",CONCATENATE(INDEX('LŠZ P'!A$2:AN$2000,B785,3),"/",INDEX('LŠZ P'!A$2:AN$2000,B785,4)),CONCATENATE(INDEX('LŠZ H'!A$2:AM$2000,B785,3),"/",INDEX('LŠZ H'!A$2:AM$2000,B785,4)))</f>
        <v>ENVI 2 25/RODEO 115</v>
      </c>
      <c r="N785" s="297" t="e">
        <f>IF(A785="P",CONCATENATE(INDEX('LŠZ P'!A$2:AN$2000,B785,23),";",INDEX('LŠZ P'!A$2:AN$2000,B785,42)),CONCATENATE(INDEX('LŠZ H'!A$2:AM$2000,B785,23),";",INDEX('LŠZ H'!A$2:AM$2000,B785,39)))</f>
        <v>#REF!</v>
      </c>
      <c r="O785" s="226">
        <v>43699</v>
      </c>
      <c r="P785" s="297"/>
    </row>
    <row r="786" spans="1:16" s="395" customFormat="1">
      <c r="A786" s="225" t="s">
        <v>722</v>
      </c>
      <c r="B786" s="258">
        <v>750</v>
      </c>
      <c r="C786" s="295">
        <v>783</v>
      </c>
      <c r="D786" s="225" t="str">
        <f>IF(A786="P",INDEX('LŠZ P'!A$2:AN$2000,B786,11),INDEX('LŠZ H'!A$2:AM$2000,B786,11))</f>
        <v>Adrián GALANSKÝ</v>
      </c>
      <c r="E786" s="297" t="str">
        <f>IF(A786="P",INDEX('LŠZ P'!A$2:AN$2000,B786,5),INDEX('LŠZ H'!A$2:AM$2000,B786,5))</f>
        <v>OM-P750</v>
      </c>
      <c r="F786" s="298">
        <f>IF(A786="P",INDEX('LŠZ P'!A$2:AN$2000,B786,6),INDEX('LŠZ H'!A$2:AM$2000,B786,6))</f>
        <v>0</v>
      </c>
      <c r="G786" s="258" t="str">
        <f>IF(A786="P",INDEX('LŠZ P'!A$2:AN$2000,B786,21),INDEX('LŠZ H'!A$2:AM$2000,B786,21))</f>
        <v>V</v>
      </c>
      <c r="H786" s="298">
        <f>IF(A786="P",INDEX('LŠZ P'!A$2:AN$2000,B786,17),INDEX('LŠZ H'!A$2:AM$2000,B786,17))</f>
        <v>23638</v>
      </c>
      <c r="I786" s="226">
        <v>43499</v>
      </c>
      <c r="J786" s="258" t="str">
        <f>IF(A786="P",INDEX('LŠZ P'!A$2:AN$2000,B786,2),INDEX('LŠZ H'!A$2:AM$2000,B786,2))</f>
        <v>PK</v>
      </c>
      <c r="K786" s="299" t="str">
        <f>IF(A786="P",CONCATENATE(INDEX('LŠZ P'!A$2:AN$2000,B786,24),",",INDEX('LŠZ P'!A$2:AN$2000,B786,26)," ",INDEX('LŠZ P'!A$2:AN$2000,B786,25)),CONCATENATE(INDEX('LŠZ H'!A$2:AM$2000,B786,24),",",INDEX('LŠZ H'!A$2:AM$2000,B786,26)," ",INDEX('LŠZ H'!A$2:AM$2000,B786,25)))</f>
        <v>M. Kukučína 786/23,NIL 45991</v>
      </c>
      <c r="L786" s="297" t="str">
        <f>IF(A786="P",INDEX('LŠZ P'!A$2:AN$2000,B786,20),INDEX('LŠZ H'!A$2:AM$2000,B786,20))</f>
        <v>Čierny</v>
      </c>
      <c r="M786" s="297" t="str">
        <f>IF(A786="P",CONCATENATE(INDEX('LŠZ P'!A$2:AN$2000,B786,3),"/",INDEX('LŠZ P'!A$2:AN$2000,B786,4)),CONCATENATE(INDEX('LŠZ H'!A$2:AM$2000,B786,3),"/",INDEX('LŠZ H'!A$2:AM$2000,B786,4)))</f>
        <v>COLORADO 25 P2/</v>
      </c>
      <c r="N786" s="297" t="e">
        <f>IF(A786="P",CONCATENATE(INDEX('LŠZ P'!A$2:AN$2000,B786,23),";",INDEX('LŠZ P'!A$2:AN$2000,B786,42)),CONCATENATE(INDEX('LŠZ H'!A$2:AM$2000,B786,23),";",INDEX('LŠZ H'!A$2:AM$2000,B786,39)))</f>
        <v>#REF!</v>
      </c>
      <c r="O786" s="226">
        <v>43699</v>
      </c>
      <c r="P786" s="297"/>
    </row>
    <row r="787" spans="1:16" s="395" customFormat="1">
      <c r="A787" s="225" t="s">
        <v>722</v>
      </c>
      <c r="B787" s="258">
        <v>823</v>
      </c>
      <c r="C787" s="295">
        <v>784</v>
      </c>
      <c r="D787" s="225" t="str">
        <f>IF(A787="P",INDEX('LŠZ P'!A$2:AN$2000,B787,11),INDEX('LŠZ H'!A$2:AM$2000,B787,11))</f>
        <v>Ľuboš CIBULKA</v>
      </c>
      <c r="E787" s="297" t="str">
        <f>IF(A787="P",INDEX('LŠZ P'!A$2:AN$2000,B787,5),INDEX('LŠZ H'!A$2:AM$2000,B787,5))</f>
        <v>OM-P823</v>
      </c>
      <c r="F787" s="298">
        <f>IF(A787="P",INDEX('LŠZ P'!A$2:AN$2000,B787,6),INDEX('LŠZ H'!A$2:AM$2000,B787,6))</f>
        <v>0</v>
      </c>
      <c r="G787" s="258" t="str">
        <f>IF(A787="P",INDEX('LŠZ P'!A$2:AN$2000,B787,21),INDEX('LŠZ H'!A$2:AM$2000,B787,21))</f>
        <v>V</v>
      </c>
      <c r="H787" s="298">
        <f>IF(A787="P",INDEX('LŠZ P'!A$2:AN$2000,B787,17),INDEX('LŠZ H'!A$2:AM$2000,B787,17))</f>
        <v>23639</v>
      </c>
      <c r="I787" s="226">
        <v>43500</v>
      </c>
      <c r="J787" s="258" t="str">
        <f>IF(A787="P",INDEX('LŠZ P'!A$2:AN$2000,B787,2),INDEX('LŠZ H'!A$2:AM$2000,B787,2))</f>
        <v>MPK</v>
      </c>
      <c r="K787" s="299" t="str">
        <f>IF(A787="P",CONCATENATE(INDEX('LŠZ P'!A$2:AN$2000,B787,24),",",INDEX('LŠZ P'!A$2:AN$2000,B787,26)," ",INDEX('LŠZ P'!A$2:AN$2000,B787,25)),CONCATENATE(INDEX('LŠZ H'!A$2:AM$2000,B787,24),",",INDEX('LŠZ H'!A$2:AM$2000,B787,26)," ",INDEX('LŠZ H'!A$2:AM$2000,B787,25)))</f>
        <v>Lúčky 4413/9,EN-A 45996</v>
      </c>
      <c r="L787" s="297" t="str">
        <f>IF(A787="P",INDEX('LŠZ P'!A$2:AN$2000,B787,20),INDEX('LŠZ H'!A$2:AM$2000,B787,20))</f>
        <v>Mitter</v>
      </c>
      <c r="M787" s="297" t="str">
        <f>IF(A787="P",CONCATENATE(INDEX('LŠZ P'!A$2:AN$2000,B787,3),"/",INDEX('LŠZ P'!A$2:AN$2000,B787,4)),CONCATENATE(INDEX('LŠZ H'!A$2:AM$2000,B787,3),"/",INDEX('LŠZ H'!A$2:AM$2000,B787,4)))</f>
        <v>PLUTO 4 M/</v>
      </c>
      <c r="N787" s="297" t="e">
        <f>IF(A787="P",CONCATENATE(INDEX('LŠZ P'!A$2:AN$2000,B787,23),";",INDEX('LŠZ P'!A$2:AN$2000,B787,42)),CONCATENATE(INDEX('LŠZ H'!A$2:AM$2000,B787,23),";",INDEX('LŠZ H'!A$2:AM$2000,B787,39)))</f>
        <v>#REF!</v>
      </c>
      <c r="O787" s="226">
        <v>43699</v>
      </c>
      <c r="P787" s="297"/>
    </row>
    <row r="788" spans="1:16" s="395" customFormat="1">
      <c r="A788" s="225" t="s">
        <v>722</v>
      </c>
      <c r="B788" s="258">
        <v>276</v>
      </c>
      <c r="C788" s="295">
        <v>785</v>
      </c>
      <c r="D788" s="225" t="str">
        <f>IF(A788="P",INDEX('LŠZ P'!A$2:AN$2000,B788,11),INDEX('LŠZ H'!A$2:AM$2000,B788,11))</f>
        <v>Ing. Róbert SETNIČKA</v>
      </c>
      <c r="E788" s="297" t="str">
        <f>IF(A788="P",INDEX('LŠZ P'!A$2:AN$2000,B788,5),INDEX('LŠZ H'!A$2:AM$2000,B788,5))</f>
        <v>OM-P276</v>
      </c>
      <c r="F788" s="298">
        <f>IF(A788="P",INDEX('LŠZ P'!A$2:AN$2000,B788,6),INDEX('LŠZ H'!A$2:AM$2000,B788,6))</f>
        <v>0</v>
      </c>
      <c r="G788" s="258" t="str">
        <f>IF(A788="P",INDEX('LŠZ P'!A$2:AN$2000,B788,21),INDEX('LŠZ H'!A$2:AM$2000,B788,21))</f>
        <v>P</v>
      </c>
      <c r="H788" s="298">
        <f>IF(A788="P",INDEX('LŠZ P'!A$2:AN$2000,B788,17),INDEX('LŠZ H'!A$2:AM$2000,B788,17))</f>
        <v>21442</v>
      </c>
      <c r="I788" s="226">
        <v>43501</v>
      </c>
      <c r="J788" s="258" t="str">
        <f>IF(A788="P",INDEX('LŠZ P'!A$2:AN$2000,B788,2),INDEX('LŠZ H'!A$2:AM$2000,B788,2))</f>
        <v>PK</v>
      </c>
      <c r="K788" s="299" t="str">
        <f>IF(A788="P",CONCATENATE(INDEX('LŠZ P'!A$2:AN$2000,B788,24),",",INDEX('LŠZ P'!A$2:AN$2000,B788,26)," ",INDEX('LŠZ P'!A$2:AN$2000,B788,25)),CONCATENATE(INDEX('LŠZ H'!A$2:AM$2000,B788,24),",",INDEX('LŠZ H'!A$2:AM$2000,B788,26)," ",INDEX('LŠZ H'!A$2:AM$2000,B788,25)))</f>
        <v>Sibírska 60,EN-C 45878</v>
      </c>
      <c r="L788" s="297" t="str">
        <f>IF(A788="P",INDEX('LŠZ P'!A$2:AN$2000,B788,20),INDEX('LŠZ H'!A$2:AM$2000,B788,20))</f>
        <v>Jančiar</v>
      </c>
      <c r="M788" s="297" t="str">
        <f>IF(A788="P",CONCATENATE(INDEX('LŠZ P'!A$2:AN$2000,B788,3),"/",INDEX('LŠZ P'!A$2:AN$2000,B788,4)),CONCATENATE(INDEX('LŠZ H'!A$2:AM$2000,B788,3),"/",INDEX('LŠZ H'!A$2:AM$2000,B788,4)))</f>
        <v>DELTA 4 XL/</v>
      </c>
      <c r="N788" s="297" t="e">
        <f>IF(A788="P",CONCATENATE(INDEX('LŠZ P'!A$2:AN$2000,B788,23),";",INDEX('LŠZ P'!A$2:AN$2000,B788,42)),CONCATENATE(INDEX('LŠZ H'!A$2:AM$2000,B788,23),";",INDEX('LŠZ H'!A$2:AM$2000,B788,39)))</f>
        <v>#REF!</v>
      </c>
      <c r="O788" s="226">
        <v>43699</v>
      </c>
      <c r="P788" s="297"/>
    </row>
    <row r="789" spans="1:16" s="395" customFormat="1">
      <c r="A789" s="225" t="s">
        <v>722</v>
      </c>
      <c r="B789" s="258">
        <v>589</v>
      </c>
      <c r="C789" s="295">
        <v>786</v>
      </c>
      <c r="D789" s="225" t="str">
        <f>IF(A789="P",INDEX('LŠZ P'!A$2:AN$2000,B789,11),INDEX('LŠZ H'!A$2:AM$2000,B789,11))</f>
        <v>Jaroslav SKALIČAN</v>
      </c>
      <c r="E789" s="297" t="str">
        <f>IF(A789="P",INDEX('LŠZ P'!A$2:AN$2000,B789,5),INDEX('LŠZ H'!A$2:AM$2000,B789,5))</f>
        <v>OM-P589</v>
      </c>
      <c r="F789" s="298">
        <f>IF(A789="P",INDEX('LŠZ P'!A$2:AN$2000,B789,6),INDEX('LŠZ H'!A$2:AM$2000,B789,6))</f>
        <v>0</v>
      </c>
      <c r="G789" s="258" t="str">
        <f>IF(A789="P",INDEX('LŠZ P'!A$2:AN$2000,B789,21),INDEX('LŠZ H'!A$2:AM$2000,B789,21))</f>
        <v>P</v>
      </c>
      <c r="H789" s="298">
        <f>IF(A789="P",INDEX('LŠZ P'!A$2:AN$2000,B789,17),INDEX('LŠZ H'!A$2:AM$2000,B789,17))</f>
        <v>21526</v>
      </c>
      <c r="I789" s="226">
        <v>43502</v>
      </c>
      <c r="J789" s="258" t="str">
        <f>IF(A789="P",INDEX('LŠZ P'!A$2:AN$2000,B789,2),INDEX('LŠZ H'!A$2:AM$2000,B789,2))</f>
        <v>PK</v>
      </c>
      <c r="K789" s="299" t="str">
        <f>IF(A789="P",CONCATENATE(INDEX('LŠZ P'!A$2:AN$2000,B789,24),",",INDEX('LŠZ P'!A$2:AN$2000,B789,26)," ",INDEX('LŠZ P'!A$2:AN$2000,B789,25)),CONCATENATE(INDEX('LŠZ H'!A$2:AM$2000,B789,24),",",INDEX('LŠZ H'!A$2:AM$2000,B789,26)," ",INDEX('LŠZ H'!A$2:AM$2000,B789,25)))</f>
        <v>Valča 14,EN-A 45886</v>
      </c>
      <c r="L789" s="297" t="str">
        <f>IF(A789="P",INDEX('LŠZ P'!A$2:AN$2000,B789,20),INDEX('LŠZ H'!A$2:AM$2000,B789,20))</f>
        <v>Vrabec</v>
      </c>
      <c r="M789" s="297" t="str">
        <f>IF(A789="P",CONCATENATE(INDEX('LŠZ P'!A$2:AN$2000,B789,3),"/",INDEX('LŠZ P'!A$2:AN$2000,B789,4)),CONCATENATE(INDEX('LŠZ H'!A$2:AM$2000,B789,3),"/",INDEX('LŠZ H'!A$2:AM$2000,B789,4)))</f>
        <v>CARANCHO M/</v>
      </c>
      <c r="N789" s="297" t="e">
        <f>IF(A789="P",CONCATENATE(INDEX('LŠZ P'!A$2:AN$2000,B789,23),";",INDEX('LŠZ P'!A$2:AN$2000,B789,42)),CONCATENATE(INDEX('LŠZ H'!A$2:AM$2000,B789,23),";",INDEX('LŠZ H'!A$2:AM$2000,B789,39)))</f>
        <v>#REF!</v>
      </c>
      <c r="O789" s="226">
        <v>43701</v>
      </c>
      <c r="P789" s="297"/>
    </row>
    <row r="790" spans="1:16" s="395" customFormat="1">
      <c r="A790" s="225" t="s">
        <v>722</v>
      </c>
      <c r="B790" s="258">
        <v>447</v>
      </c>
      <c r="C790" s="295">
        <v>787</v>
      </c>
      <c r="D790" s="225" t="str">
        <f>IF(A790="P",INDEX('LŠZ P'!A$2:AN$2000,B790,11),INDEX('LŠZ H'!A$2:AM$2000,B790,11))</f>
        <v>Marián STRAKA</v>
      </c>
      <c r="E790" s="297" t="str">
        <f>IF(A790="P",INDEX('LŠZ P'!A$2:AN$2000,B790,5),INDEX('LŠZ H'!A$2:AM$2000,B790,5))</f>
        <v>OM-P447</v>
      </c>
      <c r="F790" s="298" t="str">
        <f>IF(A790="P",INDEX('LŠZ P'!A$2:AN$2000,B790,6),INDEX('LŠZ H'!A$2:AM$2000,B790,6))</f>
        <v>P795</v>
      </c>
      <c r="G790" s="258" t="str">
        <f>IF(A790="P",INDEX('LŠZ P'!A$2:AN$2000,B790,21),INDEX('LŠZ H'!A$2:AM$2000,B790,21))</f>
        <v>P//P</v>
      </c>
      <c r="H790" s="298">
        <f>IF(A790="P",INDEX('LŠZ P'!A$2:AN$2000,B790,17),INDEX('LŠZ H'!A$2:AM$2000,B790,17))</f>
        <v>17771</v>
      </c>
      <c r="I790" s="226">
        <v>43503</v>
      </c>
      <c r="J790" s="258" t="str">
        <f>IF(A790="P",INDEX('LŠZ P'!A$2:AN$2000,B790,2),INDEX('LŠZ H'!A$2:AM$2000,B790,2))</f>
        <v>MPK</v>
      </c>
      <c r="K790" s="299" t="str">
        <f>IF(A790="P",CONCATENATE(INDEX('LŠZ P'!A$2:AN$2000,B790,24),",",INDEX('LŠZ P'!A$2:AN$2000,B790,26)," ",INDEX('LŠZ P'!A$2:AN$2000,B790,25)),CONCATENATE(INDEX('LŠZ H'!A$2:AM$2000,B790,24),",",INDEX('LŠZ H'!A$2:AM$2000,B790,26)," ",INDEX('LŠZ H'!A$2:AM$2000,B790,25)))</f>
        <v>Kysak 363,EN-B 45137</v>
      </c>
      <c r="L790" s="297" t="str">
        <f>IF(A790="P",INDEX('LŠZ P'!A$2:AN$2000,B790,20),INDEX('LŠZ H'!A$2:AM$2000,B790,20))</f>
        <v>Vyparina/Šimko</v>
      </c>
      <c r="M790" s="297" t="str">
        <f>IF(A790="P",CONCATENATE(INDEX('LŠZ P'!A$2:AN$2000,B790,3),"/",INDEX('LŠZ P'!A$2:AN$2000,B790,4)),CONCATENATE(INDEX('LŠZ H'!A$2:AM$2000,B790,3),"/",INDEX('LŠZ H'!A$2:AM$2000,B790,4)))</f>
        <v>ION 3 L /RR ELECTRIC F 200</v>
      </c>
      <c r="N790" s="297" t="e">
        <f>IF(A790="P",CONCATENATE(INDEX('LŠZ P'!A$2:AN$2000,B790,23),";",INDEX('LŠZ P'!A$2:AN$2000,B790,42)),CONCATENATE(INDEX('LŠZ H'!A$2:AM$2000,B790,23),";",INDEX('LŠZ H'!A$2:AM$2000,B790,39)))</f>
        <v>#REF!</v>
      </c>
      <c r="O790" s="226">
        <v>43698</v>
      </c>
      <c r="P790" s="297"/>
    </row>
    <row r="791" spans="1:16" s="395" customFormat="1">
      <c r="A791" s="225" t="s">
        <v>722</v>
      </c>
      <c r="B791" s="258">
        <v>326</v>
      </c>
      <c r="C791" s="295">
        <v>788</v>
      </c>
      <c r="D791" s="225" t="str">
        <f>IF(A791="P",INDEX('LŠZ P'!A$2:AN$2000,B791,11),INDEX('LŠZ H'!A$2:AM$2000,B791,11))</f>
        <v>Michal PUTALA</v>
      </c>
      <c r="E791" s="297" t="str">
        <f>IF(A791="P",INDEX('LŠZ P'!A$2:AN$2000,B791,5),INDEX('LŠZ H'!A$2:AM$2000,B791,5))</f>
        <v>OM-P326</v>
      </c>
      <c r="F791" s="298">
        <f>IF(A791="P",INDEX('LŠZ P'!A$2:AN$2000,B791,6),INDEX('LŠZ H'!A$2:AM$2000,B791,6))</f>
        <v>0</v>
      </c>
      <c r="G791" s="258" t="str">
        <f>IF(A791="P",INDEX('LŠZ P'!A$2:AN$2000,B791,21),INDEX('LŠZ H'!A$2:AM$2000,B791,21))</f>
        <v>V</v>
      </c>
      <c r="H791" s="298">
        <f>IF(A791="P",INDEX('LŠZ P'!A$2:AN$2000,B791,17),INDEX('LŠZ H'!A$2:AM$2000,B791,17))</f>
        <v>21492</v>
      </c>
      <c r="I791" s="226">
        <v>43504</v>
      </c>
      <c r="J791" s="258" t="str">
        <f>IF(A791="P",INDEX('LŠZ P'!A$2:AN$2000,B791,2),INDEX('LŠZ H'!A$2:AM$2000,B791,2))</f>
        <v>PK</v>
      </c>
      <c r="K791" s="299" t="str">
        <f>IF(A791="P",CONCATENATE(INDEX('LŠZ P'!A$2:AN$2000,B791,24),",",INDEX('LŠZ P'!A$2:AN$2000,B791,26)," ",INDEX('LŠZ P'!A$2:AN$2000,B791,25)),CONCATENATE(INDEX('LŠZ H'!A$2:AM$2000,B791,24),",",INDEX('LŠZ H'!A$2:AM$2000,B791,26)," ",INDEX('LŠZ H'!A$2:AM$2000,B791,25)))</f>
        <v>Strelenka 548,EN-B 45158</v>
      </c>
      <c r="L791" s="297" t="str">
        <f>IF(A791="P",INDEX('LŠZ P'!A$2:AN$2000,B791,20),INDEX('LŠZ H'!A$2:AM$2000,B791,20))</f>
        <v>Čierny</v>
      </c>
      <c r="M791" s="297" t="str">
        <f>IF(A791="P",CONCATENATE(INDEX('LŠZ P'!A$2:AN$2000,B791,3),"/",INDEX('LŠZ P'!A$2:AN$2000,B791,4)),CONCATENATE(INDEX('LŠZ H'!A$2:AM$2000,B791,3),"/",INDEX('LŠZ H'!A$2:AM$2000,B791,4)))</f>
        <v>SIRIUS II 35/</v>
      </c>
      <c r="N791" s="297" t="e">
        <f>IF(A791="P",CONCATENATE(INDEX('LŠZ P'!A$2:AN$2000,B791,23),";",INDEX('LŠZ P'!A$2:AN$2000,B791,42)),CONCATENATE(INDEX('LŠZ H'!A$2:AM$2000,B791,23),";",INDEX('LŠZ H'!A$2:AM$2000,B791,39)))</f>
        <v>#REF!</v>
      </c>
      <c r="O791" s="226">
        <v>43694</v>
      </c>
      <c r="P791" s="297"/>
    </row>
    <row r="792" spans="1:16" s="395" customFormat="1">
      <c r="A792" s="225" t="s">
        <v>722</v>
      </c>
      <c r="B792" s="258">
        <v>336</v>
      </c>
      <c r="C792" s="295">
        <v>789</v>
      </c>
      <c r="D792" s="225" t="str">
        <f>IF(A792="P",INDEX('LŠZ P'!A$2:AN$2000,B792,11),INDEX('LŠZ H'!A$2:AM$2000,B792,11))</f>
        <v>Roland SLAMKA</v>
      </c>
      <c r="E792" s="297" t="str">
        <f>IF(A792="P",INDEX('LŠZ P'!A$2:AN$2000,B792,5),INDEX('LŠZ H'!A$2:AM$2000,B792,5))</f>
        <v>OM-P336</v>
      </c>
      <c r="F792" s="298">
        <f>IF(A792="P",INDEX('LŠZ P'!A$2:AN$2000,B792,6),INDEX('LŠZ H'!A$2:AM$2000,B792,6))</f>
        <v>0</v>
      </c>
      <c r="G792" s="258" t="str">
        <f>IF(A792="P",INDEX('LŠZ P'!A$2:AN$2000,B792,21),INDEX('LŠZ H'!A$2:AM$2000,B792,21))</f>
        <v>P</v>
      </c>
      <c r="H792" s="298">
        <f>IF(A792="P",INDEX('LŠZ P'!A$2:AN$2000,B792,17),INDEX('LŠZ H'!A$2:AM$2000,B792,17))</f>
        <v>20237</v>
      </c>
      <c r="I792" s="226">
        <v>43505</v>
      </c>
      <c r="J792" s="258" t="str">
        <f>IF(A792="P",INDEX('LŠZ P'!A$2:AN$2000,B792,2),INDEX('LŠZ H'!A$2:AM$2000,B792,2))</f>
        <v>PK</v>
      </c>
      <c r="K792" s="299" t="str">
        <f>IF(A792="P",CONCATENATE(INDEX('LŠZ P'!A$2:AN$2000,B792,24),",",INDEX('LŠZ P'!A$2:AN$2000,B792,26)," ",INDEX('LŠZ P'!A$2:AN$2000,B792,25)),CONCATENATE(INDEX('LŠZ H'!A$2:AM$2000,B792,24),",",INDEX('LŠZ H'!A$2:AM$2000,B792,26)," ",INDEX('LŠZ H'!A$2:AM$2000,B792,25)))</f>
        <v>Považská Teplá 117,EN-C 46019</v>
      </c>
      <c r="L792" s="297" t="str">
        <f>IF(A792="P",INDEX('LŠZ P'!A$2:AN$2000,B792,20),INDEX('LŠZ H'!A$2:AM$2000,B792,20))</f>
        <v>Vyparina</v>
      </c>
      <c r="M792" s="297" t="str">
        <f>IF(A792="P",CONCATENATE(INDEX('LŠZ P'!A$2:AN$2000,B792,3),"/",INDEX('LŠZ P'!A$2:AN$2000,B792,4)),CONCATENATE(INDEX('LŠZ H'!A$2:AM$2000,B792,3),"/",INDEX('LŠZ H'!A$2:AM$2000,B792,4)))</f>
        <v>DELTA 3 ML/</v>
      </c>
      <c r="N792" s="297" t="e">
        <f>IF(A792="P",CONCATENATE(INDEX('LŠZ P'!A$2:AN$2000,B792,23),";",INDEX('LŠZ P'!A$2:AN$2000,B792,42)),CONCATENATE(INDEX('LŠZ H'!A$2:AM$2000,B792,23),";",INDEX('LŠZ H'!A$2:AM$2000,B792,39)))</f>
        <v>#REF!</v>
      </c>
      <c r="O792" s="226">
        <v>43694</v>
      </c>
      <c r="P792" s="297"/>
    </row>
    <row r="793" spans="1:16" s="395" customFormat="1">
      <c r="A793" s="225" t="s">
        <v>722</v>
      </c>
      <c r="B793" s="258">
        <v>910</v>
      </c>
      <c r="C793" s="295">
        <v>790</v>
      </c>
      <c r="D793" s="225" t="str">
        <f>IF(A793="P",INDEX('LŠZ P'!A$2:AN$2000,B793,11),INDEX('LŠZ H'!A$2:AM$2000,B793,11))</f>
        <v>Mgr.Ing.Andrej LEGUTKÝ</v>
      </c>
      <c r="E793" s="297" t="str">
        <f>IF(A793="P",INDEX('LŠZ P'!A$2:AN$2000,B793,5),INDEX('LŠZ H'!A$2:AM$2000,B793,5))</f>
        <v>OM-P910</v>
      </c>
      <c r="F793" s="298">
        <f>IF(A793="P",INDEX('LŠZ P'!A$2:AN$2000,B793,6),INDEX('LŠZ H'!A$2:AM$2000,B793,6))</f>
        <v>0</v>
      </c>
      <c r="G793" s="258" t="str">
        <f>IF(A793="P",INDEX('LŠZ P'!A$2:AN$2000,B793,21),INDEX('LŠZ H'!A$2:AM$2000,B793,21))</f>
        <v>P</v>
      </c>
      <c r="H793" s="298">
        <f>IF(A793="P",INDEX('LŠZ P'!A$2:AN$2000,B793,17),INDEX('LŠZ H'!A$2:AM$2000,B793,17))</f>
        <v>17774</v>
      </c>
      <c r="I793" s="226">
        <v>43506</v>
      </c>
      <c r="J793" s="258" t="str">
        <f>IF(A793="P",INDEX('LŠZ P'!A$2:AN$2000,B793,2),INDEX('LŠZ H'!A$2:AM$2000,B793,2))</f>
        <v>PK</v>
      </c>
      <c r="K793" s="299" t="str">
        <f>IF(A793="P",CONCATENATE(INDEX('LŠZ P'!A$2:AN$2000,B793,24),",",INDEX('LŠZ P'!A$2:AN$2000,B793,26)," ",INDEX('LŠZ P'!A$2:AN$2000,B793,25)),CONCATENATE(INDEX('LŠZ H'!A$2:AM$2000,B793,24),",",INDEX('LŠZ H'!A$2:AM$2000,B793,26)," ",INDEX('LŠZ H'!A$2:AM$2000,B793,25)))</f>
        <v>Kpt.Nálepku 139/98,EN-C 45884</v>
      </c>
      <c r="L793" s="297" t="str">
        <f>IF(A793="P",INDEX('LŠZ P'!A$2:AN$2000,B793,20),INDEX('LŠZ H'!A$2:AM$2000,B793,20))</f>
        <v>Šleboda</v>
      </c>
      <c r="M793" s="297" t="str">
        <f>IF(A793="P",CONCATENATE(INDEX('LŠZ P'!A$2:AN$2000,B793,3),"/",INDEX('LŠZ P'!A$2:AN$2000,B793,4)),CONCATENATE(INDEX('LŠZ H'!A$2:AM$2000,B793,3),"/",INDEX('LŠZ H'!A$2:AM$2000,B793,4)))</f>
        <v>DELTA 3 XL/</v>
      </c>
      <c r="N793" s="297" t="e">
        <f>IF(A793="P",CONCATENATE(INDEX('LŠZ P'!A$2:AN$2000,B793,23),";",INDEX('LŠZ P'!A$2:AN$2000,B793,42)),CONCATENATE(INDEX('LŠZ H'!A$2:AM$2000,B793,23),";",INDEX('LŠZ H'!A$2:AM$2000,B793,39)))</f>
        <v>#REF!</v>
      </c>
      <c r="O793" s="226">
        <v>43698</v>
      </c>
      <c r="P793" s="297"/>
    </row>
    <row r="794" spans="1:16" s="395" customFormat="1">
      <c r="A794" s="225" t="s">
        <v>489</v>
      </c>
      <c r="B794" s="258">
        <v>77</v>
      </c>
      <c r="C794" s="295">
        <v>791</v>
      </c>
      <c r="D794" s="225" t="str">
        <f>IF(A794="P",INDEX('LŠZ P'!A$2:AN$2000,B794,11),INDEX('LŠZ H'!A$2:AM$2000,B794,11))</f>
        <v>František ŠUCHAŇ</v>
      </c>
      <c r="E794" s="297" t="str">
        <f>IF(A794="P",INDEX('LŠZ P'!A$2:AN$2000,B794,5),INDEX('LŠZ H'!A$2:AM$2000,B794,5))</f>
        <v>OM-H077</v>
      </c>
      <c r="F794" s="298">
        <f>IF(A794="P",INDEX('LŠZ P'!A$2:AN$2000,B794,6),INDEX('LŠZ H'!A$2:AM$2000,B794,6))</f>
        <v>0</v>
      </c>
      <c r="G794" s="258" t="str">
        <f>IF(A794="P",INDEX('LŠZ P'!A$2:AN$2000,B794,21),INDEX('LŠZ H'!A$2:AM$2000,B794,21))</f>
        <v>P</v>
      </c>
      <c r="H794" s="298">
        <f>IF(A794="P",INDEX('LŠZ P'!A$2:AN$2000,B794,17),INDEX('LŠZ H'!A$2:AM$2000,B794,17))</f>
        <v>19450</v>
      </c>
      <c r="I794" s="226">
        <v>43507</v>
      </c>
      <c r="J794" s="258" t="str">
        <f>IF(A794="P",INDEX('LŠZ P'!A$2:AN$2000,B794,2),INDEX('LŠZ H'!A$2:AM$2000,B794,2))</f>
        <v>MZK</v>
      </c>
      <c r="K794" s="299" t="str">
        <f>IF(A794="P",CONCATENATE(INDEX('LŠZ P'!A$2:AN$2000,B794,24),",",INDEX('LŠZ P'!A$2:AN$2000,B794,26)," ",INDEX('LŠZ P'!A$2:AN$2000,B794,25)),CONCATENATE(INDEX('LŠZ H'!A$2:AM$2000,B794,24),",",INDEX('LŠZ H'!A$2:AM$2000,B794,26)," ",INDEX('LŠZ H'!A$2:AM$2000,B794,25)))</f>
        <v>SNP 64,976 66 Polomka</v>
      </c>
      <c r="L794" s="297" t="str">
        <f>IF(A794="P",INDEX('LŠZ P'!A$2:AN$2000,B794,20),INDEX('LŠZ H'!A$2:AM$2000,B794,20))</f>
        <v>Topfer</v>
      </c>
      <c r="M794" s="297" t="str">
        <f>IF(A794="P",CONCATENATE(INDEX('LŠZ P'!A$2:AN$2000,B794,3),"/",INDEX('LŠZ P'!A$2:AN$2000,B794,4)),CONCATENATE(INDEX('LŠZ H'!A$2:AM$2000,B794,3),"/",INDEX('LŠZ H'!A$2:AM$2000,B794,4)))</f>
        <v>GRADIENT 130/TOMI 5/</v>
      </c>
      <c r="N794" s="297" t="str">
        <f>IF(A794="P",CONCATENATE(INDEX('LŠZ P'!A$2:AN$2000,B794,23),";",INDEX('LŠZ P'!A$2:AN$2000,B794,42)),CONCATENATE(INDEX('LŠZ H'!A$2:AM$2000,B794,23),";",INDEX('LŠZ H'!A$2:AM$2000,B794,39)))</f>
        <v>91/175;Vlečné zariadenie VERNER,dovoz ČR</v>
      </c>
      <c r="O794" s="226">
        <v>43700</v>
      </c>
      <c r="P794" s="297"/>
    </row>
    <row r="795" spans="1:16" s="395" customFormat="1">
      <c r="A795" s="225" t="s">
        <v>489</v>
      </c>
      <c r="B795" s="258">
        <v>406</v>
      </c>
      <c r="C795" s="295">
        <v>792</v>
      </c>
      <c r="D795" s="225" t="str">
        <f>IF(A795="P",INDEX('LŠZ P'!A$2:AN$2000,B795,11),INDEX('LŠZ H'!A$2:AM$2000,B795,11))</f>
        <v>Ing. Maroš VALENTOVIČ</v>
      </c>
      <c r="E795" s="297" t="str">
        <f>IF(A795="P",INDEX('LŠZ P'!A$2:AN$2000,B795,5),INDEX('LŠZ H'!A$2:AM$2000,B795,5))</f>
        <v>OM-H406</v>
      </c>
      <c r="F795" s="298">
        <f>IF(A795="P",INDEX('LŠZ P'!A$2:AN$2000,B795,6),INDEX('LŠZ H'!A$2:AM$2000,B795,6))</f>
        <v>0</v>
      </c>
      <c r="G795" s="258" t="str">
        <f>IF(A795="P",INDEX('LŠZ P'!A$2:AN$2000,B795,21),INDEX('LŠZ H'!A$2:AM$2000,B795,21))</f>
        <v>P</v>
      </c>
      <c r="H795" s="298">
        <f>IF(A795="P",INDEX('LŠZ P'!A$2:AN$2000,B795,17),INDEX('LŠZ H'!A$2:AM$2000,B795,17))</f>
        <v>18570</v>
      </c>
      <c r="I795" s="226">
        <v>43508</v>
      </c>
      <c r="J795" s="258" t="str">
        <f>IF(A795="P",INDEX('LŠZ P'!A$2:AN$2000,B795,2),INDEX('LŠZ H'!A$2:AM$2000,B795,2))</f>
        <v>ZK</v>
      </c>
      <c r="K795" s="299" t="str">
        <f>IF(A795="P",CONCATENATE(INDEX('LŠZ P'!A$2:AN$2000,B795,24),",",INDEX('LŠZ P'!A$2:AN$2000,B795,26)," ",INDEX('LŠZ P'!A$2:AN$2000,B795,25)),CONCATENATE(INDEX('LŠZ H'!A$2:AM$2000,B795,24),",",INDEX('LŠZ H'!A$2:AM$2000,B795,26)," ",INDEX('LŠZ H'!A$2:AM$2000,B795,25)))</f>
        <v>Hlavná 791/24,931 01 Šamorín</v>
      </c>
      <c r="L795" s="297" t="str">
        <f>IF(A795="P",INDEX('LŠZ P'!A$2:AN$2000,B795,20),INDEX('LŠZ H'!A$2:AM$2000,B795,20))</f>
        <v>Lacúch</v>
      </c>
      <c r="M795" s="297" t="str">
        <f>IF(A795="P",CONCATENATE(INDEX('LŠZ P'!A$2:AN$2000,B795,3),"/",INDEX('LŠZ P'!A$2:AN$2000,B795,4)),CONCATENATE(INDEX('LŠZ H'!A$2:AM$2000,B795,3),"/",INDEX('LŠZ H'!A$2:AM$2000,B795,4)))</f>
        <v>SPACE 16/</v>
      </c>
      <c r="N795" s="297" t="str">
        <f>IF(A795="P",CONCATENATE(INDEX('LŠZ P'!A$2:AN$2000,B795,23),";",INDEX('LŠZ P'!A$2:AN$2000,B795,42)),CONCATENATE(INDEX('LŠZ H'!A$2:AM$2000,B795,23),";",INDEX('LŠZ H'!A$2:AM$2000,B795,39)))</f>
        <v>115,11;</v>
      </c>
      <c r="O795" s="226">
        <v>43706</v>
      </c>
      <c r="P795" s="297"/>
    </row>
    <row r="796" spans="1:16">
      <c r="A796" s="225" t="s">
        <v>722</v>
      </c>
      <c r="B796" s="258">
        <v>464</v>
      </c>
      <c r="C796" s="295">
        <v>793</v>
      </c>
      <c r="D796" s="225" t="str">
        <f>IF(A796="P",INDEX('LŠZ P'!A$2:AN$2000,B796,11),INDEX('LŠZ H'!A$2:AM$2000,B796,11))</f>
        <v>Pavol KONEK</v>
      </c>
      <c r="E796" s="297" t="str">
        <f>IF(A796="P",INDEX('LŠZ P'!A$2:AN$2000,B796,5),INDEX('LŠZ H'!A$2:AM$2000,B796,5))</f>
        <v>OM-P464</v>
      </c>
      <c r="F796" s="298">
        <f>IF(A796="P",INDEX('LŠZ P'!A$2:AN$2000,B796,6),INDEX('LŠZ H'!A$2:AM$2000,B796,6))</f>
        <v>0</v>
      </c>
      <c r="G796" s="258" t="str">
        <f>IF(A796="P",INDEX('LŠZ P'!A$2:AN$2000,B796,21),INDEX('LŠZ H'!A$2:AM$2000,B796,21))</f>
        <v>P</v>
      </c>
      <c r="H796" s="298">
        <f>IF(A796="P",INDEX('LŠZ P'!A$2:AN$2000,B796,17),INDEX('LŠZ H'!A$2:AM$2000,B796,17))</f>
        <v>19250</v>
      </c>
      <c r="I796" s="226">
        <v>43509</v>
      </c>
      <c r="J796" s="258" t="str">
        <f>IF(A796="P",INDEX('LŠZ P'!A$2:AN$2000,B796,2),INDEX('LŠZ H'!A$2:AM$2000,B796,2))</f>
        <v>PK</v>
      </c>
      <c r="K796" s="299" t="str">
        <f>IF(A796="P",CONCATENATE(INDEX('LŠZ P'!A$2:AN$2000,B796,24),",",INDEX('LŠZ P'!A$2:AN$2000,B796,26)," ",INDEX('LŠZ P'!A$2:AN$2000,B796,25)),CONCATENATE(INDEX('LŠZ H'!A$2:AM$2000,B796,24),",",INDEX('LŠZ H'!A$2:AM$2000,B796,26)," ",INDEX('LŠZ H'!A$2:AM$2000,B796,25)))</f>
        <v>Na Skotni 137,EN-C 45992</v>
      </c>
      <c r="L796" s="297" t="str">
        <f>IF(A796="P",INDEX('LŠZ P'!A$2:AN$2000,B796,20),INDEX('LŠZ H'!A$2:AM$2000,B796,20))</f>
        <v>Vrabec</v>
      </c>
      <c r="M796" s="297" t="str">
        <f>IF(A796="P",CONCATENATE(INDEX('LŠZ P'!A$2:AN$2000,B796,3),"/",INDEX('LŠZ P'!A$2:AN$2000,B796,4)),CONCATENATE(INDEX('LŠZ H'!A$2:AM$2000,B796,3),"/",INDEX('LŠZ H'!A$2:AM$2000,B796,4)))</f>
        <v>DELTA 3 XL/</v>
      </c>
      <c r="N796" s="297" t="e">
        <f>IF(A796="P",CONCATENATE(INDEX('LŠZ P'!A$2:AN$2000,B796,23),";",INDEX('LŠZ P'!A$2:AN$2000,B796,42)),CONCATENATE(INDEX('LŠZ H'!A$2:AM$2000,B796,23),";",INDEX('LŠZ H'!A$2:AM$2000,B796,39)))</f>
        <v>#REF!</v>
      </c>
      <c r="O796" s="226">
        <v>43707</v>
      </c>
      <c r="P796" s="224"/>
    </row>
    <row r="797" spans="1:16">
      <c r="A797" s="225" t="s">
        <v>489</v>
      </c>
      <c r="B797" s="258">
        <v>46</v>
      </c>
      <c r="C797" s="295">
        <v>794</v>
      </c>
      <c r="D797" s="225" t="str">
        <f>IF(A797="P",INDEX('LŠZ P'!A$2:AN$2000,B797,11),INDEX('LŠZ H'!A$2:AM$2000,B797,11))</f>
        <v>Filip BREZA</v>
      </c>
      <c r="E797" s="297" t="str">
        <f>IF(A797="P",INDEX('LŠZ P'!A$2:AN$2000,B797,5),INDEX('LŠZ H'!A$2:AM$2000,B797,5))</f>
        <v>OM-H046</v>
      </c>
      <c r="F797" s="298">
        <f>IF(A797="P",INDEX('LŠZ P'!A$2:AN$2000,B797,6),INDEX('LŠZ H'!A$2:AM$2000,B797,6))</f>
        <v>0</v>
      </c>
      <c r="G797" s="258" t="str">
        <f>IF(A797="P",INDEX('LŠZ P'!A$2:AN$2000,B797,21),INDEX('LŠZ H'!A$2:AM$2000,B797,21))</f>
        <v>P</v>
      </c>
      <c r="H797" s="298">
        <f>IF(A797="P",INDEX('LŠZ P'!A$2:AN$2000,B797,17),INDEX('LŠZ H'!A$2:AM$2000,B797,17))</f>
        <v>19468</v>
      </c>
      <c r="I797" s="226">
        <v>43510</v>
      </c>
      <c r="J797" s="258" t="str">
        <f>IF(A797="P",INDEX('LŠZ P'!A$2:AN$2000,B797,2),INDEX('LŠZ H'!A$2:AM$2000,B797,2))</f>
        <v>MZK</v>
      </c>
      <c r="K797" s="299" t="str">
        <f>IF(A797="P",CONCATENATE(INDEX('LŠZ P'!A$2:AN$2000,B797,24),",",INDEX('LŠZ P'!A$2:AN$2000,B797,26)," ",INDEX('LŠZ P'!A$2:AN$2000,B797,25)),CONCATENATE(INDEX('LŠZ H'!A$2:AM$2000,B797,24),",",INDEX('LŠZ H'!A$2:AM$2000,B797,26)," ",INDEX('LŠZ H'!A$2:AM$2000,B797,25)))</f>
        <v>Bartoňová 21/A,811 03 Bratislava</v>
      </c>
      <c r="L797" s="297" t="str">
        <f>IF(A797="P",INDEX('LŠZ P'!A$2:AN$2000,B797,20),INDEX('LŠZ H'!A$2:AM$2000,B797,20))</f>
        <v>Škrinár</v>
      </c>
      <c r="M797" s="297" t="str">
        <f>IF(A797="P",CONCATENATE(INDEX('LŠZ P'!A$2:AN$2000,B797,3),"/",INDEX('LŠZ P'!A$2:AN$2000,B797,4)),CONCATENATE(INDEX('LŠZ H'!A$2:AM$2000,B797,3),"/",INDEX('LŠZ H'!A$2:AM$2000,B797,4)))</f>
        <v>MW 155/ VLADYKA/</v>
      </c>
      <c r="N797" s="297" t="str">
        <f>IF(A797="P",CONCATENATE(INDEX('LŠZ P'!A$2:AN$2000,B797,23),";",INDEX('LŠZ P'!A$2:AN$2000,B797,42)),CONCATENATE(INDEX('LŠZ H'!A$2:AM$2000,B797,23),";",INDEX('LŠZ H'!A$2:AM$2000,B797,39)))</f>
        <v>171,35/512;</v>
      </c>
      <c r="O797" s="226">
        <v>43703</v>
      </c>
      <c r="P797" s="224"/>
    </row>
    <row r="798" spans="1:16">
      <c r="A798" s="225" t="s">
        <v>489</v>
      </c>
      <c r="B798" s="258">
        <v>13</v>
      </c>
      <c r="C798" s="295">
        <v>795</v>
      </c>
      <c r="D798" s="225" t="str">
        <f>IF(A798="P",INDEX('LŠZ P'!A$2:AN$2000,B798,11),INDEX('LŠZ H'!A$2:AM$2000,B798,11))</f>
        <v>Jozef  KONEČNÝ</v>
      </c>
      <c r="E798" s="225" t="str">
        <f>IF(A798="P",INDEX('LŠZ P'!A$2:AN$2000,B798,5),INDEX('LŠZ H'!A$2:AM$2000,B798,5))</f>
        <v>OM-H013</v>
      </c>
      <c r="F798" s="225">
        <f>IF(A798="P",INDEX('LŠZ P'!A$2:AN$2000,B798,6),INDEX('LŠZ H'!A$2:AM$2000,B798,6))</f>
        <v>0</v>
      </c>
      <c r="G798" s="258" t="str">
        <f>IF(A798="P",INDEX('LŠZ P'!A$2:AN$2000,B798,21),INDEX('LŠZ H'!A$2:AM$2000,B798,21))</f>
        <v>Z</v>
      </c>
      <c r="H798" s="225">
        <f>IF(A798="P",INDEX('LŠZ P'!A$2:AN$2000,B798,17),INDEX('LŠZ H'!A$2:AM$2000,B798,17))</f>
        <v>23115</v>
      </c>
      <c r="I798" s="294">
        <v>42978</v>
      </c>
      <c r="J798" s="258" t="str">
        <f>IF(A798="P",INDEX('LŠZ P'!A$2:AN$2000,B798,2),INDEX('LŠZ H'!A$2:AM$2000,B798,2))</f>
        <v>MZK</v>
      </c>
      <c r="K798" s="296" t="str">
        <f>IF(A798="P",CONCATENATE(INDEX('LŠZ P'!A$2:AN$2000,B798,24),",",INDEX('LŠZ P'!A$2:AN$2000,B798,26)," ",INDEX('LŠZ P'!A$2:AN$2000,B798,25)),CONCATENATE(INDEX('LŠZ H'!A$2:AM$2000,B798,24),",",INDEX('LŠZ H'!A$2:AM$2000,B798,26)," ",INDEX('LŠZ H'!A$2:AM$2000,B798,25)))</f>
        <v xml:space="preserve">Suchá nad Parnou 695,919 01 </v>
      </c>
      <c r="L798" s="296" t="str">
        <f>IF(A798="P",INDEX('LŠZ P'!A$2:AN$2000,B798,20),INDEX('LŠZ H'!A$2:AM$2000,B798,20))</f>
        <v>Škrinár</v>
      </c>
      <c r="M798" s="296" t="str">
        <f>IF(A798="P",CONCATENATE(INDEX('LŠZ P'!A$2:AN$2000,B798,3),"/",INDEX('LŠZ P'!A$2:AN$2000,B798,4)),CONCATENATE(INDEX('LŠZ H'!A$2:AM$2000,B798,3),"/",INDEX('LŠZ H'!A$2:AM$2000,B798,4)))</f>
        <v>MW 155/HALAJ/</v>
      </c>
      <c r="N798" s="225" t="str">
        <f>IF(A798="P",CONCATENATE(INDEX('LŠZ P'!A$2:AN$2000,B798,23),";",INDEX('LŠZ P'!A$2:AN$2000,B798,42)),CONCATENATE(INDEX('LŠZ H'!A$2:AM$2000,B798,23),";",INDEX('LŠZ H'!A$2:AM$2000,B798,39)))</f>
        <v>1030/2130;</v>
      </c>
      <c r="O798" s="226">
        <v>43703</v>
      </c>
      <c r="P798" s="224"/>
    </row>
    <row r="799" spans="1:16">
      <c r="A799" s="225" t="s">
        <v>489</v>
      </c>
      <c r="B799" s="258">
        <v>79</v>
      </c>
      <c r="C799" s="295">
        <v>796</v>
      </c>
      <c r="D799" s="225" t="str">
        <f>IF(A799="P",INDEX('LŠZ P'!A$2:AN$2000,B799,11),INDEX('LŠZ H'!A$2:AM$2000,B799,11))</f>
        <v>Ivan BOHUNICKÝ</v>
      </c>
      <c r="E799" s="225" t="str">
        <f>IF(A799="P",INDEX('LŠZ P'!A$2:AN$2000,B799,5),INDEX('LŠZ H'!A$2:AM$2000,B799,5))</f>
        <v>OM-H079</v>
      </c>
      <c r="F799" s="225">
        <f>IF(A799="P",INDEX('LŠZ P'!A$2:AN$2000,B799,6),INDEX('LŠZ H'!A$2:AM$2000,B799,6))</f>
        <v>0</v>
      </c>
      <c r="G799" s="258" t="str">
        <f>IF(A799="P",INDEX('LŠZ P'!A$2:AN$2000,B799,21),INDEX('LŠZ H'!A$2:AM$2000,B799,21))</f>
        <v>P</v>
      </c>
      <c r="H799" s="225">
        <f>IF(A799="P",INDEX('LŠZ P'!A$2:AN$2000,B799,17),INDEX('LŠZ H'!A$2:AM$2000,B799,17))</f>
        <v>19470</v>
      </c>
      <c r="I799" s="294">
        <v>42978</v>
      </c>
      <c r="J799" s="258" t="str">
        <f>IF(A799="P",INDEX('LŠZ P'!A$2:AN$2000,B799,2),INDEX('LŠZ H'!A$2:AM$2000,B799,2))</f>
        <v>MZK</v>
      </c>
      <c r="K799" s="296" t="str">
        <f>IF(A799="P",CONCATENATE(INDEX('LŠZ P'!A$2:AN$2000,B799,24),",",INDEX('LŠZ P'!A$2:AN$2000,B799,26)," ",INDEX('LŠZ P'!A$2:AN$2000,B799,25)),CONCATENATE(INDEX('LŠZ H'!A$2:AM$2000,B799,24),",",INDEX('LŠZ H'!A$2:AM$2000,B799,26)," ",INDEX('LŠZ H'!A$2:AM$2000,B799,25)))</f>
        <v>M.H.Chotekovej 375/8,919 65 Dolná Krupá</v>
      </c>
      <c r="L799" s="296" t="str">
        <f>IF(A799="P",INDEX('LŠZ P'!A$2:AN$2000,B799,20),INDEX('LŠZ H'!A$2:AM$2000,B799,20))</f>
        <v>Škrinár</v>
      </c>
      <c r="M799" s="296" t="str">
        <f>IF(A799="P",CONCATENATE(INDEX('LŠZ P'!A$2:AN$2000,B799,3),"/",INDEX('LŠZ P'!A$2:AN$2000,B799,4)),CONCATENATE(INDEX('LŠZ H'!A$2:AM$2000,B799,3),"/",INDEX('LŠZ H'!A$2:AM$2000,B799,4)))</f>
        <v>MW 155/BOHUNICKÝ/</v>
      </c>
      <c r="N799" s="225" t="str">
        <f>IF(A799="P",CONCATENATE(INDEX('LŠZ P'!A$2:AN$2000,B799,23),";",INDEX('LŠZ P'!A$2:AN$2000,B799,42)),CONCATENATE(INDEX('LŠZ H'!A$2:AM$2000,B799,23),";",INDEX('LŠZ H'!A$2:AM$2000,B799,39)))</f>
        <v>268/420;</v>
      </c>
      <c r="O799" s="226">
        <v>43703</v>
      </c>
      <c r="P799" s="224"/>
    </row>
    <row r="800" spans="1:16">
      <c r="A800" s="225" t="s">
        <v>489</v>
      </c>
      <c r="B800" s="258">
        <v>80</v>
      </c>
      <c r="C800" s="295">
        <v>797</v>
      </c>
      <c r="D800" s="225" t="str">
        <f>IF(A800="P",INDEX('LŠZ P'!A$2:AN$2000,B800,11),INDEX('LŠZ H'!A$2:AM$2000,B800,11))</f>
        <v>Dušan KLIMÁČEK</v>
      </c>
      <c r="E800" s="225" t="str">
        <f>IF(A800="P",INDEX('LŠZ P'!A$2:AN$2000,B800,5),INDEX('LŠZ H'!A$2:AM$2000,B800,5))</f>
        <v>OM-H080</v>
      </c>
      <c r="F800" s="225">
        <f>IF(A800="P",INDEX('LŠZ P'!A$2:AN$2000,B800,6),INDEX('LŠZ H'!A$2:AM$2000,B800,6))</f>
        <v>0</v>
      </c>
      <c r="G800" s="258" t="str">
        <f>IF(A800="P",INDEX('LŠZ P'!A$2:AN$2000,B800,21),INDEX('LŠZ H'!A$2:AM$2000,B800,21))</f>
        <v>P</v>
      </c>
      <c r="H800" s="225">
        <f>IF(A800="P",INDEX('LŠZ P'!A$2:AN$2000,B800,17),INDEX('LŠZ H'!A$2:AM$2000,B800,17))</f>
        <v>21490</v>
      </c>
      <c r="I800" s="294">
        <v>42978</v>
      </c>
      <c r="J800" s="258" t="str">
        <f>IF(A800="P",INDEX('LŠZ P'!A$2:AN$2000,B800,2),INDEX('LŠZ H'!A$2:AM$2000,B800,2))</f>
        <v>MZK</v>
      </c>
      <c r="K800" s="296" t="str">
        <f>IF(A800="P",CONCATENATE(INDEX('LŠZ P'!A$2:AN$2000,B800,24),",",INDEX('LŠZ P'!A$2:AN$2000,B800,26)," ",INDEX('LŠZ P'!A$2:AN$2000,B800,25)),CONCATENATE(INDEX('LŠZ H'!A$2:AM$2000,B800,24),",",INDEX('LŠZ H'!A$2:AM$2000,B800,26)," ",INDEX('LŠZ H'!A$2:AM$2000,B800,25)))</f>
        <v>Lipová 8/372,916 01 Stará Turá</v>
      </c>
      <c r="L800" s="296" t="str">
        <f>IF(A800="P",INDEX('LŠZ P'!A$2:AN$2000,B800,20),INDEX('LŠZ H'!A$2:AM$2000,B800,20))</f>
        <v>Škrinár</v>
      </c>
      <c r="M800" s="296" t="str">
        <f>IF(A800="P",CONCATENATE(INDEX('LŠZ P'!A$2:AN$2000,B800,3),"/",INDEX('LŠZ P'!A$2:AN$2000,B800,4)),CONCATENATE(INDEX('LŠZ H'!A$2:AM$2000,B800,3),"/",INDEX('LŠZ H'!A$2:AM$2000,B800,4)))</f>
        <v>EROS/SADLOŇ/</v>
      </c>
      <c r="N800" s="225" t="str">
        <f>IF(A800="P",CONCATENATE(INDEX('LŠZ P'!A$2:AN$2000,B800,23),";",INDEX('LŠZ P'!A$2:AN$2000,B800,42)),CONCATENATE(INDEX('LŠZ H'!A$2:AM$2000,B800,23),";",INDEX('LŠZ H'!A$2:AM$2000,B800,39)))</f>
        <v>150,37/150;</v>
      </c>
      <c r="O800" s="226">
        <v>43703</v>
      </c>
      <c r="P800" s="224"/>
    </row>
    <row r="801" spans="1:16">
      <c r="A801" s="225" t="s">
        <v>489</v>
      </c>
      <c r="B801" s="258">
        <v>51</v>
      </c>
      <c r="C801" s="295">
        <v>798</v>
      </c>
      <c r="D801" s="225" t="str">
        <f>IF(A801="P",INDEX('LŠZ P'!A$2:AN$2000,B801,11),INDEX('LŠZ H'!A$2:AM$2000,B801,11))</f>
        <v>Mgr. Igor TALLO</v>
      </c>
      <c r="E801" s="225" t="str">
        <f>IF(A801="P",INDEX('LŠZ P'!A$2:AN$2000,B801,5),INDEX('LŠZ H'!A$2:AM$2000,B801,5))</f>
        <v>OM-H051</v>
      </c>
      <c r="F801" s="225">
        <f>IF(A801="P",INDEX('LŠZ P'!A$2:AN$2000,B801,6),INDEX('LŠZ H'!A$2:AM$2000,B801,6))</f>
        <v>0</v>
      </c>
      <c r="G801" s="258" t="str">
        <f>IF(A801="P",INDEX('LŠZ P'!A$2:AN$2000,B801,21),INDEX('LŠZ H'!A$2:AM$2000,B801,21))</f>
        <v>P</v>
      </c>
      <c r="H801" s="225">
        <f>IF(A801="P",INDEX('LŠZ P'!A$2:AN$2000,B801,17),INDEX('LŠZ H'!A$2:AM$2000,B801,17))</f>
        <v>19467</v>
      </c>
      <c r="I801" s="294">
        <v>42978</v>
      </c>
      <c r="J801" s="258" t="str">
        <f>IF(A801="P",INDEX('LŠZ P'!A$2:AN$2000,B801,2),INDEX('LŠZ H'!A$2:AM$2000,B801,2))</f>
        <v>MZK</v>
      </c>
      <c r="K801" s="296" t="str">
        <f>IF(A801="P",CONCATENATE(INDEX('LŠZ P'!A$2:AN$2000,B801,24),",",INDEX('LŠZ P'!A$2:AN$2000,B801,26)," ",INDEX('LŠZ P'!A$2:AN$2000,B801,25)),CONCATENATE(INDEX('LŠZ H'!A$2:AM$2000,B801,24),",",INDEX('LŠZ H'!A$2:AM$2000,B801,26)," ",INDEX('LŠZ H'!A$2:AM$2000,B801,25)))</f>
        <v>Vištuk 455,900 85 Vištuk</v>
      </c>
      <c r="L801" s="296" t="str">
        <f>IF(A801="P",INDEX('LŠZ P'!A$2:AN$2000,B801,20),INDEX('LŠZ H'!A$2:AM$2000,B801,20))</f>
        <v>Škrinár</v>
      </c>
      <c r="M801" s="296" t="str">
        <f>IF(A801="P",CONCATENATE(INDEX('LŠZ P'!A$2:AN$2000,B801,3),"/",INDEX('LŠZ P'!A$2:AN$2000,B801,4)),CONCATENATE(INDEX('LŠZ H'!A$2:AM$2000,B801,3),"/",INDEX('LŠZ H'!A$2:AM$2000,B801,4)))</f>
        <v>AIR BRIDGE/NOVÁČEK/</v>
      </c>
      <c r="N801" s="296" t="str">
        <f>IF(A801="P",CONCATENATE(INDEX('LŠZ P'!A$2:AN$2000,B801,23),";",INDEX('LŠZ P'!A$2:AN$2000,B801,42)),CONCATENATE(INDEX('LŠZ H'!A$2:AM$2000,B801,23),";",INDEX('LŠZ H'!A$2:AM$2000,B801,39)))</f>
        <v>325/798;</v>
      </c>
      <c r="O801" s="226">
        <v>43703</v>
      </c>
      <c r="P801" s="224"/>
    </row>
    <row r="802" spans="1:16">
      <c r="A802" s="225" t="s">
        <v>489</v>
      </c>
      <c r="B802" s="258">
        <v>78</v>
      </c>
      <c r="C802" s="295">
        <v>799</v>
      </c>
      <c r="D802" s="225" t="str">
        <f>IF(A802="P",INDEX('LŠZ P'!A$2:AN$2000,B802,11),INDEX('LŠZ H'!A$2:AM$2000,B802,11))</f>
        <v>Milan KONEČNÍK</v>
      </c>
      <c r="E802" s="225" t="str">
        <f>IF(A802="P",INDEX('LŠZ P'!A$2:AN$2000,B802,5),INDEX('LŠZ H'!A$2:AM$2000,B802,5))</f>
        <v>OM-H078</v>
      </c>
      <c r="F802" s="225">
        <f>IF(A802="P",INDEX('LŠZ P'!A$2:AN$2000,B802,6),INDEX('LŠZ H'!A$2:AM$2000,B802,6))</f>
        <v>0</v>
      </c>
      <c r="G802" s="258" t="str">
        <f>IF(A802="P",INDEX('LŠZ P'!A$2:AN$2000,B802,21),INDEX('LŠZ H'!A$2:AM$2000,B802,21))</f>
        <v>P</v>
      </c>
      <c r="H802" s="225">
        <f>IF(A802="P",INDEX('LŠZ P'!A$2:AN$2000,B802,17),INDEX('LŠZ H'!A$2:AM$2000,B802,17))</f>
        <v>19471</v>
      </c>
      <c r="I802" s="294">
        <v>42978</v>
      </c>
      <c r="J802" s="258" t="str">
        <f>IF(A802="P",INDEX('LŠZ P'!A$2:AN$2000,B802,2),INDEX('LŠZ H'!A$2:AM$2000,B802,2))</f>
        <v>MZK</v>
      </c>
      <c r="K802" s="296" t="str">
        <f>IF(A802="P",CONCATENATE(INDEX('LŠZ P'!A$2:AN$2000,B802,24),",",INDEX('LŠZ P'!A$2:AN$2000,B802,26)," ",INDEX('LŠZ P'!A$2:AN$2000,B802,25)),CONCATENATE(INDEX('LŠZ H'!A$2:AM$2000,B802,24),",",INDEX('LŠZ H'!A$2:AM$2000,B802,26)," ",INDEX('LŠZ H'!A$2:AM$2000,B802,25)))</f>
        <v>Hurbanova 670/12,907 01 Myjava</v>
      </c>
      <c r="L802" s="296" t="str">
        <f>IF(A802="P",INDEX('LŠZ P'!A$2:AN$2000,B802,20),INDEX('LŠZ H'!A$2:AM$2000,B802,20))</f>
        <v>Škrinár</v>
      </c>
      <c r="M802" s="296" t="str">
        <f>IF(A802="P",CONCATENATE(INDEX('LŠZ P'!A$2:AN$2000,B802,3),"/",INDEX('LŠZ P'!A$2:AN$2000,B802,4)),CONCATENATE(INDEX('LŠZ H'!A$2:AM$2000,B802,3),"/",INDEX('LŠZ H'!A$2:AM$2000,B802,4)))</f>
        <v>PEGASUS XL-R/</v>
      </c>
      <c r="N802" s="296" t="str">
        <f>IF(A802="P",CONCATENATE(INDEX('LŠZ P'!A$2:AN$2000,B802,23),";",INDEX('LŠZ P'!A$2:AN$2000,B802,42)),CONCATENATE(INDEX('LŠZ H'!A$2:AM$2000,B802,23),";",INDEX('LŠZ H'!A$2:AM$2000,B802,39)))</f>
        <v>108,55/107;</v>
      </c>
      <c r="O802" s="226">
        <v>43703</v>
      </c>
      <c r="P802" s="224"/>
    </row>
    <row r="803" spans="1:16">
      <c r="A803" s="225" t="s">
        <v>722</v>
      </c>
      <c r="B803" s="258">
        <v>733</v>
      </c>
      <c r="C803" s="295">
        <v>800</v>
      </c>
      <c r="D803" s="225" t="str">
        <f>IF(A803="P",INDEX('LŠZ P'!A$2:AN$2000,B803,11),INDEX('LŠZ H'!A$2:AM$2000,B803,11))</f>
        <v>Andrej ĎURČO</v>
      </c>
      <c r="E803" s="225" t="str">
        <f>IF(A803="P",INDEX('LŠZ P'!A$2:AN$2000,B803,5),INDEX('LŠZ H'!A$2:AM$2000,B803,5))</f>
        <v xml:space="preserve">OM-P733 </v>
      </c>
      <c r="F803" s="225" t="str">
        <f>IF(A803="P",INDEX('LŠZ P'!A$2:AN$2000,B803,6),INDEX('LŠZ H'!A$2:AM$2000,B803,6))</f>
        <v>P733</v>
      </c>
      <c r="G803" s="258" t="str">
        <f>IF(A803="P",INDEX('LŠZ P'!A$2:AN$2000,B803,21),INDEX('LŠZ H'!A$2:AM$2000,B803,21))</f>
        <v>P,Z/P,Z</v>
      </c>
      <c r="H803" s="225">
        <f>IF(A803="P",INDEX('LŠZ P'!A$2:AN$2000,B803,17),INDEX('LŠZ H'!A$2:AM$2000,B803,17))</f>
        <v>21535</v>
      </c>
      <c r="I803" s="294">
        <v>42978</v>
      </c>
      <c r="J803" s="258" t="str">
        <f>IF(A803="P",INDEX('LŠZ P'!A$2:AN$2000,B803,2),INDEX('LŠZ H'!A$2:AM$2000,B803,2))</f>
        <v>MPK</v>
      </c>
      <c r="K803" s="296" t="str">
        <f>IF(A803="P",CONCATENATE(INDEX('LŠZ P'!A$2:AN$2000,B803,24),",",INDEX('LŠZ P'!A$2:AN$2000,B803,26)," ",INDEX('LŠZ P'!A$2:AN$2000,B803,25)),CONCATENATE(INDEX('LŠZ H'!A$2:AM$2000,B803,24),",",INDEX('LŠZ H'!A$2:AM$2000,B803,26)," ",INDEX('LŠZ H'!A$2:AM$2000,B803,25)))</f>
        <v>Dolný Badín 17,B 45188</v>
      </c>
      <c r="L803" s="296" t="str">
        <f>IF(A803="P",INDEX('LŠZ P'!A$2:AN$2000,B803,20),INDEX('LŠZ H'!A$2:AM$2000,B803,20))</f>
        <v>Ďurina</v>
      </c>
      <c r="M803" s="296" t="str">
        <f>IF(A803="P",CONCATENATE(INDEX('LŠZ P'!A$2:AN$2000,B803,3),"/",INDEX('LŠZ P'!A$2:AN$2000,B803,4)),CONCATENATE(INDEX('LŠZ H'!A$2:AM$2000,B803,3),"/",INDEX('LŠZ H'!A$2:AM$2000,B803,4)))</f>
        <v>DESIRE M/WALKERJET/MD 1</v>
      </c>
      <c r="N803" s="296" t="e">
        <f>IF(A803="P",CONCATENATE(INDEX('LŠZ P'!A$2:AN$2000,B803,23),";",INDEX('LŠZ P'!A$2:AN$2000,B803,42)),CONCATENATE(INDEX('LŠZ H'!A$2:AM$2000,B803,23),";",INDEX('LŠZ H'!A$2:AM$2000,B803,39)))</f>
        <v>#REF!</v>
      </c>
      <c r="O803" s="226">
        <v>43705</v>
      </c>
      <c r="P803" s="224"/>
    </row>
    <row r="804" spans="1:16">
      <c r="A804" s="225" t="s">
        <v>722</v>
      </c>
      <c r="B804" s="258">
        <v>628</v>
      </c>
      <c r="C804" s="295">
        <v>801</v>
      </c>
      <c r="D804" s="225" t="str">
        <f>IF(A804="P",INDEX('LŠZ P'!A$2:AN$2000,B804,11),INDEX('LŠZ H'!A$2:AM$2000,B804,11))</f>
        <v>Ing. Vladimír TRANŽÍK</v>
      </c>
      <c r="E804" s="225" t="str">
        <f>IF(A804="P",INDEX('LŠZ P'!A$2:AN$2000,B804,5),INDEX('LŠZ H'!A$2:AM$2000,B804,5))</f>
        <v>OM-P628</v>
      </c>
      <c r="F804" s="225" t="str">
        <f>IF(A804="P",INDEX('LŠZ P'!A$2:AN$2000,B804,6),INDEX('LŠZ H'!A$2:AM$2000,B804,6))</f>
        <v>P279</v>
      </c>
      <c r="G804" s="258" t="str">
        <f>IF(A804="P",INDEX('LŠZ P'!A$2:AN$2000,B804,21),INDEX('LŠZ H'!A$2:AM$2000,B804,21))</f>
        <v>P,Z/P</v>
      </c>
      <c r="H804" s="225">
        <f>IF(A804="P",INDEX('LŠZ P'!A$2:AN$2000,B804,17),INDEX('LŠZ H'!A$2:AM$2000,B804,17))</f>
        <v>21472</v>
      </c>
      <c r="I804" s="294">
        <v>42978</v>
      </c>
      <c r="J804" s="258" t="str">
        <f>IF(A804="P",INDEX('LŠZ P'!A$2:AN$2000,B804,2),INDEX('LŠZ H'!A$2:AM$2000,B804,2))</f>
        <v>MPK</v>
      </c>
      <c r="K804" s="296" t="str">
        <f>IF(A804="P",CONCATENATE(INDEX('LŠZ P'!A$2:AN$2000,B804,24),",",INDEX('LŠZ P'!A$2:AN$2000,B804,26)," ",INDEX('LŠZ P'!A$2:AN$2000,B804,25)),CONCATENATE(INDEX('LŠZ H'!A$2:AM$2000,B804,24),",",INDEX('LŠZ H'!A$2:AM$2000,B804,26)," ",INDEX('LŠZ H'!A$2:AM$2000,B804,25)))</f>
        <v>Suchá nad Parnou 745,NIL 45154</v>
      </c>
      <c r="L804" s="296" t="str">
        <f>IF(A804="P",INDEX('LŠZ P'!A$2:AN$2000,B804,20),INDEX('LŠZ H'!A$2:AM$2000,B804,20))</f>
        <v>Ďurina</v>
      </c>
      <c r="M804" s="296" t="str">
        <f>IF(A804="P",CONCATENATE(INDEX('LŠZ P'!A$2:AN$2000,B804,3),"/",INDEX('LŠZ P'!A$2:AN$2000,B804,4)),CONCATENATE(INDEX('LŠZ H'!A$2:AM$2000,B804,3),"/",INDEX('LŠZ H'!A$2:AM$2000,B804,4)))</f>
        <v>PLUTO BI XXL/VTR 2</v>
      </c>
      <c r="N804" s="296" t="e">
        <f>IF(A804="P",CONCATENATE(INDEX('LŠZ P'!A$2:AN$2000,B804,23),";",INDEX('LŠZ P'!A$2:AN$2000,B804,42)),CONCATENATE(INDEX('LŠZ H'!A$2:AM$2000,B804,23),";",INDEX('LŠZ H'!A$2:AM$2000,B804,39)))</f>
        <v>#REF!</v>
      </c>
      <c r="O804" s="226">
        <v>43705</v>
      </c>
      <c r="P804" s="224"/>
    </row>
    <row r="805" spans="1:16">
      <c r="A805" s="225" t="s">
        <v>722</v>
      </c>
      <c r="B805" s="258">
        <v>577</v>
      </c>
      <c r="C805" s="295">
        <v>802</v>
      </c>
      <c r="D805" s="225" t="str">
        <f>IF(A805="P",INDEX('LŠZ P'!A$2:AN$2000,B805,11),INDEX('LŠZ H'!A$2:AM$2000,B805,11))</f>
        <v>Katarína PILKOVÁ</v>
      </c>
      <c r="E805" s="225" t="str">
        <f>IF(A805="P",INDEX('LŠZ P'!A$2:AN$2000,B805,5),INDEX('LŠZ H'!A$2:AM$2000,B805,5))</f>
        <v>OM-P577</v>
      </c>
      <c r="F805" s="225">
        <f>IF(A805="P",INDEX('LŠZ P'!A$2:AN$2000,B805,6),INDEX('LŠZ H'!A$2:AM$2000,B805,6))</f>
        <v>0</v>
      </c>
      <c r="G805" s="258" t="str">
        <f>IF(A805="P",INDEX('LŠZ P'!A$2:AN$2000,B805,21),INDEX('LŠZ H'!A$2:AM$2000,B805,21))</f>
        <v>P</v>
      </c>
      <c r="H805" s="225">
        <f>IF(A805="P",INDEX('LŠZ P'!A$2:AN$2000,B805,17),INDEX('LŠZ H'!A$2:AM$2000,B805,17))</f>
        <v>21166</v>
      </c>
      <c r="I805" s="294">
        <v>42978</v>
      </c>
      <c r="J805" s="258" t="str">
        <f>IF(A805="P",INDEX('LŠZ P'!A$2:AN$2000,B805,2),INDEX('LŠZ H'!A$2:AM$2000,B805,2))</f>
        <v>PK</v>
      </c>
      <c r="K805" s="296" t="str">
        <f>IF(A805="P",CONCATENATE(INDEX('LŠZ P'!A$2:AN$2000,B805,24),",",INDEX('LŠZ P'!A$2:AN$2000,B805,26)," ",INDEX('LŠZ P'!A$2:AN$2000,B805,25)),CONCATENATE(INDEX('LŠZ H'!A$2:AM$2000,B805,24),",",INDEX('LŠZ H'!A$2:AM$2000,B805,26)," ",INDEX('LŠZ H'!A$2:AM$2000,B805,25)))</f>
        <v>Špačínska cesta 64,EN-B 45743</v>
      </c>
      <c r="L805" s="296" t="str">
        <f>IF(A805="P",INDEX('LŠZ P'!A$2:AN$2000,B805,20),INDEX('LŠZ H'!A$2:AM$2000,B805,20))</f>
        <v>Šimek</v>
      </c>
      <c r="M805" s="296" t="str">
        <f>IF(A805="P",CONCATENATE(INDEX('LŠZ P'!A$2:AN$2000,B805,3),"/",INDEX('LŠZ P'!A$2:AN$2000,B805,4)),CONCATENATE(INDEX('LŠZ H'!A$2:AM$2000,B805,3),"/",INDEX('LŠZ H'!A$2:AM$2000,B805,4)))</f>
        <v>PUNK XS/</v>
      </c>
      <c r="N805" s="296" t="e">
        <f>IF(A805="P",CONCATENATE(INDEX('LŠZ P'!A$2:AN$2000,B805,23),";",INDEX('LŠZ P'!A$2:AN$2000,B805,42)),CONCATENATE(INDEX('LŠZ H'!A$2:AM$2000,B805,23),";",INDEX('LŠZ H'!A$2:AM$2000,B805,39)))</f>
        <v>#REF!</v>
      </c>
      <c r="O805" s="226">
        <v>43336</v>
      </c>
      <c r="P805" s="224"/>
    </row>
    <row r="806" spans="1:16">
      <c r="A806" s="225" t="s">
        <v>722</v>
      </c>
      <c r="B806" s="258">
        <v>961</v>
      </c>
      <c r="C806" s="295">
        <v>803</v>
      </c>
      <c r="D806" s="225" t="str">
        <f>IF(A806="P",INDEX('LŠZ P'!A$2:AN$2000,B806,11),INDEX('LŠZ H'!A$2:AM$2000,B806,11))</f>
        <v>Andrej KYTKA</v>
      </c>
      <c r="E806" s="225" t="str">
        <f>IF(A806="P",INDEX('LŠZ P'!A$2:AN$2000,B806,5),INDEX('LŠZ H'!A$2:AM$2000,B806,5))</f>
        <v>OM-P961</v>
      </c>
      <c r="F806" s="225">
        <f>IF(A806="P",INDEX('LŠZ P'!A$2:AN$2000,B806,6),INDEX('LŠZ H'!A$2:AM$2000,B806,6))</f>
        <v>0</v>
      </c>
      <c r="G806" s="258" t="str">
        <f>IF(A806="P",INDEX('LŠZ P'!A$2:AN$2000,B806,21),INDEX('LŠZ H'!A$2:AM$2000,B806,21))</f>
        <v>V</v>
      </c>
      <c r="H806" s="225">
        <f>IF(A806="P",INDEX('LŠZ P'!A$2:AN$2000,B806,17),INDEX('LŠZ H'!A$2:AM$2000,B806,17))</f>
        <v>23328</v>
      </c>
      <c r="I806" s="294">
        <v>42984</v>
      </c>
      <c r="J806" s="258" t="str">
        <f>IF(A806="P",INDEX('LŠZ P'!A$2:AN$2000,B806,2),INDEX('LŠZ H'!A$2:AM$2000,B806,2))</f>
        <v>PK</v>
      </c>
      <c r="K806" s="296" t="str">
        <f>IF(A806="P",CONCATENATE(INDEX('LŠZ P'!A$2:AN$2000,B806,24),",",INDEX('LŠZ P'!A$2:AN$2000,B806,26)," ",INDEX('LŠZ P'!A$2:AN$2000,B806,25)),CONCATENATE(INDEX('LŠZ H'!A$2:AM$2000,B806,24),",",INDEX('LŠZ H'!A$2:AM$2000,B806,26)," ",INDEX('LŠZ H'!A$2:AM$2000,B806,25)))</f>
        <v>Hroznová 21,EN-B 45817</v>
      </c>
      <c r="L806" s="296" t="str">
        <f>IF(A806="P",INDEX('LŠZ P'!A$2:AN$2000,B806,20),INDEX('LŠZ H'!A$2:AM$2000,B806,20))</f>
        <v>Čierny</v>
      </c>
      <c r="M806" s="296" t="str">
        <f>IF(A806="P",CONCATENATE(INDEX('LŠZ P'!A$2:AN$2000,B806,3),"/",INDEX('LŠZ P'!A$2:AN$2000,B806,4)),CONCATENATE(INDEX('LŠZ H'!A$2:AM$2000,B806,3),"/",INDEX('LŠZ H'!A$2:AM$2000,B806,4)))</f>
        <v>KUDOS 2 M/</v>
      </c>
      <c r="N806" s="296" t="e">
        <f>IF(A806="P",CONCATENATE(INDEX('LŠZ P'!A$2:AN$2000,B806,23),";",INDEX('LŠZ P'!A$2:AN$2000,B806,42)),CONCATENATE(INDEX('LŠZ H'!A$2:AM$2000,B806,23),";",INDEX('LŠZ H'!A$2:AM$2000,B806,39)))</f>
        <v>#REF!</v>
      </c>
      <c r="O806" s="226">
        <v>43712</v>
      </c>
      <c r="P806" s="224"/>
    </row>
    <row r="807" spans="1:16">
      <c r="A807" s="225" t="s">
        <v>722</v>
      </c>
      <c r="B807" s="258">
        <v>76</v>
      </c>
      <c r="C807" s="295">
        <v>804</v>
      </c>
      <c r="D807" s="225" t="str">
        <f>IF(A807="P",INDEX('LŠZ P'!A$2:AN$2000,B807,11),INDEX('LŠZ H'!A$2:AM$2000,B807,11))</f>
        <v>František BUCHEL</v>
      </c>
      <c r="E807" s="225" t="str">
        <f>IF(A807="P",INDEX('LŠZ P'!A$2:AN$2000,B807,5),INDEX('LŠZ H'!A$2:AM$2000,B807,5))</f>
        <v>OM-P076</v>
      </c>
      <c r="F807" s="225">
        <f>IF(A807="P",INDEX('LŠZ P'!A$2:AN$2000,B807,6),INDEX('LŠZ H'!A$2:AM$2000,B807,6))</f>
        <v>0</v>
      </c>
      <c r="G807" s="258" t="str">
        <f>IF(A807="P",INDEX('LŠZ P'!A$2:AN$2000,B807,21),INDEX('LŠZ H'!A$2:AM$2000,B807,21))</f>
        <v>P</v>
      </c>
      <c r="H807" s="225">
        <f>IF(A807="P",INDEX('LŠZ P'!A$2:AN$2000,B807,17),INDEX('LŠZ H'!A$2:AM$2000,B807,17))</f>
        <v>22514</v>
      </c>
      <c r="I807" s="294">
        <v>42984</v>
      </c>
      <c r="J807" s="258" t="str">
        <f>IF(A807="P",INDEX('LŠZ P'!A$2:AN$2000,B807,2),INDEX('LŠZ H'!A$2:AM$2000,B807,2))</f>
        <v>PK</v>
      </c>
      <c r="K807" s="296" t="str">
        <f>IF(A807="P",CONCATENATE(INDEX('LŠZ P'!A$2:AN$2000,B807,24),",",INDEX('LŠZ P'!A$2:AN$2000,B807,26)," ",INDEX('LŠZ P'!A$2:AN$2000,B807,25)),CONCATENATE(INDEX('LŠZ H'!A$2:AM$2000,B807,24),",",INDEX('LŠZ H'!A$2:AM$2000,B807,26)," ",INDEX('LŠZ H'!A$2:AM$2000,B807,25)))</f>
        <v>Dolný Lopašov 347,EN-B 45482</v>
      </c>
      <c r="L807" s="296" t="str">
        <f>IF(A807="P",INDEX('LŠZ P'!A$2:AN$2000,B807,20),INDEX('LŠZ H'!A$2:AM$2000,B807,20))</f>
        <v>Matovič</v>
      </c>
      <c r="M807" s="296" t="str">
        <f>IF(A807="P",CONCATENATE(INDEX('LŠZ P'!A$2:AN$2000,B807,3),"/",INDEX('LŠZ P'!A$2:AN$2000,B807,4)),CONCATENATE(INDEX('LŠZ H'!A$2:AM$2000,B807,3),"/",INDEX('LŠZ H'!A$2:AM$2000,B807,4)))</f>
        <v>ELLUS 3 L/</v>
      </c>
      <c r="N807" s="296" t="e">
        <f>IF(A807="P",CONCATENATE(INDEX('LŠZ P'!A$2:AN$2000,B807,23),";",INDEX('LŠZ P'!A$2:AN$2000,B807,42)),CONCATENATE(INDEX('LŠZ H'!A$2:AM$2000,B807,23),";",INDEX('LŠZ H'!A$2:AM$2000,B807,39)))</f>
        <v>#REF!</v>
      </c>
      <c r="O807" s="226">
        <v>43713</v>
      </c>
      <c r="P807" s="224"/>
    </row>
    <row r="808" spans="1:16">
      <c r="A808" s="225" t="s">
        <v>722</v>
      </c>
      <c r="B808" s="258">
        <v>918</v>
      </c>
      <c r="C808" s="295">
        <v>805</v>
      </c>
      <c r="D808" s="225" t="str">
        <f>IF(A808="P",INDEX('LŠZ P'!A$2:AN$2000,B808,11),INDEX('LŠZ H'!A$2:AM$2000,B808,11))</f>
        <v>Patrik ROSIPAJLA</v>
      </c>
      <c r="E808" s="225" t="str">
        <f>IF(A808="P",INDEX('LŠZ P'!A$2:AN$2000,B808,5),INDEX('LŠZ H'!A$2:AM$2000,B808,5))</f>
        <v>OM-P918</v>
      </c>
      <c r="F808" s="225">
        <f>IF(A808="P",INDEX('LŠZ P'!A$2:AN$2000,B808,6),INDEX('LŠZ H'!A$2:AM$2000,B808,6))</f>
        <v>0</v>
      </c>
      <c r="G808" s="258" t="str">
        <f>IF(A808="P",INDEX('LŠZ P'!A$2:AN$2000,B808,21),INDEX('LŠZ H'!A$2:AM$2000,B808,21))</f>
        <v>P</v>
      </c>
      <c r="H808" s="225">
        <f>IF(A808="P",INDEX('LŠZ P'!A$2:AN$2000,B808,17),INDEX('LŠZ H'!A$2:AM$2000,B808,17))</f>
        <v>21375</v>
      </c>
      <c r="I808" s="294">
        <v>42984</v>
      </c>
      <c r="J808" s="258" t="str">
        <f>IF(A808="P",INDEX('LŠZ P'!A$2:AN$2000,B808,2),INDEX('LŠZ H'!A$2:AM$2000,B808,2))</f>
        <v>PK</v>
      </c>
      <c r="K808" s="296" t="str">
        <f>IF(A808="P",CONCATENATE(INDEX('LŠZ P'!A$2:AN$2000,B808,24),",",INDEX('LŠZ P'!A$2:AN$2000,B808,26)," ",INDEX('LŠZ P'!A$2:AN$2000,B808,25)),CONCATENATE(INDEX('LŠZ H'!A$2:AM$2000,B808,24),",",INDEX('LŠZ H'!A$2:AM$2000,B808,26)," ",INDEX('LŠZ H'!A$2:AM$2000,B808,25)))</f>
        <v>Ternavská 2247/26,EN-A 45794</v>
      </c>
      <c r="L808" s="296" t="str">
        <f>IF(A808="P",INDEX('LŠZ P'!A$2:AN$2000,B808,20),INDEX('LŠZ H'!A$2:AM$2000,B808,20))</f>
        <v>Čierny</v>
      </c>
      <c r="M808" s="296" t="str">
        <f>IF(A808="P",CONCATENATE(INDEX('LŠZ P'!A$2:AN$2000,B808,3),"/",INDEX('LŠZ P'!A$2:AN$2000,B808,4)),CONCATENATE(INDEX('LŠZ H'!A$2:AM$2000,B808,3),"/",INDEX('LŠZ H'!A$2:AM$2000,B808,4)))</f>
        <v>COMPACT 3 M/</v>
      </c>
      <c r="N808" s="296" t="e">
        <f>IF(A808="P",CONCATENATE(INDEX('LŠZ P'!A$2:AN$2000,B808,23),";",INDEX('LŠZ P'!A$2:AN$2000,B808,42)),CONCATENATE(INDEX('LŠZ H'!A$2:AM$2000,B808,23),";",INDEX('LŠZ H'!A$2:AM$2000,B808,39)))</f>
        <v>#REF!</v>
      </c>
      <c r="O808" s="226">
        <v>43347</v>
      </c>
      <c r="P808" s="224"/>
    </row>
    <row r="809" spans="1:16">
      <c r="A809" s="225" t="s">
        <v>722</v>
      </c>
      <c r="B809" s="258">
        <v>250</v>
      </c>
      <c r="C809" s="295">
        <v>806</v>
      </c>
      <c r="D809" s="225" t="str">
        <f>IF(A809="P",INDEX('LŠZ P'!A$2:AN$2000,B809,11),INDEX('LŠZ H'!A$2:AM$2000,B809,11))</f>
        <v>Ing. Radovan HROMADA</v>
      </c>
      <c r="E809" s="225" t="str">
        <f>IF(A809="P",INDEX('LŠZ P'!A$2:AN$2000,B809,5),INDEX('LŠZ H'!A$2:AM$2000,B809,5))</f>
        <v>OM-P250</v>
      </c>
      <c r="F809" s="225" t="str">
        <f>IF(A809="P",INDEX('LŠZ P'!A$2:AN$2000,B809,6),INDEX('LŠZ H'!A$2:AM$2000,B809,6))</f>
        <v>P798</v>
      </c>
      <c r="G809" s="258" t="str">
        <f>IF(A809="P",INDEX('LŠZ P'!A$2:AN$2000,B809,21),INDEX('LŠZ H'!A$2:AM$2000,B809,21))</f>
        <v>P/P</v>
      </c>
      <c r="H809" s="225">
        <f>IF(A809="P",INDEX('LŠZ P'!A$2:AN$2000,B809,17),INDEX('LŠZ H'!A$2:AM$2000,B809,17))</f>
        <v>19505</v>
      </c>
      <c r="I809" s="294">
        <v>42984</v>
      </c>
      <c r="J809" s="258" t="str">
        <f>IF(A809="P",INDEX('LŠZ P'!A$2:AN$2000,B809,2),INDEX('LŠZ H'!A$2:AM$2000,B809,2))</f>
        <v>MPK</v>
      </c>
      <c r="K809" s="296" t="str">
        <f>IF(A809="P",CONCATENATE(INDEX('LŠZ P'!A$2:AN$2000,B809,24),",",INDEX('LŠZ P'!A$2:AN$2000,B809,26)," ",INDEX('LŠZ P'!A$2:AN$2000,B809,25)),CONCATENATE(INDEX('LŠZ H'!A$2:AM$2000,B809,24),",",INDEX('LŠZ H'!A$2:AM$2000,B809,26)," ",INDEX('LŠZ H'!A$2:AM$2000,B809,25)))</f>
        <v>Hollého 15,EN-B 44811</v>
      </c>
      <c r="L809" s="296" t="str">
        <f>IF(A809="P",INDEX('LŠZ P'!A$2:AN$2000,B809,20),INDEX('LŠZ H'!A$2:AM$2000,B809,20))</f>
        <v>I.Čierny/Adame</v>
      </c>
      <c r="M809" s="296" t="str">
        <f>IF(A809="P",CONCATENATE(INDEX('LŠZ P'!A$2:AN$2000,B809,3),"/",INDEX('LŠZ P'!A$2:AN$2000,B809,4)),CONCATENATE(INDEX('LŠZ H'!A$2:AM$2000,B809,3),"/",INDEX('LŠZ H'!A$2:AM$2000,B809,4)))</f>
        <v>PLUTO 2 S/MINIPLANE TOP 80</v>
      </c>
      <c r="N809" s="296" t="e">
        <f>IF(A809="P",CONCATENATE(INDEX('LŠZ P'!A$2:AN$2000,B809,23),";",INDEX('LŠZ P'!A$2:AN$2000,B809,42)),CONCATENATE(INDEX('LŠZ H'!A$2:AM$2000,B809,23),";",INDEX('LŠZ H'!A$2:AM$2000,B809,39)))</f>
        <v>#REF!</v>
      </c>
      <c r="O809" s="226" t="s">
        <v>3876</v>
      </c>
      <c r="P809" s="224"/>
    </row>
    <row r="810" spans="1:16">
      <c r="A810" s="225" t="s">
        <v>722</v>
      </c>
      <c r="B810" s="258">
        <v>887</v>
      </c>
      <c r="C810" s="295">
        <v>807</v>
      </c>
      <c r="D810" s="225" t="str">
        <f>IF(A810="P",INDEX('LŠZ P'!A$2:AN$2000,B810,11),INDEX('LŠZ H'!A$2:AM$2000,B810,11))</f>
        <v>Juraj ADAMKOVIČ</v>
      </c>
      <c r="E810" s="225" t="str">
        <f>IF(A810="P",INDEX('LŠZ P'!A$2:AN$2000,B810,5),INDEX('LŠZ H'!A$2:AM$2000,B810,5))</f>
        <v>OM-P887</v>
      </c>
      <c r="F810" s="225">
        <f>IF(A810="P",INDEX('LŠZ P'!A$2:AN$2000,B810,6),INDEX('LŠZ H'!A$2:AM$2000,B810,6))</f>
        <v>0</v>
      </c>
      <c r="G810" s="258" t="str">
        <f>IF(A810="P",INDEX('LŠZ P'!A$2:AN$2000,B810,21),INDEX('LŠZ H'!A$2:AM$2000,B810,21))</f>
        <v>P,Z</v>
      </c>
      <c r="H810" s="225">
        <f>IF(A810="P",INDEX('LŠZ P'!A$2:AN$2000,B810,17),INDEX('LŠZ H'!A$2:AM$2000,B810,17))</f>
        <v>22302</v>
      </c>
      <c r="I810" s="294">
        <v>42990</v>
      </c>
      <c r="J810" s="258" t="str">
        <f>IF(A810="P",INDEX('LŠZ P'!A$2:AN$2000,B810,2),INDEX('LŠZ H'!A$2:AM$2000,B810,2))</f>
        <v>PK</v>
      </c>
      <c r="K810" s="296" t="str">
        <f>IF(A810="P",CONCATENATE(INDEX('LŠZ P'!A$2:AN$2000,B810,24),",",INDEX('LŠZ P'!A$2:AN$2000,B810,26)," ",INDEX('LŠZ P'!A$2:AN$2000,B810,25)),CONCATENATE(INDEX('LŠZ H'!A$2:AM$2000,B810,24),",",INDEX('LŠZ H'!A$2:AM$2000,B810,26)," ",INDEX('LŠZ H'!A$2:AM$2000,B810,25)))</f>
        <v>Kamanová 221,EN-C 45390</v>
      </c>
      <c r="L810" s="296" t="str">
        <f>IF(A810="P",INDEX('LŠZ P'!A$2:AN$2000,B810,20),INDEX('LŠZ H'!A$2:AM$2000,B810,20))</f>
        <v>Čierny</v>
      </c>
      <c r="M810" s="296" t="str">
        <f>IF(A810="P",CONCATENATE(INDEX('LŠZ P'!A$2:AN$2000,B810,3),"/",INDEX('LŠZ P'!A$2:AN$2000,B810,4)),CONCATENATE(INDEX('LŠZ H'!A$2:AM$2000,B810,3),"/",INDEX('LŠZ H'!A$2:AM$2000,B810,4)))</f>
        <v>QUEEN L/</v>
      </c>
      <c r="N810" s="296" t="e">
        <f>IF(A810="P",CONCATENATE(INDEX('LŠZ P'!A$2:AN$2000,B810,23),";",INDEX('LŠZ P'!A$2:AN$2000,B810,42)),CONCATENATE(INDEX('LŠZ H'!A$2:AM$2000,B810,23),";",INDEX('LŠZ H'!A$2:AM$2000,B810,39)))</f>
        <v>#REF!</v>
      </c>
      <c r="O810" s="226">
        <v>43716</v>
      </c>
      <c r="P810" s="224"/>
    </row>
    <row r="811" spans="1:16">
      <c r="A811" s="225" t="s">
        <v>722</v>
      </c>
      <c r="B811" s="258">
        <v>31</v>
      </c>
      <c r="C811" s="295">
        <v>808</v>
      </c>
      <c r="D811" s="225" t="str">
        <f>IF(A811="P",INDEX('LŠZ P'!A$2:AN$2000,B811,11),INDEX('LŠZ H'!A$2:AM$2000,B811,11))</f>
        <v>Ján MAKOVNÍK</v>
      </c>
      <c r="E811" s="225" t="str">
        <f>IF(A811="P",INDEX('LŠZ P'!A$2:AN$2000,B811,5),INDEX('LŠZ H'!A$2:AM$2000,B811,5))</f>
        <v>OM-P031</v>
      </c>
      <c r="F811" s="225">
        <f>IF(A811="P",INDEX('LŠZ P'!A$2:AN$2000,B811,6),INDEX('LŠZ H'!A$2:AM$2000,B811,6))</f>
        <v>0</v>
      </c>
      <c r="G811" s="258" t="str">
        <f>IF(A811="P",INDEX('LŠZ P'!A$2:AN$2000,B811,21),INDEX('LŠZ H'!A$2:AM$2000,B811,21))</f>
        <v>V</v>
      </c>
      <c r="H811" s="225">
        <f>IF(A811="P",INDEX('LŠZ P'!A$2:AN$2000,B811,17),INDEX('LŠZ H'!A$2:AM$2000,B811,17))</f>
        <v>24019</v>
      </c>
      <c r="I811" s="294">
        <v>42990</v>
      </c>
      <c r="J811" s="258" t="str">
        <f>IF(A811="P",INDEX('LŠZ P'!A$2:AN$2000,B811,2),INDEX('LŠZ H'!A$2:AM$2000,B811,2))</f>
        <v>PK</v>
      </c>
      <c r="K811" s="296" t="str">
        <f>IF(A811="P",CONCATENATE(INDEX('LŠZ P'!A$2:AN$2000,B811,24),",",INDEX('LŠZ P'!A$2:AN$2000,B811,26)," ",INDEX('LŠZ P'!A$2:AN$2000,B811,25)),CONCATENATE(INDEX('LŠZ H'!A$2:AM$2000,B811,24),",",INDEX('LŠZ H'!A$2:AM$2000,B811,26)," ",INDEX('LŠZ H'!A$2:AM$2000,B811,25)))</f>
        <v>P. Jilemnického 9,EN-B 46028</v>
      </c>
      <c r="L811" s="296" t="str">
        <f>IF(A811="P",INDEX('LŠZ P'!A$2:AN$2000,B811,20),INDEX('LŠZ H'!A$2:AM$2000,B811,20))</f>
        <v>Muhelyi</v>
      </c>
      <c r="M811" s="296" t="str">
        <f>IF(A811="P",CONCATENATE(INDEX('LŠZ P'!A$2:AN$2000,B811,3),"/",INDEX('LŠZ P'!A$2:AN$2000,B811,4)),CONCATENATE(INDEX('LŠZ H'!A$2:AM$2000,B811,3),"/",INDEX('LŠZ H'!A$2:AM$2000,B811,4)))</f>
        <v>RUSH 5 MS/</v>
      </c>
      <c r="N811" s="296" t="e">
        <f>IF(A811="P",CONCATENATE(INDEX('LŠZ P'!A$2:AN$2000,B811,23),";",INDEX('LŠZ P'!A$2:AN$2000,B811,42)),CONCATENATE(INDEX('LŠZ H'!A$2:AM$2000,B811,23),";",INDEX('LŠZ H'!A$2:AM$2000,B811,39)))</f>
        <v>#REF!</v>
      </c>
      <c r="O811" s="226">
        <v>43716</v>
      </c>
      <c r="P811" s="224"/>
    </row>
    <row r="812" spans="1:16">
      <c r="A812" s="225" t="s">
        <v>722</v>
      </c>
      <c r="B812" s="258">
        <v>949</v>
      </c>
      <c r="C812" s="295">
        <v>809</v>
      </c>
      <c r="D812" s="225" t="str">
        <f>IF(A812="P",INDEX('LŠZ P'!A$2:AN$2000,B812,11),INDEX('LŠZ H'!A$2:AM$2000,B812,11))</f>
        <v>Vojtech MICHNÁČ</v>
      </c>
      <c r="E812" s="297" t="str">
        <f>IF(A812="P",INDEX('LŠZ P'!A$2:AN$2000,B812,5),INDEX('LŠZ H'!A$2:AM$2000,B812,5))</f>
        <v>OM-P949</v>
      </c>
      <c r="F812" s="298">
        <f>IF(A812="P",INDEX('LŠZ P'!A$2:AN$2000,B812,6),INDEX('LŠZ H'!A$2:AM$2000,B812,6))</f>
        <v>0</v>
      </c>
      <c r="G812" s="258" t="str">
        <f>IF(A812="P",INDEX('LŠZ P'!A$2:AN$2000,B812,21),INDEX('LŠZ H'!A$2:AM$2000,B812,21))</f>
        <v>P</v>
      </c>
      <c r="H812" s="298">
        <f>IF(A812="P",INDEX('LŠZ P'!A$2:AN$2000,B812,17),INDEX('LŠZ H'!A$2:AM$2000,B812,17))</f>
        <v>18665</v>
      </c>
      <c r="I812" s="226">
        <v>43525</v>
      </c>
      <c r="J812" s="258" t="str">
        <f>IF(A812="P",INDEX('LŠZ P'!A$2:AN$2000,B812,2),INDEX('LŠZ H'!A$2:AM$2000,B812,2))</f>
        <v>PK</v>
      </c>
      <c r="K812" s="299" t="str">
        <f>IF(A812="P",CONCATENATE(INDEX('LŠZ P'!A$2:AN$2000,B812,24),",",INDEX('LŠZ P'!A$2:AN$2000,B812,26)," ",INDEX('LŠZ P'!A$2:AN$2000,B812,25)),CONCATENATE(INDEX('LŠZ H'!A$2:AM$2000,B812,24),",",INDEX('LŠZ H'!A$2:AM$2000,B812,26)," ",INDEX('LŠZ H'!A$2:AM$2000,B812,25)))</f>
        <v>Olešná 101,EN-C 45809</v>
      </c>
      <c r="L812" s="297" t="str">
        <f>IF(A812="P",INDEX('LŠZ P'!A$2:AN$2000,B812,20),INDEX('LŠZ H'!A$2:AM$2000,B812,20))</f>
        <v>Muhelyi</v>
      </c>
      <c r="M812" s="297" t="str">
        <f>IF(A812="P",CONCATENATE(INDEX('LŠZ P'!A$2:AN$2000,B812,3),"/",INDEX('LŠZ P'!A$2:AN$2000,B812,4)),CONCATENATE(INDEX('LŠZ H'!A$2:AM$2000,B812,3),"/",INDEX('LŠZ H'!A$2:AM$2000,B812,4)))</f>
        <v>DELTA 3 ML/</v>
      </c>
      <c r="N812" s="297" t="e">
        <f>IF(A812="P",CONCATENATE(INDEX('LŠZ P'!A$2:AN$2000,B812,23),";",INDEX('LŠZ P'!A$2:AN$2000,B812,42)),CONCATENATE(INDEX('LŠZ H'!A$2:AM$2000,B812,23),";",INDEX('LŠZ H'!A$2:AM$2000,B812,39)))</f>
        <v>#REF!</v>
      </c>
      <c r="O812" s="226">
        <v>43707</v>
      </c>
      <c r="P812" s="224"/>
    </row>
    <row r="813" spans="1:16">
      <c r="A813" s="225" t="s">
        <v>722</v>
      </c>
      <c r="B813" s="258">
        <v>935</v>
      </c>
      <c r="C813" s="295">
        <v>810</v>
      </c>
      <c r="D813" s="225" t="str">
        <f>IF(A813="P",INDEX('LŠZ P'!A$2:AN$2000,B813,11),INDEX('LŠZ H'!A$2:AM$2000,B813,11))</f>
        <v>Štefan VYPARINA</v>
      </c>
      <c r="E813" s="297" t="str">
        <f>IF(A813="P",INDEX('LŠZ P'!A$2:AN$2000,B813,5),INDEX('LŠZ H'!A$2:AM$2000,B813,5))</f>
        <v>OM-P935</v>
      </c>
      <c r="F813" s="298">
        <f>IF(A813="P",INDEX('LŠZ P'!A$2:AN$2000,B813,6),INDEX('LŠZ H'!A$2:AM$2000,B813,6))</f>
        <v>0</v>
      </c>
      <c r="G813" s="258" t="str">
        <f>IF(A813="P",INDEX('LŠZ P'!A$2:AN$2000,B813,21),INDEX('LŠZ H'!A$2:AM$2000,B813,21))</f>
        <v>P</v>
      </c>
      <c r="H813" s="298">
        <f>IF(A813="P",INDEX('LŠZ P'!A$2:AN$2000,B813,17),INDEX('LŠZ H'!A$2:AM$2000,B813,17))</f>
        <v>17794</v>
      </c>
      <c r="I813" s="226">
        <v>43526</v>
      </c>
      <c r="J813" s="258" t="str">
        <f>IF(A813="P",INDEX('LŠZ P'!A$2:AN$2000,B813,2),INDEX('LŠZ H'!A$2:AM$2000,B813,2))</f>
        <v>PK</v>
      </c>
      <c r="K813" s="299" t="str">
        <f>IF(A813="P",CONCATENATE(INDEX('LŠZ P'!A$2:AN$2000,B813,24),",",INDEX('LŠZ P'!A$2:AN$2000,B813,26)," ",INDEX('LŠZ P'!A$2:AN$2000,B813,25)),CONCATENATE(INDEX('LŠZ H'!A$2:AM$2000,B813,24),",",INDEX('LŠZ H'!A$2:AM$2000,B813,26)," ",INDEX('LŠZ H'!A$2:AM$2000,B813,25)))</f>
        <v>Plavnica 428,EN-A 45329</v>
      </c>
      <c r="L813" s="297" t="str">
        <f>IF(A813="P",INDEX('LŠZ P'!A$2:AN$2000,B813,20),INDEX('LŠZ H'!A$2:AM$2000,B813,20))</f>
        <v>Vyparina</v>
      </c>
      <c r="M813" s="297" t="str">
        <f>IF(A813="P",CONCATENATE(INDEX('LŠZ P'!A$2:AN$2000,B813,3),"/",INDEX('LŠZ P'!A$2:AN$2000,B813,4)),CONCATENATE(INDEX('LŠZ H'!A$2:AM$2000,B813,3),"/",INDEX('LŠZ H'!A$2:AM$2000,B813,4)))</f>
        <v>SUSI M/</v>
      </c>
      <c r="N813" s="297" t="e">
        <f>IF(A813="P",CONCATENATE(INDEX('LŠZ P'!A$2:AN$2000,B813,23),";",INDEX('LŠZ P'!A$2:AN$2000,B813,42)),CONCATENATE(INDEX('LŠZ H'!A$2:AM$2000,B813,23),";",INDEX('LŠZ H'!A$2:AM$2000,B813,39)))</f>
        <v>#REF!</v>
      </c>
      <c r="O813" s="226">
        <v>43719</v>
      </c>
      <c r="P813" s="224"/>
    </row>
    <row r="814" spans="1:16">
      <c r="A814" s="225" t="s">
        <v>722</v>
      </c>
      <c r="B814" s="258">
        <v>1315</v>
      </c>
      <c r="C814" s="295">
        <v>811</v>
      </c>
      <c r="D814" s="225" t="str">
        <f>IF(A814="P",INDEX('LŠZ P'!A$2:AN$2000,B814,11),INDEX('LŠZ H'!A$2:AM$2000,B814,11))</f>
        <v>ThDr. Jozef ŠIMURDIAK, PhD.</v>
      </c>
      <c r="E814" s="297" t="str">
        <f>IF(A814="P",INDEX('LŠZ P'!A$2:AN$2000,B814,5),INDEX('LŠZ H'!A$2:AM$2000,B814,5))</f>
        <v>OM-L315</v>
      </c>
      <c r="F814" s="298">
        <f>IF(A814="P",INDEX('LŠZ P'!A$2:AN$2000,B814,6),INDEX('LŠZ H'!A$2:AM$2000,B814,6))</f>
        <v>0</v>
      </c>
      <c r="G814" s="258" t="str">
        <f>IF(A814="P",INDEX('LŠZ P'!A$2:AN$2000,B814,21),INDEX('LŠZ H'!A$2:AM$2000,B814,21))</f>
        <v>P</v>
      </c>
      <c r="H814" s="298">
        <f>IF(A814="P",INDEX('LŠZ P'!A$2:AN$2000,B814,17),INDEX('LŠZ H'!A$2:AM$2000,B814,17))</f>
        <v>18239</v>
      </c>
      <c r="I814" s="226">
        <v>43527</v>
      </c>
      <c r="J814" s="258" t="str">
        <f>IF(A814="P",INDEX('LŠZ P'!A$2:AN$2000,B814,2),INDEX('LŠZ H'!A$2:AM$2000,B814,2))</f>
        <v>PK</v>
      </c>
      <c r="K814" s="299" t="str">
        <f>IF(A814="P",CONCATENATE(INDEX('LŠZ P'!A$2:AN$2000,B814,24),",",INDEX('LŠZ P'!A$2:AN$2000,B814,26)," ",INDEX('LŠZ P'!A$2:AN$2000,B814,25)),CONCATENATE(INDEX('LŠZ H'!A$2:AM$2000,B814,24),",",INDEX('LŠZ H'!A$2:AM$2000,B814,26)," ",INDEX('LŠZ H'!A$2:AM$2000,B814,25)))</f>
        <v>Oravská Polhora 702,EN-C 45787</v>
      </c>
      <c r="L814" s="297" t="str">
        <f>IF(A814="P",INDEX('LŠZ P'!A$2:AN$2000,B814,20),INDEX('LŠZ H'!A$2:AM$2000,B814,20))</f>
        <v>Vyparina</v>
      </c>
      <c r="M814" s="297" t="str">
        <f>IF(A814="P",CONCATENATE(INDEX('LŠZ P'!A$2:AN$2000,B814,3),"/",INDEX('LŠZ P'!A$2:AN$2000,B814,4)),CONCATENATE(INDEX('LŠZ H'!A$2:AM$2000,B814,3),"/",INDEX('LŠZ H'!A$2:AM$2000,B814,4)))</f>
        <v>DELTA 3 ML/</v>
      </c>
      <c r="N814" s="297" t="e">
        <f>IF(A814="P",CONCATENATE(INDEX('LŠZ P'!A$2:AN$2000,B814,23),";",INDEX('LŠZ P'!A$2:AN$2000,B814,42)),CONCATENATE(INDEX('LŠZ H'!A$2:AM$2000,B814,23),";",INDEX('LŠZ H'!A$2:AM$2000,B814,39)))</f>
        <v>#REF!</v>
      </c>
      <c r="O814" s="226">
        <v>43719</v>
      </c>
      <c r="P814" s="224"/>
    </row>
    <row r="815" spans="1:16">
      <c r="A815" s="225" t="s">
        <v>489</v>
      </c>
      <c r="B815" s="258">
        <v>34</v>
      </c>
      <c r="C815" s="295">
        <v>812</v>
      </c>
      <c r="D815" s="225" t="str">
        <f>IF(A815="P",INDEX('LŠZ P'!A$2:AN$2000,B815,11),INDEX('LŠZ H'!A$2:AM$2000,B815,11))</f>
        <v>Vladimír KÚDELKA</v>
      </c>
      <c r="E815" s="297" t="str">
        <f>IF(A815="P",INDEX('LŠZ P'!A$2:AN$2000,B815,5),INDEX('LŠZ H'!A$2:AM$2000,B815,5))</f>
        <v>OM-H034</v>
      </c>
      <c r="F815" s="298">
        <f>IF(A815="P",INDEX('LŠZ P'!A$2:AN$2000,B815,6),INDEX('LŠZ H'!A$2:AM$2000,B815,6))</f>
        <v>0</v>
      </c>
      <c r="G815" s="258" t="str">
        <f>IF(A815="P",INDEX('LŠZ P'!A$2:AN$2000,B815,21),INDEX('LŠZ H'!A$2:AM$2000,B815,21))</f>
        <v>P</v>
      </c>
      <c r="H815" s="298">
        <f>IF(A815="P",INDEX('LŠZ P'!A$2:AN$2000,B815,17),INDEX('LŠZ H'!A$2:AM$2000,B815,17))</f>
        <v>16809</v>
      </c>
      <c r="I815" s="226">
        <v>43528</v>
      </c>
      <c r="J815" s="258" t="str">
        <f>IF(A815="P",INDEX('LŠZ P'!A$2:AN$2000,B815,2),INDEX('LŠZ H'!A$2:AM$2000,B815,2))</f>
        <v>MZK</v>
      </c>
      <c r="K815" s="299" t="str">
        <f>IF(A815="P",CONCATENATE(INDEX('LŠZ P'!A$2:AN$2000,B815,24),",",INDEX('LŠZ P'!A$2:AN$2000,B815,26)," ",INDEX('LŠZ P'!A$2:AN$2000,B815,25)),CONCATENATE(INDEX('LŠZ H'!A$2:AM$2000,B815,24),",",INDEX('LŠZ H'!A$2:AM$2000,B815,26)," ",INDEX('LŠZ H'!A$2:AM$2000,B815,25)))</f>
        <v xml:space="preserve">Turie 20,013 12 </v>
      </c>
      <c r="L815" s="297" t="str">
        <f>IF(A815="P",INDEX('LŠZ P'!A$2:AN$2000,B815,20),INDEX('LŠZ H'!A$2:AM$2000,B815,20))</f>
        <v>Badár</v>
      </c>
      <c r="M815" s="297" t="str">
        <f>IF(A815="P",CONCATENATE(INDEX('LŠZ P'!A$2:AN$2000,B815,3),"/",INDEX('LŠZ P'!A$2:AN$2000,B815,4)),CONCATENATE(INDEX('LŠZ H'!A$2:AM$2000,B815,3),"/",INDEX('LŠZ H'!A$2:AM$2000,B815,4)))</f>
        <v>MW 197/AQC 03/</v>
      </c>
      <c r="N815" s="297" t="str">
        <f>IF(A815="P",CONCATENATE(INDEX('LŠZ P'!A$2:AN$2000,B815,23),";",INDEX('LŠZ P'!A$2:AN$2000,B815,42)),CONCATENATE(INDEX('LŠZ H'!A$2:AM$2000,B815,23),";",INDEX('LŠZ H'!A$2:AM$2000,B815,39)))</f>
        <v>206,5/274;</v>
      </c>
      <c r="O815" s="226">
        <v>43710</v>
      </c>
      <c r="P815" s="224"/>
    </row>
    <row r="816" spans="1:16">
      <c r="A816" s="225" t="s">
        <v>722</v>
      </c>
      <c r="B816" s="258">
        <v>851</v>
      </c>
      <c r="C816" s="295">
        <v>813</v>
      </c>
      <c r="D816" s="225" t="str">
        <f>IF(A816="P",INDEX('LŠZ P'!A$2:AN$2000,B816,11),INDEX('LŠZ H'!A$2:AM$2000,B816,11))</f>
        <v>Daniel BUGÁŇ</v>
      </c>
      <c r="E816" s="297" t="str">
        <f>IF(A816="P",INDEX('LŠZ P'!A$2:AN$2000,B816,5),INDEX('LŠZ H'!A$2:AM$2000,B816,5))</f>
        <v>OM-P851</v>
      </c>
      <c r="F816" s="298">
        <f>IF(A816="P",INDEX('LŠZ P'!A$2:AN$2000,B816,6),INDEX('LŠZ H'!A$2:AM$2000,B816,6))</f>
        <v>0</v>
      </c>
      <c r="G816" s="258" t="str">
        <f>IF(A816="P",INDEX('LŠZ P'!A$2:AN$2000,B816,21),INDEX('LŠZ H'!A$2:AM$2000,B816,21))</f>
        <v>P</v>
      </c>
      <c r="H816" s="298">
        <f>IF(A816="P",INDEX('LŠZ P'!A$2:AN$2000,B816,17),INDEX('LŠZ H'!A$2:AM$2000,B816,17))</f>
        <v>20628</v>
      </c>
      <c r="I816" s="226">
        <v>43529</v>
      </c>
      <c r="J816" s="258" t="str">
        <f>IF(A816="P",INDEX('LŠZ P'!A$2:AN$2000,B816,2),INDEX('LŠZ H'!A$2:AM$2000,B816,2))</f>
        <v>PK</v>
      </c>
      <c r="K816" s="299" t="str">
        <f>IF(A816="P",CONCATENATE(INDEX('LŠZ P'!A$2:AN$2000,B816,24),",",INDEX('LŠZ P'!A$2:AN$2000,B816,26)," ",INDEX('LŠZ P'!A$2:AN$2000,B816,25)),CONCATENATE(INDEX('LŠZ H'!A$2:AM$2000,B816,24),",",INDEX('LŠZ H'!A$2:AM$2000,B816,26)," ",INDEX('LŠZ H'!A$2:AM$2000,B816,25)))</f>
        <v>Októbrová 664,EN-A 45529</v>
      </c>
      <c r="L816" s="297" t="str">
        <f>IF(A816="P",INDEX('LŠZ P'!A$2:AN$2000,B816,20),INDEX('LŠZ H'!A$2:AM$2000,B816,20))</f>
        <v>Muhelyi</v>
      </c>
      <c r="M816" s="297" t="str">
        <f>IF(A816="P",CONCATENATE(INDEX('LŠZ P'!A$2:AN$2000,B816,3),"/",INDEX('LŠZ P'!A$2:AN$2000,B816,4)),CONCATENATE(INDEX('LŠZ H'!A$2:AM$2000,B816,3),"/",INDEX('LŠZ H'!A$2:AM$2000,B816,4)))</f>
        <v>ALPHA 6 28/</v>
      </c>
      <c r="N816" s="297" t="e">
        <f>IF(A816="P",CONCATENATE(INDEX('LŠZ P'!A$2:AN$2000,B816,23),";",INDEX('LŠZ P'!A$2:AN$2000,B816,42)),CONCATENATE(INDEX('LŠZ H'!A$2:AM$2000,B816,23),";",INDEX('LŠZ H'!A$2:AM$2000,B816,39)))</f>
        <v>#REF!</v>
      </c>
      <c r="O816" s="226">
        <v>43156</v>
      </c>
      <c r="P816" s="224"/>
    </row>
    <row r="817" spans="1:16">
      <c r="A817" s="225" t="s">
        <v>722</v>
      </c>
      <c r="B817" s="258">
        <v>447</v>
      </c>
      <c r="C817" s="295">
        <v>814</v>
      </c>
      <c r="D817" s="225" t="str">
        <f>IF(A817="P",INDEX('LŠZ P'!A$2:AN$2000,B817,11),INDEX('LŠZ H'!A$2:AM$2000,B817,11))</f>
        <v>Marián STRAKA</v>
      </c>
      <c r="E817" s="297" t="str">
        <f>IF(A817="P",INDEX('LŠZ P'!A$2:AN$2000,B817,5),INDEX('LŠZ H'!A$2:AM$2000,B817,5))</f>
        <v>OM-P447</v>
      </c>
      <c r="F817" s="298" t="str">
        <f>IF(A817="P",INDEX('LŠZ P'!A$2:AN$2000,B817,6),INDEX('LŠZ H'!A$2:AM$2000,B817,6))</f>
        <v>P795</v>
      </c>
      <c r="G817" s="258" t="str">
        <f>IF(A817="P",INDEX('LŠZ P'!A$2:AN$2000,B817,21),INDEX('LŠZ H'!A$2:AM$2000,B817,21))</f>
        <v>P//P</v>
      </c>
      <c r="H817" s="298">
        <f>IF(A817="P",INDEX('LŠZ P'!A$2:AN$2000,B817,17),INDEX('LŠZ H'!A$2:AM$2000,B817,17))</f>
        <v>17771</v>
      </c>
      <c r="I817" s="226">
        <v>43530</v>
      </c>
      <c r="J817" s="258" t="str">
        <f>IF(A817="P",INDEX('LŠZ P'!A$2:AN$2000,B817,2),INDEX('LŠZ H'!A$2:AM$2000,B817,2))</f>
        <v>MPK</v>
      </c>
      <c r="K817" s="299" t="str">
        <f>IF(A817="P",CONCATENATE(INDEX('LŠZ P'!A$2:AN$2000,B817,24),",",INDEX('LŠZ P'!A$2:AN$2000,B817,26)," ",INDEX('LŠZ P'!A$2:AN$2000,B817,25)),CONCATENATE(INDEX('LŠZ H'!A$2:AM$2000,B817,24),",",INDEX('LŠZ H'!A$2:AM$2000,B817,26)," ",INDEX('LŠZ H'!A$2:AM$2000,B817,25)))</f>
        <v>Kysak 363,EN-B 45137</v>
      </c>
      <c r="L817" s="297" t="str">
        <f>IF(A817="P",INDEX('LŠZ P'!A$2:AN$2000,B817,20),INDEX('LŠZ H'!A$2:AM$2000,B817,20))</f>
        <v>Vyparina/Šimko</v>
      </c>
      <c r="M817" s="297" t="str">
        <f>IF(A817="P",CONCATENATE(INDEX('LŠZ P'!A$2:AN$2000,B817,3),"/",INDEX('LŠZ P'!A$2:AN$2000,B817,4)),CONCATENATE(INDEX('LŠZ H'!A$2:AM$2000,B817,3),"/",INDEX('LŠZ H'!A$2:AM$2000,B817,4)))</f>
        <v>ION 3 L /RR ELECTRIC F 200</v>
      </c>
      <c r="N817" s="297" t="e">
        <f>IF(A817="P",CONCATENATE(INDEX('LŠZ P'!A$2:AN$2000,B817,23),";",INDEX('LŠZ P'!A$2:AN$2000,B817,42)),CONCATENATE(INDEX('LŠZ H'!A$2:AM$2000,B817,23),";",INDEX('LŠZ H'!A$2:AM$2000,B817,39)))</f>
        <v>#REF!</v>
      </c>
      <c r="O817" s="226" t="s">
        <v>3880</v>
      </c>
      <c r="P817" s="224"/>
    </row>
    <row r="818" spans="1:16">
      <c r="A818" s="225" t="s">
        <v>722</v>
      </c>
      <c r="B818" s="258">
        <v>806</v>
      </c>
      <c r="C818" s="295">
        <v>815</v>
      </c>
      <c r="D818" s="225">
        <f>IF(A818="P",INDEX('LŠZ P'!A$2:AN$2000,B818,11),INDEX('LŠZ H'!A$2:AM$2000,B818,11))</f>
        <v>0</v>
      </c>
      <c r="E818" s="297" t="str">
        <f>IF(A818="P",INDEX('LŠZ P'!A$2:AN$2000,B818,5),INDEX('LŠZ H'!A$2:AM$2000,B818,5))</f>
        <v>OM-P806</v>
      </c>
      <c r="F818" s="225">
        <f>IF(A818="P",INDEX('LŠZ P'!A$2:AN$2000,B818,6),INDEX('LŠZ H'!A$2:AM$2000,B818,6))</f>
        <v>0</v>
      </c>
      <c r="G818" s="258">
        <f>IF(A818="P",INDEX('LŠZ P'!A$2:AN$2000,B818,21),INDEX('LŠZ H'!A$2:AM$2000,B818,21))</f>
        <v>0</v>
      </c>
      <c r="H818" s="298">
        <f>IF(A818="P",INDEX('LŠZ P'!A$2:AN$2000,B818,17),INDEX('LŠZ H'!A$2:AM$2000,B818,17))</f>
        <v>0</v>
      </c>
      <c r="I818" s="226">
        <v>43531</v>
      </c>
      <c r="J818" s="258" t="str">
        <f>IF(A818="P",INDEX('LŠZ P'!A$2:AN$2000,B818,2),INDEX('LŠZ H'!A$2:AM$2000,B818,2))</f>
        <v>8.1.2024, 24 mesiacov</v>
      </c>
      <c r="K818" s="299" t="str">
        <f>IF(A818="P",CONCATENATE(INDEX('LŠZ P'!A$2:AN$2000,B818,24),",",INDEX('LŠZ P'!A$2:AN$2000,B818,26)," ",INDEX('LŠZ P'!A$2:AN$2000,B818,25)),CONCATENATE(INDEX('LŠZ H'!A$2:AM$2000,B818,24),",",INDEX('LŠZ H'!A$2:AM$2000,B818,26)," ",INDEX('LŠZ H'!A$2:AM$2000,B818,25)))</f>
        <v xml:space="preserve">, </v>
      </c>
      <c r="L818" s="297">
        <f>IF(A818="P",INDEX('LŠZ P'!A$2:AN$2000,B818,20),INDEX('LŠZ H'!A$2:AM$2000,B818,20))</f>
        <v>0</v>
      </c>
      <c r="M818" s="297" t="str">
        <f>IF(A818="P",CONCATENATE(INDEX('LŠZ P'!A$2:AN$2000,B818,3),"/",INDEX('LŠZ P'!A$2:AN$2000,B818,4)),CONCATENATE(INDEX('LŠZ H'!A$2:AM$2000,B818,3),"/",INDEX('LŠZ H'!A$2:AM$2000,B818,4)))</f>
        <v>/</v>
      </c>
      <c r="N818" s="297" t="e">
        <f>IF(A818="P",CONCATENATE(INDEX('LŠZ P'!A$2:AN$2000,B818,23),";",INDEX('LŠZ P'!A$2:AN$2000,B818,42)),CONCATENATE(INDEX('LŠZ H'!A$2:AM$2000,B818,23),";",INDEX('LŠZ H'!A$2:AM$2000,B818,39)))</f>
        <v>#REF!</v>
      </c>
      <c r="O818" s="226">
        <v>43716</v>
      </c>
      <c r="P818" s="224"/>
    </row>
    <row r="819" spans="1:16">
      <c r="A819" s="225" t="s">
        <v>722</v>
      </c>
      <c r="B819" s="258">
        <v>613</v>
      </c>
      <c r="C819" s="295">
        <v>816</v>
      </c>
      <c r="D819" s="225" t="str">
        <f>IF(A819="P",INDEX('LŠZ P'!A$2:AN$2000,B819,11),INDEX('LŠZ H'!A$2:AM$2000,B819,11))</f>
        <v>Peter SEMAN</v>
      </c>
      <c r="E819" s="297" t="str">
        <f>IF(A819="P",INDEX('LŠZ P'!A$2:AN$2000,B819,5),INDEX('LŠZ H'!A$2:AM$2000,B819,5))</f>
        <v>OM-P613</v>
      </c>
      <c r="F819" s="298" t="str">
        <f>IF(A819="P",INDEX('LŠZ P'!A$2:AN$2000,B819,6),INDEX('LŠZ H'!A$2:AM$2000,B819,6))</f>
        <v>P476</v>
      </c>
      <c r="G819" s="258" t="str">
        <f>IF(A819="P",INDEX('LŠZ P'!A$2:AN$2000,B819,21),INDEX('LŠZ H'!A$2:AM$2000,B819,21))</f>
        <v>P,Z</v>
      </c>
      <c r="H819" s="298">
        <f>IF(A819="P",INDEX('LŠZ P'!A$2:AN$2000,B819,17),INDEX('LŠZ H'!A$2:AM$2000,B819,17))</f>
        <v>21416</v>
      </c>
      <c r="I819" s="226">
        <v>43532</v>
      </c>
      <c r="J819" s="258" t="str">
        <f>IF(A819="P",INDEX('LŠZ P'!A$2:AN$2000,B819,2),INDEX('LŠZ H'!A$2:AM$2000,B819,2))</f>
        <v>MPK</v>
      </c>
      <c r="K819" s="299" t="str">
        <f>IF(A819="P",CONCATENATE(INDEX('LŠZ P'!A$2:AN$2000,B819,24),",",INDEX('LŠZ P'!A$2:AN$2000,B819,26)," ",INDEX('LŠZ P'!A$2:AN$2000,B819,25)),CONCATENATE(INDEX('LŠZ H'!A$2:AM$2000,B819,24),",",INDEX('LŠZ H'!A$2:AM$2000,B819,26)," ",INDEX('LŠZ H'!A$2:AM$2000,B819,25)))</f>
        <v>Školská 289,EN-C 45848</v>
      </c>
      <c r="L819" s="297" t="str">
        <f>IF(A819="P",INDEX('LŠZ P'!A$2:AN$2000,B819,20),INDEX('LŠZ H'!A$2:AM$2000,B819,20))</f>
        <v>Šimko</v>
      </c>
      <c r="M819" s="297" t="str">
        <f>IF(A819="P",CONCATENATE(INDEX('LŠZ P'!A$2:AN$2000,B819,3),"/",INDEX('LŠZ P'!A$2:AN$2000,B819,4)),CONCATENATE(INDEX('LŠZ H'!A$2:AM$2000,B819,3),"/",INDEX('LŠZ H'!A$2:AM$2000,B819,4)))</f>
        <v>FORCE SP TOURING M/</v>
      </c>
      <c r="N819" s="297" t="e">
        <f>IF(A819="P",CONCATENATE(INDEX('LŠZ P'!A$2:AN$2000,B819,23),";",INDEX('LŠZ P'!A$2:AN$2000,B819,42)),CONCATENATE(INDEX('LŠZ H'!A$2:AM$2000,B819,23),";",INDEX('LŠZ H'!A$2:AM$2000,B819,39)))</f>
        <v>#REF!</v>
      </c>
      <c r="O819" s="226">
        <v>43716</v>
      </c>
      <c r="P819" s="224"/>
    </row>
    <row r="820" spans="1:16">
      <c r="A820" s="225" t="s">
        <v>722</v>
      </c>
      <c r="B820" s="258">
        <v>1089</v>
      </c>
      <c r="C820" s="295">
        <v>817</v>
      </c>
      <c r="D820" s="225" t="str">
        <f>IF(A820="P",INDEX('LŠZ P'!A$2:AN$2000,B820,11),INDEX('LŠZ H'!A$2:AM$2000,B820,11))</f>
        <v>Miroslav ZVADA</v>
      </c>
      <c r="E820" s="297" t="str">
        <f>IF(A820="P",INDEX('LŠZ P'!A$2:AN$2000,B820,5),INDEX('LŠZ H'!A$2:AM$2000,B820,5))</f>
        <v>OM-L089</v>
      </c>
      <c r="F820" s="298">
        <f>IF(A820="P",INDEX('LŠZ P'!A$2:AN$2000,B820,6),INDEX('LŠZ H'!A$2:AM$2000,B820,6))</f>
        <v>0</v>
      </c>
      <c r="G820" s="258" t="str">
        <f>IF(A820="P",INDEX('LŠZ P'!A$2:AN$2000,B820,21),INDEX('LŠZ H'!A$2:AM$2000,B820,21))</f>
        <v>P</v>
      </c>
      <c r="H820" s="298">
        <f>IF(A820="P",INDEX('LŠZ P'!A$2:AN$2000,B820,17),INDEX('LŠZ H'!A$2:AM$2000,B820,17))</f>
        <v>20239</v>
      </c>
      <c r="I820" s="226">
        <v>43533</v>
      </c>
      <c r="J820" s="258" t="str">
        <f>IF(A820="P",INDEX('LŠZ P'!A$2:AN$2000,B820,2),INDEX('LŠZ H'!A$2:AM$2000,B820,2))</f>
        <v>PK</v>
      </c>
      <c r="K820" s="299" t="str">
        <f>IF(A820="P",CONCATENATE(INDEX('LŠZ P'!A$2:AN$2000,B820,24),",",INDEX('LŠZ P'!A$2:AN$2000,B820,26)," ",INDEX('LŠZ P'!A$2:AN$2000,B820,25)),CONCATENATE(INDEX('LŠZ H'!A$2:AM$2000,B820,24),",",INDEX('LŠZ H'!A$2:AM$2000,B820,26)," ",INDEX('LŠZ H'!A$2:AM$2000,B820,25)))</f>
        <v>Dúhová 4,EN-B 45331</v>
      </c>
      <c r="L820" s="297" t="str">
        <f>IF(A820="P",INDEX('LŠZ P'!A$2:AN$2000,B820,20),INDEX('LŠZ H'!A$2:AM$2000,B820,20))</f>
        <v>Kačmár</v>
      </c>
      <c r="M820" s="297" t="str">
        <f>IF(A820="P",CONCATENATE(INDEX('LŠZ P'!A$2:AN$2000,B820,3),"/",INDEX('LŠZ P'!A$2:AN$2000,B820,4)),CONCATENATE(INDEX('LŠZ H'!A$2:AM$2000,B820,3),"/",INDEX('LŠZ H'!A$2:AM$2000,B820,4)))</f>
        <v>GOLDEN 4 26/</v>
      </c>
      <c r="N820" s="297" t="e">
        <f>IF(A820="P",CONCATENATE(INDEX('LŠZ P'!A$2:AN$2000,B820,23),";",INDEX('LŠZ P'!A$2:AN$2000,B820,42)),CONCATENATE(INDEX('LŠZ H'!A$2:AM$2000,B820,23),";",INDEX('LŠZ H'!A$2:AM$2000,B820,39)))</f>
        <v>#REF!</v>
      </c>
      <c r="O820" s="226">
        <v>43720</v>
      </c>
      <c r="P820" s="224"/>
    </row>
    <row r="821" spans="1:16">
      <c r="A821" s="225" t="s">
        <v>722</v>
      </c>
      <c r="B821" s="258">
        <v>211</v>
      </c>
      <c r="C821" s="295">
        <v>818</v>
      </c>
      <c r="D821" s="225" t="str">
        <f>IF(A821="P",INDEX('LŠZ P'!A$2:AN$2000,B821,11),INDEX('LŠZ H'!A$2:AM$2000,B821,11))</f>
        <v>Ing. Miloslav ŠTOFA</v>
      </c>
      <c r="E821" s="297" t="str">
        <f>IF(A821="P",INDEX('LŠZ P'!A$2:AN$2000,B821,5),INDEX('LŠZ H'!A$2:AM$2000,B821,5))</f>
        <v>OM-P211</v>
      </c>
      <c r="F821" s="298" t="str">
        <f>IF(A821="P",INDEX('LŠZ P'!A$2:AN$2000,B821,6),INDEX('LŠZ H'!A$2:AM$2000,B821,6))</f>
        <v>P211</v>
      </c>
      <c r="G821" s="258" t="str">
        <f>IF(A821="P",INDEX('LŠZ P'!A$2:AN$2000,B821,21),INDEX('LŠZ H'!A$2:AM$2000,B821,21))</f>
        <v>P,P</v>
      </c>
      <c r="H821" s="298">
        <f>IF(A821="P",INDEX('LŠZ P'!A$2:AN$2000,B821,17),INDEX('LŠZ H'!A$2:AM$2000,B821,17))</f>
        <v>22489</v>
      </c>
      <c r="I821" s="226">
        <v>43534</v>
      </c>
      <c r="J821" s="258" t="str">
        <f>IF(A821="P",INDEX('LŠZ P'!A$2:AN$2000,B821,2),INDEX('LŠZ H'!A$2:AM$2000,B821,2))</f>
        <v>MPK</v>
      </c>
      <c r="K821" s="299" t="str">
        <f>IF(A821="P",CONCATENATE(INDEX('LŠZ P'!A$2:AN$2000,B821,24),",",INDEX('LŠZ P'!A$2:AN$2000,B821,26)," ",INDEX('LŠZ P'!A$2:AN$2000,B821,25)),CONCATENATE(INDEX('LŠZ H'!A$2:AM$2000,B821,24),",",INDEX('LŠZ H'!A$2:AM$2000,B821,26)," ",INDEX('LŠZ H'!A$2:AM$2000,B821,25)))</f>
        <v>Mikovíniho 12,DGAC 45474</v>
      </c>
      <c r="L821" s="297" t="str">
        <f>IF(A821="P",INDEX('LŠZ P'!A$2:AN$2000,B821,20),INDEX('LŠZ H'!A$2:AM$2000,B821,20))</f>
        <v>Šimko</v>
      </c>
      <c r="M821" s="297" t="str">
        <f>IF(A821="P",CONCATENATE(INDEX('LŠZ P'!A$2:AN$2000,B821,3),"/",INDEX('LŠZ P'!A$2:AN$2000,B821,4)),CONCATENATE(INDEX('LŠZ H'!A$2:AM$2000,B821,3),"/",INDEX('LŠZ H'!A$2:AM$2000,B821,4)))</f>
        <v>LIFT M/XC 200</v>
      </c>
      <c r="N821" s="297" t="e">
        <f>IF(A821="P",CONCATENATE(INDEX('LŠZ P'!A$2:AN$2000,B821,23),";",INDEX('LŠZ P'!A$2:AN$2000,B821,42)),CONCATENATE(INDEX('LŠZ H'!A$2:AM$2000,B821,23),";",INDEX('LŠZ H'!A$2:AM$2000,B821,39)))</f>
        <v>#REF!</v>
      </c>
      <c r="O821" s="226">
        <v>43716</v>
      </c>
      <c r="P821" s="224"/>
    </row>
    <row r="822" spans="1:16">
      <c r="A822" s="225" t="s">
        <v>722</v>
      </c>
      <c r="B822" s="258">
        <v>955</v>
      </c>
      <c r="C822" s="295">
        <v>819</v>
      </c>
      <c r="D822" s="225">
        <f>IF(A822="P",INDEX('LŠZ P'!A$2:AN$2000,B822,11),INDEX('LŠZ H'!A$2:AM$2000,B822,11))</f>
        <v>0</v>
      </c>
      <c r="E822" s="297" t="str">
        <f>IF(A822="P",INDEX('LŠZ P'!A$2:AN$2000,B822,5),INDEX('LŠZ H'!A$2:AM$2000,B822,5))</f>
        <v>OM-P955</v>
      </c>
      <c r="F822" s="298">
        <f>IF(A822="P",INDEX('LŠZ P'!A$2:AN$2000,B822,6),INDEX('LŠZ H'!A$2:AM$2000,B822,6))</f>
        <v>0</v>
      </c>
      <c r="G822" s="258">
        <f>IF(A822="P",INDEX('LŠZ P'!A$2:AN$2000,B822,21),INDEX('LŠZ H'!A$2:AM$2000,B822,21))</f>
        <v>0</v>
      </c>
      <c r="H822" s="298">
        <f>IF(A822="P",INDEX('LŠZ P'!A$2:AN$2000,B822,17),INDEX('LŠZ H'!A$2:AM$2000,B822,17))</f>
        <v>0</v>
      </c>
      <c r="I822" s="226">
        <v>43535</v>
      </c>
      <c r="J822" s="258" t="str">
        <f>IF(A822="P",INDEX('LŠZ P'!A$2:AN$2000,B822,2),INDEX('LŠZ H'!A$2:AM$2000,B822,2))</f>
        <v>11.1.2024, 24 mesiacov</v>
      </c>
      <c r="K822" s="299" t="str">
        <f>IF(A822="P",CONCATENATE(INDEX('LŠZ P'!A$2:AN$2000,B822,24),",",INDEX('LŠZ P'!A$2:AN$2000,B822,26)," ",INDEX('LŠZ P'!A$2:AN$2000,B822,25)),CONCATENATE(INDEX('LŠZ H'!A$2:AM$2000,B822,24),",",INDEX('LŠZ H'!A$2:AM$2000,B822,26)," ",INDEX('LŠZ H'!A$2:AM$2000,B822,25)))</f>
        <v xml:space="preserve">, </v>
      </c>
      <c r="L822" s="297">
        <f>IF(A822="P",INDEX('LŠZ P'!A$2:AN$2000,B822,20),INDEX('LŠZ H'!A$2:AM$2000,B822,20))</f>
        <v>0</v>
      </c>
      <c r="M822" s="297" t="str">
        <f>IF(A822="P",CONCATENATE(INDEX('LŠZ P'!A$2:AN$2000,B822,3),"/",INDEX('LŠZ P'!A$2:AN$2000,B822,4)),CONCATENATE(INDEX('LŠZ H'!A$2:AM$2000,B822,3),"/",INDEX('LŠZ H'!A$2:AM$2000,B822,4)))</f>
        <v>/</v>
      </c>
      <c r="N822" s="297" t="e">
        <f>IF(A822="P",CONCATENATE(INDEX('LŠZ P'!A$2:AN$2000,B822,23),";",INDEX('LŠZ P'!A$2:AN$2000,B822,42)),CONCATENATE(INDEX('LŠZ H'!A$2:AM$2000,B822,23),";",INDEX('LŠZ H'!A$2:AM$2000,B822,39)))</f>
        <v>#REF!</v>
      </c>
      <c r="O822" s="226">
        <v>43715</v>
      </c>
      <c r="P822" s="224"/>
    </row>
    <row r="823" spans="1:16">
      <c r="A823" s="225" t="s">
        <v>722</v>
      </c>
      <c r="B823" s="258">
        <v>355</v>
      </c>
      <c r="C823" s="295">
        <v>820</v>
      </c>
      <c r="D823" s="225" t="str">
        <f>IF(A823="P",INDEX('LŠZ P'!A$2:AN$2000,B823,11),INDEX('LŠZ H'!A$2:AM$2000,B823,11))</f>
        <v>Jaroslav VARDŽÍK</v>
      </c>
      <c r="E823" s="297" t="str">
        <f>IF(A823="P",INDEX('LŠZ P'!A$2:AN$2000,B823,5),INDEX('LŠZ H'!A$2:AM$2000,B823,5))</f>
        <v>OM-P355</v>
      </c>
      <c r="F823" s="298">
        <f>IF(A823="P",INDEX('LŠZ P'!A$2:AN$2000,B823,6),INDEX('LŠZ H'!A$2:AM$2000,B823,6))</f>
        <v>0</v>
      </c>
      <c r="G823" s="258" t="str">
        <f>IF(A823="P",INDEX('LŠZ P'!A$2:AN$2000,B823,21),INDEX('LŠZ H'!A$2:AM$2000,B823,21))</f>
        <v>P</v>
      </c>
      <c r="H823" s="298">
        <f>IF(A823="P",INDEX('LŠZ P'!A$2:AN$2000,B823,17),INDEX('LŠZ H'!A$2:AM$2000,B823,17))</f>
        <v>20716</v>
      </c>
      <c r="I823" s="226">
        <v>43536</v>
      </c>
      <c r="J823" s="258" t="str">
        <f>IF(A823="P",INDEX('LŠZ P'!A$2:AN$2000,B823,2),INDEX('LŠZ H'!A$2:AM$2000,B823,2))</f>
        <v>PK</v>
      </c>
      <c r="K823" s="299" t="str">
        <f>IF(A823="P",CONCATENATE(INDEX('LŠZ P'!A$2:AN$2000,B823,24),",",INDEX('LŠZ P'!A$2:AN$2000,B823,26)," ",INDEX('LŠZ P'!A$2:AN$2000,B823,25)),CONCATENATE(INDEX('LŠZ H'!A$2:AM$2000,B823,24),",",INDEX('LŠZ H'!A$2:AM$2000,B823,26)," ",INDEX('LŠZ H'!A$2:AM$2000,B823,25)))</f>
        <v>Horné Breziny 1,EN-B 45573</v>
      </c>
      <c r="L823" s="297" t="str">
        <f>IF(A823="P",INDEX('LŠZ P'!A$2:AN$2000,B823,20),INDEX('LŠZ H'!A$2:AM$2000,B823,20))</f>
        <v>Kišš</v>
      </c>
      <c r="M823" s="297" t="str">
        <f>IF(A823="P",CONCATENATE(INDEX('LŠZ P'!A$2:AN$2000,B823,3),"/",INDEX('LŠZ P'!A$2:AN$2000,B823,4)),CONCATENATE(INDEX('LŠZ H'!A$2:AM$2000,B823,3),"/",INDEX('LŠZ H'!A$2:AM$2000,B823,4)))</f>
        <v>RUSH 4 ML/</v>
      </c>
      <c r="N823" s="297" t="e">
        <f>IF(A823="P",CONCATENATE(INDEX('LŠZ P'!A$2:AN$2000,B823,23),";",INDEX('LŠZ P'!A$2:AN$2000,B823,42)),CONCATENATE(INDEX('LŠZ H'!A$2:AM$2000,B823,23),";",INDEX('LŠZ H'!A$2:AM$2000,B823,39)))</f>
        <v>#REF!</v>
      </c>
      <c r="O823" s="226">
        <v>43716</v>
      </c>
      <c r="P823" s="224"/>
    </row>
    <row r="824" spans="1:16">
      <c r="A824" s="225" t="s">
        <v>722</v>
      </c>
      <c r="B824" s="258">
        <v>618</v>
      </c>
      <c r="C824" s="295">
        <v>821</v>
      </c>
      <c r="D824" s="225" t="str">
        <f>IF(A824="P",INDEX('LŠZ P'!A$2:AN$2000,B824,11),INDEX('LŠZ H'!A$2:AM$2000,B824,11))</f>
        <v>Ing. Martin ŠEDA</v>
      </c>
      <c r="E824" s="297" t="str">
        <f>IF(A824="P",INDEX('LŠZ P'!A$2:AN$2000,B824,5),INDEX('LŠZ H'!A$2:AM$2000,B824,5))</f>
        <v>OM-P618</v>
      </c>
      <c r="F824" s="298">
        <f>IF(A824="P",INDEX('LŠZ P'!A$2:AN$2000,B824,6),INDEX('LŠZ H'!A$2:AM$2000,B824,6))</f>
        <v>0</v>
      </c>
      <c r="G824" s="258" t="str">
        <f>IF(A824="P",INDEX('LŠZ P'!A$2:AN$2000,B824,21),INDEX('LŠZ H'!A$2:AM$2000,B824,21))</f>
        <v>P</v>
      </c>
      <c r="H824" s="298">
        <f>IF(A824="P",INDEX('LŠZ P'!A$2:AN$2000,B824,17),INDEX('LŠZ H'!A$2:AM$2000,B824,17))</f>
        <v>22020</v>
      </c>
      <c r="I824" s="226">
        <v>43537</v>
      </c>
      <c r="J824" s="258" t="str">
        <f>IF(A824="P",INDEX('LŠZ P'!A$2:AN$2000,B824,2),INDEX('LŠZ H'!A$2:AM$2000,B824,2))</f>
        <v>PK</v>
      </c>
      <c r="K824" s="299" t="str">
        <f>IF(A824="P",CONCATENATE(INDEX('LŠZ P'!A$2:AN$2000,B824,24),",",INDEX('LŠZ P'!A$2:AN$2000,B824,26)," ",INDEX('LŠZ P'!A$2:AN$2000,B824,25)),CONCATENATE(INDEX('LŠZ H'!A$2:AM$2000,B824,24),",",INDEX('LŠZ H'!A$2:AM$2000,B824,26)," ",INDEX('LŠZ H'!A$2:AM$2000,B824,25)))</f>
        <v>Mierová 2121/5,EN-C 46022</v>
      </c>
      <c r="L824" s="297" t="str">
        <f>IF(A824="P",INDEX('LŠZ P'!A$2:AN$2000,B824,20),INDEX('LŠZ H'!A$2:AM$2000,B824,20))</f>
        <v>Muhelyi</v>
      </c>
      <c r="M824" s="297" t="str">
        <f>IF(A824="P",CONCATENATE(INDEX('LŠZ P'!A$2:AN$2000,B824,3),"/",INDEX('LŠZ P'!A$2:AN$2000,B824,4)),CONCATENATE(INDEX('LŠZ H'!A$2:AM$2000,B824,3),"/",INDEX('LŠZ H'!A$2:AM$2000,B824,4)))</f>
        <v>DELTA 3 ML/</v>
      </c>
      <c r="N824" s="297" t="e">
        <f>IF(A824="P",CONCATENATE(INDEX('LŠZ P'!A$2:AN$2000,B824,23),";",INDEX('LŠZ P'!A$2:AN$2000,B824,42)),CONCATENATE(INDEX('LŠZ H'!A$2:AM$2000,B824,23),";",INDEX('LŠZ H'!A$2:AM$2000,B824,39)))</f>
        <v>#REF!</v>
      </c>
      <c r="O824" s="226">
        <v>43725</v>
      </c>
      <c r="P824" s="224"/>
    </row>
    <row r="825" spans="1:16">
      <c r="A825" s="225" t="s">
        <v>722</v>
      </c>
      <c r="B825" s="258">
        <v>1270</v>
      </c>
      <c r="C825" s="295">
        <v>822</v>
      </c>
      <c r="D825" s="225" t="str">
        <f>IF(A825="P",INDEX('LŠZ P'!A$2:AN$2000,B825,11),INDEX('LŠZ H'!A$2:AM$2000,B825,11))</f>
        <v>Dávid TARÁBEK</v>
      </c>
      <c r="E825" s="297" t="str">
        <f>IF(A825="P",INDEX('LŠZ P'!A$2:AN$2000,B825,5),INDEX('LŠZ H'!A$2:AM$2000,B825,5))</f>
        <v>OM-L270</v>
      </c>
      <c r="F825" s="298">
        <f>IF(A825="P",INDEX('LŠZ P'!A$2:AN$2000,B825,6),INDEX('LŠZ H'!A$2:AM$2000,B825,6))</f>
        <v>0</v>
      </c>
      <c r="G825" s="258" t="str">
        <f>IF(A825="P",INDEX('LŠZ P'!A$2:AN$2000,B825,21),INDEX('LŠZ H'!A$2:AM$2000,B825,21))</f>
        <v>V</v>
      </c>
      <c r="H825" s="298">
        <f>IF(A825="P",INDEX('LŠZ P'!A$2:AN$2000,B825,17),INDEX('LŠZ H'!A$2:AM$2000,B825,17))</f>
        <v>22206</v>
      </c>
      <c r="I825" s="226">
        <v>43538</v>
      </c>
      <c r="J825" s="258" t="str">
        <f>IF(A825="P",INDEX('LŠZ P'!A$2:AN$2000,B825,2),INDEX('LŠZ H'!A$2:AM$2000,B825,2))</f>
        <v>PK</v>
      </c>
      <c r="K825" s="299" t="str">
        <f>IF(A825="P",CONCATENATE(INDEX('LŠZ P'!A$2:AN$2000,B825,24),",",INDEX('LŠZ P'!A$2:AN$2000,B825,26)," ",INDEX('LŠZ P'!A$2:AN$2000,B825,25)),CONCATENATE(INDEX('LŠZ H'!A$2:AM$2000,B825,24),",",INDEX('LŠZ H'!A$2:AM$2000,B825,26)," ",INDEX('LŠZ H'!A$2:AM$2000,B825,25)))</f>
        <v>M. Slovenskej 988/4,EN 926-1 45358</v>
      </c>
      <c r="L825" s="297" t="str">
        <f>IF(A825="P",INDEX('LŠZ P'!A$2:AN$2000,B825,20),INDEX('LŠZ H'!A$2:AM$2000,B825,20))</f>
        <v>Vrabec</v>
      </c>
      <c r="M825" s="297" t="str">
        <f>IF(A825="P",CONCATENATE(INDEX('LŠZ P'!A$2:AN$2000,B825,3),"/",INDEX('LŠZ P'!A$2:AN$2000,B825,4)),CONCATENATE(INDEX('LŠZ H'!A$2:AM$2000,B825,3),"/",INDEX('LŠZ H'!A$2:AM$2000,B825,4)))</f>
        <v>EMILIE PEACE II - 20/</v>
      </c>
      <c r="N825" s="297" t="e">
        <f>IF(A825="P",CONCATENATE(INDEX('LŠZ P'!A$2:AN$2000,B825,23),";",INDEX('LŠZ P'!A$2:AN$2000,B825,42)),CONCATENATE(INDEX('LŠZ H'!A$2:AM$2000,B825,23),";",INDEX('LŠZ H'!A$2:AM$2000,B825,39)))</f>
        <v>#REF!</v>
      </c>
      <c r="O825" s="226">
        <v>43725</v>
      </c>
      <c r="P825" s="224"/>
    </row>
    <row r="826" spans="1:16">
      <c r="A826" s="225" t="s">
        <v>722</v>
      </c>
      <c r="B826" s="258">
        <v>619</v>
      </c>
      <c r="C826" s="295">
        <v>823</v>
      </c>
      <c r="D826" s="225" t="str">
        <f>IF(A826="P",INDEX('LŠZ P'!A$2:AN$2000,B826,11),INDEX('LŠZ H'!A$2:AM$2000,B826,11))</f>
        <v>Juraj LAUKO</v>
      </c>
      <c r="E826" s="297" t="str">
        <f>IF(A826="P",INDEX('LŠZ P'!A$2:AN$2000,B826,5),INDEX('LŠZ H'!A$2:AM$2000,B826,5))</f>
        <v>OM-P619</v>
      </c>
      <c r="F826" s="298">
        <f>IF(A826="P",INDEX('LŠZ P'!A$2:AN$2000,B826,6),INDEX('LŠZ H'!A$2:AM$2000,B826,6))</f>
        <v>0</v>
      </c>
      <c r="G826" s="258" t="str">
        <f>IF(A826="P",INDEX('LŠZ P'!A$2:AN$2000,B826,21),INDEX('LŠZ H'!A$2:AM$2000,B826,21))</f>
        <v>V</v>
      </c>
      <c r="H826" s="298">
        <f>IF(A826="P",INDEX('LŠZ P'!A$2:AN$2000,B826,17),INDEX('LŠZ H'!A$2:AM$2000,B826,17))</f>
        <v>21529</v>
      </c>
      <c r="I826" s="226">
        <v>43539</v>
      </c>
      <c r="J826" s="258" t="str">
        <f>IF(A826="P",INDEX('LŠZ P'!A$2:AN$2000,B826,2),INDEX('LŠZ H'!A$2:AM$2000,B826,2))</f>
        <v>PK</v>
      </c>
      <c r="K826" s="299" t="str">
        <f>IF(A826="P",CONCATENATE(INDEX('LŠZ P'!A$2:AN$2000,B826,24),",",INDEX('LŠZ P'!A$2:AN$2000,B826,26)," ",INDEX('LŠZ P'!A$2:AN$2000,B826,25)),CONCATENATE(INDEX('LŠZ H'!A$2:AM$2000,B826,24),",",INDEX('LŠZ H'!A$2:AM$2000,B826,26)," ",INDEX('LŠZ H'!A$2:AM$2000,B826,25)))</f>
        <v>Školské námestie 392/28,NIL 44449</v>
      </c>
      <c r="L826" s="297" t="str">
        <f>IF(A826="P",INDEX('LŠZ P'!A$2:AN$2000,B826,20),INDEX('LŠZ H'!A$2:AM$2000,B826,20))</f>
        <v>Čierny</v>
      </c>
      <c r="M826" s="297" t="str">
        <f>IF(A826="P",CONCATENATE(INDEX('LŠZ P'!A$2:AN$2000,B826,3),"/",INDEX('LŠZ P'!A$2:AN$2000,B826,4)),CONCATENATE(INDEX('LŠZ H'!A$2:AM$2000,B826,3),"/",INDEX('LŠZ H'!A$2:AM$2000,B826,4)))</f>
        <v>AXON 26/</v>
      </c>
      <c r="N826" s="297" t="e">
        <f>IF(A826="P",CONCATENATE(INDEX('LŠZ P'!A$2:AN$2000,B826,23),";",INDEX('LŠZ P'!A$2:AN$2000,B826,42)),CONCATENATE(INDEX('LŠZ H'!A$2:AM$2000,B826,23),";",INDEX('LŠZ H'!A$2:AM$2000,B826,39)))</f>
        <v>#REF!</v>
      </c>
      <c r="O826" s="226">
        <v>43680</v>
      </c>
      <c r="P826" s="224"/>
    </row>
    <row r="827" spans="1:16">
      <c r="A827" s="225" t="s">
        <v>722</v>
      </c>
      <c r="B827" s="258">
        <v>774</v>
      </c>
      <c r="C827" s="295">
        <v>824</v>
      </c>
      <c r="D827" s="225" t="str">
        <f>IF(A827="P",INDEX('LŠZ P'!A$2:AN$2000,B827,11),INDEX('LŠZ H'!A$2:AM$2000,B827,11))</f>
        <v>Slavomír LÁSZLO</v>
      </c>
      <c r="E827" s="297" t="str">
        <f>IF(A827="P",INDEX('LŠZ P'!A$2:AN$2000,B827,5),INDEX('LŠZ H'!A$2:AM$2000,B827,5))</f>
        <v>OM-P774</v>
      </c>
      <c r="F827" s="225">
        <f>IF(A827="P",INDEX('LŠZ P'!A$2:AN$2000,B827,6),INDEX('LŠZ H'!A$2:AM$2000,B827,6))</f>
        <v>0</v>
      </c>
      <c r="G827" s="258" t="str">
        <f>IF(A827="P",INDEX('LŠZ P'!A$2:AN$2000,B827,21),INDEX('LŠZ H'!A$2:AM$2000,B827,21))</f>
        <v>P,Z</v>
      </c>
      <c r="H827" s="298">
        <f>IF(A827="P",INDEX('LŠZ P'!A$2:AN$2000,B827,17),INDEX('LŠZ H'!A$2:AM$2000,B827,17))</f>
        <v>20466</v>
      </c>
      <c r="I827" s="226">
        <v>43540</v>
      </c>
      <c r="J827" s="258" t="str">
        <f>IF(A827="P",INDEX('LŠZ P'!A$2:AN$2000,B827,2),INDEX('LŠZ H'!A$2:AM$2000,B827,2))</f>
        <v>PK</v>
      </c>
      <c r="K827" s="299" t="str">
        <f>IF(A827="P",CONCATENATE(INDEX('LŠZ P'!A$2:AN$2000,B827,24),",",INDEX('LŠZ P'!A$2:AN$2000,B827,26)," ",INDEX('LŠZ P'!A$2:AN$2000,B827,25)),CONCATENATE(INDEX('LŠZ H'!A$2:AM$2000,B827,24),",",INDEX('LŠZ H'!A$2:AM$2000,B827,26)," ",INDEX('LŠZ H'!A$2:AM$2000,B827,25)))</f>
        <v>P.J.Šafárika 16/11,EN-A 44711</v>
      </c>
      <c r="L827" s="297" t="str">
        <f>IF(A827="P",INDEX('LŠZ P'!A$2:AN$2000,B827,20),INDEX('LŠZ H'!A$2:AM$2000,B827,20))</f>
        <v>Kačmár</v>
      </c>
      <c r="M827" s="297" t="str">
        <f>IF(A827="P",CONCATENATE(INDEX('LŠZ P'!A$2:AN$2000,B827,3),"/",INDEX('LŠZ P'!A$2:AN$2000,B827,4)),CONCATENATE(INDEX('LŠZ H'!A$2:AM$2000,B827,3),"/",INDEX('LŠZ H'!A$2:AM$2000,B827,4)))</f>
        <v>IMPULS 2 30/</v>
      </c>
      <c r="N827" s="297" t="e">
        <f>IF(A827="P",CONCATENATE(INDEX('LŠZ P'!A$2:AN$2000,B827,23),";",INDEX('LŠZ P'!A$2:AN$2000,B827,42)),CONCATENATE(INDEX('LŠZ H'!A$2:AM$2000,B827,23),";",INDEX('LŠZ H'!A$2:AM$2000,B827,39)))</f>
        <v>#REF!</v>
      </c>
      <c r="O827" s="226">
        <v>43726</v>
      </c>
      <c r="P827" s="224"/>
    </row>
    <row r="828" spans="1:16">
      <c r="A828" s="225" t="s">
        <v>722</v>
      </c>
      <c r="B828" s="258">
        <v>724</v>
      </c>
      <c r="C828" s="295">
        <v>825</v>
      </c>
      <c r="D828" s="225" t="str">
        <f>IF(A828="P",INDEX('LŠZ P'!A$2:AN$2000,B828,11),INDEX('LŠZ H'!A$2:AM$2000,B828,11))</f>
        <v>Drahomír FANTA</v>
      </c>
      <c r="E828" s="297" t="str">
        <f>IF(A828="P",INDEX('LŠZ P'!A$2:AN$2000,B828,5),INDEX('LŠZ H'!A$2:AM$2000,B828,5))</f>
        <v>OM-P724</v>
      </c>
      <c r="F828" s="298">
        <f>IF(A828="P",INDEX('LŠZ P'!A$2:AN$2000,B828,6),INDEX('LŠZ H'!A$2:AM$2000,B828,6))</f>
        <v>0</v>
      </c>
      <c r="G828" s="258" t="str">
        <f>IF(A828="P",INDEX('LŠZ P'!A$2:AN$2000,B828,21),INDEX('LŠZ H'!A$2:AM$2000,B828,21))</f>
        <v>V</v>
      </c>
      <c r="H828" s="298">
        <f>IF(A828="P",INDEX('LŠZ P'!A$2:AN$2000,B828,17),INDEX('LŠZ H'!A$2:AM$2000,B828,17))</f>
        <v>22099</v>
      </c>
      <c r="I828" s="226">
        <v>43541</v>
      </c>
      <c r="J828" s="258" t="str">
        <f>IF(A828="P",INDEX('LŠZ P'!A$2:AN$2000,B828,2),INDEX('LŠZ H'!A$2:AM$2000,B828,2))</f>
        <v>PK</v>
      </c>
      <c r="K828" s="299" t="str">
        <f>IF(A828="P",CONCATENATE(INDEX('LŠZ P'!A$2:AN$2000,B828,24),",",INDEX('LŠZ P'!A$2:AN$2000,B828,26)," ",INDEX('LŠZ P'!A$2:AN$2000,B828,25)),CONCATENATE(INDEX('LŠZ H'!A$2:AM$2000,B828,24),",",INDEX('LŠZ H'!A$2:AM$2000,B828,26)," ",INDEX('LŠZ H'!A$2:AM$2000,B828,25)))</f>
        <v>Mládeže 1111/18,EN-C 45333</v>
      </c>
      <c r="L828" s="297" t="str">
        <f>IF(A828="P",INDEX('LŠZ P'!A$2:AN$2000,B828,20),INDEX('LŠZ H'!A$2:AM$2000,B828,20))</f>
        <v>Muhelyi</v>
      </c>
      <c r="M828" s="297" t="str">
        <f>IF(A828="P",CONCATENATE(INDEX('LŠZ P'!A$2:AN$2000,B828,3),"/",INDEX('LŠZ P'!A$2:AN$2000,B828,4)),CONCATENATE(INDEX('LŠZ H'!A$2:AM$2000,B828,3),"/",INDEX('LŠZ H'!A$2:AM$2000,B828,4)))</f>
        <v>SIGMA 10 25/</v>
      </c>
      <c r="N828" s="297" t="e">
        <f>IF(A828="P",CONCATENATE(INDEX('LŠZ P'!A$2:AN$2000,B828,23),";",INDEX('LŠZ P'!A$2:AN$2000,B828,42)),CONCATENATE(INDEX('LŠZ H'!A$2:AM$2000,B828,23),";",INDEX('LŠZ H'!A$2:AM$2000,B828,39)))</f>
        <v>#REF!</v>
      </c>
      <c r="O828" s="226">
        <v>43726</v>
      </c>
      <c r="P828" s="224"/>
    </row>
    <row r="829" spans="1:16">
      <c r="A829" s="225" t="s">
        <v>722</v>
      </c>
      <c r="B829" s="258">
        <v>1269</v>
      </c>
      <c r="C829" s="295">
        <v>826</v>
      </c>
      <c r="D829" s="225" t="str">
        <f>IF(A829="P",INDEX('LŠZ P'!A$2:AN$2000,B829,11),INDEX('LŠZ H'!A$2:AM$2000,B829,11))</f>
        <v>Rudolf BARANČÍK</v>
      </c>
      <c r="E829" s="297" t="str">
        <f>IF(A829="P",INDEX('LŠZ P'!A$2:AN$2000,B829,5),INDEX('LŠZ H'!A$2:AM$2000,B829,5))</f>
        <v>OM-L269</v>
      </c>
      <c r="F829" s="298" t="str">
        <f>IF(A829="P",INDEX('LŠZ P'!A$2:AN$2000,B829,6),INDEX('LŠZ H'!A$2:AM$2000,B829,6))</f>
        <v>P121</v>
      </c>
      <c r="G829" s="258" t="str">
        <f>IF(A829="P",INDEX('LŠZ P'!A$2:AN$2000,B829,21),INDEX('LŠZ H'!A$2:AM$2000,B829,21))</f>
        <v>P/P</v>
      </c>
      <c r="H829" s="298">
        <f>IF(A829="P",INDEX('LŠZ P'!A$2:AN$2000,B829,17),INDEX('LŠZ H'!A$2:AM$2000,B829,17))</f>
        <v>18002</v>
      </c>
      <c r="I829" s="226">
        <v>43542</v>
      </c>
      <c r="J829" s="258" t="str">
        <f>IF(A829="P",INDEX('LŠZ P'!A$2:AN$2000,B829,2),INDEX('LŠZ H'!A$2:AM$2000,B829,2))</f>
        <v>MPK</v>
      </c>
      <c r="K829" s="299" t="str">
        <f>IF(A829="P",CONCATENATE(INDEX('LŠZ P'!A$2:AN$2000,B829,24),",",INDEX('LŠZ P'!A$2:AN$2000,B829,26)," ",INDEX('LŠZ P'!A$2:AN$2000,B829,25)),CONCATENATE(INDEX('LŠZ H'!A$2:AM$2000,B829,24),",",INDEX('LŠZ H'!A$2:AM$2000,B829,26)," ",INDEX('LŠZ H'!A$2:AM$2000,B829,25)))</f>
        <v>Dolná Mariková 780,EN-B 45946</v>
      </c>
      <c r="L829" s="297" t="str">
        <f>IF(A829="P",INDEX('LŠZ P'!A$2:AN$2000,B829,20),INDEX('LŠZ H'!A$2:AM$2000,B829,20))</f>
        <v>Čierny/Ďurina</v>
      </c>
      <c r="M829" s="297" t="str">
        <f>IF(A829="P",CONCATENATE(INDEX('LŠZ P'!A$2:AN$2000,B829,3),"/",INDEX('LŠZ P'!A$2:AN$2000,B829,4)),CONCATENATE(INDEX('LŠZ H'!A$2:AM$2000,B829,3),"/",INDEX('LŠZ H'!A$2:AM$2000,B829,4)))</f>
        <v>PLUTO 2 M/MINIPLANE L PSF-TOP 80</v>
      </c>
      <c r="N829" s="297" t="e">
        <f>IF(A829="P",CONCATENATE(INDEX('LŠZ P'!A$2:AN$2000,B829,23),";",INDEX('LŠZ P'!A$2:AN$2000,B829,42)),CONCATENATE(INDEX('LŠZ H'!A$2:AM$2000,B829,23),";",INDEX('LŠZ H'!A$2:AM$2000,B829,39)))</f>
        <v>#REF!</v>
      </c>
      <c r="O829" s="226">
        <v>43722</v>
      </c>
      <c r="P829" s="224"/>
    </row>
    <row r="830" spans="1:16">
      <c r="A830" s="225" t="s">
        <v>722</v>
      </c>
      <c r="B830" s="258">
        <v>433</v>
      </c>
      <c r="C830" s="295">
        <v>827</v>
      </c>
      <c r="D830" s="225" t="str">
        <f>IF(A830="P",INDEX('LŠZ P'!A$2:AN$2000,B830,11),INDEX('LŠZ H'!A$2:AM$2000,B830,11))</f>
        <v>Marek CHOVANEC</v>
      </c>
      <c r="E830" s="297" t="str">
        <f>IF(A830="P",INDEX('LŠZ P'!A$2:AN$2000,B830,5),INDEX('LŠZ H'!A$2:AM$2000,B830,5))</f>
        <v>OM-P433</v>
      </c>
      <c r="F830" s="298">
        <f>IF(A830="P",INDEX('LŠZ P'!A$2:AN$2000,B830,6),INDEX('LŠZ H'!A$2:AM$2000,B830,6))</f>
        <v>0</v>
      </c>
      <c r="G830" s="258" t="str">
        <f>IF(A830="P",INDEX('LŠZ P'!A$2:AN$2000,B830,21),INDEX('LŠZ H'!A$2:AM$2000,B830,21))</f>
        <v>P</v>
      </c>
      <c r="H830" s="298">
        <f>IF(A830="P",INDEX('LŠZ P'!A$2:AN$2000,B830,17),INDEX('LŠZ H'!A$2:AM$2000,B830,17))</f>
        <v>17811</v>
      </c>
      <c r="I830" s="226">
        <v>43543</v>
      </c>
      <c r="J830" s="258" t="str">
        <f>IF(A830="P",INDEX('LŠZ P'!A$2:AN$2000,B830,2),INDEX('LŠZ H'!A$2:AM$2000,B830,2))</f>
        <v>PK</v>
      </c>
      <c r="K830" s="299" t="str">
        <f>IF(A830="P",CONCATENATE(INDEX('LŠZ P'!A$2:AN$2000,B830,24),",",INDEX('LŠZ P'!A$2:AN$2000,B830,26)," ",INDEX('LŠZ P'!A$2:AN$2000,B830,25)),CONCATENATE(INDEX('LŠZ H'!A$2:AM$2000,B830,24),",",INDEX('LŠZ H'!A$2:AM$2000,B830,26)," ",INDEX('LŠZ H'!A$2:AM$2000,B830,25)))</f>
        <v>Vyšný koniec 410,EN-B 44618</v>
      </c>
      <c r="L830" s="297" t="str">
        <f>IF(A830="P",INDEX('LŠZ P'!A$2:AN$2000,B830,20),INDEX('LŠZ H'!A$2:AM$2000,B830,20))</f>
        <v>Jánošík</v>
      </c>
      <c r="M830" s="297" t="str">
        <f>IF(A830="P",CONCATENATE(INDEX('LŠZ P'!A$2:AN$2000,B830,3),"/",INDEX('LŠZ P'!A$2:AN$2000,B830,4)),CONCATENATE(INDEX('LŠZ H'!A$2:AM$2000,B830,3),"/",INDEX('LŠZ H'!A$2:AM$2000,B830,4)))</f>
        <v>MENTOR 5 M/</v>
      </c>
      <c r="N830" s="297" t="e">
        <f>IF(A830="P",CONCATENATE(INDEX('LŠZ P'!A$2:AN$2000,B830,23),";",INDEX('LŠZ P'!A$2:AN$2000,B830,42)),CONCATENATE(INDEX('LŠZ H'!A$2:AM$2000,B830,23),";",INDEX('LŠZ H'!A$2:AM$2000,B830,39)))</f>
        <v>#REF!</v>
      </c>
      <c r="O830" s="226">
        <v>43726</v>
      </c>
      <c r="P830" s="224"/>
    </row>
    <row r="831" spans="1:16">
      <c r="A831" s="225" t="s">
        <v>722</v>
      </c>
      <c r="B831" s="258">
        <v>44</v>
      </c>
      <c r="C831" s="295">
        <v>828</v>
      </c>
      <c r="D831" s="225" t="str">
        <f>IF(A831="P",INDEX('LŠZ P'!A$2:AN$2000,B831,11),INDEX('LŠZ H'!A$2:AM$2000,B831,11))</f>
        <v>Ing Peter VYPARINA</v>
      </c>
      <c r="E831" s="297" t="str">
        <f>IF(A831="P",INDEX('LŠZ P'!A$2:AN$2000,B831,5),INDEX('LŠZ H'!A$2:AM$2000,B831,5))</f>
        <v>OM-P044</v>
      </c>
      <c r="F831" s="298">
        <f>IF(A831="P",INDEX('LŠZ P'!A$2:AN$2000,B831,6),INDEX('LŠZ H'!A$2:AM$2000,B831,6))</f>
        <v>0</v>
      </c>
      <c r="G831" s="258" t="str">
        <f>IF(A831="P",INDEX('LŠZ P'!A$2:AN$2000,B831,21),INDEX('LŠZ H'!A$2:AM$2000,B831,21))</f>
        <v>V</v>
      </c>
      <c r="H831" s="298">
        <f>IF(A831="P",INDEX('LŠZ P'!A$2:AN$2000,B831,17),INDEX('LŠZ H'!A$2:AM$2000,B831,17))</f>
        <v>20419</v>
      </c>
      <c r="I831" s="226">
        <v>43544</v>
      </c>
      <c r="J831" s="258" t="str">
        <f>IF(A831="P",INDEX('LŠZ P'!A$2:AN$2000,B831,2),INDEX('LŠZ H'!A$2:AM$2000,B831,2))</f>
        <v>PK</v>
      </c>
      <c r="K831" s="299" t="str">
        <f>IF(A831="P",CONCATENATE(INDEX('LŠZ P'!A$2:AN$2000,B831,24),",",INDEX('LŠZ P'!A$2:AN$2000,B831,26)," ",INDEX('LŠZ P'!A$2:AN$2000,B831,25)),CONCATENATE(INDEX('LŠZ H'!A$2:AM$2000,B831,24),",",INDEX('LŠZ H'!A$2:AM$2000,B831,26)," ",INDEX('LŠZ H'!A$2:AM$2000,B831,25)))</f>
        <v>Plavnica 430,EN-A 44696</v>
      </c>
      <c r="L831" s="297" t="str">
        <f>IF(A831="P",INDEX('LŠZ P'!A$2:AN$2000,B831,20),INDEX('LŠZ H'!A$2:AM$2000,B831,20))</f>
        <v>Vyparina</v>
      </c>
      <c r="M831" s="297" t="str">
        <f>IF(A831="P",CONCATENATE(INDEX('LŠZ P'!A$2:AN$2000,B831,3),"/",INDEX('LŠZ P'!A$2:AN$2000,B831,4)),CONCATENATE(INDEX('LŠZ H'!A$2:AM$2000,B831,3),"/",INDEX('LŠZ H'!A$2:AM$2000,B831,4)))</f>
        <v>PRION 4 S/</v>
      </c>
      <c r="N831" s="297" t="e">
        <f>IF(A831="P",CONCATENATE(INDEX('LŠZ P'!A$2:AN$2000,B831,23),";",INDEX('LŠZ P'!A$2:AN$2000,B831,42)),CONCATENATE(INDEX('LŠZ H'!A$2:AM$2000,B831,23),";",INDEX('LŠZ H'!A$2:AM$2000,B831,39)))</f>
        <v>#REF!</v>
      </c>
      <c r="O831" s="226">
        <v>43726</v>
      </c>
      <c r="P831" s="224"/>
    </row>
    <row r="832" spans="1:16">
      <c r="A832" s="225" t="s">
        <v>722</v>
      </c>
      <c r="B832" s="258">
        <v>855</v>
      </c>
      <c r="C832" s="295">
        <v>829</v>
      </c>
      <c r="D832" s="225" t="str">
        <f>IF(A832="P",INDEX('LŠZ P'!A$2:AN$2000,B832,11),INDEX('LŠZ H'!A$2:AM$2000,B832,11))</f>
        <v>Erik MAKO</v>
      </c>
      <c r="E832" s="297" t="str">
        <f>IF(A832="P",INDEX('LŠZ P'!A$2:AN$2000,B832,5),INDEX('LŠZ H'!A$2:AM$2000,B832,5))</f>
        <v>OM-P855</v>
      </c>
      <c r="F832" s="298">
        <f>IF(A832="P",INDEX('LŠZ P'!A$2:AN$2000,B832,6),INDEX('LŠZ H'!A$2:AM$2000,B832,6))</f>
        <v>0</v>
      </c>
      <c r="G832" s="258" t="str">
        <f>IF(A832="P",INDEX('LŠZ P'!A$2:AN$2000,B832,21),INDEX('LŠZ H'!A$2:AM$2000,B832,21))</f>
        <v>P</v>
      </c>
      <c r="H832" s="298">
        <f>IF(A832="P",INDEX('LŠZ P'!A$2:AN$2000,B832,17),INDEX('LŠZ H'!A$2:AM$2000,B832,17))</f>
        <v>18544</v>
      </c>
      <c r="I832" s="226">
        <v>43545</v>
      </c>
      <c r="J832" s="258" t="str">
        <f>IF(A832="P",INDEX('LŠZ P'!A$2:AN$2000,B832,2),INDEX('LŠZ H'!A$2:AM$2000,B832,2))</f>
        <v>PK</v>
      </c>
      <c r="K832" s="299" t="str">
        <f>IF(A832="P",CONCATENATE(INDEX('LŠZ P'!A$2:AN$2000,B832,24),",",INDEX('LŠZ P'!A$2:AN$2000,B832,26)," ",INDEX('LŠZ P'!A$2:AN$2000,B832,25)),CONCATENATE(INDEX('LŠZ H'!A$2:AM$2000,B832,24),",",INDEX('LŠZ H'!A$2:AM$2000,B832,26)," ",INDEX('LŠZ H'!A$2:AM$2000,B832,25)))</f>
        <v>Kpt. Nálepku 1088/45,EN-B 45185</v>
      </c>
      <c r="L832" s="297" t="str">
        <f>IF(A832="P",INDEX('LŠZ P'!A$2:AN$2000,B832,20),INDEX('LŠZ H'!A$2:AM$2000,B832,20))</f>
        <v>Šimko</v>
      </c>
      <c r="M832" s="297" t="str">
        <f>IF(A832="P",CONCATENATE(INDEX('LŠZ P'!A$2:AN$2000,B832,3),"/",INDEX('LŠZ P'!A$2:AN$2000,B832,4)),CONCATENATE(INDEX('LŠZ H'!A$2:AM$2000,B832,3),"/",INDEX('LŠZ H'!A$2:AM$2000,B832,4)))</f>
        <v>PUNK ML/</v>
      </c>
      <c r="N832" s="297" t="e">
        <f>IF(A832="P",CONCATENATE(INDEX('LŠZ P'!A$2:AN$2000,B832,23),";",INDEX('LŠZ P'!A$2:AN$2000,B832,42)),CONCATENATE(INDEX('LŠZ H'!A$2:AM$2000,B832,23),";",INDEX('LŠZ H'!A$2:AM$2000,B832,39)))</f>
        <v>#REF!</v>
      </c>
      <c r="O832" s="226">
        <v>43727</v>
      </c>
      <c r="P832" s="224"/>
    </row>
    <row r="833" spans="1:16">
      <c r="A833" s="225" t="s">
        <v>722</v>
      </c>
      <c r="B833" s="258">
        <v>695</v>
      </c>
      <c r="C833" s="295">
        <v>830</v>
      </c>
      <c r="D833" s="225" t="str">
        <f>IF(A833="P",INDEX('LŠZ P'!A$2:AN$2000,B833,11),INDEX('LŠZ H'!A$2:AM$2000,B833,11))</f>
        <v>Marek BLAŠKO</v>
      </c>
      <c r="E833" s="297" t="str">
        <f>IF(A833="P",INDEX('LŠZ P'!A$2:AN$2000,B833,5),INDEX('LŠZ H'!A$2:AM$2000,B833,5))</f>
        <v>OM-P695</v>
      </c>
      <c r="F833" s="298">
        <f>IF(A833="P",INDEX('LŠZ P'!A$2:AN$2000,B833,6),INDEX('LŠZ H'!A$2:AM$2000,B833,6))</f>
        <v>0</v>
      </c>
      <c r="G833" s="258" t="str">
        <f>IF(A833="P",INDEX('LŠZ P'!A$2:AN$2000,B833,21),INDEX('LŠZ H'!A$2:AM$2000,B833,21))</f>
        <v>V</v>
      </c>
      <c r="H833" s="298">
        <f>IF(A833="P",INDEX('LŠZ P'!A$2:AN$2000,B833,17),INDEX('LŠZ H'!A$2:AM$2000,B833,17))</f>
        <v>22098</v>
      </c>
      <c r="I833" s="226">
        <v>43546</v>
      </c>
      <c r="J833" s="258" t="str">
        <f>IF(A833="P",INDEX('LŠZ P'!A$2:AN$2000,B833,2),INDEX('LŠZ H'!A$2:AM$2000,B833,2))</f>
        <v>PK</v>
      </c>
      <c r="K833" s="299" t="str">
        <f>IF(A833="P",CONCATENATE(INDEX('LŠZ P'!A$2:AN$2000,B833,24),",",INDEX('LŠZ P'!A$2:AN$2000,B833,26)," ",INDEX('LŠZ P'!A$2:AN$2000,B833,25)),CONCATENATE(INDEX('LŠZ H'!A$2:AM$2000,B833,24),",",INDEX('LŠZ H'!A$2:AM$2000,B833,26)," ",INDEX('LŠZ H'!A$2:AM$2000,B833,25)))</f>
        <v>Mlynská 14,EN-B 45337</v>
      </c>
      <c r="L833" s="297" t="str">
        <f>IF(A833="P",INDEX('LŠZ P'!A$2:AN$2000,B833,20),INDEX('LŠZ H'!A$2:AM$2000,B833,20))</f>
        <v>Muhelyi</v>
      </c>
      <c r="M833" s="297" t="str">
        <f>IF(A833="P",CONCATENATE(INDEX('LŠZ P'!A$2:AN$2000,B833,3),"/",INDEX('LŠZ P'!A$2:AN$2000,B833,4)),CONCATENATE(INDEX('LŠZ H'!A$2:AM$2000,B833,3),"/",INDEX('LŠZ H'!A$2:AM$2000,B833,4)))</f>
        <v>SUSI 3 23/</v>
      </c>
      <c r="N833" s="297" t="e">
        <f>IF(A833="P",CONCATENATE(INDEX('LŠZ P'!A$2:AN$2000,B833,23),";",INDEX('LŠZ P'!A$2:AN$2000,B833,42)),CONCATENATE(INDEX('LŠZ H'!A$2:AM$2000,B833,23),";",INDEX('LŠZ H'!A$2:AM$2000,B833,39)))</f>
        <v>#REF!</v>
      </c>
      <c r="O833" s="226">
        <v>43728</v>
      </c>
      <c r="P833" s="224"/>
    </row>
    <row r="834" spans="1:16">
      <c r="A834" s="225" t="s">
        <v>722</v>
      </c>
      <c r="B834" s="258">
        <v>78</v>
      </c>
      <c r="C834" s="295">
        <v>831</v>
      </c>
      <c r="D834" s="225" t="str">
        <f>IF(A834="P",INDEX('LŠZ P'!A$2:AN$2000,B834,11),INDEX('LŠZ H'!A$2:AM$2000,B834,11))</f>
        <v>Gabriel UHARČEK</v>
      </c>
      <c r="E834" s="297" t="str">
        <f>IF(A834="P",INDEX('LŠZ P'!A$2:AN$2000,B834,5),INDEX('LŠZ H'!A$2:AM$2000,B834,5))</f>
        <v>OM-P078</v>
      </c>
      <c r="F834" s="298">
        <f>IF(A834="P",INDEX('LŠZ P'!A$2:AN$2000,B834,6),INDEX('LŠZ H'!A$2:AM$2000,B834,6))</f>
        <v>0</v>
      </c>
      <c r="G834" s="258" t="str">
        <f>IF(A834="P",INDEX('LŠZ P'!A$2:AN$2000,B834,21),INDEX('LŠZ H'!A$2:AM$2000,B834,21))</f>
        <v>V</v>
      </c>
      <c r="H834" s="298">
        <f>IF(A834="P",INDEX('LŠZ P'!A$2:AN$2000,B834,17),INDEX('LŠZ H'!A$2:AM$2000,B834,17))</f>
        <v>24026</v>
      </c>
      <c r="I834" s="226">
        <v>43547</v>
      </c>
      <c r="J834" s="258" t="str">
        <f>IF(A834="P",INDEX('LŠZ P'!A$2:AN$2000,B834,2),INDEX('LŠZ H'!A$2:AM$2000,B834,2))</f>
        <v>PK</v>
      </c>
      <c r="K834" s="299" t="str">
        <f>IF(A834="P",CONCATENATE(INDEX('LŠZ P'!A$2:AN$2000,B834,24),",",INDEX('LŠZ P'!A$2:AN$2000,B834,26)," ",INDEX('LŠZ P'!A$2:AN$2000,B834,25)),CONCATENATE(INDEX('LŠZ H'!A$2:AM$2000,B834,24),",",INDEX('LŠZ H'!A$2:AM$2000,B834,26)," ",INDEX('LŠZ H'!A$2:AM$2000,B834,25)))</f>
        <v>Šafárikova 88,EN-C 46032</v>
      </c>
      <c r="L834" s="297" t="str">
        <f>IF(A834="P",INDEX('LŠZ P'!A$2:AN$2000,B834,20),INDEX('LŠZ H'!A$2:AM$2000,B834,20))</f>
        <v>Vyparina</v>
      </c>
      <c r="M834" s="297" t="str">
        <f>IF(A834="P",CONCATENATE(INDEX('LŠZ P'!A$2:AN$2000,B834,3),"/",INDEX('LŠZ P'!A$2:AN$2000,B834,4)),CONCATENATE(INDEX('LŠZ H'!A$2:AM$2000,B834,3),"/",INDEX('LŠZ H'!A$2:AM$2000,B834,4)))</f>
        <v>TRITON 2 L/</v>
      </c>
      <c r="N834" s="297" t="e">
        <f>IF(A834="P",CONCATENATE(INDEX('LŠZ P'!A$2:AN$2000,B834,23),";",INDEX('LŠZ P'!A$2:AN$2000,B834,42)),CONCATENATE(INDEX('LŠZ H'!A$2:AM$2000,B834,23),";",INDEX('LŠZ H'!A$2:AM$2000,B834,39)))</f>
        <v>#REF!</v>
      </c>
      <c r="O834" s="226">
        <v>43719</v>
      </c>
      <c r="P834" s="224"/>
    </row>
    <row r="835" spans="1:16">
      <c r="A835" s="225" t="s">
        <v>722</v>
      </c>
      <c r="B835" s="258">
        <v>73</v>
      </c>
      <c r="C835" s="295">
        <v>832</v>
      </c>
      <c r="D835" s="225" t="str">
        <f>IF(A835="P",INDEX('LŠZ P'!A$2:AN$2000,B835,11),INDEX('LŠZ H'!A$2:AM$2000,B835,11))</f>
        <v>Mgr. Mário MIKEŠ</v>
      </c>
      <c r="E835" s="297" t="str">
        <f>IF(A835="P",INDEX('LŠZ P'!A$2:AN$2000,B835,5),INDEX('LŠZ H'!A$2:AM$2000,B835,5))</f>
        <v>OM-P073</v>
      </c>
      <c r="F835" s="298">
        <f>IF(A835="P",INDEX('LŠZ P'!A$2:AN$2000,B835,6),INDEX('LŠZ H'!A$2:AM$2000,B835,6))</f>
        <v>0</v>
      </c>
      <c r="G835" s="258" t="str">
        <f>IF(A835="P",INDEX('LŠZ P'!A$2:AN$2000,B835,21),INDEX('LŠZ H'!A$2:AM$2000,B835,21))</f>
        <v>V</v>
      </c>
      <c r="H835" s="298">
        <f>IF(A835="P",INDEX('LŠZ P'!A$2:AN$2000,B835,17),INDEX('LŠZ H'!A$2:AM$2000,B835,17))</f>
        <v>22459</v>
      </c>
      <c r="I835" s="226">
        <v>43548</v>
      </c>
      <c r="J835" s="258" t="str">
        <f>IF(A835="P",INDEX('LŠZ P'!A$2:AN$2000,B835,2),INDEX('LŠZ H'!A$2:AM$2000,B835,2))</f>
        <v>PK</v>
      </c>
      <c r="K835" s="299" t="str">
        <f>IF(A835="P",CONCATENATE(INDEX('LŠZ P'!A$2:AN$2000,B835,24),",",INDEX('LŠZ P'!A$2:AN$2000,B835,26)," ",INDEX('LŠZ P'!A$2:AN$2000,B835,25)),CONCATENATE(INDEX('LŠZ H'!A$2:AM$2000,B835,24),",",INDEX('LŠZ H'!A$2:AM$2000,B835,26)," ",INDEX('LŠZ H'!A$2:AM$2000,B835,25)))</f>
        <v>Jarocká 1299/20,EN-C 45460</v>
      </c>
      <c r="L835" s="297" t="str">
        <f>IF(A835="P",INDEX('LŠZ P'!A$2:AN$2000,B835,20),INDEX('LŠZ H'!A$2:AM$2000,B835,20))</f>
        <v>Matovič</v>
      </c>
      <c r="M835" s="297" t="str">
        <f>IF(A835="P",CONCATENATE(INDEX('LŠZ P'!A$2:AN$2000,B835,3),"/",INDEX('LŠZ P'!A$2:AN$2000,B835,4)),CONCATENATE(INDEX('LŠZ H'!A$2:AM$2000,B835,3),"/",INDEX('LŠZ H'!A$2:AM$2000,B835,4)))</f>
        <v>VENUS SC XL/</v>
      </c>
      <c r="N835" s="297" t="e">
        <f>IF(A835="P",CONCATENATE(INDEX('LŠZ P'!A$2:AN$2000,B835,23),";",INDEX('LŠZ P'!A$2:AN$2000,B835,42)),CONCATENATE(INDEX('LŠZ H'!A$2:AM$2000,B835,23),";",INDEX('LŠZ H'!A$2:AM$2000,B835,39)))</f>
        <v>#REF!</v>
      </c>
      <c r="O835" s="226">
        <v>43719</v>
      </c>
      <c r="P835" s="224"/>
    </row>
    <row r="836" spans="1:16">
      <c r="A836" s="225" t="s">
        <v>722</v>
      </c>
      <c r="B836" s="258">
        <v>598</v>
      </c>
      <c r="C836" s="295">
        <v>833</v>
      </c>
      <c r="D836" s="225" t="str">
        <f>IF(A836="P",INDEX('LŠZ P'!A$2:AN$2000,B836,11),INDEX('LŠZ H'!A$2:AM$2000,B836,11))</f>
        <v>Laurent MOLNÁR</v>
      </c>
      <c r="E836" s="297" t="str">
        <f>IF(A836="P",INDEX('LŠZ P'!A$2:AN$2000,B836,5),INDEX('LŠZ H'!A$2:AM$2000,B836,5))</f>
        <v>OM-P598</v>
      </c>
      <c r="F836" s="225">
        <f>IF(A836="P",INDEX('LŠZ P'!A$2:AN$2000,B836,6),INDEX('LŠZ H'!A$2:AM$2000,B836,6))</f>
        <v>0</v>
      </c>
      <c r="G836" s="258" t="str">
        <f>IF(A836="P",INDEX('LŠZ P'!A$2:AN$2000,B836,21),INDEX('LŠZ H'!A$2:AM$2000,B836,21))</f>
        <v>P</v>
      </c>
      <c r="H836" s="298">
        <f>IF(A836="P",INDEX('LŠZ P'!A$2:AN$2000,B836,17),INDEX('LŠZ H'!A$2:AM$2000,B836,17))</f>
        <v>21527</v>
      </c>
      <c r="I836" s="226">
        <v>43549</v>
      </c>
      <c r="J836" s="258" t="str">
        <f>IF(A836="P",INDEX('LŠZ P'!A$2:AN$2000,B836,2),INDEX('LŠZ H'!A$2:AM$2000,B836,2))</f>
        <v>PK</v>
      </c>
      <c r="K836" s="299" t="str">
        <f>IF(A836="P",CONCATENATE(INDEX('LŠZ P'!A$2:AN$2000,B836,24),",",INDEX('LŠZ P'!A$2:AN$2000,B836,26)," ",INDEX('LŠZ P'!A$2:AN$2000,B836,25)),CONCATENATE(INDEX('LŠZ H'!A$2:AM$2000,B836,24),",",INDEX('LŠZ H'!A$2:AM$2000,B836,26)," ",INDEX('LŠZ H'!A$2:AM$2000,B836,25)))</f>
        <v>Hájnická 42,EN-A 46003</v>
      </c>
      <c r="L836" s="297" t="str">
        <f>IF(A836="P",INDEX('LŠZ P'!A$2:AN$2000,B836,20),INDEX('LŠZ H'!A$2:AM$2000,B836,20))</f>
        <v>Vrabec</v>
      </c>
      <c r="M836" s="297" t="str">
        <f>IF(A836="P",CONCATENATE(INDEX('LŠZ P'!A$2:AN$2000,B836,3),"/",INDEX('LŠZ P'!A$2:AN$2000,B836,4)),CONCATENATE(INDEX('LŠZ H'!A$2:AM$2000,B836,3),"/",INDEX('LŠZ H'!A$2:AM$2000,B836,4)))</f>
        <v>PLUTO 4 M/</v>
      </c>
      <c r="N836" s="297" t="e">
        <f>IF(A836="P",CONCATENATE(INDEX('LŠZ P'!A$2:AN$2000,B836,23),";",INDEX('LŠZ P'!A$2:AN$2000,B836,42)),CONCATENATE(INDEX('LŠZ H'!A$2:AM$2000,B836,23),";",INDEX('LŠZ H'!A$2:AM$2000,B836,39)))</f>
        <v>#REF!</v>
      </c>
      <c r="O836" s="226">
        <v>43362</v>
      </c>
      <c r="P836" s="224"/>
    </row>
    <row r="837" spans="1:16">
      <c r="A837" s="225" t="s">
        <v>722</v>
      </c>
      <c r="B837" s="258">
        <v>653</v>
      </c>
      <c r="C837" s="295">
        <v>834</v>
      </c>
      <c r="D837" s="225" t="str">
        <f>IF(A837="P",INDEX('LŠZ P'!A$2:AN$2000,B837,11),INDEX('LŠZ H'!A$2:AM$2000,B837,11))</f>
        <v>Pavol KONEK</v>
      </c>
      <c r="E837" s="297" t="str">
        <f>IF(A837="P",INDEX('LŠZ P'!A$2:AN$2000,B837,5),INDEX('LŠZ H'!A$2:AM$2000,B837,5))</f>
        <v>OM-P653</v>
      </c>
      <c r="F837" s="298">
        <f>IF(A837="P",INDEX('LŠZ P'!A$2:AN$2000,B837,6),INDEX('LŠZ H'!A$2:AM$2000,B837,6))</f>
        <v>0</v>
      </c>
      <c r="G837" s="258" t="str">
        <f>IF(A837="P",INDEX('LŠZ P'!A$2:AN$2000,B837,21),INDEX('LŠZ H'!A$2:AM$2000,B837,21))</f>
        <v>Z</v>
      </c>
      <c r="H837" s="298">
        <f>IF(A837="P",INDEX('LŠZ P'!A$2:AN$2000,B837,17),INDEX('LŠZ H'!A$2:AM$2000,B837,17))</f>
        <v>23210</v>
      </c>
      <c r="I837" s="226">
        <v>43550</v>
      </c>
      <c r="J837" s="258" t="str">
        <f>IF(A837="P",INDEX('LŠZ P'!A$2:AN$2000,B837,2),INDEX('LŠZ H'!A$2:AM$2000,B837,2))</f>
        <v>PK</v>
      </c>
      <c r="K837" s="299" t="str">
        <f>IF(A837="P",CONCATENATE(INDEX('LŠZ P'!A$2:AN$2000,B837,24),",",INDEX('LŠZ P'!A$2:AN$2000,B837,26)," ",INDEX('LŠZ P'!A$2:AN$2000,B837,25)),CONCATENATE(INDEX('LŠZ H'!A$2:AM$2000,B837,24),",",INDEX('LŠZ H'!A$2:AM$2000,B837,26)," ",INDEX('LŠZ H'!A$2:AM$2000,B837,25)))</f>
        <v>Na Skotni 137/1,EN-B 45311</v>
      </c>
      <c r="L837" s="297" t="str">
        <f>IF(A837="P",INDEX('LŠZ P'!A$2:AN$2000,B837,20),INDEX('LŠZ H'!A$2:AM$2000,B837,20))</f>
        <v>Muhelyi</v>
      </c>
      <c r="M837" s="297" t="str">
        <f>IF(A837="P",CONCATENATE(INDEX('LŠZ P'!A$2:AN$2000,B837,3),"/",INDEX('LŠZ P'!A$2:AN$2000,B837,4)),CONCATENATE(INDEX('LŠZ H'!A$2:AM$2000,B837,3),"/",INDEX('LŠZ H'!A$2:AM$2000,B837,4)))</f>
        <v>EPSILON 9 30/</v>
      </c>
      <c r="N837" s="297" t="e">
        <f>IF(A837="P",CONCATENATE(INDEX('LŠZ P'!A$2:AN$2000,B837,23),";",INDEX('LŠZ P'!A$2:AN$2000,B837,42)),CONCATENATE(INDEX('LŠZ H'!A$2:AM$2000,B837,23),";",INDEX('LŠZ H'!A$2:AM$2000,B837,39)))</f>
        <v>#REF!</v>
      </c>
      <c r="O837" s="226">
        <v>43731</v>
      </c>
      <c r="P837" s="224"/>
    </row>
    <row r="838" spans="1:16">
      <c r="A838" s="225" t="s">
        <v>722</v>
      </c>
      <c r="B838" s="258">
        <v>641</v>
      </c>
      <c r="C838" s="295">
        <v>835</v>
      </c>
      <c r="D838" s="225" t="str">
        <f>IF(A838="P",INDEX('LŠZ P'!A$2:AN$2000,B838,11),INDEX('LŠZ H'!A$2:AM$2000,B838,11))</f>
        <v>Miloš HRONČEK</v>
      </c>
      <c r="E838" s="297" t="str">
        <f>IF(A838="P",INDEX('LŠZ P'!A$2:AN$2000,B838,5),INDEX('LŠZ H'!A$2:AM$2000,B838,5))</f>
        <v>OM-P641</v>
      </c>
      <c r="F838" s="225">
        <f>IF(A838="P",INDEX('LŠZ P'!A$2:AN$2000,B838,6),INDEX('LŠZ H'!A$2:AM$2000,B838,6))</f>
        <v>0</v>
      </c>
      <c r="G838" s="258" t="str">
        <f>IF(A838="P",INDEX('LŠZ P'!A$2:AN$2000,B838,21),INDEX('LŠZ H'!A$2:AM$2000,B838,21))</f>
        <v>P</v>
      </c>
      <c r="H838" s="298">
        <f>IF(A838="P",INDEX('LŠZ P'!A$2:AN$2000,B838,17),INDEX('LŠZ H'!A$2:AM$2000,B838,17))</f>
        <v>20347</v>
      </c>
      <c r="I838" s="226">
        <v>43551</v>
      </c>
      <c r="J838" s="258" t="str">
        <f>IF(A838="P",INDEX('LŠZ P'!A$2:AN$2000,B838,2),INDEX('LŠZ H'!A$2:AM$2000,B838,2))</f>
        <v>PK</v>
      </c>
      <c r="K838" s="299" t="str">
        <f>IF(A838="P",CONCATENATE(INDEX('LŠZ P'!A$2:AN$2000,B838,24),",",INDEX('LŠZ P'!A$2:AN$2000,B838,26)," ",INDEX('LŠZ P'!A$2:AN$2000,B838,25)),CONCATENATE(INDEX('LŠZ H'!A$2:AM$2000,B838,24),",",INDEX('LŠZ H'!A$2:AM$2000,B838,26)," ",INDEX('LŠZ H'!A$2:AM$2000,B838,25)))</f>
        <v>Hečkova 18,EN-A 45030</v>
      </c>
      <c r="L838" s="297" t="str">
        <f>IF(A838="P",INDEX('LŠZ P'!A$2:AN$2000,B838,20),INDEX('LŠZ H'!A$2:AM$2000,B838,20))</f>
        <v>Muhelyi</v>
      </c>
      <c r="M838" s="297" t="str">
        <f>IF(A838="P",CONCATENATE(INDEX('LŠZ P'!A$2:AN$2000,B838,3),"/",INDEX('LŠZ P'!A$2:AN$2000,B838,4)),CONCATENATE(INDEX('LŠZ H'!A$2:AM$2000,B838,3),"/",INDEX('LŠZ H'!A$2:AM$2000,B838,4)))</f>
        <v>EAZY 2 M/</v>
      </c>
      <c r="N838" s="297" t="e">
        <f>IF(A838="P",CONCATENATE(INDEX('LŠZ P'!A$2:AN$2000,B838,23),";",INDEX('LŠZ P'!A$2:AN$2000,B838,42)),CONCATENATE(INDEX('LŠZ H'!A$2:AM$2000,B838,23),";",INDEX('LŠZ H'!A$2:AM$2000,B838,39)))</f>
        <v>#REF!</v>
      </c>
      <c r="O838" s="226">
        <v>43362</v>
      </c>
      <c r="P838" s="224"/>
    </row>
    <row r="839" spans="1:16">
      <c r="A839" s="225" t="s">
        <v>722</v>
      </c>
      <c r="B839" s="258">
        <v>1118</v>
      </c>
      <c r="C839" s="295">
        <v>836</v>
      </c>
      <c r="D839" s="225" t="str">
        <f>IF(A839="P",INDEX('LŠZ P'!A$2:AN$2000,B839,11),INDEX('LŠZ H'!A$2:AM$2000,B839,11))</f>
        <v>Ing. Ivo ČIERNY</v>
      </c>
      <c r="E839" s="297" t="str">
        <f>IF(A839="P",INDEX('LŠZ P'!A$2:AN$2000,B839,5),INDEX('LŠZ H'!A$2:AM$2000,B839,5))</f>
        <v>OM-L118</v>
      </c>
      <c r="F839" s="298">
        <f>IF(A839="P",INDEX('LŠZ P'!A$2:AN$2000,B839,6),INDEX('LŠZ H'!A$2:AM$2000,B839,6))</f>
        <v>0</v>
      </c>
      <c r="G839" s="258" t="str">
        <f>IF(A839="P",INDEX('LŠZ P'!A$2:AN$2000,B839,21),INDEX('LŠZ H'!A$2:AM$2000,B839,21))</f>
        <v>Z</v>
      </c>
      <c r="H839" s="298">
        <f>IF(A839="P",INDEX('LŠZ P'!A$2:AN$2000,B839,17),INDEX('LŠZ H'!A$2:AM$2000,B839,17))</f>
        <v>23132</v>
      </c>
      <c r="I839" s="226">
        <v>43552</v>
      </c>
      <c r="J839" s="258" t="str">
        <f>IF(A839="P",INDEX('LŠZ P'!A$2:AN$2000,B839,2),INDEX('LŠZ H'!A$2:AM$2000,B839,2))</f>
        <v>PK</v>
      </c>
      <c r="K839" s="299" t="str">
        <f>IF(A839="P",CONCATENATE(INDEX('LŠZ P'!A$2:AN$2000,B839,24),",",INDEX('LŠZ P'!A$2:AN$2000,B839,26)," ",INDEX('LŠZ P'!A$2:AN$2000,B839,25)),CONCATENATE(INDEX('LŠZ H'!A$2:AM$2000,B839,24),",",INDEX('LŠZ H'!A$2:AM$2000,B839,26)," ",INDEX('LŠZ H'!A$2:AM$2000,B839,25)))</f>
        <v>Kpt. Nálepku 16,EN-A 45366</v>
      </c>
      <c r="L839" s="297" t="str">
        <f>IF(A839="P",INDEX('LŠZ P'!A$2:AN$2000,B839,20),INDEX('LŠZ H'!A$2:AM$2000,B839,20))</f>
        <v>Čierny</v>
      </c>
      <c r="M839" s="297" t="str">
        <f>IF(A839="P",CONCATENATE(INDEX('LŠZ P'!A$2:AN$2000,B839,3),"/",INDEX('LŠZ P'!A$2:AN$2000,B839,4)),CONCATENATE(INDEX('LŠZ H'!A$2:AM$2000,B839,3),"/",INDEX('LŠZ H'!A$2:AM$2000,B839,4)))</f>
        <v>COMPACT 3 M/</v>
      </c>
      <c r="N839" s="297" t="e">
        <f>IF(A839="P",CONCATENATE(INDEX('LŠZ P'!A$2:AN$2000,B839,23),";",INDEX('LŠZ P'!A$2:AN$2000,B839,42)),CONCATENATE(INDEX('LŠZ H'!A$2:AM$2000,B839,23),";",INDEX('LŠZ H'!A$2:AM$2000,B839,39)))</f>
        <v>#REF!</v>
      </c>
      <c r="O839" s="226">
        <v>43728</v>
      </c>
      <c r="P839" s="224"/>
    </row>
    <row r="840" spans="1:16">
      <c r="A840" s="225" t="s">
        <v>722</v>
      </c>
      <c r="B840" s="258">
        <v>938</v>
      </c>
      <c r="C840" s="295">
        <v>837</v>
      </c>
      <c r="D840" s="225" t="str">
        <f>IF(A840="P",INDEX('LŠZ P'!A$2:AN$2000,B840,11),INDEX('LŠZ H'!A$2:AM$2000,B840,11))</f>
        <v>Ľubomír FUJDIAR</v>
      </c>
      <c r="E840" s="297" t="str">
        <f>IF(A840="P",INDEX('LŠZ P'!A$2:AN$2000,B840,5),INDEX('LŠZ H'!A$2:AM$2000,B840,5))</f>
        <v>OM-P938</v>
      </c>
      <c r="F840" s="298">
        <f>IF(A840="P",INDEX('LŠZ P'!A$2:AN$2000,B840,6),INDEX('LŠZ H'!A$2:AM$2000,B840,6))</f>
        <v>0</v>
      </c>
      <c r="G840" s="258" t="str">
        <f>IF(A840="P",INDEX('LŠZ P'!A$2:AN$2000,B840,21),INDEX('LŠZ H'!A$2:AM$2000,B840,21))</f>
        <v>P,Z</v>
      </c>
      <c r="H840" s="298">
        <f>IF(A840="P",INDEX('LŠZ P'!A$2:AN$2000,B840,17),INDEX('LŠZ H'!A$2:AM$2000,B840,17))</f>
        <v>22140</v>
      </c>
      <c r="I840" s="226">
        <v>43553</v>
      </c>
      <c r="J840" s="258" t="str">
        <f>IF(A840="P",INDEX('LŠZ P'!A$2:AN$2000,B840,2),INDEX('LŠZ H'!A$2:AM$2000,B840,2))</f>
        <v>PK</v>
      </c>
      <c r="K840" s="299" t="str">
        <f>IF(A840="P",CONCATENATE(INDEX('LŠZ P'!A$2:AN$2000,B840,24),",",INDEX('LŠZ P'!A$2:AN$2000,B840,26)," ",INDEX('LŠZ P'!A$2:AN$2000,B840,25)),CONCATENATE(INDEX('LŠZ H'!A$2:AM$2000,B840,24),",",INDEX('LŠZ H'!A$2:AM$2000,B840,26)," ",INDEX('LŠZ H'!A$2:AM$2000,B840,25)))</f>
        <v>Oščadnica 1635,EN-C 45339</v>
      </c>
      <c r="L840" s="297" t="str">
        <f>IF(A840="P",INDEX('LŠZ P'!A$2:AN$2000,B840,20),INDEX('LŠZ H'!A$2:AM$2000,B840,20))</f>
        <v>Bernát</v>
      </c>
      <c r="M840" s="297" t="str">
        <f>IF(A840="P",CONCATENATE(INDEX('LŠZ P'!A$2:AN$2000,B840,3),"/",INDEX('LŠZ P'!A$2:AN$2000,B840,4)),CONCATENATE(INDEX('LŠZ H'!A$2:AM$2000,B840,3),"/",INDEX('LŠZ H'!A$2:AM$2000,B840,4)))</f>
        <v>VEGA 4 M/</v>
      </c>
      <c r="N840" s="297" t="e">
        <f>IF(A840="P",CONCATENATE(INDEX('LŠZ P'!A$2:AN$2000,B840,23),";",INDEX('LŠZ P'!A$2:AN$2000,B840,42)),CONCATENATE(INDEX('LŠZ H'!A$2:AM$2000,B840,23),";",INDEX('LŠZ H'!A$2:AM$2000,B840,39)))</f>
        <v>#REF!</v>
      </c>
      <c r="O840" s="226"/>
      <c r="P840" s="224"/>
    </row>
    <row r="841" spans="1:16">
      <c r="A841" s="225" t="s">
        <v>722</v>
      </c>
      <c r="B841" s="258">
        <v>388</v>
      </c>
      <c r="C841" s="295">
        <v>838</v>
      </c>
      <c r="D841" s="225" t="str">
        <f>IF(A841="P",INDEX('LŠZ P'!A$2:AN$2000,B841,11),INDEX('LŠZ H'!A$2:AM$2000,B841,11))</f>
        <v>Tomáš PERĎOCH</v>
      </c>
      <c r="E841" s="297" t="str">
        <f>IF(A841="P",INDEX('LŠZ P'!A$2:AN$2000,B841,5),INDEX('LŠZ H'!A$2:AM$2000,B841,5))</f>
        <v>OM-P388</v>
      </c>
      <c r="F841" s="298">
        <f>IF(A841="P",INDEX('LŠZ P'!A$2:AN$2000,B841,6),INDEX('LŠZ H'!A$2:AM$2000,B841,6))</f>
        <v>0</v>
      </c>
      <c r="G841" s="258">
        <f>IF(A841="P",INDEX('LŠZ P'!A$2:AN$2000,B841,21),INDEX('LŠZ H'!A$2:AM$2000,B841,21))</f>
        <v>0</v>
      </c>
      <c r="H841" s="298">
        <f>IF(A841="P",INDEX('LŠZ P'!A$2:AN$2000,B841,17),INDEX('LŠZ H'!A$2:AM$2000,B841,17))</f>
        <v>0</v>
      </c>
      <c r="I841" s="226">
        <v>43554</v>
      </c>
      <c r="J841" s="258">
        <f>IF(A841="P",INDEX('LŠZ P'!A$2:AN$2000,B841,2),INDEX('LŠZ H'!A$2:AM$2000,B841,2))</f>
        <v>0</v>
      </c>
      <c r="K841" s="299" t="str">
        <f>IF(A841="P",CONCATENATE(INDEX('LŠZ P'!A$2:AN$2000,B841,24),",",INDEX('LŠZ P'!A$2:AN$2000,B841,26)," ",INDEX('LŠZ P'!A$2:AN$2000,B841,25)),CONCATENATE(INDEX('LŠZ H'!A$2:AM$2000,B841,24),",",INDEX('LŠZ H'!A$2:AM$2000,B841,26)," ",INDEX('LŠZ H'!A$2:AM$2000,B841,25)))</f>
        <v xml:space="preserve">, </v>
      </c>
      <c r="L841" s="297">
        <f>IF(A841="P",INDEX('LŠZ P'!A$2:AN$2000,B841,20),INDEX('LŠZ H'!A$2:AM$2000,B841,20))</f>
        <v>0</v>
      </c>
      <c r="M841" s="297" t="str">
        <f>IF(A841="P",CONCATENATE(INDEX('LŠZ P'!A$2:AN$2000,B841,3),"/",INDEX('LŠZ P'!A$2:AN$2000,B841,4)),CONCATENATE(INDEX('LŠZ H'!A$2:AM$2000,B841,3),"/",INDEX('LŠZ H'!A$2:AM$2000,B841,4)))</f>
        <v>/</v>
      </c>
      <c r="N841" s="297" t="e">
        <f>IF(A841="P",CONCATENATE(INDEX('LŠZ P'!A$2:AN$2000,B841,23),";",INDEX('LŠZ P'!A$2:AN$2000,B841,42)),CONCATENATE(INDEX('LŠZ H'!A$2:AM$2000,B841,23),";",INDEX('LŠZ H'!A$2:AM$2000,B841,39)))</f>
        <v>#REF!</v>
      </c>
      <c r="O841" s="226">
        <v>43725</v>
      </c>
      <c r="P841" s="224"/>
    </row>
    <row r="842" spans="1:16">
      <c r="A842" s="225" t="s">
        <v>722</v>
      </c>
      <c r="B842" s="258">
        <v>867</v>
      </c>
      <c r="C842" s="295">
        <v>839</v>
      </c>
      <c r="D842" s="225" t="str">
        <f>IF(A842="P",INDEX('LŠZ P'!A$2:AN$2000,B842,11),INDEX('LŠZ H'!A$2:AM$2000,B842,11))</f>
        <v>Ján MATOUŠEK</v>
      </c>
      <c r="E842" s="297" t="str">
        <f>IF(A842="P",INDEX('LŠZ P'!A$2:AN$2000,B842,5),INDEX('LŠZ H'!A$2:AM$2000,B842,5))</f>
        <v>OM-P867</v>
      </c>
      <c r="F842" s="298" t="str">
        <f>IF(A842="P",INDEX('LŠZ P'!A$2:AN$2000,B842,6),INDEX('LŠZ H'!A$2:AM$2000,B842,6))</f>
        <v>P867</v>
      </c>
      <c r="G842" s="258" t="str">
        <f>IF(A842="P",INDEX('LŠZ P'!A$2:AN$2000,B842,21),INDEX('LŠZ H'!A$2:AM$2000,B842,21))</f>
        <v>V/P,Z</v>
      </c>
      <c r="H842" s="298">
        <f>IF(A842="P",INDEX('LŠZ P'!A$2:AN$2000,B842,17),INDEX('LŠZ H'!A$2:AM$2000,B842,17))</f>
        <v>21654</v>
      </c>
      <c r="I842" s="226">
        <v>43555</v>
      </c>
      <c r="J842" s="258" t="str">
        <f>IF(A842="P",INDEX('LŠZ P'!A$2:AN$2000,B842,2),INDEX('LŠZ H'!A$2:AM$2000,B842,2))</f>
        <v>MPK</v>
      </c>
      <c r="K842" s="299" t="str">
        <f>IF(A842="P",CONCATENATE(INDEX('LŠZ P'!A$2:AN$2000,B842,24),",",INDEX('LŠZ P'!A$2:AN$2000,B842,26)," ",INDEX('LŠZ P'!A$2:AN$2000,B842,25)),CONCATENATE(INDEX('LŠZ H'!A$2:AM$2000,B842,24),",",INDEX('LŠZ H'!A$2:AM$2000,B842,26)," ",INDEX('LŠZ H'!A$2:AM$2000,B842,25)))</f>
        <v>Na Dieloch 61,DGAC 45279</v>
      </c>
      <c r="L842" s="297" t="str">
        <f>IF(A842="P",INDEX('LŠZ P'!A$2:AN$2000,B842,20),INDEX('LŠZ H'!A$2:AM$2000,B842,20))</f>
        <v>Matovič/Jančiar</v>
      </c>
      <c r="M842" s="297" t="str">
        <f>IF(A842="P",CONCATENATE(INDEX('LŠZ P'!A$2:AN$2000,B842,3),"/",INDEX('LŠZ P'!A$2:AN$2000,B842,4)),CONCATENATE(INDEX('LŠZ H'!A$2:AM$2000,B842,3),"/",INDEX('LŠZ H'!A$2:AM$2000,B842,4)))</f>
        <v>COLORADO 27/THOR 202</v>
      </c>
      <c r="N842" s="297" t="e">
        <f>IF(A842="P",CONCATENATE(INDEX('LŠZ P'!A$2:AN$2000,B842,23),";",INDEX('LŠZ P'!A$2:AN$2000,B842,42)),CONCATENATE(INDEX('LŠZ H'!A$2:AM$2000,B842,23),";",INDEX('LŠZ H'!A$2:AM$2000,B842,39)))</f>
        <v>#REF!</v>
      </c>
      <c r="O842" s="226">
        <v>43725</v>
      </c>
      <c r="P842" s="224"/>
    </row>
    <row r="843" spans="1:16">
      <c r="A843" s="225" t="s">
        <v>722</v>
      </c>
      <c r="B843" s="258">
        <v>683</v>
      </c>
      <c r="C843" s="295">
        <v>840</v>
      </c>
      <c r="D843" s="225" t="str">
        <f>IF(A843="P",INDEX('LŠZ P'!A$2:AN$2000,B843,11),INDEX('LŠZ H'!A$2:AM$2000,B843,11))</f>
        <v>Ing. Pavol ŠKODA</v>
      </c>
      <c r="E843" s="297" t="str">
        <f>IF(A843="P",INDEX('LŠZ P'!A$2:AN$2000,B843,5),INDEX('LŠZ H'!A$2:AM$2000,B843,5))</f>
        <v>OM-P683</v>
      </c>
      <c r="F843" s="298" t="str">
        <f>IF(A843="P",INDEX('LŠZ P'!A$2:AN$2000,B843,6),INDEX('LŠZ H'!A$2:AM$2000,B843,6))</f>
        <v>P683</v>
      </c>
      <c r="G843" s="258" t="str">
        <f>IF(A843="P",INDEX('LŠZ P'!A$2:AN$2000,B843,21),INDEX('LŠZ H'!A$2:AM$2000,B843,21))</f>
        <v>V/V</v>
      </c>
      <c r="H843" s="298">
        <f>IF(A843="P",INDEX('LŠZ P'!A$2:AN$2000,B843,17),INDEX('LŠZ H'!A$2:AM$2000,B843,17))</f>
        <v>21167</v>
      </c>
      <c r="I843" s="226">
        <v>43556</v>
      </c>
      <c r="J843" s="258" t="str">
        <f>IF(A843="P",INDEX('LŠZ P'!A$2:AN$2000,B843,2),INDEX('LŠZ H'!A$2:AM$2000,B843,2))</f>
        <v>MPK</v>
      </c>
      <c r="K843" s="299" t="str">
        <f>IF(A843="P",CONCATENATE(INDEX('LŠZ P'!A$2:AN$2000,B843,24),",",INDEX('LŠZ P'!A$2:AN$2000,B843,26)," ",INDEX('LŠZ P'!A$2:AN$2000,B843,25)),CONCATENATE(INDEX('LŠZ H'!A$2:AM$2000,B843,24),",",INDEX('LŠZ H'!A$2:AM$2000,B843,26)," ",INDEX('LŠZ H'!A$2:AM$2000,B843,25)))</f>
        <v>Slobody 336/121,EN-A 45014</v>
      </c>
      <c r="L843" s="297" t="str">
        <f>IF(A843="P",INDEX('LŠZ P'!A$2:AN$2000,B843,20),INDEX('LŠZ H'!A$2:AM$2000,B843,20))</f>
        <v>Bohuš</v>
      </c>
      <c r="M843" s="297" t="str">
        <f>IF(A843="P",CONCATENATE(INDEX('LŠZ P'!A$2:AN$2000,B843,3),"/",INDEX('LŠZ P'!A$2:AN$2000,B843,4)),CONCATENATE(INDEX('LŠZ H'!A$2:AM$2000,B843,3),"/",INDEX('LŠZ H'!A$2:AM$2000,B843,4)))</f>
        <v>LUCKY 3 28/SPIDER ELECTRIC RR 100</v>
      </c>
      <c r="N843" s="297" t="e">
        <f>IF(A843="P",CONCATENATE(INDEX('LŠZ P'!A$2:AN$2000,B843,23),";",INDEX('LŠZ P'!A$2:AN$2000,B843,42)),CONCATENATE(INDEX('LŠZ H'!A$2:AM$2000,B843,23),";",INDEX('LŠZ H'!A$2:AM$2000,B843,39)))</f>
        <v>#REF!</v>
      </c>
      <c r="O843" s="226">
        <v>43362</v>
      </c>
      <c r="P843" s="224"/>
    </row>
    <row r="844" spans="1:16">
      <c r="A844" s="225" t="s">
        <v>722</v>
      </c>
      <c r="B844" s="258">
        <v>225</v>
      </c>
      <c r="C844" s="295">
        <v>841</v>
      </c>
      <c r="D844" s="225" t="str">
        <f>IF(A844="P",INDEX('LŠZ P'!A$2:AN$2000,B844,11),INDEX('LŠZ H'!A$2:AM$2000,B844,11))</f>
        <v>Ing. Rastislav SRNÁNEK</v>
      </c>
      <c r="E844" s="297" t="str">
        <f>IF(A844="P",INDEX('LŠZ P'!A$2:AN$2000,B844,5),INDEX('LŠZ H'!A$2:AM$2000,B844,5))</f>
        <v>OM-P225</v>
      </c>
      <c r="F844" s="298">
        <f>IF(A844="P",INDEX('LŠZ P'!A$2:AN$2000,B844,6),INDEX('LŠZ H'!A$2:AM$2000,B844,6))</f>
        <v>0</v>
      </c>
      <c r="G844" s="258" t="str">
        <f>IF(A844="P",INDEX('LŠZ P'!A$2:AN$2000,B844,21),INDEX('LŠZ H'!A$2:AM$2000,B844,21))</f>
        <v>P</v>
      </c>
      <c r="H844" s="298">
        <f>IF(A844="P",INDEX('LŠZ P'!A$2:AN$2000,B844,17),INDEX('LŠZ H'!A$2:AM$2000,B844,17))</f>
        <v>20156</v>
      </c>
      <c r="I844" s="226">
        <v>43557</v>
      </c>
      <c r="J844" s="258" t="str">
        <f>IF(A844="P",INDEX('LŠZ P'!A$2:AN$2000,B844,2),INDEX('LŠZ H'!A$2:AM$2000,B844,2))</f>
        <v>PK</v>
      </c>
      <c r="K844" s="299" t="str">
        <f>IF(A844="P",CONCATENATE(INDEX('LŠZ P'!A$2:AN$2000,B844,24),",",INDEX('LŠZ P'!A$2:AN$2000,B844,26)," ",INDEX('LŠZ P'!A$2:AN$2000,B844,25)),CONCATENATE(INDEX('LŠZ H'!A$2:AM$2000,B844,24),",",INDEX('LŠZ H'!A$2:AM$2000,B844,26)," ",INDEX('LŠZ H'!A$2:AM$2000,B844,25)))</f>
        <v>Bučkovec 1293,EN-B 45333</v>
      </c>
      <c r="L844" s="297" t="str">
        <f>IF(A844="P",INDEX('LŠZ P'!A$2:AN$2000,B844,20),INDEX('LŠZ H'!A$2:AM$2000,B844,20))</f>
        <v>Čierny</v>
      </c>
      <c r="M844" s="297" t="str">
        <f>IF(A844="P",CONCATENATE(INDEX('LŠZ P'!A$2:AN$2000,B844,3),"/",INDEX('LŠZ P'!A$2:AN$2000,B844,4)),CONCATENATE(INDEX('LŠZ H'!A$2:AM$2000,B844,3),"/",INDEX('LŠZ H'!A$2:AM$2000,B844,4)))</f>
        <v>BIBETA 5/</v>
      </c>
      <c r="N844" s="297" t="e">
        <f>IF(A844="P",CONCATENATE(INDEX('LŠZ P'!A$2:AN$2000,B844,23),";",INDEX('LŠZ P'!A$2:AN$2000,B844,42)),CONCATENATE(INDEX('LŠZ H'!A$2:AM$2000,B844,23),";",INDEX('LŠZ H'!A$2:AM$2000,B844,39)))</f>
        <v>#REF!</v>
      </c>
      <c r="O844" s="226">
        <v>43362</v>
      </c>
      <c r="P844" s="224"/>
    </row>
    <row r="845" spans="1:16">
      <c r="A845" s="225" t="s">
        <v>722</v>
      </c>
      <c r="B845" s="258">
        <v>458</v>
      </c>
      <c r="C845" s="295">
        <v>842</v>
      </c>
      <c r="D845" s="225" t="str">
        <f>IF(A845="P",INDEX('LŠZ P'!A$2:AN$2000,B845,11),INDEX('LŠZ H'!A$2:AM$2000,B845,11))</f>
        <v>Martin ZÁHUMENSKÝ</v>
      </c>
      <c r="E845" s="297" t="str">
        <f>IF(A845="P",INDEX('LŠZ P'!A$2:AN$2000,B845,5),INDEX('LŠZ H'!A$2:AM$2000,B845,5))</f>
        <v>OM-P458</v>
      </c>
      <c r="F845" s="298" t="str">
        <f>IF(A845="P",INDEX('LŠZ P'!A$2:AN$2000,B845,6),INDEX('LŠZ H'!A$2:AM$2000,B845,6))</f>
        <v>P005</v>
      </c>
      <c r="G845" s="258" t="str">
        <f>IF(A845="P",INDEX('LŠZ P'!A$2:AN$2000,B845,21),INDEX('LŠZ H'!A$2:AM$2000,B845,21))</f>
        <v>P/V</v>
      </c>
      <c r="H845" s="298">
        <f>IF(A845="P",INDEX('LŠZ P'!A$2:AN$2000,B845,17),INDEX('LŠZ H'!A$2:AM$2000,B845,17))</f>
        <v>22466</v>
      </c>
      <c r="I845" s="226">
        <v>43558</v>
      </c>
      <c r="J845" s="258" t="str">
        <f>IF(A845="P",INDEX('LŠZ P'!A$2:AN$2000,B845,2),INDEX('LŠZ H'!A$2:AM$2000,B845,2))</f>
        <v>MPK</v>
      </c>
      <c r="K845" s="299" t="str">
        <f>IF(A845="P",CONCATENATE(INDEX('LŠZ P'!A$2:AN$2000,B845,24),",",INDEX('LŠZ P'!A$2:AN$2000,B845,26)," ",INDEX('LŠZ P'!A$2:AN$2000,B845,25)),CONCATENATE(INDEX('LŠZ H'!A$2:AM$2000,B845,24),",",INDEX('LŠZ H'!A$2:AM$2000,B845,26)," ",INDEX('LŠZ H'!A$2:AM$2000,B845,25)))</f>
        <v>Moyzesova 32,DGAC 45707</v>
      </c>
      <c r="L845" s="297" t="str">
        <f>IF(A845="P",INDEX('LŠZ P'!A$2:AN$2000,B845,20),INDEX('LŠZ H'!A$2:AM$2000,B845,20))</f>
        <v>Matovič</v>
      </c>
      <c r="M845" s="297" t="str">
        <f>IF(A845="P",CONCATENATE(INDEX('LŠZ P'!A$2:AN$2000,B845,3),"/",INDEX('LŠZ P'!A$2:AN$2000,B845,4)),CONCATENATE(INDEX('LŠZ H'!A$2:AM$2000,B845,3),"/",INDEX('LŠZ H'!A$2:AM$2000,B845,4)))</f>
        <v>CHARGER 28/POLINI EOS THOR</v>
      </c>
      <c r="N845" s="297" t="e">
        <f>IF(A845="P",CONCATENATE(INDEX('LŠZ P'!A$2:AN$2000,B845,23),";",INDEX('LŠZ P'!A$2:AN$2000,B845,42)),CONCATENATE(INDEX('LŠZ H'!A$2:AM$2000,B845,23),";",INDEX('LŠZ H'!A$2:AM$2000,B845,39)))</f>
        <v>#REF!</v>
      </c>
      <c r="O845" s="226">
        <v>43725</v>
      </c>
      <c r="P845" s="224"/>
    </row>
    <row r="846" spans="1:16">
      <c r="A846" s="225" t="s">
        <v>722</v>
      </c>
      <c r="B846" s="258">
        <v>604</v>
      </c>
      <c r="C846" s="295">
        <v>843</v>
      </c>
      <c r="D846" s="225" t="str">
        <f>IF(A846="P",INDEX('LŠZ P'!A$2:AN$2000,B846,11),INDEX('LŠZ H'!A$2:AM$2000,B846,11))</f>
        <v>Ing. Michal KIŠOŇ</v>
      </c>
      <c r="E846" s="225" t="str">
        <f>IF(A846="P",INDEX('LŠZ P'!A$2:AN$2000,B846,5),INDEX('LŠZ H'!A$2:AM$2000,B846,5))</f>
        <v>OM-P604</v>
      </c>
      <c r="F846" s="298" t="str">
        <f>IF(A846="P",INDEX('LŠZ P'!A$2:AN$2000,B846,6),INDEX('LŠZ H'!A$2:AM$2000,B846,6))</f>
        <v>P717</v>
      </c>
      <c r="G846" s="258" t="str">
        <f>IF(A846="P",INDEX('LŠZ P'!A$2:AN$2000,B846,21),INDEX('LŠZ H'!A$2:AM$2000,B846,21))</f>
        <v>P/P</v>
      </c>
      <c r="H846" s="298">
        <f>IF(A846="P",INDEX('LŠZ P'!A$2:AN$2000,B846,17),INDEX('LŠZ H'!A$2:AM$2000,B846,17))</f>
        <v>21203</v>
      </c>
      <c r="I846" s="226">
        <v>43559</v>
      </c>
      <c r="J846" s="258" t="str">
        <f>IF(A846="P",INDEX('LŠZ P'!A$2:AN$2000,B846,2),INDEX('LŠZ H'!A$2:AM$2000,B846,2))</f>
        <v>PK</v>
      </c>
      <c r="K846" s="299" t="str">
        <f>IF(A846="P",CONCATENATE(INDEX('LŠZ P'!A$2:AN$2000,B846,24),",",INDEX('LŠZ P'!A$2:AN$2000,B846,26)," ",INDEX('LŠZ P'!A$2:AN$2000,B846,25)),CONCATENATE(INDEX('LŠZ H'!A$2:AM$2000,B846,24),",",INDEX('LŠZ H'!A$2:AM$2000,B846,26)," ",INDEX('LŠZ H'!A$2:AM$2000,B846,25)))</f>
        <v>Beniakova 2,EN-B 45790</v>
      </c>
      <c r="L846" s="297" t="str">
        <f>IF(A846="P",INDEX('LŠZ P'!A$2:AN$2000,B846,20),INDEX('LŠZ H'!A$2:AM$2000,B846,20))</f>
        <v>Mitter</v>
      </c>
      <c r="M846" s="297" t="str">
        <f>IF(A846="P",CONCATENATE(INDEX('LŠZ P'!A$2:AN$2000,B846,3),"/",INDEX('LŠZ P'!A$2:AN$2000,B846,4)),CONCATENATE(INDEX('LŠZ H'!A$2:AM$2000,B846,3),"/",INDEX('LŠZ H'!A$2:AM$2000,B846,4)))</f>
        <v>PLUTO 2 L/JESSICA F 200</v>
      </c>
      <c r="N846" s="297" t="e">
        <f>IF(A846="P",CONCATENATE(INDEX('LŠZ P'!A$2:AN$2000,B846,23),";",INDEX('LŠZ P'!A$2:AN$2000,B846,42)),CONCATENATE(INDEX('LŠZ H'!A$2:AM$2000,B846,23),";",INDEX('LŠZ H'!A$2:AM$2000,B846,39)))</f>
        <v>#REF!</v>
      </c>
      <c r="O846" s="226">
        <v>43725</v>
      </c>
      <c r="P846" s="224"/>
    </row>
    <row r="847" spans="1:16">
      <c r="A847" s="225" t="s">
        <v>722</v>
      </c>
      <c r="B847" s="258">
        <v>256</v>
      </c>
      <c r="C847" s="295">
        <v>844</v>
      </c>
      <c r="D847" s="225" t="str">
        <f>IF(A847="P",INDEX('LŠZ P'!A$2:AN$2000,B847,11),INDEX('LŠZ H'!A$2:AM$2000,B847,11))</f>
        <v>Miloš GONDA</v>
      </c>
      <c r="E847" s="297" t="str">
        <f>IF(A847="P",INDEX('LŠZ P'!A$2:AN$2000,B847,5),INDEX('LŠZ H'!A$2:AM$2000,B847,5))</f>
        <v>OM-P256</v>
      </c>
      <c r="F847" s="298">
        <f>IF(A847="P",INDEX('LŠZ P'!A$2:AN$2000,B847,6),INDEX('LŠZ H'!A$2:AM$2000,B847,6))</f>
        <v>0</v>
      </c>
      <c r="G847" s="258" t="str">
        <f>IF(A847="P",INDEX('LŠZ P'!A$2:AN$2000,B847,21),INDEX('LŠZ H'!A$2:AM$2000,B847,21))</f>
        <v>V</v>
      </c>
      <c r="H847" s="298">
        <f>IF(A847="P",INDEX('LŠZ P'!A$2:AN$2000,B847,17),INDEX('LŠZ H'!A$2:AM$2000,B847,17))</f>
        <v>21636</v>
      </c>
      <c r="I847" s="226">
        <v>43560</v>
      </c>
      <c r="J847" s="258" t="str">
        <f>IF(A847="P",INDEX('LŠZ P'!A$2:AN$2000,B847,2),INDEX('LŠZ H'!A$2:AM$2000,B847,2))</f>
        <v>PK</v>
      </c>
      <c r="K847" s="299" t="str">
        <f>IF(A847="P",CONCATENATE(INDEX('LŠZ P'!A$2:AN$2000,B847,24),",",INDEX('LŠZ P'!A$2:AN$2000,B847,26)," ",INDEX('LŠZ P'!A$2:AN$2000,B847,25)),CONCATENATE(INDEX('LŠZ H'!A$2:AM$2000,B847,24),",",INDEX('LŠZ H'!A$2:AM$2000,B847,26)," ",INDEX('LŠZ H'!A$2:AM$2000,B847,25)))</f>
        <v>J. Wolkera 1881/29,EN-B 45262</v>
      </c>
      <c r="L847" s="297" t="str">
        <f>IF(A847="P",INDEX('LŠZ P'!A$2:AN$2000,B847,20),INDEX('LŠZ H'!A$2:AM$2000,B847,20))</f>
        <v>Šimek</v>
      </c>
      <c r="M847" s="297" t="str">
        <f>IF(A847="P",CONCATENATE(INDEX('LŠZ P'!A$2:AN$2000,B847,3),"/",INDEX('LŠZ P'!A$2:AN$2000,B847,4)),CONCATENATE(INDEX('LŠZ H'!A$2:AM$2000,B847,3),"/",INDEX('LŠZ H'!A$2:AM$2000,B847,4)))</f>
        <v>IOTA 2 27/</v>
      </c>
      <c r="N847" s="297" t="e">
        <f>IF(A847="P",CONCATENATE(INDEX('LŠZ P'!A$2:AN$2000,B847,23),";",INDEX('LŠZ P'!A$2:AN$2000,B847,42)),CONCATENATE(INDEX('LŠZ H'!A$2:AM$2000,B847,23),";",INDEX('LŠZ H'!A$2:AM$2000,B847,39)))</f>
        <v>#REF!</v>
      </c>
      <c r="O847" s="226">
        <v>43728</v>
      </c>
      <c r="P847" s="224"/>
    </row>
    <row r="848" spans="1:16">
      <c r="A848" s="225" t="s">
        <v>722</v>
      </c>
      <c r="B848" s="258">
        <v>99</v>
      </c>
      <c r="C848" s="295">
        <v>845</v>
      </c>
      <c r="D848" s="225" t="str">
        <f>IF(A848="P",INDEX('LŠZ P'!A$2:AN$2000,B848,11),INDEX('LŠZ H'!A$2:AM$2000,B848,11))</f>
        <v>Ing. Jozef KOLIBÁR</v>
      </c>
      <c r="E848" s="297" t="str">
        <f>IF(A848="P",INDEX('LŠZ P'!A$2:AN$2000,B848,5),INDEX('LŠZ H'!A$2:AM$2000,B848,5))</f>
        <v>OM-P099</v>
      </c>
      <c r="F848" s="298">
        <f>IF(A848="P",INDEX('LŠZ P'!A$2:AN$2000,B848,6),INDEX('LŠZ H'!A$2:AM$2000,B848,6))</f>
        <v>0</v>
      </c>
      <c r="G848" s="258" t="str">
        <f>IF(A848="P",INDEX('LŠZ P'!A$2:AN$2000,B848,21),INDEX('LŠZ H'!A$2:AM$2000,B848,21))</f>
        <v>P</v>
      </c>
      <c r="H848" s="298">
        <f>IF(A848="P",INDEX('LŠZ P'!A$2:AN$2000,B848,17),INDEX('LŠZ H'!A$2:AM$2000,B848,17))</f>
        <v>17829</v>
      </c>
      <c r="I848" s="226">
        <v>43561</v>
      </c>
      <c r="J848" s="258" t="str">
        <f>IF(A848="P",INDEX('LŠZ P'!A$2:AN$2000,B848,2),INDEX('LŠZ H'!A$2:AM$2000,B848,2))</f>
        <v>PK</v>
      </c>
      <c r="K848" s="299" t="str">
        <f>IF(A848="P",CONCATENATE(INDEX('LŠZ P'!A$2:AN$2000,B848,24),",",INDEX('LŠZ P'!A$2:AN$2000,B848,26)," ",INDEX('LŠZ P'!A$2:AN$2000,B848,25)),CONCATENATE(INDEX('LŠZ H'!A$2:AM$2000,B848,24),",",INDEX('LŠZ H'!A$2:AM$2000,B848,26)," ",INDEX('LŠZ H'!A$2:AM$2000,B848,25)))</f>
        <v>Humenská 16,EN-B 45704</v>
      </c>
      <c r="L848" s="297" t="str">
        <f>IF(A848="P",INDEX('LŠZ P'!A$2:AN$2000,B848,20),INDEX('LŠZ H'!A$2:AM$2000,B848,20))</f>
        <v>Kolibár</v>
      </c>
      <c r="M848" s="297" t="str">
        <f>IF(A848="P",CONCATENATE(INDEX('LŠZ P'!A$2:AN$2000,B848,3),"/",INDEX('LŠZ P'!A$2:AN$2000,B848,4)),CONCATENATE(INDEX('LŠZ H'!A$2:AM$2000,B848,3),"/",INDEX('LŠZ H'!A$2:AM$2000,B848,4)))</f>
        <v>COMET 2 L/</v>
      </c>
      <c r="N848" s="297" t="e">
        <f>IF(A848="P",CONCATENATE(INDEX('LŠZ P'!A$2:AN$2000,B848,23),";",INDEX('LŠZ P'!A$2:AN$2000,B848,42)),CONCATENATE(INDEX('LŠZ H'!A$2:AM$2000,B848,23),";",INDEX('LŠZ H'!A$2:AM$2000,B848,39)))</f>
        <v>#REF!</v>
      </c>
      <c r="O848" s="226">
        <v>43730</v>
      </c>
      <c r="P848" s="224"/>
    </row>
    <row r="849" spans="1:16">
      <c r="A849" s="225" t="s">
        <v>722</v>
      </c>
      <c r="B849" s="258">
        <v>554</v>
      </c>
      <c r="C849" s="295">
        <v>846</v>
      </c>
      <c r="D849" s="225" t="str">
        <f>IF(A849="P",INDEX('LŠZ P'!A$2:AN$2000,B849,11),INDEX('LŠZ H'!A$2:AM$2000,B849,11))</f>
        <v>Pavel BARTOŠ</v>
      </c>
      <c r="E849" s="297" t="str">
        <f>IF(A849="P",INDEX('LŠZ P'!A$2:AN$2000,B849,5),INDEX('LŠZ H'!A$2:AM$2000,B849,5))</f>
        <v>OM-P554</v>
      </c>
      <c r="F849" s="298">
        <f>IF(A849="P",INDEX('LŠZ P'!A$2:AN$2000,B849,6),INDEX('LŠZ H'!A$2:AM$2000,B849,6))</f>
        <v>0</v>
      </c>
      <c r="G849" s="258" t="str">
        <f>IF(A849="P",INDEX('LŠZ P'!A$2:AN$2000,B849,21),INDEX('LŠZ H'!A$2:AM$2000,B849,21))</f>
        <v>P</v>
      </c>
      <c r="H849" s="298">
        <f>IF(A849="P",INDEX('LŠZ P'!A$2:AN$2000,B849,17),INDEX('LŠZ H'!A$2:AM$2000,B849,17))</f>
        <v>23449</v>
      </c>
      <c r="I849" s="226">
        <v>43562</v>
      </c>
      <c r="J849" s="258" t="str">
        <f>IF(A849="P",INDEX('LŠZ P'!A$2:AN$2000,B849,2),INDEX('LŠZ H'!A$2:AM$2000,B849,2))</f>
        <v>MPK</v>
      </c>
      <c r="K849" s="299" t="str">
        <f>IF(A849="P",CONCATENATE(INDEX('LŠZ P'!A$2:AN$2000,B849,24),",",INDEX('LŠZ P'!A$2:AN$2000,B849,26)," ",INDEX('LŠZ P'!A$2:AN$2000,B849,25)),CONCATENATE(INDEX('LŠZ H'!A$2:AM$2000,B849,24),",",INDEX('LŠZ H'!A$2:AM$2000,B849,26)," ",INDEX('LŠZ H'!A$2:AM$2000,B849,25)))</f>
        <v>Vlková 351,LTF 1-2 45866</v>
      </c>
      <c r="L849" s="297" t="str">
        <f>IF(A849="P",INDEX('LŠZ P'!A$2:AN$2000,B849,20),INDEX('LŠZ H'!A$2:AM$2000,B849,20))</f>
        <v>Kačmár</v>
      </c>
      <c r="M849" s="297" t="str">
        <f>IF(A849="P",CONCATENATE(INDEX('LŠZ P'!A$2:AN$2000,B849,3),"/",INDEX('LŠZ P'!A$2:AN$2000,B849,4)),CONCATENATE(INDEX('LŠZ H'!A$2:AM$2000,B849,3),"/",INDEX('LŠZ H'!A$2:AM$2000,B849,4)))</f>
        <v>MIURA RS ML/</v>
      </c>
      <c r="N849" s="297" t="e">
        <f>IF(A849="P",CONCATENATE(INDEX('LŠZ P'!A$2:AN$2000,B849,23),";",INDEX('LŠZ P'!A$2:AN$2000,B849,42)),CONCATENATE(INDEX('LŠZ H'!A$2:AM$2000,B849,23),";",INDEX('LŠZ H'!A$2:AM$2000,B849,39)))</f>
        <v>#REF!</v>
      </c>
      <c r="O849" s="226">
        <v>43719</v>
      </c>
      <c r="P849" s="224"/>
    </row>
    <row r="850" spans="1:16">
      <c r="A850" s="225" t="s">
        <v>722</v>
      </c>
      <c r="B850" s="258">
        <v>451</v>
      </c>
      <c r="C850" s="295">
        <v>847</v>
      </c>
      <c r="D850" s="225" t="str">
        <f>IF(A850="P",INDEX('LŠZ P'!A$2:AN$2000,B850,11),INDEX('LŠZ H'!A$2:AM$2000,B850,11))</f>
        <v>Ladislav ŠVARC</v>
      </c>
      <c r="E850" s="297" t="str">
        <f>IF(A850="P",INDEX('LŠZ P'!A$2:AN$2000,B850,5),INDEX('LŠZ H'!A$2:AM$2000,B850,5))</f>
        <v>OM-P451</v>
      </c>
      <c r="F850" s="298">
        <f>IF(A850="P",INDEX('LŠZ P'!A$2:AN$2000,B850,6),INDEX('LŠZ H'!A$2:AM$2000,B850,6))</f>
        <v>0</v>
      </c>
      <c r="G850" s="258" t="str">
        <f>IF(A850="P",INDEX('LŠZ P'!A$2:AN$2000,B850,21),INDEX('LŠZ H'!A$2:AM$2000,B850,21))</f>
        <v>P</v>
      </c>
      <c r="H850" s="298">
        <f>IF(A850="P",INDEX('LŠZ P'!A$2:AN$2000,B850,17),INDEX('LŠZ H'!A$2:AM$2000,B850,17))</f>
        <v>14590</v>
      </c>
      <c r="I850" s="226">
        <v>43563</v>
      </c>
      <c r="J850" s="258" t="str">
        <f>IF(A850="P",INDEX('LŠZ P'!A$2:AN$2000,B850,2),INDEX('LŠZ H'!A$2:AM$2000,B850,2))</f>
        <v>PK</v>
      </c>
      <c r="K850" s="299" t="str">
        <f>IF(A850="P",CONCATENATE(INDEX('LŠZ P'!A$2:AN$2000,B850,24),",",INDEX('LŠZ P'!A$2:AN$2000,B850,26)," ",INDEX('LŠZ P'!A$2:AN$2000,B850,25)),CONCATENATE(INDEX('LŠZ H'!A$2:AM$2000,B850,24),",",INDEX('LŠZ H'!A$2:AM$2000,B850,26)," ",INDEX('LŠZ H'!A$2:AM$2000,B850,25)))</f>
        <v>Ovručská 2,EN-B 45565</v>
      </c>
      <c r="L850" s="297" t="str">
        <f>IF(A850="P",INDEX('LŠZ P'!A$2:AN$2000,B850,20),INDEX('LŠZ H'!A$2:AM$2000,B850,20))</f>
        <v>Kolibár</v>
      </c>
      <c r="M850" s="297" t="str">
        <f>IF(A850="P",CONCATENATE(INDEX('LŠZ P'!A$2:AN$2000,B850,3),"/",INDEX('LŠZ P'!A$2:AN$2000,B850,4)),CONCATENATE(INDEX('LŠZ H'!A$2:AM$2000,B850,3),"/",INDEX('LŠZ H'!A$2:AM$2000,B850,4)))</f>
        <v>ELLUS 3 M/</v>
      </c>
      <c r="N850" s="297" t="e">
        <f>IF(A850="P",CONCATENATE(INDEX('LŠZ P'!A$2:AN$2000,B850,23),";",INDEX('LŠZ P'!A$2:AN$2000,B850,42)),CONCATENATE(INDEX('LŠZ H'!A$2:AM$2000,B850,23),";",INDEX('LŠZ H'!A$2:AM$2000,B850,39)))</f>
        <v>#REF!</v>
      </c>
      <c r="O850" s="226">
        <v>43365</v>
      </c>
      <c r="P850" s="224"/>
    </row>
    <row r="851" spans="1:16">
      <c r="A851" s="225" t="s">
        <v>489</v>
      </c>
      <c r="B851" s="258">
        <v>30</v>
      </c>
      <c r="C851" s="295">
        <v>848</v>
      </c>
      <c r="D851" s="225">
        <f>IF(A851="P",INDEX('LŠZ P'!A$2:AN$2000,B851,11),INDEX('LŠZ H'!A$2:AM$2000,B851,11))</f>
        <v>0</v>
      </c>
      <c r="E851" s="297" t="str">
        <f>IF(A851="P",INDEX('LŠZ P'!A$2:AN$2000,B851,5),INDEX('LŠZ H'!A$2:AM$2000,B851,5))</f>
        <v>OM-H030</v>
      </c>
      <c r="F851" s="298">
        <f>IF(A851="P",INDEX('LŠZ P'!A$2:AN$2000,B851,6),INDEX('LŠZ H'!A$2:AM$2000,B851,6))</f>
        <v>0</v>
      </c>
      <c r="G851" s="258">
        <f>IF(A851="P",INDEX('LŠZ P'!A$2:AN$2000,B851,21),INDEX('LŠZ H'!A$2:AM$2000,B851,21))</f>
        <v>0</v>
      </c>
      <c r="H851" s="298">
        <f>IF(A851="P",INDEX('LŠZ P'!A$2:AN$2000,B851,17),INDEX('LŠZ H'!A$2:AM$2000,B851,17))</f>
        <v>0</v>
      </c>
      <c r="I851" s="226">
        <v>43564</v>
      </c>
      <c r="J851" s="258" t="str">
        <f>IF(A851="P",INDEX('LŠZ P'!A$2:AN$2000,B851,2),INDEX('LŠZ H'!A$2:AM$2000,B851,2))</f>
        <v>23.1.2024, 24 mesiacov</v>
      </c>
      <c r="K851" s="299" t="str">
        <f>IF(A851="P",CONCATENATE(INDEX('LŠZ P'!A$2:AN$2000,B851,24),",",INDEX('LŠZ P'!A$2:AN$2000,B851,26)," ",INDEX('LŠZ P'!A$2:AN$2000,B851,25)),CONCATENATE(INDEX('LŠZ H'!A$2:AM$2000,B851,24),",",INDEX('LŠZ H'!A$2:AM$2000,B851,26)," ",INDEX('LŠZ H'!A$2:AM$2000,B851,25)))</f>
        <v xml:space="preserve">, </v>
      </c>
      <c r="L851" s="297">
        <f>IF(A851="P",INDEX('LŠZ P'!A$2:AN$2000,B851,20),INDEX('LŠZ H'!A$2:AM$2000,B851,20))</f>
        <v>0</v>
      </c>
      <c r="M851" s="297" t="str">
        <f>IF(A851="P",CONCATENATE(INDEX('LŠZ P'!A$2:AN$2000,B851,3),"/",INDEX('LŠZ P'!A$2:AN$2000,B851,4)),CONCATENATE(INDEX('LŠZ H'!A$2:AM$2000,B851,3),"/",INDEX('LŠZ H'!A$2:AM$2000,B851,4)))</f>
        <v>/</v>
      </c>
      <c r="N851" s="297" t="str">
        <f>IF(A851="P",CONCATENATE(INDEX('LŠZ P'!A$2:AN$2000,B851,23),";",INDEX('LŠZ P'!A$2:AN$2000,B851,42)),CONCATENATE(INDEX('LŠZ H'!A$2:AM$2000,B851,23),";",INDEX('LŠZ H'!A$2:AM$2000,B851,39)))</f>
        <v>;</v>
      </c>
      <c r="O851" s="226">
        <v>43731</v>
      </c>
      <c r="P851" s="224"/>
    </row>
    <row r="852" spans="1:16">
      <c r="A852" s="225" t="s">
        <v>489</v>
      </c>
      <c r="B852" s="258">
        <v>9</v>
      </c>
      <c r="C852" s="295">
        <v>849</v>
      </c>
      <c r="D852" s="225" t="str">
        <f>IF(A852="P",INDEX('LŠZ P'!A$2:AN$2000,B852,11),INDEX('LŠZ H'!A$2:AM$2000,B852,11))</f>
        <v>Milan ŠKRINÁR</v>
      </c>
      <c r="E852" s="297" t="str">
        <f>IF(A852="P",INDEX('LŠZ P'!A$2:AN$2000,B852,5),INDEX('LŠZ H'!A$2:AM$2000,B852,5))</f>
        <v>OM-H009</v>
      </c>
      <c r="F852" s="298">
        <f>IF(A852="P",INDEX('LŠZ P'!A$2:AN$2000,B852,6),INDEX('LŠZ H'!A$2:AM$2000,B852,6))</f>
        <v>0</v>
      </c>
      <c r="G852" s="258" t="str">
        <f>IF(A852="P",INDEX('LŠZ P'!A$2:AN$2000,B852,21),INDEX('LŠZ H'!A$2:AM$2000,B852,21))</f>
        <v>P</v>
      </c>
      <c r="H852" s="298">
        <f>IF(A852="P",INDEX('LŠZ P'!A$2:AN$2000,B852,17),INDEX('LŠZ H'!A$2:AM$2000,B852,17))</f>
        <v>19533</v>
      </c>
      <c r="I852" s="226">
        <v>43565</v>
      </c>
      <c r="J852" s="258" t="str">
        <f>IF(A852="P",INDEX('LŠZ P'!A$2:AN$2000,B852,2),INDEX('LŠZ H'!A$2:AM$2000,B852,2))</f>
        <v>MZK</v>
      </c>
      <c r="K852" s="299" t="str">
        <f>IF(A852="P",CONCATENATE(INDEX('LŠZ P'!A$2:AN$2000,B852,24),",",INDEX('LŠZ P'!A$2:AN$2000,B852,26)," ",INDEX('LŠZ P'!A$2:AN$2000,B852,25)),CONCATENATE(INDEX('LŠZ H'!A$2:AM$2000,B852,24),",",INDEX('LŠZ H'!A$2:AM$2000,B852,26)," ",INDEX('LŠZ H'!A$2:AM$2000,B852,25)))</f>
        <v>Turá Lúka 743,907 03 Myjava</v>
      </c>
      <c r="L852" s="297" t="str">
        <f>IF(A852="P",INDEX('LŠZ P'!A$2:AN$2000,B852,20),INDEX('LŠZ H'!A$2:AM$2000,B852,20))</f>
        <v>Škrinár</v>
      </c>
      <c r="M852" s="297" t="str">
        <f>IF(A852="P",CONCATENATE(INDEX('LŠZ P'!A$2:AN$2000,B852,3),"/",INDEX('LŠZ P'!A$2:AN$2000,B852,4)),CONCATENATE(INDEX('LŠZ H'!A$2:AM$2000,B852,3),"/",INDEX('LŠZ H'!A$2:AM$2000,B852,4)))</f>
        <v>QUANTUM 15/</v>
      </c>
      <c r="N852" s="297" t="str">
        <f>IF(A852="P",CONCATENATE(INDEX('LŠZ P'!A$2:AN$2000,B852,23),";",INDEX('LŠZ P'!A$2:AN$2000,B852,42)),CONCATENATE(INDEX('LŠZ H'!A$2:AM$2000,B852,23),";",INDEX('LŠZ H'!A$2:AM$2000,B852,39)))</f>
        <v>220,45/291;</v>
      </c>
      <c r="O852" s="226">
        <v>43733</v>
      </c>
      <c r="P852" s="224"/>
    </row>
    <row r="853" spans="1:16">
      <c r="A853" s="225" t="s">
        <v>489</v>
      </c>
      <c r="B853" s="258">
        <v>31</v>
      </c>
      <c r="C853" s="295">
        <v>850</v>
      </c>
      <c r="D853" s="225" t="str">
        <f>IF(A853="P",INDEX('LŠZ P'!A$2:AN$2000,B853,11),INDEX('LŠZ H'!A$2:AM$2000,B853,11))</f>
        <v>Andrej ĎURČO</v>
      </c>
      <c r="E853" s="297" t="str">
        <f>IF(A853="P",INDEX('LŠZ P'!A$2:AN$2000,B853,5),INDEX('LŠZ H'!A$2:AM$2000,B853,5))</f>
        <v>OM-H031</v>
      </c>
      <c r="F853" s="298">
        <f>IF(A853="P",INDEX('LŠZ P'!A$2:AN$2000,B853,6),INDEX('LŠZ H'!A$2:AM$2000,B853,6))</f>
        <v>0</v>
      </c>
      <c r="G853" s="258" t="str">
        <f>IF(A853="P",INDEX('LŠZ P'!A$2:AN$2000,B853,21),INDEX('LŠZ H'!A$2:AM$2000,B853,21))</f>
        <v>Z</v>
      </c>
      <c r="H853" s="298">
        <f>IF(A853="P",INDEX('LŠZ P'!A$2:AN$2000,B853,17),INDEX('LŠZ H'!A$2:AM$2000,B853,17))</f>
        <v>21132</v>
      </c>
      <c r="I853" s="226">
        <v>43566</v>
      </c>
      <c r="J853" s="258" t="str">
        <f>IF(A853="P",INDEX('LŠZ P'!A$2:AN$2000,B853,2),INDEX('LŠZ H'!A$2:AM$2000,B853,2))</f>
        <v>MZK</v>
      </c>
      <c r="K853" s="299" t="str">
        <f>IF(A853="P",CONCATENATE(INDEX('LŠZ P'!A$2:AN$2000,B853,24),",",INDEX('LŠZ P'!A$2:AN$2000,B853,26)," ",INDEX('LŠZ P'!A$2:AN$2000,B853,25)),CONCATENATE(INDEX('LŠZ H'!A$2:AM$2000,B853,24),",",INDEX('LŠZ H'!A$2:AM$2000,B853,26)," ",INDEX('LŠZ H'!A$2:AM$2000,B853,25)))</f>
        <v>Dolný Badín 17,962 51 Dolný Badín</v>
      </c>
      <c r="L853" s="297" t="str">
        <f>IF(A853="P",INDEX('LŠZ P'!A$2:AN$2000,B853,20),INDEX('LŠZ H'!A$2:AM$2000,B853,20))</f>
        <v>Bača</v>
      </c>
      <c r="M853" s="297" t="str">
        <f>IF(A853="P",CONCATENATE(INDEX('LŠZ P'!A$2:AN$2000,B853,3),"/",INDEX('LŠZ P'!A$2:AN$2000,B853,4)),CONCATENATE(INDEX('LŠZ H'!A$2:AM$2000,B853,3),"/",INDEX('LŠZ H'!A$2:AM$2000,B853,4)))</f>
        <v>APOLLO C 15 A/RACER GT/</v>
      </c>
      <c r="N853" s="297" t="str">
        <f>IF(A853="P",CONCATENATE(INDEX('LŠZ P'!A$2:AN$2000,B853,23),";",INDEX('LŠZ P'!A$2:AN$2000,B853,42)),CONCATENATE(INDEX('LŠZ H'!A$2:AM$2000,B853,23),";",INDEX('LŠZ H'!A$2:AM$2000,B853,39)))</f>
        <v>156,20/395;</v>
      </c>
      <c r="O853" s="226">
        <v>43734</v>
      </c>
      <c r="P853" s="224"/>
    </row>
    <row r="854" spans="1:16">
      <c r="A854" s="225" t="s">
        <v>489</v>
      </c>
      <c r="B854" s="258">
        <v>7</v>
      </c>
      <c r="C854" s="295">
        <v>851</v>
      </c>
      <c r="D854" s="225" t="str">
        <f>IF(A854="P",INDEX('LŠZ P'!A$2:AN$2000,B854,11),INDEX('LŠZ H'!A$2:AM$2000,B854,11))</f>
        <v>Mgr. Miroslav HULJAK</v>
      </c>
      <c r="E854" s="297" t="str">
        <f>IF(A854="P",INDEX('LŠZ P'!A$2:AN$2000,B854,5),INDEX('LŠZ H'!A$2:AM$2000,B854,5))</f>
        <v>OM-H007</v>
      </c>
      <c r="F854" s="298">
        <f>IF(A854="P",INDEX('LŠZ P'!A$2:AN$2000,B854,6),INDEX('LŠZ H'!A$2:AM$2000,B854,6))</f>
        <v>0</v>
      </c>
      <c r="G854" s="258" t="str">
        <f>IF(A854="P",INDEX('LŠZ P'!A$2:AN$2000,B854,21),INDEX('LŠZ H'!A$2:AM$2000,B854,21))</f>
        <v>P</v>
      </c>
      <c r="H854" s="298">
        <f>IF(A854="P",INDEX('LŠZ P'!A$2:AN$2000,B854,17),INDEX('LŠZ H'!A$2:AM$2000,B854,17))</f>
        <v>19498</v>
      </c>
      <c r="I854" s="226">
        <v>43567</v>
      </c>
      <c r="J854" s="258" t="str">
        <f>IF(A854="P",INDEX('LŠZ P'!A$2:AN$2000,B854,2),INDEX('LŠZ H'!A$2:AM$2000,B854,2))</f>
        <v>MZK</v>
      </c>
      <c r="K854" s="299" t="str">
        <f>IF(A854="P",CONCATENATE(INDEX('LŠZ P'!A$2:AN$2000,B854,24),",",INDEX('LŠZ P'!A$2:AN$2000,B854,26)," ",INDEX('LŠZ P'!A$2:AN$2000,B854,25)),CONCATENATE(INDEX('LŠZ H'!A$2:AM$2000,B854,24),",",INDEX('LŠZ H'!A$2:AM$2000,B854,26)," ",INDEX('LŠZ H'!A$2:AM$2000,B854,25)))</f>
        <v>29.januára 666,059 38 Štrba</v>
      </c>
      <c r="L854" s="297" t="str">
        <f>IF(A854="P",INDEX('LŠZ P'!A$2:AN$2000,B854,20),INDEX('LŠZ H'!A$2:AM$2000,B854,20))</f>
        <v>B.Turan</v>
      </c>
      <c r="M854" s="297" t="str">
        <f>IF(A854="P",CONCATENATE(INDEX('LŠZ P'!A$2:AN$2000,B854,3),"/",INDEX('LŠZ P'!A$2:AN$2000,B854,4)),CONCATENATE(INDEX('LŠZ H'!A$2:AM$2000,B854,3),"/",INDEX('LŠZ H'!A$2:AM$2000,B854,4)))</f>
        <v>APOLLO C 15 DD/FALCO RX 912/</v>
      </c>
      <c r="N854" s="297" t="str">
        <f>IF(A854="P",CONCATENATE(INDEX('LŠZ P'!A$2:AN$2000,B854,23),";",INDEX('LŠZ P'!A$2:AN$2000,B854,42)),CONCATENATE(INDEX('LŠZ H'!A$2:AM$2000,B854,23),";",INDEX('LŠZ H'!A$2:AM$2000,B854,39)))</f>
        <v>515,5/611;</v>
      </c>
      <c r="O854" s="226">
        <v>43004</v>
      </c>
      <c r="P854" s="224"/>
    </row>
    <row r="855" spans="1:16">
      <c r="A855" s="225" t="s">
        <v>489</v>
      </c>
      <c r="B855" s="258">
        <v>56</v>
      </c>
      <c r="C855" s="295">
        <v>852</v>
      </c>
      <c r="D855" s="225">
        <f>IF(A855="P",INDEX('LŠZ P'!A$2:AN$2000,B855,11),INDEX('LŠZ H'!A$2:AM$2000,B855,11))</f>
        <v>0</v>
      </c>
      <c r="E855" s="297" t="str">
        <f>IF(A855="P",INDEX('LŠZ P'!A$2:AN$2000,B855,5),INDEX('LŠZ H'!A$2:AM$2000,B855,5))</f>
        <v>OM-H056</v>
      </c>
      <c r="F855" s="298">
        <f>IF(A855="P",INDEX('LŠZ P'!A$2:AN$2000,B855,6),INDEX('LŠZ H'!A$2:AM$2000,B855,6))</f>
        <v>0</v>
      </c>
      <c r="G855" s="258">
        <f>IF(A855="P",INDEX('LŠZ P'!A$2:AN$2000,B855,21),INDEX('LŠZ H'!A$2:AM$2000,B855,21))</f>
        <v>0</v>
      </c>
      <c r="H855" s="298">
        <f>IF(A855="P",INDEX('LŠZ P'!A$2:AN$2000,B855,17),INDEX('LŠZ H'!A$2:AM$2000,B855,17))</f>
        <v>0</v>
      </c>
      <c r="I855" s="226">
        <v>43568</v>
      </c>
      <c r="J855" s="258" t="str">
        <f>IF(A855="P",INDEX('LŠZ P'!A$2:AN$2000,B855,2),INDEX('LŠZ H'!A$2:AM$2000,B855,2))</f>
        <v>12.10.2022-J. FEDOR, neplatný viac ako 24 mesiacov</v>
      </c>
      <c r="K855" s="299" t="str">
        <f>IF(A855="P",CONCATENATE(INDEX('LŠZ P'!A$2:AN$2000,B855,24),",",INDEX('LŠZ P'!A$2:AN$2000,B855,26)," ",INDEX('LŠZ P'!A$2:AN$2000,B855,25)),CONCATENATE(INDEX('LŠZ H'!A$2:AM$2000,B855,24),",",INDEX('LŠZ H'!A$2:AM$2000,B855,26)," ",INDEX('LŠZ H'!A$2:AM$2000,B855,25)))</f>
        <v xml:space="preserve">, </v>
      </c>
      <c r="L855" s="297">
        <f>IF(A855="P",INDEX('LŠZ P'!A$2:AN$2000,B855,20),INDEX('LŠZ H'!A$2:AM$2000,B855,20))</f>
        <v>0</v>
      </c>
      <c r="M855" s="297" t="str">
        <f>IF(A855="P",CONCATENATE(INDEX('LŠZ P'!A$2:AN$2000,B855,3),"/",INDEX('LŠZ P'!A$2:AN$2000,B855,4)),CONCATENATE(INDEX('LŠZ H'!A$2:AM$2000,B855,3),"/",INDEX('LŠZ H'!A$2:AM$2000,B855,4)))</f>
        <v>/</v>
      </c>
      <c r="N855" s="297" t="str">
        <f>IF(A855="P",CONCATENATE(INDEX('LŠZ P'!A$2:AN$2000,B855,23),";",INDEX('LŠZ P'!A$2:AN$2000,B855,42)),CONCATENATE(INDEX('LŠZ H'!A$2:AM$2000,B855,23),";",INDEX('LŠZ H'!A$2:AM$2000,B855,39)))</f>
        <v>;</v>
      </c>
      <c r="O855" s="226">
        <v>43004</v>
      </c>
      <c r="P855" s="224"/>
    </row>
    <row r="856" spans="1:16">
      <c r="A856" s="225" t="s">
        <v>722</v>
      </c>
      <c r="B856" s="258">
        <v>672</v>
      </c>
      <c r="C856" s="295">
        <v>853</v>
      </c>
      <c r="D856" s="225" t="str">
        <f>IF(A856="P",INDEX('LŠZ P'!A$2:AN$2000,B856,11),INDEX('LŠZ H'!A$2:AM$2000,B856,11))</f>
        <v>Marek KĽUČÁR</v>
      </c>
      <c r="E856" s="297" t="str">
        <f>IF(A856="P",INDEX('LŠZ P'!A$2:AN$2000,B856,5),INDEX('LŠZ H'!A$2:AM$2000,B856,5))</f>
        <v>OM-P672</v>
      </c>
      <c r="F856" s="298" t="str">
        <f>IF(A856="P",INDEX('LŠZ P'!A$2:AN$2000,B856,6),INDEX('LŠZ H'!A$2:AM$2000,B856,6))</f>
        <v>P672</v>
      </c>
      <c r="G856" s="258" t="str">
        <f>IF(A856="P",INDEX('LŠZ P'!A$2:AN$2000,B856,21),INDEX('LŠZ H'!A$2:AM$2000,B856,21))</f>
        <v>V//V</v>
      </c>
      <c r="H856" s="298">
        <f>IF(A856="P",INDEX('LŠZ P'!A$2:AN$2000,B856,17),INDEX('LŠZ H'!A$2:AM$2000,B856,17))</f>
        <v>22081</v>
      </c>
      <c r="I856" s="226">
        <v>43569</v>
      </c>
      <c r="J856" s="258" t="str">
        <f>IF(A856="P",INDEX('LŠZ P'!A$2:AN$2000,B856,2),INDEX('LŠZ H'!A$2:AM$2000,B856,2))</f>
        <v>MPK</v>
      </c>
      <c r="K856" s="299" t="str">
        <f>IF(A856="P",CONCATENATE(INDEX('LŠZ P'!A$2:AN$2000,B856,24),",",INDEX('LŠZ P'!A$2:AN$2000,B856,26)," ",INDEX('LŠZ P'!A$2:AN$2000,B856,25)),CONCATENATE(INDEX('LŠZ H'!A$2:AM$2000,B856,24),",",INDEX('LŠZ H'!A$2:AM$2000,B856,26)," ",INDEX('LŠZ H'!A$2:AM$2000,B856,25)))</f>
        <v>Sídlisko I 992/34,EN-B 45334</v>
      </c>
      <c r="L856" s="297" t="str">
        <f>IF(A856="P",INDEX('LŠZ P'!A$2:AN$2000,B856,20),INDEX('LŠZ H'!A$2:AM$2000,B856,20))</f>
        <v>Šimko</v>
      </c>
      <c r="M856" s="297" t="str">
        <f>IF(A856="P",CONCATENATE(INDEX('LŠZ P'!A$2:AN$2000,B856,3),"/",INDEX('LŠZ P'!A$2:AN$2000,B856,4)),CONCATENATE(INDEX('LŠZ H'!A$2:AM$2000,B856,3),"/",INDEX('LŠZ H'!A$2:AM$2000,B856,4)))</f>
        <v>LIFT EZR, S/SA 200</v>
      </c>
      <c r="N856" s="297" t="e">
        <f>IF(A856="P",CONCATENATE(INDEX('LŠZ P'!A$2:AN$2000,B856,23),";",INDEX('LŠZ P'!A$2:AN$2000,B856,42)),CONCATENATE(INDEX('LŠZ H'!A$2:AM$2000,B856,23),";",INDEX('LŠZ H'!A$2:AM$2000,B856,39)))</f>
        <v>#REF!</v>
      </c>
      <c r="O856" s="226">
        <v>43725</v>
      </c>
      <c r="P856" s="224"/>
    </row>
    <row r="857" spans="1:16">
      <c r="A857" s="225" t="s">
        <v>722</v>
      </c>
      <c r="B857" s="258">
        <v>612</v>
      </c>
      <c r="C857" s="295">
        <v>854</v>
      </c>
      <c r="D857" s="225" t="str">
        <f>IF(A857="P",INDEX('LŠZ P'!A$2:AN$2000,B857,11),INDEX('LŠZ H'!A$2:AM$2000,B857,11))</f>
        <v>PaedDr. Ing. Jozef MITRA, MBA</v>
      </c>
      <c r="E857" s="297" t="str">
        <f>IF(A857="P",INDEX('LŠZ P'!A$2:AN$2000,B857,5),INDEX('LŠZ H'!A$2:AM$2000,B857,5))</f>
        <v>OM-P612</v>
      </c>
      <c r="F857" s="298">
        <f>IF(A857="P",INDEX('LŠZ P'!A$2:AN$2000,B857,6),INDEX('LŠZ H'!A$2:AM$2000,B857,6))</f>
        <v>0</v>
      </c>
      <c r="G857" s="258" t="str">
        <f>IF(A857="P",INDEX('LŠZ P'!A$2:AN$2000,B857,21),INDEX('LŠZ H'!A$2:AM$2000,B857,21))</f>
        <v>P</v>
      </c>
      <c r="H857" s="298">
        <f>IF(A857="P",INDEX('LŠZ P'!A$2:AN$2000,B857,17),INDEX('LŠZ H'!A$2:AM$2000,B857,17))</f>
        <v>19531</v>
      </c>
      <c r="I857" s="226">
        <v>43570</v>
      </c>
      <c r="J857" s="258" t="str">
        <f>IF(A857="P",INDEX('LŠZ P'!A$2:AN$2000,B857,2),INDEX('LŠZ H'!A$2:AM$2000,B857,2))</f>
        <v>PK</v>
      </c>
      <c r="K857" s="299" t="str">
        <f>IF(A857="P",CONCATENATE(INDEX('LŠZ P'!A$2:AN$2000,B857,24),",",INDEX('LŠZ P'!A$2:AN$2000,B857,26)," ",INDEX('LŠZ P'!A$2:AN$2000,B857,25)),CONCATENATE(INDEX('LŠZ H'!A$2:AM$2000,B857,24),",",INDEX('LŠZ H'!A$2:AM$2000,B857,26)," ",INDEX('LŠZ H'!A$2:AM$2000,B857,25)))</f>
        <v>Mlynky 317,AFN. St. 45220</v>
      </c>
      <c r="L857" s="297" t="str">
        <f>IF(A857="P",INDEX('LŠZ P'!A$2:AN$2000,B857,20),INDEX('LŠZ H'!A$2:AM$2000,B857,20))</f>
        <v>Vrabec</v>
      </c>
      <c r="M857" s="297" t="str">
        <f>IF(A857="P",CONCATENATE(INDEX('LŠZ P'!A$2:AN$2000,B857,3),"/",INDEX('LŠZ P'!A$2:AN$2000,B857,4)),CONCATENATE(INDEX('LŠZ H'!A$2:AM$2000,B857,3),"/",INDEX('LŠZ H'!A$2:AM$2000,B857,4)))</f>
        <v>PLUTO M/</v>
      </c>
      <c r="N857" s="297" t="e">
        <f>IF(A857="P",CONCATENATE(INDEX('LŠZ P'!A$2:AN$2000,B857,23),";",INDEX('LŠZ P'!A$2:AN$2000,B857,42)),CONCATENATE(INDEX('LŠZ H'!A$2:AM$2000,B857,23),";",INDEX('LŠZ H'!A$2:AM$2000,B857,39)))</f>
        <v>#REF!</v>
      </c>
      <c r="O857" s="226">
        <v>43734</v>
      </c>
      <c r="P857" s="224"/>
    </row>
    <row r="858" spans="1:16">
      <c r="A858" s="225" t="s">
        <v>722</v>
      </c>
      <c r="B858" s="258">
        <v>477</v>
      </c>
      <c r="C858" s="295">
        <v>855</v>
      </c>
      <c r="D858" s="225" t="str">
        <f>IF(A858="P",INDEX('LŠZ P'!A$2:AN$2000,B858,11),INDEX('LŠZ H'!A$2:AM$2000,B858,11))</f>
        <v>Silvester KOVÁČ</v>
      </c>
      <c r="E858" s="297" t="str">
        <f>IF(A858="P",INDEX('LŠZ P'!A$2:AN$2000,B858,5),INDEX('LŠZ H'!A$2:AM$2000,B858,5))</f>
        <v>OM-P477</v>
      </c>
      <c r="F858" s="298">
        <f>IF(A858="P",INDEX('LŠZ P'!A$2:AN$2000,B858,6),INDEX('LŠZ H'!A$2:AM$2000,B858,6))</f>
        <v>0</v>
      </c>
      <c r="G858" s="258" t="str">
        <f>IF(A858="P",INDEX('LŠZ P'!A$2:AN$2000,B858,21),INDEX('LŠZ H'!A$2:AM$2000,B858,21))</f>
        <v>P</v>
      </c>
      <c r="H858" s="298">
        <f>IF(A858="P",INDEX('LŠZ P'!A$2:AN$2000,B858,17),INDEX('LŠZ H'!A$2:AM$2000,B858,17))</f>
        <v>16267</v>
      </c>
      <c r="I858" s="226">
        <v>43571</v>
      </c>
      <c r="J858" s="258" t="str">
        <f>IF(A858="P",INDEX('LŠZ P'!A$2:AN$2000,B858,2),INDEX('LŠZ H'!A$2:AM$2000,B858,2))</f>
        <v>PK</v>
      </c>
      <c r="K858" s="299" t="str">
        <f>IF(A858="P",CONCATENATE(INDEX('LŠZ P'!A$2:AN$2000,B858,24),",",INDEX('LŠZ P'!A$2:AN$2000,B858,26)," ",INDEX('LŠZ P'!A$2:AN$2000,B858,25)),CONCATENATE(INDEX('LŠZ H'!A$2:AM$2000,B858,24),",",INDEX('LŠZ H'!A$2:AM$2000,B858,26)," ",INDEX('LŠZ H'!A$2:AM$2000,B858,25)))</f>
        <v>Pod Plieškou 19,EN-C 44593</v>
      </c>
      <c r="L858" s="297" t="str">
        <f>IF(A858="P",INDEX('LŠZ P'!A$2:AN$2000,B858,20),INDEX('LŠZ H'!A$2:AM$2000,B858,20))</f>
        <v>Matovič</v>
      </c>
      <c r="M858" s="297" t="str">
        <f>IF(A858="P",CONCATENATE(INDEX('LŠZ P'!A$2:AN$2000,B858,3),"/",INDEX('LŠZ P'!A$2:AN$2000,B858,4)),CONCATENATE(INDEX('LŠZ H'!A$2:AM$2000,B858,3),"/",INDEX('LŠZ H'!A$2:AM$2000,B858,4)))</f>
        <v>ASTRAL 6 26/</v>
      </c>
      <c r="N858" s="297" t="e">
        <f>IF(A858="P",CONCATENATE(INDEX('LŠZ P'!A$2:AN$2000,B858,23),";",INDEX('LŠZ P'!A$2:AN$2000,B858,42)),CONCATENATE(INDEX('LŠZ H'!A$2:AM$2000,B858,23),";",INDEX('LŠZ H'!A$2:AM$2000,B858,39)))</f>
        <v>#REF!</v>
      </c>
      <c r="O858" s="226">
        <v>43738</v>
      </c>
      <c r="P858" s="224"/>
    </row>
    <row r="859" spans="1:16">
      <c r="A859" s="225" t="s">
        <v>489</v>
      </c>
      <c r="B859" s="258">
        <v>101</v>
      </c>
      <c r="C859" s="295">
        <v>856</v>
      </c>
      <c r="D859" s="225" t="str">
        <f>IF(A859="P",INDEX('LŠZ P'!A$2:AN$2000,B859,11),INDEX('LŠZ H'!A$2:AM$2000,B859,11))</f>
        <v>Mgr. Jozef  SAJAN</v>
      </c>
      <c r="E859" s="297" t="str">
        <f>IF(A859="P",INDEX('LŠZ P'!A$2:AN$2000,B859,5),INDEX('LŠZ H'!A$2:AM$2000,B859,5))</f>
        <v>OM-H101</v>
      </c>
      <c r="F859" s="298">
        <f>IF(A859="P",INDEX('LŠZ P'!A$2:AN$2000,B859,6),INDEX('LŠZ H'!A$2:AM$2000,B859,6))</f>
        <v>0</v>
      </c>
      <c r="G859" s="258" t="str">
        <f>IF(A859="P",INDEX('LŠZ P'!A$2:AN$2000,B859,21),INDEX('LŠZ H'!A$2:AM$2000,B859,21))</f>
        <v>P</v>
      </c>
      <c r="H859" s="298">
        <f>IF(A859="P",INDEX('LŠZ P'!A$2:AN$2000,B859,17),INDEX('LŠZ H'!A$2:AM$2000,B859,17))</f>
        <v>19580</v>
      </c>
      <c r="I859" s="226">
        <v>43572</v>
      </c>
      <c r="J859" s="258" t="str">
        <f>IF(A859="P",INDEX('LŠZ P'!A$2:AN$2000,B859,2),INDEX('LŠZ H'!A$2:AM$2000,B859,2))</f>
        <v>MZK</v>
      </c>
      <c r="K859" s="299" t="str">
        <f>IF(A859="P",CONCATENATE(INDEX('LŠZ P'!A$2:AN$2000,B859,24),",",INDEX('LŠZ P'!A$2:AN$2000,B859,26)," ",INDEX('LŠZ P'!A$2:AN$2000,B859,25)),CONCATENATE(INDEX('LŠZ H'!A$2:AM$2000,B859,24),",",INDEX('LŠZ H'!A$2:AM$2000,B859,26)," ",INDEX('LŠZ H'!A$2:AM$2000,B859,25)))</f>
        <v>Vampíl 4172,900 68 Plavecký Štvrtok</v>
      </c>
      <c r="L859" s="297" t="str">
        <f>IF(A859="P",INDEX('LŠZ P'!A$2:AN$2000,B859,20),INDEX('LŠZ H'!A$2:AM$2000,B859,20))</f>
        <v>Lacúch</v>
      </c>
      <c r="M859" s="297" t="str">
        <f>IF(A859="P",CONCATENATE(INDEX('LŠZ P'!A$2:AN$2000,B859,3),"/",INDEX('LŠZ P'!A$2:AN$2000,B859,4)),CONCATENATE(INDEX('LŠZ H'!A$2:AM$2000,B859,3),"/",INDEX('LŠZ H'!A$2:AM$2000,B859,4)))</f>
        <v>STINGRAY/CROSS 5 SPORT/</v>
      </c>
      <c r="N859" s="297" t="str">
        <f>IF(A859="P",CONCATENATE(INDEX('LŠZ P'!A$2:AN$2000,B859,23),";",INDEX('LŠZ P'!A$2:AN$2000,B859,42)),CONCATENATE(INDEX('LŠZ H'!A$2:AM$2000,B859,23),";",INDEX('LŠZ H'!A$2:AM$2000,B859,39)))</f>
        <v>170/338;zdvojené ovládanie PPN</v>
      </c>
      <c r="O859" s="226">
        <v>43735</v>
      </c>
      <c r="P859" s="224"/>
    </row>
    <row r="860" spans="1:16">
      <c r="A860" s="225" t="s">
        <v>722</v>
      </c>
      <c r="B860" s="258">
        <v>1266</v>
      </c>
      <c r="C860" s="295">
        <v>857</v>
      </c>
      <c r="D860" s="225" t="str">
        <f>IF(A860="P",INDEX('LŠZ P'!A$2:AN$2000,B860,11),INDEX('LŠZ H'!A$2:AM$2000,B860,11))</f>
        <v>Mgr. Oliver HALGAŠ</v>
      </c>
      <c r="E860" s="297" t="str">
        <f>IF(A860="P",INDEX('LŠZ P'!A$2:AN$2000,B860,5),INDEX('LŠZ H'!A$2:AM$2000,B860,5))</f>
        <v>OM-L266</v>
      </c>
      <c r="F860" s="298">
        <f>IF(A860="P",INDEX('LŠZ P'!A$2:AN$2000,B860,6),INDEX('LŠZ H'!A$2:AM$2000,B860,6))</f>
        <v>0</v>
      </c>
      <c r="G860" s="258" t="str">
        <f>IF(A860="P",INDEX('LŠZ P'!A$2:AN$2000,B860,21),INDEX('LŠZ H'!A$2:AM$2000,B860,21))</f>
        <v>V</v>
      </c>
      <c r="H860" s="298">
        <f>IF(A860="P",INDEX('LŠZ P'!A$2:AN$2000,B860,17),INDEX('LŠZ H'!A$2:AM$2000,B860,17))</f>
        <v>22196</v>
      </c>
      <c r="I860" s="226">
        <v>43573</v>
      </c>
      <c r="J860" s="258" t="str">
        <f>IF(A860="P",INDEX('LŠZ P'!A$2:AN$2000,B860,2),INDEX('LŠZ H'!A$2:AM$2000,B860,2))</f>
        <v>PK</v>
      </c>
      <c r="K860" s="299" t="str">
        <f>IF(A860="P",CONCATENATE(INDEX('LŠZ P'!A$2:AN$2000,B860,24),",",INDEX('LŠZ P'!A$2:AN$2000,B860,26)," ",INDEX('LŠZ P'!A$2:AN$2000,B860,25)),CONCATENATE(INDEX('LŠZ H'!A$2:AM$2000,B860,24),",",INDEX('LŠZ H'!A$2:AM$2000,B860,26)," ",INDEX('LŠZ H'!A$2:AM$2000,B860,25)))</f>
        <v>Bakošova 24,EN-B 45352</v>
      </c>
      <c r="L860" s="297" t="str">
        <f>IF(A860="P",INDEX('LŠZ P'!A$2:AN$2000,B860,20),INDEX('LŠZ H'!A$2:AM$2000,B860,20))</f>
        <v>Čierny</v>
      </c>
      <c r="M860" s="297" t="str">
        <f>IF(A860="P",CONCATENATE(INDEX('LŠZ P'!A$2:AN$2000,B860,3),"/",INDEX('LŠZ P'!A$2:AN$2000,B860,4)),CONCATENATE(INDEX('LŠZ H'!A$2:AM$2000,B860,3),"/",INDEX('LŠZ H'!A$2:AM$2000,B860,4)))</f>
        <v>COMET 3 S/</v>
      </c>
      <c r="N860" s="297" t="e">
        <f>IF(A860="P",CONCATENATE(INDEX('LŠZ P'!A$2:AN$2000,B860,23),";",INDEX('LŠZ P'!A$2:AN$2000,B860,42)),CONCATENATE(INDEX('LŠZ H'!A$2:AM$2000,B860,23),";",INDEX('LŠZ H'!A$2:AM$2000,B860,39)))</f>
        <v>#REF!</v>
      </c>
      <c r="O860" s="226">
        <v>43724</v>
      </c>
      <c r="P860" s="224"/>
    </row>
    <row r="861" spans="1:16">
      <c r="A861" s="225" t="s">
        <v>722</v>
      </c>
      <c r="B861" s="258">
        <v>555</v>
      </c>
      <c r="C861" s="295">
        <v>858</v>
      </c>
      <c r="D861" s="225" t="str">
        <f>IF(A861="P",INDEX('LŠZ P'!A$2:AN$2000,B861,11),INDEX('LŠZ H'!A$2:AM$2000,B861,11))</f>
        <v>Martin FALAŠTA</v>
      </c>
      <c r="E861" s="297" t="str">
        <f>IF(A861="P",INDEX('LŠZ P'!A$2:AN$2000,B861,5),INDEX('LŠZ H'!A$2:AM$2000,B861,5))</f>
        <v>OM-P555</v>
      </c>
      <c r="F861" s="298">
        <f>IF(A861="P",INDEX('LŠZ P'!A$2:AN$2000,B861,6),INDEX('LŠZ H'!A$2:AM$2000,B861,6))</f>
        <v>0</v>
      </c>
      <c r="G861" s="258">
        <f>IF(A861="P",INDEX('LŠZ P'!A$2:AN$2000,B861,21),INDEX('LŠZ H'!A$2:AM$2000,B861,21))</f>
        <v>0</v>
      </c>
      <c r="H861" s="298">
        <f>IF(A861="P",INDEX('LŠZ P'!A$2:AN$2000,B861,17),INDEX('LŠZ H'!A$2:AM$2000,B861,17))</f>
        <v>0</v>
      </c>
      <c r="I861" s="226">
        <v>43574</v>
      </c>
      <c r="J861" s="258">
        <f>IF(A861="P",INDEX('LŠZ P'!A$2:AN$2000,B861,2),INDEX('LŠZ H'!A$2:AM$2000,B861,2))</f>
        <v>0</v>
      </c>
      <c r="K861" s="299" t="str">
        <f>IF(A861="P",CONCATENATE(INDEX('LŠZ P'!A$2:AN$2000,B861,24),",",INDEX('LŠZ P'!A$2:AN$2000,B861,26)," ",INDEX('LŠZ P'!A$2:AN$2000,B861,25)),CONCATENATE(INDEX('LŠZ H'!A$2:AM$2000,B861,24),",",INDEX('LŠZ H'!A$2:AM$2000,B861,26)," ",INDEX('LŠZ H'!A$2:AM$2000,B861,25)))</f>
        <v xml:space="preserve">, </v>
      </c>
      <c r="L861" s="297">
        <f>IF(A861="P",INDEX('LŠZ P'!A$2:AN$2000,B861,20),INDEX('LŠZ H'!A$2:AM$2000,B861,20))</f>
        <v>0</v>
      </c>
      <c r="M861" s="297" t="str">
        <f>IF(A861="P",CONCATENATE(INDEX('LŠZ P'!A$2:AN$2000,B861,3),"/",INDEX('LŠZ P'!A$2:AN$2000,B861,4)),CONCATENATE(INDEX('LŠZ H'!A$2:AM$2000,B861,3),"/",INDEX('LŠZ H'!A$2:AM$2000,B861,4)))</f>
        <v>/</v>
      </c>
      <c r="N861" s="297" t="e">
        <f>IF(A861="P",CONCATENATE(INDEX('LŠZ P'!A$2:AN$2000,B861,23),";",INDEX('LŠZ P'!A$2:AN$2000,B861,42)),CONCATENATE(INDEX('LŠZ H'!A$2:AM$2000,B861,23),";",INDEX('LŠZ H'!A$2:AM$2000,B861,39)))</f>
        <v>#REF!</v>
      </c>
      <c r="O861" s="226">
        <v>43737</v>
      </c>
      <c r="P861" s="224"/>
    </row>
    <row r="862" spans="1:16">
      <c r="A862" s="225" t="s">
        <v>722</v>
      </c>
      <c r="B862" s="258">
        <v>371</v>
      </c>
      <c r="C862" s="295">
        <v>859</v>
      </c>
      <c r="D862" s="225" t="str">
        <f>IF(A862="P",INDEX('LŠZ P'!A$2:AN$2000,B862,11),INDEX('LŠZ H'!A$2:AM$2000,B862,11))</f>
        <v>Lukáš VAVRUŠ</v>
      </c>
      <c r="E862" s="297" t="str">
        <f>IF(A862="P",INDEX('LŠZ P'!A$2:AN$2000,B862,5),INDEX('LŠZ H'!A$2:AM$2000,B862,5))</f>
        <v>OM-P371</v>
      </c>
      <c r="F862" s="298">
        <f>IF(A862="P",INDEX('LŠZ P'!A$2:AN$2000,B862,6),INDEX('LŠZ H'!A$2:AM$2000,B862,6))</f>
        <v>0</v>
      </c>
      <c r="G862" s="258" t="str">
        <f>IF(A862="P",INDEX('LŠZ P'!A$2:AN$2000,B862,21),INDEX('LŠZ H'!A$2:AM$2000,B862,21))</f>
        <v>P</v>
      </c>
      <c r="H862" s="298">
        <f>IF(A862="P",INDEX('LŠZ P'!A$2:AN$2000,B862,17),INDEX('LŠZ H'!A$2:AM$2000,B862,17))</f>
        <v>17843</v>
      </c>
      <c r="I862" s="226">
        <v>43575</v>
      </c>
      <c r="J862" s="258" t="str">
        <f>IF(A862="P",INDEX('LŠZ P'!A$2:AN$2000,B862,2),INDEX('LŠZ H'!A$2:AM$2000,B862,2))</f>
        <v>PK</v>
      </c>
      <c r="K862" s="299" t="str">
        <f>IF(A862="P",CONCATENATE(INDEX('LŠZ P'!A$2:AN$2000,B862,24),",",INDEX('LŠZ P'!A$2:AN$2000,B862,26)," ",INDEX('LŠZ P'!A$2:AN$2000,B862,25)),CONCATENATE(INDEX('LŠZ H'!A$2:AM$2000,B862,24),",",INDEX('LŠZ H'!A$2:AM$2000,B862,26)," ",INDEX('LŠZ H'!A$2:AM$2000,B862,25)))</f>
        <v>Trenčianske Jastrabie 95,EN-B 45219</v>
      </c>
      <c r="L862" s="297" t="str">
        <f>IF(A862="P",INDEX('LŠZ P'!A$2:AN$2000,B862,20),INDEX('LŠZ H'!A$2:AM$2000,B862,20))</f>
        <v>Čierny</v>
      </c>
      <c r="M862" s="297" t="str">
        <f>IF(A862="P",CONCATENATE(INDEX('LŠZ P'!A$2:AN$2000,B862,3),"/",INDEX('LŠZ P'!A$2:AN$2000,B862,4)),CONCATENATE(INDEX('LŠZ H'!A$2:AM$2000,B862,3),"/",INDEX('LŠZ H'!A$2:AM$2000,B862,4)))</f>
        <v>PLUTO 3 SM/</v>
      </c>
      <c r="N862" s="297" t="e">
        <f>IF(A862="P",CONCATENATE(INDEX('LŠZ P'!A$2:AN$2000,B862,23),";",INDEX('LŠZ P'!A$2:AN$2000,B862,42)),CONCATENATE(INDEX('LŠZ H'!A$2:AM$2000,B862,23),";",INDEX('LŠZ H'!A$2:AM$2000,B862,39)))</f>
        <v>#REF!</v>
      </c>
      <c r="O862" s="226">
        <v>43723</v>
      </c>
      <c r="P862" s="224"/>
    </row>
    <row r="863" spans="1:16">
      <c r="A863" s="225" t="s">
        <v>489</v>
      </c>
      <c r="B863" s="258">
        <v>6</v>
      </c>
      <c r="C863" s="295">
        <v>860</v>
      </c>
      <c r="D863" s="225" t="str">
        <f>IF(A863="P",INDEX('LŠZ P'!A$2:AN$2000,B863,11),INDEX('LŠZ H'!A$2:AM$2000,B863,11))</f>
        <v>Marián ČELKO</v>
      </c>
      <c r="E863" s="297" t="str">
        <f>IF(A863="P",INDEX('LŠZ P'!A$2:AN$2000,B863,5),INDEX('LŠZ H'!A$2:AM$2000,B863,5))</f>
        <v>OM-H006</v>
      </c>
      <c r="F863" s="298">
        <f>IF(A863="P",INDEX('LŠZ P'!A$2:AN$2000,B863,6),INDEX('LŠZ H'!A$2:AM$2000,B863,6))</f>
        <v>0</v>
      </c>
      <c r="G863" s="258" t="str">
        <f>IF(A863="P",INDEX('LŠZ P'!A$2:AN$2000,B863,21),INDEX('LŠZ H'!A$2:AM$2000,B863,21))</f>
        <v>P</v>
      </c>
      <c r="H863" s="298">
        <f>IF(A863="P",INDEX('LŠZ P'!A$2:AN$2000,B863,17),INDEX('LŠZ H'!A$2:AM$2000,B863,17))</f>
        <v>20534</v>
      </c>
      <c r="I863" s="226">
        <v>43576</v>
      </c>
      <c r="J863" s="258" t="str">
        <f>IF(A863="P",INDEX('LŠZ P'!A$2:AN$2000,B863,2),INDEX('LŠZ H'!A$2:AM$2000,B863,2))</f>
        <v>MZK</v>
      </c>
      <c r="K863" s="299" t="str">
        <f>IF(A863="P",CONCATENATE(INDEX('LŠZ P'!A$2:AN$2000,B863,24),",",INDEX('LŠZ P'!A$2:AN$2000,B863,26)," ",INDEX('LŠZ P'!A$2:AN$2000,B863,25)),CONCATENATE(INDEX('LŠZ H'!A$2:AM$2000,B863,24),",",INDEX('LŠZ H'!A$2:AM$2000,B863,26)," ",INDEX('LŠZ H'!A$2:AM$2000,B863,25)))</f>
        <v>8.mája 317/4,017 01 Pov. Bystrica</v>
      </c>
      <c r="L863" s="297" t="str">
        <f>IF(A863="P",INDEX('LŠZ P'!A$2:AN$2000,B863,20),INDEX('LŠZ H'!A$2:AM$2000,B863,20))</f>
        <v>B.Turan</v>
      </c>
      <c r="M863" s="297" t="str">
        <f>IF(A863="P",CONCATENATE(INDEX('LŠZ P'!A$2:AN$2000,B863,3),"/",INDEX('LŠZ P'!A$2:AN$2000,B863,4)),CONCATENATE(INDEX('LŠZ H'!A$2:AM$2000,B863,3),"/",INDEX('LŠZ H'!A$2:AM$2000,B863,4)))</f>
        <v>APOLLO C 15 TN/ TL2/</v>
      </c>
      <c r="N863" s="297" t="str">
        <f>IF(A863="P",CONCATENATE(INDEX('LŠZ P'!A$2:AN$2000,B863,23),";",INDEX('LŠZ P'!A$2:AN$2000,B863,42)),CONCATENATE(INDEX('LŠZ H'!A$2:AM$2000,B863,23),";",INDEX('LŠZ H'!A$2:AM$2000,B863,39)))</f>
        <v>631/775;</v>
      </c>
      <c r="O863" s="226">
        <v>43739</v>
      </c>
      <c r="P863" s="224"/>
    </row>
    <row r="864" spans="1:16">
      <c r="A864" s="225" t="s">
        <v>722</v>
      </c>
      <c r="B864" s="258">
        <v>983</v>
      </c>
      <c r="C864" s="295">
        <v>861</v>
      </c>
      <c r="D864" s="225" t="str">
        <f>IF(A864="P",INDEX('LŠZ P'!A$2:AN$2000,B864,11),INDEX('LŠZ H'!A$2:AM$2000,B864,11))</f>
        <v>Jakub HATNANČÍK</v>
      </c>
      <c r="E864" s="297" t="str">
        <f>IF(A864="P",INDEX('LŠZ P'!A$2:AN$2000,B864,5),INDEX('LŠZ H'!A$2:AM$2000,B864,5))</f>
        <v>OM-P983</v>
      </c>
      <c r="F864" s="298" t="str">
        <f>IF(A864="P",INDEX('LŠZ P'!A$2:AN$2000,B864,6),INDEX('LŠZ H'!A$2:AM$2000,B864,6))</f>
        <v>P983</v>
      </c>
      <c r="G864" s="258" t="str">
        <f>IF(A864="P",INDEX('LŠZ P'!A$2:AN$2000,B864,21),INDEX('LŠZ H'!A$2:AM$2000,B864,21))</f>
        <v>P,Z/V</v>
      </c>
      <c r="H864" s="298">
        <f>IF(A864="P",INDEX('LŠZ P'!A$2:AN$2000,B864,17),INDEX('LŠZ H'!A$2:AM$2000,B864,17))</f>
        <v>21310</v>
      </c>
      <c r="I864" s="226">
        <v>43577</v>
      </c>
      <c r="J864" s="258" t="str">
        <f>IF(A864="P",INDEX('LŠZ P'!A$2:AN$2000,B864,2),INDEX('LŠZ H'!A$2:AM$2000,B864,2))</f>
        <v>MPK</v>
      </c>
      <c r="K864" s="299" t="str">
        <f>IF(A864="P",CONCATENATE(INDEX('LŠZ P'!A$2:AN$2000,B864,24),",",INDEX('LŠZ P'!A$2:AN$2000,B864,26)," ",INDEX('LŠZ P'!A$2:AN$2000,B864,25)),CONCATENATE(INDEX('LŠZ H'!A$2:AM$2000,B864,24),",",INDEX('LŠZ H'!A$2:AM$2000,B864,26)," ",INDEX('LŠZ H'!A$2:AM$2000,B864,25)))</f>
        <v>Horná Súča 348,EN-B 45070</v>
      </c>
      <c r="L864" s="297" t="str">
        <f>IF(A864="P",INDEX('LŠZ P'!A$2:AN$2000,B864,20),INDEX('LŠZ H'!A$2:AM$2000,B864,20))</f>
        <v>Mitter</v>
      </c>
      <c r="M864" s="297" t="str">
        <f>IF(A864="P",CONCATENATE(INDEX('LŠZ P'!A$2:AN$2000,B864,3),"/",INDEX('LŠZ P'!A$2:AN$2000,B864,4)),CONCATENATE(INDEX('LŠZ H'!A$2:AM$2000,B864,3),"/",INDEX('LŠZ H'!A$2:AM$2000,B864,4)))</f>
        <v>TREND 5 28/SPIN 180 E</v>
      </c>
      <c r="N864" s="297" t="e">
        <f>IF(A864="P",CONCATENATE(INDEX('LŠZ P'!A$2:AN$2000,B864,23),";",INDEX('LŠZ P'!A$2:AN$2000,B864,42)),CONCATENATE(INDEX('LŠZ H'!A$2:AM$2000,B864,23),";",INDEX('LŠZ H'!A$2:AM$2000,B864,39)))</f>
        <v>#REF!</v>
      </c>
      <c r="O864" s="226">
        <v>43740</v>
      </c>
      <c r="P864" s="224"/>
    </row>
    <row r="865" spans="1:16">
      <c r="A865" s="225" t="s">
        <v>722</v>
      </c>
      <c r="B865" s="258">
        <v>1210</v>
      </c>
      <c r="C865" s="295">
        <v>862</v>
      </c>
      <c r="D865" s="225" t="str">
        <f>IF(A865="P",INDEX('LŠZ P'!A$2:AN$2000,B865,11),INDEX('LŠZ H'!A$2:AM$2000,B865,11))</f>
        <v>Peter KRŠÍK</v>
      </c>
      <c r="E865" s="297" t="str">
        <f>IF(A865="P",INDEX('LŠZ P'!A$2:AN$2000,B865,5),INDEX('LŠZ H'!A$2:AM$2000,B865,5))</f>
        <v>OM-L210</v>
      </c>
      <c r="F865" s="298">
        <f>IF(A865="P",INDEX('LŠZ P'!A$2:AN$2000,B865,6),INDEX('LŠZ H'!A$2:AM$2000,B865,6))</f>
        <v>0</v>
      </c>
      <c r="G865" s="258" t="str">
        <f>IF(A865="P",INDEX('LŠZ P'!A$2:AN$2000,B865,21),INDEX('LŠZ H'!A$2:AM$2000,B865,21))</f>
        <v>P</v>
      </c>
      <c r="H865" s="298">
        <f>IF(A865="P",INDEX('LŠZ P'!A$2:AN$2000,B865,17),INDEX('LŠZ H'!A$2:AM$2000,B865,17))</f>
        <v>16833</v>
      </c>
      <c r="I865" s="226">
        <v>43578</v>
      </c>
      <c r="J865" s="258" t="str">
        <f>IF(A865="P",INDEX('LŠZ P'!A$2:AN$2000,B865,2),INDEX('LŠZ H'!A$2:AM$2000,B865,2))</f>
        <v>PK</v>
      </c>
      <c r="K865" s="299" t="str">
        <f>IF(A865="P",CONCATENATE(INDEX('LŠZ P'!A$2:AN$2000,B865,24),",",INDEX('LŠZ P'!A$2:AN$2000,B865,26)," ",INDEX('LŠZ P'!A$2:AN$2000,B865,25)),CONCATENATE(INDEX('LŠZ H'!A$2:AM$2000,B865,24),",",INDEX('LŠZ H'!A$2:AM$2000,B865,26)," ",INDEX('LŠZ H'!A$2:AM$2000,B865,25)))</f>
        <v>Vážska 373,EN-B 45404</v>
      </c>
      <c r="L865" s="297" t="str">
        <f>IF(A865="P",INDEX('LŠZ P'!A$2:AN$2000,B865,20),INDEX('LŠZ H'!A$2:AM$2000,B865,20))</f>
        <v>Čierny</v>
      </c>
      <c r="M865" s="297" t="str">
        <f>IF(A865="P",CONCATENATE(INDEX('LŠZ P'!A$2:AN$2000,B865,3),"/",INDEX('LŠZ P'!A$2:AN$2000,B865,4)),CONCATENATE(INDEX('LŠZ H'!A$2:AM$2000,B865,3),"/",INDEX('LŠZ H'!A$2:AM$2000,B865,4)))</f>
        <v>NEVADA 2 26/</v>
      </c>
      <c r="N865" s="297" t="e">
        <f>IF(A865="P",CONCATENATE(INDEX('LŠZ P'!A$2:AN$2000,B865,23),";",INDEX('LŠZ P'!A$2:AN$2000,B865,42)),CONCATENATE(INDEX('LŠZ H'!A$2:AM$2000,B865,23),";",INDEX('LŠZ H'!A$2:AM$2000,B865,39)))</f>
        <v>#REF!</v>
      </c>
      <c r="O865" s="226">
        <v>43740</v>
      </c>
      <c r="P865" s="224"/>
    </row>
    <row r="866" spans="1:16">
      <c r="A866" s="225" t="s">
        <v>722</v>
      </c>
      <c r="B866" s="258">
        <v>1203</v>
      </c>
      <c r="C866" s="295">
        <v>863</v>
      </c>
      <c r="D866" s="225" t="str">
        <f>IF(A866="P",INDEX('LŠZ P'!A$2:AN$2000,B866,11),INDEX('LŠZ H'!A$2:AM$2000,B866,11))</f>
        <v>Ján KALMAN</v>
      </c>
      <c r="E866" s="297" t="str">
        <f>IF(A866="P",INDEX('LŠZ P'!A$2:AN$2000,B866,5),INDEX('LŠZ H'!A$2:AM$2000,B866,5))</f>
        <v>OM-L203</v>
      </c>
      <c r="F866" s="298" t="str">
        <f>IF(A866="P",INDEX('LŠZ P'!A$2:AN$2000,B866,6),INDEX('LŠZ H'!A$2:AM$2000,B866,6))</f>
        <v>L202</v>
      </c>
      <c r="G866" s="258" t="str">
        <f>IF(A866="P",INDEX('LŠZ P'!A$2:AN$2000,B866,21),INDEX('LŠZ H'!A$2:AM$2000,B866,21))</f>
        <v>P</v>
      </c>
      <c r="H866" s="298">
        <f>IF(A866="P",INDEX('LŠZ P'!A$2:AN$2000,B866,17),INDEX('LŠZ H'!A$2:AM$2000,B866,17))</f>
        <v>21474</v>
      </c>
      <c r="I866" s="226">
        <v>43579</v>
      </c>
      <c r="J866" s="258" t="str">
        <f>IF(A866="P",INDEX('LŠZ P'!A$2:AN$2000,B866,2),INDEX('LŠZ H'!A$2:AM$2000,B866,2))</f>
        <v>T</v>
      </c>
      <c r="K866" s="299" t="str">
        <f>IF(A866="P",CONCATENATE(INDEX('LŠZ P'!A$2:AN$2000,B866,24),",",INDEX('LŠZ P'!A$2:AN$2000,B866,26)," ",INDEX('LŠZ P'!A$2:AN$2000,B866,25)),CONCATENATE(INDEX('LŠZ H'!A$2:AM$2000,B866,24),",",INDEX('LŠZ H'!A$2:AM$2000,B866,26)," ",INDEX('LŠZ H'!A$2:AM$2000,B866,25)))</f>
        <v>Hrabové 154,EN-A 45151</v>
      </c>
      <c r="L866" s="297" t="str">
        <f>IF(A866="P",INDEX('LŠZ P'!A$2:AN$2000,B866,20),INDEX('LŠZ H'!A$2:AM$2000,B866,20))</f>
        <v>Ďurina/Adame</v>
      </c>
      <c r="M866" s="297" t="str">
        <f>IF(A866="P",CONCATENATE(INDEX('LŠZ P'!A$2:AN$2000,B866,3),"/",INDEX('LŠZ P'!A$2:AN$2000,B866,4)),CONCATENATE(INDEX('LŠZ H'!A$2:AM$2000,B866,3),"/",INDEX('LŠZ H'!A$2:AM$2000,B866,4)))</f>
        <v>/MINIPLANE THOR 130</v>
      </c>
      <c r="N866" s="297" t="e">
        <f>IF(A866="P",CONCATENATE(INDEX('LŠZ P'!A$2:AN$2000,B866,23),";",INDEX('LŠZ P'!A$2:AN$2000,B866,42)),CONCATENATE(INDEX('LŠZ H'!A$2:AM$2000,B866,23),";",INDEX('LŠZ H'!A$2:AM$2000,B866,39)))</f>
        <v>#REF!</v>
      </c>
      <c r="O866" s="226">
        <v>43559</v>
      </c>
      <c r="P866" s="224"/>
    </row>
    <row r="867" spans="1:16">
      <c r="A867" s="225" t="s">
        <v>722</v>
      </c>
      <c r="B867" s="258">
        <v>866</v>
      </c>
      <c r="C867" s="295">
        <v>864</v>
      </c>
      <c r="D867" s="225" t="str">
        <f>IF(A867="P",INDEX('LŠZ P'!A$2:AN$2000,B867,11),INDEX('LŠZ H'!A$2:AM$2000,B867,11))</f>
        <v>Rudolf BARANČÍK</v>
      </c>
      <c r="E867" s="297" t="str">
        <f>IF(A867="P",INDEX('LŠZ P'!A$2:AN$2000,B867,5),INDEX('LŠZ H'!A$2:AM$2000,B867,5))</f>
        <v>OM-P866</v>
      </c>
      <c r="F867" s="298">
        <f>IF(A867="P",INDEX('LŠZ P'!A$2:AN$2000,B867,6),INDEX('LŠZ H'!A$2:AM$2000,B867,6))</f>
        <v>0</v>
      </c>
      <c r="G867" s="258" t="str">
        <f>IF(A867="P",INDEX('LŠZ P'!A$2:AN$2000,B867,21),INDEX('LŠZ H'!A$2:AM$2000,B867,21))</f>
        <v>P</v>
      </c>
      <c r="H867" s="298">
        <f>IF(A867="P",INDEX('LŠZ P'!A$2:AN$2000,B867,17),INDEX('LŠZ H'!A$2:AM$2000,B867,17))</f>
        <v>17848</v>
      </c>
      <c r="I867" s="226">
        <v>43580</v>
      </c>
      <c r="J867" s="258" t="str">
        <f>IF(A867="P",INDEX('LŠZ P'!A$2:AN$2000,B867,2),INDEX('LŠZ H'!A$2:AM$2000,B867,2))</f>
        <v>PK</v>
      </c>
      <c r="K867" s="299" t="str">
        <f>IF(A867="P",CONCATENATE(INDEX('LŠZ P'!A$2:AN$2000,B867,24),",",INDEX('LŠZ P'!A$2:AN$2000,B867,26)," ",INDEX('LŠZ P'!A$2:AN$2000,B867,25)),CONCATENATE(INDEX('LŠZ H'!A$2:AM$2000,B867,24),",",INDEX('LŠZ H'!A$2:AM$2000,B867,26)," ",INDEX('LŠZ H'!A$2:AM$2000,B867,25)))</f>
        <v>Stupné 88,EN-A 45728</v>
      </c>
      <c r="L867" s="297" t="str">
        <f>IF(A867="P",INDEX('LŠZ P'!A$2:AN$2000,B867,20),INDEX('LŠZ H'!A$2:AM$2000,B867,20))</f>
        <v>Čierny</v>
      </c>
      <c r="M867" s="297" t="str">
        <f>IF(A867="P",CONCATENATE(INDEX('LŠZ P'!A$2:AN$2000,B867,3),"/",INDEX('LŠZ P'!A$2:AN$2000,B867,4)),CONCATENATE(INDEX('LŠZ H'!A$2:AM$2000,B867,3),"/",INDEX('LŠZ H'!A$2:AM$2000,B867,4)))</f>
        <v>BRIGHT 5 24/</v>
      </c>
      <c r="N867" s="297" t="e">
        <f>IF(A867="P",CONCATENATE(INDEX('LŠZ P'!A$2:AN$2000,B867,23),";",INDEX('LŠZ P'!A$2:AN$2000,B867,42)),CONCATENATE(INDEX('LŠZ H'!A$2:AM$2000,B867,23),";",INDEX('LŠZ H'!A$2:AM$2000,B867,39)))</f>
        <v>#REF!</v>
      </c>
      <c r="O867" s="226">
        <v>43559</v>
      </c>
      <c r="P867" s="224"/>
    </row>
    <row r="868" spans="1:16">
      <c r="A868" s="225" t="s">
        <v>722</v>
      </c>
      <c r="B868" s="258">
        <v>925</v>
      </c>
      <c r="C868" s="295">
        <v>865</v>
      </c>
      <c r="D868" s="225" t="str">
        <f>IF(A868="P",INDEX('LŠZ P'!A$2:AN$2000,B868,11),INDEX('LŠZ H'!A$2:AM$2000,B868,11))</f>
        <v>Monika PIKNOVÁ</v>
      </c>
      <c r="E868" s="297" t="str">
        <f>IF(A868="P",INDEX('LŠZ P'!A$2:AN$2000,B868,5),INDEX('LŠZ H'!A$2:AM$2000,B868,5))</f>
        <v>OM-P925</v>
      </c>
      <c r="F868" s="298">
        <f>IF(A868="P",INDEX('LŠZ P'!A$2:AN$2000,B868,6),INDEX('LŠZ H'!A$2:AM$2000,B868,6))</f>
        <v>0</v>
      </c>
      <c r="G868" s="258" t="str">
        <f>IF(A868="P",INDEX('LŠZ P'!A$2:AN$2000,B868,21),INDEX('LŠZ H'!A$2:AM$2000,B868,21))</f>
        <v>P, Z</v>
      </c>
      <c r="H868" s="298">
        <f>IF(A868="P",INDEX('LŠZ P'!A$2:AN$2000,B868,17),INDEX('LŠZ H'!A$2:AM$2000,B868,17))</f>
        <v>17849</v>
      </c>
      <c r="I868" s="226">
        <v>43581</v>
      </c>
      <c r="J868" s="258" t="str">
        <f>IF(A868="P",INDEX('LŠZ P'!A$2:AN$2000,B868,2),INDEX('LŠZ H'!A$2:AM$2000,B868,2))</f>
        <v>PK</v>
      </c>
      <c r="K868" s="299" t="str">
        <f>IF(A868="P",CONCATENATE(INDEX('LŠZ P'!A$2:AN$2000,B868,24),",",INDEX('LŠZ P'!A$2:AN$2000,B868,26)," ",INDEX('LŠZ P'!A$2:AN$2000,B868,25)),CONCATENATE(INDEX('LŠZ H'!A$2:AM$2000,B868,24),",",INDEX('LŠZ H'!A$2:AM$2000,B868,26)," ",INDEX('LŠZ H'!A$2:AM$2000,B868,25)))</f>
        <v>Stredná 7,EN-A 45966</v>
      </c>
      <c r="L868" s="297" t="str">
        <f>IF(A868="P",INDEX('LŠZ P'!A$2:AN$2000,B868,20),INDEX('LŠZ H'!A$2:AM$2000,B868,20))</f>
        <v>Kačmár</v>
      </c>
      <c r="M868" s="297" t="str">
        <f>IF(A868="P",CONCATENATE(INDEX('LŠZ P'!A$2:AN$2000,B868,3),"/",INDEX('LŠZ P'!A$2:AN$2000,B868,4)),CONCATENATE(INDEX('LŠZ H'!A$2:AM$2000,B868,3),"/",INDEX('LŠZ H'!A$2:AM$2000,B868,4)))</f>
        <v>BRIGHT 5 24/</v>
      </c>
      <c r="N868" s="297" t="e">
        <f>IF(A868="P",CONCATENATE(INDEX('LŠZ P'!A$2:AN$2000,B868,23),";",INDEX('LŠZ P'!A$2:AN$2000,B868,42)),CONCATENATE(INDEX('LŠZ H'!A$2:AM$2000,B868,23),";",INDEX('LŠZ H'!A$2:AM$2000,B868,39)))</f>
        <v>#REF!</v>
      </c>
      <c r="O868" s="226">
        <v>43559</v>
      </c>
      <c r="P868" s="224"/>
    </row>
    <row r="869" spans="1:16">
      <c r="A869" s="225" t="s">
        <v>722</v>
      </c>
      <c r="B869" s="258">
        <v>1206</v>
      </c>
      <c r="C869" s="295">
        <v>866</v>
      </c>
      <c r="D869" s="225" t="str">
        <f>IF(A869="P",INDEX('LŠZ P'!A$2:AN$2000,B869,11),INDEX('LŠZ H'!A$2:AM$2000,B869,11))</f>
        <v>Miroslav GAĽO</v>
      </c>
      <c r="E869" s="297" t="str">
        <f>IF(A869="P",INDEX('LŠZ P'!A$2:AN$2000,B869,5),INDEX('LŠZ H'!A$2:AM$2000,B869,5))</f>
        <v>OM-L206</v>
      </c>
      <c r="F869" s="298" t="str">
        <f>IF(A869="P",INDEX('LŠZ P'!A$2:AN$2000,B869,6),INDEX('LŠZ H'!A$2:AM$2000,B869,6))</f>
        <v>P052</v>
      </c>
      <c r="G869" s="258" t="str">
        <f>IF(A869="P",INDEX('LŠZ P'!A$2:AN$2000,B869,21),INDEX('LŠZ H'!A$2:AM$2000,B869,21))</f>
        <v>P/P</v>
      </c>
      <c r="H869" s="298">
        <f>IF(A869="P",INDEX('LŠZ P'!A$2:AN$2000,B869,17),INDEX('LŠZ H'!A$2:AM$2000,B869,17))</f>
        <v>20369</v>
      </c>
      <c r="I869" s="226">
        <v>43582</v>
      </c>
      <c r="J869" s="258" t="str">
        <f>IF(A869="P",INDEX('LŠZ P'!A$2:AN$2000,B869,2),INDEX('LŠZ H'!A$2:AM$2000,B869,2))</f>
        <v>MPK</v>
      </c>
      <c r="K869" s="299" t="str">
        <f>IF(A869="P",CONCATENATE(INDEX('LŠZ P'!A$2:AN$2000,B869,24),",",INDEX('LŠZ P'!A$2:AN$2000,B869,26)," ",INDEX('LŠZ P'!A$2:AN$2000,B869,25)),CONCATENATE(INDEX('LŠZ H'!A$2:AM$2000,B869,24),",",INDEX('LŠZ H'!A$2:AM$2000,B869,26)," ",INDEX('LŠZ H'!A$2:AM$2000,B869,25)))</f>
        <v>Ulič 77,EN-A 45415</v>
      </c>
      <c r="L869" s="297" t="str">
        <f>IF(A869="P",INDEX('LŠZ P'!A$2:AN$2000,B869,20),INDEX('LŠZ H'!A$2:AM$2000,B869,20))</f>
        <v>Vyparina/Krempaský</v>
      </c>
      <c r="M869" s="297" t="str">
        <f>IF(A869="P",CONCATENATE(INDEX('LŠZ P'!A$2:AN$2000,B869,3),"/",INDEX('LŠZ P'!A$2:AN$2000,B869,4)),CONCATENATE(INDEX('LŠZ H'!A$2:AM$2000,B869,3),"/",INDEX('LŠZ H'!A$2:AM$2000,B869,4)))</f>
        <v>BRIGHT 5 26/MINIPLANE TOP 80</v>
      </c>
      <c r="N869" s="297" t="e">
        <f>IF(A869="P",CONCATENATE(INDEX('LŠZ P'!A$2:AN$2000,B869,23),";",INDEX('LŠZ P'!A$2:AN$2000,B869,42)),CONCATENATE(INDEX('LŠZ H'!A$2:AM$2000,B869,23),";",INDEX('LŠZ H'!A$2:AM$2000,B869,39)))</f>
        <v>#REF!</v>
      </c>
      <c r="O869" s="226">
        <v>43559</v>
      </c>
      <c r="P869" s="224"/>
    </row>
    <row r="870" spans="1:16">
      <c r="A870" s="225" t="s">
        <v>722</v>
      </c>
      <c r="B870" s="258">
        <v>865</v>
      </c>
      <c r="C870" s="295">
        <v>867</v>
      </c>
      <c r="D870" s="225" t="str">
        <f>IF(A870="P",INDEX('LŠZ P'!A$2:AN$2000,B870,11),INDEX('LŠZ H'!A$2:AM$2000,B870,11))</f>
        <v>Juraj VEČEREK</v>
      </c>
      <c r="E870" s="297" t="str">
        <f>IF(A870="P",INDEX('LŠZ P'!A$2:AN$2000,B870,5),INDEX('LŠZ H'!A$2:AM$2000,B870,5))</f>
        <v>OM-P865</v>
      </c>
      <c r="F870" s="298">
        <f>IF(A870="P",INDEX('LŠZ P'!A$2:AN$2000,B870,6),INDEX('LŠZ H'!A$2:AM$2000,B870,6))</f>
        <v>0</v>
      </c>
      <c r="G870" s="258" t="str">
        <f>IF(A870="P",INDEX('LŠZ P'!A$2:AN$2000,B870,21),INDEX('LŠZ H'!A$2:AM$2000,B870,21))</f>
        <v>V</v>
      </c>
      <c r="H870" s="298">
        <f>IF(A870="P",INDEX('LŠZ P'!A$2:AN$2000,B870,17),INDEX('LŠZ H'!A$2:AM$2000,B870,17))</f>
        <v>22122</v>
      </c>
      <c r="I870" s="226">
        <v>43583</v>
      </c>
      <c r="J870" s="258" t="str">
        <f>IF(A870="P",INDEX('LŠZ P'!A$2:AN$2000,B870,2),INDEX('LŠZ H'!A$2:AM$2000,B870,2))</f>
        <v>PK</v>
      </c>
      <c r="K870" s="299" t="str">
        <f>IF(A870="P",CONCATENATE(INDEX('LŠZ P'!A$2:AN$2000,B870,24),",",INDEX('LŠZ P'!A$2:AN$2000,B870,26)," ",INDEX('LŠZ P'!A$2:AN$2000,B870,25)),CONCATENATE(INDEX('LŠZ H'!A$2:AM$2000,B870,24),",",INDEX('LŠZ H'!A$2:AM$2000,B870,26)," ",INDEX('LŠZ H'!A$2:AM$2000,B870,25)))</f>
        <v>Západná 1012/18,EN-A 45346</v>
      </c>
      <c r="L870" s="297" t="str">
        <f>IF(A870="P",INDEX('LŠZ P'!A$2:AN$2000,B870,20),INDEX('LŠZ H'!A$2:AM$2000,B870,20))</f>
        <v>Muhelyi</v>
      </c>
      <c r="M870" s="297" t="str">
        <f>IF(A870="P",CONCATENATE(INDEX('LŠZ P'!A$2:AN$2000,B870,3),"/",INDEX('LŠZ P'!A$2:AN$2000,B870,4)),CONCATENATE(INDEX('LŠZ H'!A$2:AM$2000,B870,3),"/",INDEX('LŠZ H'!A$2:AM$2000,B870,4)))</f>
        <v>ALPHA 6 28/</v>
      </c>
      <c r="N870" s="297" t="e">
        <f>IF(A870="P",CONCATENATE(INDEX('LŠZ P'!A$2:AN$2000,B870,23),";",INDEX('LŠZ P'!A$2:AN$2000,B870,42)),CONCATENATE(INDEX('LŠZ H'!A$2:AM$2000,B870,23),";",INDEX('LŠZ H'!A$2:AM$2000,B870,39)))</f>
        <v>#REF!</v>
      </c>
      <c r="O870" s="226">
        <v>43743</v>
      </c>
      <c r="P870" s="224"/>
    </row>
    <row r="871" spans="1:16">
      <c r="A871" s="225" t="s">
        <v>722</v>
      </c>
      <c r="B871" s="258">
        <v>292</v>
      </c>
      <c r="C871" s="295">
        <v>868</v>
      </c>
      <c r="D871" s="225" t="str">
        <f>IF(A871="P",INDEX('LŠZ P'!A$2:AN$2000,B871,11),INDEX('LŠZ H'!A$2:AM$2000,B871,11))</f>
        <v>Jozef FAZEKAŠ</v>
      </c>
      <c r="E871" s="225" t="str">
        <f>IF(A871="P",INDEX('LŠZ P'!A$2:AN$2000,B871,5),INDEX('LŠZ H'!A$2:AM$2000,B871,5))</f>
        <v>OM-P292</v>
      </c>
      <c r="F871" s="225" t="str">
        <f>IF(A871="P",INDEX('LŠZ P'!A$2:AN$2000,B871,6),INDEX('LŠZ H'!A$2:AM$2000,B871,6))</f>
        <v>P292</v>
      </c>
      <c r="G871" s="258" t="str">
        <f>IF(A871="P",INDEX('LŠZ P'!A$2:AN$2000,B871,21),INDEX('LŠZ H'!A$2:AM$2000,B871,21))</f>
        <v>P,P</v>
      </c>
      <c r="H871" s="298">
        <f>IF(A871="P",INDEX('LŠZ P'!A$2:AN$2000,B871,17),INDEX('LŠZ H'!A$2:AM$2000,B871,17))</f>
        <v>17852</v>
      </c>
      <c r="I871" s="226">
        <v>43584</v>
      </c>
      <c r="J871" s="258" t="str">
        <f>IF(A871="P",INDEX('LŠZ P'!A$2:AN$2000,B871,2),INDEX('LŠZ H'!A$2:AM$2000,B871,2))</f>
        <v>MPK</v>
      </c>
      <c r="K871" s="299" t="str">
        <f>IF(A871="P",CONCATENATE(INDEX('LŠZ P'!A$2:AN$2000,B871,24),",",INDEX('LŠZ P'!A$2:AN$2000,B871,26)," ",INDEX('LŠZ P'!A$2:AN$2000,B871,25)),CONCATENATE(INDEX('LŠZ H'!A$2:AM$2000,B871,24),",",INDEX('LŠZ H'!A$2:AM$2000,B871,26)," ",INDEX('LŠZ H'!A$2:AM$2000,B871,25)))</f>
        <v>Ladice 35,EN-C 45332</v>
      </c>
      <c r="L871" s="297" t="str">
        <f>IF(A871="P",INDEX('LŠZ P'!A$2:AN$2000,B871,20),INDEX('LŠZ H'!A$2:AM$2000,B871,20))</f>
        <v>Jančiar</v>
      </c>
      <c r="M871" s="297" t="str">
        <f>IF(A871="P",CONCATENATE(INDEX('LŠZ P'!A$2:AN$2000,B871,3),"/",INDEX('LŠZ P'!A$2:AN$2000,B871,4)),CONCATENATE(INDEX('LŠZ H'!A$2:AM$2000,B871,3),"/",INDEX('LŠZ H'!A$2:AM$2000,B871,4)))</f>
        <v>SYNTHESIS CABRIO 42/NIMBUS DUO 2</v>
      </c>
      <c r="N871" s="297" t="e">
        <f>IF(A871="P",CONCATENATE(INDEX('LŠZ P'!A$2:AN$2000,B871,23),";",INDEX('LŠZ P'!A$2:AN$2000,B871,42)),CONCATENATE(INDEX('LŠZ H'!A$2:AM$2000,B871,23),";",INDEX('LŠZ H'!A$2:AM$2000,B871,39)))</f>
        <v>#REF!</v>
      </c>
      <c r="O871" s="226">
        <v>43694</v>
      </c>
      <c r="P871" s="224"/>
    </row>
    <row r="872" spans="1:16">
      <c r="A872" s="225" t="s">
        <v>722</v>
      </c>
      <c r="B872" s="258">
        <v>10</v>
      </c>
      <c r="C872" s="295">
        <v>869</v>
      </c>
      <c r="D872" s="225" t="str">
        <f>IF(A872="P",INDEX('LŠZ P'!A$2:AN$2000,B872,11),INDEX('LŠZ H'!A$2:AM$2000,B872,11))</f>
        <v>Ing. Michal BRIEŠŤANSKÝ</v>
      </c>
      <c r="E872" s="297" t="str">
        <f>IF(A872="P",INDEX('LŠZ P'!A$2:AN$2000,B872,5),INDEX('LŠZ H'!A$2:AM$2000,B872,5))</f>
        <v>OM-P010</v>
      </c>
      <c r="F872" s="298">
        <f>IF(A872="P",INDEX('LŠZ P'!A$2:AN$2000,B872,6),INDEX('LŠZ H'!A$2:AM$2000,B872,6))</f>
        <v>0</v>
      </c>
      <c r="G872" s="258" t="str">
        <f>IF(A872="P",INDEX('LŠZ P'!A$2:AN$2000,B872,21),INDEX('LŠZ H'!A$2:AM$2000,B872,21))</f>
        <v>P</v>
      </c>
      <c r="H872" s="298">
        <f>IF(A872="P",INDEX('LŠZ P'!A$2:AN$2000,B872,17),INDEX('LŠZ H'!A$2:AM$2000,B872,17))</f>
        <v>20340</v>
      </c>
      <c r="I872" s="226">
        <v>43585</v>
      </c>
      <c r="J872" s="258" t="str">
        <f>IF(A872="P",INDEX('LŠZ P'!A$2:AN$2000,B872,2),INDEX('LŠZ H'!A$2:AM$2000,B872,2))</f>
        <v>PK</v>
      </c>
      <c r="K872" s="299" t="str">
        <f>IF(A872="P",CONCATENATE(INDEX('LŠZ P'!A$2:AN$2000,B872,24),",",INDEX('LŠZ P'!A$2:AN$2000,B872,26)," ",INDEX('LŠZ P'!A$2:AN$2000,B872,25)),CONCATENATE(INDEX('LŠZ H'!A$2:AM$2000,B872,24),",",INDEX('LŠZ H'!A$2:AM$2000,B872,26)," ",INDEX('LŠZ H'!A$2:AM$2000,B872,25)))</f>
        <v>K cintorínu 1220/22,EN-C 45391</v>
      </c>
      <c r="L872" s="297" t="str">
        <f>IF(A872="P",INDEX('LŠZ P'!A$2:AN$2000,B872,20),INDEX('LŠZ H'!A$2:AM$2000,B872,20))</f>
        <v>Podmaník</v>
      </c>
      <c r="M872" s="297" t="str">
        <f>IF(A872="P",CONCATENATE(INDEX('LŠZ P'!A$2:AN$2000,B872,3),"/",INDEX('LŠZ P'!A$2:AN$2000,B872,4)),CONCATENATE(INDEX('LŠZ H'!A$2:AM$2000,B872,3),"/",INDEX('LŠZ H'!A$2:AM$2000,B872,4)))</f>
        <v>FUSION M/</v>
      </c>
      <c r="N872" s="297" t="e">
        <f>IF(A872="P",CONCATENATE(INDEX('LŠZ P'!A$2:AN$2000,B872,23),";",INDEX('LŠZ P'!A$2:AN$2000,B872,42)),CONCATENATE(INDEX('LŠZ H'!A$2:AM$2000,B872,23),";",INDEX('LŠZ H'!A$2:AM$2000,B872,39)))</f>
        <v>#REF!</v>
      </c>
      <c r="O872" s="226">
        <v>43747</v>
      </c>
      <c r="P872" s="224"/>
    </row>
    <row r="873" spans="1:16" s="228" customFormat="1">
      <c r="A873" s="300" t="s">
        <v>722</v>
      </c>
      <c r="B873" s="304">
        <v>742</v>
      </c>
      <c r="C873" s="295">
        <v>870</v>
      </c>
      <c r="D873" s="225" t="str">
        <f>IF(A873="P",INDEX('LŠZ P'!A$2:AN$2000,B873,11),INDEX('LŠZ H'!A$2:AM$2000,B873,11))</f>
        <v>Igor ČIŽMARIK</v>
      </c>
      <c r="E873" s="297" t="str">
        <f>IF(A873="P",INDEX('LŠZ P'!A$2:AN$2000,B873,5),INDEX('LŠZ H'!A$2:AM$2000,B873,5))</f>
        <v>OM-P742</v>
      </c>
      <c r="F873" s="298">
        <f>IF(A873="P",INDEX('LŠZ P'!A$2:AN$2000,B873,6),INDEX('LŠZ H'!A$2:AM$2000,B873,6))</f>
        <v>0</v>
      </c>
      <c r="G873" s="258" t="str">
        <f>IF(A873="P",INDEX('LŠZ P'!A$2:AN$2000,B873,21),INDEX('LŠZ H'!A$2:AM$2000,B873,21))</f>
        <v>V</v>
      </c>
      <c r="H873" s="298">
        <f>IF(A873="P",INDEX('LŠZ P'!A$2:AN$2000,B873,17),INDEX('LŠZ H'!A$2:AM$2000,B873,17))</f>
        <v>23075</v>
      </c>
      <c r="I873" s="226" t="s">
        <v>3933</v>
      </c>
      <c r="J873" s="258" t="str">
        <f>IF(A873="P",INDEX('LŠZ P'!A$2:AN$2000,B873,2),INDEX('LŠZ H'!A$2:AM$2000,B873,2))</f>
        <v>PK</v>
      </c>
      <c r="K873" s="299" t="str">
        <f>IF(A873="P",CONCATENATE(INDEX('LŠZ P'!A$2:AN$2000,B873,24),",",INDEX('LŠZ P'!A$2:AN$2000,B873,26)," ",INDEX('LŠZ P'!A$2:AN$2000,B873,25)),CONCATENATE(INDEX('LŠZ H'!A$2:AM$2000,B873,24),",",INDEX('LŠZ H'!A$2:AM$2000,B873,26)," ",INDEX('LŠZ H'!A$2:AM$2000,B873,25)))</f>
        <v>Jarná 3040/12,EN-C 45702</v>
      </c>
      <c r="L873" s="297" t="str">
        <f>IF(A873="P",INDEX('LŠZ P'!A$2:AN$2000,B873,20),INDEX('LŠZ H'!A$2:AM$2000,B873,20))</f>
        <v>Vrabec</v>
      </c>
      <c r="M873" s="297" t="str">
        <f>IF(A873="P",CONCATENATE(INDEX('LŠZ P'!A$2:AN$2000,B873,3),"/",INDEX('LŠZ P'!A$2:AN$2000,B873,4)),CONCATENATE(INDEX('LŠZ H'!A$2:AM$2000,B873,3),"/",INDEX('LŠZ H'!A$2:AM$2000,B873,4)))</f>
        <v>MERLIN M/</v>
      </c>
      <c r="N873" s="297" t="e">
        <f>IF(A873="P",CONCATENATE(INDEX('LŠZ P'!A$2:AN$2000,B873,23),";",INDEX('LŠZ P'!A$2:AN$2000,B873,42)),CONCATENATE(INDEX('LŠZ H'!A$2:AM$2000,B873,23),";",INDEX('LŠZ H'!A$2:AM$2000,B873,39)))</f>
        <v>#REF!</v>
      </c>
      <c r="O873" s="301">
        <v>43150</v>
      </c>
      <c r="P873" s="227"/>
    </row>
    <row r="874" spans="1:16" s="228" customFormat="1">
      <c r="A874" s="302" t="s">
        <v>722</v>
      </c>
      <c r="B874" s="304">
        <v>288</v>
      </c>
      <c r="C874" s="295">
        <v>871</v>
      </c>
      <c r="D874" s="225" t="str">
        <f>IF(A874="P",INDEX('LŠZ P'!A$2:AN$2000,B874,11),INDEX('LŠZ H'!A$2:AM$2000,B874,11))</f>
        <v>Lukáš STANEK</v>
      </c>
      <c r="E874" s="297" t="str">
        <f>IF(A874="P",INDEX('LŠZ P'!A$2:AN$2000,B874,5),INDEX('LŠZ H'!A$2:AM$2000,B874,5))</f>
        <v>OM-P288</v>
      </c>
      <c r="F874" s="298">
        <f>IF(A874="P",INDEX('LŠZ P'!A$2:AN$2000,B874,6),INDEX('LŠZ H'!A$2:AM$2000,B874,6))</f>
        <v>0</v>
      </c>
      <c r="G874" s="258" t="str">
        <f>IF(A874="P",INDEX('LŠZ P'!A$2:AN$2000,B874,21),INDEX('LŠZ H'!A$2:AM$2000,B874,21))</f>
        <v>V</v>
      </c>
      <c r="H874" s="298">
        <f>IF(A874="P",INDEX('LŠZ P'!A$2:AN$2000,B874,17),INDEX('LŠZ H'!A$2:AM$2000,B874,17))</f>
        <v>21641</v>
      </c>
      <c r="I874" s="226">
        <v>43020</v>
      </c>
      <c r="J874" s="258" t="str">
        <f>IF(A874="P",INDEX('LŠZ P'!A$2:AN$2000,B874,2),INDEX('LŠZ H'!A$2:AM$2000,B874,2))</f>
        <v>PK</v>
      </c>
      <c r="K874" s="299" t="str">
        <f>IF(A874="P",CONCATENATE(INDEX('LŠZ P'!A$2:AN$2000,B874,24),",",INDEX('LŠZ P'!A$2:AN$2000,B874,26)," ",INDEX('LŠZ P'!A$2:AN$2000,B874,25)),CONCATENATE(INDEX('LŠZ H'!A$2:AM$2000,B874,24),",",INDEX('LŠZ H'!A$2:AM$2000,B874,26)," ",INDEX('LŠZ H'!A$2:AM$2000,B874,25)))</f>
        <v>Drienovská Nová Ves 103,EN-A 45275</v>
      </c>
      <c r="L874" s="297" t="str">
        <f>IF(A874="P",INDEX('LŠZ P'!A$2:AN$2000,B874,20),INDEX('LŠZ H'!A$2:AM$2000,B874,20))</f>
        <v>Vyparina</v>
      </c>
      <c r="M874" s="297" t="str">
        <f>IF(A874="P",CONCATENATE(INDEX('LŠZ P'!A$2:AN$2000,B874,3),"/",INDEX('LŠZ P'!A$2:AN$2000,B874,4)),CONCATENATE(INDEX('LŠZ H'!A$2:AM$2000,B874,3),"/",INDEX('LŠZ H'!A$2:AM$2000,B874,4)))</f>
        <v>SONATA 26 XL/</v>
      </c>
      <c r="N874" s="297" t="e">
        <f>IF(A874="P",CONCATENATE(INDEX('LŠZ P'!A$2:AN$2000,B874,23),";",INDEX('LŠZ P'!A$2:AN$2000,B874,42)),CONCATENATE(INDEX('LŠZ H'!A$2:AM$2000,B874,23),";",INDEX('LŠZ H'!A$2:AM$2000,B874,39)))</f>
        <v>#REF!</v>
      </c>
      <c r="O874" s="301">
        <v>43750</v>
      </c>
      <c r="P874" s="227"/>
    </row>
    <row r="875" spans="1:16" s="228" customFormat="1">
      <c r="A875" s="300" t="s">
        <v>722</v>
      </c>
      <c r="B875" s="304">
        <v>1184</v>
      </c>
      <c r="C875" s="295">
        <v>872</v>
      </c>
      <c r="D875" s="225" t="str">
        <f>IF(A875="P",INDEX('LŠZ P'!A$2:AN$2000,B875,11),INDEX('LŠZ H'!A$2:AM$2000,B875,11))</f>
        <v>Miroslav SMOLINSKÝ</v>
      </c>
      <c r="E875" s="297" t="str">
        <f>IF(A875="P",INDEX('LŠZ P'!A$2:AN$2000,B875,5),INDEX('LŠZ H'!A$2:AM$2000,B875,5))</f>
        <v>OM-L184</v>
      </c>
      <c r="F875" s="298">
        <f>IF(A875="P",INDEX('LŠZ P'!A$2:AN$2000,B875,6),INDEX('LŠZ H'!A$2:AM$2000,B875,6))</f>
        <v>0</v>
      </c>
      <c r="G875" s="258" t="str">
        <f>IF(A875="P",INDEX('LŠZ P'!A$2:AN$2000,B875,21),INDEX('LŠZ H'!A$2:AM$2000,B875,21))</f>
        <v>P</v>
      </c>
      <c r="H875" s="298">
        <f>IF(A875="P",INDEX('LŠZ P'!A$2:AN$2000,B875,17),INDEX('LŠZ H'!A$2:AM$2000,B875,17))</f>
        <v>16641</v>
      </c>
      <c r="I875" s="226">
        <v>43020</v>
      </c>
      <c r="J875" s="258" t="str">
        <f>IF(A875="P",INDEX('LŠZ P'!A$2:AN$2000,B875,2),INDEX('LŠZ H'!A$2:AM$2000,B875,2))</f>
        <v>PK</v>
      </c>
      <c r="K875" s="299" t="str">
        <f>IF(A875="P",CONCATENATE(INDEX('LŠZ P'!A$2:AN$2000,B875,24),",",INDEX('LŠZ P'!A$2:AN$2000,B875,26)," ",INDEX('LŠZ P'!A$2:AN$2000,B875,25)),CONCATENATE(INDEX('LŠZ H'!A$2:AM$2000,B875,24),",",INDEX('LŠZ H'!A$2:AM$2000,B875,26)," ",INDEX('LŠZ H'!A$2:AM$2000,B875,25)))</f>
        <v>Lakšárska Nová Ves 346,EN B 45864</v>
      </c>
      <c r="L875" s="297" t="str">
        <f>IF(A875="P",INDEX('LŠZ P'!A$2:AN$2000,B875,20),INDEX('LŠZ H'!A$2:AM$2000,B875,20))</f>
        <v>Mitter</v>
      </c>
      <c r="M875" s="297" t="str">
        <f>IF(A875="P",CONCATENATE(INDEX('LŠZ P'!A$2:AN$2000,B875,3),"/",INDEX('LŠZ P'!A$2:AN$2000,B875,4)),CONCATENATE(INDEX('LŠZ H'!A$2:AM$2000,B875,3),"/",INDEX('LŠZ H'!A$2:AM$2000,B875,4)))</f>
        <v>COMET 2 S/</v>
      </c>
      <c r="N875" s="297" t="e">
        <f>IF(A875="P",CONCATENATE(INDEX('LŠZ P'!A$2:AN$2000,B875,23),";",INDEX('LŠZ P'!A$2:AN$2000,B875,42)),CONCATENATE(INDEX('LŠZ H'!A$2:AM$2000,B875,23),";",INDEX('LŠZ H'!A$2:AM$2000,B875,39)))</f>
        <v>#REF!</v>
      </c>
      <c r="O875" s="301">
        <v>43746</v>
      </c>
      <c r="P875" s="227"/>
    </row>
    <row r="876" spans="1:16">
      <c r="A876" s="300" t="s">
        <v>722</v>
      </c>
      <c r="B876" s="304">
        <v>1051</v>
      </c>
      <c r="C876" s="295">
        <v>873</v>
      </c>
      <c r="D876" s="225" t="str">
        <f>IF(A876="P",INDEX('LŠZ P'!A$2:AN$2000,B876,11),INDEX('LŠZ H'!A$2:AM$2000,B876,11))</f>
        <v>Martin VODŽÁK</v>
      </c>
      <c r="E876" s="297" t="str">
        <f>IF(A876="P",INDEX('LŠZ P'!A$2:AN$2000,B876,5),INDEX('LŠZ H'!A$2:AM$2000,B876,5))</f>
        <v>OM-L051</v>
      </c>
      <c r="F876" s="298">
        <f>IF(A876="P",INDEX('LŠZ P'!A$2:AN$2000,B876,6),INDEX('LŠZ H'!A$2:AM$2000,B876,6))</f>
        <v>0</v>
      </c>
      <c r="G876" s="258" t="str">
        <f>IF(A876="P",INDEX('LŠZ P'!A$2:AN$2000,B876,21),INDEX('LŠZ H'!A$2:AM$2000,B876,21))</f>
        <v>V</v>
      </c>
      <c r="H876" s="298">
        <f>IF(A876="P",INDEX('LŠZ P'!A$2:AN$2000,B876,17),INDEX('LŠZ H'!A$2:AM$2000,B876,17))</f>
        <v>23004</v>
      </c>
      <c r="I876" s="226">
        <v>43020</v>
      </c>
      <c r="J876" s="258" t="str">
        <f>IF(A876="P",INDEX('LŠZ P'!A$2:AN$2000,B876,2),INDEX('LŠZ H'!A$2:AM$2000,B876,2))</f>
        <v>PK</v>
      </c>
      <c r="K876" s="299" t="str">
        <f>IF(A876="P",CONCATENATE(INDEX('LŠZ P'!A$2:AN$2000,B876,24),",",INDEX('LŠZ P'!A$2:AN$2000,B876,26)," ",INDEX('LŠZ P'!A$2:AN$2000,B876,25)),CONCATENATE(INDEX('LŠZ H'!A$2:AM$2000,B876,24),",",INDEX('LŠZ H'!A$2:AM$2000,B876,26)," ",INDEX('LŠZ H'!A$2:AM$2000,B876,25)))</f>
        <v>Okružná 2,EN-A 45646</v>
      </c>
      <c r="L876" s="297" t="str">
        <f>IF(A876="P",INDEX('LŠZ P'!A$2:AN$2000,B876,20),INDEX('LŠZ H'!A$2:AM$2000,B876,20))</f>
        <v>Vrabec</v>
      </c>
      <c r="M876" s="297" t="str">
        <f>IF(A876="P",CONCATENATE(INDEX('LŠZ P'!A$2:AN$2000,B876,3),"/",INDEX('LŠZ P'!A$2:AN$2000,B876,4)),CONCATENATE(INDEX('LŠZ H'!A$2:AM$2000,B876,3),"/",INDEX('LŠZ H'!A$2:AM$2000,B876,4)))</f>
        <v>PLUTO 4 XL/</v>
      </c>
      <c r="N876" s="297" t="e">
        <f>IF(A876="P",CONCATENATE(INDEX('LŠZ P'!A$2:AN$2000,B876,23),";",INDEX('LŠZ P'!A$2:AN$2000,B876,42)),CONCATENATE(INDEX('LŠZ H'!A$2:AM$2000,B876,23),";",INDEX('LŠZ H'!A$2:AM$2000,B876,39)))</f>
        <v>#REF!</v>
      </c>
      <c r="O876" s="301">
        <v>43380</v>
      </c>
      <c r="P876" s="227"/>
    </row>
    <row r="877" spans="1:16">
      <c r="A877" s="300" t="s">
        <v>722</v>
      </c>
      <c r="B877" s="304">
        <v>812</v>
      </c>
      <c r="C877" s="295">
        <v>874</v>
      </c>
      <c r="D877" s="225" t="str">
        <f>IF(A877="P",INDEX('LŠZ P'!A$2:AN$2000,B877,11),INDEX('LŠZ H'!A$2:AM$2000,B877,11))</f>
        <v>Ing. Slavomír  IĽOV</v>
      </c>
      <c r="E877" s="297" t="str">
        <f>IF(A877="P",INDEX('LŠZ P'!A$2:AN$2000,B877,5),INDEX('LŠZ H'!A$2:AM$2000,B877,5))</f>
        <v>OM-P812</v>
      </c>
      <c r="F877" s="298">
        <f>IF(A877="P",INDEX('LŠZ P'!A$2:AN$2000,B877,6),INDEX('LŠZ H'!A$2:AM$2000,B877,6))</f>
        <v>0</v>
      </c>
      <c r="G877" s="258" t="str">
        <f>IF(A877="P",INDEX('LŠZ P'!A$2:AN$2000,B877,21),INDEX('LŠZ H'!A$2:AM$2000,B877,21))</f>
        <v>P</v>
      </c>
      <c r="H877" s="298">
        <f>IF(A877="P",INDEX('LŠZ P'!A$2:AN$2000,B877,17),INDEX('LŠZ H'!A$2:AM$2000,B877,17))</f>
        <v>20113</v>
      </c>
      <c r="I877" s="226">
        <v>43020</v>
      </c>
      <c r="J877" s="258" t="str">
        <f>IF(A877="P",INDEX('LŠZ P'!A$2:AN$2000,B877,2),INDEX('LŠZ H'!A$2:AM$2000,B877,2))</f>
        <v>PK</v>
      </c>
      <c r="K877" s="299" t="str">
        <f>IF(A877="P",CONCATENATE(INDEX('LŠZ P'!A$2:AN$2000,B877,24),",",INDEX('LŠZ P'!A$2:AN$2000,B877,26)," ",INDEX('LŠZ P'!A$2:AN$2000,B877,25)),CONCATENATE(INDEX('LŠZ H'!A$2:AM$2000,B877,24),",",INDEX('LŠZ H'!A$2:AM$2000,B877,26)," ",INDEX('LŠZ H'!A$2:AM$2000,B877,25)))</f>
        <v>Zakarpatská 20,EN-B 45325</v>
      </c>
      <c r="L877" s="297" t="str">
        <f>IF(A877="P",INDEX('LŠZ P'!A$2:AN$2000,B877,20),INDEX('LŠZ H'!A$2:AM$2000,B877,20))</f>
        <v>Šáriczki</v>
      </c>
      <c r="M877" s="297" t="str">
        <f>IF(A877="P",CONCATENATE(INDEX('LŠZ P'!A$2:AN$2000,B877,3),"/",INDEX('LŠZ P'!A$2:AN$2000,B877,4)),CONCATENATE(INDEX('LŠZ H'!A$2:AM$2000,B877,3),"/",INDEX('LŠZ H'!A$2:AM$2000,B877,4)))</f>
        <v>RISE 2 L/</v>
      </c>
      <c r="N877" s="297" t="e">
        <f>IF(A877="P",CONCATENATE(INDEX('LŠZ P'!A$2:AN$2000,B877,23),";",INDEX('LŠZ P'!A$2:AN$2000,B877,42)),CONCATENATE(INDEX('LŠZ H'!A$2:AM$2000,B877,23),";",INDEX('LŠZ H'!A$2:AM$2000,B877,39)))</f>
        <v>#REF!</v>
      </c>
      <c r="O877" s="301">
        <v>43745</v>
      </c>
      <c r="P877" s="227"/>
    </row>
    <row r="878" spans="1:16">
      <c r="A878" s="300" t="s">
        <v>722</v>
      </c>
      <c r="B878" s="304">
        <v>415</v>
      </c>
      <c r="C878" s="295">
        <v>875</v>
      </c>
      <c r="D878" s="225" t="str">
        <f>IF(A878="P",INDEX('LŠZ P'!A$2:AN$2000,B878,11),INDEX('LŠZ H'!A$2:AM$2000,B878,11))</f>
        <v>Dušan ŠURINA</v>
      </c>
      <c r="E878" s="297" t="str">
        <f>IF(A878="P",INDEX('LŠZ P'!A$2:AN$2000,B878,5),INDEX('LŠZ H'!A$2:AM$2000,B878,5))</f>
        <v>OM-P415</v>
      </c>
      <c r="F878" s="298">
        <f>IF(A878="P",INDEX('LŠZ P'!A$2:AN$2000,B878,6),INDEX('LŠZ H'!A$2:AM$2000,B878,6))</f>
        <v>0</v>
      </c>
      <c r="G878" s="258" t="str">
        <f>IF(A878="P",INDEX('LŠZ P'!A$2:AN$2000,B878,21),INDEX('LŠZ H'!A$2:AM$2000,B878,21))</f>
        <v>P</v>
      </c>
      <c r="H878" s="298">
        <f>IF(A878="P",INDEX('LŠZ P'!A$2:AN$2000,B878,17),INDEX('LŠZ H'!A$2:AM$2000,B878,17))</f>
        <v>18632</v>
      </c>
      <c r="I878" s="226">
        <v>43020</v>
      </c>
      <c r="J878" s="258" t="str">
        <f>IF(A878="P",INDEX('LŠZ P'!A$2:AN$2000,B878,2),INDEX('LŠZ H'!A$2:AM$2000,B878,2))</f>
        <v>PK</v>
      </c>
      <c r="K878" s="299" t="str">
        <f>IF(A878="P",CONCATENATE(INDEX('LŠZ P'!A$2:AN$2000,B878,24),",",INDEX('LŠZ P'!A$2:AN$2000,B878,26)," ",INDEX('LŠZ P'!A$2:AN$2000,B878,25)),CONCATENATE(INDEX('LŠZ H'!A$2:AM$2000,B878,24),",",INDEX('LŠZ H'!A$2:AM$2000,B878,26)," ",INDEX('LŠZ H'!A$2:AM$2000,B878,25)))</f>
        <v>Košická 43,EN-D 44600</v>
      </c>
      <c r="L878" s="297" t="str">
        <f>IF(A878="P",INDEX('LŠZ P'!A$2:AN$2000,B878,20),INDEX('LŠZ H'!A$2:AM$2000,B878,20))</f>
        <v>Šáriczki</v>
      </c>
      <c r="M878" s="297" t="str">
        <f>IF(A878="P",CONCATENATE(INDEX('LŠZ P'!A$2:AN$2000,B878,3),"/",INDEX('LŠZ P'!A$2:AN$2000,B878,4)),CONCATENATE(INDEX('LŠZ H'!A$2:AM$2000,B878,3),"/",INDEX('LŠZ H'!A$2:AM$2000,B878,4)))</f>
        <v>ICEPEAK 6 26/</v>
      </c>
      <c r="N878" s="297" t="e">
        <f>IF(A878="P",CONCATENATE(INDEX('LŠZ P'!A$2:AN$2000,B878,23),";",INDEX('LŠZ P'!A$2:AN$2000,B878,42)),CONCATENATE(INDEX('LŠZ H'!A$2:AM$2000,B878,23),";",INDEX('LŠZ H'!A$2:AM$2000,B878,39)))</f>
        <v>#REF!</v>
      </c>
      <c r="O878" s="301">
        <v>43380</v>
      </c>
      <c r="P878" s="227"/>
    </row>
    <row r="879" spans="1:16">
      <c r="A879" s="300" t="s">
        <v>722</v>
      </c>
      <c r="B879" s="304">
        <v>860</v>
      </c>
      <c r="C879" s="295">
        <v>876</v>
      </c>
      <c r="D879" s="225" t="str">
        <f>IF(A879="P",INDEX('LŠZ P'!A$2:AN$2000,B879,11),INDEX('LŠZ H'!A$2:AM$2000,B879,11))</f>
        <v>Mgr. Alexander ŠÁRICZKI</v>
      </c>
      <c r="E879" s="297" t="str">
        <f>IF(A879="P",INDEX('LŠZ P'!A$2:AN$2000,B879,5),INDEX('LŠZ H'!A$2:AM$2000,B879,5))</f>
        <v>OM-P860</v>
      </c>
      <c r="F879" s="298">
        <f>IF(A879="P",INDEX('LŠZ P'!A$2:AN$2000,B879,6),INDEX('LŠZ H'!A$2:AM$2000,B879,6))</f>
        <v>0</v>
      </c>
      <c r="G879" s="258" t="str">
        <f>IF(A879="P",INDEX('LŠZ P'!A$2:AN$2000,B879,21),INDEX('LŠZ H'!A$2:AM$2000,B879,21))</f>
        <v>P</v>
      </c>
      <c r="H879" s="298">
        <f>IF(A879="P",INDEX('LŠZ P'!A$2:AN$2000,B879,17),INDEX('LŠZ H'!A$2:AM$2000,B879,17))</f>
        <v>18634</v>
      </c>
      <c r="I879" s="226">
        <v>43020</v>
      </c>
      <c r="J879" s="258" t="str">
        <f>IF(A879="P",INDEX('LŠZ P'!A$2:AN$2000,B879,2),INDEX('LŠZ H'!A$2:AM$2000,B879,2))</f>
        <v>PK</v>
      </c>
      <c r="K879" s="299" t="str">
        <f>IF(A879="P",CONCATENATE(INDEX('LŠZ P'!A$2:AN$2000,B879,24),",",INDEX('LŠZ P'!A$2:AN$2000,B879,26)," ",INDEX('LŠZ P'!A$2:AN$2000,B879,25)),CONCATENATE(INDEX('LŠZ H'!A$2:AM$2000,B879,24),",",INDEX('LŠZ H'!A$2:AM$2000,B879,26)," ",INDEX('LŠZ H'!A$2:AM$2000,B879,25)))</f>
        <v>Jazmínová 4,EN 926-1 45560</v>
      </c>
      <c r="L879" s="297" t="str">
        <f>IF(A879="P",INDEX('LŠZ P'!A$2:AN$2000,B879,20),INDEX('LŠZ H'!A$2:AM$2000,B879,20))</f>
        <v>Šáriczki</v>
      </c>
      <c r="M879" s="297" t="str">
        <f>IF(A879="P",CONCATENATE(INDEX('LŠZ P'!A$2:AN$2000,B879,3),"/",INDEX('LŠZ P'!A$2:AN$2000,B879,4)),CONCATENATE(INDEX('LŠZ H'!A$2:AM$2000,B879,3),"/",INDEX('LŠZ H'!A$2:AM$2000,B879,4)))</f>
        <v>ICEPEAK 3 26/</v>
      </c>
      <c r="N879" s="297" t="e">
        <f>IF(A879="P",CONCATENATE(INDEX('LŠZ P'!A$2:AN$2000,B879,23),";",INDEX('LŠZ P'!A$2:AN$2000,B879,42)),CONCATENATE(INDEX('LŠZ H'!A$2:AM$2000,B879,23),";",INDEX('LŠZ H'!A$2:AM$2000,B879,39)))</f>
        <v>#REF!</v>
      </c>
      <c r="O879" s="301">
        <v>43382</v>
      </c>
      <c r="P879" s="227"/>
    </row>
    <row r="880" spans="1:16">
      <c r="A880" s="300" t="s">
        <v>722</v>
      </c>
      <c r="B880" s="304">
        <v>631</v>
      </c>
      <c r="C880" s="295">
        <v>877</v>
      </c>
      <c r="D880" s="225" t="str">
        <f>IF(A880="P",INDEX('LŠZ P'!A$2:AN$2000,B880,11),INDEX('LŠZ H'!A$2:AM$2000,B880,11))</f>
        <v>Matej MÜHELYI</v>
      </c>
      <c r="E880" s="297" t="str">
        <f>IF(A880="P",INDEX('LŠZ P'!A$2:AN$2000,B880,5),INDEX('LŠZ H'!A$2:AM$2000,B880,5))</f>
        <v>OM-P631</v>
      </c>
      <c r="F880" s="298">
        <f>IF(A880="P",INDEX('LŠZ P'!A$2:AN$2000,B880,6),INDEX('LŠZ H'!A$2:AM$2000,B880,6))</f>
        <v>0</v>
      </c>
      <c r="G880" s="258" t="str">
        <f>IF(A880="P",INDEX('LŠZ P'!A$2:AN$2000,B880,21),INDEX('LŠZ H'!A$2:AM$2000,B880,21))</f>
        <v>P</v>
      </c>
      <c r="H880" s="298">
        <f>IF(A880="P",INDEX('LŠZ P'!A$2:AN$2000,B880,17),INDEX('LŠZ H'!A$2:AM$2000,B880,17))</f>
        <v>20269</v>
      </c>
      <c r="I880" s="226">
        <v>43020</v>
      </c>
      <c r="J880" s="258" t="str">
        <f>IF(A880="P",INDEX('LŠZ P'!A$2:AN$2000,B880,2),INDEX('LŠZ H'!A$2:AM$2000,B880,2))</f>
        <v>PK</v>
      </c>
      <c r="K880" s="299" t="str">
        <f>IF(A880="P",CONCATENATE(INDEX('LŠZ P'!A$2:AN$2000,B880,24),",",INDEX('LŠZ P'!A$2:AN$2000,B880,26)," ",INDEX('LŠZ P'!A$2:AN$2000,B880,25)),CONCATENATE(INDEX('LŠZ H'!A$2:AM$2000,B880,24),",",INDEX('LŠZ H'!A$2:AM$2000,B880,26)," ",INDEX('LŠZ H'!A$2:AM$2000,B880,25)))</f>
        <v>Gemerská 1776/6,EN-A 45361</v>
      </c>
      <c r="L880" s="297" t="str">
        <f>IF(A880="P",INDEX('LŠZ P'!A$2:AN$2000,B880,20),INDEX('LŠZ H'!A$2:AM$2000,B880,20))</f>
        <v>Muhelyi</v>
      </c>
      <c r="M880" s="297" t="str">
        <f>IF(A880="P",CONCATENATE(INDEX('LŠZ P'!A$2:AN$2000,B880,3),"/",INDEX('LŠZ P'!A$2:AN$2000,B880,4)),CONCATENATE(INDEX('LŠZ H'!A$2:AM$2000,B880,3),"/",INDEX('LŠZ H'!A$2:AM$2000,B880,4)))</f>
        <v>ALPHA 6 31/</v>
      </c>
      <c r="N880" s="297" t="e">
        <f>IF(A880="P",CONCATENATE(INDEX('LŠZ P'!A$2:AN$2000,B880,23),";",INDEX('LŠZ P'!A$2:AN$2000,B880,42)),CONCATENATE(INDEX('LŠZ H'!A$2:AM$2000,B880,23),";",INDEX('LŠZ H'!A$2:AM$2000,B880,39)))</f>
        <v>#REF!</v>
      </c>
      <c r="O880" s="301">
        <v>43745</v>
      </c>
      <c r="P880" s="227"/>
    </row>
    <row r="881" spans="1:16">
      <c r="A881" s="300" t="s">
        <v>722</v>
      </c>
      <c r="B881" s="304">
        <v>629</v>
      </c>
      <c r="C881" s="295">
        <v>878</v>
      </c>
      <c r="D881" s="225" t="str">
        <f>IF(A881="P",INDEX('LŠZ P'!A$2:AN$2000,B881,11),INDEX('LŠZ H'!A$2:AM$2000,B881,11))</f>
        <v>Tomáš DZURENDA</v>
      </c>
      <c r="E881" s="297" t="str">
        <f>IF(A881="P",INDEX('LŠZ P'!A$2:AN$2000,B881,5),INDEX('LŠZ H'!A$2:AM$2000,B881,5))</f>
        <v>OM-P629</v>
      </c>
      <c r="F881" s="298">
        <f>IF(A881="P",INDEX('LŠZ P'!A$2:AN$2000,B881,6),INDEX('LŠZ H'!A$2:AM$2000,B881,6))</f>
        <v>0</v>
      </c>
      <c r="G881" s="258" t="str">
        <f>IF(A881="P",INDEX('LŠZ P'!A$2:AN$2000,B881,21),INDEX('LŠZ H'!A$2:AM$2000,B881,21))</f>
        <v>P</v>
      </c>
      <c r="H881" s="298">
        <f>IF(A881="P",INDEX('LŠZ P'!A$2:AN$2000,B881,17),INDEX('LŠZ H'!A$2:AM$2000,B881,17))</f>
        <v>16713</v>
      </c>
      <c r="I881" s="226">
        <v>43020</v>
      </c>
      <c r="J881" s="258" t="str">
        <f>IF(A881="P",INDEX('LŠZ P'!A$2:AN$2000,B881,2),INDEX('LŠZ H'!A$2:AM$2000,B881,2))</f>
        <v>PK</v>
      </c>
      <c r="K881" s="299" t="str">
        <f>IF(A881="P",CONCATENATE(INDEX('LŠZ P'!A$2:AN$2000,B881,24),",",INDEX('LŠZ P'!A$2:AN$2000,B881,26)," ",INDEX('LŠZ P'!A$2:AN$2000,B881,25)),CONCATENATE(INDEX('LŠZ H'!A$2:AM$2000,B881,24),",",INDEX('LŠZ H'!A$2:AM$2000,B881,26)," ",INDEX('LŠZ H'!A$2:AM$2000,B881,25)))</f>
        <v>Kaštielska 2,EN-B 45397</v>
      </c>
      <c r="L881" s="297" t="str">
        <f>IF(A881="P",INDEX('LŠZ P'!A$2:AN$2000,B881,20),INDEX('LŠZ H'!A$2:AM$2000,B881,20))</f>
        <v>Matovič</v>
      </c>
      <c r="M881" s="297" t="str">
        <f>IF(A881="P",CONCATENATE(INDEX('LŠZ P'!A$2:AN$2000,B881,3),"/",INDEX('LŠZ P'!A$2:AN$2000,B881,4)),CONCATENATE(INDEX('LŠZ H'!A$2:AM$2000,B881,3),"/",INDEX('LŠZ H'!A$2:AM$2000,B881,4)))</f>
        <v>PLUTO 3 ML/</v>
      </c>
      <c r="N881" s="297" t="e">
        <f>IF(A881="P",CONCATENATE(INDEX('LŠZ P'!A$2:AN$2000,B881,23),";",INDEX('LŠZ P'!A$2:AN$2000,B881,42)),CONCATENATE(INDEX('LŠZ H'!A$2:AM$2000,B881,23),";",INDEX('LŠZ H'!A$2:AM$2000,B881,39)))</f>
        <v>#REF!</v>
      </c>
      <c r="O881" s="301">
        <v>43747</v>
      </c>
      <c r="P881" s="227"/>
    </row>
    <row r="882" spans="1:16">
      <c r="A882" s="300" t="s">
        <v>722</v>
      </c>
      <c r="B882" s="304">
        <v>552</v>
      </c>
      <c r="C882" s="295">
        <v>879</v>
      </c>
      <c r="D882" s="225" t="str">
        <f>IF(A882="P",INDEX('LŠZ P'!A$2:AN$2000,B882,11),INDEX('LŠZ H'!A$2:AM$2000,B882,11))</f>
        <v>Gabriel GANYO</v>
      </c>
      <c r="E882" s="297" t="str">
        <f>IF(A882="P",INDEX('LŠZ P'!A$2:AN$2000,B882,5),INDEX('LŠZ H'!A$2:AM$2000,B882,5))</f>
        <v>OM-P552</v>
      </c>
      <c r="F882" s="298">
        <f>IF(A882="P",INDEX('LŠZ P'!A$2:AN$2000,B882,6),INDEX('LŠZ H'!A$2:AM$2000,B882,6))</f>
        <v>0</v>
      </c>
      <c r="G882" s="258" t="str">
        <f>IF(A882="P",INDEX('LŠZ P'!A$2:AN$2000,B882,21),INDEX('LŠZ H'!A$2:AM$2000,B882,21))</f>
        <v>P</v>
      </c>
      <c r="H882" s="298">
        <f>IF(A882="P",INDEX('LŠZ P'!A$2:AN$2000,B882,17),INDEX('LŠZ H'!A$2:AM$2000,B882,17))</f>
        <v>21152</v>
      </c>
      <c r="I882" s="226">
        <v>43020</v>
      </c>
      <c r="J882" s="258" t="str">
        <f>IF(A882="P",INDEX('LŠZ P'!A$2:AN$2000,B882,2),INDEX('LŠZ H'!A$2:AM$2000,B882,2))</f>
        <v>PK</v>
      </c>
      <c r="K882" s="299" t="str">
        <f>IF(A882="P",CONCATENATE(INDEX('LŠZ P'!A$2:AN$2000,B882,24),",",INDEX('LŠZ P'!A$2:AN$2000,B882,26)," ",INDEX('LŠZ P'!A$2:AN$2000,B882,25)),CONCATENATE(INDEX('LŠZ H'!A$2:AM$2000,B882,24),",",INDEX('LŠZ H'!A$2:AM$2000,B882,26)," ",INDEX('LŠZ H'!A$2:AM$2000,B882,25)))</f>
        <v>Vinohradnícka 398/12,EN-B 45735</v>
      </c>
      <c r="L882" s="297" t="str">
        <f>IF(A882="P",INDEX('LŠZ P'!A$2:AN$2000,B882,20),INDEX('LŠZ H'!A$2:AM$2000,B882,20))</f>
        <v>Kišš</v>
      </c>
      <c r="M882" s="297" t="str">
        <f>IF(A882="P",CONCATENATE(INDEX('LŠZ P'!A$2:AN$2000,B882,3),"/",INDEX('LŠZ P'!A$2:AN$2000,B882,4)),CONCATENATE(INDEX('LŠZ H'!A$2:AM$2000,B882,3),"/",INDEX('LŠZ H'!A$2:AM$2000,B882,4)))</f>
        <v>EPIC S/</v>
      </c>
      <c r="N882" s="297" t="e">
        <f>IF(A882="P",CONCATENATE(INDEX('LŠZ P'!A$2:AN$2000,B882,23),";",INDEX('LŠZ P'!A$2:AN$2000,B882,42)),CONCATENATE(INDEX('LŠZ H'!A$2:AM$2000,B882,23),";",INDEX('LŠZ H'!A$2:AM$2000,B882,39)))</f>
        <v>#REF!</v>
      </c>
      <c r="O882" s="301">
        <v>43443</v>
      </c>
      <c r="P882" s="227"/>
    </row>
    <row r="883" spans="1:16">
      <c r="A883" s="302" t="s">
        <v>722</v>
      </c>
      <c r="B883" s="304">
        <v>645</v>
      </c>
      <c r="C883" s="295">
        <v>880</v>
      </c>
      <c r="D883" s="225" t="str">
        <f>IF(A883="P",INDEX('LŠZ P'!A$2:AN$2000,B883,11),INDEX('LŠZ H'!A$2:AM$2000,B883,11))</f>
        <v>Ing. Jaroslav HEČKO</v>
      </c>
      <c r="E883" s="297" t="str">
        <f>IF(A883="P",INDEX('LŠZ P'!A$2:AN$2000,B883,5),INDEX('LŠZ H'!A$2:AM$2000,B883,5))</f>
        <v>OM-P645</v>
      </c>
      <c r="F883" s="298" t="str">
        <f>IF(A883="P",INDEX('LŠZ P'!A$2:AN$2000,B883,6),INDEX('LŠZ H'!A$2:AM$2000,B883,6))</f>
        <v>P810</v>
      </c>
      <c r="G883" s="258" t="str">
        <f>IF(A883="P",INDEX('LŠZ P'!A$2:AN$2000,B883,21),INDEX('LŠZ H'!A$2:AM$2000,B883,21))</f>
        <v>P</v>
      </c>
      <c r="H883" s="298">
        <f>IF(A883="P",INDEX('LŠZ P'!A$2:AN$2000,B883,17),INDEX('LŠZ H'!A$2:AM$2000,B883,17))</f>
        <v>20169</v>
      </c>
      <c r="I883" s="226">
        <v>43020</v>
      </c>
      <c r="J883" s="258" t="str">
        <f>IF(A883="P",INDEX('LŠZ P'!A$2:AN$2000,B883,2),INDEX('LŠZ H'!A$2:AM$2000,B883,2))</f>
        <v>MPK</v>
      </c>
      <c r="K883" s="299" t="str">
        <f>IF(A883="P",CONCATENATE(INDEX('LŠZ P'!A$2:AN$2000,B883,24),",",INDEX('LŠZ P'!A$2:AN$2000,B883,26)," ",INDEX('LŠZ P'!A$2:AN$2000,B883,25)),CONCATENATE(INDEX('LŠZ H'!A$2:AM$2000,B883,24),",",INDEX('LŠZ H'!A$2:AM$2000,B883,26)," ",INDEX('LŠZ H'!A$2:AM$2000,B883,25)))</f>
        <v>Plavecký Mikuláš 203,EN-B 45334</v>
      </c>
      <c r="L883" s="297" t="str">
        <f>IF(A883="P",INDEX('LŠZ P'!A$2:AN$2000,B883,20),INDEX('LŠZ H'!A$2:AM$2000,B883,20))</f>
        <v>Mitter</v>
      </c>
      <c r="M883" s="297" t="str">
        <f>IF(A883="P",CONCATENATE(INDEX('LŠZ P'!A$2:AN$2000,B883,3),"/",INDEX('LŠZ P'!A$2:AN$2000,B883,4)),CONCATENATE(INDEX('LŠZ H'!A$2:AM$2000,B883,3),"/",INDEX('LŠZ H'!A$2:AM$2000,B883,4)))</f>
        <v>PLUTO 3 ML/</v>
      </c>
      <c r="N883" s="297" t="e">
        <f>IF(A883="P",CONCATENATE(INDEX('LŠZ P'!A$2:AN$2000,B883,23),";",INDEX('LŠZ P'!A$2:AN$2000,B883,42)),CONCATENATE(INDEX('LŠZ H'!A$2:AM$2000,B883,23),";",INDEX('LŠZ H'!A$2:AM$2000,B883,39)))</f>
        <v>#REF!</v>
      </c>
      <c r="O883" s="301">
        <v>43746</v>
      </c>
      <c r="P883" s="227"/>
    </row>
    <row r="884" spans="1:16">
      <c r="A884" s="302" t="s">
        <v>722</v>
      </c>
      <c r="B884" s="304">
        <v>422</v>
      </c>
      <c r="C884" s="295">
        <v>881</v>
      </c>
      <c r="D884" s="225" t="str">
        <f>IF(A884="P",INDEX('LŠZ P'!A$2:AN$2000,B884,11),INDEX('LŠZ H'!A$2:AM$2000,B884,11))</f>
        <v>MUDr. Lenka ŠAVELOVÁ</v>
      </c>
      <c r="E884" s="297" t="str">
        <f>IF(A884="P",INDEX('LŠZ P'!A$2:AN$2000,B884,5),INDEX('LŠZ H'!A$2:AM$2000,B884,5))</f>
        <v>OM-P422</v>
      </c>
      <c r="F884" s="298">
        <f>IF(A884="P",INDEX('LŠZ P'!A$2:AN$2000,B884,6),INDEX('LŠZ H'!A$2:AM$2000,B884,6))</f>
        <v>0</v>
      </c>
      <c r="G884" s="258" t="str">
        <f>IF(A884="P",INDEX('LŠZ P'!A$2:AN$2000,B884,21),INDEX('LŠZ H'!A$2:AM$2000,B884,21))</f>
        <v>V</v>
      </c>
      <c r="H884" s="298">
        <f>IF(A884="P",INDEX('LŠZ P'!A$2:AN$2000,B884,17),INDEX('LŠZ H'!A$2:AM$2000,B884,17))</f>
        <v>20581</v>
      </c>
      <c r="I884" s="226">
        <v>43020</v>
      </c>
      <c r="J884" s="258" t="str">
        <f>IF(A884="P",INDEX('LŠZ P'!A$2:AN$2000,B884,2),INDEX('LŠZ H'!A$2:AM$2000,B884,2))</f>
        <v>PK</v>
      </c>
      <c r="K884" s="299" t="str">
        <f>IF(A884="P",CONCATENATE(INDEX('LŠZ P'!A$2:AN$2000,B884,24),",",INDEX('LŠZ P'!A$2:AN$2000,B884,26)," ",INDEX('LŠZ P'!A$2:AN$2000,B884,25)),CONCATENATE(INDEX('LŠZ H'!A$2:AM$2000,B884,24),",",INDEX('LŠZ H'!A$2:AM$2000,B884,26)," ",INDEX('LŠZ H'!A$2:AM$2000,B884,25)))</f>
        <v>Nová 5101/71,EN-B 44777</v>
      </c>
      <c r="L884" s="297" t="str">
        <f>IF(A884="P",INDEX('LŠZ P'!A$2:AN$2000,B884,20),INDEX('LŠZ H'!A$2:AM$2000,B884,20))</f>
        <v>Vyparina</v>
      </c>
      <c r="M884" s="297" t="str">
        <f>IF(A884="P",CONCATENATE(INDEX('LŠZ P'!A$2:AN$2000,B884,3),"/",INDEX('LŠZ P'!A$2:AN$2000,B884,4)),CONCATENATE(INDEX('LŠZ H'!A$2:AM$2000,B884,3),"/",INDEX('LŠZ H'!A$2:AM$2000,B884,4)))</f>
        <v>ION 4 XXS/</v>
      </c>
      <c r="N884" s="297" t="e">
        <f>IF(A884="P",CONCATENATE(INDEX('LŠZ P'!A$2:AN$2000,B884,23),";",INDEX('LŠZ P'!A$2:AN$2000,B884,42)),CONCATENATE(INDEX('LŠZ H'!A$2:AM$2000,B884,23),";",INDEX('LŠZ H'!A$2:AM$2000,B884,39)))</f>
        <v>#REF!</v>
      </c>
      <c r="O884" s="301">
        <v>43745</v>
      </c>
      <c r="P884" s="227"/>
    </row>
    <row r="885" spans="1:16">
      <c r="A885" s="302" t="s">
        <v>722</v>
      </c>
      <c r="B885" s="304">
        <v>556</v>
      </c>
      <c r="C885" s="295">
        <v>882</v>
      </c>
      <c r="D885" s="225" t="str">
        <f>IF(A885="P",INDEX('LŠZ P'!A$2:AN$2000,B885,11),INDEX('LŠZ H'!A$2:AM$2000,B885,11))</f>
        <v>Ing. Ivo ČIERNY</v>
      </c>
      <c r="E885" s="297" t="str">
        <f>IF(A885="P",INDEX('LŠZ P'!A$2:AN$2000,B885,5),INDEX('LŠZ H'!A$2:AM$2000,B885,5))</f>
        <v>OM-P556</v>
      </c>
      <c r="F885" s="298">
        <f>IF(A885="P",INDEX('LŠZ P'!A$2:AN$2000,B885,6),INDEX('LŠZ H'!A$2:AM$2000,B885,6))</f>
        <v>0</v>
      </c>
      <c r="G885" s="258" t="str">
        <f>IF(A885="P",INDEX('LŠZ P'!A$2:AN$2000,B885,21),INDEX('LŠZ H'!A$2:AM$2000,B885,21))</f>
        <v>P</v>
      </c>
      <c r="H885" s="298">
        <f>IF(A885="P",INDEX('LŠZ P'!A$2:AN$2000,B885,17),INDEX('LŠZ H'!A$2:AM$2000,B885,17))</f>
        <v>22070</v>
      </c>
      <c r="I885" s="226">
        <v>43020</v>
      </c>
      <c r="J885" s="258" t="str">
        <f>IF(A885="P",INDEX('LŠZ P'!A$2:AN$2000,B885,2),INDEX('LŠZ H'!A$2:AM$2000,B885,2))</f>
        <v>PK</v>
      </c>
      <c r="K885" s="299" t="str">
        <f>IF(A885="P",CONCATENATE(INDEX('LŠZ P'!A$2:AN$2000,B885,24),",",INDEX('LŠZ P'!A$2:AN$2000,B885,26)," ",INDEX('LŠZ P'!A$2:AN$2000,B885,25)),CONCATENATE(INDEX('LŠZ H'!A$2:AM$2000,B885,24),",",INDEX('LŠZ H'!A$2:AM$2000,B885,26)," ",INDEX('LŠZ H'!A$2:AM$2000,B885,25)))</f>
        <v>Kpt. Nálepku 16,EN-A 45333</v>
      </c>
      <c r="L885" s="297" t="str">
        <f>IF(A885="P",INDEX('LŠZ P'!A$2:AN$2000,B885,20),INDEX('LŠZ H'!A$2:AM$2000,B885,20))</f>
        <v>Čierny</v>
      </c>
      <c r="M885" s="297" t="str">
        <f>IF(A885="P",CONCATENATE(INDEX('LŠZ P'!A$2:AN$2000,B885,3),"/",INDEX('LŠZ P'!A$2:AN$2000,B885,4)),CONCATENATE(INDEX('LŠZ H'!A$2:AM$2000,B885,3),"/",INDEX('LŠZ H'!A$2:AM$2000,B885,4)))</f>
        <v>COMPACT 3 M/</v>
      </c>
      <c r="N885" s="297" t="e">
        <f>IF(A885="P",CONCATENATE(INDEX('LŠZ P'!A$2:AN$2000,B885,23),";",INDEX('LŠZ P'!A$2:AN$2000,B885,42)),CONCATENATE(INDEX('LŠZ H'!A$2:AM$2000,B885,23),";",INDEX('LŠZ H'!A$2:AM$2000,B885,39)))</f>
        <v>#REF!</v>
      </c>
      <c r="O885" s="301">
        <v>43745</v>
      </c>
      <c r="P885" s="227"/>
    </row>
    <row r="886" spans="1:16">
      <c r="A886" s="302" t="s">
        <v>722</v>
      </c>
      <c r="B886" s="304">
        <v>431</v>
      </c>
      <c r="C886" s="295">
        <v>883</v>
      </c>
      <c r="D886" s="225" t="str">
        <f>IF(A886="P",INDEX('LŠZ P'!A$2:AN$2000,B886,11),INDEX('LŠZ H'!A$2:AM$2000,B886,11))</f>
        <v>Slavomír MOJŽIŠ</v>
      </c>
      <c r="E886" s="297" t="str">
        <f>IF(A886="P",INDEX('LŠZ P'!A$2:AN$2000,B886,5),INDEX('LŠZ H'!A$2:AM$2000,B886,5))</f>
        <v>OM-P431</v>
      </c>
      <c r="F886" s="298">
        <f>IF(A886="P",INDEX('LŠZ P'!A$2:AN$2000,B886,6),INDEX('LŠZ H'!A$2:AM$2000,B886,6))</f>
        <v>0</v>
      </c>
      <c r="G886" s="258" t="str">
        <f>IF(A886="P",INDEX('LŠZ P'!A$2:AN$2000,B886,21),INDEX('LŠZ H'!A$2:AM$2000,B886,21))</f>
        <v>P,Z</v>
      </c>
      <c r="H886" s="298">
        <f>IF(A886="P",INDEX('LŠZ P'!A$2:AN$2000,B886,17),INDEX('LŠZ H'!A$2:AM$2000,B886,17))</f>
        <v>23116</v>
      </c>
      <c r="I886" s="226">
        <v>43021</v>
      </c>
      <c r="J886" s="258" t="str">
        <f>IF(A886="P",INDEX('LŠZ P'!A$2:AN$2000,B886,2),INDEX('LŠZ H'!A$2:AM$2000,B886,2))</f>
        <v>PK</v>
      </c>
      <c r="K886" s="299" t="str">
        <f>IF(A886="P",CONCATENATE(INDEX('LŠZ P'!A$2:AN$2000,B886,24),",",INDEX('LŠZ P'!A$2:AN$2000,B886,26)," ",INDEX('LŠZ P'!A$2:AN$2000,B886,25)),CONCATENATE(INDEX('LŠZ H'!A$2:AM$2000,B886,24),",",INDEX('LŠZ H'!A$2:AM$2000,B886,26)," ",INDEX('LŠZ H'!A$2:AM$2000,B886,25)))</f>
        <v>Novozámocká 1443/28,EN-A 45900</v>
      </c>
      <c r="L886" s="297" t="str">
        <f>IF(A886="P",INDEX('LŠZ P'!A$2:AN$2000,B886,20),INDEX('LŠZ H'!A$2:AM$2000,B886,20))</f>
        <v>Vrabec</v>
      </c>
      <c r="M886" s="297" t="str">
        <f>IF(A886="P",CONCATENATE(INDEX('LŠZ P'!A$2:AN$2000,B886,3),"/",INDEX('LŠZ P'!A$2:AN$2000,B886,4)),CONCATENATE(INDEX('LŠZ H'!A$2:AM$2000,B886,3),"/",INDEX('LŠZ H'!A$2:AM$2000,B886,4)))</f>
        <v>PLUTO 4 M/</v>
      </c>
      <c r="N886" s="297" t="e">
        <f>IF(A886="P",CONCATENATE(INDEX('LŠZ P'!A$2:AN$2000,B886,23),";",INDEX('LŠZ P'!A$2:AN$2000,B886,42)),CONCATENATE(INDEX('LŠZ H'!A$2:AM$2000,B886,23),";",INDEX('LŠZ H'!A$2:AM$2000,B886,39)))</f>
        <v>#REF!</v>
      </c>
      <c r="O886" s="301">
        <v>43741</v>
      </c>
      <c r="P886" s="227"/>
    </row>
    <row r="887" spans="1:16">
      <c r="A887" s="302" t="s">
        <v>722</v>
      </c>
      <c r="B887" s="304">
        <v>517</v>
      </c>
      <c r="C887" s="295">
        <v>884</v>
      </c>
      <c r="D887" s="225" t="str">
        <f>IF(A887="P",INDEX('LŠZ P'!A$2:AN$2000,B887,11),INDEX('LŠZ H'!A$2:AM$2000,B887,11))</f>
        <v>PaedDr. Miroslav JANČIAR</v>
      </c>
      <c r="E887" s="297" t="str">
        <f>IF(A887="P",INDEX('LŠZ P'!A$2:AN$2000,B887,5),INDEX('LŠZ H'!A$2:AM$2000,B887,5))</f>
        <v>OM-P517</v>
      </c>
      <c r="F887" s="298" t="str">
        <f>IF(A887="P",INDEX('LŠZ P'!A$2:AN$2000,B887,6),INDEX('LŠZ H'!A$2:AM$2000,B887,6))</f>
        <v>P517</v>
      </c>
      <c r="G887" s="258" t="str">
        <f>IF(A887="P",INDEX('LŠZ P'!A$2:AN$2000,B887,21),INDEX('LŠZ H'!A$2:AM$2000,B887,21))</f>
        <v>P/P</v>
      </c>
      <c r="H887" s="298">
        <f>IF(A887="P",INDEX('LŠZ P'!A$2:AN$2000,B887,17),INDEX('LŠZ H'!A$2:AM$2000,B887,17))</f>
        <v>17868</v>
      </c>
      <c r="I887" s="226">
        <v>43021</v>
      </c>
      <c r="J887" s="258" t="str">
        <f>IF(A887="P",INDEX('LŠZ P'!A$2:AN$2000,B887,2),INDEX('LŠZ H'!A$2:AM$2000,B887,2))</f>
        <v>MPK</v>
      </c>
      <c r="K887" s="299" t="str">
        <f>IF(A887="P",CONCATENATE(INDEX('LŠZ P'!A$2:AN$2000,B887,24),",",INDEX('LŠZ P'!A$2:AN$2000,B887,26)," ",INDEX('LŠZ P'!A$2:AN$2000,B887,25)),CONCATENATE(INDEX('LŠZ H'!A$2:AM$2000,B887,24),",",INDEX('LŠZ H'!A$2:AM$2000,B887,26)," ",INDEX('LŠZ H'!A$2:AM$2000,B887,25)))</f>
        <v>Partizánska 60,NIL 45677</v>
      </c>
      <c r="L887" s="297" t="str">
        <f>IF(A887="P",INDEX('LŠZ P'!A$2:AN$2000,B887,20),INDEX('LŠZ H'!A$2:AM$2000,B887,20))</f>
        <v>Jančiar</v>
      </c>
      <c r="M887" s="297" t="str">
        <f>IF(A887="P",CONCATENATE(INDEX('LŠZ P'!A$2:AN$2000,B887,3),"/",INDEX('LŠZ P'!A$2:AN$2000,B887,4)),CONCATENATE(INDEX('LŠZ H'!A$2:AM$2000,B887,3),"/",INDEX('LŠZ H'!A$2:AM$2000,B887,4)))</f>
        <v>AVIS 3 30/MP-1 BEE</v>
      </c>
      <c r="N887" s="297" t="e">
        <f>IF(A887="P",CONCATENATE(INDEX('LŠZ P'!A$2:AN$2000,B887,23),";",INDEX('LŠZ P'!A$2:AN$2000,B887,42)),CONCATENATE(INDEX('LŠZ H'!A$2:AM$2000,B887,23),";",INDEX('LŠZ H'!A$2:AM$2000,B887,39)))</f>
        <v>#REF!</v>
      </c>
      <c r="O887" s="301">
        <v>43751</v>
      </c>
      <c r="P887" s="227"/>
    </row>
    <row r="888" spans="1:16">
      <c r="A888" s="300" t="s">
        <v>722</v>
      </c>
      <c r="B888" s="304">
        <v>882</v>
      </c>
      <c r="C888" s="295">
        <v>885</v>
      </c>
      <c r="D888" s="225" t="str">
        <f>IF(A888="P",INDEX('LŠZ P'!A$2:AN$2000,B888,11),INDEX('LŠZ H'!A$2:AM$2000,B888,11))</f>
        <v>Oto PLEŠKA</v>
      </c>
      <c r="E888" s="297" t="str">
        <f>IF(A888="P",INDEX('LŠZ P'!A$2:AN$2000,B888,5),INDEX('LŠZ H'!A$2:AM$2000,B888,5))</f>
        <v>OM-P882</v>
      </c>
      <c r="F888" s="298" t="str">
        <f>IF(A888="P",INDEX('LŠZ P'!A$2:AN$2000,B888,6),INDEX('LŠZ H'!A$2:AM$2000,B888,6))</f>
        <v>P882</v>
      </c>
      <c r="G888" s="258" t="str">
        <f>IF(A888="P",INDEX('LŠZ P'!A$2:AN$2000,B888,21),INDEX('LŠZ H'!A$2:AM$2000,B888,21))</f>
        <v>P/V</v>
      </c>
      <c r="H888" s="298">
        <f>IF(A888="P",INDEX('LŠZ P'!A$2:AN$2000,B888,17),INDEX('LŠZ H'!A$2:AM$2000,B888,17))</f>
        <v>22124</v>
      </c>
      <c r="I888" s="226">
        <v>43021</v>
      </c>
      <c r="J888" s="258" t="str">
        <f>IF(A888="P",INDEX('LŠZ P'!A$2:AN$2000,B888,2),INDEX('LŠZ H'!A$2:AM$2000,B888,2))</f>
        <v>MPK</v>
      </c>
      <c r="K888" s="299" t="str">
        <f>IF(A888="P",CONCATENATE(INDEX('LŠZ P'!A$2:AN$2000,B888,24),",",INDEX('LŠZ P'!A$2:AN$2000,B888,26)," ",INDEX('LŠZ P'!A$2:AN$2000,B888,25)),CONCATENATE(INDEX('LŠZ H'!A$2:AM$2000,B888,24),",",INDEX('LŠZ H'!A$2:AM$2000,B888,26)," ",INDEX('LŠZ H'!A$2:AM$2000,B888,25)))</f>
        <v>Malinová 3522/36,ULM-E 46000</v>
      </c>
      <c r="L888" s="297" t="str">
        <f>IF(A888="P",INDEX('LŠZ P'!A$2:AN$2000,B888,20),INDEX('LŠZ H'!A$2:AM$2000,B888,20))</f>
        <v>Ďurina</v>
      </c>
      <c r="M888" s="297" t="str">
        <f>IF(A888="P",CONCATENATE(INDEX('LŠZ P'!A$2:AN$2000,B888,3),"/",INDEX('LŠZ P'!A$2:AN$2000,B888,4)),CONCATENATE(INDEX('LŠZ H'!A$2:AM$2000,B888,3),"/",INDEX('LŠZ H'!A$2:AM$2000,B888,4)))</f>
        <v>HADRON 3 22/MINIPLANE THOR 130</v>
      </c>
      <c r="N888" s="297" t="e">
        <f>IF(A888="P",CONCATENATE(INDEX('LŠZ P'!A$2:AN$2000,B888,23),";",INDEX('LŠZ P'!A$2:AN$2000,B888,42)),CONCATENATE(INDEX('LŠZ H'!A$2:AM$2000,B888,23),";",INDEX('LŠZ H'!A$2:AM$2000,B888,39)))</f>
        <v>#REF!</v>
      </c>
      <c r="O888" s="301">
        <v>43751</v>
      </c>
      <c r="P888" s="227"/>
    </row>
    <row r="889" spans="1:16" s="233" customFormat="1">
      <c r="A889" s="302" t="s">
        <v>722</v>
      </c>
      <c r="B889" s="304">
        <v>506</v>
      </c>
      <c r="C889" s="295">
        <v>886</v>
      </c>
      <c r="D889" s="225" t="str">
        <f>IF(A889="P",INDEX('LŠZ P'!A$2:AN$2000,B889,11),INDEX('LŠZ H'!A$2:AM$2000,B889,11))</f>
        <v>Juraj REGULY</v>
      </c>
      <c r="E889" s="297" t="str">
        <f>IF(A889="P",INDEX('LŠZ P'!A$2:AN$2000,B889,5),INDEX('LŠZ H'!A$2:AM$2000,B889,5))</f>
        <v>OM-P506</v>
      </c>
      <c r="F889" s="298">
        <f>IF(A889="P",INDEX('LŠZ P'!A$2:AN$2000,B889,6),INDEX('LŠZ H'!A$2:AM$2000,B889,6))</f>
        <v>0</v>
      </c>
      <c r="G889" s="258" t="str">
        <f>IF(A889="P",INDEX('LŠZ P'!A$2:AN$2000,B889,21),INDEX('LŠZ H'!A$2:AM$2000,B889,21))</f>
        <v>P</v>
      </c>
      <c r="H889" s="298">
        <f>IF(A889="P",INDEX('LŠZ P'!A$2:AN$2000,B889,17),INDEX('LŠZ H'!A$2:AM$2000,B889,17))</f>
        <v>20100</v>
      </c>
      <c r="I889" s="226">
        <v>43024</v>
      </c>
      <c r="J889" s="258" t="str">
        <f>IF(A889="P",INDEX('LŠZ P'!A$2:AN$2000,B889,2),INDEX('LŠZ H'!A$2:AM$2000,B889,2))</f>
        <v>PK</v>
      </c>
      <c r="K889" s="299" t="str">
        <f>IF(A889="P",CONCATENATE(INDEX('LŠZ P'!A$2:AN$2000,B889,24),",",INDEX('LŠZ P'!A$2:AN$2000,B889,26)," ",INDEX('LŠZ P'!A$2:AN$2000,B889,25)),CONCATENATE(INDEX('LŠZ H'!A$2:AM$2000,B889,24),",",INDEX('LŠZ H'!A$2:AM$2000,B889,26)," ",INDEX('LŠZ H'!A$2:AM$2000,B889,25)))</f>
        <v>Na Ostrvke 722,EN-A 45323</v>
      </c>
      <c r="L889" s="297" t="str">
        <f>IF(A889="P",INDEX('LŠZ P'!A$2:AN$2000,B889,20),INDEX('LŠZ H'!A$2:AM$2000,B889,20))</f>
        <v>Muhelyi</v>
      </c>
      <c r="M889" s="297" t="str">
        <f>IF(A889="P",CONCATENATE(INDEX('LŠZ P'!A$2:AN$2000,B889,3),"/",INDEX('LŠZ P'!A$2:AN$2000,B889,4)),CONCATENATE(INDEX('LŠZ H'!A$2:AM$2000,B889,3),"/",INDEX('LŠZ H'!A$2:AM$2000,B889,4)))</f>
        <v>ALPHA 6 28/</v>
      </c>
      <c r="N889" s="297" t="e">
        <f>IF(A889="P",CONCATENATE(INDEX('LŠZ P'!A$2:AN$2000,B889,23),";",INDEX('LŠZ P'!A$2:AN$2000,B889,42)),CONCATENATE(INDEX('LŠZ H'!A$2:AM$2000,B889,23),";",INDEX('LŠZ H'!A$2:AM$2000,B889,39)))</f>
        <v>#REF!</v>
      </c>
      <c r="O889" s="301">
        <v>43748</v>
      </c>
      <c r="P889" s="232"/>
    </row>
    <row r="890" spans="1:16">
      <c r="A890" s="300" t="s">
        <v>722</v>
      </c>
      <c r="B890" s="304">
        <v>928</v>
      </c>
      <c r="C890" s="295">
        <v>887</v>
      </c>
      <c r="D890" s="225" t="str">
        <f>IF(A890="P",INDEX('LŠZ P'!A$2:AN$2000,B890,11),INDEX('LŠZ H'!A$2:AM$2000,B890,11))</f>
        <v>Ing. Miloš ORSZÁG</v>
      </c>
      <c r="E890" s="297" t="str">
        <f>IF(A890="P",INDEX('LŠZ P'!A$2:AN$2000,B890,5),INDEX('LŠZ H'!A$2:AM$2000,B890,5))</f>
        <v>OM-P928</v>
      </c>
      <c r="F890" s="298">
        <f>IF(A890="P",INDEX('LŠZ P'!A$2:AN$2000,B890,6),INDEX('LŠZ H'!A$2:AM$2000,B890,6))</f>
        <v>0</v>
      </c>
      <c r="G890" s="258" t="str">
        <f>IF(A890="P",INDEX('LŠZ P'!A$2:AN$2000,B890,21),INDEX('LŠZ H'!A$2:AM$2000,B890,21))</f>
        <v>Z</v>
      </c>
      <c r="H890" s="298">
        <f>IF(A890="P",INDEX('LŠZ P'!A$2:AN$2000,B890,17),INDEX('LŠZ H'!A$2:AM$2000,B890,17))</f>
        <v>22687</v>
      </c>
      <c r="I890" s="226">
        <v>43028</v>
      </c>
      <c r="J890" s="258" t="str">
        <f>IF(A890="P",INDEX('LŠZ P'!A$2:AN$2000,B890,2),INDEX('LŠZ H'!A$2:AM$2000,B890,2))</f>
        <v>PK</v>
      </c>
      <c r="K890" s="299" t="str">
        <f>IF(A890="P",CONCATENATE(INDEX('LŠZ P'!A$2:AN$2000,B890,24),",",INDEX('LŠZ P'!A$2:AN$2000,B890,26)," ",INDEX('LŠZ P'!A$2:AN$2000,B890,25)),CONCATENATE(INDEX('LŠZ H'!A$2:AM$2000,B890,24),",",INDEX('LŠZ H'!A$2:AM$2000,B890,26)," ",INDEX('LŠZ H'!A$2:AM$2000,B890,25)))</f>
        <v>Horná Strieborná 288/8,LTF-1 45290</v>
      </c>
      <c r="L890" s="297" t="str">
        <f>IF(A890="P",INDEX('LŠZ P'!A$2:AN$2000,B890,20),INDEX('LŠZ H'!A$2:AM$2000,B890,20))</f>
        <v>Bohuš</v>
      </c>
      <c r="M890" s="297" t="str">
        <f>IF(A890="P",CONCATENATE(INDEX('LŠZ P'!A$2:AN$2000,B890,3),"/",INDEX('LŠZ P'!A$2:AN$2000,B890,4)),CONCATENATE(INDEX('LŠZ H'!A$2:AM$2000,B890,3),"/",INDEX('LŠZ H'!A$2:AM$2000,B890,4)))</f>
        <v>MITO M/</v>
      </c>
      <c r="N890" s="297" t="e">
        <f>IF(A890="P",CONCATENATE(INDEX('LŠZ P'!A$2:AN$2000,B890,23),";",INDEX('LŠZ P'!A$2:AN$2000,B890,42)),CONCATENATE(INDEX('LŠZ H'!A$2:AM$2000,B890,23),";",INDEX('LŠZ H'!A$2:AM$2000,B890,39)))</f>
        <v>#REF!</v>
      </c>
      <c r="O890" s="301">
        <v>43751</v>
      </c>
      <c r="P890" s="227"/>
    </row>
    <row r="891" spans="1:16">
      <c r="A891" s="300" t="s">
        <v>722</v>
      </c>
      <c r="B891" s="304">
        <v>859</v>
      </c>
      <c r="C891" s="295">
        <v>888</v>
      </c>
      <c r="D891" s="225" t="str">
        <f>IF(A891="P",INDEX('LŠZ P'!A$2:AN$2000,B891,11),INDEX('LŠZ H'!A$2:AM$2000,B891,11))</f>
        <v>Jozef ŠIMUN</v>
      </c>
      <c r="E891" s="297" t="str">
        <f>IF(A891="P",INDEX('LŠZ P'!A$2:AN$2000,B891,5),INDEX('LŠZ H'!A$2:AM$2000,B891,5))</f>
        <v>OM-P859</v>
      </c>
      <c r="F891" s="298" t="str">
        <f>IF(A891="P",INDEX('LŠZ P'!A$2:AN$2000,B891,6),INDEX('LŠZ H'!A$2:AM$2000,B891,6))</f>
        <v>P859</v>
      </c>
      <c r="G891" s="258" t="str">
        <f>IF(A891="P",INDEX('LŠZ P'!A$2:AN$2000,B891,21),INDEX('LŠZ H'!A$2:AM$2000,B891,21))</f>
        <v>P,Z/V</v>
      </c>
      <c r="H891" s="298">
        <f>IF(A891="P",INDEX('LŠZ P'!A$2:AN$2000,B891,17),INDEX('LŠZ H'!A$2:AM$2000,B891,17))</f>
        <v>22108</v>
      </c>
      <c r="I891" s="226">
        <v>43028</v>
      </c>
      <c r="J891" s="258" t="str">
        <f>IF(A891="P",INDEX('LŠZ P'!A$2:AN$2000,B891,2),INDEX('LŠZ H'!A$2:AM$2000,B891,2))</f>
        <v>MPK</v>
      </c>
      <c r="K891" s="299" t="str">
        <f>IF(A891="P",CONCATENATE(INDEX('LŠZ P'!A$2:AN$2000,B891,24),",",INDEX('LŠZ P'!A$2:AN$2000,B891,26)," ",INDEX('LŠZ P'!A$2:AN$2000,B891,25)),CONCATENATE(INDEX('LŠZ H'!A$2:AM$2000,B891,24),",",INDEX('LŠZ H'!A$2:AM$2000,B891,26)," ",INDEX('LŠZ H'!A$2:AM$2000,B891,25)))</f>
        <v>Prusy 179,EN-B 45342</v>
      </c>
      <c r="L891" s="297" t="str">
        <f>IF(A891="P",INDEX('LŠZ P'!A$2:AN$2000,B891,20),INDEX('LŠZ H'!A$2:AM$2000,B891,20))</f>
        <v>Ďurina</v>
      </c>
      <c r="M891" s="297" t="str">
        <f>IF(A891="P",CONCATENATE(INDEX('LŠZ P'!A$2:AN$2000,B891,3),"/",INDEX('LŠZ P'!A$2:AN$2000,B891,4)),CONCATENATE(INDEX('LŠZ H'!A$2:AM$2000,B891,3),"/",INDEX('LŠZ H'!A$2:AM$2000,B891,4)))</f>
        <v>PLUTO 2 M/MINIPLANE THOR 130</v>
      </c>
      <c r="N891" s="297" t="e">
        <f>IF(A891="P",CONCATENATE(INDEX('LŠZ P'!A$2:AN$2000,B891,23),";",INDEX('LŠZ P'!A$2:AN$2000,B891,42)),CONCATENATE(INDEX('LŠZ H'!A$2:AM$2000,B891,23),";",INDEX('LŠZ H'!A$2:AM$2000,B891,39)))</f>
        <v>#REF!</v>
      </c>
      <c r="O891" s="301">
        <v>43751</v>
      </c>
      <c r="P891" s="227"/>
    </row>
    <row r="892" spans="1:16">
      <c r="A892" s="302" t="s">
        <v>722</v>
      </c>
      <c r="B892" s="304">
        <v>824</v>
      </c>
      <c r="C892" s="295">
        <v>889</v>
      </c>
      <c r="D892" s="225" t="str">
        <f>IF(A892="P",INDEX('LŠZ P'!A$2:AN$2000,B892,11),INDEX('LŠZ H'!A$2:AM$2000,B892,11))</f>
        <v>Patrik MARTIŠKA</v>
      </c>
      <c r="E892" s="297" t="str">
        <f>IF(A892="P",INDEX('LŠZ P'!A$2:AN$2000,B892,5),INDEX('LŠZ H'!A$2:AM$2000,B892,5))</f>
        <v>OM-P824</v>
      </c>
      <c r="F892" s="298" t="str">
        <f>IF(A892="P",INDEX('LŠZ P'!A$2:AN$2000,B892,6),INDEX('LŠZ H'!A$2:AM$2000,B892,6))</f>
        <v>P824</v>
      </c>
      <c r="G892" s="258" t="str">
        <f>IF(A892="P",INDEX('LŠZ P'!A$2:AN$2000,B892,21),INDEX('LŠZ H'!A$2:AM$2000,B892,21))</f>
        <v>V/V</v>
      </c>
      <c r="H892" s="298">
        <f>IF(A892="P",INDEX('LŠZ P'!A$2:AN$2000,B892,17),INDEX('LŠZ H'!A$2:AM$2000,B892,17))</f>
        <v>22105</v>
      </c>
      <c r="I892" s="226">
        <v>43028</v>
      </c>
      <c r="J892" s="258" t="str">
        <f>IF(A892="P",INDEX('LŠZ P'!A$2:AN$2000,B892,2),INDEX('LŠZ H'!A$2:AM$2000,B892,2))</f>
        <v>MPK</v>
      </c>
      <c r="K892" s="299" t="str">
        <f>IF(A892="P",CONCATENATE(INDEX('LŠZ P'!A$2:AN$2000,B892,24),",",INDEX('LŠZ P'!A$2:AN$2000,B892,26)," ",INDEX('LŠZ P'!A$2:AN$2000,B892,25)),CONCATENATE(INDEX('LŠZ H'!A$2:AM$2000,B892,24),",",INDEX('LŠZ H'!A$2:AM$2000,B892,26)," ",INDEX('LŠZ H'!A$2:AM$2000,B892,25)))</f>
        <v>Prusy 159,EN-A 45342</v>
      </c>
      <c r="L892" s="297" t="str">
        <f>IF(A892="P",INDEX('LŠZ P'!A$2:AN$2000,B892,20),INDEX('LŠZ H'!A$2:AM$2000,B892,20))</f>
        <v>Ďurina</v>
      </c>
      <c r="M892" s="297" t="str">
        <f>IF(A892="P",CONCATENATE(INDEX('LŠZ P'!A$2:AN$2000,B892,3),"/",INDEX('LŠZ P'!A$2:AN$2000,B892,4)),CONCATENATE(INDEX('LŠZ H'!A$2:AM$2000,B892,3),"/",INDEX('LŠZ H'!A$2:AM$2000,B892,4)))</f>
        <v>TREND 27/MINIPLANE TOP 80</v>
      </c>
      <c r="N892" s="297" t="e">
        <f>IF(A892="P",CONCATENATE(INDEX('LŠZ P'!A$2:AN$2000,B892,23),";",INDEX('LŠZ P'!A$2:AN$2000,B892,42)),CONCATENATE(INDEX('LŠZ H'!A$2:AM$2000,B892,23),";",INDEX('LŠZ H'!A$2:AM$2000,B892,39)))</f>
        <v>#REF!</v>
      </c>
      <c r="O892" s="301">
        <v>43752</v>
      </c>
      <c r="P892" s="227"/>
    </row>
    <row r="893" spans="1:16">
      <c r="A893" s="300" t="s">
        <v>722</v>
      </c>
      <c r="B893" s="304">
        <v>365</v>
      </c>
      <c r="C893" s="295">
        <v>890</v>
      </c>
      <c r="D893" s="225" t="str">
        <f>IF(A893="P",INDEX('LŠZ P'!A$2:AN$2000,B893,11),INDEX('LŠZ H'!A$2:AM$2000,B893,11))</f>
        <v>Milan VRATANINA</v>
      </c>
      <c r="E893" s="297" t="str">
        <f>IF(A893="P",INDEX('LŠZ P'!A$2:AN$2000,B893,5),INDEX('LŠZ H'!A$2:AM$2000,B893,5))</f>
        <v>OM-P365</v>
      </c>
      <c r="F893" s="298">
        <f>IF(A893="P",INDEX('LŠZ P'!A$2:AN$2000,B893,6),INDEX('LŠZ H'!A$2:AM$2000,B893,6))</f>
        <v>0</v>
      </c>
      <c r="G893" s="258" t="str">
        <f>IF(A893="P",INDEX('LŠZ P'!A$2:AN$2000,B893,21),INDEX('LŠZ H'!A$2:AM$2000,B893,21))</f>
        <v>P</v>
      </c>
      <c r="H893" s="298">
        <f>IF(A893="P",INDEX('LŠZ P'!A$2:AN$2000,B893,17),INDEX('LŠZ H'!A$2:AM$2000,B893,17))</f>
        <v>15044</v>
      </c>
      <c r="I893" s="226" t="s">
        <v>3948</v>
      </c>
      <c r="J893" s="258" t="str">
        <f>IF(A893="P",INDEX('LŠZ P'!A$2:AN$2000,B893,2),INDEX('LŠZ H'!A$2:AM$2000,B893,2))</f>
        <v>PK</v>
      </c>
      <c r="K893" s="299" t="str">
        <f>IF(A893="P",CONCATENATE(INDEX('LŠZ P'!A$2:AN$2000,B893,24),",",INDEX('LŠZ P'!A$2:AN$2000,B893,26)," ",INDEX('LŠZ P'!A$2:AN$2000,B893,25)),CONCATENATE(INDEX('LŠZ H'!A$2:AM$2000,B893,24),",",INDEX('LŠZ H'!A$2:AM$2000,B893,26)," ",INDEX('LŠZ H'!A$2:AM$2000,B893,25)))</f>
        <v>Pribišova 43,A 44583</v>
      </c>
      <c r="L893" s="297" t="str">
        <f>IF(A893="P",INDEX('LŠZ P'!A$2:AN$2000,B893,20),INDEX('LŠZ H'!A$2:AM$2000,B893,20))</f>
        <v>Holuj</v>
      </c>
      <c r="M893" s="297" t="str">
        <f>IF(A893="P",CONCATENATE(INDEX('LŠZ P'!A$2:AN$2000,B893,3),"/",INDEX('LŠZ P'!A$2:AN$2000,B893,4)),CONCATENATE(INDEX('LŠZ H'!A$2:AM$2000,B893,3),"/",INDEX('LŠZ H'!A$2:AM$2000,B893,4)))</f>
        <v>FIDES 2 M/</v>
      </c>
      <c r="N893" s="297" t="e">
        <f>IF(A893="P",CONCATENATE(INDEX('LŠZ P'!A$2:AN$2000,B893,23),";",INDEX('LŠZ P'!A$2:AN$2000,B893,42)),CONCATENATE(INDEX('LŠZ H'!A$2:AM$2000,B893,23),";",INDEX('LŠZ H'!A$2:AM$2000,B893,39)))</f>
        <v>#REF!</v>
      </c>
      <c r="O893" s="301">
        <v>43752</v>
      </c>
      <c r="P893" s="227"/>
    </row>
    <row r="894" spans="1:16">
      <c r="A894" s="302" t="s">
        <v>489</v>
      </c>
      <c r="B894" s="304">
        <v>5</v>
      </c>
      <c r="C894" s="295">
        <v>891</v>
      </c>
      <c r="D894" s="225">
        <f>IF(A894="P",INDEX('LŠZ P'!A$2:AN$2000,B894,11),INDEX('LŠZ H'!A$2:AM$2000,B894,11))</f>
        <v>0</v>
      </c>
      <c r="E894" s="297" t="str">
        <f>IF(A894="P",INDEX('LŠZ P'!A$2:AN$2000,B894,5),INDEX('LŠZ H'!A$2:AM$2000,B894,5))</f>
        <v>OM-H005</v>
      </c>
      <c r="F894" s="298">
        <f>IF(A894="P",INDEX('LŠZ P'!A$2:AN$2000,B894,6),INDEX('LŠZ H'!A$2:AM$2000,B894,6))</f>
        <v>0</v>
      </c>
      <c r="G894" s="258">
        <f>IF(A894="P",INDEX('LŠZ P'!A$2:AN$2000,B894,21),INDEX('LŠZ H'!A$2:AM$2000,B894,21))</f>
        <v>0</v>
      </c>
      <c r="H894" s="298">
        <f>IF(A894="P",INDEX('LŠZ P'!A$2:AN$2000,B894,17),INDEX('LŠZ H'!A$2:AM$2000,B894,17))</f>
        <v>0</v>
      </c>
      <c r="I894" s="226" t="s">
        <v>3948</v>
      </c>
      <c r="J894" s="258" t="str">
        <f>IF(A894="P",INDEX('LŠZ P'!A$2:AN$2000,B894,2),INDEX('LŠZ H'!A$2:AM$2000,B894,2))</f>
        <v>18.9.2023 - vyradenie na základe emailu - rozobratie a rozpredanie na náhradné diely, staršie LŠZ z roku 1987</v>
      </c>
      <c r="K894" s="299" t="str">
        <f>IF(A894="P",CONCATENATE(INDEX('LŠZ P'!A$2:AN$2000,B894,24),",",INDEX('LŠZ P'!A$2:AN$2000,B894,26)," ",INDEX('LŠZ P'!A$2:AN$2000,B894,25)),CONCATENATE(INDEX('LŠZ H'!A$2:AM$2000,B894,24),",",INDEX('LŠZ H'!A$2:AM$2000,B894,26)," ",INDEX('LŠZ H'!A$2:AM$2000,B894,25)))</f>
        <v xml:space="preserve">, </v>
      </c>
      <c r="L894" s="297">
        <f>IF(A894="P",INDEX('LŠZ P'!A$2:AN$2000,B894,20),INDEX('LŠZ H'!A$2:AM$2000,B894,20))</f>
        <v>0</v>
      </c>
      <c r="M894" s="297" t="str">
        <f>IF(A894="P",CONCATENATE(INDEX('LŠZ P'!A$2:AN$2000,B894,3),"/",INDEX('LŠZ P'!A$2:AN$2000,B894,4)),CONCATENATE(INDEX('LŠZ H'!A$2:AM$2000,B894,3),"/",INDEX('LŠZ H'!A$2:AM$2000,B894,4)))</f>
        <v>/</v>
      </c>
      <c r="N894" s="297" t="str">
        <f>IF(A894="P",CONCATENATE(INDEX('LŠZ P'!A$2:AN$2000,B894,23),";",INDEX('LŠZ P'!A$2:AN$2000,B894,42)),CONCATENATE(INDEX('LŠZ H'!A$2:AM$2000,B894,23),";",INDEX('LŠZ H'!A$2:AM$2000,B894,39)))</f>
        <v>;</v>
      </c>
      <c r="O894" s="301">
        <v>43753</v>
      </c>
      <c r="P894" s="227"/>
    </row>
    <row r="895" spans="1:16">
      <c r="A895" s="300" t="s">
        <v>722</v>
      </c>
      <c r="B895" s="304">
        <v>898</v>
      </c>
      <c r="C895" s="295">
        <v>892</v>
      </c>
      <c r="D895" s="225" t="str">
        <f>IF(A895="P",INDEX('LŠZ P'!A$2:AN$2000,B895,11),INDEX('LŠZ H'!A$2:AM$2000,B895,11))</f>
        <v>Anton ROŠTECKÝ</v>
      </c>
      <c r="E895" s="297" t="str">
        <f>IF(A895="P",INDEX('LŠZ P'!A$2:AN$2000,B895,5),INDEX('LŠZ H'!A$2:AM$2000,B895,5))</f>
        <v>OM-P898</v>
      </c>
      <c r="F895" s="298" t="str">
        <f>IF(A895="P",INDEX('LŠZ P'!A$2:AN$2000,B895,6),INDEX('LŠZ H'!A$2:AM$2000,B895,6))</f>
        <v>P898</v>
      </c>
      <c r="G895" s="258" t="str">
        <f>IF(A895="P",INDEX('LŠZ P'!A$2:AN$2000,B895,21),INDEX('LŠZ H'!A$2:AM$2000,B895,21))</f>
        <v>P/P</v>
      </c>
      <c r="H895" s="298">
        <f>IF(A895="P",INDEX('LŠZ P'!A$2:AN$2000,B895,17),INDEX('LŠZ H'!A$2:AM$2000,B895,17))</f>
        <v>18638</v>
      </c>
      <c r="I895" s="226">
        <v>43031</v>
      </c>
      <c r="J895" s="258" t="str">
        <f>IF(A895="P",INDEX('LŠZ P'!A$2:AN$2000,B895,2),INDEX('LŠZ H'!A$2:AM$2000,B895,2))</f>
        <v>MPK</v>
      </c>
      <c r="K895" s="299" t="str">
        <f>IF(A895="P",CONCATENATE(INDEX('LŠZ P'!A$2:AN$2000,B895,24),",",INDEX('LŠZ P'!A$2:AN$2000,B895,26)," ",INDEX('LŠZ P'!A$2:AN$2000,B895,25)),CONCATENATE(INDEX('LŠZ H'!A$2:AM$2000,B895,24),",",INDEX('LŠZ H'!A$2:AM$2000,B895,26)," ",INDEX('LŠZ H'!A$2:AM$2000,B895,25)))</f>
        <v>Štúrova 26,EN-B 45545</v>
      </c>
      <c r="L895" s="297" t="str">
        <f>IF(A895="P",INDEX('LŠZ P'!A$2:AN$2000,B895,20),INDEX('LŠZ H'!A$2:AM$2000,B895,20))</f>
        <v>Mitter</v>
      </c>
      <c r="M895" s="297" t="str">
        <f>IF(A895="P",CONCATENATE(INDEX('LŠZ P'!A$2:AN$2000,B895,3),"/",INDEX('LŠZ P'!A$2:AN$2000,B895,4)),CONCATENATE(INDEX('LŠZ H'!A$2:AM$2000,B895,3),"/",INDEX('LŠZ H'!A$2:AM$2000,B895,4)))</f>
        <v>TREND 4 28/SPIN F 180 E/R</v>
      </c>
      <c r="N895" s="297" t="e">
        <f>IF(A895="P",CONCATENATE(INDEX('LŠZ P'!A$2:AN$2000,B895,23),";",INDEX('LŠZ P'!A$2:AN$2000,B895,42)),CONCATENATE(INDEX('LŠZ H'!A$2:AM$2000,B895,23),";",INDEX('LŠZ H'!A$2:AM$2000,B895,39)))</f>
        <v>#REF!</v>
      </c>
      <c r="O895" s="301">
        <v>43756</v>
      </c>
      <c r="P895" s="227"/>
    </row>
    <row r="896" spans="1:16">
      <c r="A896" s="300" t="s">
        <v>489</v>
      </c>
      <c r="B896" s="304">
        <v>70</v>
      </c>
      <c r="C896" s="295">
        <v>893</v>
      </c>
      <c r="D896" s="225" t="str">
        <f>IF(A896="P",INDEX('LŠZ P'!A$2:AN$2000,B896,11),INDEX('LŠZ H'!A$2:AM$2000,B896,11))</f>
        <v>Ján MATEJIČKA</v>
      </c>
      <c r="E896" s="297" t="str">
        <f>IF(A896="P",INDEX('LŠZ P'!A$2:AN$2000,B896,5),INDEX('LŠZ H'!A$2:AM$2000,B896,5))</f>
        <v>OM-H070</v>
      </c>
      <c r="F896" s="298">
        <f>IF(A896="P",INDEX('LŠZ P'!A$2:AN$2000,B896,6),INDEX('LŠZ H'!A$2:AM$2000,B896,6))</f>
        <v>0</v>
      </c>
      <c r="G896" s="258" t="str">
        <f>IF(A896="P",INDEX('LŠZ P'!A$2:AN$2000,B896,21),INDEX('LŠZ H'!A$2:AM$2000,B896,21))</f>
        <v>P</v>
      </c>
      <c r="H896" s="298">
        <f>IF(A896="P",INDEX('LŠZ P'!A$2:AN$2000,B896,17),INDEX('LŠZ H'!A$2:AM$2000,B896,17))</f>
        <v>20048</v>
      </c>
      <c r="I896" s="226">
        <v>43031</v>
      </c>
      <c r="J896" s="258" t="str">
        <f>IF(A896="P",INDEX('LŠZ P'!A$2:AN$2000,B896,2),INDEX('LŠZ H'!A$2:AM$2000,B896,2))</f>
        <v>MZK</v>
      </c>
      <c r="K896" s="299" t="str">
        <f>IF(A896="P",CONCATENATE(INDEX('LŠZ P'!A$2:AN$2000,B896,24),",",INDEX('LŠZ P'!A$2:AN$2000,B896,26)," ",INDEX('LŠZ P'!A$2:AN$2000,B896,25)),CONCATENATE(INDEX('LŠZ H'!A$2:AM$2000,B896,24),",",INDEX('LŠZ H'!A$2:AM$2000,B896,26)," ",INDEX('LŠZ H'!A$2:AM$2000,B896,25)))</f>
        <v>Veľká Čierna 141,015 01 Veľká Čierna</v>
      </c>
      <c r="L896" s="297" t="str">
        <f>IF(A896="P",INDEX('LŠZ P'!A$2:AN$2000,B896,20),INDEX('LŠZ H'!A$2:AM$2000,B896,20))</f>
        <v>Drábik</v>
      </c>
      <c r="M896" s="297" t="str">
        <f>IF(A896="P",CONCATENATE(INDEX('LŠZ P'!A$2:AN$2000,B896,3),"/",INDEX('LŠZ P'!A$2:AN$2000,B896,4)),CONCATENATE(INDEX('LŠZ H'!A$2:AM$2000,B896,3),"/",INDEX('LŠZ H'!A$2:AM$2000,B896,4)))</f>
        <v>PROFI TL 14,5/VM/</v>
      </c>
      <c r="N896" s="297" t="str">
        <f>IF(A896="P",CONCATENATE(INDEX('LŠZ P'!A$2:AN$2000,B896,23),";",INDEX('LŠZ P'!A$2:AN$2000,B896,42)),CONCATENATE(INDEX('LŠZ H'!A$2:AM$2000,B896,23),";",INDEX('LŠZ H'!A$2:AM$2000,B896,39)))</f>
        <v>242/438;</v>
      </c>
      <c r="O896" s="301">
        <v>43146</v>
      </c>
      <c r="P896" s="227"/>
    </row>
    <row r="897" spans="1:16">
      <c r="A897" s="300" t="s">
        <v>722</v>
      </c>
      <c r="B897" s="304">
        <v>803</v>
      </c>
      <c r="C897" s="295">
        <v>894</v>
      </c>
      <c r="D897" s="225" t="str">
        <f>IF(A897="P",INDEX('LŠZ P'!A$2:AN$2000,B897,11),INDEX('LŠZ H'!A$2:AM$2000,B897,11))</f>
        <v>Mgr Michal MANINA</v>
      </c>
      <c r="E897" s="297" t="str">
        <f>IF(A897="P",INDEX('LŠZ P'!A$2:AN$2000,B897,5),INDEX('LŠZ H'!A$2:AM$2000,B897,5))</f>
        <v>OM-P803</v>
      </c>
      <c r="F897" s="298" t="str">
        <f>IF(A897="P",INDEX('LŠZ P'!A$2:AN$2000,B897,6),INDEX('LŠZ H'!A$2:AM$2000,B897,6))</f>
        <v>P800</v>
      </c>
      <c r="G897" s="258" t="str">
        <f>IF(A897="P",INDEX('LŠZ P'!A$2:AN$2000,B897,21),INDEX('LŠZ H'!A$2:AM$2000,B897,21))</f>
        <v>V/P</v>
      </c>
      <c r="H897" s="298">
        <f>IF(A897="P",INDEX('LŠZ P'!A$2:AN$2000,B897,17),INDEX('LŠZ H'!A$2:AM$2000,B897,17))</f>
        <v>22020</v>
      </c>
      <c r="I897" s="226">
        <v>43038</v>
      </c>
      <c r="J897" s="258" t="str">
        <f>IF(A897="P",INDEX('LŠZ P'!A$2:AN$2000,B897,2),INDEX('LŠZ H'!A$2:AM$2000,B897,2))</f>
        <v>MPK</v>
      </c>
      <c r="K897" s="299" t="str">
        <f>IF(A897="P",CONCATENATE(INDEX('LŠZ P'!A$2:AN$2000,B897,24),",",INDEX('LŠZ P'!A$2:AN$2000,B897,26)," ",INDEX('LŠZ P'!A$2:AN$2000,B897,25)),CONCATENATE(INDEX('LŠZ H'!A$2:AM$2000,B897,24),",",INDEX('LŠZ H'!A$2:AM$2000,B897,26)," ",INDEX('LŠZ H'!A$2:AM$2000,B897,25)))</f>
        <v>J. Alexyho 2704/10,EN-B 45341</v>
      </c>
      <c r="L897" s="297" t="str">
        <f>IF(A897="P",INDEX('LŠZ P'!A$2:AN$2000,B897,20),INDEX('LŠZ H'!A$2:AM$2000,B897,20))</f>
        <v>Ďurina</v>
      </c>
      <c r="M897" s="297" t="str">
        <f>IF(A897="P",CONCATENATE(INDEX('LŠZ P'!A$2:AN$2000,B897,3),"/",INDEX('LŠZ P'!A$2:AN$2000,B897,4)),CONCATENATE(INDEX('LŠZ H'!A$2:AM$2000,B897,3),"/",INDEX('LŠZ H'!A$2:AM$2000,B897,4)))</f>
        <v>CHARGER 23/MINIPLANE THOR 80</v>
      </c>
      <c r="N897" s="297" t="e">
        <f>IF(A897="P",CONCATENATE(INDEX('LŠZ P'!A$2:AN$2000,B897,23),";",INDEX('LŠZ P'!A$2:AN$2000,B897,42)),CONCATENATE(INDEX('LŠZ H'!A$2:AM$2000,B897,23),";",INDEX('LŠZ H'!A$2:AM$2000,B897,39)))</f>
        <v>#REF!</v>
      </c>
      <c r="O897" s="301">
        <v>43760</v>
      </c>
      <c r="P897" s="227"/>
    </row>
    <row r="898" spans="1:16">
      <c r="A898" s="300" t="s">
        <v>722</v>
      </c>
      <c r="B898" s="304">
        <v>18</v>
      </c>
      <c r="C898" s="295">
        <v>895</v>
      </c>
      <c r="D898" s="225" t="str">
        <f>IF(A898="P",INDEX('LŠZ P'!A$2:AN$2000,B898,11),INDEX('LŠZ H'!A$2:AM$2000,B898,11))</f>
        <v>Slavomír LÁSZLO</v>
      </c>
      <c r="E898" s="297" t="str">
        <f>IF(A898="P",INDEX('LŠZ P'!A$2:AN$2000,B898,5),INDEX('LŠZ H'!A$2:AM$2000,B898,5))</f>
        <v>OM-P018</v>
      </c>
      <c r="F898" s="298">
        <f>IF(A898="P",INDEX('LŠZ P'!A$2:AN$2000,B898,6),INDEX('LŠZ H'!A$2:AM$2000,B898,6))</f>
        <v>0</v>
      </c>
      <c r="G898" s="258" t="str">
        <f>IF(A898="P",INDEX('LŠZ P'!A$2:AN$2000,B898,21),INDEX('LŠZ H'!A$2:AM$2000,B898,21))</f>
        <v>V</v>
      </c>
      <c r="H898" s="298">
        <f>IF(A898="P",INDEX('LŠZ P'!A$2:AN$2000,B898,17),INDEX('LŠZ H'!A$2:AM$2000,B898,17))</f>
        <v>21631</v>
      </c>
      <c r="I898" s="226">
        <v>43038</v>
      </c>
      <c r="J898" s="258" t="str">
        <f>IF(A898="P",INDEX('LŠZ P'!A$2:AN$2000,B898,2),INDEX('LŠZ H'!A$2:AM$2000,B898,2))</f>
        <v>PK</v>
      </c>
      <c r="K898" s="299" t="str">
        <f>IF(A898="P",CONCATENATE(INDEX('LŠZ P'!A$2:AN$2000,B898,24),",",INDEX('LŠZ P'!A$2:AN$2000,B898,26)," ",INDEX('LŠZ P'!A$2:AN$2000,B898,25)),CONCATENATE(INDEX('LŠZ H'!A$2:AM$2000,B898,24),",",INDEX('LŠZ H'!A$2:AM$2000,B898,26)," ",INDEX('LŠZ H'!A$2:AM$2000,B898,25)))</f>
        <v>P.J.Šafárika 16/11,EN-C 45266</v>
      </c>
      <c r="L898" s="297" t="str">
        <f>IF(A898="P",INDEX('LŠZ P'!A$2:AN$2000,B898,20),INDEX('LŠZ H'!A$2:AM$2000,B898,20))</f>
        <v>Čierny</v>
      </c>
      <c r="M898" s="297" t="str">
        <f>IF(A898="P",CONCATENATE(INDEX('LŠZ P'!A$2:AN$2000,B898,3),"/",INDEX('LŠZ P'!A$2:AN$2000,B898,4)),CONCATENATE(INDEX('LŠZ H'!A$2:AM$2000,B898,3),"/",INDEX('LŠZ H'!A$2:AM$2000,B898,4)))</f>
        <v>VEGA 5 XL/</v>
      </c>
      <c r="N898" s="297" t="e">
        <f>IF(A898="P",CONCATENATE(INDEX('LŠZ P'!A$2:AN$2000,B898,23),";",INDEX('LŠZ P'!A$2:AN$2000,B898,42)),CONCATENATE(INDEX('LŠZ H'!A$2:AM$2000,B898,23),";",INDEX('LŠZ H'!A$2:AM$2000,B898,39)))</f>
        <v>#REF!</v>
      </c>
      <c r="O898" s="301">
        <v>43760</v>
      </c>
      <c r="P898" s="227"/>
    </row>
    <row r="899" spans="1:16">
      <c r="A899" s="302" t="s">
        <v>722</v>
      </c>
      <c r="B899" s="304">
        <v>1332</v>
      </c>
      <c r="C899" s="295">
        <v>896</v>
      </c>
      <c r="D899" s="225" t="str">
        <f>IF(A899="P",INDEX('LŠZ P'!A$2:AN$2000,B899,11),INDEX('LŠZ H'!A$2:AM$2000,B899,11))</f>
        <v>Martin ČERNEK</v>
      </c>
      <c r="E899" s="297" t="str">
        <f>IF(A899="P",INDEX('LŠZ P'!A$2:AN$2000,B899,5),INDEX('LŠZ H'!A$2:AM$2000,B899,5))</f>
        <v>OM-L332</v>
      </c>
      <c r="F899" s="298">
        <f>IF(A899="P",INDEX('LŠZ P'!A$2:AN$2000,B899,6),INDEX('LŠZ H'!A$2:AM$2000,B899,6))</f>
        <v>0</v>
      </c>
      <c r="G899" s="258" t="str">
        <f>IF(A899="P",INDEX('LŠZ P'!A$2:AN$2000,B899,21),INDEX('LŠZ H'!A$2:AM$2000,B899,21))</f>
        <v>P</v>
      </c>
      <c r="H899" s="298">
        <f>IF(A899="P",INDEX('LŠZ P'!A$2:AN$2000,B899,17),INDEX('LŠZ H'!A$2:AM$2000,B899,17))</f>
        <v>18591</v>
      </c>
      <c r="I899" s="226">
        <v>43038</v>
      </c>
      <c r="J899" s="258" t="str">
        <f>IF(A899="P",INDEX('LŠZ P'!A$2:AN$2000,B899,2),INDEX('LŠZ H'!A$2:AM$2000,B899,2))</f>
        <v>PK</v>
      </c>
      <c r="K899" s="299" t="str">
        <f>IF(A899="P",CONCATENATE(INDEX('LŠZ P'!A$2:AN$2000,B899,24),",",INDEX('LŠZ P'!A$2:AN$2000,B899,26)," ",INDEX('LŠZ P'!A$2:AN$2000,B899,25)),CONCATENATE(INDEX('LŠZ H'!A$2:AM$2000,B899,24),",",INDEX('LŠZ H'!A$2:AM$2000,B899,26)," ",INDEX('LŠZ H'!A$2:AM$2000,B899,25)))</f>
        <v>Gaštanová 31,EN-B 45383</v>
      </c>
      <c r="L899" s="297" t="str">
        <f>IF(A899="P",INDEX('LŠZ P'!A$2:AN$2000,B899,20),INDEX('LŠZ H'!A$2:AM$2000,B899,20))</f>
        <v>Vrabec</v>
      </c>
      <c r="M899" s="297" t="str">
        <f>IF(A899="P",CONCATENATE(INDEX('LŠZ P'!A$2:AN$2000,B899,3),"/",INDEX('LŠZ P'!A$2:AN$2000,B899,4)),CONCATENATE(INDEX('LŠZ H'!A$2:AM$2000,B899,3),"/",INDEX('LŠZ H'!A$2:AM$2000,B899,4)))</f>
        <v>VENUS 3 S/</v>
      </c>
      <c r="N899" s="297" t="e">
        <f>IF(A899="P",CONCATENATE(INDEX('LŠZ P'!A$2:AN$2000,B899,23),";",INDEX('LŠZ P'!A$2:AN$2000,B899,42)),CONCATENATE(INDEX('LŠZ H'!A$2:AM$2000,B899,23),";",INDEX('LŠZ H'!A$2:AM$2000,B899,39)))</f>
        <v>#REF!</v>
      </c>
      <c r="O899" s="301">
        <v>43760</v>
      </c>
      <c r="P899" s="227"/>
    </row>
    <row r="900" spans="1:16" ht="12.6" customHeight="1">
      <c r="A900" s="302" t="s">
        <v>722</v>
      </c>
      <c r="B900" s="304">
        <v>212</v>
      </c>
      <c r="C900" s="295">
        <v>897</v>
      </c>
      <c r="D900" s="225" t="str">
        <f>IF(A900="P",INDEX('LŠZ P'!A$2:AN$2000,B900,11),INDEX('LŠZ H'!A$2:AM$2000,B900,11))</f>
        <v>Peter FUZIA</v>
      </c>
      <c r="E900" s="297" t="str">
        <f>IF(A900="P",INDEX('LŠZ P'!A$2:AN$2000,B900,5),INDEX('LŠZ H'!A$2:AM$2000,B900,5))</f>
        <v>OM-P212</v>
      </c>
      <c r="F900" s="298" t="str">
        <f>IF(A900="P",INDEX('LŠZ P'!A$2:AN$2000,B900,6),INDEX('LŠZ H'!A$2:AM$2000,B900,6))</f>
        <v>P212</v>
      </c>
      <c r="G900" s="258" t="str">
        <f>IF(A900="P",INDEX('LŠZ P'!A$2:AN$2000,B900,21),INDEX('LŠZ H'!A$2:AM$2000,B900,21))</f>
        <v>V/P</v>
      </c>
      <c r="H900" s="298">
        <f>IF(A900="P",INDEX('LŠZ P'!A$2:AN$2000,B900,17),INDEX('LŠZ H'!A$2:AM$2000,B900,17))</f>
        <v>22301</v>
      </c>
      <c r="I900" s="226">
        <v>43038</v>
      </c>
      <c r="J900" s="258" t="str">
        <f>IF(A900="P",INDEX('LŠZ P'!A$2:AN$2000,B900,2),INDEX('LŠZ H'!A$2:AM$2000,B900,2))</f>
        <v>MPK</v>
      </c>
      <c r="K900" s="299" t="str">
        <f>IF(A900="P",CONCATENATE(INDEX('LŠZ P'!A$2:AN$2000,B900,24),",",INDEX('LŠZ P'!A$2:AN$2000,B900,26)," ",INDEX('LŠZ P'!A$2:AN$2000,B900,25)),CONCATENATE(INDEX('LŠZ H'!A$2:AM$2000,B900,24),",",INDEX('LŠZ H'!A$2:AM$2000,B900,26)," ",INDEX('LŠZ H'!A$2:AM$2000,B900,25)))</f>
        <v>Liptovské Matiašovce 111,DGAC 45400</v>
      </c>
      <c r="L900" s="297" t="str">
        <f>IF(A900="P",INDEX('LŠZ P'!A$2:AN$2000,B900,20),INDEX('LŠZ H'!A$2:AM$2000,B900,20))</f>
        <v>Adame</v>
      </c>
      <c r="M900" s="297" t="str">
        <f>IF(A900="P",CONCATENATE(INDEX('LŠZ P'!A$2:AN$2000,B900,3),"/",INDEX('LŠZ P'!A$2:AN$2000,B900,4)),CONCATENATE(INDEX('LŠZ H'!A$2:AM$2000,B900,3),"/",INDEX('LŠZ H'!A$2:AM$2000,B900,4)))</f>
        <v>CHARGER 2 28/RIDER POLINI 202</v>
      </c>
      <c r="N900" s="297" t="e">
        <f>IF(A900="P",CONCATENATE(INDEX('LŠZ P'!A$2:AN$2000,B900,23),";",INDEX('LŠZ P'!A$2:AN$2000,B900,42)),CONCATENATE(INDEX('LŠZ H'!A$2:AM$2000,B900,23),";",INDEX('LŠZ H'!A$2:AM$2000,B900,39)))</f>
        <v>#REF!</v>
      </c>
      <c r="O900" s="303" t="s">
        <v>3952</v>
      </c>
      <c r="P900" s="227"/>
    </row>
    <row r="901" spans="1:16">
      <c r="A901" s="302" t="s">
        <v>722</v>
      </c>
      <c r="B901" s="304">
        <v>582</v>
      </c>
      <c r="C901" s="295">
        <v>898</v>
      </c>
      <c r="D901" s="225" t="str">
        <f>IF(A901="P",INDEX('LŠZ P'!A$2:AN$2000,B901,11),INDEX('LŠZ H'!A$2:AM$2000,B901,11))</f>
        <v>Dušan PETRENKA</v>
      </c>
      <c r="E901" s="297" t="str">
        <f>IF(A901="P",INDEX('LŠZ P'!A$2:AN$2000,B901,5),INDEX('LŠZ H'!A$2:AM$2000,B901,5))</f>
        <v>OM-P582</v>
      </c>
      <c r="F901" s="298">
        <f>IF(A901="P",INDEX('LŠZ P'!A$2:AN$2000,B901,6),INDEX('LŠZ H'!A$2:AM$2000,B901,6))</f>
        <v>0</v>
      </c>
      <c r="G901" s="258" t="str">
        <f>IF(A901="P",INDEX('LŠZ P'!A$2:AN$2000,B901,21),INDEX('LŠZ H'!A$2:AM$2000,B901,21))</f>
        <v>P</v>
      </c>
      <c r="H901" s="298">
        <f>IF(A901="P",INDEX('LŠZ P'!A$2:AN$2000,B901,17),INDEX('LŠZ H'!A$2:AM$2000,B901,17))</f>
        <v>22009</v>
      </c>
      <c r="I901" s="226">
        <v>43038</v>
      </c>
      <c r="J901" s="258" t="str">
        <f>IF(A901="P",INDEX('LŠZ P'!A$2:AN$2000,B901,2),INDEX('LŠZ H'!A$2:AM$2000,B901,2))</f>
        <v>PK</v>
      </c>
      <c r="K901" s="299" t="str">
        <f>IF(A901="P",CONCATENATE(INDEX('LŠZ P'!A$2:AN$2000,B901,24),",",INDEX('LŠZ P'!A$2:AN$2000,B901,26)," ",INDEX('LŠZ P'!A$2:AN$2000,B901,25)),CONCATENATE(INDEX('LŠZ H'!A$2:AM$2000,B901,24),",",INDEX('LŠZ H'!A$2:AM$2000,B901,26)," ",INDEX('LŠZ H'!A$2:AM$2000,B901,25)))</f>
        <v>Komenského 58,EN-B 46019</v>
      </c>
      <c r="L901" s="297" t="str">
        <f>IF(A901="P",INDEX('LŠZ P'!A$2:AN$2000,B901,20),INDEX('LŠZ H'!A$2:AM$2000,B901,20))</f>
        <v>Vyparina</v>
      </c>
      <c r="M901" s="297" t="str">
        <f>IF(A901="P",CONCATENATE(INDEX('LŠZ P'!A$2:AN$2000,B901,3),"/",INDEX('LŠZ P'!A$2:AN$2000,B901,4)),CONCATENATE(INDEX('LŠZ H'!A$2:AM$2000,B901,3),"/",INDEX('LŠZ H'!A$2:AM$2000,B901,4)))</f>
        <v>ION 6 M/</v>
      </c>
      <c r="N901" s="297" t="e">
        <f>IF(A901="P",CONCATENATE(INDEX('LŠZ P'!A$2:AN$2000,B901,23),";",INDEX('LŠZ P'!A$2:AN$2000,B901,42)),CONCATENATE(INDEX('LŠZ H'!A$2:AM$2000,B901,23),";",INDEX('LŠZ H'!A$2:AM$2000,B901,39)))</f>
        <v>#REF!</v>
      </c>
      <c r="O901" s="301">
        <v>43760</v>
      </c>
      <c r="P901" s="227"/>
    </row>
    <row r="902" spans="1:16">
      <c r="A902" s="302" t="s">
        <v>722</v>
      </c>
      <c r="B902" s="304">
        <v>248</v>
      </c>
      <c r="C902" s="295">
        <v>899</v>
      </c>
      <c r="D902" s="225" t="str">
        <f>IF(A902="P",INDEX('LŠZ P'!A$2:AN$2000,B902,11),INDEX('LŠZ H'!A$2:AM$2000,B902,11))</f>
        <v>Ing. Ivo ČIERNY</v>
      </c>
      <c r="E902" s="297" t="str">
        <f>IF(A902="P",INDEX('LŠZ P'!A$2:AN$2000,B902,5),INDEX('LŠZ H'!A$2:AM$2000,B902,5))</f>
        <v>OM-P248</v>
      </c>
      <c r="F902" s="298">
        <f>IF(A902="P",INDEX('LŠZ P'!A$2:AN$2000,B902,6),INDEX('LŠZ H'!A$2:AM$2000,B902,6))</f>
        <v>0</v>
      </c>
      <c r="G902" s="258" t="str">
        <f>IF(A902="P",INDEX('LŠZ P'!A$2:AN$2000,B902,21),INDEX('LŠZ H'!A$2:AM$2000,B902,21))</f>
        <v>V</v>
      </c>
      <c r="H902" s="298">
        <f>IF(A902="P",INDEX('LŠZ P'!A$2:AN$2000,B902,17),INDEX('LŠZ H'!A$2:AM$2000,B902,17))</f>
        <v>22265</v>
      </c>
      <c r="I902" s="226">
        <v>43038</v>
      </c>
      <c r="J902" s="258" t="str">
        <f>IF(A902="P",INDEX('LŠZ P'!A$2:AN$2000,B902,2),INDEX('LŠZ H'!A$2:AM$2000,B902,2))</f>
        <v>PK</v>
      </c>
      <c r="K902" s="299" t="str">
        <f>IF(A902="P",CONCATENATE(INDEX('LŠZ P'!A$2:AN$2000,B902,24),",",INDEX('LŠZ P'!A$2:AN$2000,B902,26)," ",INDEX('LŠZ P'!A$2:AN$2000,B902,25)),CONCATENATE(INDEX('LŠZ H'!A$2:AM$2000,B902,24),",",INDEX('LŠZ H'!A$2:AM$2000,B902,26)," ",INDEX('LŠZ H'!A$2:AM$2000,B902,25)))</f>
        <v>Kpt. Nálepku 16,EN-A 45380</v>
      </c>
      <c r="L902" s="297" t="str">
        <f>IF(A902="P",INDEX('LŠZ P'!A$2:AN$2000,B902,20),INDEX('LŠZ H'!A$2:AM$2000,B902,20))</f>
        <v>Čierny</v>
      </c>
      <c r="M902" s="297" t="str">
        <f>IF(A902="P",CONCATENATE(INDEX('LŠZ P'!A$2:AN$2000,B902,3),"/",INDEX('LŠZ P'!A$2:AN$2000,B902,4)),CONCATENATE(INDEX('LŠZ H'!A$2:AM$2000,B902,3),"/",INDEX('LŠZ H'!A$2:AM$2000,B902,4)))</f>
        <v>RHYTHM 2 M/</v>
      </c>
      <c r="N902" s="297" t="e">
        <f>IF(A902="P",CONCATENATE(INDEX('LŠZ P'!A$2:AN$2000,B902,23),";",INDEX('LŠZ P'!A$2:AN$2000,B902,42)),CONCATENATE(INDEX('LŠZ H'!A$2:AM$2000,B902,23),";",INDEX('LŠZ H'!A$2:AM$2000,B902,39)))</f>
        <v>#REF!</v>
      </c>
      <c r="O902" s="301">
        <v>43762</v>
      </c>
      <c r="P902" s="227"/>
    </row>
    <row r="903" spans="1:16">
      <c r="A903" s="302" t="s">
        <v>722</v>
      </c>
      <c r="B903" s="304">
        <v>1243</v>
      </c>
      <c r="C903" s="295">
        <v>900</v>
      </c>
      <c r="D903" s="225" t="str">
        <f>IF(A903="P",INDEX('LŠZ P'!A$2:AN$2000,B903,11),INDEX('LŠZ H'!A$2:AM$2000,B903,11))</f>
        <v>Patrik POLIAK</v>
      </c>
      <c r="E903" s="297" t="str">
        <f>IF(A903="P",INDEX('LŠZ P'!A$2:AN$2000,B903,5),INDEX('LŠZ H'!A$2:AM$2000,B903,5))</f>
        <v>OM-L243</v>
      </c>
      <c r="F903" s="298">
        <f>IF(A903="P",INDEX('LŠZ P'!A$2:AN$2000,B903,6),INDEX('LŠZ H'!A$2:AM$2000,B903,6))</f>
        <v>0</v>
      </c>
      <c r="G903" s="258" t="str">
        <f>IF(A903="P",INDEX('LŠZ P'!A$2:AN$2000,B903,21),INDEX('LŠZ H'!A$2:AM$2000,B903,21))</f>
        <v>P</v>
      </c>
      <c r="H903" s="298">
        <f>IF(A903="P",INDEX('LŠZ P'!A$2:AN$2000,B903,17),INDEX('LŠZ H'!A$2:AM$2000,B903,17))</f>
        <v>19598</v>
      </c>
      <c r="I903" s="226">
        <v>43038</v>
      </c>
      <c r="J903" s="258" t="str">
        <f>IF(A903="P",INDEX('LŠZ P'!A$2:AN$2000,B903,2),INDEX('LŠZ H'!A$2:AM$2000,B903,2))</f>
        <v>PK</v>
      </c>
      <c r="K903" s="299" t="str">
        <f>IF(A903="P",CONCATENATE(INDEX('LŠZ P'!A$2:AN$2000,B903,24),",",INDEX('LŠZ P'!A$2:AN$2000,B903,26)," ",INDEX('LŠZ P'!A$2:AN$2000,B903,25)),CONCATENATE(INDEX('LŠZ H'!A$2:AM$2000,B903,24),",",INDEX('LŠZ H'!A$2:AM$2000,B903,26)," ",INDEX('LŠZ H'!A$2:AM$2000,B903,25)))</f>
        <v>Mjr. D. Gondu 455/147,EN-B 45985</v>
      </c>
      <c r="L903" s="297" t="str">
        <f>IF(A903="P",INDEX('LŠZ P'!A$2:AN$2000,B903,20),INDEX('LŠZ H'!A$2:AM$2000,B903,20))</f>
        <v>Jančiar</v>
      </c>
      <c r="M903" s="297" t="str">
        <f>IF(A903="P",CONCATENATE(INDEX('LŠZ P'!A$2:AN$2000,B903,3),"/",INDEX('LŠZ P'!A$2:AN$2000,B903,4)),CONCATENATE(INDEX('LŠZ H'!A$2:AM$2000,B903,3),"/",INDEX('LŠZ H'!A$2:AM$2000,B903,4)))</f>
        <v>PLUTO 2 M/</v>
      </c>
      <c r="N903" s="297" t="e">
        <f>IF(A903="P",CONCATENATE(INDEX('LŠZ P'!A$2:AN$2000,B903,23),";",INDEX('LŠZ P'!A$2:AN$2000,B903,42)),CONCATENATE(INDEX('LŠZ H'!A$2:AM$2000,B903,23),";",INDEX('LŠZ H'!A$2:AM$2000,B903,39)))</f>
        <v>#REF!</v>
      </c>
      <c r="O903" s="301">
        <v>43760</v>
      </c>
      <c r="P903" s="227"/>
    </row>
    <row r="904" spans="1:16">
      <c r="A904" s="302" t="s">
        <v>722</v>
      </c>
      <c r="B904" s="304">
        <v>1273</v>
      </c>
      <c r="C904" s="295">
        <v>901</v>
      </c>
      <c r="D904" s="225" t="str">
        <f>IF(A904="P",INDEX('LŠZ P'!A$2:AN$2000,B904,11),INDEX('LŠZ H'!A$2:AM$2000,B904,11))</f>
        <v>MVDr. Oto ORBÁN</v>
      </c>
      <c r="E904" s="297" t="str">
        <f>IF(A904="P",INDEX('LŠZ P'!A$2:AN$2000,B904,5),INDEX('LŠZ H'!A$2:AM$2000,B904,5))</f>
        <v>OM-L273</v>
      </c>
      <c r="F904" s="298" t="str">
        <f>IF(A904="P",INDEX('LŠZ P'!A$2:AN$2000,B904,6),INDEX('LŠZ H'!A$2:AM$2000,B904,6))</f>
        <v>P856</v>
      </c>
      <c r="G904" s="258" t="str">
        <f>IF(A904="P",INDEX('LŠZ P'!A$2:AN$2000,B904,21),INDEX('LŠZ H'!A$2:AM$2000,B904,21))</f>
        <v>V</v>
      </c>
      <c r="H904" s="298">
        <f>IF(A904="P",INDEX('LŠZ P'!A$2:AN$2000,B904,17),INDEX('LŠZ H'!A$2:AM$2000,B904,17))</f>
        <v>22208</v>
      </c>
      <c r="I904" s="226">
        <v>43038</v>
      </c>
      <c r="J904" s="258" t="str">
        <f>IF(A904="P",INDEX('LŠZ P'!A$2:AN$2000,B904,2),INDEX('LŠZ H'!A$2:AM$2000,B904,2))</f>
        <v>MPK</v>
      </c>
      <c r="K904" s="299" t="str">
        <f>IF(A904="P",CONCATENATE(INDEX('LŠZ P'!A$2:AN$2000,B904,24),",",INDEX('LŠZ P'!A$2:AN$2000,B904,26)," ",INDEX('LŠZ P'!A$2:AN$2000,B904,25)),CONCATENATE(INDEX('LŠZ H'!A$2:AM$2000,B904,24),",",INDEX('LŠZ H'!A$2:AM$2000,B904,26)," ",INDEX('LŠZ H'!A$2:AM$2000,B904,25)))</f>
        <v>Veterná 6,DGAC 45357</v>
      </c>
      <c r="L904" s="297" t="str">
        <f>IF(A904="P",INDEX('LŠZ P'!A$2:AN$2000,B904,20),INDEX('LŠZ H'!A$2:AM$2000,B904,20))</f>
        <v>Šimko</v>
      </c>
      <c r="M904" s="297" t="str">
        <f>IF(A904="P",CONCATENATE(INDEX('LŠZ P'!A$2:AN$2000,B904,3),"/",INDEX('LŠZ P'!A$2:AN$2000,B904,4)),CONCATENATE(INDEX('LŠZ H'!A$2:AM$2000,B904,3),"/",INDEX('LŠZ H'!A$2:AM$2000,B904,4)))</f>
        <v>CYCLONE 38/</v>
      </c>
      <c r="N904" s="297" t="e">
        <f>IF(A904="P",CONCATENATE(INDEX('LŠZ P'!A$2:AN$2000,B904,23),";",INDEX('LŠZ P'!A$2:AN$2000,B904,42)),CONCATENATE(INDEX('LŠZ H'!A$2:AM$2000,B904,23),";",INDEX('LŠZ H'!A$2:AM$2000,B904,39)))</f>
        <v>#REF!</v>
      </c>
      <c r="O904" s="301">
        <v>43762</v>
      </c>
      <c r="P904" s="227"/>
    </row>
    <row r="905" spans="1:16">
      <c r="A905" s="302" t="s">
        <v>722</v>
      </c>
      <c r="B905" s="304">
        <v>1271</v>
      </c>
      <c r="C905" s="295">
        <v>902</v>
      </c>
      <c r="D905" s="225" t="str">
        <f>IF(A905="P",INDEX('LŠZ P'!A$2:AN$2000,B905,11),INDEX('LŠZ H'!A$2:AM$2000,B905,11))</f>
        <v>Miroslav KOMANEC</v>
      </c>
      <c r="E905" s="297" t="str">
        <f>IF(A905="P",INDEX('LŠZ P'!A$2:AN$2000,B905,5),INDEX('LŠZ H'!A$2:AM$2000,B905,5))</f>
        <v>OM-L271</v>
      </c>
      <c r="F905" s="298" t="str">
        <f>IF(A905="P",INDEX('LŠZ P'!A$2:AN$2000,B905,6),INDEX('LŠZ H'!A$2:AM$2000,B905,6))</f>
        <v>P618</v>
      </c>
      <c r="G905" s="258" t="str">
        <f>IF(A905="P",INDEX('LŠZ P'!A$2:AN$2000,B905,21),INDEX('LŠZ H'!A$2:AM$2000,B905,21))</f>
        <v>P/P,Z</v>
      </c>
      <c r="H905" s="298">
        <f>IF(A905="P",INDEX('LŠZ P'!A$2:AN$2000,B905,17),INDEX('LŠZ H'!A$2:AM$2000,B905,17))</f>
        <v>17886</v>
      </c>
      <c r="I905" s="226">
        <v>43038</v>
      </c>
      <c r="J905" s="258" t="str">
        <f>IF(A905="P",INDEX('LŠZ P'!A$2:AN$2000,B905,2),INDEX('LŠZ H'!A$2:AM$2000,B905,2))</f>
        <v>MPK</v>
      </c>
      <c r="K905" s="299" t="str">
        <f>IF(A905="P",CONCATENATE(INDEX('LŠZ P'!A$2:AN$2000,B905,24),",",INDEX('LŠZ P'!A$2:AN$2000,B905,26)," ",INDEX('LŠZ P'!A$2:AN$2000,B905,25)),CONCATENATE(INDEX('LŠZ H'!A$2:AM$2000,B905,24),",",INDEX('LŠZ H'!A$2:AM$2000,B905,26)," ",INDEX('LŠZ H'!A$2:AM$2000,B905,25)))</f>
        <v>Na Vápenicu 422 ,EN-B 45921</v>
      </c>
      <c r="L905" s="297" t="str">
        <f>IF(A905="P",INDEX('LŠZ P'!A$2:AN$2000,B905,20),INDEX('LŠZ H'!A$2:AM$2000,B905,20))</f>
        <v>Vrabec/Adame</v>
      </c>
      <c r="M905" s="297" t="str">
        <f>IF(A905="P",CONCATENATE(INDEX('LŠZ P'!A$2:AN$2000,B905,3),"/",INDEX('LŠZ P'!A$2:AN$2000,B905,4)),CONCATENATE(INDEX('LŠZ H'!A$2:AM$2000,B905,3),"/",INDEX('LŠZ H'!A$2:AM$2000,B905,4)))</f>
        <v>PLUTO 2 M/M 100</v>
      </c>
      <c r="N905" s="297" t="e">
        <f>IF(A905="P",CONCATENATE(INDEX('LŠZ P'!A$2:AN$2000,B905,23),";",INDEX('LŠZ P'!A$2:AN$2000,B905,42)),CONCATENATE(INDEX('LŠZ H'!A$2:AM$2000,B905,23),";",INDEX('LŠZ H'!A$2:AM$2000,B905,39)))</f>
        <v>#REF!</v>
      </c>
      <c r="O905" s="301">
        <v>43733</v>
      </c>
      <c r="P905" s="227"/>
    </row>
    <row r="906" spans="1:16">
      <c r="A906" s="300" t="s">
        <v>722</v>
      </c>
      <c r="B906" s="304">
        <v>138</v>
      </c>
      <c r="C906" s="295">
        <v>903</v>
      </c>
      <c r="D906" s="225" t="str">
        <f>IF(A906="P",INDEX('LŠZ P'!A$2:AN$2000,B906,11),INDEX('LŠZ H'!A$2:AM$2000,B906,11))</f>
        <v>Róbert KAUČÁRIK</v>
      </c>
      <c r="E906" s="297" t="str">
        <f>IF(A906="P",INDEX('LŠZ P'!A$2:AN$2000,B906,5),INDEX('LŠZ H'!A$2:AM$2000,B906,5))</f>
        <v>OM-P138</v>
      </c>
      <c r="F906" s="298">
        <f>IF(A906="P",INDEX('LŠZ P'!A$2:AN$2000,B906,6),INDEX('LŠZ H'!A$2:AM$2000,B906,6))</f>
        <v>0</v>
      </c>
      <c r="G906" s="258" t="str">
        <f>IF(A906="P",INDEX('LŠZ P'!A$2:AN$2000,B906,21),INDEX('LŠZ H'!A$2:AM$2000,B906,21))</f>
        <v>P</v>
      </c>
      <c r="H906" s="298">
        <f>IF(A906="P",INDEX('LŠZ P'!A$2:AN$2000,B906,17),INDEX('LŠZ H'!A$2:AM$2000,B906,17))</f>
        <v>22546</v>
      </c>
      <c r="I906" s="226">
        <v>43038</v>
      </c>
      <c r="J906" s="258" t="str">
        <f>IF(A906="P",INDEX('LŠZ P'!A$2:AN$2000,B906,2),INDEX('LŠZ H'!A$2:AM$2000,B906,2))</f>
        <v>PK</v>
      </c>
      <c r="K906" s="299" t="str">
        <f>IF(A906="P",CONCATENATE(INDEX('LŠZ P'!A$2:AN$2000,B906,24),",",INDEX('LŠZ P'!A$2:AN$2000,B906,26)," ",INDEX('LŠZ P'!A$2:AN$2000,B906,25)),CONCATENATE(INDEX('LŠZ H'!A$2:AM$2000,B906,24),",",INDEX('LŠZ H'!A$2:AM$2000,B906,26)," ",INDEX('LŠZ H'!A$2:AM$2000,B906,25)))</f>
        <v>Jasenová 236,EN-D 45864</v>
      </c>
      <c r="L906" s="297" t="str">
        <f>IF(A906="P",INDEX('LŠZ P'!A$2:AN$2000,B906,20),INDEX('LŠZ H'!A$2:AM$2000,B906,20))</f>
        <v>Vyparina</v>
      </c>
      <c r="M906" s="297" t="str">
        <f>IF(A906="P",CONCATENATE(INDEX('LŠZ P'!A$2:AN$2000,B906,3),"/",INDEX('LŠZ P'!A$2:AN$2000,B906,4)),CONCATENATE(INDEX('LŠZ H'!A$2:AM$2000,B906,3),"/",INDEX('LŠZ H'!A$2:AM$2000,B906,4)))</f>
        <v>ZENO 2 L/</v>
      </c>
      <c r="N906" s="297" t="e">
        <f>IF(A906="P",CONCATENATE(INDEX('LŠZ P'!A$2:AN$2000,B906,23),";",INDEX('LŠZ P'!A$2:AN$2000,B906,42)),CONCATENATE(INDEX('LŠZ H'!A$2:AM$2000,B906,23),";",INDEX('LŠZ H'!A$2:AM$2000,B906,39)))</f>
        <v>#REF!</v>
      </c>
      <c r="O906" s="301">
        <v>43762</v>
      </c>
      <c r="P906" s="227"/>
    </row>
    <row r="907" spans="1:16">
      <c r="A907" s="300" t="s">
        <v>722</v>
      </c>
      <c r="B907" s="304">
        <v>72</v>
      </c>
      <c r="C907" s="295">
        <v>904</v>
      </c>
      <c r="D907" s="225" t="str">
        <f>IF(A907="P",INDEX('LŠZ P'!A$2:AN$2000,B907,11),INDEX('LŠZ H'!A$2:AM$2000,B907,11))</f>
        <v>Vladimír KRAJČA</v>
      </c>
      <c r="E907" s="297" t="str">
        <f>IF(A907="P",INDEX('LŠZ P'!A$2:AN$2000,B907,5),INDEX('LŠZ H'!A$2:AM$2000,B907,5))</f>
        <v>OM-P072</v>
      </c>
      <c r="F907" s="298">
        <f>IF(A907="P",INDEX('LŠZ P'!A$2:AN$2000,B907,6),INDEX('LŠZ H'!A$2:AM$2000,B907,6))</f>
        <v>0</v>
      </c>
      <c r="G907" s="258" t="str">
        <f>IF(A907="P",INDEX('LŠZ P'!A$2:AN$2000,B907,21),INDEX('LŠZ H'!A$2:AM$2000,B907,21))</f>
        <v>V</v>
      </c>
      <c r="H907" s="298">
        <f>IF(A907="P",INDEX('LŠZ P'!A$2:AN$2000,B907,17),INDEX('LŠZ H'!A$2:AM$2000,B907,17))</f>
        <v>21080</v>
      </c>
      <c r="I907" s="226">
        <v>43038</v>
      </c>
      <c r="J907" s="258" t="str">
        <f>IF(A907="P",INDEX('LŠZ P'!A$2:AN$2000,B907,2),INDEX('LŠZ H'!A$2:AM$2000,B907,2))</f>
        <v>PK</v>
      </c>
      <c r="K907" s="299" t="str">
        <f>IF(A907="P",CONCATENATE(INDEX('LŠZ P'!A$2:AN$2000,B907,24),",",INDEX('LŠZ P'!A$2:AN$2000,B907,26)," ",INDEX('LŠZ P'!A$2:AN$2000,B907,25)),CONCATENATE(INDEX('LŠZ H'!A$2:AM$2000,B907,24),",",INDEX('LŠZ H'!A$2:AM$2000,B907,26)," ",INDEX('LŠZ H'!A$2:AM$2000,B907,25)))</f>
        <v>Obežná 30,EN-C 44980</v>
      </c>
      <c r="L907" s="297" t="str">
        <f>IF(A907="P",INDEX('LŠZ P'!A$2:AN$2000,B907,20),INDEX('LŠZ H'!A$2:AM$2000,B907,20))</f>
        <v>Vyparina</v>
      </c>
      <c r="M907" s="297" t="str">
        <f>IF(A907="P",CONCATENATE(INDEX('LŠZ P'!A$2:AN$2000,B907,3),"/",INDEX('LŠZ P'!A$2:AN$2000,B907,4)),CONCATENATE(INDEX('LŠZ H'!A$2:AM$2000,B907,3),"/",INDEX('LŠZ H'!A$2:AM$2000,B907,4)))</f>
        <v>DELTA 4 L/</v>
      </c>
      <c r="N907" s="297" t="e">
        <f>IF(A907="P",CONCATENATE(INDEX('LŠZ P'!A$2:AN$2000,B907,23),";",INDEX('LŠZ P'!A$2:AN$2000,B907,42)),CONCATENATE(INDEX('LŠZ H'!A$2:AM$2000,B907,23),";",INDEX('LŠZ H'!A$2:AM$2000,B907,39)))</f>
        <v>#REF!</v>
      </c>
      <c r="O907" s="301">
        <v>43763</v>
      </c>
      <c r="P907" s="227"/>
    </row>
    <row r="908" spans="1:16">
      <c r="A908" s="302" t="s">
        <v>489</v>
      </c>
      <c r="B908" s="304">
        <v>39</v>
      </c>
      <c r="C908" s="295">
        <v>905</v>
      </c>
      <c r="D908" s="225" t="str">
        <f>IF(A908="P",INDEX('LŠZ P'!A$2:AN$2000,B908,11),INDEX('LŠZ H'!A$2:AM$2000,B908,11))</f>
        <v>Urban  ŠKOTTA</v>
      </c>
      <c r="E908" s="297" t="str">
        <f>IF(A908="P",INDEX('LŠZ P'!A$2:AN$2000,B908,5),INDEX('LŠZ H'!A$2:AM$2000,B908,5))</f>
        <v>OM-H039</v>
      </c>
      <c r="F908" s="298">
        <f>IF(A908="P",INDEX('LŠZ P'!A$2:AN$2000,B908,6),INDEX('LŠZ H'!A$2:AM$2000,B908,6))</f>
        <v>0</v>
      </c>
      <c r="G908" s="258" t="str">
        <f>IF(A908="P",INDEX('LŠZ P'!A$2:AN$2000,B908,21),INDEX('LŠZ H'!A$2:AM$2000,B908,21))</f>
        <v>P</v>
      </c>
      <c r="H908" s="298">
        <f>IF(A908="P",INDEX('LŠZ P'!A$2:AN$2000,B908,17),INDEX('LŠZ H'!A$2:AM$2000,B908,17))</f>
        <v>22531</v>
      </c>
      <c r="I908" s="226">
        <v>43038</v>
      </c>
      <c r="J908" s="258" t="str">
        <f>IF(A908="P",INDEX('LŠZ P'!A$2:AN$2000,B908,2),INDEX('LŠZ H'!A$2:AM$2000,B908,2))</f>
        <v>MZK</v>
      </c>
      <c r="K908" s="299" t="str">
        <f>IF(A908="P",CONCATENATE(INDEX('LŠZ P'!A$2:AN$2000,B908,24),",",INDEX('LŠZ P'!A$2:AN$2000,B908,26)," ",INDEX('LŠZ P'!A$2:AN$2000,B908,25)),CONCATENATE(INDEX('LŠZ H'!A$2:AM$2000,B908,24),",",INDEX('LŠZ H'!A$2:AM$2000,B908,26)," ",INDEX('LŠZ H'!A$2:AM$2000,B908,25)))</f>
        <v>Kovarce 318,956 15 Kovarce</v>
      </c>
      <c r="L908" s="297" t="str">
        <f>IF(A908="P",INDEX('LŠZ P'!A$2:AN$2000,B908,20),INDEX('LŠZ H'!A$2:AM$2000,B908,20))</f>
        <v>Jančovič</v>
      </c>
      <c r="M908" s="297" t="str">
        <f>IF(A908="P",CONCATENATE(INDEX('LŠZ P'!A$2:AN$2000,B908,3),"/",INDEX('LŠZ P'!A$2:AN$2000,B908,4)),CONCATENATE(INDEX('LŠZ H'!A$2:AM$2000,B908,3),"/",INDEX('LŠZ H'!A$2:AM$2000,B908,4)))</f>
        <v>MW 117 / HATALA/</v>
      </c>
      <c r="N908" s="297" t="str">
        <f>IF(A908="P",CONCATENATE(INDEX('LŠZ P'!A$2:AN$2000,B908,23),";",INDEX('LŠZ P'!A$2:AN$2000,B908,42)),CONCATENATE(INDEX('LŠZ H'!A$2:AM$2000,B908,23),";",INDEX('LŠZ H'!A$2:AM$2000,B908,39)))</f>
        <v>120,39/124;</v>
      </c>
      <c r="O908" s="301">
        <v>43739</v>
      </c>
      <c r="P908" s="227"/>
    </row>
    <row r="909" spans="1:16">
      <c r="A909" s="302" t="s">
        <v>489</v>
      </c>
      <c r="B909" s="304">
        <v>48</v>
      </c>
      <c r="C909" s="295">
        <v>906</v>
      </c>
      <c r="D909" s="225" t="str">
        <f>IF(A909="P",INDEX('LŠZ P'!A$2:AN$2000,B909,11),INDEX('LŠZ H'!A$2:AM$2000,B909,11))</f>
        <v>Marián TINKA</v>
      </c>
      <c r="E909" s="297" t="str">
        <f>IF(A909="P",INDEX('LŠZ P'!A$2:AN$2000,B909,5),INDEX('LŠZ H'!A$2:AM$2000,B909,5))</f>
        <v>OM-H048</v>
      </c>
      <c r="F909" s="298">
        <f>IF(A909="P",INDEX('LŠZ P'!A$2:AN$2000,B909,6),INDEX('LŠZ H'!A$2:AM$2000,B909,6))</f>
        <v>0</v>
      </c>
      <c r="G909" s="258" t="str">
        <f>IF(A909="P",INDEX('LŠZ P'!A$2:AN$2000,B909,21),INDEX('LŠZ H'!A$2:AM$2000,B909,21))</f>
        <v>P</v>
      </c>
      <c r="H909" s="298">
        <f>IF(A909="P",INDEX('LŠZ P'!A$2:AN$2000,B909,17),INDEX('LŠZ H'!A$2:AM$2000,B909,17))</f>
        <v>21589</v>
      </c>
      <c r="I909" s="226">
        <v>43038</v>
      </c>
      <c r="J909" s="258" t="str">
        <f>IF(A909="P",INDEX('LŠZ P'!A$2:AN$2000,B909,2),INDEX('LŠZ H'!A$2:AM$2000,B909,2))</f>
        <v>MZK</v>
      </c>
      <c r="K909" s="299" t="str">
        <f>IF(A909="P",CONCATENATE(INDEX('LŠZ P'!A$2:AN$2000,B909,24),",",INDEX('LŠZ P'!A$2:AN$2000,B909,26)," ",INDEX('LŠZ P'!A$2:AN$2000,B909,25)),CONCATENATE(INDEX('LŠZ H'!A$2:AM$2000,B909,24),",",INDEX('LŠZ H'!A$2:AM$2000,B909,26)," ",INDEX('LŠZ H'!A$2:AM$2000,B909,25)))</f>
        <v>Na Tŕnie 79,951 23 Lukáčovce</v>
      </c>
      <c r="L909" s="297" t="str">
        <f>IF(A909="P",INDEX('LŠZ P'!A$2:AN$2000,B909,20),INDEX('LŠZ H'!A$2:AM$2000,B909,20))</f>
        <v>Jančovič</v>
      </c>
      <c r="M909" s="297" t="str">
        <f>IF(A909="P",CONCATENATE(INDEX('LŠZ P'!A$2:AN$2000,B909,3),"/",INDEX('LŠZ P'!A$2:AN$2000,B909,4)),CONCATENATE(INDEX('LŠZ H'!A$2:AM$2000,B909,3),"/",INDEX('LŠZ H'!A$2:AM$2000,B909,4)))</f>
        <v>DISCUS 15 A/TINKA/</v>
      </c>
      <c r="N909" s="297" t="str">
        <f>IF(A909="P",CONCATENATE(INDEX('LŠZ P'!A$2:AN$2000,B909,23),";",INDEX('LŠZ P'!A$2:AN$2000,B909,42)),CONCATENATE(INDEX('LŠZ H'!A$2:AM$2000,B909,23),";",INDEX('LŠZ H'!A$2:AM$2000,B909,39)))</f>
        <v>97/134;</v>
      </c>
      <c r="O909" s="301">
        <v>43739</v>
      </c>
      <c r="P909" s="227"/>
    </row>
    <row r="910" spans="1:16">
      <c r="A910" s="302" t="s">
        <v>489</v>
      </c>
      <c r="B910" s="304">
        <v>448</v>
      </c>
      <c r="C910" s="295">
        <v>907</v>
      </c>
      <c r="D910" s="225">
        <f>IF(A910="P",INDEX('LŠZ P'!A$2:AN$2000,B910,11),INDEX('LŠZ H'!A$2:AM$2000,B910,11))</f>
        <v>0</v>
      </c>
      <c r="E910" s="297" t="str">
        <f>IF(A910="P",INDEX('LŠZ P'!A$2:AN$2000,B910,5),INDEX('LŠZ H'!A$2:AM$2000,B910,5))</f>
        <v>OM-H448</v>
      </c>
      <c r="F910" s="298">
        <f>IF(A910="P",INDEX('LŠZ P'!A$2:AN$2000,B910,6),INDEX('LŠZ H'!A$2:AM$2000,B910,6))</f>
        <v>0</v>
      </c>
      <c r="G910" s="258">
        <f>IF(A910="P",INDEX('LŠZ P'!A$2:AN$2000,B910,21),INDEX('LŠZ H'!A$2:AM$2000,B910,21))</f>
        <v>0</v>
      </c>
      <c r="H910" s="298">
        <f>IF(A910="P",INDEX('LŠZ P'!A$2:AN$2000,B910,17),INDEX('LŠZ H'!A$2:AM$2000,B910,17))</f>
        <v>0</v>
      </c>
      <c r="I910" s="226">
        <v>43038</v>
      </c>
      <c r="J910" s="258" t="str">
        <f>IF(A910="P",INDEX('LŠZ P'!A$2:AN$2000,B910,2),INDEX('LŠZ H'!A$2:AM$2000,B910,2))</f>
        <v>12.10.2022 - D. KORČEK - neplatný viac ako 24 mesiacov</v>
      </c>
      <c r="K910" s="299" t="str">
        <f>IF(A910="P",CONCATENATE(INDEX('LŠZ P'!A$2:AN$2000,B910,24),",",INDEX('LŠZ P'!A$2:AN$2000,B910,26)," ",INDEX('LŠZ P'!A$2:AN$2000,B910,25)),CONCATENATE(INDEX('LŠZ H'!A$2:AM$2000,B910,24),",",INDEX('LŠZ H'!A$2:AM$2000,B910,26)," ",INDEX('LŠZ H'!A$2:AM$2000,B910,25)))</f>
        <v xml:space="preserve">, </v>
      </c>
      <c r="L910" s="297">
        <f>IF(A910="P",INDEX('LŠZ P'!A$2:AN$2000,B910,20),INDEX('LŠZ H'!A$2:AM$2000,B910,20))</f>
        <v>0</v>
      </c>
      <c r="M910" s="297" t="str">
        <f>IF(A910="P",CONCATENATE(INDEX('LŠZ P'!A$2:AN$2000,B910,3),"/",INDEX('LŠZ P'!A$2:AN$2000,B910,4)),CONCATENATE(INDEX('LŠZ H'!A$2:AM$2000,B910,3),"/",INDEX('LŠZ H'!A$2:AM$2000,B910,4)))</f>
        <v>/</v>
      </c>
      <c r="N910" s="297" t="str">
        <f>IF(A910="P",CONCATENATE(INDEX('LŠZ P'!A$2:AN$2000,B910,23),";",INDEX('LŠZ P'!A$2:AN$2000,B910,42)),CONCATENATE(INDEX('LŠZ H'!A$2:AM$2000,B910,23),";",INDEX('LŠZ H'!A$2:AM$2000,B910,39)))</f>
        <v>;</v>
      </c>
      <c r="O910" s="301">
        <v>43739</v>
      </c>
      <c r="P910" s="227"/>
    </row>
    <row r="911" spans="1:16">
      <c r="A911" s="300" t="s">
        <v>489</v>
      </c>
      <c r="B911" s="304">
        <v>53</v>
      </c>
      <c r="C911" s="295">
        <v>908</v>
      </c>
      <c r="D911" s="225" t="str">
        <f>IF(A911="P",INDEX('LŠZ P'!A$2:AN$2000,B911,11),INDEX('LŠZ H'!A$2:AM$2000,B911,11))</f>
        <v>Ondrej BOŠKO</v>
      </c>
      <c r="E911" s="297" t="str">
        <f>IF(A911="P",INDEX('LŠZ P'!A$2:AN$2000,B911,5),INDEX('LŠZ H'!A$2:AM$2000,B911,5))</f>
        <v>OM-H053</v>
      </c>
      <c r="F911" s="298">
        <f>IF(A911="P",INDEX('LŠZ P'!A$2:AN$2000,B911,6),INDEX('LŠZ H'!A$2:AM$2000,B911,6))</f>
        <v>0</v>
      </c>
      <c r="G911" s="258" t="str">
        <f>IF(A911="P",INDEX('LŠZ P'!A$2:AN$2000,B911,21),INDEX('LŠZ H'!A$2:AM$2000,B911,21))</f>
        <v>P</v>
      </c>
      <c r="H911" s="298">
        <f>IF(A911="P",INDEX('LŠZ P'!A$2:AN$2000,B911,17),INDEX('LŠZ H'!A$2:AM$2000,B911,17))</f>
        <v>22402</v>
      </c>
      <c r="I911" s="226">
        <v>43038</v>
      </c>
      <c r="J911" s="258" t="str">
        <f>IF(A911="P",INDEX('LŠZ P'!A$2:AN$2000,B911,2),INDEX('LŠZ H'!A$2:AM$2000,B911,2))</f>
        <v>MZK</v>
      </c>
      <c r="K911" s="299" t="str">
        <f>IF(A911="P",CONCATENATE(INDEX('LŠZ P'!A$2:AN$2000,B911,24),",",INDEX('LŠZ P'!A$2:AN$2000,B911,26)," ",INDEX('LŠZ P'!A$2:AN$2000,B911,25)),CONCATENATE(INDEX('LŠZ H'!A$2:AM$2000,B911,24),",",INDEX('LŠZ H'!A$2:AM$2000,B911,26)," ",INDEX('LŠZ H'!A$2:AM$2000,B911,25)))</f>
        <v>Bizetova 6,949 01 Nitra</v>
      </c>
      <c r="L911" s="297" t="str">
        <f>IF(A911="P",INDEX('LŠZ P'!A$2:AN$2000,B911,20),INDEX('LŠZ H'!A$2:AM$2000,B911,20))</f>
        <v>Jančovič</v>
      </c>
      <c r="M911" s="297" t="str">
        <f>IF(A911="P",CONCATENATE(INDEX('LŠZ P'!A$2:AN$2000,B911,3),"/",INDEX('LŠZ P'!A$2:AN$2000,B911,4)),CONCATENATE(INDEX('LŠZ H'!A$2:AM$2000,B911,3),"/",INDEX('LŠZ H'!A$2:AM$2000,B911,4)))</f>
        <v>APOLLO C 15 DD/JET STAR/</v>
      </c>
      <c r="N911" s="297" t="str">
        <f>IF(A911="P",CONCATENATE(INDEX('LŠZ P'!A$2:AN$2000,B911,23),";",INDEX('LŠZ P'!A$2:AN$2000,B911,42)),CONCATENATE(INDEX('LŠZ H'!A$2:AM$2000,B911,23),";",INDEX('LŠZ H'!A$2:AM$2000,B911,39)))</f>
        <v>371/895;</v>
      </c>
      <c r="O911" s="301">
        <v>43739</v>
      </c>
      <c r="P911" s="227"/>
    </row>
    <row r="912" spans="1:16">
      <c r="A912" s="300" t="s">
        <v>489</v>
      </c>
      <c r="B912" s="304">
        <v>58</v>
      </c>
      <c r="C912" s="295">
        <v>909</v>
      </c>
      <c r="D912" s="225" t="str">
        <f>IF(A912="P",INDEX('LŠZ P'!A$2:AN$2000,B912,11),INDEX('LŠZ H'!A$2:AM$2000,B912,11))</f>
        <v>Roman BENĎÁK</v>
      </c>
      <c r="E912" s="297" t="str">
        <f>IF(A912="P",INDEX('LŠZ P'!A$2:AN$2000,B912,5),INDEX('LŠZ H'!A$2:AM$2000,B912,5))</f>
        <v>OM-H058</v>
      </c>
      <c r="F912" s="298">
        <f>IF(A912="P",INDEX('LŠZ P'!A$2:AN$2000,B912,6),INDEX('LŠZ H'!A$2:AM$2000,B912,6))</f>
        <v>0</v>
      </c>
      <c r="G912" s="258" t="str">
        <f>IF(A912="P",INDEX('LŠZ P'!A$2:AN$2000,B912,21),INDEX('LŠZ H'!A$2:AM$2000,B912,21))</f>
        <v>P</v>
      </c>
      <c r="H912" s="298">
        <f>IF(A912="P",INDEX('LŠZ P'!A$2:AN$2000,B912,17),INDEX('LŠZ H'!A$2:AM$2000,B912,17))</f>
        <v>19551</v>
      </c>
      <c r="I912" s="226">
        <v>43038</v>
      </c>
      <c r="J912" s="258" t="str">
        <f>IF(A912="P",INDEX('LŠZ P'!A$2:AN$2000,B912,2),INDEX('LŠZ H'!A$2:AM$2000,B912,2))</f>
        <v>MZK</v>
      </c>
      <c r="K912" s="299" t="str">
        <f>IF(A912="P",CONCATENATE(INDEX('LŠZ P'!A$2:AN$2000,B912,24),",",INDEX('LŠZ P'!A$2:AN$2000,B912,26)," ",INDEX('LŠZ P'!A$2:AN$2000,B912,25)),CONCATENATE(INDEX('LŠZ H'!A$2:AM$2000,B912,24),",",INDEX('LŠZ H'!A$2:AM$2000,B912,26)," ",INDEX('LŠZ H'!A$2:AM$2000,B912,25)))</f>
        <v>Rínok 339/39,951 35 Veľké Zálužie</v>
      </c>
      <c r="L912" s="297" t="str">
        <f>IF(A912="P",INDEX('LŠZ P'!A$2:AN$2000,B912,20),INDEX('LŠZ H'!A$2:AM$2000,B912,20))</f>
        <v>Jančovič</v>
      </c>
      <c r="M912" s="297" t="str">
        <f>IF(A912="P",CONCATENATE(INDEX('LŠZ P'!A$2:AN$2000,B912,3),"/",INDEX('LŠZ P'!A$2:AN$2000,B912,4)),CONCATENATE(INDEX('LŠZ H'!A$2:AM$2000,B912,3),"/",INDEX('LŠZ H'!A$2:AM$2000,B912,4)))</f>
        <v>APOLLO C 15 DD/DELTA JET 2/</v>
      </c>
      <c r="N912" s="297" t="str">
        <f>IF(A912="P",CONCATENATE(INDEX('LŠZ P'!A$2:AN$2000,B912,23),";",INDEX('LŠZ P'!A$2:AN$2000,B912,42)),CONCATENATE(INDEX('LŠZ H'!A$2:AM$2000,B912,23),";",INDEX('LŠZ H'!A$2:AM$2000,B912,39)))</f>
        <v>785/1546;</v>
      </c>
      <c r="O912" s="301">
        <v>43752</v>
      </c>
      <c r="P912" s="227"/>
    </row>
    <row r="913" spans="1:16">
      <c r="A913" s="300" t="s">
        <v>722</v>
      </c>
      <c r="B913" s="304">
        <v>1039</v>
      </c>
      <c r="C913" s="295">
        <v>910</v>
      </c>
      <c r="D913" s="225">
        <f>IF(A913="P",INDEX('LŠZ P'!A$2:AN$2000,B913,11),INDEX('LŠZ H'!A$2:AM$2000,B913,11))</f>
        <v>0</v>
      </c>
      <c r="E913" s="297" t="str">
        <f>IF(A913="P",INDEX('LŠZ P'!A$2:AN$2000,B913,5),INDEX('LŠZ H'!A$2:AM$2000,B913,5))</f>
        <v>OM-L039</v>
      </c>
      <c r="F913" s="298">
        <f>IF(A913="P",INDEX('LŠZ P'!A$2:AN$2000,B913,6),INDEX('LŠZ H'!A$2:AM$2000,B913,6))</f>
        <v>0</v>
      </c>
      <c r="G913" s="258">
        <f>IF(A913="P",INDEX('LŠZ P'!A$2:AN$2000,B913,21),INDEX('LŠZ H'!A$2:AM$2000,B913,21))</f>
        <v>0</v>
      </c>
      <c r="H913" s="298">
        <f>IF(A913="P",INDEX('LŠZ P'!A$2:AN$2000,B913,17),INDEX('LŠZ H'!A$2:AM$2000,B913,17))</f>
        <v>0</v>
      </c>
      <c r="I913" s="226">
        <v>43038</v>
      </c>
      <c r="J913" s="258" t="str">
        <f>IF(A913="P",INDEX('LŠZ P'!A$2:AN$2000,B913,2),INDEX('LŠZ H'!A$2:AM$2000,B913,2))</f>
        <v>19.1.2024, 24 mesiacov</v>
      </c>
      <c r="K913" s="299" t="str">
        <f>IF(A913="P",CONCATENATE(INDEX('LŠZ P'!A$2:AN$2000,B913,24),",",INDEX('LŠZ P'!A$2:AN$2000,B913,26)," ",INDEX('LŠZ P'!A$2:AN$2000,B913,25)),CONCATENATE(INDEX('LŠZ H'!A$2:AM$2000,B913,24),",",INDEX('LŠZ H'!A$2:AM$2000,B913,26)," ",INDEX('LŠZ H'!A$2:AM$2000,B913,25)))</f>
        <v xml:space="preserve">, </v>
      </c>
      <c r="L913" s="297">
        <f>IF(A913="P",INDEX('LŠZ P'!A$2:AN$2000,B913,20),INDEX('LŠZ H'!A$2:AM$2000,B913,20))</f>
        <v>0</v>
      </c>
      <c r="M913" s="297" t="str">
        <f>IF(A913="P",CONCATENATE(INDEX('LŠZ P'!A$2:AN$2000,B913,3),"/",INDEX('LŠZ P'!A$2:AN$2000,B913,4)),CONCATENATE(INDEX('LŠZ H'!A$2:AM$2000,B913,3),"/",INDEX('LŠZ H'!A$2:AM$2000,B913,4)))</f>
        <v>/</v>
      </c>
      <c r="N913" s="297" t="e">
        <f>IF(A913="P",CONCATENATE(INDEX('LŠZ P'!A$2:AN$2000,B913,23),";",INDEX('LŠZ P'!A$2:AN$2000,B913,42)),CONCATENATE(INDEX('LŠZ H'!A$2:AM$2000,B913,23),";",INDEX('LŠZ H'!A$2:AM$2000,B913,39)))</f>
        <v>#REF!</v>
      </c>
      <c r="O913" s="301">
        <v>43758</v>
      </c>
      <c r="P913" s="227"/>
    </row>
    <row r="914" spans="1:16">
      <c r="A914" s="300" t="s">
        <v>722</v>
      </c>
      <c r="B914" s="304">
        <v>953</v>
      </c>
      <c r="C914" s="295">
        <v>911</v>
      </c>
      <c r="D914" s="225" t="str">
        <f>IF(A914="P",INDEX('LŠZ P'!A$2:AN$2000,B914,11),INDEX('LŠZ H'!A$2:AM$2000,B914,11))</f>
        <v>Jozef STOLÁRIK</v>
      </c>
      <c r="E914" s="297" t="str">
        <f>IF(A914="P",INDEX('LŠZ P'!A$2:AN$2000,B914,5),INDEX('LŠZ H'!A$2:AM$2000,B914,5))</f>
        <v>OM-P953</v>
      </c>
      <c r="F914" s="298" t="str">
        <f>IF(A914="P",INDEX('LŠZ P'!A$2:AN$2000,B914,6),INDEX('LŠZ H'!A$2:AM$2000,B914,6))</f>
        <v>P953</v>
      </c>
      <c r="G914" s="258" t="str">
        <f>IF(A914="P",INDEX('LŠZ P'!A$2:AN$2000,B914,21),INDEX('LŠZ H'!A$2:AM$2000,B914,21))</f>
        <v>V/V</v>
      </c>
      <c r="H914" s="298">
        <f>IF(A914="P",INDEX('LŠZ P'!A$2:AN$2000,B914,17),INDEX('LŠZ H'!A$2:AM$2000,B914,17))</f>
        <v>22511</v>
      </c>
      <c r="I914" s="226">
        <v>43038</v>
      </c>
      <c r="J914" s="258" t="str">
        <f>IF(A914="P",INDEX('LŠZ P'!A$2:AN$2000,B914,2),INDEX('LŠZ H'!A$2:AM$2000,B914,2))</f>
        <v>MPK</v>
      </c>
      <c r="K914" s="299" t="str">
        <f>IF(A914="P",CONCATENATE(INDEX('LŠZ P'!A$2:AN$2000,B914,24),",",INDEX('LŠZ P'!A$2:AN$2000,B914,26)," ",INDEX('LŠZ P'!A$2:AN$2000,B914,25)),CONCATENATE(INDEX('LŠZ H'!A$2:AM$2000,B914,24),",",INDEX('LŠZ H'!A$2:AM$2000,B914,26)," ",INDEX('LŠZ H'!A$2:AM$2000,B914,25)))</f>
        <v>Cintorínska 566/22,EN-B 45468</v>
      </c>
      <c r="L914" s="297" t="str">
        <f>IF(A914="P",INDEX('LŠZ P'!A$2:AN$2000,B914,20),INDEX('LŠZ H'!A$2:AM$2000,B914,20))</f>
        <v>Šimko</v>
      </c>
      <c r="M914" s="297" t="str">
        <f>IF(A914="P",CONCATENATE(INDEX('LŠZ P'!A$2:AN$2000,B914,3),"/",INDEX('LŠZ P'!A$2:AN$2000,B914,4)),CONCATENATE(INDEX('LŠZ H'!A$2:AM$2000,B914,3),"/",INDEX('LŠZ H'!A$2:AM$2000,B914,4)))</f>
        <v>WASP Motor M/THOR 190 HF</v>
      </c>
      <c r="N914" s="297" t="e">
        <f>IF(A914="P",CONCATENATE(INDEX('LŠZ P'!A$2:AN$2000,B914,23),";",INDEX('LŠZ P'!A$2:AN$2000,B914,42)),CONCATENATE(INDEX('LŠZ H'!A$2:AM$2000,B914,23),";",INDEX('LŠZ H'!A$2:AM$2000,B914,39)))</f>
        <v>#REF!</v>
      </c>
      <c r="O914" s="301">
        <v>43760</v>
      </c>
      <c r="P914" s="227"/>
    </row>
    <row r="915" spans="1:16">
      <c r="A915" s="300" t="s">
        <v>722</v>
      </c>
      <c r="B915" s="304">
        <v>685</v>
      </c>
      <c r="C915" s="295">
        <v>912</v>
      </c>
      <c r="D915" s="225" t="str">
        <f>IF(A915="P",INDEX('LŠZ P'!A$2:AN$2000,B915,11),INDEX('LŠZ H'!A$2:AM$2000,B915,11))</f>
        <v>Ing. Vladislav KOVAĽ</v>
      </c>
      <c r="E915" s="297" t="str">
        <f>IF(A915="P",INDEX('LŠZ P'!A$2:AN$2000,B915,5),INDEX('LŠZ H'!A$2:AM$2000,B915,5))</f>
        <v>OM-P685</v>
      </c>
      <c r="F915" s="298">
        <f>IF(A915="P",INDEX('LŠZ P'!A$2:AN$2000,B915,6),INDEX('LŠZ H'!A$2:AM$2000,B915,6))</f>
        <v>0</v>
      </c>
      <c r="G915" s="258" t="str">
        <f>IF(A915="P",INDEX('LŠZ P'!A$2:AN$2000,B915,21),INDEX('LŠZ H'!A$2:AM$2000,B915,21))</f>
        <v>V</v>
      </c>
      <c r="H915" s="298">
        <f>IF(A915="P",INDEX('LŠZ P'!A$2:AN$2000,B915,17),INDEX('LŠZ H'!A$2:AM$2000,B915,17))</f>
        <v>23452</v>
      </c>
      <c r="I915" s="226">
        <v>43045</v>
      </c>
      <c r="J915" s="258" t="str">
        <f>IF(A915="P",INDEX('LŠZ P'!A$2:AN$2000,B915,2),INDEX('LŠZ H'!A$2:AM$2000,B915,2))</f>
        <v>PK</v>
      </c>
      <c r="K915" s="299" t="str">
        <f>IF(A915="P",CONCATENATE(INDEX('LŠZ P'!A$2:AN$2000,B915,24),",",INDEX('LŠZ P'!A$2:AN$2000,B915,26)," ",INDEX('LŠZ P'!A$2:AN$2000,B915,25)),CONCATENATE(INDEX('LŠZ H'!A$2:AM$2000,B915,24),",",INDEX('LŠZ H'!A$2:AM$2000,B915,26)," ",INDEX('LŠZ H'!A$2:AM$2000,B915,25)))</f>
        <v>M.R. Štefánika 1006/17,EN-A 45879</v>
      </c>
      <c r="L915" s="297" t="str">
        <f>IF(A915="P",INDEX('LŠZ P'!A$2:AN$2000,B915,20),INDEX('LŠZ H'!A$2:AM$2000,B915,20))</f>
        <v>Muhelyi</v>
      </c>
      <c r="M915" s="297" t="str">
        <f>IF(A915="P",CONCATENATE(INDEX('LŠZ P'!A$2:AN$2000,B915,3),"/",INDEX('LŠZ P'!A$2:AN$2000,B915,4)),CONCATENATE(INDEX('LŠZ H'!A$2:AM$2000,B915,3),"/",INDEX('LŠZ H'!A$2:AM$2000,B915,4)))</f>
        <v>ALPHA 7 28/</v>
      </c>
      <c r="N915" s="297" t="e">
        <f>IF(A915="P",CONCATENATE(INDEX('LŠZ P'!A$2:AN$2000,B915,23),";",INDEX('LŠZ P'!A$2:AN$2000,B915,42)),CONCATENATE(INDEX('LŠZ H'!A$2:AM$2000,B915,23),";",INDEX('LŠZ H'!A$2:AM$2000,B915,39)))</f>
        <v>#REF!</v>
      </c>
      <c r="O915" s="301">
        <v>43760</v>
      </c>
      <c r="P915" s="227"/>
    </row>
    <row r="916" spans="1:16">
      <c r="A916" s="300" t="s">
        <v>722</v>
      </c>
      <c r="B916" s="304">
        <v>322</v>
      </c>
      <c r="C916" s="295">
        <v>913</v>
      </c>
      <c r="D916" s="225" t="str">
        <f>IF(A916="P",INDEX('LŠZ P'!A$2:AN$2000,B916,11),INDEX('LŠZ H'!A$2:AM$2000,B916,11))</f>
        <v>Peter KRŠÍK</v>
      </c>
      <c r="E916" s="297" t="str">
        <f>IF(A916="P",INDEX('LŠZ P'!A$2:AN$2000,B916,5),INDEX('LŠZ H'!A$2:AM$2000,B916,5))</f>
        <v>OM-P322</v>
      </c>
      <c r="F916" s="298">
        <f>IF(A916="P",INDEX('LŠZ P'!A$2:AN$2000,B916,6),INDEX('LŠZ H'!A$2:AM$2000,B916,6))</f>
        <v>0</v>
      </c>
      <c r="G916" s="258" t="str">
        <f>IF(A916="P",INDEX('LŠZ P'!A$2:AN$2000,B916,21),INDEX('LŠZ H'!A$2:AM$2000,B916,21))</f>
        <v>P</v>
      </c>
      <c r="H916" s="298">
        <f>IF(A916="P",INDEX('LŠZ P'!A$2:AN$2000,B916,17),INDEX('LŠZ H'!A$2:AM$2000,B916,17))</f>
        <v>22007</v>
      </c>
      <c r="I916" s="226">
        <v>43045</v>
      </c>
      <c r="J916" s="258" t="str">
        <f>IF(A916="P",INDEX('LŠZ P'!A$2:AN$2000,B916,2),INDEX('LŠZ H'!A$2:AM$2000,B916,2))</f>
        <v>PK</v>
      </c>
      <c r="K916" s="299" t="str">
        <f>IF(A916="P",CONCATENATE(INDEX('LŠZ P'!A$2:AN$2000,B916,24),",",INDEX('LŠZ P'!A$2:AN$2000,B916,26)," ",INDEX('LŠZ P'!A$2:AN$2000,B916,25)),CONCATENATE(INDEX('LŠZ H'!A$2:AM$2000,B916,24),",",INDEX('LŠZ H'!A$2:AM$2000,B916,26)," ",INDEX('LŠZ H'!A$2:AM$2000,B916,25)))</f>
        <v>Vážska 373,EN-B 46039</v>
      </c>
      <c r="L916" s="297" t="str">
        <f>IF(A916="P",INDEX('LŠZ P'!A$2:AN$2000,B916,20),INDEX('LŠZ H'!A$2:AM$2000,B916,20))</f>
        <v>Ćierny</v>
      </c>
      <c r="M916" s="297" t="str">
        <f>IF(A916="P",CONCATENATE(INDEX('LŠZ P'!A$2:AN$2000,B916,3),"/",INDEX('LŠZ P'!A$2:AN$2000,B916,4)),CONCATENATE(INDEX('LŠZ H'!A$2:AM$2000,B916,3),"/",INDEX('LŠZ H'!A$2:AM$2000,B916,4)))</f>
        <v>RUSH 6 ML/</v>
      </c>
      <c r="N916" s="297" t="e">
        <f>IF(A916="P",CONCATENATE(INDEX('LŠZ P'!A$2:AN$2000,B916,23),";",INDEX('LŠZ P'!A$2:AN$2000,B916,42)),CONCATENATE(INDEX('LŠZ H'!A$2:AM$2000,B916,23),";",INDEX('LŠZ H'!A$2:AM$2000,B916,39)))</f>
        <v>#REF!</v>
      </c>
      <c r="O916" s="301">
        <v>43756</v>
      </c>
      <c r="P916" s="227"/>
    </row>
    <row r="917" spans="1:16">
      <c r="A917" s="300" t="s">
        <v>722</v>
      </c>
      <c r="B917" s="304">
        <v>318</v>
      </c>
      <c r="C917" s="295">
        <v>914</v>
      </c>
      <c r="D917" s="225" t="str">
        <f>IF(A917="P",INDEX('LŠZ P'!A$2:AN$2000,B917,11),INDEX('LŠZ H'!A$2:AM$2000,B917,11))</f>
        <v>Branislav RYBANIČ</v>
      </c>
      <c r="E917" s="297" t="str">
        <f>IF(A917="P",INDEX('LŠZ P'!A$2:AN$2000,B917,5),INDEX('LŠZ H'!A$2:AM$2000,B917,5))</f>
        <v>OM-P318</v>
      </c>
      <c r="F917" s="298">
        <f>IF(A917="P",INDEX('LŠZ P'!A$2:AN$2000,B917,6),INDEX('LŠZ H'!A$2:AM$2000,B917,6))</f>
        <v>0</v>
      </c>
      <c r="G917" s="258" t="str">
        <f>IF(A917="P",INDEX('LŠZ P'!A$2:AN$2000,B917,21),INDEX('LŠZ H'!A$2:AM$2000,B917,21))</f>
        <v>P</v>
      </c>
      <c r="H917" s="298">
        <f>IF(A917="P",INDEX('LŠZ P'!A$2:AN$2000,B917,17),INDEX('LŠZ H'!A$2:AM$2000,B917,17))</f>
        <v>22005</v>
      </c>
      <c r="I917" s="226">
        <v>43045</v>
      </c>
      <c r="J917" s="258" t="str">
        <f>IF(A917="P",INDEX('LŠZ P'!A$2:AN$2000,B917,2),INDEX('LŠZ H'!A$2:AM$2000,B917,2))</f>
        <v>PK</v>
      </c>
      <c r="K917" s="299" t="str">
        <f>IF(A917="P",CONCATENATE(INDEX('LŠZ P'!A$2:AN$2000,B917,24),",",INDEX('LŠZ P'!A$2:AN$2000,B917,26)," ",INDEX('LŠZ P'!A$2:AN$2000,B917,25)),CONCATENATE(INDEX('LŠZ H'!A$2:AM$2000,B917,24),",",INDEX('LŠZ H'!A$2:AM$2000,B917,26)," ",INDEX('LŠZ H'!A$2:AM$2000,B917,25)))</f>
        <v>P.J.Šafárika 4,LTF 1 46037</v>
      </c>
      <c r="L917" s="297" t="str">
        <f>IF(A917="P",INDEX('LŠZ P'!A$2:AN$2000,B917,20),INDEX('LŠZ H'!A$2:AM$2000,B917,20))</f>
        <v>Čierny</v>
      </c>
      <c r="M917" s="297" t="str">
        <f>IF(A917="P",CONCATENATE(INDEX('LŠZ P'!A$2:AN$2000,B917,3),"/",INDEX('LŠZ P'!A$2:AN$2000,B917,4)),CONCATENATE(INDEX('LŠZ H'!A$2:AM$2000,B917,3),"/",INDEX('LŠZ H'!A$2:AM$2000,B917,4)))</f>
        <v>MITO S/</v>
      </c>
      <c r="N917" s="297" t="e">
        <f>IF(A917="P",CONCATENATE(INDEX('LŠZ P'!A$2:AN$2000,B917,23),";",INDEX('LŠZ P'!A$2:AN$2000,B917,42)),CONCATENATE(INDEX('LŠZ H'!A$2:AM$2000,B917,23),";",INDEX('LŠZ H'!A$2:AM$2000,B917,39)))</f>
        <v>#REF!</v>
      </c>
      <c r="O917" s="301">
        <v>43755</v>
      </c>
      <c r="P917" s="227"/>
    </row>
    <row r="918" spans="1:16" ht="12.6" customHeight="1">
      <c r="A918" s="302" t="s">
        <v>722</v>
      </c>
      <c r="B918" s="304">
        <v>317</v>
      </c>
      <c r="C918" s="295">
        <v>915</v>
      </c>
      <c r="D918" s="225">
        <f>IF(A918="P",INDEX('LŠZ P'!A$2:AN$2000,B918,11),INDEX('LŠZ H'!A$2:AM$2000,B918,11))</f>
        <v>0</v>
      </c>
      <c r="E918" s="297" t="str">
        <f>IF(A918="P",INDEX('LŠZ P'!A$2:AN$2000,B918,5),INDEX('LŠZ H'!A$2:AM$2000,B918,5))</f>
        <v>OM-P317</v>
      </c>
      <c r="F918" s="298">
        <f>IF(A918="P",INDEX('LŠZ P'!A$2:AN$2000,B918,6),INDEX('LŠZ H'!A$2:AM$2000,B918,6))</f>
        <v>0</v>
      </c>
      <c r="G918" s="258">
        <f>IF(A918="P",INDEX('LŠZ P'!A$2:AN$2000,B918,21),INDEX('LŠZ H'!A$2:AM$2000,B918,21))</f>
        <v>0</v>
      </c>
      <c r="H918" s="298">
        <f>IF(A918="P",INDEX('LŠZ P'!A$2:AN$2000,B918,17),INDEX('LŠZ H'!A$2:AM$2000,B918,17))</f>
        <v>0</v>
      </c>
      <c r="I918" s="226">
        <v>43045</v>
      </c>
      <c r="J918" s="258" t="str">
        <f>IF(A918="P",INDEX('LŠZ P'!A$2:AN$2000,B918,2),INDEX('LŠZ H'!A$2:AM$2000,B918,2))</f>
        <v>27.11.2023-email, predaj do zahraničia</v>
      </c>
      <c r="K918" s="299" t="str">
        <f>IF(A918="P",CONCATENATE(INDEX('LŠZ P'!A$2:AN$2000,B918,24),",",INDEX('LŠZ P'!A$2:AN$2000,B918,26)," ",INDEX('LŠZ P'!A$2:AN$2000,B918,25)),CONCATENATE(INDEX('LŠZ H'!A$2:AM$2000,B918,24),",",INDEX('LŠZ H'!A$2:AM$2000,B918,26)," ",INDEX('LŠZ H'!A$2:AM$2000,B918,25)))</f>
        <v xml:space="preserve">, </v>
      </c>
      <c r="L918" s="297">
        <f>IF(A918="P",INDEX('LŠZ P'!A$2:AN$2000,B918,20),INDEX('LŠZ H'!A$2:AM$2000,B918,20))</f>
        <v>0</v>
      </c>
      <c r="M918" s="297" t="str">
        <f>IF(A918="P",CONCATENATE(INDEX('LŠZ P'!A$2:AN$2000,B918,3),"/",INDEX('LŠZ P'!A$2:AN$2000,B918,4)),CONCATENATE(INDEX('LŠZ H'!A$2:AM$2000,B918,3),"/",INDEX('LŠZ H'!A$2:AM$2000,B918,4)))</f>
        <v>/</v>
      </c>
      <c r="N918" s="297" t="e">
        <f>IF(A918="P",CONCATENATE(INDEX('LŠZ P'!A$2:AN$2000,B918,23),";",INDEX('LŠZ P'!A$2:AN$2000,B918,42)),CONCATENATE(INDEX('LŠZ H'!A$2:AM$2000,B918,23),";",INDEX('LŠZ H'!A$2:AM$2000,B918,39)))</f>
        <v>#REF!</v>
      </c>
      <c r="O918" s="303" t="s">
        <v>3959</v>
      </c>
      <c r="P918" s="227"/>
    </row>
    <row r="919" spans="1:16" ht="12.6" customHeight="1">
      <c r="A919" s="302" t="s">
        <v>722</v>
      </c>
      <c r="B919" s="304">
        <v>291</v>
      </c>
      <c r="C919" s="295">
        <v>916</v>
      </c>
      <c r="D919" s="225" t="str">
        <f>IF(A919="P",INDEX('LŠZ P'!A$2:AN$2000,B919,11),INDEX('LŠZ H'!A$2:AM$2000,B919,11))</f>
        <v>Ing. Peter TÓTH</v>
      </c>
      <c r="E919" s="297" t="str">
        <f>IF(A919="P",INDEX('LŠZ P'!A$2:AN$2000,B919,5),INDEX('LŠZ H'!A$2:AM$2000,B919,5))</f>
        <v>OM-P291</v>
      </c>
      <c r="F919" s="298">
        <f>IF(A919="P",INDEX('LŠZ P'!A$2:AN$2000,B919,6),INDEX('LŠZ H'!A$2:AM$2000,B919,6))</f>
        <v>0</v>
      </c>
      <c r="G919" s="258" t="str">
        <f>IF(A919="P",INDEX('LŠZ P'!A$2:AN$2000,B919,21),INDEX('LŠZ H'!A$2:AM$2000,B919,21))</f>
        <v>P</v>
      </c>
      <c r="H919" s="298">
        <f>IF(A919="P",INDEX('LŠZ P'!A$2:AN$2000,B919,17),INDEX('LŠZ H'!A$2:AM$2000,B919,17))</f>
        <v>21642</v>
      </c>
      <c r="I919" s="226">
        <v>43045</v>
      </c>
      <c r="J919" s="258" t="str">
        <f>IF(A919="P",INDEX('LŠZ P'!A$2:AN$2000,B919,2),INDEX('LŠZ H'!A$2:AM$2000,B919,2))</f>
        <v>PK</v>
      </c>
      <c r="K919" s="299" t="str">
        <f>IF(A919="P",CONCATENATE(INDEX('LŠZ P'!A$2:AN$2000,B919,24),",",INDEX('LŠZ P'!A$2:AN$2000,B919,26)," ",INDEX('LŠZ P'!A$2:AN$2000,B919,25)),CONCATENATE(INDEX('LŠZ H'!A$2:AM$2000,B919,24),",",INDEX('LŠZ H'!A$2:AM$2000,B919,26)," ",INDEX('LŠZ H'!A$2:AM$2000,B919,25)))</f>
        <v>Sobôtka 94,EN-B 45981</v>
      </c>
      <c r="L919" s="297" t="str">
        <f>IF(A919="P",INDEX('LŠZ P'!A$2:AN$2000,B919,20),INDEX('LŠZ H'!A$2:AM$2000,B919,20))</f>
        <v>Vyparina</v>
      </c>
      <c r="M919" s="297" t="str">
        <f>IF(A919="P",CONCATENATE(INDEX('LŠZ P'!A$2:AN$2000,B919,3),"/",INDEX('LŠZ P'!A$2:AN$2000,B919,4)),CONCATENATE(INDEX('LŠZ H'!A$2:AM$2000,B919,3),"/",INDEX('LŠZ H'!A$2:AM$2000,B919,4)))</f>
        <v>RUSH 6 MS/</v>
      </c>
      <c r="N919" s="297" t="e">
        <f>IF(A919="P",CONCATENATE(INDEX('LŠZ P'!A$2:AN$2000,B919,23),";",INDEX('LŠZ P'!A$2:AN$2000,B919,42)),CONCATENATE(INDEX('LŠZ H'!A$2:AM$2000,B919,23),";",INDEX('LŠZ H'!A$2:AM$2000,B919,39)))</f>
        <v>#REF!</v>
      </c>
      <c r="O919" s="303" t="s">
        <v>3959</v>
      </c>
      <c r="P919" s="227"/>
    </row>
    <row r="920" spans="1:16">
      <c r="A920" s="300" t="s">
        <v>722</v>
      </c>
      <c r="B920" s="304">
        <v>1053</v>
      </c>
      <c r="C920" s="295">
        <v>917</v>
      </c>
      <c r="D920" s="225" t="str">
        <f>IF(A920="P",INDEX('LŠZ P'!A$2:AN$2000,B920,11),INDEX('LŠZ H'!A$2:AM$2000,B920,11))</f>
        <v>Milan PAPRČKA</v>
      </c>
      <c r="E920" s="297" t="str">
        <f>IF(A920="P",INDEX('LŠZ P'!A$2:AN$2000,B920,5),INDEX('LŠZ H'!A$2:AM$2000,B920,5))</f>
        <v>OM-L053</v>
      </c>
      <c r="F920" s="298" t="str">
        <f>IF(A920="P",INDEX('LŠZ P'!A$2:AN$2000,B920,6),INDEX('LŠZ H'!A$2:AM$2000,B920,6))</f>
        <v>L053</v>
      </c>
      <c r="G920" s="258" t="str">
        <f>IF(A920="P",INDEX('LŠZ P'!A$2:AN$2000,B920,21),INDEX('LŠZ H'!A$2:AM$2000,B920,21))</f>
        <v>V/V</v>
      </c>
      <c r="H920" s="298">
        <f>IF(A920="P",INDEX('LŠZ P'!A$2:AN$2000,B920,17),INDEX('LŠZ H'!A$2:AM$2000,B920,17))</f>
        <v>22143</v>
      </c>
      <c r="I920" s="226">
        <v>43045</v>
      </c>
      <c r="J920" s="258" t="str">
        <f>IF(A920="P",INDEX('LŠZ P'!A$2:AN$2000,B920,2),INDEX('LŠZ H'!A$2:AM$2000,B920,2))</f>
        <v>MPK</v>
      </c>
      <c r="K920" s="299" t="str">
        <f>IF(A920="P",CONCATENATE(INDEX('LŠZ P'!A$2:AN$2000,B920,24),",",INDEX('LŠZ P'!A$2:AN$2000,B920,26)," ",INDEX('LŠZ P'!A$2:AN$2000,B920,25)),CONCATENATE(INDEX('LŠZ H'!A$2:AM$2000,B920,24),",",INDEX('LŠZ H'!A$2:AM$2000,B920,26)," ",INDEX('LŠZ H'!A$2:AM$2000,B920,25)))</f>
        <v>Kynceľová 54,EN-B 45247</v>
      </c>
      <c r="L920" s="297" t="str">
        <f>IF(A920="P",INDEX('LŠZ P'!A$2:AN$2000,B920,20),INDEX('LŠZ H'!A$2:AM$2000,B920,20))</f>
        <v>Bohuš</v>
      </c>
      <c r="M920" s="297" t="str">
        <f>IF(A920="P",CONCATENATE(INDEX('LŠZ P'!A$2:AN$2000,B920,3),"/",INDEX('LŠZ P'!A$2:AN$2000,B920,4)),CONCATENATE(INDEX('LŠZ H'!A$2:AM$2000,B920,3),"/",INDEX('LŠZ H'!A$2:AM$2000,B920,4)))</f>
        <v>PLUTO 3 ML/XC 200</v>
      </c>
      <c r="N920" s="297" t="e">
        <f>IF(A920="P",CONCATENATE(INDEX('LŠZ P'!A$2:AN$2000,B920,23),";",INDEX('LŠZ P'!A$2:AN$2000,B920,42)),CONCATENATE(INDEX('LŠZ H'!A$2:AM$2000,B920,23),";",INDEX('LŠZ H'!A$2:AM$2000,B920,39)))</f>
        <v>#REF!</v>
      </c>
      <c r="O920" s="301">
        <v>43754</v>
      </c>
      <c r="P920" s="227"/>
    </row>
    <row r="921" spans="1:16">
      <c r="A921" s="300" t="s">
        <v>722</v>
      </c>
      <c r="B921" s="304">
        <v>1047</v>
      </c>
      <c r="C921" s="295">
        <v>918</v>
      </c>
      <c r="D921" s="225" t="str">
        <f>IF(A921="P",INDEX('LŠZ P'!A$2:AN$2000,B921,11),INDEX('LŠZ H'!A$2:AM$2000,B921,11))</f>
        <v>Boris HLOBEŇ</v>
      </c>
      <c r="E921" s="297" t="str">
        <f>IF(A921="P",INDEX('LŠZ P'!A$2:AN$2000,B921,5),INDEX('LŠZ H'!A$2:AM$2000,B921,5))</f>
        <v>OM-L047</v>
      </c>
      <c r="F921" s="298" t="str">
        <f>IF(A921="P",INDEX('LŠZ P'!A$2:AN$2000,B921,6),INDEX('LŠZ H'!A$2:AM$2000,B921,6))</f>
        <v>L047</v>
      </c>
      <c r="G921" s="258" t="str">
        <f>IF(A921="P",INDEX('LŠZ P'!A$2:AN$2000,B921,21),INDEX('LŠZ H'!A$2:AM$2000,B921,21))</f>
        <v>P,P</v>
      </c>
      <c r="H921" s="298">
        <f>IF(A921="P",INDEX('LŠZ P'!A$2:AN$2000,B921,17),INDEX('LŠZ H'!A$2:AM$2000,B921,17))</f>
        <v>16836</v>
      </c>
      <c r="I921" s="226">
        <v>43046</v>
      </c>
      <c r="J921" s="258" t="str">
        <f>IF(A921="P",INDEX('LŠZ P'!A$2:AN$2000,B921,2),INDEX('LŠZ H'!A$2:AM$2000,B921,2))</f>
        <v>MPK</v>
      </c>
      <c r="K921" s="299" t="str">
        <f>IF(A921="P",CONCATENATE(INDEX('LŠZ P'!A$2:AN$2000,B921,24),",",INDEX('LŠZ P'!A$2:AN$2000,B921,26)," ",INDEX('LŠZ P'!A$2:AN$2000,B921,25)),CONCATENATE(INDEX('LŠZ H'!A$2:AM$2000,B921,24),",",INDEX('LŠZ H'!A$2:AM$2000,B921,26)," ",INDEX('LŠZ H'!A$2:AM$2000,B921,25)))</f>
        <v>Prusy 239,NIL 45952</v>
      </c>
      <c r="L921" s="297" t="str">
        <f>IF(A921="P",INDEX('LŠZ P'!A$2:AN$2000,B921,20),INDEX('LŠZ H'!A$2:AM$2000,B921,20))</f>
        <v>Ďurina/Ďurina</v>
      </c>
      <c r="M921" s="297" t="str">
        <f>IF(A921="P",CONCATENATE(INDEX('LŠZ P'!A$2:AN$2000,B921,3),"/",INDEX('LŠZ P'!A$2:AN$2000,B921,4)),CONCATENATE(INDEX('LŠZ H'!A$2:AM$2000,B921,3),"/",INDEX('LŠZ H'!A$2:AM$2000,B921,4)))</f>
        <v>SNAKE XX 20/MINIPLANE PSF</v>
      </c>
      <c r="N921" s="297" t="e">
        <f>IF(A921="P",CONCATENATE(INDEX('LŠZ P'!A$2:AN$2000,B921,23),";",INDEX('LŠZ P'!A$2:AN$2000,B921,42)),CONCATENATE(INDEX('LŠZ H'!A$2:AM$2000,B921,23),";",INDEX('LŠZ H'!A$2:AM$2000,B921,39)))</f>
        <v>#REF!</v>
      </c>
      <c r="O921" s="301">
        <v>43037</v>
      </c>
      <c r="P921" s="227"/>
    </row>
    <row r="922" spans="1:16">
      <c r="A922" s="300" t="s">
        <v>722</v>
      </c>
      <c r="B922" s="304">
        <v>1070</v>
      </c>
      <c r="C922" s="295">
        <v>919</v>
      </c>
      <c r="D922" s="225" t="str">
        <f>IF(A922="P",INDEX('LŠZ P'!A$2:AN$2000,B922,11),INDEX('LŠZ H'!A$2:AM$2000,B922,11))</f>
        <v>Martin MATEJ</v>
      </c>
      <c r="E922" s="297" t="str">
        <f>IF(A922="P",INDEX('LŠZ P'!A$2:AN$2000,B922,5),INDEX('LŠZ H'!A$2:AM$2000,B922,5))</f>
        <v>OM-L070</v>
      </c>
      <c r="F922" s="298">
        <f>IF(A922="P",INDEX('LŠZ P'!A$2:AN$2000,B922,6),INDEX('LŠZ H'!A$2:AM$2000,B922,6))</f>
        <v>0</v>
      </c>
      <c r="G922" s="258" t="str">
        <f>IF(A922="P",INDEX('LŠZ P'!A$2:AN$2000,B922,21),INDEX('LŠZ H'!A$2:AM$2000,B922,21))</f>
        <v>P,Z</v>
      </c>
      <c r="H922" s="298">
        <f>IF(A922="P",INDEX('LŠZ P'!A$2:AN$2000,B922,17),INDEX('LŠZ H'!A$2:AM$2000,B922,17))</f>
        <v>22397</v>
      </c>
      <c r="I922" s="226">
        <v>43046</v>
      </c>
      <c r="J922" s="258" t="str">
        <f>IF(A922="P",INDEX('LŠZ P'!A$2:AN$2000,B922,2),INDEX('LŠZ H'!A$2:AM$2000,B922,2))</f>
        <v>PK</v>
      </c>
      <c r="K922" s="299" t="str">
        <f>IF(A922="P",CONCATENATE(INDEX('LŠZ P'!A$2:AN$2000,B922,24),",",INDEX('LŠZ P'!A$2:AN$2000,B922,26)," ",INDEX('LŠZ P'!A$2:AN$2000,B922,25)),CONCATENATE(INDEX('LŠZ H'!A$2:AM$2000,B922,24),",",INDEX('LŠZ H'!A$2:AM$2000,B922,26)," ",INDEX('LŠZ H'!A$2:AM$2000,B922,25)))</f>
        <v>Centrálna 716,EN-B 45423</v>
      </c>
      <c r="L922" s="297" t="str">
        <f>IF(A922="P",INDEX('LŠZ P'!A$2:AN$2000,B922,20),INDEX('LŠZ H'!A$2:AM$2000,B922,20))</f>
        <v>Mitter</v>
      </c>
      <c r="M922" s="297" t="str">
        <f>IF(A922="P",CONCATENATE(INDEX('LŠZ P'!A$2:AN$2000,B922,3),"/",INDEX('LŠZ P'!A$2:AN$2000,B922,4)),CONCATENATE(INDEX('LŠZ H'!A$2:AM$2000,B922,3),"/",INDEX('LŠZ H'!A$2:AM$2000,B922,4)))</f>
        <v>PLUTO 3 S/</v>
      </c>
      <c r="N922" s="297" t="e">
        <f>IF(A922="P",CONCATENATE(INDEX('LŠZ P'!A$2:AN$2000,B922,23),";",INDEX('LŠZ P'!A$2:AN$2000,B922,42)),CONCATENATE(INDEX('LŠZ H'!A$2:AM$2000,B922,23),";",INDEX('LŠZ H'!A$2:AM$2000,B922,39)))</f>
        <v>#REF!</v>
      </c>
      <c r="O922" s="301">
        <v>43768</v>
      </c>
      <c r="P922" s="227"/>
    </row>
    <row r="923" spans="1:16">
      <c r="A923" s="300" t="s">
        <v>722</v>
      </c>
      <c r="B923" s="304">
        <v>43</v>
      </c>
      <c r="C923" s="295">
        <v>920</v>
      </c>
      <c r="D923" s="225" t="str">
        <f>IF(A923="P",INDEX('LŠZ P'!A$2:AN$2000,B923,11),INDEX('LŠZ H'!A$2:AM$2000,B923,11))</f>
        <v>Mgr. Tomáš KUNÍK</v>
      </c>
      <c r="E923" s="297" t="str">
        <f>IF(A923="P",INDEX('LŠZ P'!A$2:AN$2000,B923,5),INDEX('LŠZ H'!A$2:AM$2000,B923,5))</f>
        <v>OM-P043</v>
      </c>
      <c r="F923" s="298">
        <f>IF(A923="P",INDEX('LŠZ P'!A$2:AN$2000,B923,6),INDEX('LŠZ H'!A$2:AM$2000,B923,6))</f>
        <v>0</v>
      </c>
      <c r="G923" s="258" t="str">
        <f>IF(A923="P",INDEX('LŠZ P'!A$2:AN$2000,B923,21),INDEX('LŠZ H'!A$2:AM$2000,B923,21))</f>
        <v>P</v>
      </c>
      <c r="H923" s="298">
        <f>IF(A923="P",INDEX('LŠZ P'!A$2:AN$2000,B923,17),INDEX('LŠZ H'!A$2:AM$2000,B923,17))</f>
        <v>21074</v>
      </c>
      <c r="I923" s="226">
        <v>43046</v>
      </c>
      <c r="J923" s="258" t="str">
        <f>IF(A923="P",INDEX('LŠZ P'!A$2:AN$2000,B923,2),INDEX('LŠZ H'!A$2:AM$2000,B923,2))</f>
        <v>PK</v>
      </c>
      <c r="K923" s="299" t="str">
        <f>IF(A923="P",CONCATENATE(INDEX('LŠZ P'!A$2:AN$2000,B923,24),",",INDEX('LŠZ P'!A$2:AN$2000,B923,26)," ",INDEX('LŠZ P'!A$2:AN$2000,B923,25)),CONCATENATE(INDEX('LŠZ H'!A$2:AM$2000,B923,24),",",INDEX('LŠZ H'!A$2:AM$2000,B923,26)," ",INDEX('LŠZ H'!A$2:AM$2000,B923,25)))</f>
        <v>gen. Svobodu 852/15,EN-C 45706</v>
      </c>
      <c r="L923" s="297" t="str">
        <f>IF(A923="P",INDEX('LŠZ P'!A$2:AN$2000,B923,20),INDEX('LŠZ H'!A$2:AM$2000,B923,20))</f>
        <v>Podmaník</v>
      </c>
      <c r="M923" s="297" t="str">
        <f>IF(A923="P",CONCATENATE(INDEX('LŠZ P'!A$2:AN$2000,B923,3),"/",INDEX('LŠZ P'!A$2:AN$2000,B923,4)),CONCATENATE(INDEX('LŠZ H'!A$2:AM$2000,B923,3),"/",INDEX('LŠZ H'!A$2:AM$2000,B923,4)))</f>
        <v>DELTA 4 ML/</v>
      </c>
      <c r="N923" s="297" t="e">
        <f>IF(A923="P",CONCATENATE(INDEX('LŠZ P'!A$2:AN$2000,B923,23),";",INDEX('LŠZ P'!A$2:AN$2000,B923,42)),CONCATENATE(INDEX('LŠZ H'!A$2:AM$2000,B923,23),";",INDEX('LŠZ H'!A$2:AM$2000,B923,39)))</f>
        <v>#REF!</v>
      </c>
      <c r="O923" s="301">
        <v>43404</v>
      </c>
      <c r="P923" s="227"/>
    </row>
    <row r="924" spans="1:16">
      <c r="A924" s="300" t="s">
        <v>489</v>
      </c>
      <c r="B924" s="304">
        <v>403</v>
      </c>
      <c r="C924" s="295">
        <v>921</v>
      </c>
      <c r="D924" s="225">
        <f>IF(A924="P",INDEX('LŠZ P'!A$2:AN$2000,B924,11),INDEX('LŠZ H'!A$2:AM$2000,B924,11))</f>
        <v>0</v>
      </c>
      <c r="E924" s="297" t="str">
        <f>IF(A924="P",INDEX('LŠZ P'!A$2:AN$2000,B924,5),INDEX('LŠZ H'!A$2:AM$2000,B924,5))</f>
        <v>OM-H403</v>
      </c>
      <c r="F924" s="298">
        <f>IF(A924="P",INDEX('LŠZ P'!A$2:AN$2000,B924,6),INDEX('LŠZ H'!A$2:AM$2000,B924,6))</f>
        <v>0</v>
      </c>
      <c r="G924" s="258">
        <f>IF(A924="P",INDEX('LŠZ P'!A$2:AN$2000,B924,21),INDEX('LŠZ H'!A$2:AM$2000,B924,21))</f>
        <v>0</v>
      </c>
      <c r="H924" s="298">
        <f>IF(A924="P",INDEX('LŠZ P'!A$2:AN$2000,B924,17),INDEX('LŠZ H'!A$2:AM$2000,B924,17))</f>
        <v>0</v>
      </c>
      <c r="I924" s="226">
        <v>43046</v>
      </c>
      <c r="J924" s="258" t="str">
        <f>IF(A924="P",INDEX('LŠZ P'!A$2:AN$2000,B924,2),INDEX('LŠZ H'!A$2:AM$2000,B924,2))</f>
        <v>12.10.2022 - J. BELAN - neplatný viac ako 24 mesiacov</v>
      </c>
      <c r="K924" s="299" t="str">
        <f>IF(A924="P",CONCATENATE(INDEX('LŠZ P'!A$2:AN$2000,B924,24),",",INDEX('LŠZ P'!A$2:AN$2000,B924,26)," ",INDEX('LŠZ P'!A$2:AN$2000,B924,25)),CONCATENATE(INDEX('LŠZ H'!A$2:AM$2000,B924,24),",",INDEX('LŠZ H'!A$2:AM$2000,B924,26)," ",INDEX('LŠZ H'!A$2:AM$2000,B924,25)))</f>
        <v xml:space="preserve">, </v>
      </c>
      <c r="L924" s="297">
        <f>IF(A924="P",INDEX('LŠZ P'!A$2:AN$2000,B924,20),INDEX('LŠZ H'!A$2:AM$2000,B924,20))</f>
        <v>0</v>
      </c>
      <c r="M924" s="297" t="str">
        <f>IF(A924="P",CONCATENATE(INDEX('LŠZ P'!A$2:AN$2000,B924,3),"/",INDEX('LŠZ P'!A$2:AN$2000,B924,4)),CONCATENATE(INDEX('LŠZ H'!A$2:AM$2000,B924,3),"/",INDEX('LŠZ H'!A$2:AM$2000,B924,4)))</f>
        <v>/</v>
      </c>
      <c r="N924" s="297" t="str">
        <f>IF(A924="P",CONCATENATE(INDEX('LŠZ P'!A$2:AN$2000,B924,23),";",INDEX('LŠZ P'!A$2:AN$2000,B924,42)),CONCATENATE(INDEX('LŠZ H'!A$2:AM$2000,B924,23),";",INDEX('LŠZ H'!A$2:AM$2000,B924,39)))</f>
        <v>;</v>
      </c>
      <c r="O924" s="301">
        <v>43745</v>
      </c>
      <c r="P924" s="227"/>
    </row>
    <row r="925" spans="1:16">
      <c r="A925" s="300" t="s">
        <v>722</v>
      </c>
      <c r="B925" s="304">
        <v>1201</v>
      </c>
      <c r="C925" s="295">
        <v>922</v>
      </c>
      <c r="D925" s="225" t="str">
        <f>IF(A925="P",INDEX('LŠZ P'!A$2:AN$2000,B925,11),INDEX('LŠZ H'!A$2:AM$2000,B925,11))</f>
        <v>Marián KRIŠŠÁK</v>
      </c>
      <c r="E925" s="297" t="str">
        <f>IF(A925="P",INDEX('LŠZ P'!A$2:AN$2000,B925,5),INDEX('LŠZ H'!A$2:AM$2000,B925,5))</f>
        <v>OM-L201</v>
      </c>
      <c r="F925" s="298">
        <f>IF(A925="P",INDEX('LŠZ P'!A$2:AN$2000,B925,6),INDEX('LŠZ H'!A$2:AM$2000,B925,6))</f>
        <v>0</v>
      </c>
      <c r="G925" s="258" t="str">
        <f>IF(A925="P",INDEX('LŠZ P'!A$2:AN$2000,B925,21),INDEX('LŠZ H'!A$2:AM$2000,B925,21))</f>
        <v>V</v>
      </c>
      <c r="H925" s="298">
        <f>IF(A925="P",INDEX('LŠZ P'!A$2:AN$2000,B925,17),INDEX('LŠZ H'!A$2:AM$2000,B925,17))</f>
        <v>22157</v>
      </c>
      <c r="I925" s="226">
        <v>43048</v>
      </c>
      <c r="J925" s="258" t="str">
        <f>IF(A925="P",INDEX('LŠZ P'!A$2:AN$2000,B925,2),INDEX('LŠZ H'!A$2:AM$2000,B925,2))</f>
        <v>PK</v>
      </c>
      <c r="K925" s="299" t="str">
        <f>IF(A925="P",CONCATENATE(INDEX('LŠZ P'!A$2:AN$2000,B925,24),",",INDEX('LŠZ P'!A$2:AN$2000,B925,26)," ",INDEX('LŠZ P'!A$2:AN$2000,B925,25)),CONCATENATE(INDEX('LŠZ H'!A$2:AM$2000,B925,24),",",INDEX('LŠZ H'!A$2:AM$2000,B925,26)," ",INDEX('LŠZ H'!A$2:AM$2000,B925,25)))</f>
        <v>Kuzmányho 21,EN-C 45350</v>
      </c>
      <c r="L925" s="297" t="str">
        <f>IF(A925="P",INDEX('LŠZ P'!A$2:AN$2000,B925,20),INDEX('LŠZ H'!A$2:AM$2000,B925,20))</f>
        <v>Vyparina</v>
      </c>
      <c r="M925" s="297" t="str">
        <f>IF(A925="P",CONCATENATE(INDEX('LŠZ P'!A$2:AN$2000,B925,3),"/",INDEX('LŠZ P'!A$2:AN$2000,B925,4)),CONCATENATE(INDEX('LŠZ H'!A$2:AM$2000,B925,3),"/",INDEX('LŠZ H'!A$2:AM$2000,B925,4)))</f>
        <v>DELTA 4 ML/</v>
      </c>
      <c r="N925" s="297" t="e">
        <f>IF(A925="P",CONCATENATE(INDEX('LŠZ P'!A$2:AN$2000,B925,23),";",INDEX('LŠZ P'!A$2:AN$2000,B925,42)),CONCATENATE(INDEX('LŠZ H'!A$2:AM$2000,B925,23),";",INDEX('LŠZ H'!A$2:AM$2000,B925,39)))</f>
        <v>#REF!</v>
      </c>
      <c r="O925" s="301">
        <v>43774</v>
      </c>
      <c r="P925" s="227"/>
    </row>
    <row r="926" spans="1:16">
      <c r="A926" s="302" t="s">
        <v>722</v>
      </c>
      <c r="B926" s="304">
        <v>549</v>
      </c>
      <c r="C926" s="295">
        <v>923</v>
      </c>
      <c r="D926" s="225" t="str">
        <f>IF(A926="P",INDEX('LŠZ P'!A$2:AN$2000,B926,11),INDEX('LŠZ H'!A$2:AM$2000,B926,11))</f>
        <v>Viliam PAVLINSKÝ</v>
      </c>
      <c r="E926" s="297" t="str">
        <f>IF(A926="P",INDEX('LŠZ P'!A$2:AN$2000,B926,5),INDEX('LŠZ H'!A$2:AM$2000,B926,5))</f>
        <v>OM-P549</v>
      </c>
      <c r="F926" s="298" t="str">
        <f>IF(A926="P",INDEX('LŠZ P'!A$2:AN$2000,B926,6),INDEX('LŠZ H'!A$2:AM$2000,B926,6))</f>
        <v>P549</v>
      </c>
      <c r="G926" s="258" t="str">
        <f>IF(A926="P",INDEX('LŠZ P'!A$2:AN$2000,B926,21),INDEX('LŠZ H'!A$2:AM$2000,B926,21))</f>
        <v>P/P</v>
      </c>
      <c r="H926" s="298">
        <f>IF(A926="P",INDEX('LŠZ P'!A$2:AN$2000,B926,17),INDEX('LŠZ H'!A$2:AM$2000,B926,17))</f>
        <v>19053</v>
      </c>
      <c r="I926" s="226">
        <v>43038</v>
      </c>
      <c r="J926" s="258" t="str">
        <f>IF(A926="P",INDEX('LŠZ P'!A$2:AN$2000,B926,2),INDEX('LŠZ H'!A$2:AM$2000,B926,2))</f>
        <v>MPK</v>
      </c>
      <c r="K926" s="299" t="str">
        <f>IF(A926="P",CONCATENATE(INDEX('LŠZ P'!A$2:AN$2000,B926,24),",",INDEX('LŠZ P'!A$2:AN$2000,B926,26)," ",INDEX('LŠZ P'!A$2:AN$2000,B926,25)),CONCATENATE(INDEX('LŠZ H'!A$2:AM$2000,B926,24),",",INDEX('LŠZ H'!A$2:AM$2000,B926,26)," ",INDEX('LŠZ H'!A$2:AM$2000,B926,25)))</f>
        <v>Lúčina 17,EN-B 45703</v>
      </c>
      <c r="L926" s="297" t="str">
        <f>IF(A926="P",INDEX('LŠZ P'!A$2:AN$2000,B926,20),INDEX('LŠZ H'!A$2:AM$2000,B926,20))</f>
        <v>Šimko</v>
      </c>
      <c r="M926" s="297" t="str">
        <f>IF(A926="P",CONCATENATE(INDEX('LŠZ P'!A$2:AN$2000,B926,3),"/",INDEX('LŠZ P'!A$2:AN$2000,B926,4)),CONCATENATE(INDEX('LŠZ H'!A$2:AM$2000,B926,3),"/",INDEX('LŠZ H'!A$2:AM$2000,B926,4)))</f>
        <v>EPIC S/VIRUS 2.2 MINARI</v>
      </c>
      <c r="N926" s="297" t="e">
        <f>IF(A926="P",CONCATENATE(INDEX('LŠZ P'!A$2:AN$2000,B926,23),";",INDEX('LŠZ P'!A$2:AN$2000,B926,42)),CONCATENATE(INDEX('LŠZ H'!A$2:AM$2000,B926,23),";",INDEX('LŠZ H'!A$2:AM$2000,B926,39)))</f>
        <v>#REF!</v>
      </c>
      <c r="O926" s="301">
        <v>43774</v>
      </c>
      <c r="P926" s="227"/>
    </row>
    <row r="927" spans="1:16">
      <c r="A927" s="302" t="s">
        <v>722</v>
      </c>
      <c r="B927" s="304">
        <v>879</v>
      </c>
      <c r="C927" s="295">
        <v>924</v>
      </c>
      <c r="D927" s="225" t="str">
        <f>IF(A927="P",INDEX('LŠZ P'!A$2:AN$2000,B927,11),INDEX('LŠZ H'!A$2:AM$2000,B927,11))</f>
        <v>Dušan PRIESOL</v>
      </c>
      <c r="E927" s="297" t="str">
        <f>IF(A927="P",INDEX('LŠZ P'!A$2:AN$2000,B927,5),INDEX('LŠZ H'!A$2:AM$2000,B927,5))</f>
        <v>OM-P879</v>
      </c>
      <c r="F927" s="298">
        <f>IF(A927="P",INDEX('LŠZ P'!A$2:AN$2000,B927,6),INDEX('LŠZ H'!A$2:AM$2000,B927,6))</f>
        <v>0</v>
      </c>
      <c r="G927" s="258" t="str">
        <f>IF(A927="P",INDEX('LŠZ P'!A$2:AN$2000,B927,21),INDEX('LŠZ H'!A$2:AM$2000,B927,21))</f>
        <v>P</v>
      </c>
      <c r="H927" s="298">
        <f>IF(A927="P",INDEX('LŠZ P'!A$2:AN$2000,B927,17),INDEX('LŠZ H'!A$2:AM$2000,B927,17))</f>
        <v>19507</v>
      </c>
      <c r="I927" s="226">
        <v>43038</v>
      </c>
      <c r="J927" s="258" t="str">
        <f>IF(A927="P",INDEX('LŠZ P'!A$2:AN$2000,B927,2),INDEX('LŠZ H'!A$2:AM$2000,B927,2))</f>
        <v>PK</v>
      </c>
      <c r="K927" s="299" t="str">
        <f>IF(A927="P",CONCATENATE(INDEX('LŠZ P'!A$2:AN$2000,B927,24),",",INDEX('LŠZ P'!A$2:AN$2000,B927,26)," ",INDEX('LŠZ P'!A$2:AN$2000,B927,25)),CONCATENATE(INDEX('LŠZ H'!A$2:AM$2000,B927,24),",",INDEX('LŠZ H'!A$2:AM$2000,B927,26)," ",INDEX('LŠZ H'!A$2:AM$2000,B927,25)))</f>
        <v>Kováčska 13,B 45176</v>
      </c>
      <c r="L927" s="297" t="str">
        <f>IF(A927="P",INDEX('LŠZ P'!A$2:AN$2000,B927,20),INDEX('LŠZ H'!A$2:AM$2000,B927,20))</f>
        <v>Šáriczki</v>
      </c>
      <c r="M927" s="297" t="str">
        <f>IF(A927="P",CONCATENATE(INDEX('LŠZ P'!A$2:AN$2000,B927,3),"/",INDEX('LŠZ P'!A$2:AN$2000,B927,4)),CONCATENATE(INDEX('LŠZ H'!A$2:AM$2000,B927,3),"/",INDEX('LŠZ H'!A$2:AM$2000,B927,4)))</f>
        <v>MENTOR 2 XS/</v>
      </c>
      <c r="N927" s="297" t="e">
        <f>IF(A927="P",CONCATENATE(INDEX('LŠZ P'!A$2:AN$2000,B927,23),";",INDEX('LŠZ P'!A$2:AN$2000,B927,42)),CONCATENATE(INDEX('LŠZ H'!A$2:AM$2000,B927,23),";",INDEX('LŠZ H'!A$2:AM$2000,B927,39)))</f>
        <v>#REF!</v>
      </c>
      <c r="O927" s="301">
        <v>43769</v>
      </c>
      <c r="P927" s="227"/>
    </row>
    <row r="928" spans="1:16">
      <c r="A928" s="302" t="s">
        <v>722</v>
      </c>
      <c r="B928" s="304">
        <v>1228</v>
      </c>
      <c r="C928" s="295">
        <v>925</v>
      </c>
      <c r="D928" s="225" t="str">
        <f>IF(A928="P",INDEX('LŠZ P'!A$2:AN$2000,B928,11),INDEX('LŠZ H'!A$2:AM$2000,B928,11))</f>
        <v>Dušan PRIESOL</v>
      </c>
      <c r="E928" s="297" t="str">
        <f>IF(A928="P",INDEX('LŠZ P'!A$2:AN$2000,B928,5),INDEX('LŠZ H'!A$2:AM$2000,B928,5))</f>
        <v>OM-L228</v>
      </c>
      <c r="F928" s="298">
        <f>IF(A928="P",INDEX('LŠZ P'!A$2:AN$2000,B928,6),INDEX('LŠZ H'!A$2:AM$2000,B928,6))</f>
        <v>0</v>
      </c>
      <c r="G928" s="258" t="str">
        <f>IF(A928="P",INDEX('LŠZ P'!A$2:AN$2000,B928,21),INDEX('LŠZ H'!A$2:AM$2000,B928,21))</f>
        <v>P</v>
      </c>
      <c r="H928" s="298">
        <f>IF(A928="P",INDEX('LŠZ P'!A$2:AN$2000,B928,17),INDEX('LŠZ H'!A$2:AM$2000,B928,17))</f>
        <v>16645</v>
      </c>
      <c r="I928" s="226">
        <v>43038</v>
      </c>
      <c r="J928" s="258" t="str">
        <f>IF(A928="P",INDEX('LŠZ P'!A$2:AN$2000,B928,2),INDEX('LŠZ H'!A$2:AM$2000,B928,2))</f>
        <v>PK</v>
      </c>
      <c r="K928" s="299" t="str">
        <f>IF(A928="P",CONCATENATE(INDEX('LŠZ P'!A$2:AN$2000,B928,24),",",INDEX('LŠZ P'!A$2:AN$2000,B928,26)," ",INDEX('LŠZ P'!A$2:AN$2000,B928,25)),CONCATENATE(INDEX('LŠZ H'!A$2:AM$2000,B928,24),",",INDEX('LŠZ H'!A$2:AM$2000,B928,26)," ",INDEX('LŠZ H'!A$2:AM$2000,B928,25)))</f>
        <v>Kováčska 13,EN-B 45176</v>
      </c>
      <c r="L928" s="297" t="str">
        <f>IF(A928="P",INDEX('LŠZ P'!A$2:AN$2000,B928,20),INDEX('LŠZ H'!A$2:AM$2000,B928,20))</f>
        <v>Šáriczki</v>
      </c>
      <c r="M928" s="297" t="str">
        <f>IF(A928="P",CONCATENATE(INDEX('LŠZ P'!A$2:AN$2000,B928,3),"/",INDEX('LŠZ P'!A$2:AN$2000,B928,4)),CONCATENATE(INDEX('LŠZ H'!A$2:AM$2000,B928,3),"/",INDEX('LŠZ H'!A$2:AM$2000,B928,4)))</f>
        <v>MENTOR 4 S/</v>
      </c>
      <c r="N928" s="297" t="e">
        <f>IF(A928="P",CONCATENATE(INDEX('LŠZ P'!A$2:AN$2000,B928,23),";",INDEX('LŠZ P'!A$2:AN$2000,B928,42)),CONCATENATE(INDEX('LŠZ H'!A$2:AM$2000,B928,23),";",INDEX('LŠZ H'!A$2:AM$2000,B928,39)))</f>
        <v>#REF!</v>
      </c>
      <c r="O928" s="301">
        <v>43769</v>
      </c>
      <c r="P928" s="227"/>
    </row>
    <row r="929" spans="1:16">
      <c r="A929" s="302" t="s">
        <v>722</v>
      </c>
      <c r="B929" s="304">
        <v>878</v>
      </c>
      <c r="C929" s="295">
        <v>926</v>
      </c>
      <c r="D929" s="225" t="str">
        <f>IF(A929="P",INDEX('LŠZ P'!A$2:AN$2000,B929,11),INDEX('LŠZ H'!A$2:AM$2000,B929,11))</f>
        <v>Aleš PRIESOL</v>
      </c>
      <c r="E929" s="297" t="str">
        <f>IF(A929="P",INDEX('LŠZ P'!A$2:AN$2000,B929,5),INDEX('LŠZ H'!A$2:AM$2000,B929,5))</f>
        <v>OM-P878</v>
      </c>
      <c r="F929" s="298">
        <f>IF(A929="P",INDEX('LŠZ P'!A$2:AN$2000,B929,6),INDEX('LŠZ H'!A$2:AM$2000,B929,6))</f>
        <v>0</v>
      </c>
      <c r="G929" s="258" t="str">
        <f>IF(A929="P",INDEX('LŠZ P'!A$2:AN$2000,B929,21),INDEX('LŠZ H'!A$2:AM$2000,B929,21))</f>
        <v>P</v>
      </c>
      <c r="H929" s="298">
        <f>IF(A929="P",INDEX('LŠZ P'!A$2:AN$2000,B929,17),INDEX('LŠZ H'!A$2:AM$2000,B929,17))</f>
        <v>19509</v>
      </c>
      <c r="I929" s="226">
        <v>43038</v>
      </c>
      <c r="J929" s="258" t="str">
        <f>IF(A929="P",INDEX('LŠZ P'!A$2:AN$2000,B929,2),INDEX('LŠZ H'!A$2:AM$2000,B929,2))</f>
        <v>PK</v>
      </c>
      <c r="K929" s="299" t="str">
        <f>IF(A929="P",CONCATENATE(INDEX('LŠZ P'!A$2:AN$2000,B929,24),",",INDEX('LŠZ P'!A$2:AN$2000,B929,26)," ",INDEX('LŠZ P'!A$2:AN$2000,B929,25)),CONCATENATE(INDEX('LŠZ H'!A$2:AM$2000,B929,24),",",INDEX('LŠZ H'!A$2:AM$2000,B929,26)," ",INDEX('LŠZ H'!A$2:AM$2000,B929,25)))</f>
        <v>Kováčska 13,B 45176</v>
      </c>
      <c r="L929" s="297" t="str">
        <f>IF(A929="P",INDEX('LŠZ P'!A$2:AN$2000,B929,20),INDEX('LŠZ H'!A$2:AM$2000,B929,20))</f>
        <v>Šáriczki</v>
      </c>
      <c r="M929" s="297" t="str">
        <f>IF(A929="P",CONCATENATE(INDEX('LŠZ P'!A$2:AN$2000,B929,3),"/",INDEX('LŠZ P'!A$2:AN$2000,B929,4)),CONCATENATE(INDEX('LŠZ H'!A$2:AM$2000,B929,3),"/",INDEX('LŠZ H'!A$2:AM$2000,B929,4)))</f>
        <v>MENTOR 2 XS/</v>
      </c>
      <c r="N929" s="297" t="e">
        <f>IF(A929="P",CONCATENATE(INDEX('LŠZ P'!A$2:AN$2000,B929,23),";",INDEX('LŠZ P'!A$2:AN$2000,B929,42)),CONCATENATE(INDEX('LŠZ H'!A$2:AM$2000,B929,23),";",INDEX('LŠZ H'!A$2:AM$2000,B929,39)))</f>
        <v>#REF!</v>
      </c>
      <c r="O929" s="301">
        <v>43769</v>
      </c>
      <c r="P929" s="227"/>
    </row>
    <row r="930" spans="1:16">
      <c r="A930" s="302" t="s">
        <v>722</v>
      </c>
      <c r="B930" s="304">
        <v>106</v>
      </c>
      <c r="C930" s="295">
        <v>927</v>
      </c>
      <c r="D930" s="225" t="str">
        <f>IF(A930="P",INDEX('LŠZ P'!A$2:AN$2000,B930,11),INDEX('LŠZ H'!A$2:AM$2000,B930,11))</f>
        <v>Ing. Miroslav ŠICHULA</v>
      </c>
      <c r="E930" s="297" t="str">
        <f>IF(A930="P",INDEX('LŠZ P'!A$2:AN$2000,B930,5),INDEX('LŠZ H'!A$2:AM$2000,B930,5))</f>
        <v>OM-P106</v>
      </c>
      <c r="F930" s="298">
        <f>IF(A930="P",INDEX('LŠZ P'!A$2:AN$2000,B930,6),INDEX('LŠZ H'!A$2:AM$2000,B930,6))</f>
        <v>0</v>
      </c>
      <c r="G930" s="258" t="str">
        <f>IF(A930="P",INDEX('LŠZ P'!A$2:AN$2000,B930,21),INDEX('LŠZ H'!A$2:AM$2000,B930,21))</f>
        <v>P</v>
      </c>
      <c r="H930" s="298">
        <f>IF(A930="P",INDEX('LŠZ P'!A$2:AN$2000,B930,17),INDEX('LŠZ H'!A$2:AM$2000,B930,17))</f>
        <v>18626</v>
      </c>
      <c r="I930" s="226">
        <v>43052</v>
      </c>
      <c r="J930" s="258" t="str">
        <f>IF(A930="P",INDEX('LŠZ P'!A$2:AN$2000,B930,2),INDEX('LŠZ H'!A$2:AM$2000,B930,2))</f>
        <v>PK</v>
      </c>
      <c r="K930" s="299" t="str">
        <f>IF(A930="P",CONCATENATE(INDEX('LŠZ P'!A$2:AN$2000,B930,24),",",INDEX('LŠZ P'!A$2:AN$2000,B930,26)," ",INDEX('LŠZ P'!A$2:AN$2000,B930,25)),CONCATENATE(INDEX('LŠZ H'!A$2:AM$2000,B930,24),",",INDEX('LŠZ H'!A$2:AM$2000,B930,26)," ",INDEX('LŠZ H'!A$2:AM$2000,B930,25)))</f>
        <v>Zlatá 305/31,EN-B 45315</v>
      </c>
      <c r="L930" s="297" t="str">
        <f>IF(A930="P",INDEX('LŠZ P'!A$2:AN$2000,B930,20),INDEX('LŠZ H'!A$2:AM$2000,B930,20))</f>
        <v>Jánošík</v>
      </c>
      <c r="M930" s="297" t="str">
        <f>IF(A930="P",CONCATENATE(INDEX('LŠZ P'!A$2:AN$2000,B930,3),"/",INDEX('LŠZ P'!A$2:AN$2000,B930,4)),CONCATENATE(INDEX('LŠZ H'!A$2:AM$2000,B930,3),"/",INDEX('LŠZ H'!A$2:AM$2000,B930,4)))</f>
        <v>NEVADA XS/</v>
      </c>
      <c r="N930" s="297" t="e">
        <f>IF(A930="P",CONCATENATE(INDEX('LŠZ P'!A$2:AN$2000,B930,23),";",INDEX('LŠZ P'!A$2:AN$2000,B930,42)),CONCATENATE(INDEX('LŠZ H'!A$2:AM$2000,B930,23),";",INDEX('LŠZ H'!A$2:AM$2000,B930,39)))</f>
        <v>#REF!</v>
      </c>
      <c r="O930" s="301">
        <v>43780</v>
      </c>
      <c r="P930" s="227"/>
    </row>
    <row r="931" spans="1:16">
      <c r="A931" s="302" t="s">
        <v>722</v>
      </c>
      <c r="B931" s="304">
        <v>1240</v>
      </c>
      <c r="C931" s="295">
        <v>928</v>
      </c>
      <c r="D931" s="225" t="str">
        <f>IF(A931="P",INDEX('LŠZ P'!A$2:AN$2000,B931,11),INDEX('LŠZ H'!A$2:AM$2000,B931,11))</f>
        <v>Mário STANO</v>
      </c>
      <c r="E931" s="297" t="str">
        <f>IF(A931="P",INDEX('LŠZ P'!A$2:AN$2000,B931,5),INDEX('LŠZ H'!A$2:AM$2000,B931,5))</f>
        <v>OM-L240</v>
      </c>
      <c r="F931" s="298" t="str">
        <f>IF(A931="P",INDEX('LŠZ P'!A$2:AN$2000,B931,6),INDEX('LŠZ H'!A$2:AM$2000,B931,6))</f>
        <v>L240</v>
      </c>
      <c r="G931" s="258" t="str">
        <f>IF(A931="P",INDEX('LŠZ P'!A$2:AN$2000,B931,21),INDEX('LŠZ H'!A$2:AM$2000,B931,21))</f>
        <v>P/V</v>
      </c>
      <c r="H931" s="298">
        <f>IF(A931="P",INDEX('LŠZ P'!A$2:AN$2000,B931,17),INDEX('LŠZ H'!A$2:AM$2000,B931,17))</f>
        <v>16924</v>
      </c>
      <c r="I931" s="226">
        <v>43052</v>
      </c>
      <c r="J931" s="258" t="str">
        <f>IF(A931="P",INDEX('LŠZ P'!A$2:AN$2000,B931,2),INDEX('LŠZ H'!A$2:AM$2000,B931,2))</f>
        <v>MPK</v>
      </c>
      <c r="K931" s="299" t="str">
        <f>IF(A931="P",CONCATENATE(INDEX('LŠZ P'!A$2:AN$2000,B931,24),",",INDEX('LŠZ P'!A$2:AN$2000,B931,26)," ",INDEX('LŠZ P'!A$2:AN$2000,B931,25)),CONCATENATE(INDEX('LŠZ H'!A$2:AM$2000,B931,24),",",INDEX('LŠZ H'!A$2:AM$2000,B931,26)," ",INDEX('LŠZ H'!A$2:AM$2000,B931,25)))</f>
        <v>Astrová 48,EN-A 46041</v>
      </c>
      <c r="L931" s="297" t="str">
        <f>IF(A931="P",INDEX('LŠZ P'!A$2:AN$2000,B931,20),INDEX('LŠZ H'!A$2:AM$2000,B931,20))</f>
        <v>Pap/Ďurina</v>
      </c>
      <c r="M931" s="297" t="str">
        <f>IF(A931="P",CONCATENATE(INDEX('LŠZ P'!A$2:AN$2000,B931,3),"/",INDEX('LŠZ P'!A$2:AN$2000,B931,4)),CONCATENATE(INDEX('LŠZ H'!A$2:AM$2000,B931,3),"/",INDEX('LŠZ H'!A$2:AM$2000,B931,4)))</f>
        <v>MOJO PWR XL/XC 2/AIRONE PRO</v>
      </c>
      <c r="N931" s="297" t="e">
        <f>IF(A931="P",CONCATENATE(INDEX('LŠZ P'!A$2:AN$2000,B931,23),";",INDEX('LŠZ P'!A$2:AN$2000,B931,42)),CONCATENATE(INDEX('LŠZ H'!A$2:AM$2000,B931,23),";",INDEX('LŠZ H'!A$2:AM$2000,B931,39)))</f>
        <v>#REF!</v>
      </c>
      <c r="O931" s="301">
        <v>43779</v>
      </c>
      <c r="P931" s="227"/>
    </row>
    <row r="932" spans="1:16">
      <c r="A932" s="302" t="s">
        <v>722</v>
      </c>
      <c r="B932" s="304">
        <v>1024</v>
      </c>
      <c r="C932" s="295">
        <v>929</v>
      </c>
      <c r="D932" s="225" t="str">
        <f>IF(A932="P",INDEX('LŠZ P'!A$2:AN$2000,B932,11),INDEX('LŠZ H'!A$2:AM$2000,B932,11))</f>
        <v>Peter FERANC</v>
      </c>
      <c r="E932" s="297" t="str">
        <f>IF(A932="P",INDEX('LŠZ P'!A$2:AN$2000,B932,5),INDEX('LŠZ H'!A$2:AM$2000,B932,5))</f>
        <v>OM-L024</v>
      </c>
      <c r="F932" s="298">
        <f>IF(A932="P",INDEX('LŠZ P'!A$2:AN$2000,B932,6),INDEX('LŠZ H'!A$2:AM$2000,B932,6))</f>
        <v>0</v>
      </c>
      <c r="G932" s="258" t="str">
        <f>IF(A932="P",INDEX('LŠZ P'!A$2:AN$2000,B932,21),INDEX('LŠZ H'!A$2:AM$2000,B932,21))</f>
        <v>V</v>
      </c>
      <c r="H932" s="298">
        <f>IF(A932="P",INDEX('LŠZ P'!A$2:AN$2000,B932,17),INDEX('LŠZ H'!A$2:AM$2000,B932,17))</f>
        <v>22188</v>
      </c>
      <c r="I932" s="226">
        <v>43052</v>
      </c>
      <c r="J932" s="258" t="str">
        <f>IF(A932="P",INDEX('LŠZ P'!A$2:AN$2000,B932,2),INDEX('LŠZ H'!A$2:AM$2000,B932,2))</f>
        <v>PK</v>
      </c>
      <c r="K932" s="299" t="str">
        <f>IF(A932="P",CONCATENATE(INDEX('LŠZ P'!A$2:AN$2000,B932,24),",",INDEX('LŠZ P'!A$2:AN$2000,B932,26)," ",INDEX('LŠZ P'!A$2:AN$2000,B932,25)),CONCATENATE(INDEX('LŠZ H'!A$2:AM$2000,B932,24),",",INDEX('LŠZ H'!A$2:AM$2000,B932,26)," ",INDEX('LŠZ H'!A$2:AM$2000,B932,25)))</f>
        <v>A.Sládkoviča 32,EN-C 45354</v>
      </c>
      <c r="L932" s="297" t="str">
        <f>IF(A932="P",INDEX('LŠZ P'!A$2:AN$2000,B932,20),INDEX('LŠZ H'!A$2:AM$2000,B932,20))</f>
        <v>Matovič</v>
      </c>
      <c r="M932" s="297" t="str">
        <f>IF(A932="P",CONCATENATE(INDEX('LŠZ P'!A$2:AN$2000,B932,3),"/",INDEX('LŠZ P'!A$2:AN$2000,B932,4)),CONCATENATE(INDEX('LŠZ H'!A$2:AM$2000,B932,3),"/",INDEX('LŠZ H'!A$2:AM$2000,B932,4)))</f>
        <v>VENUS SC L/</v>
      </c>
      <c r="N932" s="297" t="e">
        <f>IF(A932="P",CONCATENATE(INDEX('LŠZ P'!A$2:AN$2000,B932,23),";",INDEX('LŠZ P'!A$2:AN$2000,B932,42)),CONCATENATE(INDEX('LŠZ H'!A$2:AM$2000,B932,23),";",INDEX('LŠZ H'!A$2:AM$2000,B932,39)))</f>
        <v>#REF!</v>
      </c>
      <c r="O932" s="301">
        <v>43778</v>
      </c>
      <c r="P932" s="227"/>
    </row>
    <row r="933" spans="1:16">
      <c r="A933" s="302" t="s">
        <v>722</v>
      </c>
      <c r="B933" s="304">
        <v>845</v>
      </c>
      <c r="C933" s="295">
        <v>930</v>
      </c>
      <c r="D933" s="225" t="str">
        <f>IF(A933="P",INDEX('LŠZ P'!A$2:AN$2000,B933,11),INDEX('LŠZ H'!A$2:AM$2000,B933,11))</f>
        <v>Róbert KAUČÁRIK</v>
      </c>
      <c r="E933" s="297" t="str">
        <f>IF(A933="P",INDEX('LŠZ P'!A$2:AN$2000,B933,5),INDEX('LŠZ H'!A$2:AM$2000,B933,5))</f>
        <v>OM-P845</v>
      </c>
      <c r="F933" s="298">
        <f>IF(A933="P",INDEX('LŠZ P'!A$2:AN$2000,B933,6),INDEX('LŠZ H'!A$2:AM$2000,B933,6))</f>
        <v>0</v>
      </c>
      <c r="G933" s="258" t="str">
        <f>IF(A933="P",INDEX('LŠZ P'!A$2:AN$2000,B933,21),INDEX('LŠZ H'!A$2:AM$2000,B933,21))</f>
        <v>V</v>
      </c>
      <c r="H933" s="298">
        <f>IF(A933="P",INDEX('LŠZ P'!A$2:AN$2000,B933,17),INDEX('LŠZ H'!A$2:AM$2000,B933,17))</f>
        <v>23154</v>
      </c>
      <c r="I933" s="226">
        <v>43052</v>
      </c>
      <c r="J933" s="258" t="str">
        <f>IF(A933="P",INDEX('LŠZ P'!A$2:AN$2000,B933,2),INDEX('LŠZ H'!A$2:AM$2000,B933,2))</f>
        <v>PK</v>
      </c>
      <c r="K933" s="299" t="str">
        <f>IF(A933="P",CONCATENATE(INDEX('LŠZ P'!A$2:AN$2000,B933,24),",",INDEX('LŠZ P'!A$2:AN$2000,B933,26)," ",INDEX('LŠZ P'!A$2:AN$2000,B933,25)),CONCATENATE(INDEX('LŠZ H'!A$2:AM$2000,B933,24),",",INDEX('LŠZ H'!A$2:AM$2000,B933,26)," ",INDEX('LŠZ H'!A$2:AM$2000,B933,25)))</f>
        <v>Jasenová 236,EN-C 45744</v>
      </c>
      <c r="L933" s="297" t="str">
        <f>IF(A933="P",INDEX('LŠZ P'!A$2:AN$2000,B933,20),INDEX('LŠZ H'!A$2:AM$2000,B933,20))</f>
        <v>Vyparina</v>
      </c>
      <c r="M933" s="297" t="str">
        <f>IF(A933="P",CONCATENATE(INDEX('LŠZ P'!A$2:AN$2000,B933,3),"/",INDEX('LŠZ P'!A$2:AN$2000,B933,4)),CONCATENATE(INDEX('LŠZ H'!A$2:AM$2000,B933,3),"/",INDEX('LŠZ H'!A$2:AM$2000,B933,4)))</f>
        <v>LT2 XL/</v>
      </c>
      <c r="N933" s="297" t="e">
        <f>IF(A933="P",CONCATENATE(INDEX('LŠZ P'!A$2:AN$2000,B933,23),";",INDEX('LŠZ P'!A$2:AN$2000,B933,42)),CONCATENATE(INDEX('LŠZ H'!A$2:AM$2000,B933,23),";",INDEX('LŠZ H'!A$2:AM$2000,B933,39)))</f>
        <v>#REF!</v>
      </c>
      <c r="O933" s="301">
        <v>43410</v>
      </c>
      <c r="P933" s="227"/>
    </row>
    <row r="934" spans="1:16">
      <c r="A934" s="302" t="s">
        <v>722</v>
      </c>
      <c r="B934" s="304">
        <v>982</v>
      </c>
      <c r="C934" s="295">
        <v>931</v>
      </c>
      <c r="D934" s="225" t="str">
        <f>IF(A934="P",INDEX('LŠZ P'!A$2:AN$2000,B934,11),INDEX('LŠZ H'!A$2:AM$2000,B934,11))</f>
        <v>Michal HECZKO</v>
      </c>
      <c r="E934" s="297" t="str">
        <f>IF(A934="P",INDEX('LŠZ P'!A$2:AN$2000,B934,5),INDEX('LŠZ H'!A$2:AM$2000,B934,5))</f>
        <v>OM-P982</v>
      </c>
      <c r="F934" s="298">
        <f>IF(A934="P",INDEX('LŠZ P'!A$2:AN$2000,B934,6),INDEX('LŠZ H'!A$2:AM$2000,B934,6))</f>
        <v>0</v>
      </c>
      <c r="G934" s="258" t="str">
        <f>IF(A934="P",INDEX('LŠZ P'!A$2:AN$2000,B934,21),INDEX('LŠZ H'!A$2:AM$2000,B934,21))</f>
        <v>V</v>
      </c>
      <c r="H934" s="298">
        <f>IF(A934="P",INDEX('LŠZ P'!A$2:AN$2000,B934,17),INDEX('LŠZ H'!A$2:AM$2000,B934,17))</f>
        <v>20318</v>
      </c>
      <c r="I934" s="226">
        <v>43052</v>
      </c>
      <c r="J934" s="258" t="str">
        <f>IF(A934="P",INDEX('LŠZ P'!A$2:AN$2000,B934,2),INDEX('LŠZ H'!A$2:AM$2000,B934,2))</f>
        <v>PK</v>
      </c>
      <c r="K934" s="299" t="str">
        <f>IF(A934="P",CONCATENATE(INDEX('LŠZ P'!A$2:AN$2000,B934,24),",",INDEX('LŠZ P'!A$2:AN$2000,B934,26)," ",INDEX('LŠZ P'!A$2:AN$2000,B934,25)),CONCATENATE(INDEX('LŠZ H'!A$2:AM$2000,B934,24),",",INDEX('LŠZ H'!A$2:AM$2000,B934,26)," ",INDEX('LŠZ H'!A$2:AM$2000,B934,25)))</f>
        <v>Jesenského 14,EN-B 44650</v>
      </c>
      <c r="L934" s="297" t="str">
        <f>IF(A934="P",INDEX('LŠZ P'!A$2:AN$2000,B934,20),INDEX('LŠZ H'!A$2:AM$2000,B934,20))</f>
        <v>Jančiar</v>
      </c>
      <c r="M934" s="297" t="str">
        <f>IF(A934="P",CONCATENATE(INDEX('LŠZ P'!A$2:AN$2000,B934,3),"/",INDEX('LŠZ P'!A$2:AN$2000,B934,4)),CONCATENATE(INDEX('LŠZ H'!A$2:AM$2000,B934,3),"/",INDEX('LŠZ H'!A$2:AM$2000,B934,4)))</f>
        <v>IOTA 2 21/</v>
      </c>
      <c r="N934" s="297" t="e">
        <f>IF(A934="P",CONCATENATE(INDEX('LŠZ P'!A$2:AN$2000,B934,23),";",INDEX('LŠZ P'!A$2:AN$2000,B934,42)),CONCATENATE(INDEX('LŠZ H'!A$2:AM$2000,B934,23),";",INDEX('LŠZ H'!A$2:AM$2000,B934,39)))</f>
        <v>#REF!</v>
      </c>
      <c r="O934" s="301">
        <v>43032</v>
      </c>
      <c r="P934" s="227"/>
    </row>
    <row r="935" spans="1:16">
      <c r="A935" s="302" t="s">
        <v>722</v>
      </c>
      <c r="B935" s="304">
        <v>912</v>
      </c>
      <c r="C935" s="295">
        <v>932</v>
      </c>
      <c r="D935" s="225" t="str">
        <f>IF(A935="P",INDEX('LŠZ P'!A$2:AN$2000,B935,11),INDEX('LŠZ H'!A$2:AM$2000,B935,11))</f>
        <v>David ĎURČO</v>
      </c>
      <c r="E935" s="297" t="str">
        <f>IF(A935="P",INDEX('LŠZ P'!A$2:AN$2000,B935,5),INDEX('LŠZ H'!A$2:AM$2000,B935,5))</f>
        <v>OM-P912</v>
      </c>
      <c r="F935" s="298" t="str">
        <f>IF(A935="P",INDEX('LŠZ P'!A$2:AN$2000,B935,6),INDEX('LŠZ H'!A$2:AM$2000,B935,6))</f>
        <v>P923</v>
      </c>
      <c r="G935" s="258" t="str">
        <f>IF(A935="P",INDEX('LŠZ P'!A$2:AN$2000,B935,21),INDEX('LŠZ H'!A$2:AM$2000,B935,21))</f>
        <v>V/P</v>
      </c>
      <c r="H935" s="298">
        <f>IF(A935="P",INDEX('LŠZ P'!A$2:AN$2000,B935,17),INDEX('LŠZ H'!A$2:AM$2000,B935,17))</f>
        <v>22510</v>
      </c>
      <c r="I935" s="226">
        <v>43052</v>
      </c>
      <c r="J935" s="258" t="str">
        <f>IF(A935="P",INDEX('LŠZ P'!A$2:AN$2000,B935,2),INDEX('LŠZ H'!A$2:AM$2000,B935,2))</f>
        <v>MPK</v>
      </c>
      <c r="K935" s="299" t="str">
        <f>IF(A935="P",CONCATENATE(INDEX('LŠZ P'!A$2:AN$2000,B935,24),",",INDEX('LŠZ P'!A$2:AN$2000,B935,26)," ",INDEX('LŠZ P'!A$2:AN$2000,B935,25)),CONCATENATE(INDEX('LŠZ H'!A$2:AM$2000,B935,24),",",INDEX('LŠZ H'!A$2:AM$2000,B935,26)," ",INDEX('LŠZ H'!A$2:AM$2000,B935,25)))</f>
        <v>Modranská 72,EN-B 45491</v>
      </c>
      <c r="L935" s="297" t="str">
        <f>IF(A935="P",INDEX('LŠZ P'!A$2:AN$2000,B935,20),INDEX('LŠZ H'!A$2:AM$2000,B935,20))</f>
        <v>Mitter</v>
      </c>
      <c r="M935" s="297" t="str">
        <f>IF(A935="P",CONCATENATE(INDEX('LŠZ P'!A$2:AN$2000,B935,3),"/",INDEX('LŠZ P'!A$2:AN$2000,B935,4)),CONCATENATE(INDEX('LŠZ H'!A$2:AM$2000,B935,3),"/",INDEX('LŠZ H'!A$2:AM$2000,B935,4)))</f>
        <v>ROADSTER 2 26/RR 200</v>
      </c>
      <c r="N935" s="297" t="e">
        <f>IF(A935="P",CONCATENATE(INDEX('LŠZ P'!A$2:AN$2000,B935,23),";",INDEX('LŠZ P'!A$2:AN$2000,B935,42)),CONCATENATE(INDEX('LŠZ H'!A$2:AM$2000,B935,23),";",INDEX('LŠZ H'!A$2:AM$2000,B935,39)))</f>
        <v>#REF!</v>
      </c>
      <c r="O935" s="301">
        <v>43779</v>
      </c>
      <c r="P935" s="227"/>
    </row>
    <row r="936" spans="1:16">
      <c r="A936" s="302" t="s">
        <v>722</v>
      </c>
      <c r="B936" s="304">
        <v>940</v>
      </c>
      <c r="C936" s="295">
        <v>933</v>
      </c>
      <c r="D936" s="225">
        <f>IF(A936="P",INDEX('LŠZ P'!A$2:AN$2000,B936,11),INDEX('LŠZ H'!A$2:AM$2000,B936,11))</f>
        <v>0</v>
      </c>
      <c r="E936" s="297" t="str">
        <f>IF(A936="P",INDEX('LŠZ P'!A$2:AN$2000,B936,5),INDEX('LŠZ H'!A$2:AM$2000,B936,5))</f>
        <v>OM-P940</v>
      </c>
      <c r="F936" s="298">
        <f>IF(A936="P",INDEX('LŠZ P'!A$2:AN$2000,B936,6),INDEX('LŠZ H'!A$2:AM$2000,B936,6))</f>
        <v>0</v>
      </c>
      <c r="G936" s="258">
        <f>IF(A936="P",INDEX('LŠZ P'!A$2:AN$2000,B936,21),INDEX('LŠZ H'!A$2:AM$2000,B936,21))</f>
        <v>0</v>
      </c>
      <c r="H936" s="298">
        <f>IF(A936="P",INDEX('LŠZ P'!A$2:AN$2000,B936,17),INDEX('LŠZ H'!A$2:AM$2000,B936,17))</f>
        <v>0</v>
      </c>
      <c r="I936" s="226">
        <v>43052</v>
      </c>
      <c r="J936" s="258" t="str">
        <f>IF(A936="P",INDEX('LŠZ P'!A$2:AN$2000,B936,2),INDEX('LŠZ H'!A$2:AM$2000,B936,2))</f>
        <v>11.1.2024, 24 mesiacov</v>
      </c>
      <c r="K936" s="299" t="str">
        <f>IF(A936="P",CONCATENATE(INDEX('LŠZ P'!A$2:AN$2000,B936,24),",",INDEX('LŠZ P'!A$2:AN$2000,B936,26)," ",INDEX('LŠZ P'!A$2:AN$2000,B936,25)),CONCATENATE(INDEX('LŠZ H'!A$2:AM$2000,B936,24),",",INDEX('LŠZ H'!A$2:AM$2000,B936,26)," ",INDEX('LŠZ H'!A$2:AM$2000,B936,25)))</f>
        <v xml:space="preserve">, </v>
      </c>
      <c r="L936" s="297">
        <f>IF(A936="P",INDEX('LŠZ P'!A$2:AN$2000,B936,20),INDEX('LŠZ H'!A$2:AM$2000,B936,20))</f>
        <v>0</v>
      </c>
      <c r="M936" s="297" t="str">
        <f>IF(A936="P",CONCATENATE(INDEX('LŠZ P'!A$2:AN$2000,B936,3),"/",INDEX('LŠZ P'!A$2:AN$2000,B936,4)),CONCATENATE(INDEX('LŠZ H'!A$2:AM$2000,B936,3),"/",INDEX('LŠZ H'!A$2:AM$2000,B936,4)))</f>
        <v>/</v>
      </c>
      <c r="N936" s="297" t="e">
        <f>IF(A936="P",CONCATENATE(INDEX('LŠZ P'!A$2:AN$2000,B936,23),";",INDEX('LŠZ P'!A$2:AN$2000,B936,42)),CONCATENATE(INDEX('LŠZ H'!A$2:AM$2000,B936,23),";",INDEX('LŠZ H'!A$2:AM$2000,B936,39)))</f>
        <v>#REF!</v>
      </c>
      <c r="O936" s="301">
        <v>43762</v>
      </c>
      <c r="P936" s="227"/>
    </row>
    <row r="937" spans="1:16">
      <c r="A937" s="300" t="s">
        <v>722</v>
      </c>
      <c r="B937" s="304">
        <v>1230</v>
      </c>
      <c r="C937" s="295">
        <v>934</v>
      </c>
      <c r="D937" s="225" t="str">
        <f>IF(A937="P",INDEX('LŠZ P'!A$2:AN$2000,B937,11),INDEX('LŠZ H'!A$2:AM$2000,B937,11))</f>
        <v>Igor BEDNÁR</v>
      </c>
      <c r="E937" s="297" t="str">
        <f>IF(A937="P",INDEX('LŠZ P'!A$2:AN$2000,B937,5),INDEX('LŠZ H'!A$2:AM$2000,B937,5))</f>
        <v>OM-L230</v>
      </c>
      <c r="F937" s="298">
        <f>IF(A937="P",INDEX('LŠZ P'!A$2:AN$2000,B937,6),INDEX('LŠZ H'!A$2:AM$2000,B937,6))</f>
        <v>0</v>
      </c>
      <c r="G937" s="258" t="str">
        <f>IF(A937="P",INDEX('LŠZ P'!A$2:AN$2000,B937,21),INDEX('LŠZ H'!A$2:AM$2000,B937,21))</f>
        <v>P</v>
      </c>
      <c r="H937" s="298">
        <f>IF(A937="P",INDEX('LŠZ P'!A$2:AN$2000,B937,17),INDEX('LŠZ H'!A$2:AM$2000,B937,17))</f>
        <v>20721</v>
      </c>
      <c r="I937" s="226">
        <v>43053</v>
      </c>
      <c r="J937" s="258" t="str">
        <f>IF(A937="P",INDEX('LŠZ P'!A$2:AN$2000,B937,2),INDEX('LŠZ H'!A$2:AM$2000,B937,2))</f>
        <v>PK</v>
      </c>
      <c r="K937" s="299" t="str">
        <f>IF(A937="P",CONCATENATE(INDEX('LŠZ P'!A$2:AN$2000,B937,24),",",INDEX('LŠZ P'!A$2:AN$2000,B937,26)," ",INDEX('LŠZ P'!A$2:AN$2000,B937,25)),CONCATENATE(INDEX('LŠZ H'!A$2:AM$2000,B937,24),",",INDEX('LŠZ H'!A$2:AM$2000,B937,26)," ",INDEX('LŠZ H'!A$2:AM$2000,B937,25)))</f>
        <v>M.Nešpora 36,EN-B 45666</v>
      </c>
      <c r="L937" s="297" t="str">
        <f>IF(A937="P",INDEX('LŠZ P'!A$2:AN$2000,B937,20),INDEX('LŠZ H'!A$2:AM$2000,B937,20))</f>
        <v>Vyparina</v>
      </c>
      <c r="M937" s="297" t="str">
        <f>IF(A937="P",CONCATENATE(INDEX('LŠZ P'!A$2:AN$2000,B937,3),"/",INDEX('LŠZ P'!A$2:AN$2000,B937,4)),CONCATENATE(INDEX('LŠZ H'!A$2:AM$2000,B937,3),"/",INDEX('LŠZ H'!A$2:AM$2000,B937,4)))</f>
        <v>HOOK 2 25/</v>
      </c>
      <c r="N937" s="297" t="e">
        <f>IF(A937="P",CONCATENATE(INDEX('LŠZ P'!A$2:AN$2000,B937,23),";",INDEX('LŠZ P'!A$2:AN$2000,B937,42)),CONCATENATE(INDEX('LŠZ H'!A$2:AM$2000,B937,23),";",INDEX('LŠZ H'!A$2:AM$2000,B937,39)))</f>
        <v>#REF!</v>
      </c>
      <c r="O937" s="301">
        <v>43775</v>
      </c>
      <c r="P937" s="227"/>
    </row>
    <row r="938" spans="1:16">
      <c r="A938" s="300" t="s">
        <v>722</v>
      </c>
      <c r="B938" s="304">
        <v>280</v>
      </c>
      <c r="C938" s="295">
        <v>935</v>
      </c>
      <c r="D938" s="225" t="str">
        <f>IF(A938="P",INDEX('LŠZ P'!A$2:AN$2000,B938,11),INDEX('LŠZ H'!A$2:AM$2000,B938,11))</f>
        <v>Ľubomír ČEKOVSKÝ</v>
      </c>
      <c r="E938" s="297" t="str">
        <f>IF(A938="P",INDEX('LŠZ P'!A$2:AN$2000,B938,5),INDEX('LŠZ H'!A$2:AM$2000,B938,5))</f>
        <v>OM-P280</v>
      </c>
      <c r="F938" s="298">
        <f>IF(A938="P",INDEX('LŠZ P'!A$2:AN$2000,B938,6),INDEX('LŠZ H'!A$2:AM$2000,B938,6))</f>
        <v>0</v>
      </c>
      <c r="G938" s="258" t="str">
        <f>IF(A938="P",INDEX('LŠZ P'!A$2:AN$2000,B938,21),INDEX('LŠZ H'!A$2:AM$2000,B938,21))</f>
        <v>P</v>
      </c>
      <c r="H938" s="298">
        <f>IF(A938="P",INDEX('LŠZ P'!A$2:AN$2000,B938,17),INDEX('LŠZ H'!A$2:AM$2000,B938,17))</f>
        <v>22047</v>
      </c>
      <c r="I938" s="226">
        <v>43053</v>
      </c>
      <c r="J938" s="258" t="str">
        <f>IF(A938="P",INDEX('LŠZ P'!A$2:AN$2000,B938,2),INDEX('LŠZ H'!A$2:AM$2000,B938,2))</f>
        <v>PK</v>
      </c>
      <c r="K938" s="299" t="str">
        <f>IF(A938="P",CONCATENATE(INDEX('LŠZ P'!A$2:AN$2000,B938,24),",",INDEX('LŠZ P'!A$2:AN$2000,B938,26)," ",INDEX('LŠZ P'!A$2:AN$2000,B938,25)),CONCATENATE(INDEX('LŠZ H'!A$2:AM$2000,B938,24),",",INDEX('LŠZ H'!A$2:AM$2000,B938,26)," ",INDEX('LŠZ H'!A$2:AM$2000,B938,25)))</f>
        <v>Možiarska 11,DHV1-2 45250</v>
      </c>
      <c r="L938" s="297" t="str">
        <f>IF(A938="P",INDEX('LŠZ P'!A$2:AN$2000,B938,20),INDEX('LŠZ H'!A$2:AM$2000,B938,20))</f>
        <v>Šleboda</v>
      </c>
      <c r="M938" s="297" t="str">
        <f>IF(A938="P",CONCATENATE(INDEX('LŠZ P'!A$2:AN$2000,B938,3),"/",INDEX('LŠZ P'!A$2:AN$2000,B938,4)),CONCATENATE(INDEX('LŠZ H'!A$2:AM$2000,B938,3),"/",INDEX('LŠZ H'!A$2:AM$2000,B938,4)))</f>
        <v>TWICE M/</v>
      </c>
      <c r="N938" s="297" t="e">
        <f>IF(A938="P",CONCATENATE(INDEX('LŠZ P'!A$2:AN$2000,B938,23),";",INDEX('LŠZ P'!A$2:AN$2000,B938,42)),CONCATENATE(INDEX('LŠZ H'!A$2:AM$2000,B938,23),";",INDEX('LŠZ H'!A$2:AM$2000,B938,39)))</f>
        <v>#REF!</v>
      </c>
      <c r="O938" s="301">
        <v>43775</v>
      </c>
      <c r="P938" s="227"/>
    </row>
    <row r="939" spans="1:16">
      <c r="A939" s="300" t="s">
        <v>722</v>
      </c>
      <c r="B939" s="304">
        <v>590</v>
      </c>
      <c r="C939" s="295">
        <v>936</v>
      </c>
      <c r="D939" s="225" t="str">
        <f>IF(A939="P",INDEX('LŠZ P'!A$2:AN$2000,B939,11),INDEX('LŠZ H'!A$2:AM$2000,B939,11))</f>
        <v>Mgr. Ing. Andrej LEGUTKÝ</v>
      </c>
      <c r="E939" s="297" t="str">
        <f>IF(A939="P",INDEX('LŠZ P'!A$2:AN$2000,B939,5),INDEX('LŠZ H'!A$2:AM$2000,B939,5))</f>
        <v>OM-P590</v>
      </c>
      <c r="F939" s="298" t="str">
        <f>IF(A939="P",INDEX('LŠZ P'!A$2:AN$2000,B939,6),INDEX('LŠZ H'!A$2:AM$2000,B939,6))</f>
        <v>P590</v>
      </c>
      <c r="G939" s="258" t="str">
        <f>IF(A939="P",INDEX('LŠZ P'!A$2:AN$2000,B939,21),INDEX('LŠZ H'!A$2:AM$2000,B939,21))</f>
        <v>P,P</v>
      </c>
      <c r="H939" s="298">
        <f>IF(A939="P",INDEX('LŠZ P'!A$2:AN$2000,B939,17),INDEX('LŠZ H'!A$2:AM$2000,B939,17))</f>
        <v>19589</v>
      </c>
      <c r="I939" s="226">
        <v>43053</v>
      </c>
      <c r="J939" s="258" t="str">
        <f>IF(A939="P",INDEX('LŠZ P'!A$2:AN$2000,B939,2),INDEX('LŠZ H'!A$2:AM$2000,B939,2))</f>
        <v>MPK</v>
      </c>
      <c r="K939" s="299" t="str">
        <f>IF(A939="P",CONCATENATE(INDEX('LŠZ P'!A$2:AN$2000,B939,24),",",INDEX('LŠZ P'!A$2:AN$2000,B939,26)," ",INDEX('LŠZ P'!A$2:AN$2000,B939,25)),CONCATENATE(INDEX('LŠZ H'!A$2:AM$2000,B939,24),",",INDEX('LŠZ H'!A$2:AM$2000,B939,26)," ",INDEX('LŠZ H'!A$2:AM$2000,B939,25)))</f>
        <v>Kpt.Nálepku 139/98,EN-B 45250</v>
      </c>
      <c r="L939" s="297" t="str">
        <f>IF(A939="P",INDEX('LŠZ P'!A$2:AN$2000,B939,20),INDEX('LŠZ H'!A$2:AM$2000,B939,20))</f>
        <v>Šleboda</v>
      </c>
      <c r="M939" s="297" t="str">
        <f>IF(A939="P",CONCATENATE(INDEX('LŠZ P'!A$2:AN$2000,B939,3),"/",INDEX('LŠZ P'!A$2:AN$2000,B939,4)),CONCATENATE(INDEX('LŠZ H'!A$2:AM$2000,B939,3),"/",INDEX('LŠZ H'!A$2:AM$2000,B939,4)))</f>
        <v>ELLUS 2 XL/SPIN 180 E/R</v>
      </c>
      <c r="N939" s="297" t="e">
        <f>IF(A939="P",CONCATENATE(INDEX('LŠZ P'!A$2:AN$2000,B939,23),";",INDEX('LŠZ P'!A$2:AN$2000,B939,42)),CONCATENATE(INDEX('LŠZ H'!A$2:AM$2000,B939,23),";",INDEX('LŠZ H'!A$2:AM$2000,B939,39)))</f>
        <v>#REF!</v>
      </c>
      <c r="O939" s="301">
        <v>43775</v>
      </c>
      <c r="P939" s="227"/>
    </row>
    <row r="940" spans="1:16">
      <c r="A940" s="300" t="s">
        <v>722</v>
      </c>
      <c r="B940" s="304">
        <v>1274</v>
      </c>
      <c r="C940" s="295">
        <v>937</v>
      </c>
      <c r="D940" s="225" t="str">
        <f>IF(A940="P",INDEX('LŠZ P'!A$2:AN$2000,B940,11),INDEX('LŠZ H'!A$2:AM$2000,B940,11))</f>
        <v>Martin UHLIARIK</v>
      </c>
      <c r="E940" s="297" t="str">
        <f>IF(A940="P",INDEX('LŠZ P'!A$2:AN$2000,B940,5),INDEX('LŠZ H'!A$2:AM$2000,B940,5))</f>
        <v>OM-L274</v>
      </c>
      <c r="F940" s="298">
        <f>IF(A940="P",INDEX('LŠZ P'!A$2:AN$2000,B940,6),INDEX('LŠZ H'!A$2:AM$2000,B940,6))</f>
        <v>0</v>
      </c>
      <c r="G940" s="258" t="str">
        <f>IF(A940="P",INDEX('LŠZ P'!A$2:AN$2000,B940,21),INDEX('LŠZ H'!A$2:AM$2000,B940,21))</f>
        <v>P</v>
      </c>
      <c r="H940" s="298">
        <f>IF(A940="P",INDEX('LŠZ P'!A$2:AN$2000,B940,17),INDEX('LŠZ H'!A$2:AM$2000,B940,17))</f>
        <v>17921</v>
      </c>
      <c r="I940" s="226">
        <v>43054</v>
      </c>
      <c r="J940" s="258" t="str">
        <f>IF(A940="P",INDEX('LŠZ P'!A$2:AN$2000,B940,2),INDEX('LŠZ H'!A$2:AM$2000,B940,2))</f>
        <v>PK</v>
      </c>
      <c r="K940" s="299" t="str">
        <f>IF(A940="P",CONCATENATE(INDEX('LŠZ P'!A$2:AN$2000,B940,24),",",INDEX('LŠZ P'!A$2:AN$2000,B940,26)," ",INDEX('LŠZ P'!A$2:AN$2000,B940,25)),CONCATENATE(INDEX('LŠZ H'!A$2:AM$2000,B940,24),",",INDEX('LŠZ H'!A$2:AM$2000,B940,26)," ",INDEX('LŠZ H'!A$2:AM$2000,B940,25)))</f>
        <v>Na Skotňu 618/24,EN-C 45992</v>
      </c>
      <c r="L940" s="297" t="str">
        <f>IF(A940="P",INDEX('LŠZ P'!A$2:AN$2000,B940,20),INDEX('LŠZ H'!A$2:AM$2000,B940,20))</f>
        <v>Vrabec</v>
      </c>
      <c r="M940" s="297" t="str">
        <f>IF(A940="P",CONCATENATE(INDEX('LŠZ P'!A$2:AN$2000,B940,3),"/",INDEX('LŠZ P'!A$2:AN$2000,B940,4)),CONCATENATE(INDEX('LŠZ H'!A$2:AM$2000,B940,3),"/",INDEX('LŠZ H'!A$2:AM$2000,B940,4)))</f>
        <v>VEGA 5 M/</v>
      </c>
      <c r="N940" s="297" t="e">
        <f>IF(A940="P",CONCATENATE(INDEX('LŠZ P'!A$2:AN$2000,B940,23),";",INDEX('LŠZ P'!A$2:AN$2000,B940,42)),CONCATENATE(INDEX('LŠZ H'!A$2:AM$2000,B940,23),";",INDEX('LŠZ H'!A$2:AM$2000,B940,39)))</f>
        <v>#REF!</v>
      </c>
      <c r="O940" s="301">
        <v>43778</v>
      </c>
      <c r="P940" s="227"/>
    </row>
    <row r="941" spans="1:16">
      <c r="A941" s="300" t="s">
        <v>722</v>
      </c>
      <c r="B941" s="304">
        <v>596</v>
      </c>
      <c r="C941" s="295">
        <v>938</v>
      </c>
      <c r="D941" s="225" t="str">
        <f>IF(A941="P",INDEX('LŠZ P'!A$2:AN$2000,B941,11),INDEX('LŠZ H'!A$2:AM$2000,B941,11))</f>
        <v>Pavol GÁL</v>
      </c>
      <c r="E941" s="297" t="str">
        <f>IF(A941="P",INDEX('LŠZ P'!A$2:AN$2000,B941,5),INDEX('LŠZ H'!A$2:AM$2000,B941,5))</f>
        <v>OM-P596</v>
      </c>
      <c r="F941" s="298">
        <f>IF(A941="P",INDEX('LŠZ P'!A$2:AN$2000,B941,6),INDEX('LŠZ H'!A$2:AM$2000,B941,6))</f>
        <v>0</v>
      </c>
      <c r="G941" s="258" t="str">
        <f>IF(A941="P",INDEX('LŠZ P'!A$2:AN$2000,B941,21),INDEX('LŠZ H'!A$2:AM$2000,B941,21))</f>
        <v>V</v>
      </c>
      <c r="H941" s="298">
        <f>IF(A941="P",INDEX('LŠZ P'!A$2:AN$2000,B941,17),INDEX('LŠZ H'!A$2:AM$2000,B941,17))</f>
        <v>22344</v>
      </c>
      <c r="I941" s="226">
        <v>43054</v>
      </c>
      <c r="J941" s="258" t="str">
        <f>IF(A941="P",INDEX('LŠZ P'!A$2:AN$2000,B941,2),INDEX('LŠZ H'!A$2:AM$2000,B941,2))</f>
        <v>PK</v>
      </c>
      <c r="K941" s="299" t="str">
        <f>IF(A941="P",CONCATENATE(INDEX('LŠZ P'!A$2:AN$2000,B941,24),",",INDEX('LŠZ P'!A$2:AN$2000,B941,26)," ",INDEX('LŠZ P'!A$2:AN$2000,B941,25)),CONCATENATE(INDEX('LŠZ H'!A$2:AM$2000,B941,24),",",INDEX('LŠZ H'!A$2:AM$2000,B941,26)," ",INDEX('LŠZ H'!A$2:AM$2000,B941,25)))</f>
        <v>Tabakova 1747/34,EN-B 45388</v>
      </c>
      <c r="L941" s="297" t="str">
        <f>IF(A941="P",INDEX('LŠZ P'!A$2:AN$2000,B941,20),INDEX('LŠZ H'!A$2:AM$2000,B941,20))</f>
        <v>Šimek</v>
      </c>
      <c r="M941" s="297" t="str">
        <f>IF(A941="P",CONCATENATE(INDEX('LŠZ P'!A$2:AN$2000,B941,3),"/",INDEX('LŠZ P'!A$2:AN$2000,B941,4)),CONCATENATE(INDEX('LŠZ H'!A$2:AM$2000,B941,3),"/",INDEX('LŠZ H'!A$2:AM$2000,B941,4)))</f>
        <v>ROOK 3 ML/</v>
      </c>
      <c r="N941" s="297" t="e">
        <f>IF(A941="P",CONCATENATE(INDEX('LŠZ P'!A$2:AN$2000,B941,23),";",INDEX('LŠZ P'!A$2:AN$2000,B941,42)),CONCATENATE(INDEX('LŠZ H'!A$2:AM$2000,B941,23),";",INDEX('LŠZ H'!A$2:AM$2000,B941,39)))</f>
        <v>#REF!</v>
      </c>
      <c r="O941" s="301">
        <v>43161</v>
      </c>
      <c r="P941" s="232"/>
    </row>
    <row r="942" spans="1:16">
      <c r="A942" s="300" t="s">
        <v>722</v>
      </c>
      <c r="B942" s="304">
        <v>703</v>
      </c>
      <c r="C942" s="295">
        <v>939</v>
      </c>
      <c r="D942" s="225" t="str">
        <f>IF(A942="P",INDEX('LŠZ P'!A$2:AN$2000,B942,11),INDEX('LŠZ H'!A$2:AM$2000,B942,11))</f>
        <v>Daniel ĎURČANSKÝ</v>
      </c>
      <c r="E942" s="297" t="str">
        <f>IF(A942="P",INDEX('LŠZ P'!A$2:AN$2000,B942,5),INDEX('LŠZ H'!A$2:AM$2000,B942,5))</f>
        <v>OM-P703</v>
      </c>
      <c r="F942" s="298">
        <f>IF(A942="P",INDEX('LŠZ P'!A$2:AN$2000,B942,6),INDEX('LŠZ H'!A$2:AM$2000,B942,6))</f>
        <v>0</v>
      </c>
      <c r="G942" s="258" t="str">
        <f>IF(A942="P",INDEX('LŠZ P'!A$2:AN$2000,B942,21),INDEX('LŠZ H'!A$2:AM$2000,B942,21))</f>
        <v>P</v>
      </c>
      <c r="H942" s="298">
        <f>IF(A942="P",INDEX('LŠZ P'!A$2:AN$2000,B942,17),INDEX('LŠZ H'!A$2:AM$2000,B942,17))</f>
        <v>14382</v>
      </c>
      <c r="I942" s="226">
        <v>43055</v>
      </c>
      <c r="J942" s="258" t="str">
        <f>IF(A942="P",INDEX('LŠZ P'!A$2:AN$2000,B942,2),INDEX('LŠZ H'!A$2:AM$2000,B942,2))</f>
        <v>PK</v>
      </c>
      <c r="K942" s="299" t="str">
        <f>IF(A942="P",CONCATENATE(INDEX('LŠZ P'!A$2:AN$2000,B942,24),",",INDEX('LŠZ P'!A$2:AN$2000,B942,26)," ",INDEX('LŠZ P'!A$2:AN$2000,B942,25)),CONCATENATE(INDEX('LŠZ H'!A$2:AM$2000,B942,24),",",INDEX('LŠZ H'!A$2:AM$2000,B942,26)," ",INDEX('LŠZ H'!A$2:AM$2000,B942,25)))</f>
        <v>J.Vojtaššáka 3148/5,EN-C 45870</v>
      </c>
      <c r="L942" s="297" t="str">
        <f>IF(A942="P",INDEX('LŠZ P'!A$2:AN$2000,B942,20),INDEX('LŠZ H'!A$2:AM$2000,B942,20))</f>
        <v>Vrabec</v>
      </c>
      <c r="M942" s="297" t="str">
        <f>IF(A942="P",CONCATENATE(INDEX('LŠZ P'!A$2:AN$2000,B942,3),"/",INDEX('LŠZ P'!A$2:AN$2000,B942,4)),CONCATENATE(INDEX('LŠZ H'!A$2:AM$2000,B942,3),"/",INDEX('LŠZ H'!A$2:AM$2000,B942,4)))</f>
        <v>OMEGA 8 25/</v>
      </c>
      <c r="N942" s="297" t="e">
        <f>IF(A942="P",CONCATENATE(INDEX('LŠZ P'!A$2:AN$2000,B942,23),";",INDEX('LŠZ P'!A$2:AN$2000,B942,42)),CONCATENATE(INDEX('LŠZ H'!A$2:AM$2000,B942,23),";",INDEX('LŠZ H'!A$2:AM$2000,B942,39)))</f>
        <v>#REF!</v>
      </c>
      <c r="O942" s="301">
        <v>43595</v>
      </c>
      <c r="P942" s="227"/>
    </row>
    <row r="943" spans="1:16">
      <c r="A943" s="302" t="s">
        <v>722</v>
      </c>
      <c r="B943" s="304">
        <v>1301</v>
      </c>
      <c r="C943" s="295">
        <v>940</v>
      </c>
      <c r="D943" s="225" t="str">
        <f>IF(A943="P",INDEX('LŠZ P'!A$2:AN$2000,B943,11),INDEX('LŠZ H'!A$2:AM$2000,B943,11))</f>
        <v>Jakub CHRENKO</v>
      </c>
      <c r="E943" s="297" t="str">
        <f>IF(A943="P",INDEX('LŠZ P'!A$2:AN$2000,B943,5),INDEX('LŠZ H'!A$2:AM$2000,B943,5))</f>
        <v>OM-L301</v>
      </c>
      <c r="F943" s="298">
        <f>IF(A943="P",INDEX('LŠZ P'!A$2:AN$2000,B943,6),INDEX('LŠZ H'!A$2:AM$2000,B943,6))</f>
        <v>0</v>
      </c>
      <c r="G943" s="258" t="str">
        <f>IF(A943="P",INDEX('LŠZ P'!A$2:AN$2000,B943,21),INDEX('LŠZ H'!A$2:AM$2000,B943,21))</f>
        <v>P,Z</v>
      </c>
      <c r="H943" s="298">
        <f>IF(A943="P",INDEX('LŠZ P'!A$2:AN$2000,B943,17),INDEX('LŠZ H'!A$2:AM$2000,B943,17))</f>
        <v>22183</v>
      </c>
      <c r="I943" s="226">
        <v>43055</v>
      </c>
      <c r="J943" s="258" t="str">
        <f>IF(A943="P",INDEX('LŠZ P'!A$2:AN$2000,B943,2),INDEX('LŠZ H'!A$2:AM$2000,B943,2))</f>
        <v>PK</v>
      </c>
      <c r="K943" s="299" t="str">
        <f>IF(A943="P",CONCATENATE(INDEX('LŠZ P'!A$2:AN$2000,B943,24),",",INDEX('LŠZ P'!A$2:AN$2000,B943,26)," ",INDEX('LŠZ P'!A$2:AN$2000,B943,25)),CONCATENATE(INDEX('LŠZ H'!A$2:AM$2000,B943,24),",",INDEX('LŠZ H'!A$2:AM$2000,B943,26)," ",INDEX('LŠZ H'!A$2:AM$2000,B943,25)))</f>
        <v>Trenčianske Jastrabie 65,EN-B 45339</v>
      </c>
      <c r="L943" s="297" t="str">
        <f>IF(A943="P",INDEX('LŠZ P'!A$2:AN$2000,B943,20),INDEX('LŠZ H'!A$2:AM$2000,B943,20))</f>
        <v>Podmaník</v>
      </c>
      <c r="M943" s="297" t="str">
        <f>IF(A943="P",CONCATENATE(INDEX('LŠZ P'!A$2:AN$2000,B943,3),"/",INDEX('LŠZ P'!A$2:AN$2000,B943,4)),CONCATENATE(INDEX('LŠZ H'!A$2:AM$2000,B943,3),"/",INDEX('LŠZ H'!A$2:AM$2000,B943,4)))</f>
        <v>ROOK 3 ML/</v>
      </c>
      <c r="N943" s="297" t="e">
        <f>IF(A943="P",CONCATENATE(INDEX('LŠZ P'!A$2:AN$2000,B943,23),";",INDEX('LŠZ P'!A$2:AN$2000,B943,42)),CONCATENATE(INDEX('LŠZ H'!A$2:AM$2000,B943,23),";",INDEX('LŠZ H'!A$2:AM$2000,B943,39)))</f>
        <v>#REF!</v>
      </c>
      <c r="O943" s="301">
        <v>43782</v>
      </c>
      <c r="P943" s="227"/>
    </row>
    <row r="944" spans="1:16">
      <c r="A944" s="302" t="s">
        <v>489</v>
      </c>
      <c r="B944" s="304">
        <v>12</v>
      </c>
      <c r="C944" s="295">
        <v>941</v>
      </c>
      <c r="D944" s="225">
        <f>IF(A944="P",INDEX('LŠZ P'!A$2:AN$2000,B944,11),INDEX('LŠZ H'!A$2:AM$2000,B944,11))</f>
        <v>0</v>
      </c>
      <c r="E944" s="297" t="str">
        <f>IF(A944="P",INDEX('LŠZ P'!A$2:AN$2000,B944,5),INDEX('LŠZ H'!A$2:AM$2000,B944,5))</f>
        <v>OM-H012</v>
      </c>
      <c r="F944" s="298">
        <f>IF(A944="P",INDEX('LŠZ P'!A$2:AN$2000,B944,6),INDEX('LŠZ H'!A$2:AM$2000,B944,6))</f>
        <v>0</v>
      </c>
      <c r="G944" s="258">
        <f>IF(A944="P",INDEX('LŠZ P'!A$2:AN$2000,B944,21),INDEX('LŠZ H'!A$2:AM$2000,B944,21))</f>
        <v>0</v>
      </c>
      <c r="H944" s="298">
        <f>IF(A944="P",INDEX('LŠZ P'!A$2:AN$2000,B944,17),INDEX('LŠZ H'!A$2:AM$2000,B944,17))</f>
        <v>0</v>
      </c>
      <c r="I944" s="226">
        <v>43059</v>
      </c>
      <c r="J944" s="258" t="str">
        <f>IF(A944="P",INDEX('LŠZ P'!A$2:AN$2000,B944,2),INDEX('LŠZ H'!A$2:AM$2000,B944,2))</f>
        <v>12.10.2022 - BILÝ, nebol členom LAA SR</v>
      </c>
      <c r="K944" s="299" t="str">
        <f>IF(A944="P",CONCATENATE(INDEX('LŠZ P'!A$2:AN$2000,B944,24),",",INDEX('LŠZ P'!A$2:AN$2000,B944,26)," ",INDEX('LŠZ P'!A$2:AN$2000,B944,25)),CONCATENATE(INDEX('LŠZ H'!A$2:AM$2000,B944,24),",",INDEX('LŠZ H'!A$2:AM$2000,B944,26)," ",INDEX('LŠZ H'!A$2:AM$2000,B944,25)))</f>
        <v xml:space="preserve">, </v>
      </c>
      <c r="L944" s="297">
        <f>IF(A944="P",INDEX('LŠZ P'!A$2:AN$2000,B944,20),INDEX('LŠZ H'!A$2:AM$2000,B944,20))</f>
        <v>0</v>
      </c>
      <c r="M944" s="297" t="str">
        <f>IF(A944="P",CONCATENATE(INDEX('LŠZ P'!A$2:AN$2000,B944,3),"/",INDEX('LŠZ P'!A$2:AN$2000,B944,4)),CONCATENATE(INDEX('LŠZ H'!A$2:AM$2000,B944,3),"/",INDEX('LŠZ H'!A$2:AM$2000,B944,4)))</f>
        <v>/</v>
      </c>
      <c r="N944" s="297" t="str">
        <f>IF(A944="P",CONCATENATE(INDEX('LŠZ P'!A$2:AN$2000,B944,23),";",INDEX('LŠZ P'!A$2:AN$2000,B944,42)),CONCATENATE(INDEX('LŠZ H'!A$2:AM$2000,B944,23),";",INDEX('LŠZ H'!A$2:AM$2000,B944,39)))</f>
        <v>;</v>
      </c>
      <c r="O944" s="301">
        <v>43692</v>
      </c>
      <c r="P944" s="227"/>
    </row>
    <row r="945" spans="1:16">
      <c r="A945" s="302" t="s">
        <v>722</v>
      </c>
      <c r="B945" s="304">
        <v>251</v>
      </c>
      <c r="C945" s="295">
        <v>942</v>
      </c>
      <c r="D945" s="225" t="str">
        <f>IF(A945="P",INDEX('LŠZ P'!A$2:AN$2000,B945,11),INDEX('LŠZ H'!A$2:AM$2000,B945,11))</f>
        <v>Peter KUZIEL</v>
      </c>
      <c r="E945" s="297" t="str">
        <f>IF(A945="P",INDEX('LŠZ P'!A$2:AN$2000,B945,5),INDEX('LŠZ H'!A$2:AM$2000,B945,5))</f>
        <v>OM-P251</v>
      </c>
      <c r="F945" s="298">
        <f>IF(A945="P",INDEX('LŠZ P'!A$2:AN$2000,B945,6),INDEX('LŠZ H'!A$2:AM$2000,B945,6))</f>
        <v>0</v>
      </c>
      <c r="G945" s="258" t="str">
        <f>IF(A945="P",INDEX('LŠZ P'!A$2:AN$2000,B945,21),INDEX('LŠZ H'!A$2:AM$2000,B945,21))</f>
        <v>P</v>
      </c>
      <c r="H945" s="298">
        <f>IF(A945="P",INDEX('LŠZ P'!A$2:AN$2000,B945,17),INDEX('LŠZ H'!A$2:AM$2000,B945,17))</f>
        <v>17926</v>
      </c>
      <c r="I945" s="226">
        <v>43060</v>
      </c>
      <c r="J945" s="258" t="str">
        <f>IF(A945="P",INDEX('LŠZ P'!A$2:AN$2000,B945,2),INDEX('LŠZ H'!A$2:AM$2000,B945,2))</f>
        <v>PK</v>
      </c>
      <c r="K945" s="299" t="str">
        <f>IF(A945="P",CONCATENATE(INDEX('LŠZ P'!A$2:AN$2000,B945,24),",",INDEX('LŠZ P'!A$2:AN$2000,B945,26)," ",INDEX('LŠZ P'!A$2:AN$2000,B945,25)),CONCATENATE(INDEX('LŠZ H'!A$2:AM$2000,B945,24),",",INDEX('LŠZ H'!A$2:AM$2000,B945,26)," ",INDEX('LŠZ H'!A$2:AM$2000,B945,25)))</f>
        <v>Smetanova 1495/7,EN-C 45119</v>
      </c>
      <c r="L945" s="297" t="str">
        <f>IF(A945="P",INDEX('LŠZ P'!A$2:AN$2000,B945,20),INDEX('LŠZ H'!A$2:AM$2000,B945,20))</f>
        <v>Vyparina</v>
      </c>
      <c r="M945" s="297" t="str">
        <f>IF(A945="P",CONCATENATE(INDEX('LŠZ P'!A$2:AN$2000,B945,3),"/",INDEX('LŠZ P'!A$2:AN$2000,B945,4)),CONCATENATE(INDEX('LŠZ H'!A$2:AM$2000,B945,3),"/",INDEX('LŠZ H'!A$2:AM$2000,B945,4)))</f>
        <v>ALPINA 2 L/</v>
      </c>
      <c r="N945" s="297" t="e">
        <f>IF(A945="P",CONCATENATE(INDEX('LŠZ P'!A$2:AN$2000,B945,23),";",INDEX('LŠZ P'!A$2:AN$2000,B945,42)),CONCATENATE(INDEX('LŠZ H'!A$2:AM$2000,B945,23),";",INDEX('LŠZ H'!A$2:AM$2000,B945,39)))</f>
        <v>#REF!</v>
      </c>
      <c r="O945" s="301">
        <v>43785</v>
      </c>
      <c r="P945" s="227"/>
    </row>
    <row r="946" spans="1:16">
      <c r="A946" s="302" t="s">
        <v>722</v>
      </c>
      <c r="B946" s="304">
        <v>429</v>
      </c>
      <c r="C946" s="295">
        <v>943</v>
      </c>
      <c r="D946" s="225" t="str">
        <f>IF(A946="P",INDEX('LŠZ P'!A$2:AN$2000,B946,11),INDEX('LŠZ H'!A$2:AM$2000,B946,11))</f>
        <v>Kamil MATAVA</v>
      </c>
      <c r="E946" s="297" t="str">
        <f>IF(A946="P",INDEX('LŠZ P'!A$2:AN$2000,B946,5),INDEX('LŠZ H'!A$2:AM$2000,B946,5))</f>
        <v>OM-P429</v>
      </c>
      <c r="F946" s="298">
        <f>IF(A946="P",INDEX('LŠZ P'!A$2:AN$2000,B946,6),INDEX('LŠZ H'!A$2:AM$2000,B946,6))</f>
        <v>0</v>
      </c>
      <c r="G946" s="258" t="str">
        <f>IF(A946="P",INDEX('LŠZ P'!A$2:AN$2000,B946,21),INDEX('LŠZ H'!A$2:AM$2000,B946,21))</f>
        <v>V</v>
      </c>
      <c r="H946" s="298">
        <f>IF(A946="P",INDEX('LŠZ P'!A$2:AN$2000,B946,17),INDEX('LŠZ H'!A$2:AM$2000,B946,17))</f>
        <v>22451</v>
      </c>
      <c r="I946" s="226">
        <v>43060</v>
      </c>
      <c r="J946" s="258" t="str">
        <f>IF(A946="P",INDEX('LŠZ P'!A$2:AN$2000,B946,2),INDEX('LŠZ H'!A$2:AM$2000,B946,2))</f>
        <v>PK</v>
      </c>
      <c r="K946" s="299" t="str">
        <f>IF(A946="P",CONCATENATE(INDEX('LŠZ P'!A$2:AN$2000,B946,24),",",INDEX('LŠZ P'!A$2:AN$2000,B946,26)," ",INDEX('LŠZ P'!A$2:AN$2000,B946,25)),CONCATENATE(INDEX('LŠZ H'!A$2:AM$2000,B946,24),",",INDEX('LŠZ H'!A$2:AM$2000,B946,26)," ",INDEX('LŠZ H'!A$2:AM$2000,B946,25)))</f>
        <v>Družstevná 14,EN-B 45458</v>
      </c>
      <c r="L946" s="297" t="str">
        <f>IF(A946="P",INDEX('LŠZ P'!A$2:AN$2000,B946,20),INDEX('LŠZ H'!A$2:AM$2000,B946,20))</f>
        <v>Šleboda</v>
      </c>
      <c r="M946" s="297" t="str">
        <f>IF(A946="P",CONCATENATE(INDEX('LŠZ P'!A$2:AN$2000,B946,3),"/",INDEX('LŠZ P'!A$2:AN$2000,B946,4)),CONCATENATE(INDEX('LŠZ H'!A$2:AM$2000,B946,3),"/",INDEX('LŠZ H'!A$2:AM$2000,B946,4)))</f>
        <v>BUZZ Z6 L/</v>
      </c>
      <c r="N946" s="297" t="e">
        <f>IF(A946="P",CONCATENATE(INDEX('LŠZ P'!A$2:AN$2000,B946,23),";",INDEX('LŠZ P'!A$2:AN$2000,B946,42)),CONCATENATE(INDEX('LŠZ H'!A$2:AM$2000,B946,23),";",INDEX('LŠZ H'!A$2:AM$2000,B946,39)))</f>
        <v>#REF!</v>
      </c>
      <c r="O946" s="301">
        <v>43785</v>
      </c>
      <c r="P946" s="227"/>
    </row>
    <row r="947" spans="1:16">
      <c r="A947" s="302" t="s">
        <v>722</v>
      </c>
      <c r="B947" s="304">
        <v>297</v>
      </c>
      <c r="C947" s="295">
        <v>944</v>
      </c>
      <c r="D947" s="225" t="str">
        <f>IF(A947="P",INDEX('LŠZ P'!A$2:AN$2000,B947,11),INDEX('LŠZ H'!A$2:AM$2000,B947,11))</f>
        <v>Michal ŠKROVÁNEK</v>
      </c>
      <c r="E947" s="297" t="str">
        <f>IF(A947="P",INDEX('LŠZ P'!A$2:AN$2000,B947,5),INDEX('LŠZ H'!A$2:AM$2000,B947,5))</f>
        <v>OM-P297</v>
      </c>
      <c r="F947" s="298">
        <f>IF(A947="P",INDEX('LŠZ P'!A$2:AN$2000,B947,6),INDEX('LŠZ H'!A$2:AM$2000,B947,6))</f>
        <v>0</v>
      </c>
      <c r="G947" s="258" t="str">
        <f>IF(A947="P",INDEX('LŠZ P'!A$2:AN$2000,B947,21),INDEX('LŠZ H'!A$2:AM$2000,B947,21))</f>
        <v>P</v>
      </c>
      <c r="H947" s="298">
        <f>IF(A947="P",INDEX('LŠZ P'!A$2:AN$2000,B947,17),INDEX('LŠZ H'!A$2:AM$2000,B947,17))</f>
        <v>21235</v>
      </c>
      <c r="I947" s="226">
        <v>43060</v>
      </c>
      <c r="J947" s="258" t="str">
        <f>IF(A947="P",INDEX('LŠZ P'!A$2:AN$2000,B947,2),INDEX('LŠZ H'!A$2:AM$2000,B947,2))</f>
        <v>PK</v>
      </c>
      <c r="K947" s="299" t="str">
        <f>IF(A947="P",CONCATENATE(INDEX('LŠZ P'!A$2:AN$2000,B947,24),",",INDEX('LŠZ P'!A$2:AN$2000,B947,26)," ",INDEX('LŠZ P'!A$2:AN$2000,B947,25)),CONCATENATE(INDEX('LŠZ H'!A$2:AM$2000,B947,24),",",INDEX('LŠZ H'!A$2:AM$2000,B947,26)," ",INDEX('LŠZ H'!A$2:AM$2000,B947,25)))</f>
        <v>Jelenec 234,EN-A 44626</v>
      </c>
      <c r="L947" s="297" t="str">
        <f>IF(A947="P",INDEX('LŠZ P'!A$2:AN$2000,B947,20),INDEX('LŠZ H'!A$2:AM$2000,B947,20))</f>
        <v>Čierny</v>
      </c>
      <c r="M947" s="297" t="str">
        <f>IF(A947="P",CONCATENATE(INDEX('LŠZ P'!A$2:AN$2000,B947,3),"/",INDEX('LŠZ P'!A$2:AN$2000,B947,4)),CONCATENATE(INDEX('LŠZ H'!A$2:AM$2000,B947,3),"/",INDEX('LŠZ H'!A$2:AM$2000,B947,4)))</f>
        <v>COMPACT 3 M/</v>
      </c>
      <c r="N947" s="297" t="e">
        <f>IF(A947="P",CONCATENATE(INDEX('LŠZ P'!A$2:AN$2000,B947,23),";",INDEX('LŠZ P'!A$2:AN$2000,B947,42)),CONCATENATE(INDEX('LŠZ H'!A$2:AM$2000,B947,23),";",INDEX('LŠZ H'!A$2:AM$2000,B947,39)))</f>
        <v>#REF!</v>
      </c>
      <c r="O947" s="301">
        <v>43785</v>
      </c>
      <c r="P947" s="227"/>
    </row>
    <row r="948" spans="1:16">
      <c r="A948" s="302" t="s">
        <v>722</v>
      </c>
      <c r="B948" s="304">
        <v>289</v>
      </c>
      <c r="C948" s="295">
        <v>945</v>
      </c>
      <c r="D948" s="225" t="str">
        <f>IF(A948="P",INDEX('LŠZ P'!A$2:AN$2000,B948,11),INDEX('LŠZ H'!A$2:AM$2000,B948,11))</f>
        <v>Peter KUZIEL</v>
      </c>
      <c r="E948" s="297" t="str">
        <f>IF(A948="P",INDEX('LŠZ P'!A$2:AN$2000,B948,5),INDEX('LŠZ H'!A$2:AM$2000,B948,5))</f>
        <v>OM-P289</v>
      </c>
      <c r="F948" s="298">
        <f>IF(A948="P",INDEX('LŠZ P'!A$2:AN$2000,B948,6),INDEX('LŠZ H'!A$2:AM$2000,B948,6))</f>
        <v>0</v>
      </c>
      <c r="G948" s="258" t="str">
        <f>IF(A948="P",INDEX('LŠZ P'!A$2:AN$2000,B948,21),INDEX('LŠZ H'!A$2:AM$2000,B948,21))</f>
        <v>P</v>
      </c>
      <c r="H948" s="298">
        <f>IF(A948="P",INDEX('LŠZ P'!A$2:AN$2000,B948,17),INDEX('LŠZ H'!A$2:AM$2000,B948,17))</f>
        <v>19558</v>
      </c>
      <c r="I948" s="226">
        <v>43060</v>
      </c>
      <c r="J948" s="258" t="str">
        <f>IF(A948="P",INDEX('LŠZ P'!A$2:AN$2000,B948,2),INDEX('LŠZ H'!A$2:AM$2000,B948,2))</f>
        <v>PK</v>
      </c>
      <c r="K948" s="299" t="str">
        <f>IF(A948="P",CONCATENATE(INDEX('LŠZ P'!A$2:AN$2000,B948,24),",",INDEX('LŠZ P'!A$2:AN$2000,B948,26)," ",INDEX('LŠZ P'!A$2:AN$2000,B948,25)),CONCATENATE(INDEX('LŠZ H'!A$2:AM$2000,B948,24),",",INDEX('LŠZ H'!A$2:AM$2000,B948,26)," ",INDEX('LŠZ H'!A$2:AM$2000,B948,25)))</f>
        <v>Smetanova 1495/7,EN-B 45225</v>
      </c>
      <c r="L948" s="297" t="str">
        <f>IF(A948="P",INDEX('LŠZ P'!A$2:AN$2000,B948,20),INDEX('LŠZ H'!A$2:AM$2000,B948,20))</f>
        <v>Vyparina</v>
      </c>
      <c r="M948" s="297" t="str">
        <f>IF(A948="P",CONCATENATE(INDEX('LŠZ P'!A$2:AN$2000,B948,3),"/",INDEX('LŠZ P'!A$2:AN$2000,B948,4)),CONCATENATE(INDEX('LŠZ H'!A$2:AM$2000,B948,3),"/",INDEX('LŠZ H'!A$2:AM$2000,B948,4)))</f>
        <v>MENTOR 2 M/</v>
      </c>
      <c r="N948" s="297" t="e">
        <f>IF(A948="P",CONCATENATE(INDEX('LŠZ P'!A$2:AN$2000,B948,23),";",INDEX('LŠZ P'!A$2:AN$2000,B948,42)),CONCATENATE(INDEX('LŠZ H'!A$2:AM$2000,B948,23),";",INDEX('LŠZ H'!A$2:AM$2000,B948,39)))</f>
        <v>#REF!</v>
      </c>
      <c r="O948" s="301">
        <v>43785</v>
      </c>
      <c r="P948" s="227"/>
    </row>
    <row r="949" spans="1:16">
      <c r="A949" s="302" t="s">
        <v>722</v>
      </c>
      <c r="B949" s="304">
        <v>471</v>
      </c>
      <c r="C949" s="295">
        <v>946</v>
      </c>
      <c r="D949" s="225">
        <f>IF(A949="P",INDEX('LŠZ P'!A$2:AN$2000,B949,11),INDEX('LŠZ H'!A$2:AM$2000,B949,11))</f>
        <v>0</v>
      </c>
      <c r="E949" s="297" t="str">
        <f>IF(A949="P",INDEX('LŠZ P'!A$2:AN$2000,B949,5),INDEX('LŠZ H'!A$2:AM$2000,B949,5))</f>
        <v>OM-P471</v>
      </c>
      <c r="F949" s="298">
        <f>IF(A949="P",INDEX('LŠZ P'!A$2:AN$2000,B949,6),INDEX('LŠZ H'!A$2:AM$2000,B949,6))</f>
        <v>0</v>
      </c>
      <c r="G949" s="258">
        <f>IF(A949="P",INDEX('LŠZ P'!A$2:AN$2000,B949,21),INDEX('LŠZ H'!A$2:AM$2000,B949,21))</f>
        <v>0</v>
      </c>
      <c r="H949" s="298">
        <f>IF(A949="P",INDEX('LŠZ P'!A$2:AN$2000,B949,17),INDEX('LŠZ H'!A$2:AM$2000,B949,17))</f>
        <v>0</v>
      </c>
      <c r="I949" s="226">
        <v>43060</v>
      </c>
      <c r="J949" s="258" t="str">
        <f>IF(A949="P",INDEX('LŠZ P'!A$2:AN$2000,B949,2),INDEX('LŠZ H'!A$2:AM$2000,B949,2))</f>
        <v>5.1.2024, 24 mesiacov</v>
      </c>
      <c r="K949" s="299" t="str">
        <f>IF(A949="P",CONCATENATE(INDEX('LŠZ P'!A$2:AN$2000,B949,24),",",INDEX('LŠZ P'!A$2:AN$2000,B949,26)," ",INDEX('LŠZ P'!A$2:AN$2000,B949,25)),CONCATENATE(INDEX('LŠZ H'!A$2:AM$2000,B949,24),",",INDEX('LŠZ H'!A$2:AM$2000,B949,26)," ",INDEX('LŠZ H'!A$2:AM$2000,B949,25)))</f>
        <v xml:space="preserve">, </v>
      </c>
      <c r="L949" s="297">
        <f>IF(A949="P",INDEX('LŠZ P'!A$2:AN$2000,B949,20),INDEX('LŠZ H'!A$2:AM$2000,B949,20))</f>
        <v>0</v>
      </c>
      <c r="M949" s="297" t="str">
        <f>IF(A949="P",CONCATENATE(INDEX('LŠZ P'!A$2:AN$2000,B949,3),"/",INDEX('LŠZ P'!A$2:AN$2000,B949,4)),CONCATENATE(INDEX('LŠZ H'!A$2:AM$2000,B949,3),"/",INDEX('LŠZ H'!A$2:AM$2000,B949,4)))</f>
        <v>/</v>
      </c>
      <c r="N949" s="297" t="e">
        <f>IF(A949="P",CONCATENATE(INDEX('LŠZ P'!A$2:AN$2000,B949,23),";",INDEX('LŠZ P'!A$2:AN$2000,B949,42)),CONCATENATE(INDEX('LŠZ H'!A$2:AM$2000,B949,23),";",INDEX('LŠZ H'!A$2:AM$2000,B949,39)))</f>
        <v>#REF!</v>
      </c>
      <c r="O949" s="301">
        <v>43785</v>
      </c>
      <c r="P949" s="227"/>
    </row>
    <row r="950" spans="1:16">
      <c r="A950" s="300" t="s">
        <v>722</v>
      </c>
      <c r="B950" s="304">
        <v>543</v>
      </c>
      <c r="C950" s="295">
        <v>947</v>
      </c>
      <c r="D950" s="225" t="str">
        <f>IF(A950="P",INDEX('LŠZ P'!A$2:AN$2000,B950,11),INDEX('LŠZ H'!A$2:AM$2000,B950,11))</f>
        <v>Dušan KALAKAJ</v>
      </c>
      <c r="E950" s="297" t="str">
        <f>IF(A950="P",INDEX('LŠZ P'!A$2:AN$2000,B950,5),INDEX('LŠZ H'!A$2:AM$2000,B950,5))</f>
        <v>OM-P543</v>
      </c>
      <c r="F950" s="298">
        <f>IF(A950="P",INDEX('LŠZ P'!A$2:AN$2000,B950,6),INDEX('LŠZ H'!A$2:AM$2000,B950,6))</f>
        <v>0</v>
      </c>
      <c r="G950" s="258" t="str">
        <f>IF(A950="P",INDEX('LŠZ P'!A$2:AN$2000,B950,21),INDEX('LŠZ H'!A$2:AM$2000,B950,21))</f>
        <v>P</v>
      </c>
      <c r="H950" s="298">
        <f>IF(A950="P",INDEX('LŠZ P'!A$2:AN$2000,B950,17),INDEX('LŠZ H'!A$2:AM$2000,B950,17))</f>
        <v>19424</v>
      </c>
      <c r="I950" s="226">
        <v>43060</v>
      </c>
      <c r="J950" s="258" t="str">
        <f>IF(A950="P",INDEX('LŠZ P'!A$2:AN$2000,B950,2),INDEX('LŠZ H'!A$2:AM$2000,B950,2))</f>
        <v>PK</v>
      </c>
      <c r="K950" s="299" t="str">
        <f>IF(A950="P",CONCATENATE(INDEX('LŠZ P'!A$2:AN$2000,B950,24),",",INDEX('LŠZ P'!A$2:AN$2000,B950,26)," ",INDEX('LŠZ P'!A$2:AN$2000,B950,25)),CONCATENATE(INDEX('LŠZ H'!A$2:AM$2000,B950,24),",",INDEX('LŠZ H'!A$2:AM$2000,B950,26)," ",INDEX('LŠZ H'!A$2:AM$2000,B950,25)))</f>
        <v>Letná 3369/19,EN-B 45112</v>
      </c>
      <c r="L950" s="297" t="str">
        <f>IF(A950="P",INDEX('LŠZ P'!A$2:AN$2000,B950,20),INDEX('LŠZ H'!A$2:AM$2000,B950,20))</f>
        <v>Vyparina</v>
      </c>
      <c r="M950" s="297" t="str">
        <f>IF(A950="P",CONCATENATE(INDEX('LŠZ P'!A$2:AN$2000,B950,3),"/",INDEX('LŠZ P'!A$2:AN$2000,B950,4)),CONCATENATE(INDEX('LŠZ H'!A$2:AM$2000,B950,3),"/",INDEX('LŠZ H'!A$2:AM$2000,B950,4)))</f>
        <v>MENTOR 2 L/</v>
      </c>
      <c r="N950" s="297" t="e">
        <f>IF(A950="P",CONCATENATE(INDEX('LŠZ P'!A$2:AN$2000,B950,23),";",INDEX('LŠZ P'!A$2:AN$2000,B950,42)),CONCATENATE(INDEX('LŠZ H'!A$2:AM$2000,B950,23),";",INDEX('LŠZ H'!A$2:AM$2000,B950,39)))</f>
        <v>#REF!</v>
      </c>
      <c r="O950" s="301">
        <v>43785</v>
      </c>
      <c r="P950" s="227"/>
    </row>
    <row r="951" spans="1:16">
      <c r="A951" s="300" t="s">
        <v>722</v>
      </c>
      <c r="B951" s="304">
        <v>820</v>
      </c>
      <c r="C951" s="295">
        <v>948</v>
      </c>
      <c r="D951" s="225" t="str">
        <f>IF(A951="P",INDEX('LŠZ P'!A$2:AN$2000,B951,11),INDEX('LŠZ H'!A$2:AM$2000,B951,11))</f>
        <v>Marek JÁNOŠÍK</v>
      </c>
      <c r="E951" s="297" t="str">
        <f>IF(A951="P",INDEX('LŠZ P'!A$2:AN$2000,B951,5),INDEX('LŠZ H'!A$2:AM$2000,B951,5))</f>
        <v>OM-P820</v>
      </c>
      <c r="F951" s="298">
        <f>IF(A951="P",INDEX('LŠZ P'!A$2:AN$2000,B951,6),INDEX('LŠZ H'!A$2:AM$2000,B951,6))</f>
        <v>0</v>
      </c>
      <c r="G951" s="258" t="str">
        <f>IF(A951="P",INDEX('LŠZ P'!A$2:AN$2000,B951,21),INDEX('LŠZ H'!A$2:AM$2000,B951,21))</f>
        <v>P</v>
      </c>
      <c r="H951" s="298">
        <f>IF(A951="P",INDEX('LŠZ P'!A$2:AN$2000,B951,17),INDEX('LŠZ H'!A$2:AM$2000,B951,17))</f>
        <v>21044</v>
      </c>
      <c r="I951" s="226">
        <v>43060</v>
      </c>
      <c r="J951" s="258" t="str">
        <f>IF(A951="P",INDEX('LŠZ P'!A$2:AN$2000,B951,2),INDEX('LŠZ H'!A$2:AM$2000,B951,2))</f>
        <v>PK</v>
      </c>
      <c r="K951" s="299" t="str">
        <f>IF(A951="P",CONCATENATE(INDEX('LŠZ P'!A$2:AN$2000,B951,24),",",INDEX('LŠZ P'!A$2:AN$2000,B951,26)," ",INDEX('LŠZ P'!A$2:AN$2000,B951,25)),CONCATENATE(INDEX('LŠZ H'!A$2:AM$2000,B951,24),",",INDEX('LŠZ H'!A$2:AM$2000,B951,26)," ",INDEX('LŠZ H'!A$2:AM$2000,B951,25)))</f>
        <v>Cyrila a Metoda 16/29,EN-B 45677</v>
      </c>
      <c r="L951" s="297" t="str">
        <f>IF(A951="P",INDEX('LŠZ P'!A$2:AN$2000,B951,20),INDEX('LŠZ H'!A$2:AM$2000,B951,20))</f>
        <v>Jánošík</v>
      </c>
      <c r="M951" s="297" t="str">
        <f>IF(A951="P",CONCATENATE(INDEX('LŠZ P'!A$2:AN$2000,B951,3),"/",INDEX('LŠZ P'!A$2:AN$2000,B951,4)),CONCATENATE(INDEX('LŠZ H'!A$2:AM$2000,B951,3),"/",INDEX('LŠZ H'!A$2:AM$2000,B951,4)))</f>
        <v>K2 4 ML/</v>
      </c>
      <c r="N951" s="297" t="e">
        <f>IF(A951="P",CONCATENATE(INDEX('LŠZ P'!A$2:AN$2000,B951,23),";",INDEX('LŠZ P'!A$2:AN$2000,B951,42)),CONCATENATE(INDEX('LŠZ H'!A$2:AM$2000,B951,23),";",INDEX('LŠZ H'!A$2:AM$2000,B951,39)))</f>
        <v>#REF!</v>
      </c>
      <c r="O951" s="301">
        <v>43788</v>
      </c>
      <c r="P951" s="227"/>
    </row>
    <row r="952" spans="1:16">
      <c r="A952" s="300" t="s">
        <v>722</v>
      </c>
      <c r="B952" s="304">
        <v>1115</v>
      </c>
      <c r="C952" s="295">
        <v>949</v>
      </c>
      <c r="D952" s="225" t="str">
        <f>IF(A952="P",INDEX('LŠZ P'!A$2:AN$2000,B952,11),INDEX('LŠZ H'!A$2:AM$2000,B952,11))</f>
        <v>Jaroslav MUCHA</v>
      </c>
      <c r="E952" s="297" t="str">
        <f>IF(A952="P",INDEX('LŠZ P'!A$2:AN$2000,B952,5),INDEX('LŠZ H'!A$2:AM$2000,B952,5))</f>
        <v>OM-L115</v>
      </c>
      <c r="F952" s="298">
        <f>IF(A952="P",INDEX('LŠZ P'!A$2:AN$2000,B952,6),INDEX('LŠZ H'!A$2:AM$2000,B952,6))</f>
        <v>0</v>
      </c>
      <c r="G952" s="258" t="str">
        <f>IF(A952="P",INDEX('LŠZ P'!A$2:AN$2000,B952,21),INDEX('LŠZ H'!A$2:AM$2000,B952,21))</f>
        <v>P</v>
      </c>
      <c r="H952" s="298">
        <f>IF(A952="P",INDEX('LŠZ P'!A$2:AN$2000,B952,17),INDEX('LŠZ H'!A$2:AM$2000,B952,17))</f>
        <v>23083</v>
      </c>
      <c r="I952" s="226">
        <v>43060</v>
      </c>
      <c r="J952" s="258" t="str">
        <f>IF(A952="P",INDEX('LŠZ P'!A$2:AN$2000,B952,2),INDEX('LŠZ H'!A$2:AM$2000,B952,2))</f>
        <v>PK</v>
      </c>
      <c r="K952" s="299" t="str">
        <f>IF(A952="P",CONCATENATE(INDEX('LŠZ P'!A$2:AN$2000,B952,24),",",INDEX('LŠZ P'!A$2:AN$2000,B952,26)," ",INDEX('LŠZ P'!A$2:AN$2000,B952,25)),CONCATENATE(INDEX('LŠZ H'!A$2:AM$2000,B952,24),",",INDEX('LŠZ H'!A$2:AM$2000,B952,26)," ",INDEX('LŠZ H'!A$2:AM$2000,B952,25)))</f>
        <v>Osloboditeľov 1/1,EN-B 45702</v>
      </c>
      <c r="L952" s="297" t="str">
        <f>IF(A952="P",INDEX('LŠZ P'!A$2:AN$2000,B952,20),INDEX('LŠZ H'!A$2:AM$2000,B952,20))</f>
        <v>Šleboda</v>
      </c>
      <c r="M952" s="297" t="str">
        <f>IF(A952="P",CONCATENATE(INDEX('LŠZ P'!A$2:AN$2000,B952,3),"/",INDEX('LŠZ P'!A$2:AN$2000,B952,4)),CONCATENATE(INDEX('LŠZ H'!A$2:AM$2000,B952,3),"/",INDEX('LŠZ H'!A$2:AM$2000,B952,4)))</f>
        <v>RUSH 4 L/</v>
      </c>
      <c r="N952" s="297" t="e">
        <f>IF(A952="P",CONCATENATE(INDEX('LŠZ P'!A$2:AN$2000,B952,23),";",INDEX('LŠZ P'!A$2:AN$2000,B952,42)),CONCATENATE(INDEX('LŠZ H'!A$2:AM$2000,B952,23),";",INDEX('LŠZ H'!A$2:AM$2000,B952,39)))</f>
        <v>#REF!</v>
      </c>
      <c r="O952" s="301">
        <v>43782</v>
      </c>
      <c r="P952" s="227"/>
    </row>
    <row r="953" spans="1:16">
      <c r="A953" s="300" t="s">
        <v>722</v>
      </c>
      <c r="B953" s="304">
        <v>391</v>
      </c>
      <c r="C953" s="295">
        <v>950</v>
      </c>
      <c r="D953" s="225" t="str">
        <f>IF(A953="P",INDEX('LŠZ P'!A$2:AN$2000,B953,11),INDEX('LŠZ H'!A$2:AM$2000,B953,11))</f>
        <v>Rastislav DEKKER</v>
      </c>
      <c r="E953" s="297" t="str">
        <f>IF(A953="P",INDEX('LŠZ P'!A$2:AN$2000,B953,5),INDEX('LŠZ H'!A$2:AM$2000,B953,5))</f>
        <v>OM-P391</v>
      </c>
      <c r="F953" s="298">
        <f>IF(A953="P",INDEX('LŠZ P'!A$2:AN$2000,B953,6),INDEX('LŠZ H'!A$2:AM$2000,B953,6))</f>
        <v>0</v>
      </c>
      <c r="G953" s="258" t="str">
        <f>IF(A953="P",INDEX('LŠZ P'!A$2:AN$2000,B953,21),INDEX('LŠZ H'!A$2:AM$2000,B953,21))</f>
        <v>Z</v>
      </c>
      <c r="H953" s="298">
        <f>IF(A953="P",INDEX('LŠZ P'!A$2:AN$2000,B953,17),INDEX('LŠZ H'!A$2:AM$2000,B953,17))</f>
        <v>22530</v>
      </c>
      <c r="I953" s="226">
        <v>43060</v>
      </c>
      <c r="J953" s="258" t="str">
        <f>IF(A953="P",INDEX('LŠZ P'!A$2:AN$2000,B953,2),INDEX('LŠZ H'!A$2:AM$2000,B953,2))</f>
        <v>PK</v>
      </c>
      <c r="K953" s="299" t="str">
        <f>IF(A953="P",CONCATENATE(INDEX('LŠZ P'!A$2:AN$2000,B953,24),",",INDEX('LŠZ P'!A$2:AN$2000,B953,26)," ",INDEX('LŠZ P'!A$2:AN$2000,B953,25)),CONCATENATE(INDEX('LŠZ H'!A$2:AM$2000,B953,24),",",INDEX('LŠZ H'!A$2:AM$2000,B953,26)," ",INDEX('LŠZ H'!A$2:AM$2000,B953,25)))</f>
        <v>1.mája 376/17,EN-B 45350</v>
      </c>
      <c r="L953" s="297" t="str">
        <f>IF(A953="P",INDEX('LŠZ P'!A$2:AN$2000,B953,20),INDEX('LŠZ H'!A$2:AM$2000,B953,20))</f>
        <v>Muhelyi</v>
      </c>
      <c r="M953" s="297" t="str">
        <f>IF(A953="P",CONCATENATE(INDEX('LŠZ P'!A$2:AN$2000,B953,3),"/",INDEX('LŠZ P'!A$2:AN$2000,B953,4)),CONCATENATE(INDEX('LŠZ H'!A$2:AM$2000,B953,3),"/",INDEX('LŠZ H'!A$2:AM$2000,B953,4)))</f>
        <v>RUSH 4 MS/</v>
      </c>
      <c r="N953" s="297" t="e">
        <f>IF(A953="P",CONCATENATE(INDEX('LŠZ P'!A$2:AN$2000,B953,23),";",INDEX('LŠZ P'!A$2:AN$2000,B953,42)),CONCATENATE(INDEX('LŠZ H'!A$2:AM$2000,B953,23),";",INDEX('LŠZ H'!A$2:AM$2000,B953,39)))</f>
        <v>#REF!</v>
      </c>
      <c r="O953" s="301">
        <v>43782</v>
      </c>
      <c r="P953" s="227"/>
    </row>
    <row r="954" spans="1:16">
      <c r="A954" s="300" t="s">
        <v>722</v>
      </c>
      <c r="B954" s="304">
        <v>856</v>
      </c>
      <c r="C954" s="295">
        <v>951</v>
      </c>
      <c r="D954" s="225" t="str">
        <f>IF(A954="P",INDEX('LŠZ P'!A$2:AN$2000,B954,11),INDEX('LŠZ H'!A$2:AM$2000,B954,11))</f>
        <v>MVDr. Oto ORBÁN</v>
      </c>
      <c r="E954" s="297" t="str">
        <f>IF(A954="P",INDEX('LŠZ P'!A$2:AN$2000,B954,5),INDEX('LŠZ H'!A$2:AM$2000,B954,5))</f>
        <v>OM-P856</v>
      </c>
      <c r="F954" s="298" t="str">
        <f>IF(A954="P",INDEX('LŠZ P'!A$2:AN$2000,B954,6),INDEX('LŠZ H'!A$2:AM$2000,B954,6))</f>
        <v>P856</v>
      </c>
      <c r="G954" s="258" t="str">
        <f>IF(A954="P",INDEX('LŠZ P'!A$2:AN$2000,B954,21),INDEX('LŠZ H'!A$2:AM$2000,B954,21))</f>
        <v>P/P</v>
      </c>
      <c r="H954" s="298">
        <f>IF(A954="P",INDEX('LŠZ P'!A$2:AN$2000,B954,17),INDEX('LŠZ H'!A$2:AM$2000,B954,17))</f>
        <v>20268</v>
      </c>
      <c r="I954" s="226">
        <v>43061</v>
      </c>
      <c r="J954" s="258" t="str">
        <f>IF(A954="P",INDEX('LŠZ P'!A$2:AN$2000,B954,2),INDEX('LŠZ H'!A$2:AM$2000,B954,2))</f>
        <v>MPK</v>
      </c>
      <c r="K954" s="299" t="str">
        <f>IF(A954="P",CONCATENATE(INDEX('LŠZ P'!A$2:AN$2000,B954,24),",",INDEX('LŠZ P'!A$2:AN$2000,B954,26)," ",INDEX('LŠZ P'!A$2:AN$2000,B954,25)),CONCATENATE(INDEX('LŠZ H'!A$2:AM$2000,B954,24),",",INDEX('LŠZ H'!A$2:AM$2000,B954,26)," ",INDEX('LŠZ H'!A$2:AM$2000,B954,25)))</f>
        <v>Veterná 6,EN-B 44626</v>
      </c>
      <c r="L954" s="297" t="str">
        <f>IF(A954="P",INDEX('LŠZ P'!A$2:AN$2000,B954,20),INDEX('LŠZ H'!A$2:AM$2000,B954,20))</f>
        <v>Šimko</v>
      </c>
      <c r="M954" s="297" t="str">
        <f>IF(A954="P",CONCATENATE(INDEX('LŠZ P'!A$2:AN$2000,B954,3),"/",INDEX('LŠZ P'!A$2:AN$2000,B954,4)),CONCATENATE(INDEX('LŠZ H'!A$2:AM$2000,B954,3),"/",INDEX('LŠZ H'!A$2:AM$2000,B954,4)))</f>
        <v>LIFT EZ-R-L/VIRUS 2.2 BMAX</v>
      </c>
      <c r="N954" s="297" t="e">
        <f>IF(A954="P",CONCATENATE(INDEX('LŠZ P'!A$2:AN$2000,B954,23),";",INDEX('LŠZ P'!A$2:AN$2000,B954,42)),CONCATENATE(INDEX('LŠZ H'!A$2:AM$2000,B954,23),";",INDEX('LŠZ H'!A$2:AM$2000,B954,39)))</f>
        <v>#REF!</v>
      </c>
      <c r="O954" s="301">
        <v>43425</v>
      </c>
      <c r="P954" s="227"/>
    </row>
    <row r="955" spans="1:16">
      <c r="A955" s="300" t="s">
        <v>722</v>
      </c>
      <c r="B955" s="304">
        <v>244</v>
      </c>
      <c r="C955" s="295">
        <v>952</v>
      </c>
      <c r="D955" s="225" t="str">
        <f>IF(A955="P",INDEX('LŠZ P'!A$2:AN$2000,B955,11),INDEX('LŠZ H'!A$2:AM$2000,B955,11))</f>
        <v>Štefan BENDÍK</v>
      </c>
      <c r="E955" s="297" t="str">
        <f>IF(A955="P",INDEX('LŠZ P'!A$2:AN$2000,B955,5),INDEX('LŠZ H'!A$2:AM$2000,B955,5))</f>
        <v>OM-P244</v>
      </c>
      <c r="F955" s="298">
        <f>IF(A955="P",INDEX('LŠZ P'!A$2:AN$2000,B955,6),INDEX('LŠZ H'!A$2:AM$2000,B955,6))</f>
        <v>0</v>
      </c>
      <c r="G955" s="258" t="str">
        <f>IF(A955="P",INDEX('LŠZ P'!A$2:AN$2000,B955,21),INDEX('LŠZ H'!A$2:AM$2000,B955,21))</f>
        <v>P</v>
      </c>
      <c r="H955" s="298">
        <f>IF(A955="P",INDEX('LŠZ P'!A$2:AN$2000,B955,17),INDEX('LŠZ H'!A$2:AM$2000,B955,17))</f>
        <v>22305</v>
      </c>
      <c r="I955" s="226">
        <v>43061</v>
      </c>
      <c r="J955" s="258" t="str">
        <f>IF(A955="P",INDEX('LŠZ P'!A$2:AN$2000,B955,2),INDEX('LŠZ H'!A$2:AM$2000,B955,2))</f>
        <v>PK</v>
      </c>
      <c r="K955" s="299" t="str">
        <f>IF(A955="P",CONCATENATE(INDEX('LŠZ P'!A$2:AN$2000,B955,24),",",INDEX('LŠZ P'!A$2:AN$2000,B955,26)," ",INDEX('LŠZ P'!A$2:AN$2000,B955,25)),CONCATENATE(INDEX('LŠZ H'!A$2:AM$2000,B955,24),",",INDEX('LŠZ H'!A$2:AM$2000,B955,26)," ",INDEX('LŠZ H'!A$2:AM$2000,B955,25)))</f>
        <v>1.Mája 214/6,EN-B 45401</v>
      </c>
      <c r="L955" s="297" t="str">
        <f>IF(A955="P",INDEX('LŠZ P'!A$2:AN$2000,B955,20),INDEX('LŠZ H'!A$2:AM$2000,B955,20))</f>
        <v>Šleboda</v>
      </c>
      <c r="M955" s="297" t="str">
        <f>IF(A955="P",CONCATENATE(INDEX('LŠZ P'!A$2:AN$2000,B955,3),"/",INDEX('LŠZ P'!A$2:AN$2000,B955,4)),CONCATENATE(INDEX('LŠZ H'!A$2:AM$2000,B955,3),"/",INDEX('LŠZ H'!A$2:AM$2000,B955,4)))</f>
        <v>SWIFT L/</v>
      </c>
      <c r="N955" s="297" t="e">
        <f>IF(A955="P",CONCATENATE(INDEX('LŠZ P'!A$2:AN$2000,B955,23),";",INDEX('LŠZ P'!A$2:AN$2000,B955,42)),CONCATENATE(INDEX('LŠZ H'!A$2:AM$2000,B955,23),";",INDEX('LŠZ H'!A$2:AM$2000,B955,39)))</f>
        <v>#REF!</v>
      </c>
      <c r="O955" s="301">
        <v>43421</v>
      </c>
      <c r="P955" s="227"/>
    </row>
    <row r="956" spans="1:16">
      <c r="A956" s="302" t="s">
        <v>722</v>
      </c>
      <c r="B956" s="304">
        <v>922</v>
      </c>
      <c r="C956" s="295">
        <v>953</v>
      </c>
      <c r="D956" s="225" t="str">
        <f>IF(A956="P",INDEX('LŠZ P'!A$2:AN$2000,B956,11),INDEX('LŠZ H'!A$2:AM$2000,B956,11))</f>
        <v>Matej KOVÁČ</v>
      </c>
      <c r="E956" s="297" t="str">
        <f>IF(A956="P",INDEX('LŠZ P'!A$2:AN$2000,B956,5),INDEX('LŠZ H'!A$2:AM$2000,B956,5))</f>
        <v>OM-P922</v>
      </c>
      <c r="F956" s="298">
        <f>IF(A956="P",INDEX('LŠZ P'!A$2:AN$2000,B956,6),INDEX('LŠZ H'!A$2:AM$2000,B956,6))</f>
        <v>0</v>
      </c>
      <c r="G956" s="258" t="str">
        <f>IF(A956="P",INDEX('LŠZ P'!A$2:AN$2000,B956,21),INDEX('LŠZ H'!A$2:AM$2000,B956,21))</f>
        <v>P</v>
      </c>
      <c r="H956" s="298">
        <f>IF(A956="P",INDEX('LŠZ P'!A$2:AN$2000,B956,17),INDEX('LŠZ H'!A$2:AM$2000,B956,17))</f>
        <v>21188</v>
      </c>
      <c r="I956" s="226">
        <v>43061</v>
      </c>
      <c r="J956" s="258" t="str">
        <f>IF(A956="P",INDEX('LŠZ P'!A$2:AN$2000,B956,2),INDEX('LŠZ H'!A$2:AM$2000,B956,2))</f>
        <v>PK</v>
      </c>
      <c r="K956" s="299" t="str">
        <f>IF(A956="P",CONCATENATE(INDEX('LŠZ P'!A$2:AN$2000,B956,24),",",INDEX('LŠZ P'!A$2:AN$2000,B956,26)," ",INDEX('LŠZ P'!A$2:AN$2000,B956,25)),CONCATENATE(INDEX('LŠZ H'!A$2:AM$2000,B956,24),",",INDEX('LŠZ H'!A$2:AM$2000,B956,26)," ",INDEX('LŠZ H'!A$2:AM$2000,B956,25)))</f>
        <v>Pod Plieškou 19,EN-B 45820</v>
      </c>
      <c r="L956" s="297" t="str">
        <f>IF(A956="P",INDEX('LŠZ P'!A$2:AN$2000,B956,20),INDEX('LŠZ H'!A$2:AM$2000,B956,20))</f>
        <v>Čierny</v>
      </c>
      <c r="M956" s="297" t="str">
        <f>IF(A956="P",CONCATENATE(INDEX('LŠZ P'!A$2:AN$2000,B956,3),"/",INDEX('LŠZ P'!A$2:AN$2000,B956,4)),CONCATENATE(INDEX('LŠZ H'!A$2:AM$2000,B956,3),"/",INDEX('LŠZ H'!A$2:AM$2000,B956,4)))</f>
        <v>BUZZ Z5 ML/</v>
      </c>
      <c r="N956" s="297" t="e">
        <f>IF(A956="P",CONCATENATE(INDEX('LŠZ P'!A$2:AN$2000,B956,23),";",INDEX('LŠZ P'!A$2:AN$2000,B956,42)),CONCATENATE(INDEX('LŠZ H'!A$2:AM$2000,B956,23),";",INDEX('LŠZ H'!A$2:AM$2000,B956,39)))</f>
        <v>#REF!</v>
      </c>
      <c r="O956" s="301">
        <v>43423</v>
      </c>
      <c r="P956" s="227"/>
    </row>
    <row r="957" spans="1:16">
      <c r="A957" s="300" t="s">
        <v>722</v>
      </c>
      <c r="B957" s="304">
        <v>1003</v>
      </c>
      <c r="C957" s="295">
        <v>954</v>
      </c>
      <c r="D957" s="225" t="str">
        <f>IF(A957="P",INDEX('LŠZ P'!A$2:AN$2000,B957,11),INDEX('LŠZ H'!A$2:AM$2000,B957,11))</f>
        <v>Peter KOVAROVIČ</v>
      </c>
      <c r="E957" s="297" t="str">
        <f>IF(A957="P",INDEX('LŠZ P'!A$2:AN$2000,B957,5),INDEX('LŠZ H'!A$2:AM$2000,B957,5))</f>
        <v>OM-L003</v>
      </c>
      <c r="F957" s="298" t="str">
        <f>IF(A957="P",INDEX('LŠZ P'!A$2:AN$2000,B957,6),INDEX('LŠZ H'!A$2:AM$2000,B957,6))</f>
        <v>L003</v>
      </c>
      <c r="G957" s="258" t="str">
        <f>IF(A957="P",INDEX('LŠZ P'!A$2:AN$2000,B957,21),INDEX('LŠZ H'!A$2:AM$2000,B957,21))</f>
        <v>V/V</v>
      </c>
      <c r="H957" s="298">
        <f>IF(A957="P",INDEX('LŠZ P'!A$2:AN$2000,B957,17),INDEX('LŠZ H'!A$2:AM$2000,B957,17))</f>
        <v>22404</v>
      </c>
      <c r="I957" s="226">
        <v>43062</v>
      </c>
      <c r="J957" s="258" t="str">
        <f>IF(A957="P",INDEX('LŠZ P'!A$2:AN$2000,B957,2),INDEX('LŠZ H'!A$2:AM$2000,B957,2))</f>
        <v>MPK</v>
      </c>
      <c r="K957" s="299" t="str">
        <f>IF(A957="P",CONCATENATE(INDEX('LŠZ P'!A$2:AN$2000,B957,24),",",INDEX('LŠZ P'!A$2:AN$2000,B957,26)," ",INDEX('LŠZ P'!A$2:AN$2000,B957,25)),CONCATENATE(INDEX('LŠZ H'!A$2:AM$2000,B957,24),",",INDEX('LŠZ H'!A$2:AM$2000,B957,26)," ",INDEX('LŠZ H'!A$2:AM$2000,B957,25)))</f>
        <v>Športová 1072/8,DGAC 45430</v>
      </c>
      <c r="L957" s="297" t="str">
        <f>IF(A957="P",INDEX('LŠZ P'!A$2:AN$2000,B957,20),INDEX('LŠZ H'!A$2:AM$2000,B957,20))</f>
        <v>Jančiar</v>
      </c>
      <c r="M957" s="297" t="str">
        <f>IF(A957="P",CONCATENATE(INDEX('LŠZ P'!A$2:AN$2000,B957,3),"/",INDEX('LŠZ P'!A$2:AN$2000,B957,4)),CONCATENATE(INDEX('LŠZ H'!A$2:AM$2000,B957,3),"/",INDEX('LŠZ H'!A$2:AM$2000,B957,4)))</f>
        <v>NUCLEON 4 24/SCOUT ONE ENDURO</v>
      </c>
      <c r="N957" s="297" t="e">
        <f>IF(A957="P",CONCATENATE(INDEX('LŠZ P'!A$2:AN$2000,B957,23),";",INDEX('LŠZ P'!A$2:AN$2000,B957,42)),CONCATENATE(INDEX('LŠZ H'!A$2:AM$2000,B957,23),";",INDEX('LŠZ H'!A$2:AM$2000,B957,39)))</f>
        <v>#REF!</v>
      </c>
      <c r="O957" s="301">
        <v>43786</v>
      </c>
      <c r="P957" s="227"/>
    </row>
    <row r="958" spans="1:16">
      <c r="A958" s="300" t="s">
        <v>722</v>
      </c>
      <c r="B958" s="304">
        <v>1056</v>
      </c>
      <c r="C958" s="295">
        <v>955</v>
      </c>
      <c r="D958" s="225" t="str">
        <f>IF(A958="P",INDEX('LŠZ P'!A$2:AN$2000,B958,11),INDEX('LŠZ H'!A$2:AM$2000,B958,11))</f>
        <v>Miroslav KISEL</v>
      </c>
      <c r="E958" s="297" t="str">
        <f>IF(A958="P",INDEX('LŠZ P'!A$2:AN$2000,B958,5),INDEX('LŠZ H'!A$2:AM$2000,B958,5))</f>
        <v>OM-L056</v>
      </c>
      <c r="F958" s="298">
        <f>IF(A958="P",INDEX('LŠZ P'!A$2:AN$2000,B958,6),INDEX('LŠZ H'!A$2:AM$2000,B958,6))</f>
        <v>0</v>
      </c>
      <c r="G958" s="258" t="str">
        <f>IF(A958="P",INDEX('LŠZ P'!A$2:AN$2000,B958,21),INDEX('LŠZ H'!A$2:AM$2000,B958,21))</f>
        <v>P,Z</v>
      </c>
      <c r="H958" s="298">
        <f>IF(A958="P",INDEX('LŠZ P'!A$2:AN$2000,B958,17),INDEX('LŠZ H'!A$2:AM$2000,B958,17))</f>
        <v>22412</v>
      </c>
      <c r="I958" s="226">
        <v>43062</v>
      </c>
      <c r="J958" s="258" t="str">
        <f>IF(A958="P",INDEX('LŠZ P'!A$2:AN$2000,B958,2),INDEX('LŠZ H'!A$2:AM$2000,B958,2))</f>
        <v>PK</v>
      </c>
      <c r="K958" s="299" t="str">
        <f>IF(A958="P",CONCATENATE(INDEX('LŠZ P'!A$2:AN$2000,B958,24),",",INDEX('LŠZ P'!A$2:AN$2000,B958,26)," ",INDEX('LŠZ P'!A$2:AN$2000,B958,25)),CONCATENATE(INDEX('LŠZ H'!A$2:AM$2000,B958,24),",",INDEX('LŠZ H'!A$2:AM$2000,B958,26)," ",INDEX('LŠZ H'!A$2:AM$2000,B958,25)))</f>
        <v>Magočovská 53A,EN-A 45436</v>
      </c>
      <c r="L958" s="297" t="str">
        <f>IF(A958="P",INDEX('LŠZ P'!A$2:AN$2000,B958,20),INDEX('LŠZ H'!A$2:AM$2000,B958,20))</f>
        <v>Vrabec</v>
      </c>
      <c r="M958" s="297" t="str">
        <f>IF(A958="P",CONCATENATE(INDEX('LŠZ P'!A$2:AN$2000,B958,3),"/",INDEX('LŠZ P'!A$2:AN$2000,B958,4)),CONCATENATE(INDEX('LŠZ H'!A$2:AM$2000,B958,3),"/",INDEX('LŠZ H'!A$2:AM$2000,B958,4)))</f>
        <v>PLUTO 4 L/</v>
      </c>
      <c r="N958" s="297" t="e">
        <f>IF(A958="P",CONCATENATE(INDEX('LŠZ P'!A$2:AN$2000,B958,23),";",INDEX('LŠZ P'!A$2:AN$2000,B958,42)),CONCATENATE(INDEX('LŠZ H'!A$2:AM$2000,B958,23),";",INDEX('LŠZ H'!A$2:AM$2000,B958,39)))</f>
        <v>#REF!</v>
      </c>
      <c r="O958" s="301">
        <v>43786</v>
      </c>
      <c r="P958" s="227"/>
    </row>
    <row r="959" spans="1:16">
      <c r="A959" s="300" t="s">
        <v>722</v>
      </c>
      <c r="B959" s="304">
        <v>372</v>
      </c>
      <c r="C959" s="295">
        <v>956</v>
      </c>
      <c r="D959" s="225" t="str">
        <f>IF(A959="P",INDEX('LŠZ P'!A$2:AN$2000,B959,11),INDEX('LŠZ H'!A$2:AM$2000,B959,11))</f>
        <v>Peter KUČERA</v>
      </c>
      <c r="E959" s="297" t="str">
        <f>IF(A959="P",INDEX('LŠZ P'!A$2:AN$2000,B959,5),INDEX('LŠZ H'!A$2:AM$2000,B959,5))</f>
        <v>OM-P372</v>
      </c>
      <c r="F959" s="298">
        <f>IF(A959="P",INDEX('LŠZ P'!A$2:AN$2000,B959,6),INDEX('LŠZ H'!A$2:AM$2000,B959,6))</f>
        <v>0</v>
      </c>
      <c r="G959" s="258" t="str">
        <f>IF(A959="P",INDEX('LŠZ P'!A$2:AN$2000,B959,21),INDEX('LŠZ H'!A$2:AM$2000,B959,21))</f>
        <v>P</v>
      </c>
      <c r="H959" s="298">
        <f>IF(A959="P",INDEX('LŠZ P'!A$2:AN$2000,B959,17),INDEX('LŠZ H'!A$2:AM$2000,B959,17))</f>
        <v>22248</v>
      </c>
      <c r="I959" s="226">
        <v>43062</v>
      </c>
      <c r="J959" s="258" t="str">
        <f>IF(A959="P",INDEX('LŠZ P'!A$2:AN$2000,B959,2),INDEX('LŠZ H'!A$2:AM$2000,B959,2))</f>
        <v>PK</v>
      </c>
      <c r="K959" s="299" t="str">
        <f>IF(A959="P",CONCATENATE(INDEX('LŠZ P'!A$2:AN$2000,B959,24),",",INDEX('LŠZ P'!A$2:AN$2000,B959,26)," ",INDEX('LŠZ P'!A$2:AN$2000,B959,25)),CONCATENATE(INDEX('LŠZ H'!A$2:AM$2000,B959,24),",",INDEX('LŠZ H'!A$2:AM$2000,B959,26)," ",INDEX('LŠZ H'!A$2:AM$2000,B959,25)))</f>
        <v>Suchá nad Parnou 132,EN-C 46033</v>
      </c>
      <c r="L959" s="297" t="str">
        <f>IF(A959="P",INDEX('LŠZ P'!A$2:AN$2000,B959,20),INDEX('LŠZ H'!A$2:AM$2000,B959,20))</f>
        <v>Pap</v>
      </c>
      <c r="M959" s="297" t="str">
        <f>IF(A959="P",CONCATENATE(INDEX('LŠZ P'!A$2:AN$2000,B959,3),"/",INDEX('LŠZ P'!A$2:AN$2000,B959,4)),CONCATENATE(INDEX('LŠZ H'!A$2:AM$2000,B959,3),"/",INDEX('LŠZ H'!A$2:AM$2000,B959,4)))</f>
        <v>DELTA 4 ML/</v>
      </c>
      <c r="N959" s="297" t="e">
        <f>IF(A959="P",CONCATENATE(INDEX('LŠZ P'!A$2:AN$2000,B959,23),";",INDEX('LŠZ P'!A$2:AN$2000,B959,42)),CONCATENATE(INDEX('LŠZ H'!A$2:AM$2000,B959,23),";",INDEX('LŠZ H'!A$2:AM$2000,B959,39)))</f>
        <v>#REF!</v>
      </c>
      <c r="O959" s="301">
        <v>43786</v>
      </c>
      <c r="P959" s="227"/>
    </row>
    <row r="960" spans="1:16">
      <c r="A960" s="300" t="s">
        <v>722</v>
      </c>
      <c r="B960" s="304">
        <v>1098</v>
      </c>
      <c r="C960" s="295">
        <v>957</v>
      </c>
      <c r="D960" s="225" t="str">
        <f>IF(A960="P",INDEX('LŠZ P'!A$2:AN$2000,B960,11),INDEX('LŠZ H'!A$2:AM$2000,B960,11))</f>
        <v>Ing. Peter VÁGNER</v>
      </c>
      <c r="E960" s="297" t="str">
        <f>IF(A960="P",INDEX('LŠZ P'!A$2:AN$2000,B960,5),INDEX('LŠZ H'!A$2:AM$2000,B960,5))</f>
        <v>OM-L098</v>
      </c>
      <c r="F960" s="298">
        <f>IF(A960="P",INDEX('LŠZ P'!A$2:AN$2000,B960,6),INDEX('LŠZ H'!A$2:AM$2000,B960,6))</f>
        <v>0</v>
      </c>
      <c r="G960" s="258" t="str">
        <f>IF(A960="P",INDEX('LŠZ P'!A$2:AN$2000,B960,21),INDEX('LŠZ H'!A$2:AM$2000,B960,21))</f>
        <v>P</v>
      </c>
      <c r="H960" s="298">
        <f>IF(A960="P",INDEX('LŠZ P'!A$2:AN$2000,B960,17),INDEX('LŠZ H'!A$2:AM$2000,B960,17))</f>
        <v>15814</v>
      </c>
      <c r="I960" s="226">
        <v>43069</v>
      </c>
      <c r="J960" s="258" t="str">
        <f>IF(A960="P",INDEX('LŠZ P'!A$2:AN$2000,B960,2),INDEX('LŠZ H'!A$2:AM$2000,B960,2))</f>
        <v>PK</v>
      </c>
      <c r="K960" s="299" t="str">
        <f>IF(A960="P",CONCATENATE(INDEX('LŠZ P'!A$2:AN$2000,B960,24),",",INDEX('LŠZ P'!A$2:AN$2000,B960,26)," ",INDEX('LŠZ P'!A$2:AN$2000,B960,25)),CONCATENATE(INDEX('LŠZ H'!A$2:AM$2000,B960,24),",",INDEX('LŠZ H'!A$2:AM$2000,B960,26)," ",INDEX('LŠZ H'!A$2:AM$2000,B960,25)))</f>
        <v>Riazanská 60,EN-B 44620</v>
      </c>
      <c r="L960" s="297" t="str">
        <f>IF(A960="P",INDEX('LŠZ P'!A$2:AN$2000,B960,20),INDEX('LŠZ H'!A$2:AM$2000,B960,20))</f>
        <v>Jančiar</v>
      </c>
      <c r="M960" s="297" t="str">
        <f>IF(A960="P",CONCATENATE(INDEX('LŠZ P'!A$2:AN$2000,B960,3),"/",INDEX('LŠZ P'!A$2:AN$2000,B960,4)),CONCATENATE(INDEX('LŠZ H'!A$2:AM$2000,B960,3),"/",INDEX('LŠZ H'!A$2:AM$2000,B960,4)))</f>
        <v>BLACKLIGHT/</v>
      </c>
      <c r="N960" s="297" t="e">
        <f>IF(A960="P",CONCATENATE(INDEX('LŠZ P'!A$2:AN$2000,B960,23),";",INDEX('LŠZ P'!A$2:AN$2000,B960,42)),CONCATENATE(INDEX('LŠZ H'!A$2:AM$2000,B960,23),";",INDEX('LŠZ H'!A$2:AM$2000,B960,39)))</f>
        <v>#REF!</v>
      </c>
      <c r="O960" s="301">
        <v>43796</v>
      </c>
      <c r="P960" s="227"/>
    </row>
    <row r="961" spans="1:16">
      <c r="A961" s="302" t="s">
        <v>722</v>
      </c>
      <c r="B961" s="304">
        <v>1080</v>
      </c>
      <c r="C961" s="295">
        <v>958</v>
      </c>
      <c r="D961" s="225" t="str">
        <f>IF(A961="P",INDEX('LŠZ P'!A$2:AN$2000,B961,11),INDEX('LŠZ H'!A$2:AM$2000,B961,11))</f>
        <v>Peter WEIS</v>
      </c>
      <c r="E961" s="297" t="str">
        <f>IF(A961="P",INDEX('LŠZ P'!A$2:AN$2000,B961,5),INDEX('LŠZ H'!A$2:AM$2000,B961,5))</f>
        <v>OM-L080</v>
      </c>
      <c r="F961" s="298">
        <f>IF(A961="P",INDEX('LŠZ P'!A$2:AN$2000,B961,6),INDEX('LŠZ H'!A$2:AM$2000,B961,6))</f>
        <v>0</v>
      </c>
      <c r="G961" s="258" t="str">
        <f>IF(A961="P",INDEX('LŠZ P'!A$2:AN$2000,B961,21),INDEX('LŠZ H'!A$2:AM$2000,B961,21))</f>
        <v>P</v>
      </c>
      <c r="H961" s="298">
        <f>IF(A961="P",INDEX('LŠZ P'!A$2:AN$2000,B961,17),INDEX('LŠZ H'!A$2:AM$2000,B961,17))</f>
        <v>19114</v>
      </c>
      <c r="I961" s="226">
        <v>43069</v>
      </c>
      <c r="J961" s="258" t="str">
        <f>IF(A961="P",INDEX('LŠZ P'!A$2:AN$2000,B961,2),INDEX('LŠZ H'!A$2:AM$2000,B961,2))</f>
        <v>PK</v>
      </c>
      <c r="K961" s="299" t="str">
        <f>IF(A961="P",CONCATENATE(INDEX('LŠZ P'!A$2:AN$2000,B961,24),",",INDEX('LŠZ P'!A$2:AN$2000,B961,26)," ",INDEX('LŠZ P'!A$2:AN$2000,B961,25)),CONCATENATE(INDEX('LŠZ H'!A$2:AM$2000,B961,24),",",INDEX('LŠZ H'!A$2:AM$2000,B961,26)," ",INDEX('LŠZ H'!A$2:AM$2000,B961,25)))</f>
        <v>Klačno 19/7,EN-B 44995</v>
      </c>
      <c r="L961" s="297" t="str">
        <f>IF(A961="P",INDEX('LŠZ P'!A$2:AN$2000,B961,20),INDEX('LŠZ H'!A$2:AM$2000,B961,20))</f>
        <v>Muhelyi</v>
      </c>
      <c r="M961" s="297" t="str">
        <f>IF(A961="P",CONCATENATE(INDEX('LŠZ P'!A$2:AN$2000,B961,3),"/",INDEX('LŠZ P'!A$2:AN$2000,B961,4)),CONCATENATE(INDEX('LŠZ H'!A$2:AM$2000,B961,3),"/",INDEX('LŠZ H'!A$2:AM$2000,B961,4)))</f>
        <v>COMET 2 M/</v>
      </c>
      <c r="N961" s="297" t="e">
        <f>IF(A961="P",CONCATENATE(INDEX('LŠZ P'!A$2:AN$2000,B961,23),";",INDEX('LŠZ P'!A$2:AN$2000,B961,42)),CONCATENATE(INDEX('LŠZ H'!A$2:AM$2000,B961,23),";",INDEX('LŠZ H'!A$2:AM$2000,B961,39)))</f>
        <v>#REF!</v>
      </c>
      <c r="O961" s="301">
        <v>43791</v>
      </c>
      <c r="P961" s="227"/>
    </row>
    <row r="962" spans="1:16">
      <c r="A962" s="302" t="s">
        <v>489</v>
      </c>
      <c r="B962" s="304">
        <v>420</v>
      </c>
      <c r="C962" s="295">
        <v>959</v>
      </c>
      <c r="D962" s="225" t="str">
        <f>IF(A962="P",INDEX('LŠZ P'!A$2:AN$2000,B962,11),INDEX('LŠZ H'!A$2:AM$2000,B962,11))</f>
        <v>Ing. Stanislav MACICHA</v>
      </c>
      <c r="E962" s="297" t="str">
        <f>IF(A962="P",INDEX('LŠZ P'!A$2:AN$2000,B962,5),INDEX('LŠZ H'!A$2:AM$2000,B962,5))</f>
        <v>OM-H420</v>
      </c>
      <c r="F962" s="298">
        <f>IF(A962="P",INDEX('LŠZ P'!A$2:AN$2000,B962,6),INDEX('LŠZ H'!A$2:AM$2000,B962,6))</f>
        <v>0</v>
      </c>
      <c r="G962" s="258" t="str">
        <f>IF(A962="P",INDEX('LŠZ P'!A$2:AN$2000,B962,21),INDEX('LŠZ H'!A$2:AM$2000,B962,21))</f>
        <v>P</v>
      </c>
      <c r="H962" s="298">
        <f>IF(A962="P",INDEX('LŠZ P'!A$2:AN$2000,B962,17),INDEX('LŠZ H'!A$2:AM$2000,B962,17))</f>
        <v>17943</v>
      </c>
      <c r="I962" s="226">
        <v>43069</v>
      </c>
      <c r="J962" s="258" t="str">
        <f>IF(A962="P",INDEX('LŠZ P'!A$2:AN$2000,B962,2),INDEX('LŠZ H'!A$2:AM$2000,B962,2))</f>
        <v>ZK</v>
      </c>
      <c r="K962" s="299" t="str">
        <f>IF(A962="P",CONCATENATE(INDEX('LŠZ P'!A$2:AN$2000,B962,24),",",INDEX('LŠZ P'!A$2:AN$2000,B962,26)," ",INDEX('LŠZ P'!A$2:AN$2000,B962,25)),CONCATENATE(INDEX('LŠZ H'!A$2:AM$2000,B962,24),",",INDEX('LŠZ H'!A$2:AM$2000,B962,26)," ",INDEX('LŠZ H'!A$2:AM$2000,B962,25)))</f>
        <v>Kuková 159,086 44 Kuková</v>
      </c>
      <c r="L962" s="297" t="str">
        <f>IF(A962="P",INDEX('LŠZ P'!A$2:AN$2000,B962,20),INDEX('LŠZ H'!A$2:AM$2000,B962,20))</f>
        <v>Sojka</v>
      </c>
      <c r="M962" s="297" t="str">
        <f>IF(A962="P",CONCATENATE(INDEX('LŠZ P'!A$2:AN$2000,B962,3),"/",INDEX('LŠZ P'!A$2:AN$2000,B962,4)),CONCATENATE(INDEX('LŠZ H'!A$2:AM$2000,B962,3),"/",INDEX('LŠZ H'!A$2:AM$2000,B962,4)))</f>
        <v>RX 2 L/</v>
      </c>
      <c r="N962" s="297" t="str">
        <f>IF(A962="P",CONCATENATE(INDEX('LŠZ P'!A$2:AN$2000,B962,23),";",INDEX('LŠZ P'!A$2:AN$2000,B962,42)),CONCATENATE(INDEX('LŠZ H'!A$2:AM$2000,B962,23),";",INDEX('LŠZ H'!A$2:AM$2000,B962,39)))</f>
        <v>90,09;</v>
      </c>
      <c r="O962" s="301">
        <v>43759</v>
      </c>
      <c r="P962" s="227"/>
    </row>
    <row r="963" spans="1:16">
      <c r="A963" s="302" t="s">
        <v>489</v>
      </c>
      <c r="B963" s="304">
        <v>498</v>
      </c>
      <c r="C963" s="295">
        <v>960</v>
      </c>
      <c r="D963" s="225">
        <f>IF(A963="P",INDEX('LŠZ P'!A$2:AN$2000,B963,11),INDEX('LŠZ H'!A$2:AM$2000,B963,11))</f>
        <v>0</v>
      </c>
      <c r="E963" s="297" t="str">
        <f>IF(A963="P",INDEX('LŠZ P'!A$2:AN$2000,B963,5),INDEX('LŠZ H'!A$2:AM$2000,B963,5))</f>
        <v>OM-H498</v>
      </c>
      <c r="F963" s="298">
        <f>IF(A963="P",INDEX('LŠZ P'!A$2:AN$2000,B963,6),INDEX('LŠZ H'!A$2:AM$2000,B963,6))</f>
        <v>0</v>
      </c>
      <c r="G963" s="258">
        <f>IF(A963="P",INDEX('LŠZ P'!A$2:AN$2000,B963,21),INDEX('LŠZ H'!A$2:AM$2000,B963,21))</f>
        <v>0</v>
      </c>
      <c r="H963" s="298">
        <f>IF(A963="P",INDEX('LŠZ P'!A$2:AN$2000,B963,17),INDEX('LŠZ H'!A$2:AM$2000,B963,17))</f>
        <v>0</v>
      </c>
      <c r="I963" s="226">
        <v>43069</v>
      </c>
      <c r="J963" s="258" t="str">
        <f>IF(A963="P",INDEX('LŠZ P'!A$2:AN$2000,B963,2),INDEX('LŠZ H'!A$2:AM$2000,B963,2))</f>
        <v>12.10.2022 - e-mail, predaj do ČR</v>
      </c>
      <c r="K963" s="299" t="str">
        <f>IF(A963="P",CONCATENATE(INDEX('LŠZ P'!A$2:AN$2000,B963,24),",",INDEX('LŠZ P'!A$2:AN$2000,B963,26)," ",INDEX('LŠZ P'!A$2:AN$2000,B963,25)),CONCATENATE(INDEX('LŠZ H'!A$2:AM$2000,B963,24),",",INDEX('LŠZ H'!A$2:AM$2000,B963,26)," ",INDEX('LŠZ H'!A$2:AM$2000,B963,25)))</f>
        <v xml:space="preserve">, </v>
      </c>
      <c r="L963" s="297">
        <f>IF(A963="P",INDEX('LŠZ P'!A$2:AN$2000,B963,20),INDEX('LŠZ H'!A$2:AM$2000,B963,20))</f>
        <v>0</v>
      </c>
      <c r="M963" s="297" t="str">
        <f>IF(A963="P",CONCATENATE(INDEX('LŠZ P'!A$2:AN$2000,B963,3),"/",INDEX('LŠZ P'!A$2:AN$2000,B963,4)),CONCATENATE(INDEX('LŠZ H'!A$2:AM$2000,B963,3),"/",INDEX('LŠZ H'!A$2:AM$2000,B963,4)))</f>
        <v>/</v>
      </c>
      <c r="N963" s="297" t="str">
        <f>IF(A963="P",CONCATENATE(INDEX('LŠZ P'!A$2:AN$2000,B963,23),";",INDEX('LŠZ P'!A$2:AN$2000,B963,42)),CONCATENATE(INDEX('LŠZ H'!A$2:AM$2000,B963,23),";",INDEX('LŠZ H'!A$2:AM$2000,B963,39)))</f>
        <v>;</v>
      </c>
      <c r="O963" s="301">
        <v>43773</v>
      </c>
      <c r="P963" s="227"/>
    </row>
    <row r="964" spans="1:16">
      <c r="A964" s="300" t="s">
        <v>722</v>
      </c>
      <c r="B964" s="304">
        <v>247</v>
      </c>
      <c r="C964" s="295">
        <v>961</v>
      </c>
      <c r="D964" s="225">
        <f>IF(A964="P",INDEX('LŠZ P'!A$2:AN$2000,B964,11),INDEX('LŠZ H'!A$2:AM$2000,B964,11))</f>
        <v>0</v>
      </c>
      <c r="E964" s="297" t="str">
        <f>IF(A964="P",INDEX('LŠZ P'!A$2:AN$2000,B964,5),INDEX('LŠZ H'!A$2:AM$2000,B964,5))</f>
        <v>OM-P247</v>
      </c>
      <c r="F964" s="298">
        <f>IF(A964="P",INDEX('LŠZ P'!A$2:AN$2000,B964,6),INDEX('LŠZ H'!A$2:AM$2000,B964,6))</f>
        <v>0</v>
      </c>
      <c r="G964" s="258">
        <f>IF(A964="P",INDEX('LŠZ P'!A$2:AN$2000,B964,21),INDEX('LŠZ H'!A$2:AM$2000,B964,21))</f>
        <v>0</v>
      </c>
      <c r="H964" s="298">
        <f>IF(A964="P",INDEX('LŠZ P'!A$2:AN$2000,B964,17),INDEX('LŠZ H'!A$2:AM$2000,B964,17))</f>
        <v>0</v>
      </c>
      <c r="I964" s="226">
        <v>43073</v>
      </c>
      <c r="J964" s="258" t="str">
        <f>IF(A964="P",INDEX('LŠZ P'!A$2:AN$2000,B964,2),INDEX('LŠZ H'!A$2:AM$2000,B964,2))</f>
        <v>1.8.2023, email-predaj, staršie LŠZ</v>
      </c>
      <c r="K964" s="299" t="str">
        <f>IF(A964="P",CONCATENATE(INDEX('LŠZ P'!A$2:AN$2000,B964,24),",",INDEX('LŠZ P'!A$2:AN$2000,B964,26)," ",INDEX('LŠZ P'!A$2:AN$2000,B964,25)),CONCATENATE(INDEX('LŠZ H'!A$2:AM$2000,B964,24),",",INDEX('LŠZ H'!A$2:AM$2000,B964,26)," ",INDEX('LŠZ H'!A$2:AM$2000,B964,25)))</f>
        <v xml:space="preserve">, </v>
      </c>
      <c r="L964" s="297">
        <f>IF(A964="P",INDEX('LŠZ P'!A$2:AN$2000,B964,20),INDEX('LŠZ H'!A$2:AM$2000,B964,20))</f>
        <v>0</v>
      </c>
      <c r="M964" s="297" t="str">
        <f>IF(A964="P",CONCATENATE(INDEX('LŠZ P'!A$2:AN$2000,B964,3),"/",INDEX('LŠZ P'!A$2:AN$2000,B964,4)),CONCATENATE(INDEX('LŠZ H'!A$2:AM$2000,B964,3),"/",INDEX('LŠZ H'!A$2:AM$2000,B964,4)))</f>
        <v>/</v>
      </c>
      <c r="N964" s="297" t="e">
        <f>IF(A964="P",CONCATENATE(INDEX('LŠZ P'!A$2:AN$2000,B964,23),";",INDEX('LŠZ P'!A$2:AN$2000,B964,42)),CONCATENATE(INDEX('LŠZ H'!A$2:AM$2000,B964,23),";",INDEX('LŠZ H'!A$2:AM$2000,B964,39)))</f>
        <v>#REF!</v>
      </c>
      <c r="O964" s="301">
        <v>43800</v>
      </c>
      <c r="P964" s="227"/>
    </row>
    <row r="965" spans="1:16">
      <c r="A965" s="302" t="s">
        <v>722</v>
      </c>
      <c r="B965" s="304">
        <v>1203</v>
      </c>
      <c r="C965" s="295">
        <v>962</v>
      </c>
      <c r="D965" s="225" t="str">
        <f>IF(A965="P",INDEX('LŠZ P'!A$2:AN$2000,B965,11),INDEX('LŠZ H'!A$2:AM$2000,B965,11))</f>
        <v>Ján KALMAN</v>
      </c>
      <c r="E965" s="297" t="str">
        <f>IF(A965="P",INDEX('LŠZ P'!A$2:AN$2000,B965,5),INDEX('LŠZ H'!A$2:AM$2000,B965,5))</f>
        <v>OM-L203</v>
      </c>
      <c r="F965" s="298" t="str">
        <f>IF(A965="P",INDEX('LŠZ P'!A$2:AN$2000,B965,6),INDEX('LŠZ H'!A$2:AM$2000,B965,6))</f>
        <v>L202</v>
      </c>
      <c r="G965" s="258" t="str">
        <f>IF(A965="P",INDEX('LŠZ P'!A$2:AN$2000,B965,21),INDEX('LŠZ H'!A$2:AM$2000,B965,21))</f>
        <v>P</v>
      </c>
      <c r="H965" s="298">
        <f>IF(A965="P",INDEX('LŠZ P'!A$2:AN$2000,B965,17),INDEX('LŠZ H'!A$2:AM$2000,B965,17))</f>
        <v>21474</v>
      </c>
      <c r="I965" s="226">
        <v>43080</v>
      </c>
      <c r="J965" s="258" t="str">
        <f>IF(A965="P",INDEX('LŠZ P'!A$2:AN$2000,B965,2),INDEX('LŠZ H'!A$2:AM$2000,B965,2))</f>
        <v>T</v>
      </c>
      <c r="K965" s="299" t="str">
        <f>IF(A965="P",CONCATENATE(INDEX('LŠZ P'!A$2:AN$2000,B965,24),",",INDEX('LŠZ P'!A$2:AN$2000,B965,26)," ",INDEX('LŠZ P'!A$2:AN$2000,B965,25)),CONCATENATE(INDEX('LŠZ H'!A$2:AM$2000,B965,24),",",INDEX('LŠZ H'!A$2:AM$2000,B965,26)," ",INDEX('LŠZ H'!A$2:AM$2000,B965,25)))</f>
        <v>Hrabové 154,EN-A 45151</v>
      </c>
      <c r="L965" s="297" t="str">
        <f>IF(A965="P",INDEX('LŠZ P'!A$2:AN$2000,B965,20),INDEX('LŠZ H'!A$2:AM$2000,B965,20))</f>
        <v>Ďurina/Adame</v>
      </c>
      <c r="M965" s="297" t="str">
        <f>IF(A965="P",CONCATENATE(INDEX('LŠZ P'!A$2:AN$2000,B965,3),"/",INDEX('LŠZ P'!A$2:AN$2000,B965,4)),CONCATENATE(INDEX('LŠZ H'!A$2:AM$2000,B965,3),"/",INDEX('LŠZ H'!A$2:AM$2000,B965,4)))</f>
        <v>/MINIPLANE THOR 130</v>
      </c>
      <c r="N965" s="297" t="e">
        <f>IF(A965="P",CONCATENATE(INDEX('LŠZ P'!A$2:AN$2000,B965,23),";",INDEX('LŠZ P'!A$2:AN$2000,B965,42)),CONCATENATE(INDEX('LŠZ H'!A$2:AM$2000,B965,23),";",INDEX('LŠZ H'!A$2:AM$2000,B965,39)))</f>
        <v>#REF!</v>
      </c>
      <c r="O965" s="301">
        <v>43804</v>
      </c>
      <c r="P965" s="227"/>
    </row>
    <row r="966" spans="1:16">
      <c r="A966" s="300" t="s">
        <v>489</v>
      </c>
      <c r="B966" s="304">
        <v>111</v>
      </c>
      <c r="C966" s="295">
        <v>963</v>
      </c>
      <c r="D966" s="225" t="str">
        <f>IF(A966="P",INDEX('LŠZ P'!A$2:AN$2000,B966,11),INDEX('LŠZ H'!A$2:AM$2000,B966,11))</f>
        <v>Vladimír HIRJAK</v>
      </c>
      <c r="E966" s="297" t="str">
        <f>IF(A966="P",INDEX('LŠZ P'!A$2:AN$2000,B966,5),INDEX('LŠZ H'!A$2:AM$2000,B966,5))</f>
        <v>OM-H111</v>
      </c>
      <c r="F966" s="298">
        <f>IF(A966="P",INDEX('LŠZ P'!A$2:AN$2000,B966,6),INDEX('LŠZ H'!A$2:AM$2000,B966,6))</f>
        <v>0</v>
      </c>
      <c r="G966" s="258" t="str">
        <f>IF(A966="P",INDEX('LŠZ P'!A$2:AN$2000,B966,21),INDEX('LŠZ H'!A$2:AM$2000,B966,21))</f>
        <v>P</v>
      </c>
      <c r="H966" s="298">
        <f>IF(A966="P",INDEX('LŠZ P'!A$2:AN$2000,B966,17),INDEX('LŠZ H'!A$2:AM$2000,B966,17))</f>
        <v>22002</v>
      </c>
      <c r="I966" s="226">
        <v>43081</v>
      </c>
      <c r="J966" s="258" t="str">
        <f>IF(A966="P",INDEX('LŠZ P'!A$2:AN$2000,B966,2),INDEX('LŠZ H'!A$2:AM$2000,B966,2))</f>
        <v>MZK</v>
      </c>
      <c r="K966" s="299" t="str">
        <f>IF(A966="P",CONCATENATE(INDEX('LŠZ P'!A$2:AN$2000,B966,24),",",INDEX('LŠZ P'!A$2:AN$2000,B966,26)," ",INDEX('LŠZ P'!A$2:AN$2000,B966,25)),CONCATENATE(INDEX('LŠZ H'!A$2:AM$2000,B966,24),",",INDEX('LŠZ H'!A$2:AM$2000,B966,26)," ",INDEX('LŠZ H'!A$2:AM$2000,B966,25)))</f>
        <v>Jasenov 91,066 01 Humenné</v>
      </c>
      <c r="L966" s="297" t="str">
        <f>IF(A966="P",INDEX('LŠZ P'!A$2:AN$2000,B966,20),INDEX('LŠZ H'!A$2:AM$2000,B966,20))</f>
        <v>Krempaský</v>
      </c>
      <c r="M966" s="297" t="str">
        <f>IF(A966="P",CONCATENATE(INDEX('LŠZ P'!A$2:AN$2000,B966,3),"/",INDEX('LŠZ P'!A$2:AN$2000,B966,4)),CONCATENATE(INDEX('LŠZ H'!A$2:AM$2000,B966,3),"/",INDEX('LŠZ H'!A$2:AM$2000,B966,4)))</f>
        <v>C 15 TN/KRAKEN/</v>
      </c>
      <c r="N966" s="297" t="str">
        <f>IF(A966="P",CONCATENATE(INDEX('LŠZ P'!A$2:AN$2000,B966,23),";",INDEX('LŠZ P'!A$2:AN$2000,B966,42)),CONCATENATE(INDEX('LŠZ H'!A$2:AM$2000,B966,23),";",INDEX('LŠZ H'!A$2:AM$2000,B966,39)))</f>
        <v>117,38/136;</v>
      </c>
      <c r="O966" s="301">
        <v>43803</v>
      </c>
      <c r="P966" s="227"/>
    </row>
    <row r="967" spans="1:16">
      <c r="A967" s="300" t="s">
        <v>489</v>
      </c>
      <c r="B967" s="304">
        <v>415</v>
      </c>
      <c r="C967" s="295">
        <v>964</v>
      </c>
      <c r="D967" s="225">
        <f>IF(A967="P",INDEX('LŠZ P'!A$2:AN$2000,B967,11),INDEX('LŠZ H'!A$2:AM$2000,B967,11))</f>
        <v>0</v>
      </c>
      <c r="E967" s="297" t="str">
        <f>IF(A967="P",INDEX('LŠZ P'!A$2:AN$2000,B967,5),INDEX('LŠZ H'!A$2:AM$2000,B967,5))</f>
        <v>OM-H415</v>
      </c>
      <c r="F967" s="298">
        <f>IF(A967="P",INDEX('LŠZ P'!A$2:AN$2000,B967,6),INDEX('LŠZ H'!A$2:AM$2000,B967,6))</f>
        <v>0</v>
      </c>
      <c r="G967" s="258">
        <f>IF(A967="P",INDEX('LŠZ P'!A$2:AN$2000,B967,21),INDEX('LŠZ H'!A$2:AM$2000,B967,21))</f>
        <v>0</v>
      </c>
      <c r="H967" s="298">
        <f>IF(A967="P",INDEX('LŠZ P'!A$2:AN$2000,B967,17),INDEX('LŠZ H'!A$2:AM$2000,B967,17))</f>
        <v>0</v>
      </c>
      <c r="I967" s="226">
        <v>43081</v>
      </c>
      <c r="J967" s="258" t="str">
        <f>IF(A967="P",INDEX('LŠZ P'!A$2:AN$2000,B967,2),INDEX('LŠZ H'!A$2:AM$2000,B967,2))</f>
        <v>12.10.2022 - F. NÍZNER - neplatný viac ako 24 mesiacov</v>
      </c>
      <c r="K967" s="299" t="str">
        <f>IF(A967="P",CONCATENATE(INDEX('LŠZ P'!A$2:AN$2000,B967,24),",",INDEX('LŠZ P'!A$2:AN$2000,B967,26)," ",INDEX('LŠZ P'!A$2:AN$2000,B967,25)),CONCATENATE(INDEX('LŠZ H'!A$2:AM$2000,B967,24),",",INDEX('LŠZ H'!A$2:AM$2000,B967,26)," ",INDEX('LŠZ H'!A$2:AM$2000,B967,25)))</f>
        <v xml:space="preserve">, </v>
      </c>
      <c r="L967" s="297">
        <f>IF(A967="P",INDEX('LŠZ P'!A$2:AN$2000,B967,20),INDEX('LŠZ H'!A$2:AM$2000,B967,20))</f>
        <v>0</v>
      </c>
      <c r="M967" s="297" t="str">
        <f>IF(A967="P",CONCATENATE(INDEX('LŠZ P'!A$2:AN$2000,B967,3),"/",INDEX('LŠZ P'!A$2:AN$2000,B967,4)),CONCATENATE(INDEX('LŠZ H'!A$2:AM$2000,B967,3),"/",INDEX('LŠZ H'!A$2:AM$2000,B967,4)))</f>
        <v>/</v>
      </c>
      <c r="N967" s="297" t="str">
        <f>IF(A967="P",CONCATENATE(INDEX('LŠZ P'!A$2:AN$2000,B967,23),";",INDEX('LŠZ P'!A$2:AN$2000,B967,42)),CONCATENATE(INDEX('LŠZ H'!A$2:AM$2000,B967,23),";",INDEX('LŠZ H'!A$2:AM$2000,B967,39)))</f>
        <v>;</v>
      </c>
      <c r="O967" s="301">
        <v>43808</v>
      </c>
      <c r="P967" s="227"/>
    </row>
    <row r="968" spans="1:16">
      <c r="A968" s="300" t="s">
        <v>489</v>
      </c>
      <c r="B968" s="304">
        <v>422</v>
      </c>
      <c r="C968" s="295">
        <v>965</v>
      </c>
      <c r="D968" s="225" t="str">
        <f>IF(A968="P",INDEX('LŠZ P'!A$2:AN$2000,B968,11),INDEX('LŠZ H'!A$2:AM$2000,B968,11))</f>
        <v>Vladimír HIRJAK</v>
      </c>
      <c r="E968" s="297" t="str">
        <f>IF(A968="P",INDEX('LŠZ P'!A$2:AN$2000,B968,5),INDEX('LŠZ H'!A$2:AM$2000,B968,5))</f>
        <v>OM-H422</v>
      </c>
      <c r="F968" s="298">
        <f>IF(A968="P",INDEX('LŠZ P'!A$2:AN$2000,B968,6),INDEX('LŠZ H'!A$2:AM$2000,B968,6))</f>
        <v>0</v>
      </c>
      <c r="G968" s="258" t="str">
        <f>IF(A968="P",INDEX('LŠZ P'!A$2:AN$2000,B968,21),INDEX('LŠZ H'!A$2:AM$2000,B968,21))</f>
        <v>P</v>
      </c>
      <c r="H968" s="298">
        <f>IF(A968="P",INDEX('LŠZ P'!A$2:AN$2000,B968,17),INDEX('LŠZ H'!A$2:AM$2000,B968,17))</f>
        <v>14387</v>
      </c>
      <c r="I968" s="226">
        <v>43081</v>
      </c>
      <c r="J968" s="258" t="str">
        <f>IF(A968="P",INDEX('LŠZ P'!A$2:AN$2000,B968,2),INDEX('LŠZ H'!A$2:AM$2000,B968,2))</f>
        <v>ZK</v>
      </c>
      <c r="K968" s="299" t="str">
        <f>IF(A968="P",CONCATENATE(INDEX('LŠZ P'!A$2:AN$2000,B968,24),",",INDEX('LŠZ P'!A$2:AN$2000,B968,26)," ",INDEX('LŠZ P'!A$2:AN$2000,B968,25)),CONCATENATE(INDEX('LŠZ H'!A$2:AM$2000,B968,24),",",INDEX('LŠZ H'!A$2:AM$2000,B968,26)," ",INDEX('LŠZ H'!A$2:AM$2000,B968,25)))</f>
        <v>Jasenov 91,066 01 Humenné</v>
      </c>
      <c r="L968" s="297" t="str">
        <f>IF(A968="P",INDEX('LŠZ P'!A$2:AN$2000,B968,20),INDEX('LŠZ H'!A$2:AM$2000,B968,20))</f>
        <v>Krempaský</v>
      </c>
      <c r="M968" s="297" t="str">
        <f>IF(A968="P",CONCATENATE(INDEX('LŠZ P'!A$2:AN$2000,B968,3),"/",INDEX('LŠZ P'!A$2:AN$2000,B968,4)),CONCATENATE(INDEX('LŠZ H'!A$2:AM$2000,B968,3),"/",INDEX('LŠZ H'!A$2:AM$2000,B968,4)))</f>
        <v>DUCK D 2-180/</v>
      </c>
      <c r="N968" s="297" t="str">
        <f>IF(A968="P",CONCATENATE(INDEX('LŠZ P'!A$2:AN$2000,B968,23),";",INDEX('LŠZ P'!A$2:AN$2000,B968,42)),CONCATENATE(INDEX('LŠZ H'!A$2:AM$2000,B968,23),";",INDEX('LŠZ H'!A$2:AM$2000,B968,39)))</f>
        <v>25,05;</v>
      </c>
      <c r="O968" s="301">
        <v>43808</v>
      </c>
      <c r="P968" s="227"/>
    </row>
    <row r="969" spans="1:16">
      <c r="A969" s="302" t="s">
        <v>489</v>
      </c>
      <c r="B969" s="304">
        <v>442</v>
      </c>
      <c r="C969" s="295">
        <v>966</v>
      </c>
      <c r="D969" s="225">
        <f>IF(A969="P",INDEX('LŠZ P'!A$2:AN$2000,B969,11),INDEX('LŠZ H'!A$2:AM$2000,B969,11))</f>
        <v>0</v>
      </c>
      <c r="E969" s="297" t="str">
        <f>IF(A969="P",INDEX('LŠZ P'!A$2:AN$2000,B969,5),INDEX('LŠZ H'!A$2:AM$2000,B969,5))</f>
        <v>OM-H442</v>
      </c>
      <c r="F969" s="298">
        <f>IF(A969="P",INDEX('LŠZ P'!A$2:AN$2000,B969,6),INDEX('LŠZ H'!A$2:AM$2000,B969,6))</f>
        <v>0</v>
      </c>
      <c r="G969" s="258">
        <f>IF(A969="P",INDEX('LŠZ P'!A$2:AN$2000,B969,21),INDEX('LŠZ H'!A$2:AM$2000,B969,21))</f>
        <v>0</v>
      </c>
      <c r="H969" s="298">
        <f>IF(A969="P",INDEX('LŠZ P'!A$2:AN$2000,B969,17),INDEX('LŠZ H'!A$2:AM$2000,B969,17))</f>
        <v>0</v>
      </c>
      <c r="I969" s="226">
        <v>43082</v>
      </c>
      <c r="J969" s="258">
        <f>IF(A969="P",INDEX('LŠZ P'!A$2:AN$2000,B969,2),INDEX('LŠZ H'!A$2:AM$2000,B969,2))</f>
        <v>0</v>
      </c>
      <c r="K969" s="299" t="str">
        <f>IF(A969="P",CONCATENATE(INDEX('LŠZ P'!A$2:AN$2000,B969,24),",",INDEX('LŠZ P'!A$2:AN$2000,B969,26)," ",INDEX('LŠZ P'!A$2:AN$2000,B969,25)),CONCATENATE(INDEX('LŠZ H'!A$2:AM$2000,B969,24),",",INDEX('LŠZ H'!A$2:AM$2000,B969,26)," ",INDEX('LŠZ H'!A$2:AM$2000,B969,25)))</f>
        <v xml:space="preserve">, </v>
      </c>
      <c r="L969" s="297">
        <f>IF(A969="P",INDEX('LŠZ P'!A$2:AN$2000,B969,20),INDEX('LŠZ H'!A$2:AM$2000,B969,20))</f>
        <v>0</v>
      </c>
      <c r="M969" s="297" t="str">
        <f>IF(A969="P",CONCATENATE(INDEX('LŠZ P'!A$2:AN$2000,B969,3),"/",INDEX('LŠZ P'!A$2:AN$2000,B969,4)),CONCATENATE(INDEX('LŠZ H'!A$2:AM$2000,B969,3),"/",INDEX('LŠZ H'!A$2:AM$2000,B969,4)))</f>
        <v>/</v>
      </c>
      <c r="N969" s="297" t="str">
        <f>IF(A969="P",CONCATENATE(INDEX('LŠZ P'!A$2:AN$2000,B969,23),";",INDEX('LŠZ P'!A$2:AN$2000,B969,42)),CONCATENATE(INDEX('LŠZ H'!A$2:AM$2000,B969,23),";",INDEX('LŠZ H'!A$2:AM$2000,B969,39)))</f>
        <v>;</v>
      </c>
      <c r="O969" s="301">
        <v>43808</v>
      </c>
      <c r="P969" s="227"/>
    </row>
    <row r="970" spans="1:16">
      <c r="A970" s="300" t="s">
        <v>489</v>
      </c>
      <c r="B970" s="304">
        <v>423</v>
      </c>
      <c r="C970" s="295">
        <v>967</v>
      </c>
      <c r="D970" s="225" t="str">
        <f>IF(A970="P",INDEX('LŠZ P'!A$2:AN$2000,B970,11),INDEX('LŠZ H'!A$2:AM$2000,B970,11))</f>
        <v>doc. Ing. Branislav BUĽKO, PhD.</v>
      </c>
      <c r="E970" s="297" t="str">
        <f>IF(A970="P",INDEX('LŠZ P'!A$2:AN$2000,B970,5),INDEX('LŠZ H'!A$2:AM$2000,B970,5))</f>
        <v>OM-H423</v>
      </c>
      <c r="F970" s="298">
        <f>IF(A970="P",INDEX('LŠZ P'!A$2:AN$2000,B970,6),INDEX('LŠZ H'!A$2:AM$2000,B970,6))</f>
        <v>0</v>
      </c>
      <c r="G970" s="258" t="str">
        <f>IF(A970="P",INDEX('LŠZ P'!A$2:AN$2000,B970,21),INDEX('LŠZ H'!A$2:AM$2000,B970,21))</f>
        <v>P</v>
      </c>
      <c r="H970" s="298">
        <f>IF(A970="P",INDEX('LŠZ P'!A$2:AN$2000,B970,17),INDEX('LŠZ H'!A$2:AM$2000,B970,17))</f>
        <v>20241</v>
      </c>
      <c r="I970" s="226">
        <v>43082</v>
      </c>
      <c r="J970" s="258" t="str">
        <f>IF(A970="P",INDEX('LŠZ P'!A$2:AN$2000,B970,2),INDEX('LŠZ H'!A$2:AM$2000,B970,2))</f>
        <v>ZK</v>
      </c>
      <c r="K970" s="299" t="str">
        <f>IF(A970="P",CONCATENATE(INDEX('LŠZ P'!A$2:AN$2000,B970,24),",",INDEX('LŠZ P'!A$2:AN$2000,B970,26)," ",INDEX('LŠZ P'!A$2:AN$2000,B970,25)),CONCATENATE(INDEX('LŠZ H'!A$2:AM$2000,B970,24),",",INDEX('LŠZ H'!A$2:AM$2000,B970,26)," ",INDEX('LŠZ H'!A$2:AM$2000,B970,25)))</f>
        <v>Mosadzná 8,040 17 Košice</v>
      </c>
      <c r="L970" s="297" t="str">
        <f>IF(A970="P",INDEX('LŠZ P'!A$2:AN$2000,B970,20),INDEX('LŠZ H'!A$2:AM$2000,B970,20))</f>
        <v>Sojka</v>
      </c>
      <c r="M970" s="297" t="str">
        <f>IF(A970="P",CONCATENATE(INDEX('LŠZ P'!A$2:AN$2000,B970,3),"/",INDEX('LŠZ P'!A$2:AN$2000,B970,4)),CONCATENATE(INDEX('LŠZ H'!A$2:AM$2000,B970,3),"/",INDEX('LŠZ H'!A$2:AM$2000,B970,4)))</f>
        <v>IMPULS 14/</v>
      </c>
      <c r="N970" s="297" t="str">
        <f>IF(A970="P",CONCATENATE(INDEX('LŠZ P'!A$2:AN$2000,B970,23),";",INDEX('LŠZ P'!A$2:AN$2000,B970,42)),CONCATENATE(INDEX('LŠZ H'!A$2:AM$2000,B970,23),";",INDEX('LŠZ H'!A$2:AM$2000,B970,39)))</f>
        <v>51,30;</v>
      </c>
      <c r="O970" s="301">
        <v>43808</v>
      </c>
      <c r="P970" s="227"/>
    </row>
    <row r="971" spans="1:16">
      <c r="A971" s="300" t="s">
        <v>489</v>
      </c>
      <c r="B971" s="304">
        <v>471</v>
      </c>
      <c r="C971" s="295">
        <v>968</v>
      </c>
      <c r="D971" s="225">
        <f>IF(A971="P",INDEX('LŠZ P'!A$2:AN$2000,B971,11),INDEX('LŠZ H'!A$2:AM$2000,B971,11))</f>
        <v>0</v>
      </c>
      <c r="E971" s="297" t="str">
        <f>IF(A971="P",INDEX('LŠZ P'!A$2:AN$2000,B971,5),INDEX('LŠZ H'!A$2:AM$2000,B971,5))</f>
        <v>OM-H471</v>
      </c>
      <c r="F971" s="298">
        <f>IF(A971="P",INDEX('LŠZ P'!A$2:AN$2000,B971,6),INDEX('LŠZ H'!A$2:AM$2000,B971,6))</f>
        <v>0</v>
      </c>
      <c r="G971" s="258">
        <f>IF(A971="P",INDEX('LŠZ P'!A$2:AN$2000,B971,21),INDEX('LŠZ H'!A$2:AM$2000,B971,21))</f>
        <v>0</v>
      </c>
      <c r="H971" s="298">
        <f>IF(A971="P",INDEX('LŠZ P'!A$2:AN$2000,B971,17),INDEX('LŠZ H'!A$2:AM$2000,B971,17))</f>
        <v>0</v>
      </c>
      <c r="I971" s="226">
        <v>43082</v>
      </c>
      <c r="J971" s="258">
        <f>IF(A971="P",INDEX('LŠZ P'!A$2:AN$2000,B971,2),INDEX('LŠZ H'!A$2:AM$2000,B971,2))</f>
        <v>0</v>
      </c>
      <c r="K971" s="299" t="str">
        <f>IF(A971="P",CONCATENATE(INDEX('LŠZ P'!A$2:AN$2000,B971,24),",",INDEX('LŠZ P'!A$2:AN$2000,B971,26)," ",INDEX('LŠZ P'!A$2:AN$2000,B971,25)),CONCATENATE(INDEX('LŠZ H'!A$2:AM$2000,B971,24),",",INDEX('LŠZ H'!A$2:AM$2000,B971,26)," ",INDEX('LŠZ H'!A$2:AM$2000,B971,25)))</f>
        <v xml:space="preserve">, </v>
      </c>
      <c r="L971" s="297">
        <f>IF(A971="P",INDEX('LŠZ P'!A$2:AN$2000,B971,20),INDEX('LŠZ H'!A$2:AM$2000,B971,20))</f>
        <v>0</v>
      </c>
      <c r="M971" s="297" t="str">
        <f>IF(A971="P",CONCATENATE(INDEX('LŠZ P'!A$2:AN$2000,B971,3),"/",INDEX('LŠZ P'!A$2:AN$2000,B971,4)),CONCATENATE(INDEX('LŠZ H'!A$2:AM$2000,B971,3),"/",INDEX('LŠZ H'!A$2:AM$2000,B971,4)))</f>
        <v>/</v>
      </c>
      <c r="N971" s="297" t="str">
        <f>IF(A971="P",CONCATENATE(INDEX('LŠZ P'!A$2:AN$2000,B971,23),";",INDEX('LŠZ P'!A$2:AN$2000,B971,42)),CONCATENATE(INDEX('LŠZ H'!A$2:AM$2000,B971,23),";",INDEX('LŠZ H'!A$2:AM$2000,B971,39)))</f>
        <v>;</v>
      </c>
      <c r="O971" s="301">
        <v>43808</v>
      </c>
      <c r="P971" s="227"/>
    </row>
    <row r="972" spans="1:16">
      <c r="A972" s="302" t="s">
        <v>489</v>
      </c>
      <c r="B972" s="304">
        <v>475</v>
      </c>
      <c r="C972" s="295">
        <v>969</v>
      </c>
      <c r="D972" s="225" t="str">
        <f>IF(A972="P",INDEX('LŠZ P'!A$2:AN$2000,B972,11),INDEX('LŠZ H'!A$2:AM$2000,B972,11))</f>
        <v>Marián CSONKA</v>
      </c>
      <c r="E972" s="297" t="str">
        <f>IF(A972="P",INDEX('LŠZ P'!A$2:AN$2000,B972,5),INDEX('LŠZ H'!A$2:AM$2000,B972,5))</f>
        <v>OM-H475</v>
      </c>
      <c r="F972" s="298">
        <f>IF(A972="P",INDEX('LŠZ P'!A$2:AN$2000,B972,6),INDEX('LŠZ H'!A$2:AM$2000,B972,6))</f>
        <v>0</v>
      </c>
      <c r="G972" s="258" t="str">
        <f>IF(A972="P",INDEX('LŠZ P'!A$2:AN$2000,B972,21),INDEX('LŠZ H'!A$2:AM$2000,B972,21))</f>
        <v>P</v>
      </c>
      <c r="H972" s="298">
        <f>IF(A972="P",INDEX('LŠZ P'!A$2:AN$2000,B972,17),INDEX('LŠZ H'!A$2:AM$2000,B972,17))</f>
        <v>17953</v>
      </c>
      <c r="I972" s="226">
        <v>43082</v>
      </c>
      <c r="J972" s="258" t="str">
        <f>IF(A972="P",INDEX('LŠZ P'!A$2:AN$2000,B972,2),INDEX('LŠZ H'!A$2:AM$2000,B972,2))</f>
        <v>ZK</v>
      </c>
      <c r="K972" s="299" t="str">
        <f>IF(A972="P",CONCATENATE(INDEX('LŠZ P'!A$2:AN$2000,B972,24),",",INDEX('LŠZ P'!A$2:AN$2000,B972,26)," ",INDEX('LŠZ P'!A$2:AN$2000,B972,25)),CONCATENATE(INDEX('LŠZ H'!A$2:AM$2000,B972,24),",",INDEX('LŠZ H'!A$2:AM$2000,B972,26)," ",INDEX('LŠZ H'!A$2:AM$2000,B972,25)))</f>
        <v>P.J.Šafárika 9/12,971 01 Prievidza</v>
      </c>
      <c r="L972" s="297" t="str">
        <f>IF(A972="P",INDEX('LŠZ P'!A$2:AN$2000,B972,20),INDEX('LŠZ H'!A$2:AM$2000,B972,20))</f>
        <v>Sojka</v>
      </c>
      <c r="M972" s="297" t="str">
        <f>IF(A972="P",CONCATENATE(INDEX('LŠZ P'!A$2:AN$2000,B972,3),"/",INDEX('LŠZ P'!A$2:AN$2000,B972,4)),CONCATENATE(INDEX('LŠZ H'!A$2:AM$2000,B972,3),"/",INDEX('LŠZ H'!A$2:AM$2000,B972,4)))</f>
        <v>COMBAT L 15/</v>
      </c>
      <c r="N972" s="297" t="str">
        <f>IF(A972="P",CONCATENATE(INDEX('LŠZ P'!A$2:AN$2000,B972,23),";",INDEX('LŠZ P'!A$2:AN$2000,B972,42)),CONCATENATE(INDEX('LŠZ H'!A$2:AM$2000,B972,23),";",INDEX('LŠZ H'!A$2:AM$2000,B972,39)))</f>
        <v>185,05;</v>
      </c>
      <c r="O972" s="301">
        <v>43808</v>
      </c>
      <c r="P972" s="227"/>
    </row>
    <row r="973" spans="1:16">
      <c r="A973" s="300" t="s">
        <v>489</v>
      </c>
      <c r="B973" s="304">
        <v>474</v>
      </c>
      <c r="C973" s="295">
        <v>970</v>
      </c>
      <c r="D973" s="225" t="str">
        <f>IF(A973="P",INDEX('LŠZ P'!A$2:AN$2000,B973,11),INDEX('LŠZ H'!A$2:AM$2000,B973,11))</f>
        <v>doc. Ing. Branislav BUĽKO PhD.</v>
      </c>
      <c r="E973" s="297" t="str">
        <f>IF(A973="P",INDEX('LŠZ P'!A$2:AN$2000,B973,5),INDEX('LŠZ H'!A$2:AM$2000,B973,5))</f>
        <v>OM-H474</v>
      </c>
      <c r="F973" s="298">
        <f>IF(A973="P",INDEX('LŠZ P'!A$2:AN$2000,B973,6),INDEX('LŠZ H'!A$2:AM$2000,B973,6))</f>
        <v>0</v>
      </c>
      <c r="G973" s="258" t="str">
        <f>IF(A973="P",INDEX('LŠZ P'!A$2:AN$2000,B973,21),INDEX('LŠZ H'!A$2:AM$2000,B973,21))</f>
        <v>P,Z</v>
      </c>
      <c r="H973" s="298">
        <f>IF(A973="P",INDEX('LŠZ P'!A$2:AN$2000,B973,17),INDEX('LŠZ H'!A$2:AM$2000,B973,17))</f>
        <v>23190</v>
      </c>
      <c r="I973" s="226">
        <v>43082</v>
      </c>
      <c r="J973" s="258" t="str">
        <f>IF(A973="P",INDEX('LŠZ P'!A$2:AN$2000,B973,2),INDEX('LŠZ H'!A$2:AM$2000,B973,2))</f>
        <v>ZK</v>
      </c>
      <c r="K973" s="299" t="str">
        <f>IF(A973="P",CONCATENATE(INDEX('LŠZ P'!A$2:AN$2000,B973,24),",",INDEX('LŠZ P'!A$2:AN$2000,B973,26)," ",INDEX('LŠZ P'!A$2:AN$2000,B973,25)),CONCATENATE(INDEX('LŠZ H'!A$2:AM$2000,B973,24),",",INDEX('LŠZ H'!A$2:AM$2000,B973,26)," ",INDEX('LŠZ H'!A$2:AM$2000,B973,25)))</f>
        <v>Mosadzná 8,040 17 Košice</v>
      </c>
      <c r="L973" s="297" t="str">
        <f>IF(A973="P",INDEX('LŠZ P'!A$2:AN$2000,B973,20),INDEX('LŠZ H'!A$2:AM$2000,B973,20))</f>
        <v>Sojka</v>
      </c>
      <c r="M973" s="297" t="str">
        <f>IF(A973="P",CONCATENATE(INDEX('LŠZ P'!A$2:AN$2000,B973,3),"/",INDEX('LŠZ P'!A$2:AN$2000,B973,4)),CONCATENATE(INDEX('LŠZ H'!A$2:AM$2000,B973,3),"/",INDEX('LŠZ H'!A$2:AM$2000,B973,4)))</f>
        <v>T 2 C 144/</v>
      </c>
      <c r="N973" s="297" t="str">
        <f>IF(A973="P",CONCATENATE(INDEX('LŠZ P'!A$2:AN$2000,B973,23),";",INDEX('LŠZ P'!A$2:AN$2000,B973,42)),CONCATENATE(INDEX('LŠZ H'!A$2:AM$2000,B973,23),";",INDEX('LŠZ H'!A$2:AM$2000,B973,39)))</f>
        <v>264,25;</v>
      </c>
      <c r="O973" s="301">
        <v>43808</v>
      </c>
      <c r="P973" s="227"/>
    </row>
    <row r="974" spans="1:16">
      <c r="A974" s="300" t="s">
        <v>489</v>
      </c>
      <c r="B974" s="304">
        <v>429</v>
      </c>
      <c r="C974" s="295">
        <v>971</v>
      </c>
      <c r="D974" s="225">
        <f>IF(A974="P",INDEX('LŠZ P'!A$2:AN$2000,B974,11),INDEX('LŠZ H'!A$2:AM$2000,B974,11))</f>
        <v>0</v>
      </c>
      <c r="E974" s="297" t="str">
        <f>IF(A974="P",INDEX('LŠZ P'!A$2:AN$2000,B974,5),INDEX('LŠZ H'!A$2:AM$2000,B974,5))</f>
        <v>OM-H429</v>
      </c>
      <c r="F974" s="298">
        <f>IF(A974="P",INDEX('LŠZ P'!A$2:AN$2000,B974,6),INDEX('LŠZ H'!A$2:AM$2000,B974,6))</f>
        <v>0</v>
      </c>
      <c r="G974" s="258">
        <f>IF(A974="P",INDEX('LŠZ P'!A$2:AN$2000,B974,21),INDEX('LŠZ H'!A$2:AM$2000,B974,21))</f>
        <v>0</v>
      </c>
      <c r="H974" s="298">
        <f>IF(A974="P",INDEX('LŠZ P'!A$2:AN$2000,B974,17),INDEX('LŠZ H'!A$2:AM$2000,B974,17))</f>
        <v>0</v>
      </c>
      <c r="I974" s="226">
        <v>43082</v>
      </c>
      <c r="J974" s="258">
        <f>IF(A974="P",INDEX('LŠZ P'!A$2:AN$2000,B974,2),INDEX('LŠZ H'!A$2:AM$2000,B974,2))</f>
        <v>0</v>
      </c>
      <c r="K974" s="299" t="str">
        <f>IF(A974="P",CONCATENATE(INDEX('LŠZ P'!A$2:AN$2000,B974,24),",",INDEX('LŠZ P'!A$2:AN$2000,B974,26)," ",INDEX('LŠZ P'!A$2:AN$2000,B974,25)),CONCATENATE(INDEX('LŠZ H'!A$2:AM$2000,B974,24),",",INDEX('LŠZ H'!A$2:AM$2000,B974,26)," ",INDEX('LŠZ H'!A$2:AM$2000,B974,25)))</f>
        <v xml:space="preserve">, </v>
      </c>
      <c r="L974" s="297">
        <f>IF(A974="P",INDEX('LŠZ P'!A$2:AN$2000,B974,20),INDEX('LŠZ H'!A$2:AM$2000,B974,20))</f>
        <v>0</v>
      </c>
      <c r="M974" s="297" t="str">
        <f>IF(A974="P",CONCATENATE(INDEX('LŠZ P'!A$2:AN$2000,B974,3),"/",INDEX('LŠZ P'!A$2:AN$2000,B974,4)),CONCATENATE(INDEX('LŠZ H'!A$2:AM$2000,B974,3),"/",INDEX('LŠZ H'!A$2:AM$2000,B974,4)))</f>
        <v>/</v>
      </c>
      <c r="N974" s="297" t="str">
        <f>IF(A974="P",CONCATENATE(INDEX('LŠZ P'!A$2:AN$2000,B974,23),";",INDEX('LŠZ P'!A$2:AN$2000,B974,42)),CONCATENATE(INDEX('LŠZ H'!A$2:AM$2000,B974,23),";",INDEX('LŠZ H'!A$2:AM$2000,B974,39)))</f>
        <v>;</v>
      </c>
      <c r="O974" s="301">
        <v>43809</v>
      </c>
      <c r="P974" s="227"/>
    </row>
    <row r="975" spans="1:16">
      <c r="A975" s="300" t="s">
        <v>489</v>
      </c>
      <c r="B975" s="304">
        <v>402</v>
      </c>
      <c r="C975" s="295">
        <v>972</v>
      </c>
      <c r="D975" s="225" t="str">
        <f>IF(A975="P",INDEX('LŠZ P'!A$2:AN$2000,B975,11),INDEX('LŠZ H'!A$2:AM$2000,B975,11))</f>
        <v>Ing. Marián MEDVEC</v>
      </c>
      <c r="E975" s="297" t="str">
        <f>IF(A975="P",INDEX('LŠZ P'!A$2:AN$2000,B975,5),INDEX('LŠZ H'!A$2:AM$2000,B975,5))</f>
        <v>OM-H402</v>
      </c>
      <c r="F975" s="298">
        <f>IF(A975="P",INDEX('LŠZ P'!A$2:AN$2000,B975,6),INDEX('LŠZ H'!A$2:AM$2000,B975,6))</f>
        <v>0</v>
      </c>
      <c r="G975" s="258" t="str">
        <f>IF(A975="P",INDEX('LŠZ P'!A$2:AN$2000,B975,21),INDEX('LŠZ H'!A$2:AM$2000,B975,21))</f>
        <v>P</v>
      </c>
      <c r="H975" s="298">
        <f>IF(A975="P",INDEX('LŠZ P'!A$2:AN$2000,B975,17),INDEX('LŠZ H'!A$2:AM$2000,B975,17))</f>
        <v>17956</v>
      </c>
      <c r="I975" s="226">
        <v>43082</v>
      </c>
      <c r="J975" s="258" t="str">
        <f>IF(A975="P",INDEX('LŠZ P'!A$2:AN$2000,B975,2),INDEX('LŠZ H'!A$2:AM$2000,B975,2))</f>
        <v>ZK</v>
      </c>
      <c r="K975" s="299" t="str">
        <f>IF(A975="P",CONCATENATE(INDEX('LŠZ P'!A$2:AN$2000,B975,24),",",INDEX('LŠZ P'!A$2:AN$2000,B975,26)," ",INDEX('LŠZ P'!A$2:AN$2000,B975,25)),CONCATENATE(INDEX('LŠZ H'!A$2:AM$2000,B975,24),",",INDEX('LŠZ H'!A$2:AM$2000,B975,26)," ",INDEX('LŠZ H'!A$2:AM$2000,B975,25)))</f>
        <v>Železná 10,821 04 Bratislava</v>
      </c>
      <c r="L975" s="297" t="str">
        <f>IF(A975="P",INDEX('LŠZ P'!A$2:AN$2000,B975,20),INDEX('LŠZ H'!A$2:AM$2000,B975,20))</f>
        <v>Lacúch</v>
      </c>
      <c r="M975" s="297" t="str">
        <f>IF(A975="P",CONCATENATE(INDEX('LŠZ P'!A$2:AN$2000,B975,3),"/",INDEX('LŠZ P'!A$2:AN$2000,B975,4)),CONCATENATE(INDEX('LŠZ H'!A$2:AM$2000,B975,3),"/",INDEX('LŠZ H'!A$2:AM$2000,B975,4)))</f>
        <v>TALON 150/</v>
      </c>
      <c r="N975" s="297" t="str">
        <f>IF(A975="P",CONCATENATE(INDEX('LŠZ P'!A$2:AN$2000,B975,23),";",INDEX('LŠZ P'!A$2:AN$2000,B975,42)),CONCATENATE(INDEX('LŠZ H'!A$2:AM$2000,B975,23),";",INDEX('LŠZ H'!A$2:AM$2000,B975,39)))</f>
        <v>53;</v>
      </c>
      <c r="O975" s="301">
        <v>43808</v>
      </c>
      <c r="P975" s="227"/>
    </row>
    <row r="976" spans="1:16">
      <c r="A976" s="300" t="s">
        <v>489</v>
      </c>
      <c r="B976" s="304">
        <v>439</v>
      </c>
      <c r="C976" s="295">
        <v>973</v>
      </c>
      <c r="D976" s="225">
        <f>IF(A976="P",INDEX('LŠZ P'!A$2:AN$2000,B976,11),INDEX('LŠZ H'!A$2:AM$2000,B976,11))</f>
        <v>0</v>
      </c>
      <c r="E976" s="297" t="str">
        <f>IF(A976="P",INDEX('LŠZ P'!A$2:AN$2000,B976,5),INDEX('LŠZ H'!A$2:AM$2000,B976,5))</f>
        <v>OM-H439</v>
      </c>
      <c r="F976" s="298">
        <f>IF(A976="P",INDEX('LŠZ P'!A$2:AN$2000,B976,6),INDEX('LŠZ H'!A$2:AM$2000,B976,6))</f>
        <v>0</v>
      </c>
      <c r="G976" s="258">
        <f>IF(A976="P",INDEX('LŠZ P'!A$2:AN$2000,B976,21),INDEX('LŠZ H'!A$2:AM$2000,B976,21))</f>
        <v>0</v>
      </c>
      <c r="H976" s="298">
        <f>IF(A976="P",INDEX('LŠZ P'!A$2:AN$2000,B976,17),INDEX('LŠZ H'!A$2:AM$2000,B976,17))</f>
        <v>0</v>
      </c>
      <c r="I976" s="226">
        <v>43082</v>
      </c>
      <c r="J976" s="258" t="str">
        <f>IF(A976="P",INDEX('LŠZ P'!A$2:AN$2000,B976,2),INDEX('LŠZ H'!A$2:AM$2000,B976,2))</f>
        <v>27.06.2023 - PREDAJ DO ZAHRANIČIA</v>
      </c>
      <c r="K976" s="299" t="str">
        <f>IF(A976="P",CONCATENATE(INDEX('LŠZ P'!A$2:AN$2000,B976,24),",",INDEX('LŠZ P'!A$2:AN$2000,B976,26)," ",INDEX('LŠZ P'!A$2:AN$2000,B976,25)),CONCATENATE(INDEX('LŠZ H'!A$2:AM$2000,B976,24),",",INDEX('LŠZ H'!A$2:AM$2000,B976,26)," ",INDEX('LŠZ H'!A$2:AM$2000,B976,25)))</f>
        <v xml:space="preserve">, </v>
      </c>
      <c r="L976" s="297">
        <f>IF(A976="P",INDEX('LŠZ P'!A$2:AN$2000,B976,20),INDEX('LŠZ H'!A$2:AM$2000,B976,20))</f>
        <v>0</v>
      </c>
      <c r="M976" s="297" t="str">
        <f>IF(A976="P",CONCATENATE(INDEX('LŠZ P'!A$2:AN$2000,B976,3),"/",INDEX('LŠZ P'!A$2:AN$2000,B976,4)),CONCATENATE(INDEX('LŠZ H'!A$2:AM$2000,B976,3),"/",INDEX('LŠZ H'!A$2:AM$2000,B976,4)))</f>
        <v>/</v>
      </c>
      <c r="N976" s="297" t="str">
        <f>IF(A976="P",CONCATENATE(INDEX('LŠZ P'!A$2:AN$2000,B976,23),";",INDEX('LŠZ P'!A$2:AN$2000,B976,42)),CONCATENATE(INDEX('LŠZ H'!A$2:AM$2000,B976,23),";",INDEX('LŠZ H'!A$2:AM$2000,B976,39)))</f>
        <v>;</v>
      </c>
      <c r="O976" s="301">
        <v>43808</v>
      </c>
      <c r="P976" s="227"/>
    </row>
    <row r="977" spans="1:16">
      <c r="A977" s="300" t="s">
        <v>489</v>
      </c>
      <c r="B977" s="304">
        <v>436</v>
      </c>
      <c r="C977" s="295">
        <v>974</v>
      </c>
      <c r="D977" s="225">
        <f>IF(A977="P",INDEX('LŠZ P'!A$2:AN$2000,B977,11),INDEX('LŠZ H'!A$2:AM$2000,B977,11))</f>
        <v>0</v>
      </c>
      <c r="E977" s="297" t="str">
        <f>IF(A977="P",INDEX('LŠZ P'!A$2:AN$2000,B977,5),INDEX('LŠZ H'!A$2:AM$2000,B977,5))</f>
        <v>OM-H436</v>
      </c>
      <c r="F977" s="298">
        <f>IF(A977="P",INDEX('LŠZ P'!A$2:AN$2000,B977,6),INDEX('LŠZ H'!A$2:AM$2000,B977,6))</f>
        <v>0</v>
      </c>
      <c r="G977" s="258">
        <f>IF(A977="P",INDEX('LŠZ P'!A$2:AN$2000,B977,21),INDEX('LŠZ H'!A$2:AM$2000,B977,21))</f>
        <v>0</v>
      </c>
      <c r="H977" s="298">
        <f>IF(A977="P",INDEX('LŠZ P'!A$2:AN$2000,B977,17),INDEX('LŠZ H'!A$2:AM$2000,B977,17))</f>
        <v>0</v>
      </c>
      <c r="I977" s="226">
        <v>43082</v>
      </c>
      <c r="J977" s="258" t="str">
        <f>IF(A977="P",INDEX('LŠZ P'!A$2:AN$2000,B977,2),INDEX('LŠZ H'!A$2:AM$2000,B977,2))</f>
        <v>2.11.2023 - email. žiadosť o vyradenie, predaj</v>
      </c>
      <c r="K977" s="299" t="str">
        <f>IF(A977="P",CONCATENATE(INDEX('LŠZ P'!A$2:AN$2000,B977,24),",",INDEX('LŠZ P'!A$2:AN$2000,B977,26)," ",INDEX('LŠZ P'!A$2:AN$2000,B977,25)),CONCATENATE(INDEX('LŠZ H'!A$2:AM$2000,B977,24),",",INDEX('LŠZ H'!A$2:AM$2000,B977,26)," ",INDEX('LŠZ H'!A$2:AM$2000,B977,25)))</f>
        <v xml:space="preserve">, </v>
      </c>
      <c r="L977" s="297">
        <f>IF(A977="P",INDEX('LŠZ P'!A$2:AN$2000,B977,20),INDEX('LŠZ H'!A$2:AM$2000,B977,20))</f>
        <v>0</v>
      </c>
      <c r="M977" s="297" t="str">
        <f>IF(A977="P",CONCATENATE(INDEX('LŠZ P'!A$2:AN$2000,B977,3),"/",INDEX('LŠZ P'!A$2:AN$2000,B977,4)),CONCATENATE(INDEX('LŠZ H'!A$2:AM$2000,B977,3),"/",INDEX('LŠZ H'!A$2:AM$2000,B977,4)))</f>
        <v>/</v>
      </c>
      <c r="N977" s="297" t="str">
        <f>IF(A977="P",CONCATENATE(INDEX('LŠZ P'!A$2:AN$2000,B977,23),";",INDEX('LŠZ P'!A$2:AN$2000,B977,42)),CONCATENATE(INDEX('LŠZ H'!A$2:AM$2000,B977,23),";",INDEX('LŠZ H'!A$2:AM$2000,B977,39)))</f>
        <v>;</v>
      </c>
      <c r="O977" s="301">
        <v>43808</v>
      </c>
      <c r="P977" s="227"/>
    </row>
    <row r="978" spans="1:16">
      <c r="A978" s="302" t="s">
        <v>489</v>
      </c>
      <c r="B978" s="304">
        <v>445</v>
      </c>
      <c r="C978" s="295">
        <v>975</v>
      </c>
      <c r="D978" s="225">
        <f>IF(A978="P",INDEX('LŠZ P'!A$2:AN$2000,B978,11),INDEX('LŠZ H'!A$2:AM$2000,B978,11))</f>
        <v>0</v>
      </c>
      <c r="E978" s="297" t="str">
        <f>IF(A978="P",INDEX('LŠZ P'!A$2:AN$2000,B978,5),INDEX('LŠZ H'!A$2:AM$2000,B978,5))</f>
        <v>OM-H445</v>
      </c>
      <c r="F978" s="298">
        <f>IF(A978="P",INDEX('LŠZ P'!A$2:AN$2000,B978,6),INDEX('LŠZ H'!A$2:AM$2000,B978,6))</f>
        <v>0</v>
      </c>
      <c r="G978" s="258">
        <f>IF(A978="P",INDEX('LŠZ P'!A$2:AN$2000,B978,21),INDEX('LŠZ H'!A$2:AM$2000,B978,21))</f>
        <v>0</v>
      </c>
      <c r="H978" s="298">
        <f>IF(A978="P",INDEX('LŠZ P'!A$2:AN$2000,B978,17),INDEX('LŠZ H'!A$2:AM$2000,B978,17))</f>
        <v>0</v>
      </c>
      <c r="I978" s="226">
        <v>43082</v>
      </c>
      <c r="J978" s="258" t="str">
        <f>IF(A978="P",INDEX('LŠZ P'!A$2:AN$2000,B978,2),INDEX('LŠZ H'!A$2:AM$2000,B978,2))</f>
        <v>12.10.2022 - T. HUSSEIN - neplatný viac ako 24 mesiacov</v>
      </c>
      <c r="K978" s="299" t="str">
        <f>IF(A978="P",CONCATENATE(INDEX('LŠZ P'!A$2:AN$2000,B978,24),",",INDEX('LŠZ P'!A$2:AN$2000,B978,26)," ",INDEX('LŠZ P'!A$2:AN$2000,B978,25)),CONCATENATE(INDEX('LŠZ H'!A$2:AM$2000,B978,24),",",INDEX('LŠZ H'!A$2:AM$2000,B978,26)," ",INDEX('LŠZ H'!A$2:AM$2000,B978,25)))</f>
        <v xml:space="preserve">, </v>
      </c>
      <c r="L978" s="297">
        <f>IF(A978="P",INDEX('LŠZ P'!A$2:AN$2000,B978,20),INDEX('LŠZ H'!A$2:AM$2000,B978,20))</f>
        <v>0</v>
      </c>
      <c r="M978" s="297" t="str">
        <f>IF(A978="P",CONCATENATE(INDEX('LŠZ P'!A$2:AN$2000,B978,3),"/",INDEX('LŠZ P'!A$2:AN$2000,B978,4)),CONCATENATE(INDEX('LŠZ H'!A$2:AM$2000,B978,3),"/",INDEX('LŠZ H'!A$2:AM$2000,B978,4)))</f>
        <v>/</v>
      </c>
      <c r="N978" s="297" t="str">
        <f>IF(A978="P",CONCATENATE(INDEX('LŠZ P'!A$2:AN$2000,B978,23),";",INDEX('LŠZ P'!A$2:AN$2000,B978,42)),CONCATENATE(INDEX('LŠZ H'!A$2:AM$2000,B978,23),";",INDEX('LŠZ H'!A$2:AM$2000,B978,39)))</f>
        <v>;</v>
      </c>
      <c r="O978" s="301">
        <v>43808</v>
      </c>
      <c r="P978" s="227"/>
    </row>
    <row r="979" spans="1:16">
      <c r="A979" s="302" t="s">
        <v>489</v>
      </c>
      <c r="B979" s="304">
        <v>452</v>
      </c>
      <c r="C979" s="295">
        <v>976</v>
      </c>
      <c r="D979" s="225">
        <f>IF(A979="P",INDEX('LŠZ P'!A$2:AN$2000,B979,11),INDEX('LŠZ H'!A$2:AM$2000,B979,11))</f>
        <v>0</v>
      </c>
      <c r="E979" s="297">
        <f>IF(A979="P",INDEX('LŠZ P'!A$2:AN$2000,B979,5),INDEX('LŠZ H'!A$2:AM$2000,B979,5))</f>
        <v>0</v>
      </c>
      <c r="F979" s="298">
        <f>IF(A979="P",INDEX('LŠZ P'!A$2:AN$2000,B979,6),INDEX('LŠZ H'!A$2:AM$2000,B979,6))</f>
        <v>0</v>
      </c>
      <c r="G979" s="258">
        <f>IF(A979="P",INDEX('LŠZ P'!A$2:AN$2000,B979,21),INDEX('LŠZ H'!A$2:AM$2000,B979,21))</f>
        <v>0</v>
      </c>
      <c r="H979" s="298">
        <f>IF(A979="P",INDEX('LŠZ P'!A$2:AN$2000,B979,17),INDEX('LŠZ H'!A$2:AM$2000,B979,17))</f>
        <v>0</v>
      </c>
      <c r="I979" s="226">
        <v>43082</v>
      </c>
      <c r="J979" s="258">
        <f>IF(A979="P",INDEX('LŠZ P'!A$2:AN$2000,B979,2),INDEX('LŠZ H'!A$2:AM$2000,B979,2))</f>
        <v>0</v>
      </c>
      <c r="K979" s="299" t="str">
        <f>IF(A979="P",CONCATENATE(INDEX('LŠZ P'!A$2:AN$2000,B979,24),",",INDEX('LŠZ P'!A$2:AN$2000,B979,26)," ",INDEX('LŠZ P'!A$2:AN$2000,B979,25)),CONCATENATE(INDEX('LŠZ H'!A$2:AM$2000,B979,24),",",INDEX('LŠZ H'!A$2:AM$2000,B979,26)," ",INDEX('LŠZ H'!A$2:AM$2000,B979,25)))</f>
        <v xml:space="preserve">, </v>
      </c>
      <c r="L979" s="297">
        <f>IF(A979="P",INDEX('LŠZ P'!A$2:AN$2000,B979,20),INDEX('LŠZ H'!A$2:AM$2000,B979,20))</f>
        <v>0</v>
      </c>
      <c r="M979" s="297" t="str">
        <f>IF(A979="P",CONCATENATE(INDEX('LŠZ P'!A$2:AN$2000,B979,3),"/",INDEX('LŠZ P'!A$2:AN$2000,B979,4)),CONCATENATE(INDEX('LŠZ H'!A$2:AM$2000,B979,3),"/",INDEX('LŠZ H'!A$2:AM$2000,B979,4)))</f>
        <v>/OM-H452</v>
      </c>
      <c r="N979" s="297" t="str">
        <f>IF(A979="P",CONCATENATE(INDEX('LŠZ P'!A$2:AN$2000,B979,23),";",INDEX('LŠZ P'!A$2:AN$2000,B979,42)),CONCATENATE(INDEX('LŠZ H'!A$2:AM$2000,B979,23),";",INDEX('LŠZ H'!A$2:AM$2000,B979,39)))</f>
        <v>;</v>
      </c>
      <c r="O979" s="301">
        <v>43808</v>
      </c>
      <c r="P979" s="227"/>
    </row>
    <row r="980" spans="1:16">
      <c r="A980" s="300" t="s">
        <v>489</v>
      </c>
      <c r="B980" s="304">
        <v>406</v>
      </c>
      <c r="C980" s="295">
        <v>977</v>
      </c>
      <c r="D980" s="225" t="str">
        <f>IF(A980="P",INDEX('LŠZ P'!A$2:AN$2000,B980,11),INDEX('LŠZ H'!A$2:AM$2000,B980,11))</f>
        <v>Ing. Maroš VALENTOVIČ</v>
      </c>
      <c r="E980" s="297" t="str">
        <f>IF(A980="P",INDEX('LŠZ P'!A$2:AN$2000,B980,5),INDEX('LŠZ H'!A$2:AM$2000,B980,5))</f>
        <v>OM-H406</v>
      </c>
      <c r="F980" s="298">
        <f>IF(A980="P",INDEX('LŠZ P'!A$2:AN$2000,B980,6),INDEX('LŠZ H'!A$2:AM$2000,B980,6))</f>
        <v>0</v>
      </c>
      <c r="G980" s="258" t="str">
        <f>IF(A980="P",INDEX('LŠZ P'!A$2:AN$2000,B980,21),INDEX('LŠZ H'!A$2:AM$2000,B980,21))</f>
        <v>P</v>
      </c>
      <c r="H980" s="298">
        <f>IF(A980="P",INDEX('LŠZ P'!A$2:AN$2000,B980,17),INDEX('LŠZ H'!A$2:AM$2000,B980,17))</f>
        <v>18570</v>
      </c>
      <c r="I980" s="226">
        <v>43082</v>
      </c>
      <c r="J980" s="258" t="str">
        <f>IF(A980="P",INDEX('LŠZ P'!A$2:AN$2000,B980,2),INDEX('LŠZ H'!A$2:AM$2000,B980,2))</f>
        <v>ZK</v>
      </c>
      <c r="K980" s="299" t="str">
        <f>IF(A980="P",CONCATENATE(INDEX('LŠZ P'!A$2:AN$2000,B980,24),",",INDEX('LŠZ P'!A$2:AN$2000,B980,26)," ",INDEX('LŠZ P'!A$2:AN$2000,B980,25)),CONCATENATE(INDEX('LŠZ H'!A$2:AM$2000,B980,24),",",INDEX('LŠZ H'!A$2:AM$2000,B980,26)," ",INDEX('LŠZ H'!A$2:AM$2000,B980,25)))</f>
        <v>Hlavná 791/24,931 01 Šamorín</v>
      </c>
      <c r="L980" s="297" t="str">
        <f>IF(A980="P",INDEX('LŠZ P'!A$2:AN$2000,B980,20),INDEX('LŠZ H'!A$2:AM$2000,B980,20))</f>
        <v>Lacúch</v>
      </c>
      <c r="M980" s="297" t="str">
        <f>IF(A980="P",CONCATENATE(INDEX('LŠZ P'!A$2:AN$2000,B980,3),"/",INDEX('LŠZ P'!A$2:AN$2000,B980,4)),CONCATENATE(INDEX('LŠZ H'!A$2:AM$2000,B980,3),"/",INDEX('LŠZ H'!A$2:AM$2000,B980,4)))</f>
        <v>SPACE 16/</v>
      </c>
      <c r="N980" s="297" t="str">
        <f>IF(A980="P",CONCATENATE(INDEX('LŠZ P'!A$2:AN$2000,B980,23),";",INDEX('LŠZ P'!A$2:AN$2000,B980,42)),CONCATENATE(INDEX('LŠZ H'!A$2:AM$2000,B980,23),";",INDEX('LŠZ H'!A$2:AM$2000,B980,39)))</f>
        <v>115,11;</v>
      </c>
      <c r="O980" s="301">
        <v>43808</v>
      </c>
      <c r="P980" s="227"/>
    </row>
    <row r="981" spans="1:16">
      <c r="A981" s="300" t="s">
        <v>489</v>
      </c>
      <c r="B981" s="304">
        <v>495</v>
      </c>
      <c r="C981" s="295">
        <v>978</v>
      </c>
      <c r="D981" s="225" t="str">
        <f>IF(A981="P",INDEX('LŠZ P'!A$2:AN$2000,B981,11),INDEX('LŠZ H'!A$2:AM$2000,B981,11))</f>
        <v>Mgr. Martin FORGÁČ</v>
      </c>
      <c r="E981" s="297" t="str">
        <f>IF(A981="P",INDEX('LŠZ P'!A$2:AN$2000,B981,5),INDEX('LŠZ H'!A$2:AM$2000,B981,5))</f>
        <v>OM-H495</v>
      </c>
      <c r="F981" s="298">
        <f>IF(A981="P",INDEX('LŠZ P'!A$2:AN$2000,B981,6),INDEX('LŠZ H'!A$2:AM$2000,B981,6))</f>
        <v>0</v>
      </c>
      <c r="G981" s="258" t="str">
        <f>IF(A981="P",INDEX('LŠZ P'!A$2:AN$2000,B981,21),INDEX('LŠZ H'!A$2:AM$2000,B981,21))</f>
        <v>P</v>
      </c>
      <c r="H981" s="298">
        <f>IF(A981="P",INDEX('LŠZ P'!A$2:AN$2000,B981,17),INDEX('LŠZ H'!A$2:AM$2000,B981,17))</f>
        <v>22219</v>
      </c>
      <c r="I981" s="226">
        <v>43082</v>
      </c>
      <c r="J981" s="258" t="str">
        <f>IF(A981="P",INDEX('LŠZ P'!A$2:AN$2000,B981,2),INDEX('LŠZ H'!A$2:AM$2000,B981,2))</f>
        <v>ZK</v>
      </c>
      <c r="K981" s="299" t="str">
        <f>IF(A981="P",CONCATENATE(INDEX('LŠZ P'!A$2:AN$2000,B981,24),",",INDEX('LŠZ P'!A$2:AN$2000,B981,26)," ",INDEX('LŠZ P'!A$2:AN$2000,B981,25)),CONCATENATE(INDEX('LŠZ H'!A$2:AM$2000,B981,24),",",INDEX('LŠZ H'!A$2:AM$2000,B981,26)," ",INDEX('LŠZ H'!A$2:AM$2000,B981,25)))</f>
        <v>Okružná 16,962 12 Detva</v>
      </c>
      <c r="L981" s="297" t="str">
        <f>IF(A981="P",INDEX('LŠZ P'!A$2:AN$2000,B981,20),INDEX('LŠZ H'!A$2:AM$2000,B981,20))</f>
        <v>Lacúch</v>
      </c>
      <c r="M981" s="297" t="str">
        <f>IF(A981="P",CONCATENATE(INDEX('LŠZ P'!A$2:AN$2000,B981,3),"/",INDEX('LŠZ P'!A$2:AN$2000,B981,4)),CONCATENATE(INDEX('LŠZ H'!A$2:AM$2000,B981,3),"/",INDEX('LŠZ H'!A$2:AM$2000,B981,4)))</f>
        <v>FUN 220 T/</v>
      </c>
      <c r="N981" s="297" t="str">
        <f>IF(A981="P",CONCATENATE(INDEX('LŠZ P'!A$2:AN$2000,B981,23),";",INDEX('LŠZ P'!A$2:AN$2000,B981,42)),CONCATENATE(INDEX('LŠZ H'!A$2:AM$2000,B981,23),";",INDEX('LŠZ H'!A$2:AM$2000,B981,39)))</f>
        <v>82,20;</v>
      </c>
      <c r="O981" s="301">
        <v>43808</v>
      </c>
      <c r="P981" s="227"/>
    </row>
    <row r="982" spans="1:16">
      <c r="A982" s="300" t="s">
        <v>489</v>
      </c>
      <c r="B982" s="304">
        <v>424</v>
      </c>
      <c r="C982" s="295">
        <v>979</v>
      </c>
      <c r="D982" s="225" t="str">
        <f>IF(A982="P",INDEX('LŠZ P'!A$2:AN$2000,B982,11),INDEX('LŠZ H'!A$2:AM$2000,B982,11))</f>
        <v>Ing. Andrej MIŠUTKA</v>
      </c>
      <c r="E982" s="297" t="str">
        <f>IF(A982="P",INDEX('LŠZ P'!A$2:AN$2000,B982,5),INDEX('LŠZ H'!A$2:AM$2000,B982,5))</f>
        <v>OM-H424</v>
      </c>
      <c r="F982" s="298">
        <f>IF(A982="P",INDEX('LŠZ P'!A$2:AN$2000,B982,6),INDEX('LŠZ H'!A$2:AM$2000,B982,6))</f>
        <v>0</v>
      </c>
      <c r="G982" s="258" t="str">
        <f>IF(A982="P",INDEX('LŠZ P'!A$2:AN$2000,B982,21),INDEX('LŠZ H'!A$2:AM$2000,B982,21))</f>
        <v>P</v>
      </c>
      <c r="H982" s="298">
        <f>IF(A982="P",INDEX('LŠZ P'!A$2:AN$2000,B982,17),INDEX('LŠZ H'!A$2:AM$2000,B982,17))</f>
        <v>20045</v>
      </c>
      <c r="I982" s="226">
        <v>43082</v>
      </c>
      <c r="J982" s="258" t="str">
        <f>IF(A982="P",INDEX('LŠZ P'!A$2:AN$2000,B982,2),INDEX('LŠZ H'!A$2:AM$2000,B982,2))</f>
        <v>ZK</v>
      </c>
      <c r="K982" s="299" t="str">
        <f>IF(A982="P",CONCATENATE(INDEX('LŠZ P'!A$2:AN$2000,B982,24),",",INDEX('LŠZ P'!A$2:AN$2000,B982,26)," ",INDEX('LŠZ P'!A$2:AN$2000,B982,25)),CONCATENATE(INDEX('LŠZ H'!A$2:AM$2000,B982,24),",",INDEX('LŠZ H'!A$2:AM$2000,B982,26)," ",INDEX('LŠZ H'!A$2:AM$2000,B982,25)))</f>
        <v>Hvozdnica 183,013 56 Hvozdnica</v>
      </c>
      <c r="L982" s="297" t="str">
        <f>IF(A982="P",INDEX('LŠZ P'!A$2:AN$2000,B982,20),INDEX('LŠZ H'!A$2:AM$2000,B982,20))</f>
        <v>Hloušek</v>
      </c>
      <c r="M982" s="297" t="str">
        <f>IF(A982="P",CONCATENATE(INDEX('LŠZ P'!A$2:AN$2000,B982,3),"/",INDEX('LŠZ P'!A$2:AN$2000,B982,4)),CONCATENATE(INDEX('LŠZ H'!A$2:AM$2000,B982,3),"/",INDEX('LŠZ H'!A$2:AM$2000,B982,4)))</f>
        <v>FALCON 195/</v>
      </c>
      <c r="N982" s="297" t="str">
        <f>IF(A982="P",CONCATENATE(INDEX('LŠZ P'!A$2:AN$2000,B982,23),";",INDEX('LŠZ P'!A$2:AN$2000,B982,42)),CONCATENATE(INDEX('LŠZ H'!A$2:AM$2000,B982,23),";",INDEX('LŠZ H'!A$2:AM$2000,B982,39)))</f>
        <v>74;</v>
      </c>
      <c r="O982" s="301">
        <v>43808</v>
      </c>
      <c r="P982" s="227"/>
    </row>
    <row r="983" spans="1:16">
      <c r="A983" s="300" t="s">
        <v>489</v>
      </c>
      <c r="B983" s="304">
        <v>432</v>
      </c>
      <c r="C983" s="295">
        <v>980</v>
      </c>
      <c r="D983" s="225">
        <f>IF(A983="P",INDEX('LŠZ P'!A$2:AN$2000,B983,11),INDEX('LŠZ H'!A$2:AM$2000,B983,11))</f>
        <v>0</v>
      </c>
      <c r="E983" s="297" t="str">
        <f>IF(A983="P",INDEX('LŠZ P'!A$2:AN$2000,B983,5),INDEX('LŠZ H'!A$2:AM$2000,B983,5))</f>
        <v>OM-H432</v>
      </c>
      <c r="F983" s="298">
        <f>IF(A983="P",INDEX('LŠZ P'!A$2:AN$2000,B983,6),INDEX('LŠZ H'!A$2:AM$2000,B983,6))</f>
        <v>0</v>
      </c>
      <c r="G983" s="258">
        <f>IF(A983="P",INDEX('LŠZ P'!A$2:AN$2000,B983,21),INDEX('LŠZ H'!A$2:AM$2000,B983,21))</f>
        <v>0</v>
      </c>
      <c r="H983" s="298">
        <f>IF(A983="P",INDEX('LŠZ P'!A$2:AN$2000,B983,17),INDEX('LŠZ H'!A$2:AM$2000,B983,17))</f>
        <v>0</v>
      </c>
      <c r="I983" s="226">
        <v>43082</v>
      </c>
      <c r="J983" s="258" t="str">
        <f>IF(A983="P",INDEX('LŠZ P'!A$2:AN$2000,B983,2),INDEX('LŠZ H'!A$2:AM$2000,B983,2))</f>
        <v>2.11.2023 - email. žiadosť o vyradenie, rozobratie na nahr. diely</v>
      </c>
      <c r="K983" s="299" t="str">
        <f>IF(A983="P",CONCATENATE(INDEX('LŠZ P'!A$2:AN$2000,B983,24),",",INDEX('LŠZ P'!A$2:AN$2000,B983,26)," ",INDEX('LŠZ P'!A$2:AN$2000,B983,25)),CONCATENATE(INDEX('LŠZ H'!A$2:AM$2000,B983,24),",",INDEX('LŠZ H'!A$2:AM$2000,B983,26)," ",INDEX('LŠZ H'!A$2:AM$2000,B983,25)))</f>
        <v xml:space="preserve">, </v>
      </c>
      <c r="L983" s="297">
        <f>IF(A983="P",INDEX('LŠZ P'!A$2:AN$2000,B983,20),INDEX('LŠZ H'!A$2:AM$2000,B983,20))</f>
        <v>0</v>
      </c>
      <c r="M983" s="297" t="str">
        <f>IF(A983="P",CONCATENATE(INDEX('LŠZ P'!A$2:AN$2000,B983,3),"/",INDEX('LŠZ P'!A$2:AN$2000,B983,4)),CONCATENATE(INDEX('LŠZ H'!A$2:AM$2000,B983,3),"/",INDEX('LŠZ H'!A$2:AM$2000,B983,4)))</f>
        <v>/</v>
      </c>
      <c r="N983" s="297" t="str">
        <f>IF(A983="P",CONCATENATE(INDEX('LŠZ P'!A$2:AN$2000,B983,23),";",INDEX('LŠZ P'!A$2:AN$2000,B983,42)),CONCATENATE(INDEX('LŠZ H'!A$2:AM$2000,B983,23),";",INDEX('LŠZ H'!A$2:AM$2000,B983,39)))</f>
        <v>;</v>
      </c>
      <c r="O983" s="301">
        <v>43808</v>
      </c>
      <c r="P983" s="227"/>
    </row>
    <row r="984" spans="1:16">
      <c r="A984" s="300" t="s">
        <v>489</v>
      </c>
      <c r="B984" s="304">
        <v>413</v>
      </c>
      <c r="C984" s="295">
        <v>981</v>
      </c>
      <c r="D984" s="225">
        <f>IF(A984="P",INDEX('LŠZ P'!A$2:AN$2000,B984,11),INDEX('LŠZ H'!A$2:AM$2000,B984,11))</f>
        <v>0</v>
      </c>
      <c r="E984" s="297" t="str">
        <f>IF(A984="P",INDEX('LŠZ P'!A$2:AN$2000,B984,5),INDEX('LŠZ H'!A$2:AM$2000,B984,5))</f>
        <v>OM-H413</v>
      </c>
      <c r="F984" s="298">
        <f>IF(A984="P",INDEX('LŠZ P'!A$2:AN$2000,B984,6),INDEX('LŠZ H'!A$2:AM$2000,B984,6))</f>
        <v>0</v>
      </c>
      <c r="G984" s="258">
        <f>IF(A984="P",INDEX('LŠZ P'!A$2:AN$2000,B984,21),INDEX('LŠZ H'!A$2:AM$2000,B984,21))</f>
        <v>0</v>
      </c>
      <c r="H984" s="298">
        <f>IF(A984="P",INDEX('LŠZ P'!A$2:AN$2000,B984,17),INDEX('LŠZ H'!A$2:AM$2000,B984,17))</f>
        <v>0</v>
      </c>
      <c r="I984" s="226">
        <v>43082</v>
      </c>
      <c r="J984" s="258" t="str">
        <f>IF(A984="P",INDEX('LŠZ P'!A$2:AN$2000,B984,2),INDEX('LŠZ H'!A$2:AM$2000,B984,2))</f>
        <v>12.10.2022 - I. SABOL - neplatný viac ako 24 mesiacov</v>
      </c>
      <c r="K984" s="299" t="str">
        <f>IF(A984="P",CONCATENATE(INDEX('LŠZ P'!A$2:AN$2000,B984,24),",",INDEX('LŠZ P'!A$2:AN$2000,B984,26)," ",INDEX('LŠZ P'!A$2:AN$2000,B984,25)),CONCATENATE(INDEX('LŠZ H'!A$2:AM$2000,B984,24),",",INDEX('LŠZ H'!A$2:AM$2000,B984,26)," ",INDEX('LŠZ H'!A$2:AM$2000,B984,25)))</f>
        <v xml:space="preserve">, </v>
      </c>
      <c r="L984" s="297">
        <f>IF(A984="P",INDEX('LŠZ P'!A$2:AN$2000,B984,20),INDEX('LŠZ H'!A$2:AM$2000,B984,20))</f>
        <v>0</v>
      </c>
      <c r="M984" s="297" t="str">
        <f>IF(A984="P",CONCATENATE(INDEX('LŠZ P'!A$2:AN$2000,B984,3),"/",INDEX('LŠZ P'!A$2:AN$2000,B984,4)),CONCATENATE(INDEX('LŠZ H'!A$2:AM$2000,B984,3),"/",INDEX('LŠZ H'!A$2:AM$2000,B984,4)))</f>
        <v>/</v>
      </c>
      <c r="N984" s="297" t="str">
        <f>IF(A984="P",CONCATENATE(INDEX('LŠZ P'!A$2:AN$2000,B984,23),";",INDEX('LŠZ P'!A$2:AN$2000,B984,42)),CONCATENATE(INDEX('LŠZ H'!A$2:AM$2000,B984,23),";",INDEX('LŠZ H'!A$2:AM$2000,B984,39)))</f>
        <v>;</v>
      </c>
      <c r="O984" s="301">
        <v>43808</v>
      </c>
      <c r="P984" s="227"/>
    </row>
    <row r="985" spans="1:16">
      <c r="A985" s="300" t="s">
        <v>489</v>
      </c>
      <c r="B985" s="304">
        <v>410</v>
      </c>
      <c r="C985" s="295">
        <v>982</v>
      </c>
      <c r="D985" s="225" t="str">
        <f>IF(A985="P",INDEX('LŠZ P'!A$2:AN$2000,B985,11),INDEX('LŠZ H'!A$2:AM$2000,B985,11))</f>
        <v>DELTA CLUB BRATISLAVA</v>
      </c>
      <c r="E985" s="297" t="str">
        <f>IF(A985="P",INDEX('LŠZ P'!A$2:AN$2000,B985,5),INDEX('LŠZ H'!A$2:AM$2000,B985,5))</f>
        <v>OM-H410</v>
      </c>
      <c r="F985" s="298">
        <f>IF(A985="P",INDEX('LŠZ P'!A$2:AN$2000,B985,6),INDEX('LŠZ H'!A$2:AM$2000,B985,6))</f>
        <v>0</v>
      </c>
      <c r="G985" s="258" t="str">
        <f>IF(A985="P",INDEX('LŠZ P'!A$2:AN$2000,B985,21),INDEX('LŠZ H'!A$2:AM$2000,B985,21))</f>
        <v>P</v>
      </c>
      <c r="H985" s="298">
        <f>IF(A985="P",INDEX('LŠZ P'!A$2:AN$2000,B985,17),INDEX('LŠZ H'!A$2:AM$2000,B985,17))</f>
        <v>20644</v>
      </c>
      <c r="I985" s="226">
        <v>43082</v>
      </c>
      <c r="J985" s="258" t="str">
        <f>IF(A985="P",INDEX('LŠZ P'!A$2:AN$2000,B985,2),INDEX('LŠZ H'!A$2:AM$2000,B985,2))</f>
        <v>ZK</v>
      </c>
      <c r="K985" s="299" t="str">
        <f>IF(A985="P",CONCATENATE(INDEX('LŠZ P'!A$2:AN$2000,B985,24),",",INDEX('LŠZ P'!A$2:AN$2000,B985,26)," ",INDEX('LŠZ P'!A$2:AN$2000,B985,25)),CONCATENATE(INDEX('LŠZ H'!A$2:AM$2000,B985,24),",",INDEX('LŠZ H'!A$2:AM$2000,B985,26)," ",INDEX('LŠZ H'!A$2:AM$2000,B985,25)))</f>
        <v>Karloveská 33,841 04 Bratislava</v>
      </c>
      <c r="L985" s="297" t="str">
        <f>IF(A985="P",INDEX('LŠZ P'!A$2:AN$2000,B985,20),INDEX('LŠZ H'!A$2:AM$2000,B985,20))</f>
        <v>Sojka</v>
      </c>
      <c r="M985" s="297" t="str">
        <f>IF(A985="P",CONCATENATE(INDEX('LŠZ P'!A$2:AN$2000,B985,3),"/",INDEX('LŠZ P'!A$2:AN$2000,B985,4)),CONCATENATE(INDEX('LŠZ H'!A$2:AM$2000,B985,3),"/",INDEX('LŠZ H'!A$2:AM$2000,B985,4)))</f>
        <v>ZK 1B/</v>
      </c>
      <c r="N985" s="297" t="str">
        <f>IF(A985="P",CONCATENATE(INDEX('LŠZ P'!A$2:AN$2000,B985,23),";",INDEX('LŠZ P'!A$2:AN$2000,B985,42)),CONCATENATE(INDEX('LŠZ H'!A$2:AM$2000,B985,23),";",INDEX('LŠZ H'!A$2:AM$2000,B985,39)))</f>
        <v>317;</v>
      </c>
      <c r="O985" s="301">
        <v>43809</v>
      </c>
      <c r="P985" s="227"/>
    </row>
    <row r="986" spans="1:16">
      <c r="A986" s="300" t="s">
        <v>489</v>
      </c>
      <c r="B986" s="304">
        <v>411</v>
      </c>
      <c r="C986" s="295">
        <v>983</v>
      </c>
      <c r="D986" s="225">
        <f>IF(A986="P",INDEX('LŠZ P'!A$2:AN$2000,B986,11),INDEX('LŠZ H'!A$2:AM$2000,B986,11))</f>
        <v>0</v>
      </c>
      <c r="E986" s="297" t="str">
        <f>IF(A986="P",INDEX('LŠZ P'!A$2:AN$2000,B986,5),INDEX('LŠZ H'!A$2:AM$2000,B986,5))</f>
        <v>OM-H411</v>
      </c>
      <c r="F986" s="298">
        <f>IF(A986="P",INDEX('LŠZ P'!A$2:AN$2000,B986,6),INDEX('LŠZ H'!A$2:AM$2000,B986,6))</f>
        <v>0</v>
      </c>
      <c r="G986" s="258">
        <f>IF(A986="P",INDEX('LŠZ P'!A$2:AN$2000,B986,21),INDEX('LŠZ H'!A$2:AM$2000,B986,21))</f>
        <v>0</v>
      </c>
      <c r="H986" s="298">
        <f>IF(A986="P",INDEX('LŠZ P'!A$2:AN$2000,B986,17),INDEX('LŠZ H'!A$2:AM$2000,B986,17))</f>
        <v>0</v>
      </c>
      <c r="I986" s="226">
        <v>43082</v>
      </c>
      <c r="J986" s="258" t="str">
        <f>IF(A986="P",INDEX('LŠZ P'!A$2:AN$2000,B986,2),INDEX('LŠZ H'!A$2:AM$2000,B986,2))</f>
        <v>2.5.2022 E-MAIL, NA LŠZ SA NELIETA</v>
      </c>
      <c r="K986" s="299" t="str">
        <f>IF(A986="P",CONCATENATE(INDEX('LŠZ P'!A$2:AN$2000,B986,24),",",INDEX('LŠZ P'!A$2:AN$2000,B986,26)," ",INDEX('LŠZ P'!A$2:AN$2000,B986,25)),CONCATENATE(INDEX('LŠZ H'!A$2:AM$2000,B986,24),",",INDEX('LŠZ H'!A$2:AM$2000,B986,26)," ",INDEX('LŠZ H'!A$2:AM$2000,B986,25)))</f>
        <v xml:space="preserve">, </v>
      </c>
      <c r="L986" s="297">
        <f>IF(A986="P",INDEX('LŠZ P'!A$2:AN$2000,B986,20),INDEX('LŠZ H'!A$2:AM$2000,B986,20))</f>
        <v>0</v>
      </c>
      <c r="M986" s="297" t="str">
        <f>IF(A986="P",CONCATENATE(INDEX('LŠZ P'!A$2:AN$2000,B986,3),"/",INDEX('LŠZ P'!A$2:AN$2000,B986,4)),CONCATENATE(INDEX('LŠZ H'!A$2:AM$2000,B986,3),"/",INDEX('LŠZ H'!A$2:AM$2000,B986,4)))</f>
        <v>/</v>
      </c>
      <c r="N986" s="297" t="str">
        <f>IF(A986="P",CONCATENATE(INDEX('LŠZ P'!A$2:AN$2000,B986,23),";",INDEX('LŠZ P'!A$2:AN$2000,B986,42)),CONCATENATE(INDEX('LŠZ H'!A$2:AM$2000,B986,23),";",INDEX('LŠZ H'!A$2:AM$2000,B986,39)))</f>
        <v>;</v>
      </c>
      <c r="O986" s="301">
        <v>43808</v>
      </c>
      <c r="P986" s="227"/>
    </row>
    <row r="987" spans="1:16">
      <c r="A987" s="300" t="s">
        <v>722</v>
      </c>
      <c r="B987" s="304">
        <v>1162</v>
      </c>
      <c r="C987" s="295">
        <v>984</v>
      </c>
      <c r="D987" s="225" t="str">
        <f>IF(A987="P",INDEX('LŠZ P'!A$2:AN$2000,B987,11),INDEX('LŠZ H'!A$2:AM$2000,B987,11))</f>
        <v>Bc. František KARASZ</v>
      </c>
      <c r="E987" s="297" t="str">
        <f>IF(A987="P",INDEX('LŠZ P'!A$2:AN$2000,B987,5),INDEX('LŠZ H'!A$2:AM$2000,B987,5))</f>
        <v>OM-L162</v>
      </c>
      <c r="F987" s="298">
        <f>IF(A987="P",INDEX('LŠZ P'!A$2:AN$2000,B987,6),INDEX('LŠZ H'!A$2:AM$2000,B987,6))</f>
        <v>0</v>
      </c>
      <c r="G987" s="258" t="str">
        <f>IF(A987="P",INDEX('LŠZ P'!A$2:AN$2000,B987,21),INDEX('LŠZ H'!A$2:AM$2000,B987,21))</f>
        <v>P</v>
      </c>
      <c r="H987" s="298">
        <f>IF(A987="P",INDEX('LŠZ P'!A$2:AN$2000,B987,17),INDEX('LŠZ H'!A$2:AM$2000,B987,17))</f>
        <v>16339</v>
      </c>
      <c r="I987" s="226">
        <v>43082</v>
      </c>
      <c r="J987" s="258" t="str">
        <f>IF(A987="P",INDEX('LŠZ P'!A$2:AN$2000,B987,2),INDEX('LŠZ H'!A$2:AM$2000,B987,2))</f>
        <v>PK</v>
      </c>
      <c r="K987" s="299" t="str">
        <f>IF(A987="P",CONCATENATE(INDEX('LŠZ P'!A$2:AN$2000,B987,24),",",INDEX('LŠZ P'!A$2:AN$2000,B987,26)," ",INDEX('LŠZ P'!A$2:AN$2000,B987,25)),CONCATENATE(INDEX('LŠZ H'!A$2:AM$2000,B987,24),",",INDEX('LŠZ H'!A$2:AM$2000,B987,26)," ",INDEX('LŠZ H'!A$2:AM$2000,B987,25)))</f>
        <v>Dubičie 12/192,EN-B 44652</v>
      </c>
      <c r="L987" s="297" t="str">
        <f>IF(A987="P",INDEX('LŠZ P'!A$2:AN$2000,B987,20),INDEX('LŠZ H'!A$2:AM$2000,B987,20))</f>
        <v>Čierny</v>
      </c>
      <c r="M987" s="297" t="str">
        <f>IF(A987="P",CONCATENATE(INDEX('LŠZ P'!A$2:AN$2000,B987,3),"/",INDEX('LŠZ P'!A$2:AN$2000,B987,4)),CONCATENATE(INDEX('LŠZ H'!A$2:AM$2000,B987,3),"/",INDEX('LŠZ H'!A$2:AM$2000,B987,4)))</f>
        <v>COMET 2 L/</v>
      </c>
      <c r="N987" s="297" t="e">
        <f>IF(A987="P",CONCATENATE(INDEX('LŠZ P'!A$2:AN$2000,B987,23),";",INDEX('LŠZ P'!A$2:AN$2000,B987,42)),CONCATENATE(INDEX('LŠZ H'!A$2:AM$2000,B987,23),";",INDEX('LŠZ H'!A$2:AM$2000,B987,39)))</f>
        <v>#REF!</v>
      </c>
      <c r="O987" s="301">
        <v>43803</v>
      </c>
      <c r="P987" s="227"/>
    </row>
    <row r="988" spans="1:16">
      <c r="A988" s="302" t="s">
        <v>722</v>
      </c>
      <c r="B988" s="304">
        <v>927</v>
      </c>
      <c r="C988" s="295">
        <v>985</v>
      </c>
      <c r="D988" s="225" t="str">
        <f>IF(A988="P",INDEX('LŠZ P'!A$2:AN$2000,B988,11),INDEX('LŠZ H'!A$2:AM$2000,B988,11))</f>
        <v>Ing. Peter PONDUŠA</v>
      </c>
      <c r="E988" s="297" t="str">
        <f>IF(A988="P",INDEX('LŠZ P'!A$2:AN$2000,B988,5),INDEX('LŠZ H'!A$2:AM$2000,B988,5))</f>
        <v>OM-P927</v>
      </c>
      <c r="F988" s="298" t="str">
        <f>IF(A988="P",INDEX('LŠZ P'!A$2:AN$2000,B988,6),INDEX('LŠZ H'!A$2:AM$2000,B988,6))</f>
        <v>P927</v>
      </c>
      <c r="G988" s="258" t="str">
        <f>IF(A988="P",INDEX('LŠZ P'!A$2:AN$2000,B988,21),INDEX('LŠZ H'!A$2:AM$2000,B988,21))</f>
        <v>P</v>
      </c>
      <c r="H988" s="298">
        <f>IF(A988="P",INDEX('LŠZ P'!A$2:AN$2000,B988,17),INDEX('LŠZ H'!A$2:AM$2000,B988,17))</f>
        <v>21196</v>
      </c>
      <c r="I988" s="226">
        <v>43082</v>
      </c>
      <c r="J988" s="258" t="str">
        <f>IF(A988="P",INDEX('LŠZ P'!A$2:AN$2000,B988,2),INDEX('LŠZ H'!A$2:AM$2000,B988,2))</f>
        <v>MPK</v>
      </c>
      <c r="K988" s="299" t="str">
        <f>IF(A988="P",CONCATENATE(INDEX('LŠZ P'!A$2:AN$2000,B988,24),",",INDEX('LŠZ P'!A$2:AN$2000,B988,26)," ",INDEX('LŠZ P'!A$2:AN$2000,B988,25)),CONCATENATE(INDEX('LŠZ H'!A$2:AM$2000,B988,24),",",INDEX('LŠZ H'!A$2:AM$2000,B988,26)," ",INDEX('LŠZ H'!A$2:AM$2000,B988,25)))</f>
        <v>Popradskej brigády 746/24,DGAC 45751</v>
      </c>
      <c r="L988" s="297" t="str">
        <f>IF(A988="P",INDEX('LŠZ P'!A$2:AN$2000,B988,20),INDEX('LŠZ H'!A$2:AM$2000,B988,20))</f>
        <v>Adame</v>
      </c>
      <c r="M988" s="297" t="str">
        <f>IF(A988="P",CONCATENATE(INDEX('LŠZ P'!A$2:AN$2000,B988,3),"/",INDEX('LŠZ P'!A$2:AN$2000,B988,4)),CONCATENATE(INDEX('LŠZ H'!A$2:AM$2000,B988,3),"/",INDEX('LŠZ H'!A$2:AM$2000,B988,4)))</f>
        <v>CHARGER 2 28/MINI PLANE PSF + EOS150</v>
      </c>
      <c r="N988" s="297" t="e">
        <f>IF(A988="P",CONCATENATE(INDEX('LŠZ P'!A$2:AN$2000,B988,23),";",INDEX('LŠZ P'!A$2:AN$2000,B988,42)),CONCATENATE(INDEX('LŠZ H'!A$2:AM$2000,B988,23),";",INDEX('LŠZ H'!A$2:AM$2000,B988,39)))</f>
        <v>#REF!</v>
      </c>
      <c r="O988" s="301">
        <v>43431</v>
      </c>
      <c r="P988" s="227"/>
    </row>
    <row r="989" spans="1:16">
      <c r="A989" s="300" t="s">
        <v>722</v>
      </c>
      <c r="B989" s="304">
        <v>1200</v>
      </c>
      <c r="C989" s="295">
        <v>986</v>
      </c>
      <c r="D989" s="225" t="str">
        <f>IF(A989="P",INDEX('LŠZ P'!A$2:AN$2000,B989,11),INDEX('LŠZ H'!A$2:AM$2000,B989,11))</f>
        <v>Ing. Anton POHANKA</v>
      </c>
      <c r="E989" s="297" t="str">
        <f>IF(A989="P",INDEX('LŠZ P'!A$2:AN$2000,B989,5),INDEX('LŠZ H'!A$2:AM$2000,B989,5))</f>
        <v>OM-L200</v>
      </c>
      <c r="F989" s="298">
        <f>IF(A989="P",INDEX('LŠZ P'!A$2:AN$2000,B989,6),INDEX('LŠZ H'!A$2:AM$2000,B989,6))</f>
        <v>0</v>
      </c>
      <c r="G989" s="258" t="str">
        <f>IF(A989="P",INDEX('LŠZ P'!A$2:AN$2000,B989,21),INDEX('LŠZ H'!A$2:AM$2000,B989,21))</f>
        <v>V</v>
      </c>
      <c r="H989" s="298">
        <f>IF(A989="P",INDEX('LŠZ P'!A$2:AN$2000,B989,17),INDEX('LŠZ H'!A$2:AM$2000,B989,17))</f>
        <v>23561</v>
      </c>
      <c r="I989" s="226">
        <v>43083</v>
      </c>
      <c r="J989" s="258" t="str">
        <f>IF(A989="P",INDEX('LŠZ P'!A$2:AN$2000,B989,2),INDEX('LŠZ H'!A$2:AM$2000,B989,2))</f>
        <v>PK</v>
      </c>
      <c r="K989" s="299" t="str">
        <f>IF(A989="P",CONCATENATE(INDEX('LŠZ P'!A$2:AN$2000,B989,24),",",INDEX('LŠZ P'!A$2:AN$2000,B989,26)," ",INDEX('LŠZ P'!A$2:AN$2000,B989,25)),CONCATENATE(INDEX('LŠZ H'!A$2:AM$2000,B989,24),",",INDEX('LŠZ H'!A$2:AM$2000,B989,26)," ",INDEX('LŠZ H'!A$2:AM$2000,B989,25)))</f>
        <v>Na Sahare 445/11,EN-A 45933</v>
      </c>
      <c r="L989" s="297" t="str">
        <f>IF(A989="P",INDEX('LŠZ P'!A$2:AN$2000,B989,20),INDEX('LŠZ H'!A$2:AM$2000,B989,20))</f>
        <v>Vrabec</v>
      </c>
      <c r="M989" s="297" t="str">
        <f>IF(A989="P",CONCATENATE(INDEX('LŠZ P'!A$2:AN$2000,B989,3),"/",INDEX('LŠZ P'!A$2:AN$2000,B989,4)),CONCATENATE(INDEX('LŠZ H'!A$2:AM$2000,B989,3),"/",INDEX('LŠZ H'!A$2:AM$2000,B989,4)))</f>
        <v>PLUTO 4 L/</v>
      </c>
      <c r="N989" s="297" t="e">
        <f>IF(A989="P",CONCATENATE(INDEX('LŠZ P'!A$2:AN$2000,B989,23),";",INDEX('LŠZ P'!A$2:AN$2000,B989,42)),CONCATENATE(INDEX('LŠZ H'!A$2:AM$2000,B989,23),";",INDEX('LŠZ H'!A$2:AM$2000,B989,39)))</f>
        <v>#REF!</v>
      </c>
      <c r="O989" s="301">
        <v>43806</v>
      </c>
      <c r="P989" s="227"/>
    </row>
    <row r="990" spans="1:16">
      <c r="A990" s="300" t="s">
        <v>722</v>
      </c>
      <c r="B990" s="304">
        <v>1075</v>
      </c>
      <c r="C990" s="295">
        <v>987</v>
      </c>
      <c r="D990" s="225" t="str">
        <f>IF(A990="P",INDEX('LŠZ P'!A$2:AN$2000,B990,11),INDEX('LŠZ H'!A$2:AM$2000,B990,11))</f>
        <v>Štefan VYPARINA</v>
      </c>
      <c r="E990" s="297" t="str">
        <f>IF(A990="P",INDEX('LŠZ P'!A$2:AN$2000,B990,5),INDEX('LŠZ H'!A$2:AM$2000,B990,5))</f>
        <v>OM-L075</v>
      </c>
      <c r="F990" s="298">
        <f>IF(A990="P",INDEX('LŠZ P'!A$2:AN$2000,B990,6),INDEX('LŠZ H'!A$2:AM$2000,B990,6))</f>
        <v>0</v>
      </c>
      <c r="G990" s="258" t="str">
        <f>IF(A990="P",INDEX('LŠZ P'!A$2:AN$2000,B990,21),INDEX('LŠZ H'!A$2:AM$2000,B990,21))</f>
        <v>V</v>
      </c>
      <c r="H990" s="298">
        <f>IF(A990="P",INDEX('LŠZ P'!A$2:AN$2000,B990,17),INDEX('LŠZ H'!A$2:AM$2000,B990,17))</f>
        <v>22415</v>
      </c>
      <c r="I990" s="226">
        <v>43083</v>
      </c>
      <c r="J990" s="258" t="str">
        <f>IF(A990="P",INDEX('LŠZ P'!A$2:AN$2000,B990,2),INDEX('LŠZ H'!A$2:AM$2000,B990,2))</f>
        <v>PK</v>
      </c>
      <c r="K990" s="299" t="str">
        <f>IF(A990="P",CONCATENATE(INDEX('LŠZ P'!A$2:AN$2000,B990,24),",",INDEX('LŠZ P'!A$2:AN$2000,B990,26)," ",INDEX('LŠZ P'!A$2:AN$2000,B990,25)),CONCATENATE(INDEX('LŠZ H'!A$2:AM$2000,B990,24),",",INDEX('LŠZ H'!A$2:AM$2000,B990,26)," ",INDEX('LŠZ H'!A$2:AM$2000,B990,25)))</f>
        <v>Plavnica 428,EN-D 45439</v>
      </c>
      <c r="L990" s="297" t="str">
        <f>IF(A990="P",INDEX('LŠZ P'!A$2:AN$2000,B990,20),INDEX('LŠZ H'!A$2:AM$2000,B990,20))</f>
        <v>Vyparina</v>
      </c>
      <c r="M990" s="297" t="str">
        <f>IF(A990="P",CONCATENATE(INDEX('LŠZ P'!A$2:AN$2000,B990,3),"/",INDEX('LŠZ P'!A$2:AN$2000,B990,4)),CONCATENATE(INDEX('LŠZ H'!A$2:AM$2000,B990,3),"/",INDEX('LŠZ H'!A$2:AM$2000,B990,4)))</f>
        <v>ZENO 2 ML/</v>
      </c>
      <c r="N990" s="297" t="e">
        <f>IF(A990="P",CONCATENATE(INDEX('LŠZ P'!A$2:AN$2000,B990,23),";",INDEX('LŠZ P'!A$2:AN$2000,B990,42)),CONCATENATE(INDEX('LŠZ H'!A$2:AM$2000,B990,23),";",INDEX('LŠZ H'!A$2:AM$2000,B990,39)))</f>
        <v>#REF!</v>
      </c>
      <c r="O990" s="301">
        <v>43810</v>
      </c>
      <c r="P990" s="227"/>
    </row>
    <row r="991" spans="1:16">
      <c r="A991" s="300" t="s">
        <v>722</v>
      </c>
      <c r="B991" s="304">
        <v>1123</v>
      </c>
      <c r="C991" s="295">
        <v>988</v>
      </c>
      <c r="D991" s="225" t="str">
        <f>IF(A991="P",INDEX('LŠZ P'!A$2:AN$2000,B991,11),INDEX('LŠZ H'!A$2:AM$2000,B991,11))</f>
        <v>Barbora BROSKOVÁ</v>
      </c>
      <c r="E991" s="297" t="str">
        <f>IF(A991="P",INDEX('LŠZ P'!A$2:AN$2000,B991,5),INDEX('LŠZ H'!A$2:AM$2000,B991,5))</f>
        <v>OM-L123</v>
      </c>
      <c r="F991" s="298">
        <f>IF(A991="P",INDEX('LŠZ P'!A$2:AN$2000,B991,6),INDEX('LŠZ H'!A$2:AM$2000,B991,6))</f>
        <v>0</v>
      </c>
      <c r="G991" s="258" t="str">
        <f>IF(A991="P",INDEX('LŠZ P'!A$2:AN$2000,B991,21),INDEX('LŠZ H'!A$2:AM$2000,B991,21))</f>
        <v>P</v>
      </c>
      <c r="H991" s="298">
        <f>IF(A991="P",INDEX('LŠZ P'!A$2:AN$2000,B991,17),INDEX('LŠZ H'!A$2:AM$2000,B991,17))</f>
        <v>19123</v>
      </c>
      <c r="I991" s="226">
        <v>43083</v>
      </c>
      <c r="J991" s="258" t="str">
        <f>IF(A991="P",INDEX('LŠZ P'!A$2:AN$2000,B991,2),INDEX('LŠZ H'!A$2:AM$2000,B991,2))</f>
        <v>PK</v>
      </c>
      <c r="K991" s="299" t="str">
        <f>IF(A991="P",CONCATENATE(INDEX('LŠZ P'!A$2:AN$2000,B991,24),",",INDEX('LŠZ P'!A$2:AN$2000,B991,26)," ",INDEX('LŠZ P'!A$2:AN$2000,B991,25)),CONCATENATE(INDEX('LŠZ H'!A$2:AM$2000,B991,24),",",INDEX('LŠZ H'!A$2:AM$2000,B991,26)," ",INDEX('LŠZ H'!A$2:AM$2000,B991,25)))</f>
        <v>Hlavná 21/1,EN-B 45683</v>
      </c>
      <c r="L991" s="297" t="str">
        <f>IF(A991="P",INDEX('LŠZ P'!A$2:AN$2000,B991,20),INDEX('LŠZ H'!A$2:AM$2000,B991,20))</f>
        <v>Muhelyi</v>
      </c>
      <c r="M991" s="297" t="str">
        <f>IF(A991="P",CONCATENATE(INDEX('LŠZ P'!A$2:AN$2000,B991,3),"/",INDEX('LŠZ P'!A$2:AN$2000,B991,4)),CONCATENATE(INDEX('LŠZ H'!A$2:AM$2000,B991,3),"/",INDEX('LŠZ H'!A$2:AM$2000,B991,4)))</f>
        <v>EPSILON 9 22/</v>
      </c>
      <c r="N991" s="297" t="e">
        <f>IF(A991="P",CONCATENATE(INDEX('LŠZ P'!A$2:AN$2000,B991,23),";",INDEX('LŠZ P'!A$2:AN$2000,B991,42)),CONCATENATE(INDEX('LŠZ H'!A$2:AM$2000,B991,23),";",INDEX('LŠZ H'!A$2:AM$2000,B991,39)))</f>
        <v>#REF!</v>
      </c>
      <c r="O991" s="301">
        <v>43806</v>
      </c>
      <c r="P991" s="227"/>
    </row>
    <row r="992" spans="1:16">
      <c r="A992" s="300" t="s">
        <v>722</v>
      </c>
      <c r="B992" s="304">
        <v>398</v>
      </c>
      <c r="C992" s="295">
        <v>989</v>
      </c>
      <c r="D992" s="225" t="str">
        <f>IF(A992="P",INDEX('LŠZ P'!A$2:AN$2000,B992,11),INDEX('LŠZ H'!A$2:AM$2000,B992,11))</f>
        <v>Jozef  IVAŠKA</v>
      </c>
      <c r="E992" s="297" t="str">
        <f>IF(A992="P",INDEX('LŠZ P'!A$2:AN$2000,B992,5),INDEX('LŠZ H'!A$2:AM$2000,B992,5))</f>
        <v>OM-P398</v>
      </c>
      <c r="F992" s="298">
        <f>IF(A992="P",INDEX('LŠZ P'!A$2:AN$2000,B992,6),INDEX('LŠZ H'!A$2:AM$2000,B992,6))</f>
        <v>0</v>
      </c>
      <c r="G992" s="258" t="str">
        <f>IF(A992="P",INDEX('LŠZ P'!A$2:AN$2000,B992,21),INDEX('LŠZ H'!A$2:AM$2000,B992,21))</f>
        <v>P</v>
      </c>
      <c r="H992" s="298">
        <f>IF(A992="P",INDEX('LŠZ P'!A$2:AN$2000,B992,17),INDEX('LŠZ H'!A$2:AM$2000,B992,17))</f>
        <v>21647</v>
      </c>
      <c r="I992" s="226">
        <v>43083</v>
      </c>
      <c r="J992" s="258" t="str">
        <f>IF(A992="P",INDEX('LŠZ P'!A$2:AN$2000,B992,2),INDEX('LŠZ H'!A$2:AM$2000,B992,2))</f>
        <v>MPK</v>
      </c>
      <c r="K992" s="299" t="str">
        <f>IF(A992="P",CONCATENATE(INDEX('LŠZ P'!A$2:AN$2000,B992,24),",",INDEX('LŠZ P'!A$2:AN$2000,B992,26)," ",INDEX('LŠZ P'!A$2:AN$2000,B992,25)),CONCATENATE(INDEX('LŠZ H'!A$2:AM$2000,B992,24),",",INDEX('LŠZ H'!A$2:AM$2000,B992,26)," ",INDEX('LŠZ H'!A$2:AM$2000,B992,25)))</f>
        <v>Diaková 68,EN-B 45280</v>
      </c>
      <c r="L992" s="297" t="str">
        <f>IF(A992="P",INDEX('LŠZ P'!A$2:AN$2000,B992,20),INDEX('LŠZ H'!A$2:AM$2000,B992,20))</f>
        <v>Vrabec</v>
      </c>
      <c r="M992" s="297" t="str">
        <f>IF(A992="P",CONCATENATE(INDEX('LŠZ P'!A$2:AN$2000,B992,3),"/",INDEX('LŠZ P'!A$2:AN$2000,B992,4)),CONCATENATE(INDEX('LŠZ H'!A$2:AM$2000,B992,3),"/",INDEX('LŠZ H'!A$2:AM$2000,B992,4)))</f>
        <v>PLUTO TM Bi XXL/</v>
      </c>
      <c r="N992" s="297" t="e">
        <f>IF(A992="P",CONCATENATE(INDEX('LŠZ P'!A$2:AN$2000,B992,23),";",INDEX('LŠZ P'!A$2:AN$2000,B992,42)),CONCATENATE(INDEX('LŠZ H'!A$2:AM$2000,B992,23),";",INDEX('LŠZ H'!A$2:AM$2000,B992,39)))</f>
        <v>#REF!</v>
      </c>
      <c r="O992" s="301">
        <v>43811</v>
      </c>
      <c r="P992" s="227"/>
    </row>
    <row r="993" spans="1:16">
      <c r="A993" s="300" t="s">
        <v>722</v>
      </c>
      <c r="B993" s="304">
        <v>89</v>
      </c>
      <c r="C993" s="295">
        <v>990</v>
      </c>
      <c r="D993" s="225" t="str">
        <f>IF(A993="P",INDEX('LŠZ P'!A$2:AN$2000,B993,11),INDEX('LŠZ H'!A$2:AM$2000,B993,11))</f>
        <v>Ing. Mgr. Attila FABIÁN</v>
      </c>
      <c r="E993" s="297" t="str">
        <f>IF(A993="P",INDEX('LŠZ P'!A$2:AN$2000,B993,5),INDEX('LŠZ H'!A$2:AM$2000,B993,5))</f>
        <v>OM-P089</v>
      </c>
      <c r="F993" s="298">
        <f>IF(A993="P",INDEX('LŠZ P'!A$2:AN$2000,B993,6),INDEX('LŠZ H'!A$2:AM$2000,B993,6))</f>
        <v>0</v>
      </c>
      <c r="G993" s="258" t="str">
        <f>IF(A993="P",INDEX('LŠZ P'!A$2:AN$2000,B993,21),INDEX('LŠZ H'!A$2:AM$2000,B993,21))</f>
        <v>V</v>
      </c>
      <c r="H993" s="298">
        <f>IF(A993="P",INDEX('LŠZ P'!A$2:AN$2000,B993,17),INDEX('LŠZ H'!A$2:AM$2000,B993,17))</f>
        <v>22031</v>
      </c>
      <c r="I993" s="226">
        <v>43083</v>
      </c>
      <c r="J993" s="258" t="str">
        <f>IF(A993="P",INDEX('LŠZ P'!A$2:AN$2000,B993,2),INDEX('LŠZ H'!A$2:AM$2000,B993,2))</f>
        <v>PK</v>
      </c>
      <c r="K993" s="299" t="str">
        <f>IF(A993="P",CONCATENATE(INDEX('LŠZ P'!A$2:AN$2000,B993,24),",",INDEX('LŠZ P'!A$2:AN$2000,B993,26)," ",INDEX('LŠZ P'!A$2:AN$2000,B993,25)),CONCATENATE(INDEX('LŠZ H'!A$2:AM$2000,B993,24),",",INDEX('LŠZ H'!A$2:AM$2000,B993,26)," ",INDEX('LŠZ H'!A$2:AM$2000,B993,25)))</f>
        <v>Mieru 58,EN-B 45317</v>
      </c>
      <c r="L993" s="297" t="str">
        <f>IF(A993="P",INDEX('LŠZ P'!A$2:AN$2000,B993,20),INDEX('LŠZ H'!A$2:AM$2000,B993,20))</f>
        <v>Kišš</v>
      </c>
      <c r="M993" s="297" t="str">
        <f>IF(A993="P",CONCATENATE(INDEX('LŠZ P'!A$2:AN$2000,B993,3),"/",INDEX('LŠZ P'!A$2:AN$2000,B993,4)),CONCATENATE(INDEX('LŠZ H'!A$2:AM$2000,B993,3),"/",INDEX('LŠZ H'!A$2:AM$2000,B993,4)))</f>
        <v>RUSH 6 ML/</v>
      </c>
      <c r="N993" s="297" t="e">
        <f>IF(A993="P",CONCATENATE(INDEX('LŠZ P'!A$2:AN$2000,B993,23),";",INDEX('LŠZ P'!A$2:AN$2000,B993,42)),CONCATENATE(INDEX('LŠZ H'!A$2:AM$2000,B993,23),";",INDEX('LŠZ H'!A$2:AM$2000,B993,39)))</f>
        <v>#REF!</v>
      </c>
      <c r="O993" s="301">
        <v>43811</v>
      </c>
      <c r="P993" s="227"/>
    </row>
    <row r="994" spans="1:16">
      <c r="A994" s="302" t="s">
        <v>722</v>
      </c>
      <c r="B994" s="304">
        <v>1275</v>
      </c>
      <c r="C994" s="295">
        <v>991</v>
      </c>
      <c r="D994" s="225" t="str">
        <f>IF(A994="P",INDEX('LŠZ P'!A$2:AN$2000,B994,11),INDEX('LŠZ H'!A$2:AM$2000,B994,11))</f>
        <v>Jozef IVAŠKA</v>
      </c>
      <c r="E994" s="297" t="str">
        <f>IF(A994="P",INDEX('LŠZ P'!A$2:AN$2000,B994,5),INDEX('LŠZ H'!A$2:AM$2000,B994,5))</f>
        <v>OM-L275</v>
      </c>
      <c r="F994" s="298">
        <f>IF(A994="P",INDEX('LŠZ P'!A$2:AN$2000,B994,6),INDEX('LŠZ H'!A$2:AM$2000,B994,6))</f>
        <v>0</v>
      </c>
      <c r="G994" s="258" t="str">
        <f>IF(A994="P",INDEX('LŠZ P'!A$2:AN$2000,B994,21),INDEX('LŠZ H'!A$2:AM$2000,B994,21))</f>
        <v>P</v>
      </c>
      <c r="H994" s="298">
        <f>IF(A994="P",INDEX('LŠZ P'!A$2:AN$2000,B994,17),INDEX('LŠZ H'!A$2:AM$2000,B994,17))</f>
        <v>17975</v>
      </c>
      <c r="I994" s="226">
        <v>43083</v>
      </c>
      <c r="J994" s="258" t="str">
        <f>IF(A994="P",INDEX('LŠZ P'!A$2:AN$2000,B994,2),INDEX('LŠZ H'!A$2:AM$2000,B994,2))</f>
        <v>PK</v>
      </c>
      <c r="K994" s="299" t="str">
        <f>IF(A994="P",CONCATENATE(INDEX('LŠZ P'!A$2:AN$2000,B994,24),",",INDEX('LŠZ P'!A$2:AN$2000,B994,26)," ",INDEX('LŠZ P'!A$2:AN$2000,B994,25)),CONCATENATE(INDEX('LŠZ H'!A$2:AM$2000,B994,24),",",INDEX('LŠZ H'!A$2:AM$2000,B994,26)," ",INDEX('LŠZ H'!A$2:AM$2000,B994,25)))</f>
        <v>Diaková 68,EN-D 45280</v>
      </c>
      <c r="L994" s="297" t="str">
        <f>IF(A994="P",INDEX('LŠZ P'!A$2:AN$2000,B994,20),INDEX('LŠZ H'!A$2:AM$2000,B994,20))</f>
        <v>Vrabec</v>
      </c>
      <c r="M994" s="297" t="str">
        <f>IF(A994="P",CONCATENATE(INDEX('LŠZ P'!A$2:AN$2000,B994,3),"/",INDEX('LŠZ P'!A$2:AN$2000,B994,4)),CONCATENATE(INDEX('LŠZ H'!A$2:AM$2000,B994,3),"/",INDEX('LŠZ H'!A$2:AM$2000,B994,4)))</f>
        <v>VENUS 4 L/</v>
      </c>
      <c r="N994" s="297" t="e">
        <f>IF(A994="P",CONCATENATE(INDEX('LŠZ P'!A$2:AN$2000,B994,23),";",INDEX('LŠZ P'!A$2:AN$2000,B994,42)),CONCATENATE(INDEX('LŠZ H'!A$2:AM$2000,B994,23),";",INDEX('LŠZ H'!A$2:AM$2000,B994,39)))</f>
        <v>#REF!</v>
      </c>
      <c r="O994" s="301">
        <v>43813</v>
      </c>
      <c r="P994" s="227"/>
    </row>
    <row r="995" spans="1:16">
      <c r="A995" s="300" t="s">
        <v>489</v>
      </c>
      <c r="B995" s="304">
        <v>44</v>
      </c>
      <c r="C995" s="295">
        <v>992</v>
      </c>
      <c r="D995" s="225" t="str">
        <f>IF(A995="P",INDEX('LŠZ P'!A$2:AN$2000,B995,11),INDEX('LŠZ H'!A$2:AM$2000,B995,11))</f>
        <v>Ing. František ŠČERBA</v>
      </c>
      <c r="E995" s="297" t="str">
        <f>IF(A995="P",INDEX('LŠZ P'!A$2:AN$2000,B995,5),INDEX('LŠZ H'!A$2:AM$2000,B995,5))</f>
        <v>OM-H044</v>
      </c>
      <c r="F995" s="298">
        <f>IF(A995="P",INDEX('LŠZ P'!A$2:AN$2000,B995,6),INDEX('LŠZ H'!A$2:AM$2000,B995,6))</f>
        <v>0</v>
      </c>
      <c r="G995" s="258" t="str">
        <f>IF(A995="P",INDEX('LŠZ P'!A$2:AN$2000,B995,21),INDEX('LŠZ H'!A$2:AM$2000,B995,21))</f>
        <v>P</v>
      </c>
      <c r="H995" s="298">
        <f>IF(A995="P",INDEX('LŠZ P'!A$2:AN$2000,B995,17),INDEX('LŠZ H'!A$2:AM$2000,B995,17))</f>
        <v>19222</v>
      </c>
      <c r="I995" s="226">
        <v>43086</v>
      </c>
      <c r="J995" s="258" t="str">
        <f>IF(A995="P",INDEX('LŠZ P'!A$2:AN$2000,B995,2),INDEX('LŠZ H'!A$2:AM$2000,B995,2))</f>
        <v>MZK</v>
      </c>
      <c r="K995" s="299" t="str">
        <f>IF(A995="P",CONCATENATE(INDEX('LŠZ P'!A$2:AN$2000,B995,24),",",INDEX('LŠZ P'!A$2:AN$2000,B995,26)," ",INDEX('LŠZ P'!A$2:AN$2000,B995,25)),CONCATENATE(INDEX('LŠZ H'!A$2:AM$2000,B995,24),",",INDEX('LŠZ H'!A$2:AM$2000,B995,26)," ",INDEX('LŠZ H'!A$2:AM$2000,B995,25)))</f>
        <v>Slnečná 305/46,900 29 Nová Dedinka</v>
      </c>
      <c r="L995" s="297" t="str">
        <f>IF(A995="P",INDEX('LŠZ P'!A$2:AN$2000,B995,20),INDEX('LŠZ H'!A$2:AM$2000,B995,20))</f>
        <v>Krempaský</v>
      </c>
      <c r="M995" s="297" t="str">
        <f>IF(A995="P",CONCATENATE(INDEX('LŠZ P'!A$2:AN$2000,B995,3),"/",INDEX('LŠZ P'!A$2:AN$2000,B995,4)),CONCATENATE(INDEX('LŠZ H'!A$2:AM$2000,B995,3),"/",INDEX('LŠZ H'!A$2:AM$2000,B995,4)))</f>
        <v>APOLLO/COSMOS/</v>
      </c>
      <c r="N995" s="297" t="str">
        <f>IF(A995="P",CONCATENATE(INDEX('LŠZ P'!A$2:AN$2000,B995,23),";",INDEX('LŠZ P'!A$2:AN$2000,B995,42)),CONCATENATE(INDEX('LŠZ H'!A$2:AM$2000,B995,23),";",INDEX('LŠZ H'!A$2:AM$2000,B995,39)))</f>
        <v>201/899;zdvojené ovládanie PPN</v>
      </c>
      <c r="O995" s="301">
        <v>43800</v>
      </c>
      <c r="P995" s="227"/>
    </row>
    <row r="996" spans="1:16">
      <c r="A996" s="302" t="s">
        <v>722</v>
      </c>
      <c r="B996" s="304">
        <v>546</v>
      </c>
      <c r="C996" s="295">
        <v>993</v>
      </c>
      <c r="D996" s="225" t="str">
        <f>IF(A996="P",INDEX('LŠZ P'!A$2:AN$2000,B996,11),INDEX('LŠZ H'!A$2:AM$2000,B996,11))</f>
        <v>Mário MORAVČÍK</v>
      </c>
      <c r="E996" s="297" t="str">
        <f>IF(A996="P",INDEX('LŠZ P'!A$2:AN$2000,B996,5),INDEX('LŠZ H'!A$2:AM$2000,B996,5))</f>
        <v>OM-P546</v>
      </c>
      <c r="F996" s="298">
        <f>IF(A996="P",INDEX('LŠZ P'!A$2:AN$2000,B996,6),INDEX('LŠZ H'!A$2:AM$2000,B996,6))</f>
        <v>0</v>
      </c>
      <c r="G996" s="258" t="str">
        <f>IF(A996="P",INDEX('LŠZ P'!A$2:AN$2000,B996,21),INDEX('LŠZ H'!A$2:AM$2000,B996,21))</f>
        <v>P</v>
      </c>
      <c r="H996" s="298">
        <f>IF(A996="P",INDEX('LŠZ P'!A$2:AN$2000,B996,17),INDEX('LŠZ H'!A$2:AM$2000,B996,17))</f>
        <v>20561</v>
      </c>
      <c r="I996" s="226">
        <v>43087</v>
      </c>
      <c r="J996" s="258" t="str">
        <f>IF(A996="P",INDEX('LŠZ P'!A$2:AN$2000,B996,2),INDEX('LŠZ H'!A$2:AM$2000,B996,2))</f>
        <v>PK</v>
      </c>
      <c r="K996" s="299" t="str">
        <f>IF(A996="P",CONCATENATE(INDEX('LŠZ P'!A$2:AN$2000,B996,24),",",INDEX('LŠZ P'!A$2:AN$2000,B996,26)," ",INDEX('LŠZ P'!A$2:AN$2000,B996,25)),CONCATENATE(INDEX('LŠZ H'!A$2:AM$2000,B996,24),",",INDEX('LŠZ H'!A$2:AM$2000,B996,26)," ",INDEX('LŠZ H'!A$2:AM$2000,B996,25)))</f>
        <v>Do Baničného 516/7,EN-D 44767</v>
      </c>
      <c r="L996" s="297" t="str">
        <f>IF(A996="P",INDEX('LŠZ P'!A$2:AN$2000,B996,20),INDEX('LŠZ H'!A$2:AM$2000,B996,20))</f>
        <v>Jánošík</v>
      </c>
      <c r="M996" s="297" t="str">
        <f>IF(A996="P",CONCATENATE(INDEX('LŠZ P'!A$2:AN$2000,B996,3),"/",INDEX('LŠZ P'!A$2:AN$2000,B996,4)),CONCATENATE(INDEX('LŠZ H'!A$2:AM$2000,B996,3),"/",INDEX('LŠZ H'!A$2:AM$2000,B996,4)))</f>
        <v>ZENO L/</v>
      </c>
      <c r="N996" s="297" t="e">
        <f>IF(A996="P",CONCATENATE(INDEX('LŠZ P'!A$2:AN$2000,B996,23),";",INDEX('LŠZ P'!A$2:AN$2000,B996,42)),CONCATENATE(INDEX('LŠZ H'!A$2:AM$2000,B996,23),";",INDEX('LŠZ H'!A$2:AM$2000,B996,39)))</f>
        <v>#REF!</v>
      </c>
      <c r="O996" s="301">
        <v>43811</v>
      </c>
      <c r="P996" s="227"/>
    </row>
    <row r="997" spans="1:16">
      <c r="A997" s="300" t="s">
        <v>722</v>
      </c>
      <c r="B997" s="304">
        <v>103</v>
      </c>
      <c r="C997" s="295">
        <v>994</v>
      </c>
      <c r="D997" s="225" t="str">
        <f>IF(A997="P",INDEX('LŠZ P'!A$2:AN$2000,B997,11),INDEX('LŠZ H'!A$2:AM$2000,B997,11))</f>
        <v>Róbert KAUČÁRIK</v>
      </c>
      <c r="E997" s="297" t="str">
        <f>IF(A997="P",INDEX('LŠZ P'!A$2:AN$2000,B997,5),INDEX('LŠZ H'!A$2:AM$2000,B997,5))</f>
        <v>OM-P103</v>
      </c>
      <c r="F997" s="298">
        <f>IF(A997="P",INDEX('LŠZ P'!A$2:AN$2000,B997,6),INDEX('LŠZ H'!A$2:AM$2000,B997,6))</f>
        <v>0</v>
      </c>
      <c r="G997" s="258" t="str">
        <f>IF(A997="P",INDEX('LŠZ P'!A$2:AN$2000,B997,21),INDEX('LŠZ H'!A$2:AM$2000,B997,21))</f>
        <v>P</v>
      </c>
      <c r="H997" s="298">
        <f>IF(A997="P",INDEX('LŠZ P'!A$2:AN$2000,B997,17),INDEX('LŠZ H'!A$2:AM$2000,B997,17))</f>
        <v>20081</v>
      </c>
      <c r="I997" s="226">
        <v>43087</v>
      </c>
      <c r="J997" s="258" t="str">
        <f>IF(A997="P",INDEX('LŠZ P'!A$2:AN$2000,B997,2),INDEX('LŠZ H'!A$2:AM$2000,B997,2))</f>
        <v>PK</v>
      </c>
      <c r="K997" s="299" t="str">
        <f>IF(A997="P",CONCATENATE(INDEX('LŠZ P'!A$2:AN$2000,B997,24),",",INDEX('LŠZ P'!A$2:AN$2000,B997,26)," ",INDEX('LŠZ P'!A$2:AN$2000,B997,25)),CONCATENATE(INDEX('LŠZ H'!A$2:AM$2000,B997,24),",",INDEX('LŠZ H'!A$2:AM$2000,B997,26)," ",INDEX('LŠZ H'!A$2:AM$2000,B997,25)))</f>
        <v>Jasenová 236,CCC 45666</v>
      </c>
      <c r="L997" s="297" t="str">
        <f>IF(A997="P",INDEX('LŠZ P'!A$2:AN$2000,B997,20),INDEX('LŠZ H'!A$2:AM$2000,B997,20))</f>
        <v>Vyparina</v>
      </c>
      <c r="M997" s="297" t="str">
        <f>IF(A997="P",CONCATENATE(INDEX('LŠZ P'!A$2:AN$2000,B997,3),"/",INDEX('LŠZ P'!A$2:AN$2000,B997,4)),CONCATENATE(INDEX('LŠZ H'!A$2:AM$2000,B997,3),"/",INDEX('LŠZ H'!A$2:AM$2000,B997,4)))</f>
        <v>ICEPEAK 3 29/</v>
      </c>
      <c r="N997" s="297" t="e">
        <f>IF(A997="P",CONCATENATE(INDEX('LŠZ P'!A$2:AN$2000,B997,23),";",INDEX('LŠZ P'!A$2:AN$2000,B997,42)),CONCATENATE(INDEX('LŠZ H'!A$2:AM$2000,B997,23),";",INDEX('LŠZ H'!A$2:AM$2000,B997,39)))</f>
        <v>#REF!</v>
      </c>
      <c r="O997" s="301">
        <v>43446</v>
      </c>
      <c r="P997" s="227"/>
    </row>
    <row r="998" spans="1:16">
      <c r="A998" s="300" t="s">
        <v>722</v>
      </c>
      <c r="B998" s="304">
        <v>346</v>
      </c>
      <c r="C998" s="295">
        <v>995</v>
      </c>
      <c r="D998" s="225" t="str">
        <f>IF(A998="P",INDEX('LŠZ P'!A$2:AN$2000,B998,11),INDEX('LŠZ H'!A$2:AM$2000,B998,11))</f>
        <v>Peter KISKA</v>
      </c>
      <c r="E998" s="297" t="str">
        <f>IF(A998="P",INDEX('LŠZ P'!A$2:AN$2000,B998,5),INDEX('LŠZ H'!A$2:AM$2000,B998,5))</f>
        <v>OM-P346</v>
      </c>
      <c r="F998" s="298">
        <f>IF(A998="P",INDEX('LŠZ P'!A$2:AN$2000,B998,6),INDEX('LŠZ H'!A$2:AM$2000,B998,6))</f>
        <v>0</v>
      </c>
      <c r="G998" s="258" t="str">
        <f>IF(A998="P",INDEX('LŠZ P'!A$2:AN$2000,B998,21),INDEX('LŠZ H'!A$2:AM$2000,B998,21))</f>
        <v>V</v>
      </c>
      <c r="H998" s="298">
        <f>IF(A998="P",INDEX('LŠZ P'!A$2:AN$2000,B998,17),INDEX('LŠZ H'!A$2:AM$2000,B998,17))</f>
        <v>24041</v>
      </c>
      <c r="I998" s="226">
        <v>43087</v>
      </c>
      <c r="J998" s="258" t="str">
        <f>IF(A998="P",INDEX('LŠZ P'!A$2:AN$2000,B998,2),INDEX('LŠZ H'!A$2:AM$2000,B998,2))</f>
        <v>PK</v>
      </c>
      <c r="K998" s="299" t="str">
        <f>IF(A998="P",CONCATENATE(INDEX('LŠZ P'!A$2:AN$2000,B998,24),",",INDEX('LŠZ P'!A$2:AN$2000,B998,26)," ",INDEX('LŠZ P'!A$2:AN$2000,B998,25)),CONCATENATE(INDEX('LŠZ H'!A$2:AM$2000,B998,24),",",INDEX('LŠZ H'!A$2:AM$2000,B998,26)," ",INDEX('LŠZ H'!A$2:AM$2000,B998,25)))</f>
        <v>Crossboy, Ballintogher,EN-B 46039</v>
      </c>
      <c r="L998" s="297" t="str">
        <f>IF(A998="P",INDEX('LŠZ P'!A$2:AN$2000,B998,20),INDEX('LŠZ H'!A$2:AM$2000,B998,20))</f>
        <v>Čierny</v>
      </c>
      <c r="M998" s="297" t="str">
        <f>IF(A998="P",CONCATENATE(INDEX('LŠZ P'!A$2:AN$2000,B998,3),"/",INDEX('LŠZ P'!A$2:AN$2000,B998,4)),CONCATENATE(INDEX('LŠZ H'!A$2:AM$2000,B998,3),"/",INDEX('LŠZ H'!A$2:AM$2000,B998,4)))</f>
        <v>FUNKY M/</v>
      </c>
      <c r="N998" s="297" t="e">
        <f>IF(A998="P",CONCATENATE(INDEX('LŠZ P'!A$2:AN$2000,B998,23),";",INDEX('LŠZ P'!A$2:AN$2000,B998,42)),CONCATENATE(INDEX('LŠZ H'!A$2:AM$2000,B998,23),";",INDEX('LŠZ H'!A$2:AM$2000,B998,39)))</f>
        <v>#REF!</v>
      </c>
      <c r="O998" s="301">
        <v>43809</v>
      </c>
      <c r="P998" s="227"/>
    </row>
    <row r="999" spans="1:16">
      <c r="A999" s="300" t="s">
        <v>722</v>
      </c>
      <c r="B999" s="304">
        <v>485</v>
      </c>
      <c r="C999" s="295">
        <v>996</v>
      </c>
      <c r="D999" s="225" t="str">
        <f>IF(A999="P",INDEX('LŠZ P'!A$2:AN$2000,B999,11),INDEX('LŠZ H'!A$2:AM$2000,B999,11))</f>
        <v>Štefan VYPARINA</v>
      </c>
      <c r="E999" s="297" t="str">
        <f>IF(A999="P",INDEX('LŠZ P'!A$2:AN$2000,B999,5),INDEX('LŠZ H'!A$2:AM$2000,B999,5))</f>
        <v>OM-P485</v>
      </c>
      <c r="F999" s="298">
        <f>IF(A999="P",INDEX('LŠZ P'!A$2:AN$2000,B999,6),INDEX('LŠZ H'!A$2:AM$2000,B999,6))</f>
        <v>0</v>
      </c>
      <c r="G999" s="258" t="str">
        <f>IF(A999="P",INDEX('LŠZ P'!A$2:AN$2000,B999,21),INDEX('LŠZ H'!A$2:AM$2000,B999,21))</f>
        <v>V</v>
      </c>
      <c r="H999" s="298">
        <f>IF(A999="P",INDEX('LŠZ P'!A$2:AN$2000,B999,17),INDEX('LŠZ H'!A$2:AM$2000,B999,17))</f>
        <v>21213</v>
      </c>
      <c r="I999" s="226">
        <v>43087</v>
      </c>
      <c r="J999" s="258" t="str">
        <f>IF(A999="P",INDEX('LŠZ P'!A$2:AN$2000,B999,2),INDEX('LŠZ H'!A$2:AM$2000,B999,2))</f>
        <v>PK</v>
      </c>
      <c r="K999" s="299" t="str">
        <f>IF(A999="P",CONCATENATE(INDEX('LŠZ P'!A$2:AN$2000,B999,24),",",INDEX('LŠZ P'!A$2:AN$2000,B999,26)," ",INDEX('LŠZ P'!A$2:AN$2000,B999,25)),CONCATENATE(INDEX('LŠZ H'!A$2:AM$2000,B999,24),",",INDEX('LŠZ H'!A$2:AM$2000,B999,26)," ",INDEX('LŠZ H'!A$2:AM$2000,B999,25)))</f>
        <v>Plavnica 428,EN-A 45047</v>
      </c>
      <c r="L999" s="297" t="str">
        <f>IF(A999="P",INDEX('LŠZ P'!A$2:AN$2000,B999,20),INDEX('LŠZ H'!A$2:AM$2000,B999,20))</f>
        <v>Vyparina</v>
      </c>
      <c r="M999" s="297" t="str">
        <f>IF(A999="P",CONCATENATE(INDEX('LŠZ P'!A$2:AN$2000,B999,3),"/",INDEX('LŠZ P'!A$2:AN$2000,B999,4)),CONCATENATE(INDEX('LŠZ H'!A$2:AM$2000,B999,3),"/",INDEX('LŠZ H'!A$2:AM$2000,B999,4)))</f>
        <v>BRIGHT 3 28/</v>
      </c>
      <c r="N999" s="297" t="e">
        <f>IF(A999="P",CONCATENATE(INDEX('LŠZ P'!A$2:AN$2000,B999,23),";",INDEX('LŠZ P'!A$2:AN$2000,B999,42)),CONCATENATE(INDEX('LŠZ H'!A$2:AM$2000,B999,23),";",INDEX('LŠZ H'!A$2:AM$2000,B999,39)))</f>
        <v>#REF!</v>
      </c>
      <c r="O999" s="301">
        <v>43804</v>
      </c>
      <c r="P999" s="227"/>
    </row>
    <row r="1000" spans="1:16">
      <c r="A1000" s="300" t="s">
        <v>722</v>
      </c>
      <c r="B1000" s="304">
        <v>772</v>
      </c>
      <c r="C1000" s="295">
        <v>997</v>
      </c>
      <c r="D1000" s="225" t="str">
        <f>IF(A1000="P",INDEX('LŠZ P'!A$2:AN$2000,B1000,11),INDEX('LŠZ H'!A$2:AM$2000,B1000,11))</f>
        <v>Tomáš MAREK</v>
      </c>
      <c r="E1000" s="297" t="str">
        <f>IF(A1000="P",INDEX('LŠZ P'!A$2:AN$2000,B1000,5),INDEX('LŠZ H'!A$2:AM$2000,B1000,5))</f>
        <v>OM-P772</v>
      </c>
      <c r="F1000" s="298" t="str">
        <f>IF(A1000="P",INDEX('LŠZ P'!A$2:AN$2000,B1000,6),INDEX('LŠZ H'!A$2:AM$2000,B1000,6))</f>
        <v>P772</v>
      </c>
      <c r="G1000" s="258" t="str">
        <f>IF(A1000="P",INDEX('LŠZ P'!A$2:AN$2000,B1000,21),INDEX('LŠZ H'!A$2:AM$2000,B1000,21))</f>
        <v>P,P</v>
      </c>
      <c r="H1000" s="298">
        <f>IF(A1000="P",INDEX('LŠZ P'!A$2:AN$2000,B1000,17),INDEX('LŠZ H'!A$2:AM$2000,B1000,17))</f>
        <v>20382</v>
      </c>
      <c r="I1000" s="226">
        <v>43087</v>
      </c>
      <c r="J1000" s="258" t="str">
        <f>IF(A1000="P",INDEX('LŠZ P'!A$2:AN$2000,B1000,2),INDEX('LŠZ H'!A$2:AM$2000,B1000,2))</f>
        <v>MPK</v>
      </c>
      <c r="K1000" s="299" t="str">
        <f>IF(A1000="P",CONCATENATE(INDEX('LŠZ P'!A$2:AN$2000,B1000,24),",",INDEX('LŠZ P'!A$2:AN$2000,B1000,26)," ",INDEX('LŠZ P'!A$2:AN$2000,B1000,25)),CONCATENATE(INDEX('LŠZ H'!A$2:AM$2000,B1000,24),",",INDEX('LŠZ H'!A$2:AM$2000,B1000,26)," ",INDEX('LŠZ H'!A$2:AM$2000,B1000,25)))</f>
        <v>Pod Kýčerou 1486/51,EN-B 45404</v>
      </c>
      <c r="L1000" s="297" t="str">
        <f>IF(A1000="P",INDEX('LŠZ P'!A$2:AN$2000,B1000,20),INDEX('LŠZ H'!A$2:AM$2000,B1000,20))</f>
        <v>Adame</v>
      </c>
      <c r="M1000" s="297" t="str">
        <f>IF(A1000="P",CONCATENATE(INDEX('LŠZ P'!A$2:AN$2000,B1000,3),"/",INDEX('LŠZ P'!A$2:AN$2000,B1000,4)),CONCATENATE(INDEX('LŠZ H'!A$2:AM$2000,B1000,3),"/",INDEX('LŠZ H'!A$2:AM$2000,B1000,4)))</f>
        <v>CHARGER 25/RODEO 125</v>
      </c>
      <c r="N1000" s="297" t="e">
        <f>IF(A1000="P",CONCATENATE(INDEX('LŠZ P'!A$2:AN$2000,B1000,23),";",INDEX('LŠZ P'!A$2:AN$2000,B1000,42)),CONCATENATE(INDEX('LŠZ H'!A$2:AM$2000,B1000,23),";",INDEX('LŠZ H'!A$2:AM$2000,B1000,39)))</f>
        <v>#REF!</v>
      </c>
      <c r="O1000" s="301">
        <v>43804</v>
      </c>
      <c r="P1000" s="227"/>
    </row>
    <row r="1001" spans="1:16">
      <c r="A1001" s="302" t="s">
        <v>722</v>
      </c>
      <c r="B1001" s="304">
        <v>1139</v>
      </c>
      <c r="C1001" s="295">
        <v>998</v>
      </c>
      <c r="D1001" s="225" t="str">
        <f>IF(A1001="P",INDEX('LŠZ P'!A$2:AN$2000,B1001,11),INDEX('LŠZ H'!A$2:AM$2000,B1001,11))</f>
        <v>Lucia GUROVÁ</v>
      </c>
      <c r="E1001" s="297" t="str">
        <f>IF(A1001="P",INDEX('LŠZ P'!A$2:AN$2000,B1001,5),INDEX('LŠZ H'!A$2:AM$2000,B1001,5))</f>
        <v>OM-L139</v>
      </c>
      <c r="F1001" s="298">
        <f>IF(A1001="P",INDEX('LŠZ P'!A$2:AN$2000,B1001,6),INDEX('LŠZ H'!A$2:AM$2000,B1001,6))</f>
        <v>0</v>
      </c>
      <c r="G1001" s="258" t="str">
        <f>IF(A1001="P",INDEX('LŠZ P'!A$2:AN$2000,B1001,21),INDEX('LŠZ H'!A$2:AM$2000,B1001,21))</f>
        <v>V</v>
      </c>
      <c r="H1001" s="298">
        <f>IF(A1001="P",INDEX('LŠZ P'!A$2:AN$2000,B1001,17),INDEX('LŠZ H'!A$2:AM$2000,B1001,17))</f>
        <v>22416</v>
      </c>
      <c r="I1001" s="226">
        <v>43087</v>
      </c>
      <c r="J1001" s="258" t="str">
        <f>IF(A1001="P",INDEX('LŠZ P'!A$2:AN$2000,B1001,2),INDEX('LŠZ H'!A$2:AM$2000,B1001,2))</f>
        <v>PK</v>
      </c>
      <c r="K1001" s="299" t="str">
        <f>IF(A1001="P",CONCATENATE(INDEX('LŠZ P'!A$2:AN$2000,B1001,24),",",INDEX('LŠZ P'!A$2:AN$2000,B1001,26)," ",INDEX('LŠZ P'!A$2:AN$2000,B1001,25)),CONCATENATE(INDEX('LŠZ H'!A$2:AM$2000,B1001,24),",",INDEX('LŠZ H'!A$2:AM$2000,B1001,26)," ",INDEX('LŠZ H'!A$2:AM$2000,B1001,25)))</f>
        <v>Gaštanová 3088/48,EN-A 45409</v>
      </c>
      <c r="L1001" s="297" t="str">
        <f>IF(A1001="P",INDEX('LŠZ P'!A$2:AN$2000,B1001,20),INDEX('LŠZ H'!A$2:AM$2000,B1001,20))</f>
        <v>Vrabec</v>
      </c>
      <c r="M1001" s="297" t="str">
        <f>IF(A1001="P",CONCATENATE(INDEX('LŠZ P'!A$2:AN$2000,B1001,3),"/",INDEX('LŠZ P'!A$2:AN$2000,B1001,4)),CONCATENATE(INDEX('LŠZ H'!A$2:AM$2000,B1001,3),"/",INDEX('LŠZ H'!A$2:AM$2000,B1001,4)))</f>
        <v>PI  3 21/</v>
      </c>
      <c r="N1001" s="297" t="e">
        <f>IF(A1001="P",CONCATENATE(INDEX('LŠZ P'!A$2:AN$2000,B1001,23),";",INDEX('LŠZ P'!A$2:AN$2000,B1001,42)),CONCATENATE(INDEX('LŠZ H'!A$2:AM$2000,B1001,23),";",INDEX('LŠZ H'!A$2:AM$2000,B1001,39)))</f>
        <v>#REF!</v>
      </c>
      <c r="O1001" s="301">
        <v>43811</v>
      </c>
      <c r="P1001" s="227"/>
    </row>
    <row r="1002" spans="1:16">
      <c r="A1002" s="302" t="s">
        <v>722</v>
      </c>
      <c r="B1002" s="304">
        <v>1054</v>
      </c>
      <c r="C1002" s="295">
        <v>999</v>
      </c>
      <c r="D1002" s="225" t="str">
        <f>IF(A1002="P",INDEX('LŠZ P'!A$2:AN$2000,B1002,11),INDEX('LŠZ H'!A$2:AM$2000,B1002,11))</f>
        <v>Ing. Bohuslav PÚČEK</v>
      </c>
      <c r="E1002" s="297" t="str">
        <f>IF(A1002="P",INDEX('LŠZ P'!A$2:AN$2000,B1002,5),INDEX('LŠZ H'!A$2:AM$2000,B1002,5))</f>
        <v>OM-L054</v>
      </c>
      <c r="F1002" s="298">
        <f>IF(A1002="P",INDEX('LŠZ P'!A$2:AN$2000,B1002,6),INDEX('LŠZ H'!A$2:AM$2000,B1002,6))</f>
        <v>0</v>
      </c>
      <c r="G1002" s="258" t="str">
        <f>IF(A1002="P",INDEX('LŠZ P'!A$2:AN$2000,B1002,21),INDEX('LŠZ H'!A$2:AM$2000,B1002,21))</f>
        <v>V</v>
      </c>
      <c r="H1002" s="298">
        <f>IF(A1002="P",INDEX('LŠZ P'!A$2:AN$2000,B1002,17),INDEX('LŠZ H'!A$2:AM$2000,B1002,17))</f>
        <v>22414</v>
      </c>
      <c r="I1002" s="226">
        <v>43088</v>
      </c>
      <c r="J1002" s="258" t="str">
        <f>IF(A1002="P",INDEX('LŠZ P'!A$2:AN$2000,B1002,2),INDEX('LŠZ H'!A$2:AM$2000,B1002,2))</f>
        <v>PK</v>
      </c>
      <c r="K1002" s="299" t="str">
        <f>IF(A1002="P",CONCATENATE(INDEX('LŠZ P'!A$2:AN$2000,B1002,24),",",INDEX('LŠZ P'!A$2:AN$2000,B1002,26)," ",INDEX('LŠZ P'!A$2:AN$2000,B1002,25)),CONCATENATE(INDEX('LŠZ H'!A$2:AM$2000,B1002,24),",",INDEX('LŠZ H'!A$2:AM$2000,B1002,26)," ",INDEX('LŠZ H'!A$2:AM$2000,B1002,25)))</f>
        <v>Prejtská 214,EN-B 45414</v>
      </c>
      <c r="L1002" s="297" t="str">
        <f>IF(A1002="P",INDEX('LŠZ P'!A$2:AN$2000,B1002,20),INDEX('LŠZ H'!A$2:AM$2000,B1002,20))</f>
        <v>Podmaník</v>
      </c>
      <c r="M1002" s="297" t="str">
        <f>IF(A1002="P",CONCATENATE(INDEX('LŠZ P'!A$2:AN$2000,B1002,3),"/",INDEX('LŠZ P'!A$2:AN$2000,B1002,4)),CONCATENATE(INDEX('LŠZ H'!A$2:AM$2000,B1002,3),"/",INDEX('LŠZ H'!A$2:AM$2000,B1002,4)))</f>
        <v>MAGNUM 2 41/</v>
      </c>
      <c r="N1002" s="297" t="e">
        <f>IF(A1002="P",CONCATENATE(INDEX('LŠZ P'!A$2:AN$2000,B1002,23),";",INDEX('LŠZ P'!A$2:AN$2000,B1002,42)),CONCATENATE(INDEX('LŠZ H'!A$2:AM$2000,B1002,23),";",INDEX('LŠZ H'!A$2:AM$2000,B1002,39)))</f>
        <v>#REF!</v>
      </c>
      <c r="O1002" s="301">
        <v>43814</v>
      </c>
      <c r="P1002" s="227"/>
    </row>
    <row r="1003" spans="1:16">
      <c r="A1003" s="302" t="s">
        <v>722</v>
      </c>
      <c r="B1003" s="304">
        <v>714</v>
      </c>
      <c r="C1003" s="295">
        <v>1000</v>
      </c>
      <c r="D1003" s="225" t="str">
        <f>IF(A1003="P",INDEX('LŠZ P'!A$2:AN$2000,B1003,11),INDEX('LŠZ H'!A$2:AM$2000,B1003,11))</f>
        <v>Filip ŠTRBA</v>
      </c>
      <c r="E1003" s="297" t="str">
        <f>IF(A1003="P",INDEX('LŠZ P'!A$2:AN$2000,B1003,5),INDEX('LŠZ H'!A$2:AM$2000,B1003,5))</f>
        <v>OM-P714</v>
      </c>
      <c r="F1003" s="298">
        <f>IF(A1003="P",INDEX('LŠZ P'!A$2:AN$2000,B1003,6),INDEX('LŠZ H'!A$2:AM$2000,B1003,6))</f>
        <v>0</v>
      </c>
      <c r="G1003" s="258" t="str">
        <f>IF(A1003="P",INDEX('LŠZ P'!A$2:AN$2000,B1003,21),INDEX('LŠZ H'!A$2:AM$2000,B1003,21))</f>
        <v>V</v>
      </c>
      <c r="H1003" s="298">
        <f>IF(A1003="P",INDEX('LŠZ P'!A$2:AN$2000,B1003,17),INDEX('LŠZ H'!A$2:AM$2000,B1003,17))</f>
        <v>22389</v>
      </c>
      <c r="I1003" s="226">
        <v>43088</v>
      </c>
      <c r="J1003" s="258" t="str">
        <f>IF(A1003="P",INDEX('LŠZ P'!A$2:AN$2000,B1003,2),INDEX('LŠZ H'!A$2:AM$2000,B1003,2))</f>
        <v>PK</v>
      </c>
      <c r="K1003" s="299" t="str">
        <f>IF(A1003="P",CONCATENATE(INDEX('LŠZ P'!A$2:AN$2000,B1003,24),",",INDEX('LŠZ P'!A$2:AN$2000,B1003,26)," ",INDEX('LŠZ P'!A$2:AN$2000,B1003,25)),CONCATENATE(INDEX('LŠZ H'!A$2:AM$2000,B1003,24),",",INDEX('LŠZ H'!A$2:AM$2000,B1003,26)," ",INDEX('LŠZ H'!A$2:AM$2000,B1003,25)))</f>
        <v>Slobody 75,EN-B 45431</v>
      </c>
      <c r="L1003" s="297" t="str">
        <f>IF(A1003="P",INDEX('LŠZ P'!A$2:AN$2000,B1003,20),INDEX('LŠZ H'!A$2:AM$2000,B1003,20))</f>
        <v>Vyparina</v>
      </c>
      <c r="M1003" s="297" t="str">
        <f>IF(A1003="P",CONCATENATE(INDEX('LŠZ P'!A$2:AN$2000,B1003,3),"/",INDEX('LŠZ P'!A$2:AN$2000,B1003,4)),CONCATENATE(INDEX('LŠZ H'!A$2:AM$2000,B1003,3),"/",INDEX('LŠZ H'!A$2:AM$2000,B1003,4)))</f>
        <v>MAESTRO 21/</v>
      </c>
      <c r="N1003" s="297" t="e">
        <f>IF(A1003="P",CONCATENATE(INDEX('LŠZ P'!A$2:AN$2000,B1003,23),";",INDEX('LŠZ P'!A$2:AN$2000,B1003,42)),CONCATENATE(INDEX('LŠZ H'!A$2:AM$2000,B1003,23),";",INDEX('LŠZ H'!A$2:AM$2000,B1003,39)))</f>
        <v>#REF!</v>
      </c>
      <c r="O1003" s="301">
        <v>43814</v>
      </c>
      <c r="P1003" s="227"/>
    </row>
    <row r="1004" spans="1:16">
      <c r="A1004" s="302" t="s">
        <v>722</v>
      </c>
      <c r="B1004" s="304">
        <v>3</v>
      </c>
      <c r="C1004" s="295">
        <v>1001</v>
      </c>
      <c r="D1004" s="225" t="str">
        <f>IF(A1004="P",INDEX('LŠZ P'!A$2:AN$2000,B1004,11),INDEX('LŠZ H'!A$2:AM$2000,B1004,11))</f>
        <v>Tomáš LEMPOCHNER</v>
      </c>
      <c r="E1004" s="297" t="str">
        <f>IF(A1004="P",INDEX('LŠZ P'!A$2:AN$2000,B1004,5),INDEX('LŠZ H'!A$2:AM$2000,B1004,5))</f>
        <v>OM-P003</v>
      </c>
      <c r="F1004" s="298">
        <f>IF(A1004="P",INDEX('LŠZ P'!A$2:AN$2000,B1004,6),INDEX('LŠZ H'!A$2:AM$2000,B1004,6))</f>
        <v>0</v>
      </c>
      <c r="G1004" s="258" t="str">
        <f>IF(A1004="P",INDEX('LŠZ P'!A$2:AN$2000,B1004,21),INDEX('LŠZ H'!A$2:AM$2000,B1004,21))</f>
        <v>V</v>
      </c>
      <c r="H1004" s="298">
        <f>IF(A1004="P",INDEX('LŠZ P'!A$2:AN$2000,B1004,17),INDEX('LŠZ H'!A$2:AM$2000,B1004,17))</f>
        <v>22263</v>
      </c>
      <c r="I1004" s="226">
        <v>43088</v>
      </c>
      <c r="J1004" s="258" t="str">
        <f>IF(A1004="P",INDEX('LŠZ P'!A$2:AN$2000,B1004,2),INDEX('LŠZ H'!A$2:AM$2000,B1004,2))</f>
        <v>PK</v>
      </c>
      <c r="K1004" s="299" t="str">
        <f>IF(A1004="P",CONCATENATE(INDEX('LŠZ P'!A$2:AN$2000,B1004,24),",",INDEX('LŠZ P'!A$2:AN$2000,B1004,26)," ",INDEX('LŠZ P'!A$2:AN$2000,B1004,25)),CONCATENATE(INDEX('LŠZ H'!A$2:AM$2000,B1004,24),",",INDEX('LŠZ H'!A$2:AM$2000,B1004,26)," ",INDEX('LŠZ H'!A$2:AM$2000,B1004,25)))</f>
        <v>Modranská 163,EN-B 45379</v>
      </c>
      <c r="L1004" s="297" t="str">
        <f>IF(A1004="P",INDEX('LŠZ P'!A$2:AN$2000,B1004,20),INDEX('LŠZ H'!A$2:AM$2000,B1004,20))</f>
        <v>Čierny</v>
      </c>
      <c r="M1004" s="297" t="str">
        <f>IF(A1004="P",CONCATENATE(INDEX('LŠZ P'!A$2:AN$2000,B1004,3),"/",INDEX('LŠZ P'!A$2:AN$2000,B1004,4)),CONCATENATE(INDEX('LŠZ H'!A$2:AM$2000,B1004,3),"/",INDEX('LŠZ H'!A$2:AM$2000,B1004,4)))</f>
        <v>STELVIA L /</v>
      </c>
      <c r="N1004" s="297" t="e">
        <f>IF(A1004="P",CONCATENATE(INDEX('LŠZ P'!A$2:AN$2000,B1004,23),";",INDEX('LŠZ P'!A$2:AN$2000,B1004,42)),CONCATENATE(INDEX('LŠZ H'!A$2:AM$2000,B1004,23),";",INDEX('LŠZ H'!A$2:AM$2000,B1004,39)))</f>
        <v>#REF!</v>
      </c>
      <c r="O1004" s="301">
        <v>43814</v>
      </c>
      <c r="P1004" s="227"/>
    </row>
    <row r="1005" spans="1:16">
      <c r="A1005" s="300" t="s">
        <v>722</v>
      </c>
      <c r="B1005" s="304">
        <v>28</v>
      </c>
      <c r="C1005" s="295">
        <v>1002</v>
      </c>
      <c r="D1005" s="225" t="str">
        <f>IF(A1005="P",INDEX('LŠZ P'!A$2:AN$2000,B1005,11),INDEX('LŠZ H'!A$2:AM$2000,B1005,11))</f>
        <v>Ing. Ivo ČIERNY</v>
      </c>
      <c r="E1005" s="297" t="str">
        <f>IF(A1005="P",INDEX('LŠZ P'!A$2:AN$2000,B1005,5),INDEX('LŠZ H'!A$2:AM$2000,B1005,5))</f>
        <v>OM-P028</v>
      </c>
      <c r="F1005" s="298">
        <f>IF(A1005="P",INDEX('LŠZ P'!A$2:AN$2000,B1005,6),INDEX('LŠZ H'!A$2:AM$2000,B1005,6))</f>
        <v>0</v>
      </c>
      <c r="G1005" s="258" t="str">
        <f>IF(A1005="P",INDEX('LŠZ P'!A$2:AN$2000,B1005,21),INDEX('LŠZ H'!A$2:AM$2000,B1005,21))</f>
        <v>V</v>
      </c>
      <c r="H1005" s="298">
        <f>IF(A1005="P",INDEX('LŠZ P'!A$2:AN$2000,B1005,17),INDEX('LŠZ H'!A$2:AM$2000,B1005,17))</f>
        <v>22264</v>
      </c>
      <c r="I1005" s="226">
        <v>43088</v>
      </c>
      <c r="J1005" s="258" t="str">
        <f>IF(A1005="P",INDEX('LŠZ P'!A$2:AN$2000,B1005,2),INDEX('LŠZ H'!A$2:AM$2000,B1005,2))</f>
        <v>PK</v>
      </c>
      <c r="K1005" s="299" t="str">
        <f>IF(A1005="P",CONCATENATE(INDEX('LŠZ P'!A$2:AN$2000,B1005,24),",",INDEX('LŠZ P'!A$2:AN$2000,B1005,26)," ",INDEX('LŠZ P'!A$2:AN$2000,B1005,25)),CONCATENATE(INDEX('LŠZ H'!A$2:AM$2000,B1005,24),",",INDEX('LŠZ H'!A$2:AM$2000,B1005,26)," ",INDEX('LŠZ H'!A$2:AM$2000,B1005,25)))</f>
        <v>Kpt. Nálepku 16,EN-A 45380</v>
      </c>
      <c r="L1005" s="297" t="str">
        <f>IF(A1005="P",INDEX('LŠZ P'!A$2:AN$2000,B1005,20),INDEX('LŠZ H'!A$2:AM$2000,B1005,20))</f>
        <v>Čierny</v>
      </c>
      <c r="M1005" s="297" t="str">
        <f>IF(A1005="P",CONCATENATE(INDEX('LŠZ P'!A$2:AN$2000,B1005,3),"/",INDEX('LŠZ P'!A$2:AN$2000,B1005,4)),CONCATENATE(INDEX('LŠZ H'!A$2:AM$2000,B1005,3),"/",INDEX('LŠZ H'!A$2:AM$2000,B1005,4)))</f>
        <v>COMPACT 3 M/</v>
      </c>
      <c r="N1005" s="297" t="e">
        <f>IF(A1005="P",CONCATENATE(INDEX('LŠZ P'!A$2:AN$2000,B1005,23),";",INDEX('LŠZ P'!A$2:AN$2000,B1005,42)),CONCATENATE(INDEX('LŠZ H'!A$2:AM$2000,B1005,23),";",INDEX('LŠZ H'!A$2:AM$2000,B1005,39)))</f>
        <v>#REF!</v>
      </c>
      <c r="O1005" s="301">
        <v>43814</v>
      </c>
      <c r="P1005" s="227"/>
    </row>
    <row r="1006" spans="1:16">
      <c r="A1006" s="300" t="s">
        <v>722</v>
      </c>
      <c r="B1006" s="304">
        <v>601</v>
      </c>
      <c r="C1006" s="295">
        <v>1003</v>
      </c>
      <c r="D1006" s="225" t="str">
        <f>IF(A1006="P",INDEX('LŠZ P'!A$2:AN$2000,B1006,11),INDEX('LŠZ H'!A$2:AM$2000,B1006,11))</f>
        <v>Miloš HANZEL</v>
      </c>
      <c r="E1006" s="297" t="str">
        <f>IF(A1006="P",INDEX('LŠZ P'!A$2:AN$2000,B1006,5),INDEX('LŠZ H'!A$2:AM$2000,B1006,5))</f>
        <v>OM-P601</v>
      </c>
      <c r="F1006" s="298">
        <f>IF(A1006="P",INDEX('LŠZ P'!A$2:AN$2000,B1006,6),INDEX('LŠZ H'!A$2:AM$2000,B1006,6))</f>
        <v>0</v>
      </c>
      <c r="G1006" s="258" t="str">
        <f>IF(A1006="P",INDEX('LŠZ P'!A$2:AN$2000,B1006,21),INDEX('LŠZ H'!A$2:AM$2000,B1006,21))</f>
        <v>P</v>
      </c>
      <c r="H1006" s="298">
        <f>IF(A1006="P",INDEX('LŠZ P'!A$2:AN$2000,B1006,17),INDEX('LŠZ H'!A$2:AM$2000,B1006,17))</f>
        <v>22030</v>
      </c>
      <c r="I1006" s="226">
        <v>43088</v>
      </c>
      <c r="J1006" s="258" t="str">
        <f>IF(A1006="P",INDEX('LŠZ P'!A$2:AN$2000,B1006,2),INDEX('LŠZ H'!A$2:AM$2000,B1006,2))</f>
        <v>PK</v>
      </c>
      <c r="K1006" s="299" t="str">
        <f>IF(A1006="P",CONCATENATE(INDEX('LŠZ P'!A$2:AN$2000,B1006,24),",",INDEX('LŠZ P'!A$2:AN$2000,B1006,26)," ",INDEX('LŠZ P'!A$2:AN$2000,B1006,25)),CONCATENATE(INDEX('LŠZ H'!A$2:AM$2000,B1006,24),",",INDEX('LŠZ H'!A$2:AM$2000,B1006,26)," ",INDEX('LŠZ H'!A$2:AM$2000,B1006,25)))</f>
        <v>Černovská 1667/3,EN-B 45322</v>
      </c>
      <c r="L1006" s="297" t="str">
        <f>IF(A1006="P",INDEX('LŠZ P'!A$2:AN$2000,B1006,20),INDEX('LŠZ H'!A$2:AM$2000,B1006,20))</f>
        <v>Vrabec</v>
      </c>
      <c r="M1006" s="297" t="str">
        <f>IF(A1006="P",CONCATENATE(INDEX('LŠZ P'!A$2:AN$2000,B1006,3),"/",INDEX('LŠZ P'!A$2:AN$2000,B1006,4)),CONCATENATE(INDEX('LŠZ H'!A$2:AM$2000,B1006,3),"/",INDEX('LŠZ H'!A$2:AM$2000,B1006,4)))</f>
        <v>COMET 2 M/</v>
      </c>
      <c r="N1006" s="297" t="e">
        <f>IF(A1006="P",CONCATENATE(INDEX('LŠZ P'!A$2:AN$2000,B1006,23),";",INDEX('LŠZ P'!A$2:AN$2000,B1006,42)),CONCATENATE(INDEX('LŠZ H'!A$2:AM$2000,B1006,23),";",INDEX('LŠZ H'!A$2:AM$2000,B1006,39)))</f>
        <v>#REF!</v>
      </c>
      <c r="O1006" s="301">
        <v>43814</v>
      </c>
      <c r="P1006" s="227"/>
    </row>
    <row r="1007" spans="1:16">
      <c r="A1007" s="300" t="s">
        <v>722</v>
      </c>
      <c r="B1007" s="304">
        <v>1052</v>
      </c>
      <c r="C1007" s="295">
        <v>1004</v>
      </c>
      <c r="D1007" s="225" t="str">
        <f>IF(A1007="P",INDEX('LŠZ P'!A$2:AN$2000,B1007,11),INDEX('LŠZ H'!A$2:AM$2000,B1007,11))</f>
        <v>Dušan ŠURINA</v>
      </c>
      <c r="E1007" s="297" t="str">
        <f>IF(A1007="P",INDEX('LŠZ P'!A$2:AN$2000,B1007,5),INDEX('LŠZ H'!A$2:AM$2000,B1007,5))</f>
        <v>OM-L052</v>
      </c>
      <c r="F1007" s="298">
        <f>IF(A1007="P",INDEX('LŠZ P'!A$2:AN$2000,B1007,6),INDEX('LŠZ H'!A$2:AM$2000,B1007,6))</f>
        <v>0</v>
      </c>
      <c r="G1007" s="258" t="str">
        <f>IF(A1007="P",INDEX('LŠZ P'!A$2:AN$2000,B1007,21),INDEX('LŠZ H'!A$2:AM$2000,B1007,21))</f>
        <v>V</v>
      </c>
      <c r="H1007" s="298">
        <f>IF(A1007="P",INDEX('LŠZ P'!A$2:AN$2000,B1007,17),INDEX('LŠZ H'!A$2:AM$2000,B1007,17))</f>
        <v>22405</v>
      </c>
      <c r="I1007" s="226">
        <v>43088</v>
      </c>
      <c r="J1007" s="258" t="str">
        <f>IF(A1007="P",INDEX('LŠZ P'!A$2:AN$2000,B1007,2),INDEX('LŠZ H'!A$2:AM$2000,B1007,2))</f>
        <v>PK</v>
      </c>
      <c r="K1007" s="299" t="str">
        <f>IF(A1007="P",CONCATENATE(INDEX('LŠZ P'!A$2:AN$2000,B1007,24),",",INDEX('LŠZ P'!A$2:AN$2000,B1007,26)," ",INDEX('LŠZ P'!A$2:AN$2000,B1007,25)),CONCATENATE(INDEX('LŠZ H'!A$2:AM$2000,B1007,24),",",INDEX('LŠZ H'!A$2:AM$2000,B1007,26)," ",INDEX('LŠZ H'!A$2:AM$2000,B1007,25)))</f>
        <v>Košická 43,CCC 45436</v>
      </c>
      <c r="L1007" s="297" t="str">
        <f>IF(A1007="P",INDEX('LŠZ P'!A$2:AN$2000,B1007,20),INDEX('LŠZ H'!A$2:AM$2000,B1007,20))</f>
        <v>Vyparina</v>
      </c>
      <c r="M1007" s="297" t="str">
        <f>IF(A1007="P",CONCATENATE(INDEX('LŠZ P'!A$2:AN$2000,B1007,3),"/",INDEX('LŠZ P'!A$2:AN$2000,B1007,4)),CONCATENATE(INDEX('LŠZ H'!A$2:AM$2000,B1007,3),"/",INDEX('LŠZ H'!A$2:AM$2000,B1007,4)))</f>
        <v>BOOMERANG 12 MS/</v>
      </c>
      <c r="N1007" s="297" t="e">
        <f>IF(A1007="P",CONCATENATE(INDEX('LŠZ P'!A$2:AN$2000,B1007,23),";",INDEX('LŠZ P'!A$2:AN$2000,B1007,42)),CONCATENATE(INDEX('LŠZ H'!A$2:AM$2000,B1007,23),";",INDEX('LŠZ H'!A$2:AM$2000,B1007,39)))</f>
        <v>#REF!</v>
      </c>
      <c r="O1007" s="301">
        <v>43814</v>
      </c>
      <c r="P1007" s="227"/>
    </row>
    <row r="1008" spans="1:16">
      <c r="A1008" s="300" t="s">
        <v>722</v>
      </c>
      <c r="B1008" s="304">
        <v>205</v>
      </c>
      <c r="C1008" s="295">
        <v>1005</v>
      </c>
      <c r="D1008" s="225" t="str">
        <f>IF(A1008="P",INDEX('LŠZ P'!A$2:AN$2000,B1008,11),INDEX('LŠZ H'!A$2:AM$2000,B1008,11))</f>
        <v>Radoslav KRUPA</v>
      </c>
      <c r="E1008" s="297" t="str">
        <f>IF(A1008="P",INDEX('LŠZ P'!A$2:AN$2000,B1008,5),INDEX('LŠZ H'!A$2:AM$2000,B1008,5))</f>
        <v>OM-P205</v>
      </c>
      <c r="F1008" s="298" t="str">
        <f>IF(A1008="P",INDEX('LŠZ P'!A$2:AN$2000,B1008,6),INDEX('LŠZ H'!A$2:AM$2000,B1008,6))</f>
        <v>P205</v>
      </c>
      <c r="G1008" s="258" t="str">
        <f>IF(A1008="P",INDEX('LŠZ P'!A$2:AN$2000,B1008,21),INDEX('LŠZ H'!A$2:AM$2000,B1008,21))</f>
        <v>P/V</v>
      </c>
      <c r="H1008" s="298">
        <f>IF(A1008="P",INDEX('LŠZ P'!A$2:AN$2000,B1008,17),INDEX('LŠZ H'!A$2:AM$2000,B1008,17))</f>
        <v>22209</v>
      </c>
      <c r="I1008" s="226">
        <v>43088</v>
      </c>
      <c r="J1008" s="258" t="str">
        <f>IF(A1008="P",INDEX('LŠZ P'!A$2:AN$2000,B1008,2),INDEX('LŠZ H'!A$2:AM$2000,B1008,2))</f>
        <v>MPK</v>
      </c>
      <c r="K1008" s="299" t="str">
        <f>IF(A1008="P",CONCATENATE(INDEX('LŠZ P'!A$2:AN$2000,B1008,24),",",INDEX('LŠZ P'!A$2:AN$2000,B1008,26)," ",INDEX('LŠZ P'!A$2:AN$2000,B1008,25)),CONCATENATE(INDEX('LŠZ H'!A$2:AM$2000,B1008,24),",",INDEX('LŠZ H'!A$2:AM$2000,B1008,26)," ",INDEX('LŠZ H'!A$2:AM$2000,B1008,25)))</f>
        <v>Bystrická 18,EN-B 45343</v>
      </c>
      <c r="L1008" s="297" t="str">
        <f>IF(A1008="P",INDEX('LŠZ P'!A$2:AN$2000,B1008,20),INDEX('LŠZ H'!A$2:AM$2000,B1008,20))</f>
        <v>Vrabec/Šimko</v>
      </c>
      <c r="M1008" s="297" t="str">
        <f>IF(A1008="P",CONCATENATE(INDEX('LŠZ P'!A$2:AN$2000,B1008,3),"/",INDEX('LŠZ P'!A$2:AN$2000,B1008,4)),CONCATENATE(INDEX('LŠZ H'!A$2:AM$2000,B1008,3),"/",INDEX('LŠZ H'!A$2:AM$2000,B1008,4)))</f>
        <v>PLUTO 2 L/THOR 190</v>
      </c>
      <c r="N1008" s="297" t="e">
        <f>IF(A1008="P",CONCATENATE(INDEX('LŠZ P'!A$2:AN$2000,B1008,23),";",INDEX('LŠZ P'!A$2:AN$2000,B1008,42)),CONCATENATE(INDEX('LŠZ H'!A$2:AM$2000,B1008,23),";",INDEX('LŠZ H'!A$2:AM$2000,B1008,39)))</f>
        <v>#REF!</v>
      </c>
      <c r="O1008" s="301">
        <v>43814</v>
      </c>
      <c r="P1008" s="227"/>
    </row>
    <row r="1009" spans="1:16">
      <c r="A1009" s="300" t="s">
        <v>722</v>
      </c>
      <c r="B1009" s="304">
        <v>304</v>
      </c>
      <c r="C1009" s="295">
        <v>1006</v>
      </c>
      <c r="D1009" s="225" t="str">
        <f>IF(A1009="P",INDEX('LŠZ P'!A$2:AN$2000,B1009,11),INDEX('LŠZ H'!A$2:AM$2000,B1009,11))</f>
        <v>Branislav FRANTA</v>
      </c>
      <c r="E1009" s="297" t="str">
        <f>IF(A1009="P",INDEX('LŠZ P'!A$2:AN$2000,B1009,5),INDEX('LŠZ H'!A$2:AM$2000,B1009,5))</f>
        <v>OM-P304</v>
      </c>
      <c r="F1009" s="298">
        <f>IF(A1009="P",INDEX('LŠZ P'!A$2:AN$2000,B1009,6),INDEX('LŠZ H'!A$2:AM$2000,B1009,6))</f>
        <v>0</v>
      </c>
      <c r="G1009" s="258" t="str">
        <f>IF(A1009="P",INDEX('LŠZ P'!A$2:AN$2000,B1009,21),INDEX('LŠZ H'!A$2:AM$2000,B1009,21))</f>
        <v>P/V</v>
      </c>
      <c r="H1009" s="298">
        <f>IF(A1009="P",INDEX('LŠZ P'!A$2:AN$2000,B1009,17),INDEX('LŠZ H'!A$2:AM$2000,B1009,17))</f>
        <v>23241</v>
      </c>
      <c r="I1009" s="226">
        <v>43088</v>
      </c>
      <c r="J1009" s="258" t="str">
        <f>IF(A1009="P",INDEX('LŠZ P'!A$2:AN$2000,B1009,2),INDEX('LŠZ H'!A$2:AM$2000,B1009,2))</f>
        <v>PK</v>
      </c>
      <c r="K1009" s="299" t="str">
        <f>IF(A1009="P",CONCATENATE(INDEX('LŠZ P'!A$2:AN$2000,B1009,24),",",INDEX('LŠZ P'!A$2:AN$2000,B1009,26)," ",INDEX('LŠZ P'!A$2:AN$2000,B1009,25)),CONCATENATE(INDEX('LŠZ H'!A$2:AM$2000,B1009,24),",",INDEX('LŠZ H'!A$2:AM$2000,B1009,26)," ",INDEX('LŠZ H'!A$2:AM$2000,B1009,25)))</f>
        <v>Píniová 25,EN-B 45789</v>
      </c>
      <c r="L1009" s="297" t="str">
        <f>IF(A1009="P",INDEX('LŠZ P'!A$2:AN$2000,B1009,20),INDEX('LŠZ H'!A$2:AM$2000,B1009,20))</f>
        <v>Vrabec</v>
      </c>
      <c r="M1009" s="297" t="str">
        <f>IF(A1009="P",CONCATENATE(INDEX('LŠZ P'!A$2:AN$2000,B1009,3),"/",INDEX('LŠZ P'!A$2:AN$2000,B1009,4)),CONCATENATE(INDEX('LŠZ H'!A$2:AM$2000,B1009,3),"/",INDEX('LŠZ H'!A$2:AM$2000,B1009,4)))</f>
        <v>PLUTO 2 M/</v>
      </c>
      <c r="N1009" s="297" t="e">
        <f>IF(A1009="P",CONCATENATE(INDEX('LŠZ P'!A$2:AN$2000,B1009,23),";",INDEX('LŠZ P'!A$2:AN$2000,B1009,42)),CONCATENATE(INDEX('LŠZ H'!A$2:AM$2000,B1009,23),";",INDEX('LŠZ H'!A$2:AM$2000,B1009,39)))</f>
        <v>#REF!</v>
      </c>
      <c r="O1009" s="301">
        <v>43814</v>
      </c>
      <c r="P1009" s="227"/>
    </row>
    <row r="1010" spans="1:16">
      <c r="A1010" s="302" t="s">
        <v>722</v>
      </c>
      <c r="B1010" s="304">
        <v>743</v>
      </c>
      <c r="C1010" s="295">
        <v>1007</v>
      </c>
      <c r="D1010" s="225" t="str">
        <f>IF(A1010="P",INDEX('LŠZ P'!A$2:AN$2000,B1010,11),INDEX('LŠZ H'!A$2:AM$2000,B1010,11))</f>
        <v>Tomáš LEŠTÁK</v>
      </c>
      <c r="E1010" s="297" t="str">
        <f>IF(A1010="P",INDEX('LŠZ P'!A$2:AN$2000,B1010,5),INDEX('LŠZ H'!A$2:AM$2000,B1010,5))</f>
        <v>OM-P743</v>
      </c>
      <c r="F1010" s="298">
        <f>IF(A1010="P",INDEX('LŠZ P'!A$2:AN$2000,B1010,6),INDEX('LŠZ H'!A$2:AM$2000,B1010,6))</f>
        <v>0</v>
      </c>
      <c r="G1010" s="258" t="str">
        <f>IF(A1010="P",INDEX('LŠZ P'!A$2:AN$2000,B1010,21),INDEX('LŠZ H'!A$2:AM$2000,B1010,21))</f>
        <v>P</v>
      </c>
      <c r="H1010" s="298">
        <f>IF(A1010="P",INDEX('LŠZ P'!A$2:AN$2000,B1010,17),INDEX('LŠZ H'!A$2:AM$2000,B1010,17))</f>
        <v>22386</v>
      </c>
      <c r="I1010" s="226">
        <v>43088</v>
      </c>
      <c r="J1010" s="258" t="str">
        <f>IF(A1010="P",INDEX('LŠZ P'!A$2:AN$2000,B1010,2),INDEX('LŠZ H'!A$2:AM$2000,B1010,2))</f>
        <v>PK</v>
      </c>
      <c r="K1010" s="299" t="str">
        <f>IF(A1010="P",CONCATENATE(INDEX('LŠZ P'!A$2:AN$2000,B1010,24),",",INDEX('LŠZ P'!A$2:AN$2000,B1010,26)," ",INDEX('LŠZ P'!A$2:AN$2000,B1010,25)),CONCATENATE(INDEX('LŠZ H'!A$2:AM$2000,B1010,24),",",INDEX('LŠZ H'!A$2:AM$2000,B1010,26)," ",INDEX('LŠZ H'!A$2:AM$2000,B1010,25)))</f>
        <v>Kúpeľná 215/47,EN-A 45432</v>
      </c>
      <c r="L1010" s="297" t="str">
        <f>IF(A1010="P",INDEX('LŠZ P'!A$2:AN$2000,B1010,20),INDEX('LŠZ H'!A$2:AM$2000,B1010,20))</f>
        <v>Muhelyi</v>
      </c>
      <c r="M1010" s="297" t="str">
        <f>IF(A1010="P",CONCATENATE(INDEX('LŠZ P'!A$2:AN$2000,B1010,3),"/",INDEX('LŠZ P'!A$2:AN$2000,B1010,4)),CONCATENATE(INDEX('LŠZ H'!A$2:AM$2000,B1010,3),"/",INDEX('LŠZ H'!A$2:AM$2000,B1010,4)))</f>
        <v>ALPHA 6 28/</v>
      </c>
      <c r="N1010" s="297" t="e">
        <f>IF(A1010="P",CONCATENATE(INDEX('LŠZ P'!A$2:AN$2000,B1010,23),";",INDEX('LŠZ P'!A$2:AN$2000,B1010,42)),CONCATENATE(INDEX('LŠZ H'!A$2:AM$2000,B1010,23),";",INDEX('LŠZ H'!A$2:AM$2000,B1010,39)))</f>
        <v>#REF!</v>
      </c>
      <c r="O1010" s="301">
        <v>43814</v>
      </c>
      <c r="P1010" s="227"/>
    </row>
    <row r="1011" spans="1:16">
      <c r="A1011" s="300" t="s">
        <v>722</v>
      </c>
      <c r="B1011" s="304">
        <v>1165</v>
      </c>
      <c r="C1011" s="295">
        <v>1008</v>
      </c>
      <c r="D1011" s="225" t="str">
        <f>IF(A1011="P",INDEX('LŠZ P'!A$2:AN$2000,B1011,11),INDEX('LŠZ H'!A$2:AM$2000,B1011,11))</f>
        <v>Maroš BAJTOŠ</v>
      </c>
      <c r="E1011" s="297" t="str">
        <f>IF(A1011="P",INDEX('LŠZ P'!A$2:AN$2000,B1011,5),INDEX('LŠZ H'!A$2:AM$2000,B1011,5))</f>
        <v>OM-L165</v>
      </c>
      <c r="F1011" s="298">
        <f>IF(A1011="P",INDEX('LŠZ P'!A$2:AN$2000,B1011,6),INDEX('LŠZ H'!A$2:AM$2000,B1011,6))</f>
        <v>0</v>
      </c>
      <c r="G1011" s="258" t="str">
        <f>IF(A1011="P",INDEX('LŠZ P'!A$2:AN$2000,B1011,21),INDEX('LŠZ H'!A$2:AM$2000,B1011,21))</f>
        <v>V</v>
      </c>
      <c r="H1011" s="298">
        <f>IF(A1011="P",INDEX('LŠZ P'!A$2:AN$2000,B1011,17),INDEX('LŠZ H'!A$2:AM$2000,B1011,17))</f>
        <v>22417</v>
      </c>
      <c r="I1011" s="226">
        <v>43088</v>
      </c>
      <c r="J1011" s="258" t="str">
        <f>IF(A1011="P",INDEX('LŠZ P'!A$2:AN$2000,B1011,2),INDEX('LŠZ H'!A$2:AM$2000,B1011,2))</f>
        <v>PK</v>
      </c>
      <c r="K1011" s="299" t="str">
        <f>IF(A1011="P",CONCATENATE(INDEX('LŠZ P'!A$2:AN$2000,B1011,24),",",INDEX('LŠZ P'!A$2:AN$2000,B1011,26)," ",INDEX('LŠZ P'!A$2:AN$2000,B1011,25)),CONCATENATE(INDEX('LŠZ H'!A$2:AM$2000,B1011,24),",",INDEX('LŠZ H'!A$2:AM$2000,B1011,26)," ",INDEX('LŠZ H'!A$2:AM$2000,B1011,25)))</f>
        <v>Duklianska 58/11,LTF 1 45444</v>
      </c>
      <c r="L1011" s="297" t="str">
        <f>IF(A1011="P",INDEX('LŠZ P'!A$2:AN$2000,B1011,20),INDEX('LŠZ H'!A$2:AM$2000,B1011,20))</f>
        <v>Kačmár</v>
      </c>
      <c r="M1011" s="297" t="str">
        <f>IF(A1011="P",CONCATENATE(INDEX('LŠZ P'!A$2:AN$2000,B1011,3),"/",INDEX('LŠZ P'!A$2:AN$2000,B1011,4)),CONCATENATE(INDEX('LŠZ H'!A$2:AM$2000,B1011,3),"/",INDEX('LŠZ H'!A$2:AM$2000,B1011,4)))</f>
        <v>MITO M/</v>
      </c>
      <c r="N1011" s="297" t="e">
        <f>IF(A1011="P",CONCATENATE(INDEX('LŠZ P'!A$2:AN$2000,B1011,23),";",INDEX('LŠZ P'!A$2:AN$2000,B1011,42)),CONCATENATE(INDEX('LŠZ H'!A$2:AM$2000,B1011,23),";",INDEX('LŠZ H'!A$2:AM$2000,B1011,39)))</f>
        <v>#REF!</v>
      </c>
      <c r="O1011" s="301">
        <v>43814</v>
      </c>
      <c r="P1011" s="227"/>
    </row>
    <row r="1012" spans="1:16">
      <c r="A1012" s="300" t="s">
        <v>722</v>
      </c>
      <c r="B1012" s="304">
        <v>122</v>
      </c>
      <c r="C1012" s="295">
        <v>1009</v>
      </c>
      <c r="D1012" s="225" t="str">
        <f>IF(A1012="P",INDEX('LŠZ P'!A$2:AN$2000,B1012,11),INDEX('LŠZ H'!A$2:AM$2000,B1012,11))</f>
        <v>Mgr. Peter KRÁLIK</v>
      </c>
      <c r="E1012" s="297" t="str">
        <f>IF(A1012="P",INDEX('LŠZ P'!A$2:AN$2000,B1012,5),INDEX('LŠZ H'!A$2:AM$2000,B1012,5))</f>
        <v>OM-P122</v>
      </c>
      <c r="F1012" s="298" t="str">
        <f>IF(A1012="P",INDEX('LŠZ P'!A$2:AN$2000,B1012,6),INDEX('LŠZ H'!A$2:AM$2000,B1012,6))</f>
        <v>L038</v>
      </c>
      <c r="G1012" s="258" t="str">
        <f>IF(A1012="P",INDEX('LŠZ P'!A$2:AN$2000,B1012,21),INDEX('LŠZ H'!A$2:AM$2000,B1012,21))</f>
        <v>P</v>
      </c>
      <c r="H1012" s="298">
        <f>IF(A1012="P",INDEX('LŠZ P'!A$2:AN$2000,B1012,17),INDEX('LŠZ H'!A$2:AM$2000,B1012,17))</f>
        <v>21644</v>
      </c>
      <c r="I1012" s="226">
        <v>43088</v>
      </c>
      <c r="J1012" s="258" t="str">
        <f>IF(A1012="P",INDEX('LŠZ P'!A$2:AN$2000,B1012,2),INDEX('LŠZ H'!A$2:AM$2000,B1012,2))</f>
        <v>MPK</v>
      </c>
      <c r="K1012" s="299" t="str">
        <f>IF(A1012="P",CONCATENATE(INDEX('LŠZ P'!A$2:AN$2000,B1012,24),",",INDEX('LŠZ P'!A$2:AN$2000,B1012,26)," ",INDEX('LŠZ P'!A$2:AN$2000,B1012,25)),CONCATENATE(INDEX('LŠZ H'!A$2:AM$2000,B1012,24),",",INDEX('LŠZ H'!A$2:AM$2000,B1012,26)," ",INDEX('LŠZ H'!A$2:AM$2000,B1012,25)))</f>
        <v>Štiavnik 951,EN-B 46011</v>
      </c>
      <c r="L1012" s="297" t="str">
        <f>IF(A1012="P",INDEX('LŠZ P'!A$2:AN$2000,B1012,20),INDEX('LŠZ H'!A$2:AM$2000,B1012,20))</f>
        <v>Vrabec</v>
      </c>
      <c r="M1012" s="297" t="str">
        <f>IF(A1012="P",CONCATENATE(INDEX('LŠZ P'!A$2:AN$2000,B1012,3),"/",INDEX('LŠZ P'!A$2:AN$2000,B1012,4)),CONCATENATE(INDEX('LŠZ H'!A$2:AM$2000,B1012,3),"/",INDEX('LŠZ H'!A$2:AM$2000,B1012,4)))</f>
        <v>PLUTO 2 L/</v>
      </c>
      <c r="N1012" s="297" t="e">
        <f>IF(A1012="P",CONCATENATE(INDEX('LŠZ P'!A$2:AN$2000,B1012,23),";",INDEX('LŠZ P'!A$2:AN$2000,B1012,42)),CONCATENATE(INDEX('LŠZ H'!A$2:AM$2000,B1012,23),";",INDEX('LŠZ H'!A$2:AM$2000,B1012,39)))</f>
        <v>#REF!</v>
      </c>
      <c r="O1012" s="301">
        <v>43814</v>
      </c>
      <c r="P1012" s="227"/>
    </row>
    <row r="1013" spans="1:16">
      <c r="A1013" s="300" t="s">
        <v>722</v>
      </c>
      <c r="B1013" s="304">
        <v>1038</v>
      </c>
      <c r="C1013" s="295">
        <v>1010</v>
      </c>
      <c r="D1013" s="225" t="str">
        <f>IF(A1013="P",INDEX('LŠZ P'!A$2:AN$2000,B1013,11),INDEX('LŠZ H'!A$2:AM$2000,B1013,11))</f>
        <v>Mgr. Peter KRÁLIK</v>
      </c>
      <c r="E1013" s="297" t="str">
        <f>IF(A1013="P",INDEX('LŠZ P'!A$2:AN$2000,B1013,5),INDEX('LŠZ H'!A$2:AM$2000,B1013,5))</f>
        <v>OM-L038</v>
      </c>
      <c r="F1013" s="298" t="s">
        <v>2436</v>
      </c>
      <c r="G1013" s="258" t="str">
        <f>IF(A1013="P",INDEX('LŠZ P'!A$2:AN$2000,B1013,21),INDEX('LŠZ H'!A$2:AM$2000,B1013,21))</f>
        <v>P,P</v>
      </c>
      <c r="H1013" s="298">
        <f>IF(A1013="P",INDEX('LŠZ P'!A$2:AN$2000,B1013,17),INDEX('LŠZ H'!A$2:AM$2000,B1013,17))</f>
        <v>21645</v>
      </c>
      <c r="I1013" s="226">
        <v>43088</v>
      </c>
      <c r="J1013" s="258" t="str">
        <f>IF(A1013="P",INDEX('LŠZ P'!A$2:AN$2000,B1013,2),INDEX('LŠZ H'!A$2:AM$2000,B1013,2))</f>
        <v>MPK</v>
      </c>
      <c r="K1013" s="299" t="str">
        <f>IF(A1013="P",CONCATENATE(INDEX('LŠZ P'!A$2:AN$2000,B1013,24),",",INDEX('LŠZ P'!A$2:AN$2000,B1013,26)," ",INDEX('LŠZ P'!A$2:AN$2000,B1013,25)),CONCATENATE(INDEX('LŠZ H'!A$2:AM$2000,B1013,24),",",INDEX('LŠZ H'!A$2:AM$2000,B1013,26)," ",INDEX('LŠZ H'!A$2:AM$2000,B1013,25)))</f>
        <v>Štiavnik 951,EN-B 46011</v>
      </c>
      <c r="L1013" s="297" t="str">
        <f>IF(A1013="P",INDEX('LŠZ P'!A$2:AN$2000,B1013,20),INDEX('LŠZ H'!A$2:AM$2000,B1013,20))</f>
        <v>Vrabec/Adame</v>
      </c>
      <c r="M1013" s="297" t="str">
        <f>IF(A1013="P",CONCATENATE(INDEX('LŠZ P'!A$2:AN$2000,B1013,3),"/",INDEX('LŠZ P'!A$2:AN$2000,B1013,4)),CONCATENATE(INDEX('LŠZ H'!A$2:AM$2000,B1013,3),"/",INDEX('LŠZ H'!A$2:AM$2000,B1013,4)))</f>
        <v>PLUTO 2 XL/INSTINCT 200+CRUISE CARBON</v>
      </c>
      <c r="N1013" s="297" t="e">
        <f>IF(A1013="P",CONCATENATE(INDEX('LŠZ P'!A$2:AN$2000,B1013,23),";",INDEX('LŠZ P'!A$2:AN$2000,B1013,42)),CONCATENATE(INDEX('LŠZ H'!A$2:AM$2000,B1013,23),";",INDEX('LŠZ H'!A$2:AM$2000,B1013,39)))</f>
        <v>#REF!</v>
      </c>
      <c r="O1013" s="301">
        <v>43814</v>
      </c>
      <c r="P1013" s="227"/>
    </row>
    <row r="1014" spans="1:16">
      <c r="A1014" s="300" t="s">
        <v>722</v>
      </c>
      <c r="B1014" s="304">
        <v>69</v>
      </c>
      <c r="C1014" s="295">
        <v>1011</v>
      </c>
      <c r="D1014" s="225" t="str">
        <f>IF(A1014="P",INDEX('LŠZ P'!A$2:AN$2000,B1014,11),INDEX('LŠZ H'!A$2:AM$2000,B1014,11))</f>
        <v>Štefan GAJDOŠ</v>
      </c>
      <c r="E1014" s="297" t="str">
        <f>IF(A1014="P",INDEX('LŠZ P'!A$2:AN$2000,B1014,5),INDEX('LŠZ H'!A$2:AM$2000,B1014,5))</f>
        <v>OM-P069</v>
      </c>
      <c r="F1014" s="298">
        <f>IF(A1014="P",INDEX('LŠZ P'!A$2:AN$2000,B1014,6),INDEX('LŠZ H'!A$2:AM$2000,B1014,6))</f>
        <v>0</v>
      </c>
      <c r="G1014" s="258" t="str">
        <f>IF(A1014="P",INDEX('LŠZ P'!A$2:AN$2000,B1014,21),INDEX('LŠZ H'!A$2:AM$2000,B1014,21))</f>
        <v>P</v>
      </c>
      <c r="H1014" s="298">
        <f>IF(A1014="P",INDEX('LŠZ P'!A$2:AN$2000,B1014,17),INDEX('LŠZ H'!A$2:AM$2000,B1014,17))</f>
        <v>18405</v>
      </c>
      <c r="I1014" s="226">
        <v>43088</v>
      </c>
      <c r="J1014" s="258" t="str">
        <f>IF(A1014="P",INDEX('LŠZ P'!A$2:AN$2000,B1014,2),INDEX('LŠZ H'!A$2:AM$2000,B1014,2))</f>
        <v>PK</v>
      </c>
      <c r="K1014" s="299" t="str">
        <f>IF(A1014="P",CONCATENATE(INDEX('LŠZ P'!A$2:AN$2000,B1014,24),",",INDEX('LŠZ P'!A$2:AN$2000,B1014,26)," ",INDEX('LŠZ P'!A$2:AN$2000,B1014,25)),CONCATENATE(INDEX('LŠZ H'!A$2:AM$2000,B1014,24),",",INDEX('LŠZ H'!A$2:AM$2000,B1014,26)," ",INDEX('LŠZ H'!A$2:AM$2000,B1014,25)))</f>
        <v>Ševčenkova 18,EN-B 45343</v>
      </c>
      <c r="L1014" s="297" t="str">
        <f>IF(A1014="P",INDEX('LŠZ P'!A$2:AN$2000,B1014,20),INDEX('LŠZ H'!A$2:AM$2000,B1014,20))</f>
        <v>Vrabec</v>
      </c>
      <c r="M1014" s="297" t="str">
        <f>IF(A1014="P",CONCATENATE(INDEX('LŠZ P'!A$2:AN$2000,B1014,3),"/",INDEX('LŠZ P'!A$2:AN$2000,B1014,4)),CONCATENATE(INDEX('LŠZ H'!A$2:AM$2000,B1014,3),"/",INDEX('LŠZ H'!A$2:AM$2000,B1014,4)))</f>
        <v>PLUTO 2 M/</v>
      </c>
      <c r="N1014" s="297" t="e">
        <f>IF(A1014="P",CONCATENATE(INDEX('LŠZ P'!A$2:AN$2000,B1014,23),";",INDEX('LŠZ P'!A$2:AN$2000,B1014,42)),CONCATENATE(INDEX('LŠZ H'!A$2:AM$2000,B1014,23),";",INDEX('LŠZ H'!A$2:AM$2000,B1014,39)))</f>
        <v>#REF!</v>
      </c>
      <c r="O1014" s="301">
        <v>43814</v>
      </c>
      <c r="P1014" s="227"/>
    </row>
    <row r="1015" spans="1:16">
      <c r="A1015" s="300" t="s">
        <v>722</v>
      </c>
      <c r="B1015" s="304">
        <v>738</v>
      </c>
      <c r="C1015" s="295">
        <v>1012</v>
      </c>
      <c r="D1015" s="225" t="str">
        <f>IF(A1015="P",INDEX('LŠZ P'!A$2:AN$2000,B1015,11),INDEX('LŠZ H'!A$2:AM$2000,B1015,11))</f>
        <v>Michal ABRAHÁM</v>
      </c>
      <c r="E1015" s="297" t="str">
        <f>IF(A1015="P",INDEX('LŠZ P'!A$2:AN$2000,B1015,5),INDEX('LŠZ H'!A$2:AM$2000,B1015,5))</f>
        <v>OM-P738</v>
      </c>
      <c r="F1015" s="298">
        <f>IF(A1015="P",INDEX('LŠZ P'!A$2:AN$2000,B1015,6),INDEX('LŠZ H'!A$2:AM$2000,B1015,6))</f>
        <v>0</v>
      </c>
      <c r="G1015" s="258" t="str">
        <f>IF(A1015="P",INDEX('LŠZ P'!A$2:AN$2000,B1015,21),INDEX('LŠZ H'!A$2:AM$2000,B1015,21))</f>
        <v>P</v>
      </c>
      <c r="H1015" s="298">
        <f>IF(A1015="P",INDEX('LŠZ P'!A$2:AN$2000,B1015,17),INDEX('LŠZ H'!A$2:AM$2000,B1015,17))</f>
        <v>21001</v>
      </c>
      <c r="I1015" s="226">
        <v>43088</v>
      </c>
      <c r="J1015" s="258" t="str">
        <f>IF(A1015="P",INDEX('LŠZ P'!A$2:AN$2000,B1015,2),INDEX('LŠZ H'!A$2:AM$2000,B1015,2))</f>
        <v>PK</v>
      </c>
      <c r="K1015" s="299" t="str">
        <f>IF(A1015="P",CONCATENATE(INDEX('LŠZ P'!A$2:AN$2000,B1015,24),",",INDEX('LŠZ P'!A$2:AN$2000,B1015,26)," ",INDEX('LŠZ P'!A$2:AN$2000,B1015,25)),CONCATENATE(INDEX('LŠZ H'!A$2:AM$2000,B1015,24),",",INDEX('LŠZ H'!A$2:AM$2000,B1015,26)," ",INDEX('LŠZ H'!A$2:AM$2000,B1015,25)))</f>
        <v>Romanova 1674/42,EN-B 45726</v>
      </c>
      <c r="L1015" s="297" t="str">
        <f>IF(A1015="P",INDEX('LŠZ P'!A$2:AN$2000,B1015,20),INDEX('LŠZ H'!A$2:AM$2000,B1015,20))</f>
        <v>Čierny</v>
      </c>
      <c r="M1015" s="297" t="str">
        <f>IF(A1015="P",CONCATENATE(INDEX('LŠZ P'!A$2:AN$2000,B1015,3),"/",INDEX('LŠZ P'!A$2:AN$2000,B1015,4)),CONCATENATE(INDEX('LŠZ H'!A$2:AM$2000,B1015,3),"/",INDEX('LŠZ H'!A$2:AM$2000,B1015,4)))</f>
        <v>PLUTO 2 M/</v>
      </c>
      <c r="N1015" s="297" t="e">
        <f>IF(A1015="P",CONCATENATE(INDEX('LŠZ P'!A$2:AN$2000,B1015,23),";",INDEX('LŠZ P'!A$2:AN$2000,B1015,42)),CONCATENATE(INDEX('LŠZ H'!A$2:AM$2000,B1015,23),";",INDEX('LŠZ H'!A$2:AM$2000,B1015,39)))</f>
        <v>#REF!</v>
      </c>
      <c r="O1015" s="301">
        <v>43814</v>
      </c>
      <c r="P1015" s="227"/>
    </row>
    <row r="1016" spans="1:16">
      <c r="A1016" s="300" t="s">
        <v>722</v>
      </c>
      <c r="B1016" s="304">
        <v>886</v>
      </c>
      <c r="C1016" s="295">
        <v>1013</v>
      </c>
      <c r="D1016" s="225" t="str">
        <f>IF(A1016="P",INDEX('LŠZ P'!A$2:AN$2000,B1016,11),INDEX('LŠZ H'!A$2:AM$2000,B1016,11))</f>
        <v>Ing. Peter ROŠKO</v>
      </c>
      <c r="E1016" s="297" t="str">
        <f>IF(A1016="P",INDEX('LŠZ P'!A$2:AN$2000,B1016,5),INDEX('LŠZ H'!A$2:AM$2000,B1016,5))</f>
        <v>OM-P886</v>
      </c>
      <c r="F1016" s="298">
        <f>IF(A1016="P",INDEX('LŠZ P'!A$2:AN$2000,B1016,6),INDEX('LŠZ H'!A$2:AM$2000,B1016,6))</f>
        <v>0</v>
      </c>
      <c r="G1016" s="258" t="str">
        <f>IF(A1016="P",INDEX('LŠZ P'!A$2:AN$2000,B1016,21),INDEX('LŠZ H'!A$2:AM$2000,B1016,21))</f>
        <v>P</v>
      </c>
      <c r="H1016" s="298">
        <f>IF(A1016="P",INDEX('LŠZ P'!A$2:AN$2000,B1016,17),INDEX('LŠZ H'!A$2:AM$2000,B1016,17))</f>
        <v>20003</v>
      </c>
      <c r="I1016" s="226">
        <v>43088</v>
      </c>
      <c r="J1016" s="258" t="str">
        <f>IF(A1016="P",INDEX('LŠZ P'!A$2:AN$2000,B1016,2),INDEX('LŠZ H'!A$2:AM$2000,B1016,2))</f>
        <v>PK</v>
      </c>
      <c r="K1016" s="299" t="str">
        <f>IF(A1016="P",CONCATENATE(INDEX('LŠZ P'!A$2:AN$2000,B1016,24),",",INDEX('LŠZ P'!A$2:AN$2000,B1016,26)," ",INDEX('LŠZ P'!A$2:AN$2000,B1016,25)),CONCATENATE(INDEX('LŠZ H'!A$2:AM$2000,B1016,24),",",INDEX('LŠZ H'!A$2:AM$2000,B1016,26)," ",INDEX('LŠZ H'!A$2:AM$2000,B1016,25)))</f>
        <v>Borová 3175/1,EN-B 46008</v>
      </c>
      <c r="L1016" s="297" t="str">
        <f>IF(A1016="P",INDEX('LŠZ P'!A$2:AN$2000,B1016,20),INDEX('LŠZ H'!A$2:AM$2000,B1016,20))</f>
        <v>Vrabec</v>
      </c>
      <c r="M1016" s="297" t="str">
        <f>IF(A1016="P",CONCATENATE(INDEX('LŠZ P'!A$2:AN$2000,B1016,3),"/",INDEX('LŠZ P'!A$2:AN$2000,B1016,4)),CONCATENATE(INDEX('LŠZ H'!A$2:AM$2000,B1016,3),"/",INDEX('LŠZ H'!A$2:AM$2000,B1016,4)))</f>
        <v>PLUTO 2 M/</v>
      </c>
      <c r="N1016" s="297" t="e">
        <f>IF(A1016="P",CONCATENATE(INDEX('LŠZ P'!A$2:AN$2000,B1016,23),";",INDEX('LŠZ P'!A$2:AN$2000,B1016,42)),CONCATENATE(INDEX('LŠZ H'!A$2:AM$2000,B1016,23),";",INDEX('LŠZ H'!A$2:AM$2000,B1016,39)))</f>
        <v>#REF!</v>
      </c>
      <c r="O1016" s="301">
        <v>43814</v>
      </c>
      <c r="P1016" s="227"/>
    </row>
    <row r="1017" spans="1:16">
      <c r="A1017" s="300" t="s">
        <v>722</v>
      </c>
      <c r="B1017" s="304">
        <v>145</v>
      </c>
      <c r="C1017" s="295">
        <v>1014</v>
      </c>
      <c r="D1017" s="225" t="str">
        <f>IF(A1017="P",INDEX('LŠZ P'!A$2:AN$2000,B1017,11),INDEX('LŠZ H'!A$2:AM$2000,B1017,11))</f>
        <v>Ing.Róbert GREXA</v>
      </c>
      <c r="E1017" s="297" t="str">
        <f>IF(A1017="P",INDEX('LŠZ P'!A$2:AN$2000,B1017,5),INDEX('LŠZ H'!A$2:AM$2000,B1017,5))</f>
        <v>OM-P145</v>
      </c>
      <c r="F1017" s="298">
        <f>IF(A1017="P",INDEX('LŠZ P'!A$2:AN$2000,B1017,6),INDEX('LŠZ H'!A$2:AM$2000,B1017,6))</f>
        <v>0</v>
      </c>
      <c r="G1017" s="258" t="str">
        <f>IF(A1017="P",INDEX('LŠZ P'!A$2:AN$2000,B1017,21),INDEX('LŠZ H'!A$2:AM$2000,B1017,21))</f>
        <v>P</v>
      </c>
      <c r="H1017" s="298">
        <f>IF(A1017="P",INDEX('LŠZ P'!A$2:AN$2000,B1017,17),INDEX('LŠZ H'!A$2:AM$2000,B1017,17))</f>
        <v>23055</v>
      </c>
      <c r="I1017" s="226">
        <v>43088</v>
      </c>
      <c r="J1017" s="258" t="str">
        <f>IF(A1017="P",INDEX('LŠZ P'!A$2:AN$2000,B1017,2),INDEX('LŠZ H'!A$2:AM$2000,B1017,2))</f>
        <v>PK</v>
      </c>
      <c r="K1017" s="299" t="str">
        <f>IF(A1017="P",CONCATENATE(INDEX('LŠZ P'!A$2:AN$2000,B1017,24),",",INDEX('LŠZ P'!A$2:AN$2000,B1017,26)," ",INDEX('LŠZ P'!A$2:AN$2000,B1017,25)),CONCATENATE(INDEX('LŠZ H'!A$2:AM$2000,B1017,24),",",INDEX('LŠZ H'!A$2:AM$2000,B1017,26)," ",INDEX('LŠZ H'!A$2:AM$2000,B1017,25)))</f>
        <v>Magurská 12,EN-C 45691</v>
      </c>
      <c r="L1017" s="297" t="str">
        <f>IF(A1017="P",INDEX('LŠZ P'!A$2:AN$2000,B1017,20),INDEX('LŠZ H'!A$2:AM$2000,B1017,20))</f>
        <v>Jančiar</v>
      </c>
      <c r="M1017" s="297" t="str">
        <f>IF(A1017="P",CONCATENATE(INDEX('LŠZ P'!A$2:AN$2000,B1017,3),"/",INDEX('LŠZ P'!A$2:AN$2000,B1017,4)),CONCATENATE(INDEX('LŠZ H'!A$2:AM$2000,B1017,3),"/",INDEX('LŠZ H'!A$2:AM$2000,B1017,4)))</f>
        <v>ALPINA 2 L/</v>
      </c>
      <c r="N1017" s="297" t="e">
        <f>IF(A1017="P",CONCATENATE(INDEX('LŠZ P'!A$2:AN$2000,B1017,23),";",INDEX('LŠZ P'!A$2:AN$2000,B1017,42)),CONCATENATE(INDEX('LŠZ H'!A$2:AM$2000,B1017,23),";",INDEX('LŠZ H'!A$2:AM$2000,B1017,39)))</f>
        <v>#REF!</v>
      </c>
      <c r="O1017" s="301">
        <v>43818</v>
      </c>
      <c r="P1017" s="227"/>
    </row>
    <row r="1018" spans="1:16">
      <c r="A1018" s="300" t="s">
        <v>489</v>
      </c>
      <c r="B1018" s="304">
        <v>76</v>
      </c>
      <c r="C1018" s="295">
        <v>1015</v>
      </c>
      <c r="D1018" s="225" t="str">
        <f>IF(A1018="P",INDEX('LŠZ P'!A$2:AN$2000,B1018,11),INDEX('LŠZ H'!A$2:AM$2000,B1018,11))</f>
        <v>Branislav TURAN</v>
      </c>
      <c r="E1018" s="297" t="str">
        <f>IF(A1018="P",INDEX('LŠZ P'!A$2:AN$2000,B1018,5),INDEX('LŠZ H'!A$2:AM$2000,B1018,5))</f>
        <v xml:space="preserve">OM-H076 </v>
      </c>
      <c r="F1018" s="298">
        <f>IF(A1018="P",INDEX('LŠZ P'!A$2:AN$2000,B1018,6),INDEX('LŠZ H'!A$2:AM$2000,B1018,6))</f>
        <v>0</v>
      </c>
      <c r="G1018" s="258" t="str">
        <f>IF(A1018="P",INDEX('LŠZ P'!A$2:AN$2000,B1018,21),INDEX('LŠZ H'!A$2:AM$2000,B1018,21))</f>
        <v>P</v>
      </c>
      <c r="H1018" s="298">
        <f>IF(A1018="P",INDEX('LŠZ P'!A$2:AN$2000,B1018,17),INDEX('LŠZ H'!A$2:AM$2000,B1018,17))</f>
        <v>16808</v>
      </c>
      <c r="I1018" s="226">
        <v>43088</v>
      </c>
      <c r="J1018" s="258" t="str">
        <f>IF(A1018="P",INDEX('LŠZ P'!A$2:AN$2000,B1018,2),INDEX('LŠZ H'!A$2:AM$2000,B1018,2))</f>
        <v>MZK</v>
      </c>
      <c r="K1018" s="299" t="str">
        <f>IF(A1018="P",CONCATENATE(INDEX('LŠZ P'!A$2:AN$2000,B1018,24),",",INDEX('LŠZ P'!A$2:AN$2000,B1018,26)," ",INDEX('LŠZ P'!A$2:AN$2000,B1018,25)),CONCATENATE(INDEX('LŠZ H'!A$2:AM$2000,B1018,24),",",INDEX('LŠZ H'!A$2:AM$2000,B1018,26)," ",INDEX('LŠZ H'!A$2:AM$2000,B1018,25)))</f>
        <v>Hollého 405,034 94 Likavka</v>
      </c>
      <c r="L1018" s="297" t="str">
        <f>IF(A1018="P",INDEX('LŠZ P'!A$2:AN$2000,B1018,20),INDEX('LŠZ H'!A$2:AM$2000,B1018,20))</f>
        <v>B.Turan</v>
      </c>
      <c r="M1018" s="297" t="str">
        <f>IF(A1018="P",CONCATENATE(INDEX('LŠZ P'!A$2:AN$2000,B1018,3),"/",INDEX('LŠZ P'!A$2:AN$2000,B1018,4)),CONCATENATE(INDEX('LŠZ H'!A$2:AM$2000,B1018,3),"/",INDEX('LŠZ H'!A$2:AM$2000,B1018,4)))</f>
        <v>APOLLO C15TN/</v>
      </c>
      <c r="N1018" s="297" t="str">
        <f>IF(A1018="P",CONCATENATE(INDEX('LŠZ P'!A$2:AN$2000,B1018,23),";",INDEX('LŠZ P'!A$2:AN$2000,B1018,42)),CONCATENATE(INDEX('LŠZ H'!A$2:AM$2000,B1018,23),";",INDEX('LŠZ H'!A$2:AM$2000,B1018,39)))</f>
        <v>40,35/143;podvozok walter H-076 (p.č. 82)</v>
      </c>
      <c r="O1018" s="301">
        <v>43817</v>
      </c>
      <c r="P1018" s="227"/>
    </row>
    <row r="1019" spans="1:16">
      <c r="A1019" s="300" t="s">
        <v>722</v>
      </c>
      <c r="B1019" s="304">
        <v>492</v>
      </c>
      <c r="C1019" s="295">
        <v>1016</v>
      </c>
      <c r="D1019" s="225" t="str">
        <f>IF(A1019="P",INDEX('LŠZ P'!A$2:AN$2000,B1019,11),INDEX('LŠZ H'!A$2:AM$2000,B1019,11))</f>
        <v>Jaroslav GOLODŽEJ</v>
      </c>
      <c r="E1019" s="297" t="str">
        <f>IF(A1019="P",INDEX('LŠZ P'!A$2:AN$2000,B1019,5),INDEX('LŠZ H'!A$2:AM$2000,B1019,5))</f>
        <v>OM-P492</v>
      </c>
      <c r="F1019" s="298">
        <f>IF(A1019="P",INDEX('LŠZ P'!A$2:AN$2000,B1019,6),INDEX('LŠZ H'!A$2:AM$2000,B1019,6))</f>
        <v>0</v>
      </c>
      <c r="G1019" s="258" t="str">
        <f>IF(A1019="P",INDEX('LŠZ P'!A$2:AN$2000,B1019,21),INDEX('LŠZ H'!A$2:AM$2000,B1019,21))</f>
        <v>P</v>
      </c>
      <c r="H1019" s="298">
        <f>IF(A1019="P",INDEX('LŠZ P'!A$2:AN$2000,B1019,17),INDEX('LŠZ H'!A$2:AM$2000,B1019,17))</f>
        <v>21238</v>
      </c>
      <c r="I1019" s="226">
        <v>43088</v>
      </c>
      <c r="J1019" s="258" t="str">
        <f>IF(A1019="P",INDEX('LŠZ P'!A$2:AN$2000,B1019,2),INDEX('LŠZ H'!A$2:AM$2000,B1019,2))</f>
        <v>PK</v>
      </c>
      <c r="K1019" s="299" t="str">
        <f>IF(A1019="P",CONCATENATE(INDEX('LŠZ P'!A$2:AN$2000,B1019,24),",",INDEX('LŠZ P'!A$2:AN$2000,B1019,26)," ",INDEX('LŠZ P'!A$2:AN$2000,B1019,25)),CONCATENATE(INDEX('LŠZ H'!A$2:AM$2000,B1019,24),",",INDEX('LŠZ H'!A$2:AM$2000,B1019,26)," ",INDEX('LŠZ H'!A$2:AM$2000,B1019,25)))</f>
        <v>Uzovce 184,LTF-1 45790</v>
      </c>
      <c r="L1019" s="297" t="str">
        <f>IF(A1019="P",INDEX('LŠZ P'!A$2:AN$2000,B1019,20),INDEX('LŠZ H'!A$2:AM$2000,B1019,20))</f>
        <v>Kačmár</v>
      </c>
      <c r="M1019" s="297" t="str">
        <f>IF(A1019="P",CONCATENATE(INDEX('LŠZ P'!A$2:AN$2000,B1019,3),"/",INDEX('LŠZ P'!A$2:AN$2000,B1019,4)),CONCATENATE(INDEX('LŠZ H'!A$2:AM$2000,B1019,3),"/",INDEX('LŠZ H'!A$2:AM$2000,B1019,4)))</f>
        <v>MITO S/</v>
      </c>
      <c r="N1019" s="297" t="e">
        <f>IF(A1019="P",CONCATENATE(INDEX('LŠZ P'!A$2:AN$2000,B1019,23),";",INDEX('LŠZ P'!A$2:AN$2000,B1019,42)),CONCATENATE(INDEX('LŠZ H'!A$2:AM$2000,B1019,23),";",INDEX('LŠZ H'!A$2:AM$2000,B1019,39)))</f>
        <v>#REF!</v>
      </c>
      <c r="O1019" s="301">
        <v>43818</v>
      </c>
      <c r="P1019" s="227"/>
    </row>
    <row r="1020" spans="1:16">
      <c r="A1020" s="300" t="s">
        <v>722</v>
      </c>
      <c r="B1020" s="304">
        <v>522</v>
      </c>
      <c r="C1020" s="295">
        <v>1017</v>
      </c>
      <c r="D1020" s="225" t="str">
        <f>IF(A1020="P",INDEX('LŠZ P'!A$2:AN$2000,B1020,11),INDEX('LŠZ H'!A$2:AM$2000,B1020,11))</f>
        <v>Ing. Marek GAŽI</v>
      </c>
      <c r="E1020" s="297" t="str">
        <f>IF(A1020="P",INDEX('LŠZ P'!A$2:AN$2000,B1020,5),INDEX('LŠZ H'!A$2:AM$2000,B1020,5))</f>
        <v>OM-P522</v>
      </c>
      <c r="F1020" s="298">
        <f>IF(A1020="P",INDEX('LŠZ P'!A$2:AN$2000,B1020,6),INDEX('LŠZ H'!A$2:AM$2000,B1020,6))</f>
        <v>0</v>
      </c>
      <c r="G1020" s="258" t="str">
        <f>IF(A1020="P",INDEX('LŠZ P'!A$2:AN$2000,B1020,21),INDEX('LŠZ H'!A$2:AM$2000,B1020,21))</f>
        <v>P</v>
      </c>
      <c r="H1020" s="298">
        <f>IF(A1020="P",INDEX('LŠZ P'!A$2:AN$2000,B1020,17),INDEX('LŠZ H'!A$2:AM$2000,B1020,17))</f>
        <v>21136</v>
      </c>
      <c r="I1020" s="226">
        <v>43089</v>
      </c>
      <c r="J1020" s="258" t="str">
        <f>IF(A1020="P",INDEX('LŠZ P'!A$2:AN$2000,B1020,2),INDEX('LŠZ H'!A$2:AM$2000,B1020,2))</f>
        <v>PK</v>
      </c>
      <c r="K1020" s="299" t="str">
        <f>IF(A1020="P",CONCATENATE(INDEX('LŠZ P'!A$2:AN$2000,B1020,24),",",INDEX('LŠZ P'!A$2:AN$2000,B1020,26)," ",INDEX('LŠZ P'!A$2:AN$2000,B1020,25)),CONCATENATE(INDEX('LŠZ H'!A$2:AM$2000,B1020,24),",",INDEX('LŠZ H'!A$2:AM$2000,B1020,26)," ",INDEX('LŠZ H'!A$2:AM$2000,B1020,25)))</f>
        <v>Ladomerská Vieska 53,EN-B 45706</v>
      </c>
      <c r="L1020" s="297" t="str">
        <f>IF(A1020="P",INDEX('LŠZ P'!A$2:AN$2000,B1020,20),INDEX('LŠZ H'!A$2:AM$2000,B1020,20))</f>
        <v>Vyparina</v>
      </c>
      <c r="M1020" s="297" t="str">
        <f>IF(A1020="P",CONCATENATE(INDEX('LŠZ P'!A$2:AN$2000,B1020,3),"/",INDEX('LŠZ P'!A$2:AN$2000,B1020,4)),CONCATENATE(INDEX('LŠZ H'!A$2:AM$2000,B1020,3),"/",INDEX('LŠZ H'!A$2:AM$2000,B1020,4)))</f>
        <v>RUSH 5 ML/</v>
      </c>
      <c r="N1020" s="297" t="e">
        <f>IF(A1020="P",CONCATENATE(INDEX('LŠZ P'!A$2:AN$2000,B1020,23),";",INDEX('LŠZ P'!A$2:AN$2000,B1020,42)),CONCATENATE(INDEX('LŠZ H'!A$2:AM$2000,B1020,23),";",INDEX('LŠZ H'!A$2:AM$2000,B1020,39)))</f>
        <v>#REF!</v>
      </c>
      <c r="O1020" s="301">
        <v>43448</v>
      </c>
      <c r="P1020" s="227"/>
    </row>
    <row r="1021" spans="1:16">
      <c r="A1021" s="302" t="s">
        <v>722</v>
      </c>
      <c r="B1021" s="304">
        <v>1091</v>
      </c>
      <c r="C1021" s="295">
        <v>1018</v>
      </c>
      <c r="D1021" s="225" t="str">
        <f>IF(A1021="P",INDEX('LŠZ P'!A$2:AN$2000,B1021,11),INDEX('LŠZ H'!A$2:AM$2000,B1021,11))</f>
        <v>Ivan VÁCLAVÍK</v>
      </c>
      <c r="E1021" s="297" t="str">
        <f>IF(A1021="P",INDEX('LŠZ P'!A$2:AN$2000,B1021,5),INDEX('LŠZ H'!A$2:AM$2000,B1021,5))</f>
        <v>OM-L091</v>
      </c>
      <c r="F1021" s="298">
        <f>IF(A1021="P",INDEX('LŠZ P'!A$2:AN$2000,B1021,6),INDEX('LŠZ H'!A$2:AM$2000,B1021,6))</f>
        <v>0</v>
      </c>
      <c r="G1021" s="258" t="str">
        <f>IF(A1021="P",INDEX('LŠZ P'!A$2:AN$2000,B1021,21),INDEX('LŠZ H'!A$2:AM$2000,B1021,21))</f>
        <v>P</v>
      </c>
      <c r="H1021" s="298">
        <f>IF(A1021="P",INDEX('LŠZ P'!A$2:AN$2000,B1021,17),INDEX('LŠZ H'!A$2:AM$2000,B1021,17))</f>
        <v>171002</v>
      </c>
      <c r="I1021" s="226">
        <v>43091</v>
      </c>
      <c r="J1021" s="258" t="str">
        <f>IF(A1021="P",INDEX('LŠZ P'!A$2:AN$2000,B1021,2),INDEX('LŠZ H'!A$2:AM$2000,B1021,2))</f>
        <v>PK</v>
      </c>
      <c r="K1021" s="299" t="str">
        <f>IF(A1021="P",CONCATENATE(INDEX('LŠZ P'!A$2:AN$2000,B1021,24),",",INDEX('LŠZ P'!A$2:AN$2000,B1021,26)," ",INDEX('LŠZ P'!A$2:AN$2000,B1021,25)),CONCATENATE(INDEX('LŠZ H'!A$2:AM$2000,B1021,24),",",INDEX('LŠZ H'!A$2:AM$2000,B1021,26)," ",INDEX('LŠZ H'!A$2:AM$2000,B1021,25)))</f>
        <v>Zelená 35,EN-B 44821</v>
      </c>
      <c r="L1021" s="297" t="str">
        <f>IF(A1021="P",INDEX('LŠZ P'!A$2:AN$2000,B1021,20),INDEX('LŠZ H'!A$2:AM$2000,B1021,20))</f>
        <v>Kišš</v>
      </c>
      <c r="M1021" s="297" t="str">
        <f>IF(A1021="P",CONCATENATE(INDEX('LŠZ P'!A$2:AN$2000,B1021,3),"/",INDEX('LŠZ P'!A$2:AN$2000,B1021,4)),CONCATENATE(INDEX('LŠZ H'!A$2:AM$2000,B1021,3),"/",INDEX('LŠZ H'!A$2:AM$2000,B1021,4)))</f>
        <v>ORBIT 26/</v>
      </c>
      <c r="N1021" s="297" t="e">
        <f>IF(A1021="P",CONCATENATE(INDEX('LŠZ P'!A$2:AN$2000,B1021,23),";",INDEX('LŠZ P'!A$2:AN$2000,B1021,42)),CONCATENATE(INDEX('LŠZ H'!A$2:AM$2000,B1021,23),";",INDEX('LŠZ H'!A$2:AM$2000,B1021,39)))</f>
        <v>#REF!</v>
      </c>
      <c r="O1021" s="301">
        <v>43803</v>
      </c>
      <c r="P1021" s="227"/>
    </row>
    <row r="1022" spans="1:16">
      <c r="A1022" s="302" t="s">
        <v>722</v>
      </c>
      <c r="B1022" s="304">
        <v>799</v>
      </c>
      <c r="C1022" s="295">
        <v>1019</v>
      </c>
      <c r="D1022" s="225" t="str">
        <f>IF(A1022="P",INDEX('LŠZ P'!A$2:AN$2000,B1022,11),INDEX('LŠZ H'!A$2:AM$2000,B1022,11))</f>
        <v>Ivan VÁCLAVÍK</v>
      </c>
      <c r="E1022" s="297" t="str">
        <f>IF(A1022="P",INDEX('LŠZ P'!A$2:AN$2000,B1022,5),INDEX('LŠZ H'!A$2:AM$2000,B1022,5))</f>
        <v>OM-P799</v>
      </c>
      <c r="F1022" s="298">
        <f>IF(A1022="P",INDEX('LŠZ P'!A$2:AN$2000,B1022,6),INDEX('LŠZ H'!A$2:AM$2000,B1022,6))</f>
        <v>0</v>
      </c>
      <c r="G1022" s="258" t="str">
        <f>IF(A1022="P",INDEX('LŠZ P'!A$2:AN$2000,B1022,21),INDEX('LŠZ H'!A$2:AM$2000,B1022,21))</f>
        <v>P</v>
      </c>
      <c r="H1022" s="298" t="str">
        <f>IF(A1022="P",INDEX('LŠZ P'!A$2:AN$2000,B1022,17),INDEX('LŠZ H'!A$2:AM$2000,B1022,17))</f>
        <v>171003</v>
      </c>
      <c r="I1022" s="226">
        <v>43091</v>
      </c>
      <c r="J1022" s="258" t="str">
        <f>IF(A1022="P",INDEX('LŠZ P'!A$2:AN$2000,B1022,2),INDEX('LŠZ H'!A$2:AM$2000,B1022,2))</f>
        <v>PK</v>
      </c>
      <c r="K1022" s="299" t="str">
        <f>IF(A1022="P",CONCATENATE(INDEX('LŠZ P'!A$2:AN$2000,B1022,24),",",INDEX('LŠZ P'!A$2:AN$2000,B1022,26)," ",INDEX('LŠZ P'!A$2:AN$2000,B1022,25)),CONCATENATE(INDEX('LŠZ H'!A$2:AM$2000,B1022,24),",",INDEX('LŠZ H'!A$2:AM$2000,B1022,26)," ",INDEX('LŠZ H'!A$2:AM$2000,B1022,25)))</f>
        <v>Zelená 35,EN-B 44821</v>
      </c>
      <c r="L1022" s="297" t="str">
        <f>IF(A1022="P",INDEX('LŠZ P'!A$2:AN$2000,B1022,20),INDEX('LŠZ H'!A$2:AM$2000,B1022,20))</f>
        <v>Kišš</v>
      </c>
      <c r="M1022" s="297" t="str">
        <f>IF(A1022="P",CONCATENATE(INDEX('LŠZ P'!A$2:AN$2000,B1022,3),"/",INDEX('LŠZ P'!A$2:AN$2000,B1022,4)),CONCATENATE(INDEX('LŠZ H'!A$2:AM$2000,B1022,3),"/",INDEX('LŠZ H'!A$2:AM$2000,B1022,4)))</f>
        <v>PLUTO 2 M/</v>
      </c>
      <c r="N1022" s="297" t="e">
        <f>IF(A1022="P",CONCATENATE(INDEX('LŠZ P'!A$2:AN$2000,B1022,23),";",INDEX('LŠZ P'!A$2:AN$2000,B1022,42)),CONCATENATE(INDEX('LŠZ H'!A$2:AM$2000,B1022,23),";",INDEX('LŠZ H'!A$2:AM$2000,B1022,39)))</f>
        <v>#REF!</v>
      </c>
      <c r="O1022" s="301">
        <v>43803</v>
      </c>
      <c r="P1022" s="227"/>
    </row>
    <row r="1023" spans="1:16">
      <c r="A1023" s="302" t="s">
        <v>722</v>
      </c>
      <c r="B1023" s="304">
        <v>253</v>
      </c>
      <c r="C1023" s="295">
        <v>1020</v>
      </c>
      <c r="D1023" s="225" t="str">
        <f>IF(A1023="P",INDEX('LŠZ P'!A$2:AN$2000,B1023,11),INDEX('LŠZ H'!A$2:AM$2000,B1023,11))</f>
        <v>Ing. Mgr. Attila FABIÁN</v>
      </c>
      <c r="E1023" s="297" t="str">
        <f>IF(A1023="P",INDEX('LŠZ P'!A$2:AN$2000,B1023,5),INDEX('LŠZ H'!A$2:AM$2000,B1023,5))</f>
        <v>OM-P253</v>
      </c>
      <c r="F1023" s="298">
        <f>IF(A1023="P",INDEX('LŠZ P'!A$2:AN$2000,B1023,6),INDEX('LŠZ H'!A$2:AM$2000,B1023,6))</f>
        <v>0</v>
      </c>
      <c r="G1023" s="258" t="str">
        <f>IF(A1023="P",INDEX('LŠZ P'!A$2:AN$2000,B1023,21),INDEX('LŠZ H'!A$2:AM$2000,B1023,21))</f>
        <v>P</v>
      </c>
      <c r="H1023" s="298">
        <f>IF(A1023="P",INDEX('LŠZ P'!A$2:AN$2000,B1023,17),INDEX('LŠZ H'!A$2:AM$2000,B1023,17))</f>
        <v>20552</v>
      </c>
      <c r="I1023" s="226">
        <v>43097</v>
      </c>
      <c r="J1023" s="258" t="str">
        <f>IF(A1023="P",INDEX('LŠZ P'!A$2:AN$2000,B1023,2),INDEX('LŠZ H'!A$2:AM$2000,B1023,2))</f>
        <v>PK</v>
      </c>
      <c r="K1023" s="299" t="str">
        <f>IF(A1023="P",CONCATENATE(INDEX('LŠZ P'!A$2:AN$2000,B1023,24),",",INDEX('LŠZ P'!A$2:AN$2000,B1023,26)," ",INDEX('LŠZ P'!A$2:AN$2000,B1023,25)),CONCATENATE(INDEX('LŠZ H'!A$2:AM$2000,B1023,24),",",INDEX('LŠZ H'!A$2:AM$2000,B1023,26)," ",INDEX('LŠZ H'!A$2:AM$2000,B1023,25)))</f>
        <v>Mieru 38,EN-B 45340</v>
      </c>
      <c r="L1023" s="297" t="str">
        <f>IF(A1023="P",INDEX('LŠZ P'!A$2:AN$2000,B1023,20),INDEX('LŠZ H'!A$2:AM$2000,B1023,20))</f>
        <v>Kišš</v>
      </c>
      <c r="M1023" s="297" t="str">
        <f>IF(A1023="P",CONCATENATE(INDEX('LŠZ P'!A$2:AN$2000,B1023,3),"/",INDEX('LŠZ P'!A$2:AN$2000,B1023,4)),CONCATENATE(INDEX('LŠZ H'!A$2:AM$2000,B1023,3),"/",INDEX('LŠZ H'!A$2:AM$2000,B1023,4)))</f>
        <v>GEO 6 MS/</v>
      </c>
      <c r="N1023" s="297" t="e">
        <f>IF(A1023="P",CONCATENATE(INDEX('LŠZ P'!A$2:AN$2000,B1023,23),";",INDEX('LŠZ P'!A$2:AN$2000,B1023,42)),CONCATENATE(INDEX('LŠZ H'!A$2:AM$2000,B1023,23),";",INDEX('LŠZ H'!A$2:AM$2000,B1023,39)))</f>
        <v>#REF!</v>
      </c>
      <c r="O1023" s="301">
        <v>43821</v>
      </c>
      <c r="P1023" s="227"/>
    </row>
    <row r="1024" spans="1:16">
      <c r="A1024" s="300" t="s">
        <v>722</v>
      </c>
      <c r="B1024" s="304">
        <v>389</v>
      </c>
      <c r="C1024" s="295">
        <v>1021</v>
      </c>
      <c r="D1024" s="225" t="str">
        <f>IF(A1024="P",INDEX('LŠZ P'!A$2:AN$2000,B1024,11),INDEX('LŠZ H'!A$2:AM$2000,B1024,11))</f>
        <v>Bc.Rastislav NAVRÁTIL</v>
      </c>
      <c r="E1024" s="297" t="str">
        <f>IF(A1024="P",INDEX('LŠZ P'!A$2:AN$2000,B1024,5),INDEX('LŠZ H'!A$2:AM$2000,B1024,5))</f>
        <v>OM-P389</v>
      </c>
      <c r="F1024" s="298" t="str">
        <f>IF(A1024="P",INDEX('LŠZ P'!A$2:AN$2000,B1024,6),INDEX('LŠZ H'!A$2:AM$2000,B1024,6))</f>
        <v>P784</v>
      </c>
      <c r="G1024" s="258" t="str">
        <f>IF(A1024="P",INDEX('LŠZ P'!A$2:AN$2000,B1024,21),INDEX('LŠZ H'!A$2:AM$2000,B1024,21))</f>
        <v>P,P</v>
      </c>
      <c r="H1024" s="298">
        <f>IF(A1024="P",INDEX('LŠZ P'!A$2:AN$2000,B1024,17),INDEX('LŠZ H'!A$2:AM$2000,B1024,17))</f>
        <v>171005</v>
      </c>
      <c r="I1024" s="226">
        <v>43097</v>
      </c>
      <c r="J1024" s="258" t="str">
        <f>IF(A1024="P",INDEX('LŠZ P'!A$2:AN$2000,B1024,2),INDEX('LŠZ H'!A$2:AM$2000,B1024,2))</f>
        <v>MPK</v>
      </c>
      <c r="K1024" s="299" t="str">
        <f>IF(A1024="P",CONCATENATE(INDEX('LŠZ P'!A$2:AN$2000,B1024,24),",",INDEX('LŠZ P'!A$2:AN$2000,B1024,26)," ",INDEX('LŠZ P'!A$2:AN$2000,B1024,25)),CONCATENATE(INDEX('LŠZ H'!A$2:AM$2000,B1024,24),",",INDEX('LŠZ H'!A$2:AM$2000,B1024,26)," ",INDEX('LŠZ H'!A$2:AM$2000,B1024,25)))</f>
        <v>Istebnická 456/38A,B 45348</v>
      </c>
      <c r="L1024" s="297" t="str">
        <f>IF(A1024="P",INDEX('LŠZ P'!A$2:AN$2000,B1024,20),INDEX('LŠZ H'!A$2:AM$2000,B1024,20))</f>
        <v>Mitter</v>
      </c>
      <c r="M1024" s="297" t="str">
        <f>IF(A1024="P",CONCATENATE(INDEX('LŠZ P'!A$2:AN$2000,B1024,3),"/",INDEX('LŠZ P'!A$2:AN$2000,B1024,4)),CONCATENATE(INDEX('LŠZ H'!A$2:AM$2000,B1024,3),"/",INDEX('LŠZ H'!A$2:AM$2000,B1024,4)))</f>
        <v>POWER SIRIUS/TT 310 R5G</v>
      </c>
      <c r="N1024" s="297" t="e">
        <f>IF(A1024="P",CONCATENATE(INDEX('LŠZ P'!A$2:AN$2000,B1024,23),";",INDEX('LŠZ P'!A$2:AN$2000,B1024,42)),CONCATENATE(INDEX('LŠZ H'!A$2:AM$2000,B1024,23),";",INDEX('LŠZ H'!A$2:AM$2000,B1024,39)))</f>
        <v>#REF!</v>
      </c>
      <c r="O1024" s="301">
        <v>43815</v>
      </c>
      <c r="P1024" s="227"/>
    </row>
    <row r="1025" spans="1:16">
      <c r="A1025" s="300" t="s">
        <v>722</v>
      </c>
      <c r="B1025" s="304">
        <v>510</v>
      </c>
      <c r="C1025" s="295">
        <v>1022</v>
      </c>
      <c r="D1025" s="225" t="str">
        <f>IF(A1025="P",INDEX('LŠZ P'!A$2:AN$2000,B1025,11),INDEX('LŠZ H'!A$2:AM$2000,B1025,11))</f>
        <v>Filip ŠTRBA</v>
      </c>
      <c r="E1025" s="297" t="str">
        <f>IF(A1025="P",INDEX('LŠZ P'!A$2:AN$2000,B1025,5),INDEX('LŠZ H'!A$2:AM$2000,B1025,5))</f>
        <v>OM-P510</v>
      </c>
      <c r="F1025" s="298">
        <f>IF(A1025="P",INDEX('LŠZ P'!A$2:AN$2000,B1025,6),INDEX('LŠZ H'!A$2:AM$2000,B1025,6))</f>
        <v>0</v>
      </c>
      <c r="G1025" s="258" t="str">
        <f>IF(A1025="P",INDEX('LŠZ P'!A$2:AN$2000,B1025,21),INDEX('LŠZ H'!A$2:AM$2000,B1025,21))</f>
        <v>P,Z</v>
      </c>
      <c r="H1025" s="298">
        <f>IF(A1025="P",INDEX('LŠZ P'!A$2:AN$2000,B1025,17),INDEX('LŠZ H'!A$2:AM$2000,B1025,17))</f>
        <v>20531</v>
      </c>
      <c r="I1025" s="226">
        <v>43098</v>
      </c>
      <c r="J1025" s="258" t="str">
        <f>IF(A1025="P",INDEX('LŠZ P'!A$2:AN$2000,B1025,2),INDEX('LŠZ H'!A$2:AM$2000,B1025,2))</f>
        <v>PK</v>
      </c>
      <c r="K1025" s="299" t="str">
        <f>IF(A1025="P",CONCATENATE(INDEX('LŠZ P'!A$2:AN$2000,B1025,24),",",INDEX('LŠZ P'!A$2:AN$2000,B1025,26)," ",INDEX('LŠZ P'!A$2:AN$2000,B1025,25)),CONCATENATE(INDEX('LŠZ H'!A$2:AM$2000,B1025,24),",",INDEX('LŠZ H'!A$2:AM$2000,B1025,26)," ",INDEX('LŠZ H'!A$2:AM$2000,B1025,25)))</f>
        <v>Slobody 75,EN-B 44755</v>
      </c>
      <c r="L1025" s="297" t="str">
        <f>IF(A1025="P",INDEX('LŠZ P'!A$2:AN$2000,B1025,20),INDEX('LŠZ H'!A$2:AM$2000,B1025,20))</f>
        <v>Vrabec</v>
      </c>
      <c r="M1025" s="297" t="str">
        <f>IF(A1025="P",CONCATENATE(INDEX('LŠZ P'!A$2:AN$2000,B1025,3),"/",INDEX('LŠZ P'!A$2:AN$2000,B1025,4)),CONCATENATE(INDEX('LŠZ H'!A$2:AM$2000,B1025,3),"/",INDEX('LŠZ H'!A$2:AM$2000,B1025,4)))</f>
        <v>PLUTO 2 M/</v>
      </c>
      <c r="N1025" s="297" t="e">
        <f>IF(A1025="P",CONCATENATE(INDEX('LŠZ P'!A$2:AN$2000,B1025,23),";",INDEX('LŠZ P'!A$2:AN$2000,B1025,42)),CONCATENATE(INDEX('LŠZ H'!A$2:AM$2000,B1025,23),";",INDEX('LŠZ H'!A$2:AM$2000,B1025,39)))</f>
        <v>#REF!</v>
      </c>
      <c r="O1025" s="301">
        <v>43828</v>
      </c>
      <c r="P1025" s="227"/>
    </row>
    <row r="1026" spans="1:16">
      <c r="A1026" s="300" t="s">
        <v>722</v>
      </c>
      <c r="B1026" s="304">
        <v>1081</v>
      </c>
      <c r="C1026" s="295">
        <v>1023</v>
      </c>
      <c r="D1026" s="225">
        <f>IF(A1026="P",INDEX('LŠZ P'!A$2:AN$2000,B1026,11),INDEX('LŠZ H'!A$2:AM$2000,B1026,11))</f>
        <v>0</v>
      </c>
      <c r="E1026" s="297" t="str">
        <f>IF(A1026="P",INDEX('LŠZ P'!A$2:AN$2000,B1026,5),INDEX('LŠZ H'!A$2:AM$2000,B1026,5))</f>
        <v>OM-L081</v>
      </c>
      <c r="F1026" s="298">
        <f>IF(A1026="P",INDEX('LŠZ P'!A$2:AN$2000,B1026,6),INDEX('LŠZ H'!A$2:AM$2000,B1026,6))</f>
        <v>0</v>
      </c>
      <c r="G1026" s="258">
        <f>IF(A1026="P",INDEX('LŠZ P'!A$2:AN$2000,B1026,21),INDEX('LŠZ H'!A$2:AM$2000,B1026,21))</f>
        <v>0</v>
      </c>
      <c r="H1026" s="298">
        <f>IF(A1026="P",INDEX('LŠZ P'!A$2:AN$2000,B1026,17),INDEX('LŠZ H'!A$2:AM$2000,B1026,17))</f>
        <v>0</v>
      </c>
      <c r="I1026" s="226">
        <v>43098</v>
      </c>
      <c r="J1026" s="258" t="str">
        <f>IF(A1026="P",INDEX('LŠZ P'!A$2:AN$2000,B1026,2),INDEX('LŠZ H'!A$2:AM$2000,B1026,2))</f>
        <v>19.1.2024, 24 mesiacov</v>
      </c>
      <c r="K1026" s="299" t="str">
        <f>IF(A1026="P",CONCATENATE(INDEX('LŠZ P'!A$2:AN$2000,B1026,24),",",INDEX('LŠZ P'!A$2:AN$2000,B1026,26)," ",INDEX('LŠZ P'!A$2:AN$2000,B1026,25)),CONCATENATE(INDEX('LŠZ H'!A$2:AM$2000,B1026,24),",",INDEX('LŠZ H'!A$2:AM$2000,B1026,26)," ",INDEX('LŠZ H'!A$2:AM$2000,B1026,25)))</f>
        <v xml:space="preserve">, </v>
      </c>
      <c r="L1026" s="297">
        <f>IF(A1026="P",INDEX('LŠZ P'!A$2:AN$2000,B1026,20),INDEX('LŠZ H'!A$2:AM$2000,B1026,20))</f>
        <v>0</v>
      </c>
      <c r="M1026" s="297" t="str">
        <f>IF(A1026="P",CONCATENATE(INDEX('LŠZ P'!A$2:AN$2000,B1026,3),"/",INDEX('LŠZ P'!A$2:AN$2000,B1026,4)),CONCATENATE(INDEX('LŠZ H'!A$2:AM$2000,B1026,3),"/",INDEX('LŠZ H'!A$2:AM$2000,B1026,4)))</f>
        <v>/</v>
      </c>
      <c r="N1026" s="297" t="e">
        <f>IF(A1026="P",CONCATENATE(INDEX('LŠZ P'!A$2:AN$2000,B1026,23),";",INDEX('LŠZ P'!A$2:AN$2000,B1026,42)),CONCATENATE(INDEX('LŠZ H'!A$2:AM$2000,B1026,23),";",INDEX('LŠZ H'!A$2:AM$2000,B1026,39)))</f>
        <v>#REF!</v>
      </c>
      <c r="O1026" s="301">
        <v>43828</v>
      </c>
      <c r="P1026" s="227"/>
    </row>
    <row r="1027" spans="1:16">
      <c r="A1027" s="300" t="s">
        <v>722</v>
      </c>
      <c r="B1027" s="304">
        <v>623</v>
      </c>
      <c r="C1027" s="295">
        <v>1024</v>
      </c>
      <c r="D1027" s="225" t="str">
        <f>IF(A1027="P",INDEX('LŠZ P'!A$2:AN$2000,B1027,11),INDEX('LŠZ H'!A$2:AM$2000,B1027,11))</f>
        <v>ThDr. Jozef ŠIMURDIAK, PhD.</v>
      </c>
      <c r="E1027" s="297" t="str">
        <f>IF(A1027="P",INDEX('LŠZ P'!A$2:AN$2000,B1027,5),INDEX('LŠZ H'!A$2:AM$2000,B1027,5))</f>
        <v>OM-P623</v>
      </c>
      <c r="F1027" s="298">
        <f>IF(A1027="P",INDEX('LŠZ P'!A$2:AN$2000,B1027,6),INDEX('LŠZ H'!A$2:AM$2000,B1027,6))</f>
        <v>0</v>
      </c>
      <c r="G1027" s="258" t="str">
        <f>IF(A1027="P",INDEX('LŠZ P'!A$2:AN$2000,B1027,21),INDEX('LŠZ H'!A$2:AM$2000,B1027,21))</f>
        <v>P</v>
      </c>
      <c r="H1027" s="298">
        <f>IF(A1027="P",INDEX('LŠZ P'!A$2:AN$2000,B1027,17),INDEX('LŠZ H'!A$2:AM$2000,B1027,17))</f>
        <v>16851</v>
      </c>
      <c r="I1027" s="226">
        <v>43103</v>
      </c>
      <c r="J1027" s="258" t="str">
        <f>IF(A1027="P",INDEX('LŠZ P'!A$2:AN$2000,B1027,2),INDEX('LŠZ H'!A$2:AM$2000,B1027,2))</f>
        <v>PK</v>
      </c>
      <c r="K1027" s="299" t="str">
        <f>IF(A1027="P",CONCATENATE(INDEX('LŠZ P'!A$2:AN$2000,B1027,24),",",INDEX('LŠZ P'!A$2:AN$2000,B1027,26)," ",INDEX('LŠZ P'!A$2:AN$2000,B1027,25)),CONCATENATE(INDEX('LŠZ H'!A$2:AM$2000,B1027,24),",",INDEX('LŠZ H'!A$2:AM$2000,B1027,26)," ",INDEX('LŠZ H'!A$2:AM$2000,B1027,25)))</f>
        <v>Oravská Polhora 702,EN-B 44626</v>
      </c>
      <c r="L1027" s="297" t="str">
        <f>IF(A1027="P",INDEX('LŠZ P'!A$2:AN$2000,B1027,20),INDEX('LŠZ H'!A$2:AM$2000,B1027,20))</f>
        <v>Vyparina</v>
      </c>
      <c r="M1027" s="297" t="str">
        <f>IF(A1027="P",CONCATENATE(INDEX('LŠZ P'!A$2:AN$2000,B1027,3),"/",INDEX('LŠZ P'!A$2:AN$2000,B1027,4)),CONCATENATE(INDEX('LŠZ H'!A$2:AM$2000,B1027,3),"/",INDEX('LŠZ H'!A$2:AM$2000,B1027,4)))</f>
        <v>VOYAGER BIPLACE S/</v>
      </c>
      <c r="N1027" s="297" t="e">
        <f>IF(A1027="P",CONCATENATE(INDEX('LŠZ P'!A$2:AN$2000,B1027,23),";",INDEX('LŠZ P'!A$2:AN$2000,B1027,42)),CONCATENATE(INDEX('LŠZ H'!A$2:AM$2000,B1027,23),";",INDEX('LŠZ H'!A$2:AM$2000,B1027,39)))</f>
        <v>#REF!</v>
      </c>
      <c r="O1027" s="301">
        <v>43826</v>
      </c>
      <c r="P1027" s="227"/>
    </row>
    <row r="1028" spans="1:16">
      <c r="A1028" s="300" t="s">
        <v>722</v>
      </c>
      <c r="B1028" s="304">
        <v>890</v>
      </c>
      <c r="C1028" s="295">
        <v>1025</v>
      </c>
      <c r="D1028" s="225" t="str">
        <f>IF(A1028="P",INDEX('LŠZ P'!A$2:AN$2000,B1028,11),INDEX('LŠZ H'!A$2:AM$2000,B1028,11))</f>
        <v>Miloš ŠURINA</v>
      </c>
      <c r="E1028" s="297" t="str">
        <f>IF(A1028="P",INDEX('LŠZ P'!A$2:AN$2000,B1028,5),INDEX('LŠZ H'!A$2:AM$2000,B1028,5))</f>
        <v>OM-P890</v>
      </c>
      <c r="F1028" s="298">
        <f>IF(A1028="P",INDEX('LŠZ P'!A$2:AN$2000,B1028,6),INDEX('LŠZ H'!A$2:AM$2000,B1028,6))</f>
        <v>0</v>
      </c>
      <c r="G1028" s="258" t="str">
        <f>IF(A1028="P",INDEX('LŠZ P'!A$2:AN$2000,B1028,21),INDEX('LŠZ H'!A$2:AM$2000,B1028,21))</f>
        <v>P</v>
      </c>
      <c r="H1028" s="298">
        <f>IF(A1028="P",INDEX('LŠZ P'!A$2:AN$2000,B1028,17),INDEX('LŠZ H'!A$2:AM$2000,B1028,17))</f>
        <v>22039</v>
      </c>
      <c r="I1028" s="226">
        <v>43103</v>
      </c>
      <c r="J1028" s="258" t="str">
        <f>IF(A1028="P",INDEX('LŠZ P'!A$2:AN$2000,B1028,2),INDEX('LŠZ H'!A$2:AM$2000,B1028,2))</f>
        <v>PK</v>
      </c>
      <c r="K1028" s="299" t="str">
        <f>IF(A1028="P",CONCATENATE(INDEX('LŠZ P'!A$2:AN$2000,B1028,24),",",INDEX('LŠZ P'!A$2:AN$2000,B1028,26)," ",INDEX('LŠZ P'!A$2:AN$2000,B1028,25)),CONCATENATE(INDEX('LŠZ H'!A$2:AM$2000,B1028,24),",",INDEX('LŠZ H'!A$2:AM$2000,B1028,26)," ",INDEX('LŠZ H'!A$2:AM$2000,B1028,25)))</f>
        <v>Závodná 264/5,EN-A 45323</v>
      </c>
      <c r="L1028" s="297" t="str">
        <f>IF(A1028="P",INDEX('LŠZ P'!A$2:AN$2000,B1028,20),INDEX('LŠZ H'!A$2:AM$2000,B1028,20))</f>
        <v>Muhelyi</v>
      </c>
      <c r="M1028" s="297" t="str">
        <f>IF(A1028="P",CONCATENATE(INDEX('LŠZ P'!A$2:AN$2000,B1028,3),"/",INDEX('LŠZ P'!A$2:AN$2000,B1028,4)),CONCATENATE(INDEX('LŠZ H'!A$2:AM$2000,B1028,3),"/",INDEX('LŠZ H'!A$2:AM$2000,B1028,4)))</f>
        <v>ALPHA 6 28/</v>
      </c>
      <c r="N1028" s="297" t="e">
        <f>IF(A1028="P",CONCATENATE(INDEX('LŠZ P'!A$2:AN$2000,B1028,23),";",INDEX('LŠZ P'!A$2:AN$2000,B1028,42)),CONCATENATE(INDEX('LŠZ H'!A$2:AM$2000,B1028,23),";",INDEX('LŠZ H'!A$2:AM$2000,B1028,39)))</f>
        <v>#REF!</v>
      </c>
      <c r="O1028" s="301">
        <v>43826</v>
      </c>
      <c r="P1028" s="227"/>
    </row>
    <row r="1029" spans="1:16">
      <c r="A1029" s="300" t="s">
        <v>722</v>
      </c>
      <c r="B1029" s="304">
        <v>1004</v>
      </c>
      <c r="C1029" s="295">
        <v>1026</v>
      </c>
      <c r="D1029" s="225" t="str">
        <f>IF(A1029="P",INDEX('LŠZ P'!A$2:AN$2000,B1029,11),INDEX('LŠZ H'!A$2:AM$2000,B1029,11))</f>
        <v>Igor GARSTKA</v>
      </c>
      <c r="E1029" s="297" t="str">
        <f>IF(A1029="P",INDEX('LŠZ P'!A$2:AN$2000,B1029,5),INDEX('LŠZ H'!A$2:AM$2000,B1029,5))</f>
        <v>OM-L004</v>
      </c>
      <c r="F1029" s="298">
        <f>IF(A1029="P",INDEX('LŠZ P'!A$2:AN$2000,B1029,6),INDEX('LŠZ H'!A$2:AM$2000,B1029,6))</f>
        <v>0</v>
      </c>
      <c r="G1029" s="258" t="str">
        <f>IF(A1029="P",INDEX('LŠZ P'!A$2:AN$2000,B1029,21),INDEX('LŠZ H'!A$2:AM$2000,B1029,21))</f>
        <v>P</v>
      </c>
      <c r="H1029" s="298">
        <f>IF(A1029="P",INDEX('LŠZ P'!A$2:AN$2000,B1029,17),INDEX('LŠZ H'!A$2:AM$2000,B1029,17))</f>
        <v>21650</v>
      </c>
      <c r="I1029" s="226">
        <v>43108</v>
      </c>
      <c r="J1029" s="258" t="str">
        <f>IF(A1029="P",INDEX('LŠZ P'!A$2:AN$2000,B1029,2),INDEX('LŠZ H'!A$2:AM$2000,B1029,2))</f>
        <v>PK</v>
      </c>
      <c r="K1029" s="299" t="str">
        <f>IF(A1029="P",CONCATENATE(INDEX('LŠZ P'!A$2:AN$2000,B1029,24),",",INDEX('LŠZ P'!A$2:AN$2000,B1029,26)," ",INDEX('LŠZ P'!A$2:AN$2000,B1029,25)),CONCATENATE(INDEX('LŠZ H'!A$2:AM$2000,B1029,24),",",INDEX('LŠZ H'!A$2:AM$2000,B1029,26)," ",INDEX('LŠZ H'!A$2:AM$2000,B1029,25)))</f>
        <v>Vrbovská 85,EN-C 45999</v>
      </c>
      <c r="L1029" s="297" t="str">
        <f>IF(A1029="P",INDEX('LŠZ P'!A$2:AN$2000,B1029,20),INDEX('LŠZ H'!A$2:AM$2000,B1029,20))</f>
        <v>Šleboda</v>
      </c>
      <c r="M1029" s="297" t="str">
        <f>IF(A1029="P",CONCATENATE(INDEX('LŠZ P'!A$2:AN$2000,B1029,3),"/",INDEX('LŠZ P'!A$2:AN$2000,B1029,4)),CONCATENATE(INDEX('LŠZ H'!A$2:AM$2000,B1029,3),"/",INDEX('LŠZ H'!A$2:AM$2000,B1029,4)))</f>
        <v>ARTIK 4 29/</v>
      </c>
      <c r="N1029" s="297" t="e">
        <f>IF(A1029="P",CONCATENATE(INDEX('LŠZ P'!A$2:AN$2000,B1029,23),";",INDEX('LŠZ P'!A$2:AN$2000,B1029,42)),CONCATENATE(INDEX('LŠZ H'!A$2:AM$2000,B1029,23),";",INDEX('LŠZ H'!A$2:AM$2000,B1029,39)))</f>
        <v>#REF!</v>
      </c>
      <c r="O1029" s="301">
        <v>43828</v>
      </c>
      <c r="P1029" s="227"/>
    </row>
    <row r="1030" spans="1:16">
      <c r="A1030" s="300" t="s">
        <v>722</v>
      </c>
      <c r="B1030" s="304">
        <v>198</v>
      </c>
      <c r="C1030" s="295">
        <v>1027</v>
      </c>
      <c r="D1030" s="225" t="str">
        <f>IF(A1030="P",INDEX('LŠZ P'!A$2:AN$2000,B1030,11),INDEX('LŠZ H'!A$2:AM$2000,B1030,11))</f>
        <v>Marián STRAKA</v>
      </c>
      <c r="E1030" s="297" t="str">
        <f>IF(A1030="P",INDEX('LŠZ P'!A$2:AN$2000,B1030,5),INDEX('LŠZ H'!A$2:AM$2000,B1030,5))</f>
        <v>OM-P198</v>
      </c>
      <c r="F1030" s="298" t="str">
        <f>IF(A1030="P",INDEX('LŠZ P'!A$2:AN$2000,B1030,6),INDEX('LŠZ H'!A$2:AM$2000,B1030,6))</f>
        <v>P198</v>
      </c>
      <c r="G1030" s="258" t="str">
        <f>IF(A1030="P",INDEX('LŠZ P'!A$2:AN$2000,B1030,21),INDEX('LŠZ H'!A$2:AM$2000,B1030,21))</f>
        <v>V/V</v>
      </c>
      <c r="H1030" s="298">
        <f>IF(A1030="P",INDEX('LŠZ P'!A$2:AN$2000,B1030,17),INDEX('LŠZ H'!A$2:AM$2000,B1030,17))</f>
        <v>22252</v>
      </c>
      <c r="I1030" s="226">
        <v>43108</v>
      </c>
      <c r="J1030" s="258" t="str">
        <f>IF(A1030="P",INDEX('LŠZ P'!A$2:AN$2000,B1030,2),INDEX('LŠZ H'!A$2:AM$2000,B1030,2))</f>
        <v>MPK</v>
      </c>
      <c r="K1030" s="299" t="str">
        <f>IF(A1030="P",CONCATENATE(INDEX('LŠZ P'!A$2:AN$2000,B1030,24),",",INDEX('LŠZ P'!A$2:AN$2000,B1030,26)," ",INDEX('LŠZ P'!A$2:AN$2000,B1030,25)),CONCATENATE(INDEX('LŠZ H'!A$2:AM$2000,B1030,24),",",INDEX('LŠZ H'!A$2:AM$2000,B1030,26)," ",INDEX('LŠZ H'!A$2:AM$2000,B1030,25)))</f>
        <v>Kysak 363,NIL 45370</v>
      </c>
      <c r="L1030" s="297" t="str">
        <f>IF(A1030="P",INDEX('LŠZ P'!A$2:AN$2000,B1030,20),INDEX('LŠZ H'!A$2:AM$2000,B1030,20))</f>
        <v>Šimko</v>
      </c>
      <c r="M1030" s="297" t="str">
        <f>IF(A1030="P",CONCATENATE(INDEX('LŠZ P'!A$2:AN$2000,B1030,3),"/",INDEX('LŠZ P'!A$2:AN$2000,B1030,4)),CONCATENATE(INDEX('LŠZ H'!A$2:AM$2000,B1030,3),"/",INDEX('LŠZ H'!A$2:AM$2000,B1030,4)))</f>
        <v>T-RIDE 39/KLÁRKA</v>
      </c>
      <c r="N1030" s="297" t="e">
        <f>IF(A1030="P",CONCATENATE(INDEX('LŠZ P'!A$2:AN$2000,B1030,23),";",INDEX('LŠZ P'!A$2:AN$2000,B1030,42)),CONCATENATE(INDEX('LŠZ H'!A$2:AM$2000,B1030,23),";",INDEX('LŠZ H'!A$2:AM$2000,B1030,39)))</f>
        <v>#REF!</v>
      </c>
      <c r="O1030" s="301">
        <v>43821</v>
      </c>
      <c r="P1030" s="227"/>
    </row>
    <row r="1031" spans="1:16">
      <c r="A1031" s="302" t="s">
        <v>722</v>
      </c>
      <c r="B1031" s="304">
        <v>976</v>
      </c>
      <c r="C1031" s="295">
        <v>1028</v>
      </c>
      <c r="D1031" s="225" t="str">
        <f>IF(A1031="P",INDEX('LŠZ P'!A$2:AN$2000,B1031,11),INDEX('LŠZ H'!A$2:AM$2000,B1031,11))</f>
        <v>Ján LAPŠANSKÝ</v>
      </c>
      <c r="E1031" s="297" t="str">
        <f>IF(A1031="P",INDEX('LŠZ P'!A$2:AN$2000,B1031,5),INDEX('LŠZ H'!A$2:AM$2000,B1031,5))</f>
        <v>OM-P976</v>
      </c>
      <c r="F1031" s="298">
        <f>IF(A1031="P",INDEX('LŠZ P'!A$2:AN$2000,B1031,6),INDEX('LŠZ H'!A$2:AM$2000,B1031,6))</f>
        <v>0</v>
      </c>
      <c r="G1031" s="258" t="str">
        <f>IF(A1031="P",INDEX('LŠZ P'!A$2:AN$2000,B1031,21),INDEX('LŠZ H'!A$2:AM$2000,B1031,21))</f>
        <v>P</v>
      </c>
      <c r="H1031" s="298">
        <f>IF(A1031="P",INDEX('LŠZ P'!A$2:AN$2000,B1031,17),INDEX('LŠZ H'!A$2:AM$2000,B1031,17))</f>
        <v>171012</v>
      </c>
      <c r="I1031" s="226">
        <v>43109</v>
      </c>
      <c r="J1031" s="258" t="str">
        <f>IF(A1031="P",INDEX('LŠZ P'!A$2:AN$2000,B1031,2),INDEX('LŠZ H'!A$2:AM$2000,B1031,2))</f>
        <v>MPK</v>
      </c>
      <c r="K1031" s="299" t="str">
        <f>IF(A1031="P",CONCATENATE(INDEX('LŠZ P'!A$2:AN$2000,B1031,24),",",INDEX('LŠZ P'!A$2:AN$2000,B1031,26)," ",INDEX('LŠZ P'!A$2:AN$2000,B1031,25)),CONCATENATE(INDEX('LŠZ H'!A$2:AM$2000,B1031,24),",",INDEX('LŠZ H'!A$2:AM$2000,B1031,26)," ",INDEX('LŠZ H'!A$2:AM$2000,B1031,25)))</f>
        <v>J. Goliana 62,EN-B 44686</v>
      </c>
      <c r="L1031" s="297" t="str">
        <f>IF(A1031="P",INDEX('LŠZ P'!A$2:AN$2000,B1031,20),INDEX('LŠZ H'!A$2:AM$2000,B1031,20))</f>
        <v>Šimko</v>
      </c>
      <c r="M1031" s="297" t="str">
        <f>IF(A1031="P",CONCATENATE(INDEX('LŠZ P'!A$2:AN$2000,B1031,3),"/",INDEX('LŠZ P'!A$2:AN$2000,B1031,4)),CONCATENATE(INDEX('LŠZ H'!A$2:AM$2000,B1031,3),"/",INDEX('LŠZ H'!A$2:AM$2000,B1031,4)))</f>
        <v>CHARGER 28/</v>
      </c>
      <c r="N1031" s="297" t="e">
        <f>IF(A1031="P",CONCATENATE(INDEX('LŠZ P'!A$2:AN$2000,B1031,23),";",INDEX('LŠZ P'!A$2:AN$2000,B1031,42)),CONCATENATE(INDEX('LŠZ H'!A$2:AM$2000,B1031,23),";",INDEX('LŠZ H'!A$2:AM$2000,B1031,39)))</f>
        <v>#REF!</v>
      </c>
      <c r="O1031" s="301">
        <v>43795</v>
      </c>
      <c r="P1031" s="227"/>
    </row>
    <row r="1032" spans="1:16" ht="12.6" customHeight="1">
      <c r="A1032" s="302" t="s">
        <v>722</v>
      </c>
      <c r="B1032" s="304">
        <v>858</v>
      </c>
      <c r="C1032" s="295">
        <v>1029</v>
      </c>
      <c r="D1032" s="225" t="str">
        <f>IF(A1032="P",INDEX('LŠZ P'!A$2:AN$2000,B1032,11),INDEX('LŠZ H'!A$2:AM$2000,B1032,11))</f>
        <v>Andrej KUBRANSKÝ</v>
      </c>
      <c r="E1032" s="297" t="str">
        <f>IF(A1032="P",INDEX('LŠZ P'!A$2:AN$2000,B1032,5),INDEX('LŠZ H'!A$2:AM$2000,B1032,5))</f>
        <v>OM-P858</v>
      </c>
      <c r="F1032" s="298">
        <f>IF(A1032="P",INDEX('LŠZ P'!A$2:AN$2000,B1032,6),INDEX('LŠZ H'!A$2:AM$2000,B1032,6))</f>
        <v>0</v>
      </c>
      <c r="G1032" s="258" t="str">
        <f>IF(A1032="P",INDEX('LŠZ P'!A$2:AN$2000,B1032,21),INDEX('LŠZ H'!A$2:AM$2000,B1032,21))</f>
        <v>P</v>
      </c>
      <c r="H1032" s="298">
        <f>IF(A1032="P",INDEX('LŠZ P'!A$2:AN$2000,B1032,17),INDEX('LŠZ H'!A$2:AM$2000,B1032,17))</f>
        <v>20643</v>
      </c>
      <c r="I1032" s="226">
        <v>43109</v>
      </c>
      <c r="J1032" s="258" t="str">
        <f>IF(A1032="P",INDEX('LŠZ P'!A$2:AN$2000,B1032,2),INDEX('LŠZ H'!A$2:AM$2000,B1032,2))</f>
        <v>PK</v>
      </c>
      <c r="K1032" s="299" t="str">
        <f>IF(A1032="P",CONCATENATE(INDEX('LŠZ P'!A$2:AN$2000,B1032,24),",",INDEX('LŠZ P'!A$2:AN$2000,B1032,26)," ",INDEX('LŠZ P'!A$2:AN$2000,B1032,25)),CONCATENATE(INDEX('LŠZ H'!A$2:AM$2000,B1032,24),",",INDEX('LŠZ H'!A$2:AM$2000,B1032,26)," ",INDEX('LŠZ H'!A$2:AM$2000,B1032,25)))</f>
        <v>Terchová 924,EN-A 45750</v>
      </c>
      <c r="L1032" s="297" t="str">
        <f>IF(A1032="P",INDEX('LŠZ P'!A$2:AN$2000,B1032,20),INDEX('LŠZ H'!A$2:AM$2000,B1032,20))</f>
        <v>Vrabec</v>
      </c>
      <c r="M1032" s="297" t="str">
        <f>IF(A1032="P",CONCATENATE(INDEX('LŠZ P'!A$2:AN$2000,B1032,3),"/",INDEX('LŠZ P'!A$2:AN$2000,B1032,4)),CONCATENATE(INDEX('LŠZ H'!A$2:AM$2000,B1032,3),"/",INDEX('LŠZ H'!A$2:AM$2000,B1032,4)))</f>
        <v>PLUTO 4 M/</v>
      </c>
      <c r="N1032" s="297" t="e">
        <f>IF(A1032="P",CONCATENATE(INDEX('LŠZ P'!A$2:AN$2000,B1032,23),";",INDEX('LŠZ P'!A$2:AN$2000,B1032,42)),CONCATENATE(INDEX('LŠZ H'!A$2:AM$2000,B1032,23),";",INDEX('LŠZ H'!A$2:AM$2000,B1032,39)))</f>
        <v>#REF!</v>
      </c>
      <c r="O1032" s="303" t="s">
        <v>4015</v>
      </c>
      <c r="P1032" s="227"/>
    </row>
    <row r="1033" spans="1:16">
      <c r="A1033" s="302" t="s">
        <v>722</v>
      </c>
      <c r="B1033" s="304">
        <v>767</v>
      </c>
      <c r="C1033" s="295">
        <v>1030</v>
      </c>
      <c r="D1033" s="225" t="str">
        <f>IF(A1033="P",INDEX('LŠZ P'!A$2:AN$2000,B1033,11),INDEX('LŠZ H'!A$2:AM$2000,B1033,11))</f>
        <v>Miroslav FAŠANOK</v>
      </c>
      <c r="E1033" s="297" t="str">
        <f>IF(A1033="P",INDEX('LŠZ P'!A$2:AN$2000,B1033,5),INDEX('LŠZ H'!A$2:AM$2000,B1033,5))</f>
        <v>OM-P767</v>
      </c>
      <c r="F1033" s="298">
        <f>IF(A1033="P",INDEX('LŠZ P'!A$2:AN$2000,B1033,6),INDEX('LŠZ H'!A$2:AM$2000,B1033,6))</f>
        <v>0</v>
      </c>
      <c r="G1033" s="258" t="str">
        <f>IF(A1033="P",INDEX('LŠZ P'!A$2:AN$2000,B1033,21),INDEX('LŠZ H'!A$2:AM$2000,B1033,21))</f>
        <v>P</v>
      </c>
      <c r="H1033" s="298">
        <f>IF(A1033="P",INDEX('LŠZ P'!A$2:AN$2000,B1033,17),INDEX('LŠZ H'!A$2:AM$2000,B1033,17))</f>
        <v>171014</v>
      </c>
      <c r="I1033" s="226">
        <v>43109</v>
      </c>
      <c r="J1033" s="258" t="str">
        <f>IF(A1033="P",INDEX('LŠZ P'!A$2:AN$2000,B1033,2),INDEX('LŠZ H'!A$2:AM$2000,B1033,2))</f>
        <v>PK</v>
      </c>
      <c r="K1033" s="299" t="str">
        <f>IF(A1033="P",CONCATENATE(INDEX('LŠZ P'!A$2:AN$2000,B1033,24),",",INDEX('LŠZ P'!A$2:AN$2000,B1033,26)," ",INDEX('LŠZ P'!A$2:AN$2000,B1033,25)),CONCATENATE(INDEX('LŠZ H'!A$2:AM$2000,B1033,24),",",INDEX('LŠZ H'!A$2:AM$2000,B1033,26)," ",INDEX('LŠZ H'!A$2:AM$2000,B1033,25)))</f>
        <v>Stránske 95,EN-C 45277</v>
      </c>
      <c r="L1033" s="297" t="str">
        <f>IF(A1033="P",INDEX('LŠZ P'!A$2:AN$2000,B1033,20),INDEX('LŠZ H'!A$2:AM$2000,B1033,20))</f>
        <v>Vrabec</v>
      </c>
      <c r="M1033" s="297" t="str">
        <f>IF(A1033="P",CONCATENATE(INDEX('LŠZ P'!A$2:AN$2000,B1033,3),"/",INDEX('LŠZ P'!A$2:AN$2000,B1033,4)),CONCATENATE(INDEX('LŠZ H'!A$2:AM$2000,B1033,3),"/",INDEX('LŠZ H'!A$2:AM$2000,B1033,4)))</f>
        <v>VEGA 5 M/</v>
      </c>
      <c r="N1033" s="297" t="e">
        <f>IF(A1033="P",CONCATENATE(INDEX('LŠZ P'!A$2:AN$2000,B1033,23),";",INDEX('LŠZ P'!A$2:AN$2000,B1033,42)),CONCATENATE(INDEX('LŠZ H'!A$2:AM$2000,B1033,23),";",INDEX('LŠZ H'!A$2:AM$2000,B1033,39)))</f>
        <v>#REF!</v>
      </c>
      <c r="O1033" s="301">
        <v>43814</v>
      </c>
      <c r="P1033" s="227"/>
    </row>
    <row r="1034" spans="1:16">
      <c r="A1034" s="302" t="s">
        <v>722</v>
      </c>
      <c r="B1034" s="304">
        <v>839</v>
      </c>
      <c r="C1034" s="295">
        <v>1031</v>
      </c>
      <c r="D1034" s="225" t="str">
        <f>IF(A1034="P",INDEX('LŠZ P'!A$2:AN$2000,B1034,11),INDEX('LŠZ H'!A$2:AM$2000,B1034,11))</f>
        <v>Ing. Martin KAPRAĽ</v>
      </c>
      <c r="E1034" s="297" t="str">
        <f>IF(A1034="P",INDEX('LŠZ P'!A$2:AN$2000,B1034,5),INDEX('LŠZ H'!A$2:AM$2000,B1034,5))</f>
        <v>OM-P839</v>
      </c>
      <c r="F1034" s="298">
        <f>IF(A1034="P",INDEX('LŠZ P'!A$2:AN$2000,B1034,6),INDEX('LŠZ H'!A$2:AM$2000,B1034,6))</f>
        <v>0</v>
      </c>
      <c r="G1034" s="258" t="str">
        <f>IF(A1034="P",INDEX('LŠZ P'!A$2:AN$2000,B1034,21),INDEX('LŠZ H'!A$2:AM$2000,B1034,21))</f>
        <v>P/Z</v>
      </c>
      <c r="H1034" s="298">
        <f>IF(A1034="P",INDEX('LŠZ P'!A$2:AN$2000,B1034,17),INDEX('LŠZ H'!A$2:AM$2000,B1034,17))</f>
        <v>23311</v>
      </c>
      <c r="I1034" s="226">
        <v>43109</v>
      </c>
      <c r="J1034" s="258" t="str">
        <f>IF(A1034="P",INDEX('LŠZ P'!A$2:AN$2000,B1034,2),INDEX('LŠZ H'!A$2:AM$2000,B1034,2))</f>
        <v>PK</v>
      </c>
      <c r="K1034" s="299" t="str">
        <f>IF(A1034="P",CONCATENATE(INDEX('LŠZ P'!A$2:AN$2000,B1034,24),",",INDEX('LŠZ P'!A$2:AN$2000,B1034,26)," ",INDEX('LŠZ P'!A$2:AN$2000,B1034,25)),CONCATENATE(INDEX('LŠZ H'!A$2:AM$2000,B1034,24),",",INDEX('LŠZ H'!A$2:AM$2000,B1034,26)," ",INDEX('LŠZ H'!A$2:AM$2000,B1034,25)))</f>
        <v>Palárikova 1628,EN-B 45810</v>
      </c>
      <c r="L1034" s="297" t="str">
        <f>IF(A1034="P",INDEX('LŠZ P'!A$2:AN$2000,B1034,20),INDEX('LŠZ H'!A$2:AM$2000,B1034,20))</f>
        <v>Šimko</v>
      </c>
      <c r="M1034" s="297" t="str">
        <f>IF(A1034="P",CONCATENATE(INDEX('LŠZ P'!A$2:AN$2000,B1034,3),"/",INDEX('LŠZ P'!A$2:AN$2000,B1034,4)),CONCATENATE(INDEX('LŠZ H'!A$2:AM$2000,B1034,3),"/",INDEX('LŠZ H'!A$2:AM$2000,B1034,4)))</f>
        <v>STING 160/</v>
      </c>
      <c r="N1034" s="297" t="e">
        <f>IF(A1034="P",CONCATENATE(INDEX('LŠZ P'!A$2:AN$2000,B1034,23),";",INDEX('LŠZ P'!A$2:AN$2000,B1034,42)),CONCATENATE(INDEX('LŠZ H'!A$2:AM$2000,B1034,23),";",INDEX('LŠZ H'!A$2:AM$2000,B1034,39)))</f>
        <v>#REF!</v>
      </c>
      <c r="O1034" s="301">
        <v>43826</v>
      </c>
      <c r="P1034" s="227"/>
    </row>
    <row r="1035" spans="1:16">
      <c r="A1035" s="302" t="s">
        <v>722</v>
      </c>
      <c r="B1035" s="304">
        <v>962</v>
      </c>
      <c r="C1035" s="295">
        <v>1032</v>
      </c>
      <c r="D1035" s="225" t="str">
        <f>IF(A1035="P",INDEX('LŠZ P'!A$2:AN$2000,B1035,11),INDEX('LŠZ H'!A$2:AM$2000,B1035,11))</f>
        <v>Ing. Radovan JENČÍK</v>
      </c>
      <c r="E1035" s="297" t="str">
        <f>IF(A1035="P",INDEX('LŠZ P'!A$2:AN$2000,B1035,5),INDEX('LŠZ H'!A$2:AM$2000,B1035,5))</f>
        <v>OM-P962</v>
      </c>
      <c r="F1035" s="298" t="str">
        <f>IF(A1035="P",INDEX('LŠZ P'!A$2:AN$2000,B1035,6),INDEX('LŠZ H'!A$2:AM$2000,B1035,6))</f>
        <v>P962</v>
      </c>
      <c r="G1035" s="258" t="str">
        <f>IF(A1035="P",INDEX('LŠZ P'!A$2:AN$2000,B1035,21),INDEX('LŠZ H'!A$2:AM$2000,B1035,21))</f>
        <v>P,P</v>
      </c>
      <c r="H1035" s="298" t="str">
        <f>IF(A1035="P",INDEX('LŠZ P'!A$2:AN$2000,B1035,17),INDEX('LŠZ H'!A$2:AM$2000,B1035,17))</f>
        <v>171016</v>
      </c>
      <c r="I1035" s="226">
        <v>43109</v>
      </c>
      <c r="J1035" s="258" t="str">
        <f>IF(A1035="P",INDEX('LŠZ P'!A$2:AN$2000,B1035,2),INDEX('LŠZ H'!A$2:AM$2000,B1035,2))</f>
        <v>MPK</v>
      </c>
      <c r="K1035" s="299" t="str">
        <f>IF(A1035="P",CONCATENATE(INDEX('LŠZ P'!A$2:AN$2000,B1035,24),",",INDEX('LŠZ P'!A$2:AN$2000,B1035,26)," ",INDEX('LŠZ P'!A$2:AN$2000,B1035,25)),CONCATENATE(INDEX('LŠZ H'!A$2:AM$2000,B1035,24),",",INDEX('LŠZ H'!A$2:AM$2000,B1035,26)," ",INDEX('LŠZ H'!A$2:AM$2000,B1035,25)))</f>
        <v>Nemocničná 64/7,NIL 45366</v>
      </c>
      <c r="L1035" s="297" t="str">
        <f>IF(A1035="P",INDEX('LŠZ P'!A$2:AN$2000,B1035,20),INDEX('LŠZ H'!A$2:AM$2000,B1035,20))</f>
        <v>Šimko</v>
      </c>
      <c r="M1035" s="297" t="str">
        <f>IF(A1035="P",CONCATENATE(INDEX('LŠZ P'!A$2:AN$2000,B1035,3),"/",INDEX('LŠZ P'!A$2:AN$2000,B1035,4)),CONCATENATE(INDEX('LŠZ H'!A$2:AM$2000,B1035,3),"/",INDEX('LŠZ H'!A$2:AM$2000,B1035,4)))</f>
        <v>LIFT M/SPIN 180 R</v>
      </c>
      <c r="N1035" s="297" t="e">
        <f>IF(A1035="P",CONCATENATE(INDEX('LŠZ P'!A$2:AN$2000,B1035,23),";",INDEX('LŠZ P'!A$2:AN$2000,B1035,42)),CONCATENATE(INDEX('LŠZ H'!A$2:AM$2000,B1035,23),";",INDEX('LŠZ H'!A$2:AM$2000,B1035,39)))</f>
        <v>#REF!</v>
      </c>
      <c r="O1035" s="301">
        <v>43804</v>
      </c>
      <c r="P1035" s="227"/>
    </row>
    <row r="1036" spans="1:16">
      <c r="A1036" s="302" t="s">
        <v>722</v>
      </c>
      <c r="B1036" s="304">
        <v>718</v>
      </c>
      <c r="C1036" s="295">
        <v>1033</v>
      </c>
      <c r="D1036" s="225" t="str">
        <f>IF(A1036="P",INDEX('LŠZ P'!A$2:AN$2000,B1036,11),INDEX('LŠZ H'!A$2:AM$2000,B1036,11))</f>
        <v>Roman MOZOL</v>
      </c>
      <c r="E1036" s="297" t="str">
        <f>IF(A1036="P",INDEX('LŠZ P'!A$2:AN$2000,B1036,5),INDEX('LŠZ H'!A$2:AM$2000,B1036,5))</f>
        <v>OM-P718</v>
      </c>
      <c r="F1036" s="298">
        <f>IF(A1036="P",INDEX('LŠZ P'!A$2:AN$2000,B1036,6),INDEX('LŠZ H'!A$2:AM$2000,B1036,6))</f>
        <v>0</v>
      </c>
      <c r="G1036" s="258" t="str">
        <f>IF(A1036="P",INDEX('LŠZ P'!A$2:AN$2000,B1036,21),INDEX('LŠZ H'!A$2:AM$2000,B1036,21))</f>
        <v>P</v>
      </c>
      <c r="H1036" s="298">
        <f>IF(A1036="P",INDEX('LŠZ P'!A$2:AN$2000,B1036,17),INDEX('LŠZ H'!A$2:AM$2000,B1036,17))</f>
        <v>171017</v>
      </c>
      <c r="I1036" s="226">
        <v>43110</v>
      </c>
      <c r="J1036" s="258" t="str">
        <f>IF(A1036="P",INDEX('LŠZ P'!A$2:AN$2000,B1036,2),INDEX('LŠZ H'!A$2:AM$2000,B1036,2))</f>
        <v>PK</v>
      </c>
      <c r="K1036" s="299" t="str">
        <f>IF(A1036="P",CONCATENATE(INDEX('LŠZ P'!A$2:AN$2000,B1036,24),",",INDEX('LŠZ P'!A$2:AN$2000,B1036,26)," ",INDEX('LŠZ P'!A$2:AN$2000,B1036,25)),CONCATENATE(INDEX('LŠZ H'!A$2:AM$2000,B1036,24),",",INDEX('LŠZ H'!A$2:AM$2000,B1036,26)," ",INDEX('LŠZ H'!A$2:AM$2000,B1036,25)))</f>
        <v>Rudina 120,EN-C 46027</v>
      </c>
      <c r="L1036" s="297" t="str">
        <f>IF(A1036="P",INDEX('LŠZ P'!A$2:AN$2000,B1036,20),INDEX('LŠZ H'!A$2:AM$2000,B1036,20))</f>
        <v>Vrabec</v>
      </c>
      <c r="M1036" s="297" t="str">
        <f>IF(A1036="P",CONCATENATE(INDEX('LŠZ P'!A$2:AN$2000,B1036,3),"/",INDEX('LŠZ P'!A$2:AN$2000,B1036,4)),CONCATENATE(INDEX('LŠZ H'!A$2:AM$2000,B1036,3),"/",INDEX('LŠZ H'!A$2:AM$2000,B1036,4)))</f>
        <v>VEGA 5 L/</v>
      </c>
      <c r="N1036" s="297" t="e">
        <f>IF(A1036="P",CONCATENATE(INDEX('LŠZ P'!A$2:AN$2000,B1036,23),";",INDEX('LŠZ P'!A$2:AN$2000,B1036,42)),CONCATENATE(INDEX('LŠZ H'!A$2:AM$2000,B1036,23),";",INDEX('LŠZ H'!A$2:AM$2000,B1036,39)))</f>
        <v>#REF!</v>
      </c>
      <c r="O1036" s="301">
        <v>43827</v>
      </c>
      <c r="P1036" s="227"/>
    </row>
    <row r="1037" spans="1:16">
      <c r="A1037" s="302" t="s">
        <v>722</v>
      </c>
      <c r="B1037" s="304">
        <v>164</v>
      </c>
      <c r="C1037" s="295">
        <v>1034</v>
      </c>
      <c r="D1037" s="225" t="str">
        <f>IF(A1037="P",INDEX('LŠZ P'!A$2:AN$2000,B1037,11),INDEX('LŠZ H'!A$2:AM$2000,B1037,11))</f>
        <v>Paraglidingový klub X-air Žilina</v>
      </c>
      <c r="E1037" s="297" t="str">
        <f>IF(A1037="P",INDEX('LŠZ P'!A$2:AN$2000,B1037,5),INDEX('LŠZ H'!A$2:AM$2000,B1037,5))</f>
        <v>OM-P164</v>
      </c>
      <c r="F1037" s="298">
        <f>IF(A1037="P",INDEX('LŠZ P'!A$2:AN$2000,B1037,6),INDEX('LŠZ H'!A$2:AM$2000,B1037,6))</f>
        <v>0</v>
      </c>
      <c r="G1037" s="258" t="str">
        <f>IF(A1037="P",INDEX('LŠZ P'!A$2:AN$2000,B1037,21),INDEX('LŠZ H'!A$2:AM$2000,B1037,21))</f>
        <v>V</v>
      </c>
      <c r="H1037" s="298">
        <f>IF(A1037="P",INDEX('LŠZ P'!A$2:AN$2000,B1037,17),INDEX('LŠZ H'!A$2:AM$2000,B1037,17))</f>
        <v>22702</v>
      </c>
      <c r="I1037" s="226">
        <v>43112</v>
      </c>
      <c r="J1037" s="258" t="str">
        <f>IF(A1037="P",INDEX('LŠZ P'!A$2:AN$2000,B1037,2),INDEX('LŠZ H'!A$2:AM$2000,B1037,2))</f>
        <v>PK</v>
      </c>
      <c r="K1037" s="299" t="str">
        <f>IF(A1037="P",CONCATENATE(INDEX('LŠZ P'!A$2:AN$2000,B1037,24),",",INDEX('LŠZ P'!A$2:AN$2000,B1037,26)," ",INDEX('LŠZ P'!A$2:AN$2000,B1037,25)),CONCATENATE(INDEX('LŠZ H'!A$2:AM$2000,B1037,24),",",INDEX('LŠZ H'!A$2:AM$2000,B1037,26)," ",INDEX('LŠZ H'!A$2:AM$2000,B1037,25)))</f>
        <v>Petzvalova 37,EN-B 45614</v>
      </c>
      <c r="L1037" s="297" t="str">
        <f>IF(A1037="P",INDEX('LŠZ P'!A$2:AN$2000,B1037,20),INDEX('LŠZ H'!A$2:AM$2000,B1037,20))</f>
        <v>Vrabec</v>
      </c>
      <c r="M1037" s="297" t="str">
        <f>IF(A1037="P",CONCATENATE(INDEX('LŠZ P'!A$2:AN$2000,B1037,3),"/",INDEX('LŠZ P'!A$2:AN$2000,B1037,4)),CONCATENATE(INDEX('LŠZ H'!A$2:AM$2000,B1037,3),"/",INDEX('LŠZ H'!A$2:AM$2000,B1037,4)))</f>
        <v>COMET 4 M/</v>
      </c>
      <c r="N1037" s="297" t="e">
        <f>IF(A1037="P",CONCATENATE(INDEX('LŠZ P'!A$2:AN$2000,B1037,23),";",INDEX('LŠZ P'!A$2:AN$2000,B1037,42)),CONCATENATE(INDEX('LŠZ H'!A$2:AM$2000,B1037,23),";",INDEX('LŠZ H'!A$2:AM$2000,B1037,39)))</f>
        <v>#REF!</v>
      </c>
      <c r="O1037" s="301">
        <v>43826</v>
      </c>
      <c r="P1037" s="227"/>
    </row>
    <row r="1038" spans="1:16">
      <c r="A1038" s="300" t="s">
        <v>722</v>
      </c>
      <c r="B1038" s="304">
        <v>47</v>
      </c>
      <c r="C1038" s="295">
        <v>1035</v>
      </c>
      <c r="D1038" s="225" t="str">
        <f>IF(A1038="P",INDEX('LŠZ P'!A$2:AN$2000,B1038,11),INDEX('LŠZ H'!A$2:AM$2000,B1038,11))</f>
        <v>Mgr. Timea PREDAJŇOVÁ</v>
      </c>
      <c r="E1038" s="297" t="str">
        <f>IF(A1038="P",INDEX('LŠZ P'!A$2:AN$2000,B1038,5),INDEX('LŠZ H'!A$2:AM$2000,B1038,5))</f>
        <v>OM-P047</v>
      </c>
      <c r="F1038" s="298">
        <f>IF(A1038="P",INDEX('LŠZ P'!A$2:AN$2000,B1038,6),INDEX('LŠZ H'!A$2:AM$2000,B1038,6))</f>
        <v>0</v>
      </c>
      <c r="G1038" s="258" t="str">
        <f>IF(A1038="P",INDEX('LŠZ P'!A$2:AN$2000,B1038,21),INDEX('LŠZ H'!A$2:AM$2000,B1038,21))</f>
        <v>V</v>
      </c>
      <c r="H1038" s="298">
        <f>IF(A1038="P",INDEX('LŠZ P'!A$2:AN$2000,B1038,17),INDEX('LŠZ H'!A$2:AM$2000,B1038,17))</f>
        <v>24018</v>
      </c>
      <c r="I1038" s="226">
        <v>43112</v>
      </c>
      <c r="J1038" s="258" t="str">
        <f>IF(A1038="P",INDEX('LŠZ P'!A$2:AN$2000,B1038,2),INDEX('LŠZ H'!A$2:AM$2000,B1038,2))</f>
        <v>PK</v>
      </c>
      <c r="K1038" s="299" t="str">
        <f>IF(A1038="P",CONCATENATE(INDEX('LŠZ P'!A$2:AN$2000,B1038,24),",",INDEX('LŠZ P'!A$2:AN$2000,B1038,26)," ",INDEX('LŠZ P'!A$2:AN$2000,B1038,25)),CONCATENATE(INDEX('LŠZ H'!A$2:AM$2000,B1038,24),",",INDEX('LŠZ H'!A$2:AM$2000,B1038,26)," ",INDEX('LŠZ H'!A$2:AM$2000,B1038,25)))</f>
        <v>Veternicová 13,EN-A 46027</v>
      </c>
      <c r="L1038" s="297" t="str">
        <f>IF(A1038="P",INDEX('LŠZ P'!A$2:AN$2000,B1038,20),INDEX('LŠZ H'!A$2:AM$2000,B1038,20))</f>
        <v>Muhelyi</v>
      </c>
      <c r="M1038" s="297" t="str">
        <f>IF(A1038="P",CONCATENATE(INDEX('LŠZ P'!A$2:AN$2000,B1038,3),"/",INDEX('LŠZ P'!A$2:AN$2000,B1038,4)),CONCATENATE(INDEX('LŠZ H'!A$2:AM$2000,B1038,3),"/",INDEX('LŠZ H'!A$2:AM$2000,B1038,4)))</f>
        <v>ALPHA 7 24/</v>
      </c>
      <c r="N1038" s="297" t="e">
        <f>IF(A1038="P",CONCATENATE(INDEX('LŠZ P'!A$2:AN$2000,B1038,23),";",INDEX('LŠZ P'!A$2:AN$2000,B1038,42)),CONCATENATE(INDEX('LŠZ H'!A$2:AM$2000,B1038,23),";",INDEX('LŠZ H'!A$2:AM$2000,B1038,39)))</f>
        <v>#REF!</v>
      </c>
      <c r="O1038" s="301">
        <v>43789</v>
      </c>
      <c r="P1038" s="227"/>
    </row>
    <row r="1039" spans="1:16">
      <c r="A1039" s="302" t="s">
        <v>722</v>
      </c>
      <c r="B1039" s="304">
        <v>275</v>
      </c>
      <c r="C1039" s="295">
        <v>1036</v>
      </c>
      <c r="D1039" s="225" t="str">
        <f>IF(A1039="P",INDEX('LŠZ P'!A$2:AN$2000,B1039,11),INDEX('LŠZ H'!A$2:AM$2000,B1039,11))</f>
        <v>Bc. Igor ŠAJTLAVA</v>
      </c>
      <c r="E1039" s="297" t="str">
        <f>IF(A1039="P",INDEX('LŠZ P'!A$2:AN$2000,B1039,5),INDEX('LŠZ H'!A$2:AM$2000,B1039,5))</f>
        <v>OM-P275</v>
      </c>
      <c r="F1039" s="298">
        <f>IF(A1039="P",INDEX('LŠZ P'!A$2:AN$2000,B1039,6),INDEX('LŠZ H'!A$2:AM$2000,B1039,6))</f>
        <v>0</v>
      </c>
      <c r="G1039" s="258" t="str">
        <f>IF(A1039="P",INDEX('LŠZ P'!A$2:AN$2000,B1039,21),INDEX('LŠZ H'!A$2:AM$2000,B1039,21))</f>
        <v>P, Z</v>
      </c>
      <c r="H1039" s="298">
        <f>IF(A1039="P",INDEX('LŠZ P'!A$2:AN$2000,B1039,17),INDEX('LŠZ H'!A$2:AM$2000,B1039,17))</f>
        <v>20099</v>
      </c>
      <c r="I1039" s="226">
        <v>43118</v>
      </c>
      <c r="J1039" s="258" t="str">
        <f>IF(A1039="P",INDEX('LŠZ P'!A$2:AN$2000,B1039,2),INDEX('LŠZ H'!A$2:AM$2000,B1039,2))</f>
        <v>PK</v>
      </c>
      <c r="K1039" s="299" t="str">
        <f>IF(A1039="P",CONCATENATE(INDEX('LŠZ P'!A$2:AN$2000,B1039,24),",",INDEX('LŠZ P'!A$2:AN$2000,B1039,26)," ",INDEX('LŠZ P'!A$2:AN$2000,B1039,25)),CONCATENATE(INDEX('LŠZ H'!A$2:AM$2000,B1039,24),",",INDEX('LŠZ H'!A$2:AM$2000,B1039,26)," ",INDEX('LŠZ H'!A$2:AM$2000,B1039,25)))</f>
        <v>Garbiarska 1405/18,EN-A 46025</v>
      </c>
      <c r="L1039" s="297" t="str">
        <f>IF(A1039="P",INDEX('LŠZ P'!A$2:AN$2000,B1039,20),INDEX('LŠZ H'!A$2:AM$2000,B1039,20))</f>
        <v>Muhelyi</v>
      </c>
      <c r="M1039" s="297" t="str">
        <f>IF(A1039="P",CONCATENATE(INDEX('LŠZ P'!A$2:AN$2000,B1039,3),"/",INDEX('LŠZ P'!A$2:AN$2000,B1039,4)),CONCATENATE(INDEX('LŠZ H'!A$2:AM$2000,B1039,3),"/",INDEX('LŠZ H'!A$2:AM$2000,B1039,4)))</f>
        <v>ALPHA 6 28/</v>
      </c>
      <c r="N1039" s="297" t="e">
        <f>IF(A1039="P",CONCATENATE(INDEX('LŠZ P'!A$2:AN$2000,B1039,23),";",INDEX('LŠZ P'!A$2:AN$2000,B1039,42)),CONCATENATE(INDEX('LŠZ H'!A$2:AM$2000,B1039,23),";",INDEX('LŠZ H'!A$2:AM$2000,B1039,39)))</f>
        <v>#REF!</v>
      </c>
      <c r="O1039" s="301">
        <v>43828</v>
      </c>
      <c r="P1039" s="227"/>
    </row>
    <row r="1040" spans="1:16">
      <c r="A1040" s="300" t="s">
        <v>722</v>
      </c>
      <c r="B1040" s="304">
        <v>649</v>
      </c>
      <c r="C1040" s="295">
        <v>1037</v>
      </c>
      <c r="D1040" s="225" t="str">
        <f>IF(A1040="P",INDEX('LŠZ P'!A$2:AN$2000,B1040,11),INDEX('LŠZ H'!A$2:AM$2000,B1040,11))</f>
        <v>Jaroslav HUDÁK</v>
      </c>
      <c r="E1040" s="297" t="str">
        <f>IF(A1040="P",INDEX('LŠZ P'!A$2:AN$2000,B1040,5),INDEX('LŠZ H'!A$2:AM$2000,B1040,5))</f>
        <v>OM-P649</v>
      </c>
      <c r="F1040" s="298">
        <f>IF(A1040="P",INDEX('LŠZ P'!A$2:AN$2000,B1040,6),INDEX('LŠZ H'!A$2:AM$2000,B1040,6))</f>
        <v>0</v>
      </c>
      <c r="G1040" s="258" t="str">
        <f>IF(A1040="P",INDEX('LŠZ P'!A$2:AN$2000,B1040,21),INDEX('LŠZ H'!A$2:AM$2000,B1040,21))</f>
        <v>P</v>
      </c>
      <c r="H1040" s="298">
        <f>IF(A1040="P",INDEX('LŠZ P'!A$2:AN$2000,B1040,17),INDEX('LŠZ H'!A$2:AM$2000,B1040,17))</f>
        <v>171021</v>
      </c>
      <c r="I1040" s="226">
        <v>43118</v>
      </c>
      <c r="J1040" s="258" t="str">
        <f>IF(A1040="P",INDEX('LŠZ P'!A$2:AN$2000,B1040,2),INDEX('LŠZ H'!A$2:AM$2000,B1040,2))</f>
        <v xml:space="preserve">PK </v>
      </c>
      <c r="K1040" s="299" t="str">
        <f>IF(A1040="P",CONCATENATE(INDEX('LŠZ P'!A$2:AN$2000,B1040,24),",",INDEX('LŠZ P'!A$2:AN$2000,B1040,26)," ",INDEX('LŠZ P'!A$2:AN$2000,B1040,25)),CONCATENATE(INDEX('LŠZ H'!A$2:AM$2000,B1040,24),",",INDEX('LŠZ H'!A$2:AM$2000,B1040,26)," ",INDEX('LŠZ H'!A$2:AM$2000,B1040,25)))</f>
        <v>Kokšov-Bakša 247,EN-B 44599</v>
      </c>
      <c r="L1040" s="297" t="str">
        <f>IF(A1040="P",INDEX('LŠZ P'!A$2:AN$2000,B1040,20),INDEX('LŠZ H'!A$2:AM$2000,B1040,20))</f>
        <v>Kolibár</v>
      </c>
      <c r="M1040" s="297" t="str">
        <f>IF(A1040="P",CONCATENATE(INDEX('LŠZ P'!A$2:AN$2000,B1040,3),"/",INDEX('LŠZ P'!A$2:AN$2000,B1040,4)),CONCATENATE(INDEX('LŠZ H'!A$2:AM$2000,B1040,3),"/",INDEX('LŠZ H'!A$2:AM$2000,B1040,4)))</f>
        <v>BUZZ Z 4 ML/</v>
      </c>
      <c r="N1040" s="297" t="e">
        <f>IF(A1040="P",CONCATENATE(INDEX('LŠZ P'!A$2:AN$2000,B1040,23),";",INDEX('LŠZ P'!A$2:AN$2000,B1040,42)),CONCATENATE(INDEX('LŠZ H'!A$2:AM$2000,B1040,23),";",INDEX('LŠZ H'!A$2:AM$2000,B1040,39)))</f>
        <v>#REF!</v>
      </c>
      <c r="O1040" s="301">
        <v>43828</v>
      </c>
      <c r="P1040" s="227"/>
    </row>
    <row r="1041" spans="1:16" s="396" customFormat="1">
      <c r="A1041" s="302" t="s">
        <v>489</v>
      </c>
      <c r="B1041" s="304">
        <v>55</v>
      </c>
      <c r="C1041" s="295">
        <v>1038</v>
      </c>
      <c r="D1041" s="225" t="str">
        <f>IF(A1041="P",INDEX('LŠZ P'!A$2:AN$2000,B1041,11),INDEX('LŠZ H'!A$2:AM$2000,B1041,11))</f>
        <v>Ing. Jozef SEMAN</v>
      </c>
      <c r="E1041" s="297" t="str">
        <f>IF(A1041="P",INDEX('LŠZ P'!A$2:AN$2000,B1041,5),INDEX('LŠZ H'!A$2:AM$2000,B1041,5))</f>
        <v>OM-H055</v>
      </c>
      <c r="F1041" s="298">
        <f>IF(A1041="P",INDEX('LŠZ P'!A$2:AN$2000,B1041,6),INDEX('LŠZ H'!A$2:AM$2000,B1041,6))</f>
        <v>0</v>
      </c>
      <c r="G1041" s="258" t="str">
        <f>IF(A1041="P",INDEX('LŠZ P'!A$2:AN$2000,B1041,21),INDEX('LŠZ H'!A$2:AM$2000,B1041,21))</f>
        <v>P,P</v>
      </c>
      <c r="H1041" s="298">
        <f>IF(A1041="P",INDEX('LŠZ P'!A$2:AN$2000,B1041,17),INDEX('LŠZ H'!A$2:AM$2000,B1041,17))</f>
        <v>21559</v>
      </c>
      <c r="I1041" s="226">
        <v>43122</v>
      </c>
      <c r="J1041" s="258" t="str">
        <f>IF(A1041="P",INDEX('LŠZ P'!A$2:AN$2000,B1041,2),INDEX('LŠZ H'!A$2:AM$2000,B1041,2))</f>
        <v>MZK</v>
      </c>
      <c r="K1041" s="297" t="str">
        <f>IF(A1041="P",CONCATENATE(INDEX('LŠZ P'!A$2:AN$2000,B1041,24),",",INDEX('LŠZ P'!A$2:AN$2000,B1041,26)," ",INDEX('LŠZ P'!A$2:AN$2000,B1041,25)),CONCATENATE(INDEX('LŠZ H'!A$2:AM$2000,B1041,24),",",INDEX('LŠZ H'!A$2:AM$2000,B1041,26)," ",INDEX('LŠZ H'!A$2:AM$2000,B1041,25)))</f>
        <v>11.marca 416/27,960 01 Zvolen</v>
      </c>
      <c r="L1041" s="297" t="str">
        <f>IF(A1041="P",INDEX('LŠZ P'!A$2:AN$2000,B1041,20),INDEX('LŠZ H'!A$2:AM$2000,B1041,20))</f>
        <v>M.Turan</v>
      </c>
      <c r="M1041" s="297" t="str">
        <f>IF(A1041="P",CONCATENATE(INDEX('LŠZ P'!A$2:AN$2000,B1041,3),"/",INDEX('LŠZ P'!A$2:AN$2000,B1041,4)),CONCATENATE(INDEX('LŠZ H'!A$2:AM$2000,B1041,3),"/",INDEX('LŠZ H'!A$2:AM$2000,B1041,4)))</f>
        <v>PROFI TL 14,5/DADO/</v>
      </c>
      <c r="N1041" s="297" t="str">
        <f>IF(A1041="P",CONCATENATE(INDEX('LŠZ P'!A$2:AN$2000,B1041,23),";",INDEX('LŠZ P'!A$2:AN$2000,B1041,42)),CONCATENATE(INDEX('LŠZ H'!A$2:AM$2000,B1041,23),";",INDEX('LŠZ H'!A$2:AM$2000,B1041,39)))</f>
        <v>242,10/408;podvozok pôvodný z OM-H055</v>
      </c>
      <c r="O1041" s="401">
        <v>43756</v>
      </c>
      <c r="P1041" s="400"/>
    </row>
    <row r="1042" spans="1:16" s="396" customFormat="1">
      <c r="A1042" s="302"/>
      <c r="B1042" s="304"/>
      <c r="C1042" s="295">
        <v>1039</v>
      </c>
      <c r="D1042" s="225">
        <f>IF(A1042="P",INDEX('LŠZ P'!A$2:AN$2000,B1042,11),INDEX('LŠZ H'!A$2:AM$2000,B1042,11))</f>
        <v>0</v>
      </c>
      <c r="E1042" s="297">
        <f>IF(A1042="P",INDEX('LŠZ P'!A$2:AN$2000,B1042,5),INDEX('LŠZ H'!A$2:AM$2000,B1042,5))</f>
        <v>0</v>
      </c>
      <c r="F1042" s="298">
        <f>IF(A1042="P",INDEX('LŠZ P'!A$2:AN$2000,B1042,6),INDEX('LŠZ H'!A$2:AM$2000,B1042,6))</f>
        <v>0</v>
      </c>
      <c r="G1042" s="258">
        <f>IF(A1042="P",INDEX('LŠZ P'!A$2:AN$2000,B1042,21),INDEX('LŠZ H'!A$2:AM$2000,B1042,21))</f>
        <v>0</v>
      </c>
      <c r="H1042" s="298">
        <f>IF(A1042="P",INDEX('LŠZ P'!A$2:AN$2000,B1042,17),INDEX('LŠZ H'!A$2:AM$2000,B1042,17))</f>
        <v>0</v>
      </c>
      <c r="I1042" s="226"/>
      <c r="J1042" s="258">
        <f>IF(A1042="P",INDEX('LŠZ P'!A$2:AN$2000,B1042,2),INDEX('LŠZ H'!A$2:AM$2000,B1042,2))</f>
        <v>0</v>
      </c>
      <c r="K1042" s="297" t="str">
        <f>IF(A1042="P",CONCATENATE(INDEX('LŠZ P'!A$2:AN$2000,B1042,24),",",INDEX('LŠZ P'!A$2:AN$2000,B1042,26)," ",INDEX('LŠZ P'!A$2:AN$2000,B1042,25)),CONCATENATE(INDEX('LŠZ H'!A$2:AM$2000,B1042,24),",",INDEX('LŠZ H'!A$2:AM$2000,B1042,26)," ",INDEX('LŠZ H'!A$2:AM$2000,B1042,25)))</f>
        <v xml:space="preserve">, </v>
      </c>
      <c r="L1042" s="297">
        <f>IF(A1042="P",INDEX('LŠZ P'!A$2:AN$2000,B1042,20),INDEX('LŠZ H'!A$2:AM$2000,B1042,20))</f>
        <v>0</v>
      </c>
      <c r="M1042" s="297" t="str">
        <f>IF(A1042="P",CONCATENATE(INDEX('LŠZ P'!A$2:AN$2000,B1042,3),"/",INDEX('LŠZ P'!A$2:AN$2000,B1042,4)),CONCATENATE(INDEX('LŠZ H'!A$2:AM$2000,B1042,3),"/",INDEX('LŠZ H'!A$2:AM$2000,B1042,4)))</f>
        <v>/</v>
      </c>
      <c r="N1042" s="297" t="str">
        <f>IF(A1042="P",CONCATENATE(INDEX('LŠZ P'!A$2:AN$2000,B1042,23),";",INDEX('LŠZ P'!A$2:AN$2000,B1042,42)),CONCATENATE(INDEX('LŠZ H'!A$2:AM$2000,B1042,23),";",INDEX('LŠZ H'!A$2:AM$2000,B1042,39)))</f>
        <v>;</v>
      </c>
      <c r="O1042" s="399"/>
      <c r="P1042" s="400"/>
    </row>
    <row r="1043" spans="1:16" s="396" customFormat="1">
      <c r="A1043" s="302"/>
      <c r="B1043" s="304"/>
      <c r="C1043" s="295">
        <v>1040</v>
      </c>
      <c r="D1043" s="225">
        <f>IF(A1043="P",INDEX('LŠZ P'!A$2:AN$2000,B1043,11),INDEX('LŠZ H'!A$2:AM$2000,B1043,11))</f>
        <v>0</v>
      </c>
      <c r="E1043" s="297">
        <f>IF(A1043="P",INDEX('LŠZ P'!A$2:AN$2000,B1043,5),INDEX('LŠZ H'!A$2:AM$2000,B1043,5))</f>
        <v>0</v>
      </c>
      <c r="F1043" s="298">
        <f>IF(A1043="P",INDEX('LŠZ P'!A$2:AN$2000,B1043,6),INDEX('LŠZ H'!A$2:AM$2000,B1043,6))</f>
        <v>0</v>
      </c>
      <c r="G1043" s="258">
        <f>IF(A1043="P",INDEX('LŠZ P'!A$2:AN$2000,B1043,21),INDEX('LŠZ H'!A$2:AM$2000,B1043,21))</f>
        <v>0</v>
      </c>
      <c r="H1043" s="298">
        <f>IF(A1043="P",INDEX('LŠZ P'!A$2:AN$2000,B1043,17),INDEX('LŠZ H'!A$2:AM$2000,B1043,17))</f>
        <v>0</v>
      </c>
      <c r="I1043" s="226"/>
      <c r="J1043" s="258">
        <f>IF(A1043="P",INDEX('LŠZ P'!A$2:AN$2000,B1043,2),INDEX('LŠZ H'!A$2:AM$2000,B1043,2))</f>
        <v>0</v>
      </c>
      <c r="K1043" s="297" t="str">
        <f>IF(A1043="P",CONCATENATE(INDEX('LŠZ P'!A$2:AN$2000,B1043,24),",",INDEX('LŠZ P'!A$2:AN$2000,B1043,26)," ",INDEX('LŠZ P'!A$2:AN$2000,B1043,25)),CONCATENATE(INDEX('LŠZ H'!A$2:AM$2000,B1043,24),",",INDEX('LŠZ H'!A$2:AM$2000,B1043,26)," ",INDEX('LŠZ H'!A$2:AM$2000,B1043,25)))</f>
        <v xml:space="preserve">, </v>
      </c>
      <c r="L1043" s="297">
        <f>IF(A1043="P",INDEX('LŠZ P'!A$2:AN$2000,B1043,20),INDEX('LŠZ H'!A$2:AM$2000,B1043,20))</f>
        <v>0</v>
      </c>
      <c r="M1043" s="297" t="str">
        <f>IF(A1043="P",CONCATENATE(INDEX('LŠZ P'!A$2:AN$2000,B1043,3),"/",INDEX('LŠZ P'!A$2:AN$2000,B1043,4)),CONCATENATE(INDEX('LŠZ H'!A$2:AM$2000,B1043,3),"/",INDEX('LŠZ H'!A$2:AM$2000,B1043,4)))</f>
        <v>/</v>
      </c>
      <c r="N1043" s="297" t="str">
        <f>IF(A1043="P",CONCATENATE(INDEX('LŠZ P'!A$2:AN$2000,B1043,23),";",INDEX('LŠZ P'!A$2:AN$2000,B1043,42)),CONCATENATE(INDEX('LŠZ H'!A$2:AM$2000,B1043,23),";",INDEX('LŠZ H'!A$2:AM$2000,B1043,39)))</f>
        <v>;</v>
      </c>
      <c r="O1043" s="399"/>
      <c r="P1043" s="400"/>
    </row>
    <row r="1044" spans="1:16" s="396" customFormat="1">
      <c r="A1044" s="302"/>
      <c r="B1044" s="304"/>
      <c r="C1044" s="295">
        <v>1041</v>
      </c>
      <c r="D1044" s="225">
        <f>IF(A1044="P",INDEX('LŠZ P'!A$2:AN$2000,B1044,11),INDEX('LŠZ H'!A$2:AM$2000,B1044,11))</f>
        <v>0</v>
      </c>
      <c r="E1044" s="297">
        <f>IF(A1044="P",INDEX('LŠZ P'!A$2:AN$2000,B1044,5),INDEX('LŠZ H'!A$2:AM$2000,B1044,5))</f>
        <v>0</v>
      </c>
      <c r="F1044" s="298">
        <f>IF(A1044="P",INDEX('LŠZ P'!A$2:AN$2000,B1044,6),INDEX('LŠZ H'!A$2:AM$2000,B1044,6))</f>
        <v>0</v>
      </c>
      <c r="G1044" s="258">
        <f>IF(A1044="P",INDEX('LŠZ P'!A$2:AN$2000,B1044,21),INDEX('LŠZ H'!A$2:AM$2000,B1044,21))</f>
        <v>0</v>
      </c>
      <c r="H1044" s="298">
        <f>IF(A1044="P",INDEX('LŠZ P'!A$2:AN$2000,B1044,17),INDEX('LŠZ H'!A$2:AM$2000,B1044,17))</f>
        <v>0</v>
      </c>
      <c r="I1044" s="226"/>
      <c r="J1044" s="258">
        <f>IF(A1044="P",INDEX('LŠZ P'!A$2:AN$2000,B1044,2),INDEX('LŠZ H'!A$2:AM$2000,B1044,2))</f>
        <v>0</v>
      </c>
      <c r="K1044" s="297" t="str">
        <f>IF(A1044="P",CONCATENATE(INDEX('LŠZ P'!A$2:AN$2000,B1044,24),",",INDEX('LŠZ P'!A$2:AN$2000,B1044,26)," ",INDEX('LŠZ P'!A$2:AN$2000,B1044,25)),CONCATENATE(INDEX('LŠZ H'!A$2:AM$2000,B1044,24),",",INDEX('LŠZ H'!A$2:AM$2000,B1044,26)," ",INDEX('LŠZ H'!A$2:AM$2000,B1044,25)))</f>
        <v xml:space="preserve">, </v>
      </c>
      <c r="L1044" s="297">
        <f>IF(A1044="P",INDEX('LŠZ P'!A$2:AN$2000,B1044,20),INDEX('LŠZ H'!A$2:AM$2000,B1044,20))</f>
        <v>0</v>
      </c>
      <c r="M1044" s="297" t="str">
        <f>IF(A1044="P",CONCATENATE(INDEX('LŠZ P'!A$2:AN$2000,B1044,3),"/",INDEX('LŠZ P'!A$2:AN$2000,B1044,4)),CONCATENATE(INDEX('LŠZ H'!A$2:AM$2000,B1044,3),"/",INDEX('LŠZ H'!A$2:AM$2000,B1044,4)))</f>
        <v>/</v>
      </c>
      <c r="N1044" s="297" t="str">
        <f>IF(A1044="P",CONCATENATE(INDEX('LŠZ P'!A$2:AN$2000,B1044,23),";",INDEX('LŠZ P'!A$2:AN$2000,B1044,42)),CONCATENATE(INDEX('LŠZ H'!A$2:AM$2000,B1044,23),";",INDEX('LŠZ H'!A$2:AM$2000,B1044,39)))</f>
        <v>;</v>
      </c>
      <c r="O1044" s="399"/>
      <c r="P1044" s="400"/>
    </row>
    <row r="1045" spans="1:16" s="396" customFormat="1">
      <c r="A1045" s="302"/>
      <c r="B1045" s="304"/>
      <c r="C1045" s="295">
        <v>1042</v>
      </c>
      <c r="D1045" s="225">
        <f>IF(A1045="P",INDEX('LŠZ P'!A$2:AN$2000,B1045,11),INDEX('LŠZ H'!A$2:AM$2000,B1045,11))</f>
        <v>0</v>
      </c>
      <c r="E1045" s="297">
        <f>IF(A1045="P",INDEX('LŠZ P'!A$2:AN$2000,B1045,5),INDEX('LŠZ H'!A$2:AM$2000,B1045,5))</f>
        <v>0</v>
      </c>
      <c r="F1045" s="298">
        <f>IF(A1045="P",INDEX('LŠZ P'!A$2:AN$2000,B1045,6),INDEX('LŠZ H'!A$2:AM$2000,B1045,6))</f>
        <v>0</v>
      </c>
      <c r="G1045" s="258">
        <f>IF(A1045="P",INDEX('LŠZ P'!A$2:AN$2000,B1045,21),INDEX('LŠZ H'!A$2:AM$2000,B1045,21))</f>
        <v>0</v>
      </c>
      <c r="H1045" s="298">
        <f>IF(A1045="P",INDEX('LŠZ P'!A$2:AN$2000,B1045,17),INDEX('LŠZ H'!A$2:AM$2000,B1045,17))</f>
        <v>0</v>
      </c>
      <c r="I1045" s="226"/>
      <c r="J1045" s="258">
        <f>IF(A1045="P",INDEX('LŠZ P'!A$2:AN$2000,B1045,2),INDEX('LŠZ H'!A$2:AM$2000,B1045,2))</f>
        <v>0</v>
      </c>
      <c r="K1045" s="297" t="str">
        <f>IF(A1045="P",CONCATENATE(INDEX('LŠZ P'!A$2:AN$2000,B1045,24),",",INDEX('LŠZ P'!A$2:AN$2000,B1045,26)," ",INDEX('LŠZ P'!A$2:AN$2000,B1045,25)),CONCATENATE(INDEX('LŠZ H'!A$2:AM$2000,B1045,24),",",INDEX('LŠZ H'!A$2:AM$2000,B1045,26)," ",INDEX('LŠZ H'!A$2:AM$2000,B1045,25)))</f>
        <v xml:space="preserve">, </v>
      </c>
      <c r="L1045" s="297">
        <f>IF(A1045="P",INDEX('LŠZ P'!A$2:AN$2000,B1045,20),INDEX('LŠZ H'!A$2:AM$2000,B1045,20))</f>
        <v>0</v>
      </c>
      <c r="M1045" s="297" t="str">
        <f>IF(A1045="P",CONCATENATE(INDEX('LŠZ P'!A$2:AN$2000,B1045,3),"/",INDEX('LŠZ P'!A$2:AN$2000,B1045,4)),CONCATENATE(INDEX('LŠZ H'!A$2:AM$2000,B1045,3),"/",INDEX('LŠZ H'!A$2:AM$2000,B1045,4)))</f>
        <v>/</v>
      </c>
      <c r="N1045" s="297" t="str">
        <f>IF(A1045="P",CONCATENATE(INDEX('LŠZ P'!A$2:AN$2000,B1045,23),";",INDEX('LŠZ P'!A$2:AN$2000,B1045,42)),CONCATENATE(INDEX('LŠZ H'!A$2:AM$2000,B1045,23),";",INDEX('LŠZ H'!A$2:AM$2000,B1045,39)))</f>
        <v>;</v>
      </c>
      <c r="O1045" s="399"/>
      <c r="P1045" s="400"/>
    </row>
    <row r="1046" spans="1:16" s="396" customFormat="1">
      <c r="A1046" s="302"/>
      <c r="B1046" s="304"/>
      <c r="C1046" s="295">
        <v>1043</v>
      </c>
      <c r="D1046" s="225">
        <f>IF(A1046="P",INDEX('LŠZ P'!A$2:AN$2000,B1046,11),INDEX('LŠZ H'!A$2:AM$2000,B1046,11))</f>
        <v>0</v>
      </c>
      <c r="E1046" s="297">
        <f>IF(A1046="P",INDEX('LŠZ P'!A$2:AN$2000,B1046,5),INDEX('LŠZ H'!A$2:AM$2000,B1046,5))</f>
        <v>0</v>
      </c>
      <c r="F1046" s="298">
        <f>IF(A1046="P",INDEX('LŠZ P'!A$2:AN$2000,B1046,6),INDEX('LŠZ H'!A$2:AM$2000,B1046,6))</f>
        <v>0</v>
      </c>
      <c r="G1046" s="258">
        <f>IF(A1046="P",INDEX('LŠZ P'!A$2:AN$2000,B1046,21),INDEX('LŠZ H'!A$2:AM$2000,B1046,21))</f>
        <v>0</v>
      </c>
      <c r="H1046" s="298">
        <f>IF(A1046="P",INDEX('LŠZ P'!A$2:AN$2000,B1046,17),INDEX('LŠZ H'!A$2:AM$2000,B1046,17))</f>
        <v>0</v>
      </c>
      <c r="I1046" s="226"/>
      <c r="J1046" s="258">
        <f>IF(A1046="P",INDEX('LŠZ P'!A$2:AN$2000,B1046,2),INDEX('LŠZ H'!A$2:AM$2000,B1046,2))</f>
        <v>0</v>
      </c>
      <c r="K1046" s="297" t="str">
        <f>IF(A1046="P",CONCATENATE(INDEX('LŠZ P'!A$2:AN$2000,B1046,24),",",INDEX('LŠZ P'!A$2:AN$2000,B1046,26)," ",INDEX('LŠZ P'!A$2:AN$2000,B1046,25)),CONCATENATE(INDEX('LŠZ H'!A$2:AM$2000,B1046,24),",",INDEX('LŠZ H'!A$2:AM$2000,B1046,26)," ",INDEX('LŠZ H'!A$2:AM$2000,B1046,25)))</f>
        <v xml:space="preserve">, </v>
      </c>
      <c r="L1046" s="297">
        <f>IF(A1046="P",INDEX('LŠZ P'!A$2:AN$2000,B1046,20),INDEX('LŠZ H'!A$2:AM$2000,B1046,20))</f>
        <v>0</v>
      </c>
      <c r="M1046" s="297" t="str">
        <f>IF(A1046="P",CONCATENATE(INDEX('LŠZ P'!A$2:AN$2000,B1046,3),"/",INDEX('LŠZ P'!A$2:AN$2000,B1046,4)),CONCATENATE(INDEX('LŠZ H'!A$2:AM$2000,B1046,3),"/",INDEX('LŠZ H'!A$2:AM$2000,B1046,4)))</f>
        <v>/</v>
      </c>
      <c r="N1046" s="297" t="str">
        <f>IF(A1046="P",CONCATENATE(INDEX('LŠZ P'!A$2:AN$2000,B1046,23),";",INDEX('LŠZ P'!A$2:AN$2000,B1046,42)),CONCATENATE(INDEX('LŠZ H'!A$2:AM$2000,B1046,23),";",INDEX('LŠZ H'!A$2:AM$2000,B1046,39)))</f>
        <v>;</v>
      </c>
      <c r="O1046" s="399"/>
      <c r="P1046" s="400"/>
    </row>
    <row r="1047" spans="1:16" s="396" customFormat="1">
      <c r="A1047" s="302"/>
      <c r="B1047" s="304"/>
      <c r="C1047" s="295">
        <v>1044</v>
      </c>
      <c r="D1047" s="225">
        <f>IF(A1047="P",INDEX('LŠZ P'!A$2:AN$2000,B1047,11),INDEX('LŠZ H'!A$2:AM$2000,B1047,11))</f>
        <v>0</v>
      </c>
      <c r="E1047" s="297">
        <f>IF(A1047="P",INDEX('LŠZ P'!A$2:AN$2000,B1047,5),INDEX('LŠZ H'!A$2:AM$2000,B1047,5))</f>
        <v>0</v>
      </c>
      <c r="F1047" s="298">
        <f>IF(A1047="P",INDEX('LŠZ P'!A$2:AN$2000,B1047,6),INDEX('LŠZ H'!A$2:AM$2000,B1047,6))</f>
        <v>0</v>
      </c>
      <c r="G1047" s="258">
        <f>IF(A1047="P",INDEX('LŠZ P'!A$2:AN$2000,B1047,21),INDEX('LŠZ H'!A$2:AM$2000,B1047,21))</f>
        <v>0</v>
      </c>
      <c r="H1047" s="298">
        <f>IF(A1047="P",INDEX('LŠZ P'!A$2:AN$2000,B1047,17),INDEX('LŠZ H'!A$2:AM$2000,B1047,17))</f>
        <v>0</v>
      </c>
      <c r="I1047" s="226"/>
      <c r="J1047" s="258">
        <f>IF(A1047="P",INDEX('LŠZ P'!A$2:AN$2000,B1047,2),INDEX('LŠZ H'!A$2:AM$2000,B1047,2))</f>
        <v>0</v>
      </c>
      <c r="K1047" s="297" t="str">
        <f>IF(A1047="P",CONCATENATE(INDEX('LŠZ P'!A$2:AN$2000,B1047,24),",",INDEX('LŠZ P'!A$2:AN$2000,B1047,26)," ",INDEX('LŠZ P'!A$2:AN$2000,B1047,25)),CONCATENATE(INDEX('LŠZ H'!A$2:AM$2000,B1047,24),",",INDEX('LŠZ H'!A$2:AM$2000,B1047,26)," ",INDEX('LŠZ H'!A$2:AM$2000,B1047,25)))</f>
        <v xml:space="preserve">, </v>
      </c>
      <c r="L1047" s="297">
        <f>IF(A1047="P",INDEX('LŠZ P'!A$2:AN$2000,B1047,20),INDEX('LŠZ H'!A$2:AM$2000,B1047,20))</f>
        <v>0</v>
      </c>
      <c r="M1047" s="297" t="str">
        <f>IF(A1047="P",CONCATENATE(INDEX('LŠZ P'!A$2:AN$2000,B1047,3),"/",INDEX('LŠZ P'!A$2:AN$2000,B1047,4)),CONCATENATE(INDEX('LŠZ H'!A$2:AM$2000,B1047,3),"/",INDEX('LŠZ H'!A$2:AM$2000,B1047,4)))</f>
        <v>/</v>
      </c>
      <c r="N1047" s="297" t="str">
        <f>IF(A1047="P",CONCATENATE(INDEX('LŠZ P'!A$2:AN$2000,B1047,23),";",INDEX('LŠZ P'!A$2:AN$2000,B1047,42)),CONCATENATE(INDEX('LŠZ H'!A$2:AM$2000,B1047,23),";",INDEX('LŠZ H'!A$2:AM$2000,B1047,39)))</f>
        <v>;</v>
      </c>
      <c r="O1047" s="399"/>
      <c r="P1047" s="400"/>
    </row>
    <row r="1048" spans="1:16" s="396" customFormat="1">
      <c r="A1048" s="302"/>
      <c r="B1048" s="304"/>
      <c r="C1048" s="295">
        <v>1045</v>
      </c>
      <c r="D1048" s="225">
        <f>IF(A1048="P",INDEX('LŠZ P'!A$2:AN$2000,B1048,11),INDEX('LŠZ H'!A$2:AM$2000,B1048,11))</f>
        <v>0</v>
      </c>
      <c r="E1048" s="297">
        <f>IF(A1048="P",INDEX('LŠZ P'!A$2:AN$2000,B1048,5),INDEX('LŠZ H'!A$2:AM$2000,B1048,5))</f>
        <v>0</v>
      </c>
      <c r="F1048" s="298">
        <f>IF(A1048="P",INDEX('LŠZ P'!A$2:AN$2000,B1048,6),INDEX('LŠZ H'!A$2:AM$2000,B1048,6))</f>
        <v>0</v>
      </c>
      <c r="G1048" s="258">
        <f>IF(A1048="P",INDEX('LŠZ P'!A$2:AN$2000,B1048,21),INDEX('LŠZ H'!A$2:AM$2000,B1048,21))</f>
        <v>0</v>
      </c>
      <c r="H1048" s="298">
        <f>IF(A1048="P",INDEX('LŠZ P'!A$2:AN$2000,B1048,17),INDEX('LŠZ H'!A$2:AM$2000,B1048,17))</f>
        <v>0</v>
      </c>
      <c r="I1048" s="226"/>
      <c r="J1048" s="258">
        <f>IF(A1048="P",INDEX('LŠZ P'!A$2:AN$2000,B1048,2),INDEX('LŠZ H'!A$2:AM$2000,B1048,2))</f>
        <v>0</v>
      </c>
      <c r="K1048" s="297" t="str">
        <f>IF(A1048="P",CONCATENATE(INDEX('LŠZ P'!A$2:AN$2000,B1048,24),",",INDEX('LŠZ P'!A$2:AN$2000,B1048,26)," ",INDEX('LŠZ P'!A$2:AN$2000,B1048,25)),CONCATENATE(INDEX('LŠZ H'!A$2:AM$2000,B1048,24),",",INDEX('LŠZ H'!A$2:AM$2000,B1048,26)," ",INDEX('LŠZ H'!A$2:AM$2000,B1048,25)))</f>
        <v xml:space="preserve">, </v>
      </c>
      <c r="L1048" s="297">
        <f>IF(A1048="P",INDEX('LŠZ P'!A$2:AN$2000,B1048,20),INDEX('LŠZ H'!A$2:AM$2000,B1048,20))</f>
        <v>0</v>
      </c>
      <c r="M1048" s="297" t="str">
        <f>IF(A1048="P",CONCATENATE(INDEX('LŠZ P'!A$2:AN$2000,B1048,3),"/",INDEX('LŠZ P'!A$2:AN$2000,B1048,4)),CONCATENATE(INDEX('LŠZ H'!A$2:AM$2000,B1048,3),"/",INDEX('LŠZ H'!A$2:AM$2000,B1048,4)))</f>
        <v>/</v>
      </c>
      <c r="N1048" s="297" t="str">
        <f>IF(A1048="P",CONCATENATE(INDEX('LŠZ P'!A$2:AN$2000,B1048,23),";",INDEX('LŠZ P'!A$2:AN$2000,B1048,42)),CONCATENATE(INDEX('LŠZ H'!A$2:AM$2000,B1048,23),";",INDEX('LŠZ H'!A$2:AM$2000,B1048,39)))</f>
        <v>;</v>
      </c>
      <c r="O1048" s="399"/>
      <c r="P1048" s="400"/>
    </row>
    <row r="1049" spans="1:16" s="396" customFormat="1">
      <c r="A1049" s="302"/>
      <c r="B1049" s="304"/>
      <c r="C1049" s="295">
        <v>1046</v>
      </c>
      <c r="D1049" s="225">
        <f>IF(A1049="P",INDEX('LŠZ P'!A$2:AN$2000,B1049,11),INDEX('LŠZ H'!A$2:AM$2000,B1049,11))</f>
        <v>0</v>
      </c>
      <c r="E1049" s="297">
        <f>IF(A1049="P",INDEX('LŠZ P'!A$2:AN$2000,B1049,5),INDEX('LŠZ H'!A$2:AM$2000,B1049,5))</f>
        <v>0</v>
      </c>
      <c r="F1049" s="298">
        <f>IF(A1049="P",INDEX('LŠZ P'!A$2:AN$2000,B1049,6),INDEX('LŠZ H'!A$2:AM$2000,B1049,6))</f>
        <v>0</v>
      </c>
      <c r="G1049" s="258">
        <f>IF(A1049="P",INDEX('LŠZ P'!A$2:AN$2000,B1049,21),INDEX('LŠZ H'!A$2:AM$2000,B1049,21))</f>
        <v>0</v>
      </c>
      <c r="H1049" s="298">
        <f>IF(A1049="P",INDEX('LŠZ P'!A$2:AN$2000,B1049,17),INDEX('LŠZ H'!A$2:AM$2000,B1049,17))</f>
        <v>0</v>
      </c>
      <c r="I1049" s="226"/>
      <c r="J1049" s="258">
        <f>IF(A1049="P",INDEX('LŠZ P'!A$2:AN$2000,B1049,2),INDEX('LŠZ H'!A$2:AM$2000,B1049,2))</f>
        <v>0</v>
      </c>
      <c r="K1049" s="297" t="str">
        <f>IF(A1049="P",CONCATENATE(INDEX('LŠZ P'!A$2:AN$2000,B1049,24),",",INDEX('LŠZ P'!A$2:AN$2000,B1049,26)," ",INDEX('LŠZ P'!A$2:AN$2000,B1049,25)),CONCATENATE(INDEX('LŠZ H'!A$2:AM$2000,B1049,24),",",INDEX('LŠZ H'!A$2:AM$2000,B1049,26)," ",INDEX('LŠZ H'!A$2:AM$2000,B1049,25)))</f>
        <v xml:space="preserve">, </v>
      </c>
      <c r="L1049" s="297">
        <f>IF(A1049="P",INDEX('LŠZ P'!A$2:AN$2000,B1049,20),INDEX('LŠZ H'!A$2:AM$2000,B1049,20))</f>
        <v>0</v>
      </c>
      <c r="M1049" s="297" t="str">
        <f>IF(A1049="P",CONCATENATE(INDEX('LŠZ P'!A$2:AN$2000,B1049,3),"/",INDEX('LŠZ P'!A$2:AN$2000,B1049,4)),CONCATENATE(INDEX('LŠZ H'!A$2:AM$2000,B1049,3),"/",INDEX('LŠZ H'!A$2:AM$2000,B1049,4)))</f>
        <v>/</v>
      </c>
      <c r="N1049" s="297" t="str">
        <f>IF(A1049="P",CONCATENATE(INDEX('LŠZ P'!A$2:AN$2000,B1049,23),";",INDEX('LŠZ P'!A$2:AN$2000,B1049,42)),CONCATENATE(INDEX('LŠZ H'!A$2:AM$2000,B1049,23),";",INDEX('LŠZ H'!A$2:AM$2000,B1049,39)))</f>
        <v>;</v>
      </c>
      <c r="O1049" s="399"/>
      <c r="P1049" s="400"/>
    </row>
    <row r="1050" spans="1:16" s="396" customFormat="1">
      <c r="A1050" s="302"/>
      <c r="B1050" s="304"/>
      <c r="C1050" s="295">
        <v>1047</v>
      </c>
      <c r="D1050" s="225">
        <f>IF(A1050="P",INDEX('LŠZ P'!A$2:AN$2000,B1050,11),INDEX('LŠZ H'!A$2:AM$2000,B1050,11))</f>
        <v>0</v>
      </c>
      <c r="E1050" s="297">
        <f>IF(A1050="P",INDEX('LŠZ P'!A$2:AN$2000,B1050,5),INDEX('LŠZ H'!A$2:AM$2000,B1050,5))</f>
        <v>0</v>
      </c>
      <c r="F1050" s="298">
        <f>IF(A1050="P",INDEX('LŠZ P'!A$2:AN$2000,B1050,6),INDEX('LŠZ H'!A$2:AM$2000,B1050,6))</f>
        <v>0</v>
      </c>
      <c r="G1050" s="258">
        <f>IF(A1050="P",INDEX('LŠZ P'!A$2:AN$2000,B1050,21),INDEX('LŠZ H'!A$2:AM$2000,B1050,21))</f>
        <v>0</v>
      </c>
      <c r="H1050" s="298">
        <f>IF(A1050="P",INDEX('LŠZ P'!A$2:AN$2000,B1050,17),INDEX('LŠZ H'!A$2:AM$2000,B1050,17))</f>
        <v>0</v>
      </c>
      <c r="I1050" s="226"/>
      <c r="J1050" s="258">
        <f>IF(A1050="P",INDEX('LŠZ P'!A$2:AN$2000,B1050,2),INDEX('LŠZ H'!A$2:AM$2000,B1050,2))</f>
        <v>0</v>
      </c>
      <c r="K1050" s="297" t="str">
        <f>IF(A1050="P",CONCATENATE(INDEX('LŠZ P'!A$2:AN$2000,B1050,24),",",INDEX('LŠZ P'!A$2:AN$2000,B1050,26)," ",INDEX('LŠZ P'!A$2:AN$2000,B1050,25)),CONCATENATE(INDEX('LŠZ H'!A$2:AM$2000,B1050,24),",",INDEX('LŠZ H'!A$2:AM$2000,B1050,26)," ",INDEX('LŠZ H'!A$2:AM$2000,B1050,25)))</f>
        <v xml:space="preserve">, </v>
      </c>
      <c r="L1050" s="297">
        <f>IF(A1050="P",INDEX('LŠZ P'!A$2:AN$2000,B1050,20),INDEX('LŠZ H'!A$2:AM$2000,B1050,20))</f>
        <v>0</v>
      </c>
      <c r="M1050" s="297" t="str">
        <f>IF(A1050="P",CONCATENATE(INDEX('LŠZ P'!A$2:AN$2000,B1050,3),"/",INDEX('LŠZ P'!A$2:AN$2000,B1050,4)),CONCATENATE(INDEX('LŠZ H'!A$2:AM$2000,B1050,3),"/",INDEX('LŠZ H'!A$2:AM$2000,B1050,4)))</f>
        <v>/</v>
      </c>
      <c r="N1050" s="297" t="str">
        <f>IF(A1050="P",CONCATENATE(INDEX('LŠZ P'!A$2:AN$2000,B1050,23),";",INDEX('LŠZ P'!A$2:AN$2000,B1050,42)),CONCATENATE(INDEX('LŠZ H'!A$2:AM$2000,B1050,23),";",INDEX('LŠZ H'!A$2:AM$2000,B1050,39)))</f>
        <v>;</v>
      </c>
      <c r="O1050" s="399"/>
      <c r="P1050" s="400"/>
    </row>
    <row r="1051" spans="1:16" s="396" customFormat="1">
      <c r="A1051" s="302"/>
      <c r="B1051" s="304"/>
      <c r="C1051" s="295">
        <v>1048</v>
      </c>
      <c r="D1051" s="225">
        <f>IF(A1051="P",INDEX('LŠZ P'!A$2:AN$2000,B1051,11),INDEX('LŠZ H'!A$2:AM$2000,B1051,11))</f>
        <v>0</v>
      </c>
      <c r="E1051" s="297">
        <f>IF(A1051="P",INDEX('LŠZ P'!A$2:AN$2000,B1051,5),INDEX('LŠZ H'!A$2:AM$2000,B1051,5))</f>
        <v>0</v>
      </c>
      <c r="F1051" s="298">
        <f>IF(A1051="P",INDEX('LŠZ P'!A$2:AN$2000,B1051,6),INDEX('LŠZ H'!A$2:AM$2000,B1051,6))</f>
        <v>0</v>
      </c>
      <c r="G1051" s="258">
        <f>IF(A1051="P",INDEX('LŠZ P'!A$2:AN$2000,B1051,21),INDEX('LŠZ H'!A$2:AM$2000,B1051,21))</f>
        <v>0</v>
      </c>
      <c r="H1051" s="298">
        <f>IF(A1051="P",INDEX('LŠZ P'!A$2:AN$2000,B1051,17),INDEX('LŠZ H'!A$2:AM$2000,B1051,17))</f>
        <v>0</v>
      </c>
      <c r="I1051" s="226"/>
      <c r="J1051" s="258">
        <f>IF(A1051="P",INDEX('LŠZ P'!A$2:AN$2000,B1051,2),INDEX('LŠZ H'!A$2:AM$2000,B1051,2))</f>
        <v>0</v>
      </c>
      <c r="K1051" s="297" t="str">
        <f>IF(A1051="P",CONCATENATE(INDEX('LŠZ P'!A$2:AN$2000,B1051,24),",",INDEX('LŠZ P'!A$2:AN$2000,B1051,26)," ",INDEX('LŠZ P'!A$2:AN$2000,B1051,25)),CONCATENATE(INDEX('LŠZ H'!A$2:AM$2000,B1051,24),",",INDEX('LŠZ H'!A$2:AM$2000,B1051,26)," ",INDEX('LŠZ H'!A$2:AM$2000,B1051,25)))</f>
        <v xml:space="preserve">, </v>
      </c>
      <c r="L1051" s="297">
        <f>IF(A1051="P",INDEX('LŠZ P'!A$2:AN$2000,B1051,20),INDEX('LŠZ H'!A$2:AM$2000,B1051,20))</f>
        <v>0</v>
      </c>
      <c r="M1051" s="297" t="str">
        <f>IF(A1051="P",CONCATENATE(INDEX('LŠZ P'!A$2:AN$2000,B1051,3),"/",INDEX('LŠZ P'!A$2:AN$2000,B1051,4)),CONCATENATE(INDEX('LŠZ H'!A$2:AM$2000,B1051,3),"/",INDEX('LŠZ H'!A$2:AM$2000,B1051,4)))</f>
        <v>/</v>
      </c>
      <c r="N1051" s="297" t="str">
        <f>IF(A1051="P",CONCATENATE(INDEX('LŠZ P'!A$2:AN$2000,B1051,23),";",INDEX('LŠZ P'!A$2:AN$2000,B1051,42)),CONCATENATE(INDEX('LŠZ H'!A$2:AM$2000,B1051,23),";",INDEX('LŠZ H'!A$2:AM$2000,B1051,39)))</f>
        <v>;</v>
      </c>
      <c r="O1051" s="399"/>
      <c r="P1051" s="400"/>
    </row>
    <row r="1052" spans="1:16" s="396" customFormat="1">
      <c r="A1052" s="302"/>
      <c r="B1052" s="304"/>
      <c r="C1052" s="295">
        <v>1049</v>
      </c>
      <c r="D1052" s="225">
        <f>IF(A1052="P",INDEX('LŠZ P'!A$2:AN$2000,B1052,11),INDEX('LŠZ H'!A$2:AM$2000,B1052,11))</f>
        <v>0</v>
      </c>
      <c r="E1052" s="297">
        <f>IF(A1052="P",INDEX('LŠZ P'!A$2:AN$2000,B1052,5),INDEX('LŠZ H'!A$2:AM$2000,B1052,5))</f>
        <v>0</v>
      </c>
      <c r="F1052" s="298">
        <f>IF(A1052="P",INDEX('LŠZ P'!A$2:AN$2000,B1052,6),INDEX('LŠZ H'!A$2:AM$2000,B1052,6))</f>
        <v>0</v>
      </c>
      <c r="G1052" s="258">
        <f>IF(A1052="P",INDEX('LŠZ P'!A$2:AN$2000,B1052,21),INDEX('LŠZ H'!A$2:AM$2000,B1052,21))</f>
        <v>0</v>
      </c>
      <c r="H1052" s="298">
        <f>IF(A1052="P",INDEX('LŠZ P'!A$2:AN$2000,B1052,17),INDEX('LŠZ H'!A$2:AM$2000,B1052,17))</f>
        <v>0</v>
      </c>
      <c r="I1052" s="226"/>
      <c r="J1052" s="258">
        <f>IF(A1052="P",INDEX('LŠZ P'!A$2:AN$2000,B1052,2),INDEX('LŠZ H'!A$2:AM$2000,B1052,2))</f>
        <v>0</v>
      </c>
      <c r="K1052" s="297" t="str">
        <f>IF(A1052="P",CONCATENATE(INDEX('LŠZ P'!A$2:AN$2000,B1052,24),",",INDEX('LŠZ P'!A$2:AN$2000,B1052,26)," ",INDEX('LŠZ P'!A$2:AN$2000,B1052,25)),CONCATENATE(INDEX('LŠZ H'!A$2:AM$2000,B1052,24),",",INDEX('LŠZ H'!A$2:AM$2000,B1052,26)," ",INDEX('LŠZ H'!A$2:AM$2000,B1052,25)))</f>
        <v xml:space="preserve">, </v>
      </c>
      <c r="L1052" s="297">
        <f>IF(A1052="P",INDEX('LŠZ P'!A$2:AN$2000,B1052,20),INDEX('LŠZ H'!A$2:AM$2000,B1052,20))</f>
        <v>0</v>
      </c>
      <c r="M1052" s="297" t="str">
        <f>IF(A1052="P",CONCATENATE(INDEX('LŠZ P'!A$2:AN$2000,B1052,3),"/",INDEX('LŠZ P'!A$2:AN$2000,B1052,4)),CONCATENATE(INDEX('LŠZ H'!A$2:AM$2000,B1052,3),"/",INDEX('LŠZ H'!A$2:AM$2000,B1052,4)))</f>
        <v>/</v>
      </c>
      <c r="N1052" s="297" t="str">
        <f>IF(A1052="P",CONCATENATE(INDEX('LŠZ P'!A$2:AN$2000,B1052,23),";",INDEX('LŠZ P'!A$2:AN$2000,B1052,42)),CONCATENATE(INDEX('LŠZ H'!A$2:AM$2000,B1052,23),";",INDEX('LŠZ H'!A$2:AM$2000,B1052,39)))</f>
        <v>;</v>
      </c>
      <c r="O1052" s="399"/>
      <c r="P1052" s="400"/>
    </row>
    <row r="1053" spans="1:16" s="396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297"/>
      <c r="O1053" s="399"/>
      <c r="P1053" s="400"/>
    </row>
    <row r="1054" spans="1:16" s="396" customFormat="1">
      <c r="A1054" s="302"/>
      <c r="B1054" s="304"/>
      <c r="C1054" s="295">
        <v>1051</v>
      </c>
      <c r="D1054" s="225">
        <f>IF(A1054="P",INDEX('LŠZ P'!A$2:AN$2000,B1054,11),INDEX('LŠZ H'!A$2:AM$2000,B1054,11))</f>
        <v>0</v>
      </c>
      <c r="E1054" s="297">
        <f>IF(A1054="P",INDEX('LŠZ P'!A$2:AN$2000,B1054,5),INDEX('LŠZ H'!A$2:AM$2000,B1054,5))</f>
        <v>0</v>
      </c>
      <c r="F1054" s="298">
        <f>IF(A1054="P",INDEX('LŠZ P'!A$2:AN$2000,B1054,6),INDEX('LŠZ H'!A$2:AM$2000,B1054,6))</f>
        <v>0</v>
      </c>
      <c r="G1054" s="258">
        <f>IF(A1054="P",INDEX('LŠZ P'!A$2:AN$2000,B1054,21),INDEX('LŠZ H'!A$2:AM$2000,B1054,21))</f>
        <v>0</v>
      </c>
      <c r="H1054" s="298">
        <f>IF(A1054="P",INDEX('LŠZ P'!A$2:AN$2000,B1054,17),INDEX('LŠZ H'!A$2:AM$2000,B1054,17))</f>
        <v>0</v>
      </c>
      <c r="I1054" s="226"/>
      <c r="J1054" s="258">
        <f>IF(A1054="P",INDEX('LŠZ P'!A$2:AN$2000,B1054,2),INDEX('LŠZ H'!A$2:AM$2000,B1054,2))</f>
        <v>0</v>
      </c>
      <c r="K1054" s="297" t="str">
        <f>IF(A1054="P",CONCATENATE(INDEX('LŠZ P'!A$2:AN$2000,B1054,24),",",INDEX('LŠZ P'!A$2:AN$2000,B1054,26)," ",INDEX('LŠZ P'!A$2:AN$2000,B1054,25)),CONCATENATE(INDEX('LŠZ H'!A$2:AM$2000,B1054,24),",",INDEX('LŠZ H'!A$2:AM$2000,B1054,26)," ",INDEX('LŠZ H'!A$2:AM$2000,B1054,25)))</f>
        <v xml:space="preserve">, </v>
      </c>
      <c r="L1054" s="297">
        <f>IF(A1054="P",INDEX('LŠZ P'!A$2:AN$2000,B1054,20),INDEX('LŠZ H'!A$2:AM$2000,B1054,20))</f>
        <v>0</v>
      </c>
      <c r="M1054" s="297" t="str">
        <f>IF(A1054="P",CONCATENATE(INDEX('LŠZ P'!A$2:AN$2000,B1054,3),"/",INDEX('LŠZ P'!A$2:AN$2000,B1054,4)),CONCATENATE(INDEX('LŠZ H'!A$2:AM$2000,B1054,3),"/",INDEX('LŠZ H'!A$2:AM$2000,B1054,4)))</f>
        <v>/</v>
      </c>
      <c r="N1054" s="297" t="str">
        <f>IF(A1054="P",CONCATENATE(INDEX('LŠZ P'!A$2:AN$2000,B1054,23),";",INDEX('LŠZ P'!A$2:AN$2000,B1054,42)),CONCATENATE(INDEX('LŠZ H'!A$2:AM$2000,B1054,23),";",INDEX('LŠZ H'!A$2:AM$2000,B1054,39)))</f>
        <v>;</v>
      </c>
      <c r="O1054" s="399"/>
      <c r="P1054" s="400"/>
    </row>
    <row r="1055" spans="1:16" s="396" customFormat="1">
      <c r="A1055" s="302"/>
      <c r="B1055" s="304"/>
      <c r="C1055" s="295">
        <v>1052</v>
      </c>
      <c r="D1055" s="225">
        <f>IF(A1055="P",INDEX('LŠZ P'!A$2:AN$2000,B1055,11),INDEX('LŠZ H'!A$2:AM$2000,B1055,11))</f>
        <v>0</v>
      </c>
      <c r="E1055" s="297">
        <f>IF(A1055="P",INDEX('LŠZ P'!A$2:AN$2000,B1055,5),INDEX('LŠZ H'!A$2:AM$2000,B1055,5))</f>
        <v>0</v>
      </c>
      <c r="F1055" s="298">
        <f>IF(A1055="P",INDEX('LŠZ P'!A$2:AN$2000,B1055,6),INDEX('LŠZ H'!A$2:AM$2000,B1055,6))</f>
        <v>0</v>
      </c>
      <c r="G1055" s="258">
        <f>IF(A1055="P",INDEX('LŠZ P'!A$2:AN$2000,B1055,21),INDEX('LŠZ H'!A$2:AM$2000,B1055,21))</f>
        <v>0</v>
      </c>
      <c r="H1055" s="298">
        <f>IF(A1055="P",INDEX('LŠZ P'!A$2:AN$2000,B1055,17),INDEX('LŠZ H'!A$2:AM$2000,B1055,17))</f>
        <v>0</v>
      </c>
      <c r="I1055" s="226"/>
      <c r="J1055" s="258">
        <f>IF(A1055="P",INDEX('LŠZ P'!A$2:AN$2000,B1055,2),INDEX('LŠZ H'!A$2:AM$2000,B1055,2))</f>
        <v>0</v>
      </c>
      <c r="K1055" s="297" t="str">
        <f>IF(A1055="P",CONCATENATE(INDEX('LŠZ P'!A$2:AN$2000,B1055,24),",",INDEX('LŠZ P'!A$2:AN$2000,B1055,26)," ",INDEX('LŠZ P'!A$2:AN$2000,B1055,25)),CONCATENATE(INDEX('LŠZ H'!A$2:AM$2000,B1055,24),",",INDEX('LŠZ H'!A$2:AM$2000,B1055,26)," ",INDEX('LŠZ H'!A$2:AM$2000,B1055,25)))</f>
        <v xml:space="preserve">, </v>
      </c>
      <c r="L1055" s="297">
        <f>IF(A1055="P",INDEX('LŠZ P'!A$2:AN$2000,B1055,20),INDEX('LŠZ H'!A$2:AM$2000,B1055,20))</f>
        <v>0</v>
      </c>
      <c r="M1055" s="297" t="str">
        <f>IF(A1055="P",CONCATENATE(INDEX('LŠZ P'!A$2:AN$2000,B1055,3),"/",INDEX('LŠZ P'!A$2:AN$2000,B1055,4)),CONCATENATE(INDEX('LŠZ H'!A$2:AM$2000,B1055,3),"/",INDEX('LŠZ H'!A$2:AM$2000,B1055,4)))</f>
        <v>/</v>
      </c>
      <c r="N1055" s="297" t="str">
        <f>IF(A1055="P",CONCATENATE(INDEX('LŠZ P'!A$2:AN$2000,B1055,23),";",INDEX('LŠZ P'!A$2:AN$2000,B1055,42)),CONCATENATE(INDEX('LŠZ H'!A$2:AM$2000,B1055,23),";",INDEX('LŠZ H'!A$2:AM$2000,B1055,39)))</f>
        <v>;</v>
      </c>
      <c r="O1055" s="399"/>
      <c r="P1055" s="400"/>
    </row>
    <row r="1056" spans="1:16" s="396" customFormat="1">
      <c r="A1056" s="302"/>
      <c r="B1056" s="304"/>
      <c r="C1056" s="295">
        <v>1053</v>
      </c>
      <c r="D1056" s="225">
        <f>IF(A1056="P",INDEX('LŠZ P'!A$2:AN$2000,B1056,11),INDEX('LŠZ H'!A$2:AM$2000,B1056,11))</f>
        <v>0</v>
      </c>
      <c r="E1056" s="297">
        <f>IF(A1056="P",INDEX('LŠZ P'!A$2:AN$2000,B1056,5),INDEX('LŠZ H'!A$2:AM$2000,B1056,5))</f>
        <v>0</v>
      </c>
      <c r="F1056" s="298">
        <f>IF(A1056="P",INDEX('LŠZ P'!A$2:AN$2000,B1056,6),INDEX('LŠZ H'!A$2:AM$2000,B1056,6))</f>
        <v>0</v>
      </c>
      <c r="G1056" s="258">
        <f>IF(A1056="P",INDEX('LŠZ P'!A$2:AN$2000,B1056,21),INDEX('LŠZ H'!A$2:AM$2000,B1056,21))</f>
        <v>0</v>
      </c>
      <c r="H1056" s="298">
        <f>IF(A1056="P",INDEX('LŠZ P'!A$2:AN$2000,B1056,17),INDEX('LŠZ H'!A$2:AM$2000,B1056,17))</f>
        <v>0</v>
      </c>
      <c r="I1056" s="226"/>
      <c r="J1056" s="258">
        <f>IF(A1056="P",INDEX('LŠZ P'!A$2:AN$2000,B1056,2),INDEX('LŠZ H'!A$2:AM$2000,B1056,2))</f>
        <v>0</v>
      </c>
      <c r="K1056" s="297" t="str">
        <f>IF(A1056="P",CONCATENATE(INDEX('LŠZ P'!A$2:AN$2000,B1056,24),",",INDEX('LŠZ P'!A$2:AN$2000,B1056,26)," ",INDEX('LŠZ P'!A$2:AN$2000,B1056,25)),CONCATENATE(INDEX('LŠZ H'!A$2:AM$2000,B1056,24),",",INDEX('LŠZ H'!A$2:AM$2000,B1056,26)," ",INDEX('LŠZ H'!A$2:AM$2000,B1056,25)))</f>
        <v xml:space="preserve">, </v>
      </c>
      <c r="L1056" s="297">
        <f>IF(A1056="P",INDEX('LŠZ P'!A$2:AN$2000,B1056,20),INDEX('LŠZ H'!A$2:AM$2000,B1056,20))</f>
        <v>0</v>
      </c>
      <c r="M1056" s="297" t="str">
        <f>IF(A1056="P",CONCATENATE(INDEX('LŠZ P'!A$2:AN$2000,B1056,3),"/",INDEX('LŠZ P'!A$2:AN$2000,B1056,4)),CONCATENATE(INDEX('LŠZ H'!A$2:AM$2000,B1056,3),"/",INDEX('LŠZ H'!A$2:AM$2000,B1056,4)))</f>
        <v>/</v>
      </c>
      <c r="N1056" s="297" t="str">
        <f>IF(A1056="P",CONCATENATE(INDEX('LŠZ P'!A$2:AN$2000,B1056,23),";",INDEX('LŠZ P'!A$2:AN$2000,B1056,42)),CONCATENATE(INDEX('LŠZ H'!A$2:AM$2000,B1056,23),";",INDEX('LŠZ H'!A$2:AM$2000,B1056,39)))</f>
        <v>;</v>
      </c>
      <c r="O1056" s="399"/>
      <c r="P1056" s="400"/>
    </row>
    <row r="1057" spans="1:16" s="396" customFormat="1">
      <c r="A1057" s="302"/>
      <c r="B1057" s="304"/>
      <c r="C1057" s="295">
        <v>1054</v>
      </c>
      <c r="D1057" s="225">
        <f>IF(A1057="P",INDEX('LŠZ P'!A$2:AN$2000,B1057,11),INDEX('LŠZ H'!A$2:AM$2000,B1057,11))</f>
        <v>0</v>
      </c>
      <c r="E1057" s="297">
        <f>IF(A1057="P",INDEX('LŠZ P'!A$2:AN$2000,B1057,5),INDEX('LŠZ H'!A$2:AM$2000,B1057,5))</f>
        <v>0</v>
      </c>
      <c r="F1057" s="298">
        <f>IF(A1057="P",INDEX('LŠZ P'!A$2:AN$2000,B1057,6),INDEX('LŠZ H'!A$2:AM$2000,B1057,6))</f>
        <v>0</v>
      </c>
      <c r="G1057" s="258">
        <f>IF(A1057="P",INDEX('LŠZ P'!A$2:AN$2000,B1057,21),INDEX('LŠZ H'!A$2:AM$2000,B1057,21))</f>
        <v>0</v>
      </c>
      <c r="H1057" s="298">
        <f>IF(A1057="P",INDEX('LŠZ P'!A$2:AN$2000,B1057,17),INDEX('LŠZ H'!A$2:AM$2000,B1057,17))</f>
        <v>0</v>
      </c>
      <c r="I1057" s="226"/>
      <c r="J1057" s="258">
        <f>IF(A1057="P",INDEX('LŠZ P'!A$2:AN$2000,B1057,2),INDEX('LŠZ H'!A$2:AM$2000,B1057,2))</f>
        <v>0</v>
      </c>
      <c r="K1057" s="297" t="str">
        <f>IF(A1057="P",CONCATENATE(INDEX('LŠZ P'!A$2:AN$2000,B1057,24),",",INDEX('LŠZ P'!A$2:AN$2000,B1057,26)," ",INDEX('LŠZ P'!A$2:AN$2000,B1057,25)),CONCATENATE(INDEX('LŠZ H'!A$2:AM$2000,B1057,24),",",INDEX('LŠZ H'!A$2:AM$2000,B1057,26)," ",INDEX('LŠZ H'!A$2:AM$2000,B1057,25)))</f>
        <v xml:space="preserve">, </v>
      </c>
      <c r="L1057" s="297">
        <f>IF(A1057="P",INDEX('LŠZ P'!A$2:AN$2000,B1057,20),INDEX('LŠZ H'!A$2:AM$2000,B1057,20))</f>
        <v>0</v>
      </c>
      <c r="M1057" s="297" t="str">
        <f>IF(A1057="P",CONCATENATE(INDEX('LŠZ P'!A$2:AN$2000,B1057,3),"/",INDEX('LŠZ P'!A$2:AN$2000,B1057,4)),CONCATENATE(INDEX('LŠZ H'!A$2:AM$2000,B1057,3),"/",INDEX('LŠZ H'!A$2:AM$2000,B1057,4)))</f>
        <v>/</v>
      </c>
      <c r="N1057" s="297" t="str">
        <f>IF(A1057="P",CONCATENATE(INDEX('LŠZ P'!A$2:AN$2000,B1057,23),";",INDEX('LŠZ P'!A$2:AN$2000,B1057,42)),CONCATENATE(INDEX('LŠZ H'!A$2:AM$2000,B1057,23),";",INDEX('LŠZ H'!A$2:AM$2000,B1057,39)))</f>
        <v>;</v>
      </c>
      <c r="O1057" s="399"/>
      <c r="P1057" s="400"/>
    </row>
    <row r="1058" spans="1:16" s="396" customFormat="1">
      <c r="A1058" s="302"/>
      <c r="B1058" s="304"/>
      <c r="C1058" s="295">
        <v>1055</v>
      </c>
      <c r="D1058" s="225">
        <f>IF(A1058="P",INDEX('LŠZ P'!A$2:AN$2000,B1058,11),INDEX('LŠZ H'!A$2:AM$2000,B1058,11))</f>
        <v>0</v>
      </c>
      <c r="E1058" s="297">
        <f>IF(A1058="P",INDEX('LŠZ P'!A$2:AN$2000,B1058,5),INDEX('LŠZ H'!A$2:AM$2000,B1058,5))</f>
        <v>0</v>
      </c>
      <c r="F1058" s="298">
        <f>IF(A1058="P",INDEX('LŠZ P'!A$2:AN$2000,B1058,6),INDEX('LŠZ H'!A$2:AM$2000,B1058,6))</f>
        <v>0</v>
      </c>
      <c r="G1058" s="258">
        <f>IF(A1058="P",INDEX('LŠZ P'!A$2:AN$2000,B1058,21),INDEX('LŠZ H'!A$2:AM$2000,B1058,21))</f>
        <v>0</v>
      </c>
      <c r="H1058" s="298">
        <f>IF(A1058="P",INDEX('LŠZ P'!A$2:AN$2000,B1058,17),INDEX('LŠZ H'!A$2:AM$2000,B1058,17))</f>
        <v>0</v>
      </c>
      <c r="I1058" s="226"/>
      <c r="J1058" s="258">
        <f>IF(A1058="P",INDEX('LŠZ P'!A$2:AN$2000,B1058,2),INDEX('LŠZ H'!A$2:AM$2000,B1058,2))</f>
        <v>0</v>
      </c>
      <c r="K1058" s="297" t="str">
        <f>IF(A1058="P",CONCATENATE(INDEX('LŠZ P'!A$2:AN$2000,B1058,24),",",INDEX('LŠZ P'!A$2:AN$2000,B1058,26)," ",INDEX('LŠZ P'!A$2:AN$2000,B1058,25)),CONCATENATE(INDEX('LŠZ H'!A$2:AM$2000,B1058,24),",",INDEX('LŠZ H'!A$2:AM$2000,B1058,26)," ",INDEX('LŠZ H'!A$2:AM$2000,B1058,25)))</f>
        <v xml:space="preserve">, </v>
      </c>
      <c r="L1058" s="297">
        <f>IF(A1058="P",INDEX('LŠZ P'!A$2:AN$2000,B1058,20),INDEX('LŠZ H'!A$2:AM$2000,B1058,20))</f>
        <v>0</v>
      </c>
      <c r="M1058" s="297" t="str">
        <f>IF(A1058="P",CONCATENATE(INDEX('LŠZ P'!A$2:AN$2000,B1058,3),"/",INDEX('LŠZ P'!A$2:AN$2000,B1058,4)),CONCATENATE(INDEX('LŠZ H'!A$2:AM$2000,B1058,3),"/",INDEX('LŠZ H'!A$2:AM$2000,B1058,4)))</f>
        <v>/</v>
      </c>
      <c r="N1058" s="297" t="str">
        <f>IF(A1058="P",CONCATENATE(INDEX('LŠZ P'!A$2:AN$2000,B1058,23),";",INDEX('LŠZ P'!A$2:AN$2000,B1058,42)),CONCATENATE(INDEX('LŠZ H'!A$2:AM$2000,B1058,23),";",INDEX('LŠZ H'!A$2:AM$2000,B1058,39)))</f>
        <v>;</v>
      </c>
      <c r="O1058" s="399"/>
      <c r="P1058" s="400"/>
    </row>
    <row r="1059" spans="1:16" s="396" customFormat="1">
      <c r="A1059" s="302"/>
      <c r="B1059" s="304"/>
      <c r="C1059" s="295">
        <v>1056</v>
      </c>
      <c r="D1059" s="225">
        <f>IF(A1059="P",INDEX('LŠZ P'!A$2:AN$2000,B1059,11),INDEX('LŠZ H'!A$2:AM$2000,B1059,11))</f>
        <v>0</v>
      </c>
      <c r="E1059" s="297">
        <f>IF(A1059="P",INDEX('LŠZ P'!A$2:AN$2000,B1059,5),INDEX('LŠZ H'!A$2:AM$2000,B1059,5))</f>
        <v>0</v>
      </c>
      <c r="F1059" s="298">
        <f>IF(A1059="P",INDEX('LŠZ P'!A$2:AN$2000,B1059,6),INDEX('LŠZ H'!A$2:AM$2000,B1059,6))</f>
        <v>0</v>
      </c>
      <c r="G1059" s="258">
        <f>IF(A1059="P",INDEX('LŠZ P'!A$2:AN$2000,B1059,21),INDEX('LŠZ H'!A$2:AM$2000,B1059,21))</f>
        <v>0</v>
      </c>
      <c r="H1059" s="298">
        <f>IF(A1059="P",INDEX('LŠZ P'!A$2:AN$2000,B1059,17),INDEX('LŠZ H'!A$2:AM$2000,B1059,17))</f>
        <v>0</v>
      </c>
      <c r="I1059" s="226"/>
      <c r="J1059" s="258">
        <f>IF(A1059="P",INDEX('LŠZ P'!A$2:AN$2000,B1059,2),INDEX('LŠZ H'!A$2:AM$2000,B1059,2))</f>
        <v>0</v>
      </c>
      <c r="K1059" s="297" t="str">
        <f>IF(A1059="P",CONCATENATE(INDEX('LŠZ P'!A$2:AN$2000,B1059,24),",",INDEX('LŠZ P'!A$2:AN$2000,B1059,26)," ",INDEX('LŠZ P'!A$2:AN$2000,B1059,25)),CONCATENATE(INDEX('LŠZ H'!A$2:AM$2000,B1059,24),",",INDEX('LŠZ H'!A$2:AM$2000,B1059,26)," ",INDEX('LŠZ H'!A$2:AM$2000,B1059,25)))</f>
        <v xml:space="preserve">, </v>
      </c>
      <c r="L1059" s="297">
        <f>IF(A1059="P",INDEX('LŠZ P'!A$2:AN$2000,B1059,20),INDEX('LŠZ H'!A$2:AM$2000,B1059,20))</f>
        <v>0</v>
      </c>
      <c r="M1059" s="297" t="str">
        <f>IF(A1059="P",CONCATENATE(INDEX('LŠZ P'!A$2:AN$2000,B1059,3),"/",INDEX('LŠZ P'!A$2:AN$2000,B1059,4)),CONCATENATE(INDEX('LŠZ H'!A$2:AM$2000,B1059,3),"/",INDEX('LŠZ H'!A$2:AM$2000,B1059,4)))</f>
        <v>/</v>
      </c>
      <c r="N1059" s="297" t="str">
        <f>IF(A1059="P",CONCATENATE(INDEX('LŠZ P'!A$2:AN$2000,B1059,23),";",INDEX('LŠZ P'!A$2:AN$2000,B1059,42)),CONCATENATE(INDEX('LŠZ H'!A$2:AM$2000,B1059,23),";",INDEX('LŠZ H'!A$2:AM$2000,B1059,39)))</f>
        <v>;</v>
      </c>
      <c r="O1059" s="399"/>
      <c r="P1059" s="400"/>
    </row>
    <row r="1060" spans="1:16" s="396" customFormat="1">
      <c r="A1060" s="302"/>
      <c r="B1060" s="304"/>
      <c r="C1060" s="295">
        <v>1057</v>
      </c>
      <c r="D1060" s="225">
        <f>IF(A1060="P",INDEX('LŠZ P'!A$2:AN$2000,B1060,11),INDEX('LŠZ H'!A$2:AM$2000,B1060,11))</f>
        <v>0</v>
      </c>
      <c r="E1060" s="297">
        <f>IF(A1060="P",INDEX('LŠZ P'!A$2:AN$2000,B1060,5),INDEX('LŠZ H'!A$2:AM$2000,B1060,5))</f>
        <v>0</v>
      </c>
      <c r="F1060" s="298">
        <f>IF(A1060="P",INDEX('LŠZ P'!A$2:AN$2000,B1060,6),INDEX('LŠZ H'!A$2:AM$2000,B1060,6))</f>
        <v>0</v>
      </c>
      <c r="G1060" s="258">
        <f>IF(A1060="P",INDEX('LŠZ P'!A$2:AN$2000,B1060,21),INDEX('LŠZ H'!A$2:AM$2000,B1060,21))</f>
        <v>0</v>
      </c>
      <c r="H1060" s="298">
        <f>IF(A1060="P",INDEX('LŠZ P'!A$2:AN$2000,B1060,17),INDEX('LŠZ H'!A$2:AM$2000,B1060,17))</f>
        <v>0</v>
      </c>
      <c r="I1060" s="226"/>
      <c r="J1060" s="258">
        <f>IF(A1060="P",INDEX('LŠZ P'!A$2:AN$2000,B1060,2),INDEX('LŠZ H'!A$2:AM$2000,B1060,2))</f>
        <v>0</v>
      </c>
      <c r="K1060" s="297" t="str">
        <f>IF(A1060="P",CONCATENATE(INDEX('LŠZ P'!A$2:AN$2000,B1060,24),",",INDEX('LŠZ P'!A$2:AN$2000,B1060,26)," ",INDEX('LŠZ P'!A$2:AN$2000,B1060,25)),CONCATENATE(INDEX('LŠZ H'!A$2:AM$2000,B1060,24),",",INDEX('LŠZ H'!A$2:AM$2000,B1060,26)," ",INDEX('LŠZ H'!A$2:AM$2000,B1060,25)))</f>
        <v xml:space="preserve">, </v>
      </c>
      <c r="L1060" s="297">
        <f>IF(A1060="P",INDEX('LŠZ P'!A$2:AN$2000,B1060,20),INDEX('LŠZ H'!A$2:AM$2000,B1060,20))</f>
        <v>0</v>
      </c>
      <c r="M1060" s="297" t="str">
        <f>IF(A1060="P",CONCATENATE(INDEX('LŠZ P'!A$2:AN$2000,B1060,3),"/",INDEX('LŠZ P'!A$2:AN$2000,B1060,4)),CONCATENATE(INDEX('LŠZ H'!A$2:AM$2000,B1060,3),"/",INDEX('LŠZ H'!A$2:AM$2000,B1060,4)))</f>
        <v>/</v>
      </c>
      <c r="N1060" s="297" t="str">
        <f>IF(A1060="P",CONCATENATE(INDEX('LŠZ P'!A$2:AN$2000,B1060,23),";",INDEX('LŠZ P'!A$2:AN$2000,B1060,42)),CONCATENATE(INDEX('LŠZ H'!A$2:AM$2000,B1060,23),";",INDEX('LŠZ H'!A$2:AM$2000,B1060,39)))</f>
        <v>;</v>
      </c>
      <c r="O1060" s="399"/>
      <c r="P1060" s="400"/>
    </row>
    <row r="1061" spans="1:16" s="396" customFormat="1">
      <c r="A1061" s="302"/>
      <c r="B1061" s="304"/>
      <c r="C1061" s="295">
        <v>1058</v>
      </c>
      <c r="D1061" s="225">
        <f>IF(A1061="P",INDEX('LŠZ P'!A$2:AN$2000,B1061,11),INDEX('LŠZ H'!A$2:AM$2000,B1061,11))</f>
        <v>0</v>
      </c>
      <c r="E1061" s="297">
        <f>IF(A1061="P",INDEX('LŠZ P'!A$2:AN$2000,B1061,5),INDEX('LŠZ H'!A$2:AM$2000,B1061,5))</f>
        <v>0</v>
      </c>
      <c r="F1061" s="298">
        <f>IF(A1061="P",INDEX('LŠZ P'!A$2:AN$2000,B1061,6),INDEX('LŠZ H'!A$2:AM$2000,B1061,6))</f>
        <v>0</v>
      </c>
      <c r="G1061" s="258">
        <f>IF(A1061="P",INDEX('LŠZ P'!A$2:AN$2000,B1061,21),INDEX('LŠZ H'!A$2:AM$2000,B1061,21))</f>
        <v>0</v>
      </c>
      <c r="H1061" s="298">
        <f>IF(A1061="P",INDEX('LŠZ P'!A$2:AN$2000,B1061,17),INDEX('LŠZ H'!A$2:AM$2000,B1061,17))</f>
        <v>0</v>
      </c>
      <c r="I1061" s="226"/>
      <c r="J1061" s="258">
        <f>IF(A1061="P",INDEX('LŠZ P'!A$2:AN$2000,B1061,2),INDEX('LŠZ H'!A$2:AM$2000,B1061,2))</f>
        <v>0</v>
      </c>
      <c r="K1061" s="297" t="str">
        <f>IF(A1061="P",CONCATENATE(INDEX('LŠZ P'!A$2:AN$2000,B1061,24),",",INDEX('LŠZ P'!A$2:AN$2000,B1061,26)," ",INDEX('LŠZ P'!A$2:AN$2000,B1061,25)),CONCATENATE(INDEX('LŠZ H'!A$2:AM$2000,B1061,24),",",INDEX('LŠZ H'!A$2:AM$2000,B1061,26)," ",INDEX('LŠZ H'!A$2:AM$2000,B1061,25)))</f>
        <v xml:space="preserve">, </v>
      </c>
      <c r="L1061" s="297">
        <f>IF(A1061="P",INDEX('LŠZ P'!A$2:AN$2000,B1061,20),INDEX('LŠZ H'!A$2:AM$2000,B1061,20))</f>
        <v>0</v>
      </c>
      <c r="M1061" s="297" t="str">
        <f>IF(A1061="P",CONCATENATE(INDEX('LŠZ P'!A$2:AN$2000,B1061,3),"/",INDEX('LŠZ P'!A$2:AN$2000,B1061,4)),CONCATENATE(INDEX('LŠZ H'!A$2:AM$2000,B1061,3),"/",INDEX('LŠZ H'!A$2:AM$2000,B1061,4)))</f>
        <v>/</v>
      </c>
      <c r="N1061" s="297" t="str">
        <f>IF(A1061="P",CONCATENATE(INDEX('LŠZ P'!A$2:AN$2000,B1061,23),";",INDEX('LŠZ P'!A$2:AN$2000,B1061,42)),CONCATENATE(INDEX('LŠZ H'!A$2:AM$2000,B1061,23),";",INDEX('LŠZ H'!A$2:AM$2000,B1061,39)))</f>
        <v>;</v>
      </c>
      <c r="O1061" s="399"/>
      <c r="P1061" s="400"/>
    </row>
    <row r="1062" spans="1:16" s="396" customFormat="1">
      <c r="A1062" s="302"/>
      <c r="B1062" s="304"/>
      <c r="C1062" s="295">
        <v>1059</v>
      </c>
      <c r="D1062" s="225">
        <f>IF(A1062="P",INDEX('LŠZ P'!A$2:AN$2000,B1062,11),INDEX('LŠZ H'!A$2:AM$2000,B1062,11))</f>
        <v>0</v>
      </c>
      <c r="E1062" s="297">
        <f>IF(A1062="P",INDEX('LŠZ P'!A$2:AN$2000,B1062,5),INDEX('LŠZ H'!A$2:AM$2000,B1062,5))</f>
        <v>0</v>
      </c>
      <c r="F1062" s="298">
        <f>IF(A1062="P",INDEX('LŠZ P'!A$2:AN$2000,B1062,6),INDEX('LŠZ H'!A$2:AM$2000,B1062,6))</f>
        <v>0</v>
      </c>
      <c r="G1062" s="258">
        <f>IF(A1062="P",INDEX('LŠZ P'!A$2:AN$2000,B1062,21),INDEX('LŠZ H'!A$2:AM$2000,B1062,21))</f>
        <v>0</v>
      </c>
      <c r="H1062" s="298">
        <f>IF(A1062="P",INDEX('LŠZ P'!A$2:AN$2000,B1062,17),INDEX('LŠZ H'!A$2:AM$2000,B1062,17))</f>
        <v>0</v>
      </c>
      <c r="I1062" s="226"/>
      <c r="J1062" s="258">
        <f>IF(A1062="P",INDEX('LŠZ P'!A$2:AN$2000,B1062,2),INDEX('LŠZ H'!A$2:AM$2000,B1062,2))</f>
        <v>0</v>
      </c>
      <c r="K1062" s="297" t="str">
        <f>IF(A1062="P",CONCATENATE(INDEX('LŠZ P'!A$2:AN$2000,B1062,24),",",INDEX('LŠZ P'!A$2:AN$2000,B1062,26)," ",INDEX('LŠZ P'!A$2:AN$2000,B1062,25)),CONCATENATE(INDEX('LŠZ H'!A$2:AM$2000,B1062,24),",",INDEX('LŠZ H'!A$2:AM$2000,B1062,26)," ",INDEX('LŠZ H'!A$2:AM$2000,B1062,25)))</f>
        <v xml:space="preserve">, </v>
      </c>
      <c r="L1062" s="297">
        <f>IF(A1062="P",INDEX('LŠZ P'!A$2:AN$2000,B1062,20),INDEX('LŠZ H'!A$2:AM$2000,B1062,20))</f>
        <v>0</v>
      </c>
      <c r="M1062" s="297" t="str">
        <f>IF(A1062="P",CONCATENATE(INDEX('LŠZ P'!A$2:AN$2000,B1062,3),"/",INDEX('LŠZ P'!A$2:AN$2000,B1062,4)),CONCATENATE(INDEX('LŠZ H'!A$2:AM$2000,B1062,3),"/",INDEX('LŠZ H'!A$2:AM$2000,B1062,4)))</f>
        <v>/</v>
      </c>
      <c r="N1062" s="297" t="str">
        <f>IF(A1062="P",CONCATENATE(INDEX('LŠZ P'!A$2:AN$2000,B1062,23),";",INDEX('LŠZ P'!A$2:AN$2000,B1062,42)),CONCATENATE(INDEX('LŠZ H'!A$2:AM$2000,B1062,23),";",INDEX('LŠZ H'!A$2:AM$2000,B1062,39)))</f>
        <v>;</v>
      </c>
      <c r="O1062" s="399"/>
      <c r="P1062" s="400"/>
    </row>
    <row r="1063" spans="1:16" s="396" customFormat="1">
      <c r="A1063" s="302"/>
      <c r="B1063" s="304"/>
      <c r="C1063" s="295">
        <v>1060</v>
      </c>
      <c r="D1063" s="225">
        <f>IF(A1063="P",INDEX('LŠZ P'!A$2:AN$2000,B1063,11),INDEX('LŠZ H'!A$2:AM$2000,B1063,11))</f>
        <v>0</v>
      </c>
      <c r="E1063" s="297">
        <f>IF(A1063="P",INDEX('LŠZ P'!A$2:AN$2000,B1063,5),INDEX('LŠZ H'!A$2:AM$2000,B1063,5))</f>
        <v>0</v>
      </c>
      <c r="F1063" s="298">
        <f>IF(A1063="P",INDEX('LŠZ P'!A$2:AN$2000,B1063,6),INDEX('LŠZ H'!A$2:AM$2000,B1063,6))</f>
        <v>0</v>
      </c>
      <c r="G1063" s="258">
        <f>IF(A1063="P",INDEX('LŠZ P'!A$2:AN$2000,B1063,21),INDEX('LŠZ H'!A$2:AM$2000,B1063,21))</f>
        <v>0</v>
      </c>
      <c r="H1063" s="298">
        <f>IF(A1063="P",INDEX('LŠZ P'!A$2:AN$2000,B1063,17),INDEX('LŠZ H'!A$2:AM$2000,B1063,17))</f>
        <v>0</v>
      </c>
      <c r="I1063" s="226"/>
      <c r="J1063" s="258">
        <f>IF(A1063="P",INDEX('LŠZ P'!A$2:AN$2000,B1063,2),INDEX('LŠZ H'!A$2:AM$2000,B1063,2))</f>
        <v>0</v>
      </c>
      <c r="K1063" s="297" t="str">
        <f>IF(A1063="P",CONCATENATE(INDEX('LŠZ P'!A$2:AN$2000,B1063,24),",",INDEX('LŠZ P'!A$2:AN$2000,B1063,26)," ",INDEX('LŠZ P'!A$2:AN$2000,B1063,25)),CONCATENATE(INDEX('LŠZ H'!A$2:AM$2000,B1063,24),",",INDEX('LŠZ H'!A$2:AM$2000,B1063,26)," ",INDEX('LŠZ H'!A$2:AM$2000,B1063,25)))</f>
        <v xml:space="preserve">, </v>
      </c>
      <c r="L1063" s="297">
        <f>IF(A1063="P",INDEX('LŠZ P'!A$2:AN$2000,B1063,20),INDEX('LŠZ H'!A$2:AM$2000,B1063,20))</f>
        <v>0</v>
      </c>
      <c r="M1063" s="297" t="str">
        <f>IF(A1063="P",CONCATENATE(INDEX('LŠZ P'!A$2:AN$2000,B1063,3),"/",INDEX('LŠZ P'!A$2:AN$2000,B1063,4)),CONCATENATE(INDEX('LŠZ H'!A$2:AM$2000,B1063,3),"/",INDEX('LŠZ H'!A$2:AM$2000,B1063,4)))</f>
        <v>/</v>
      </c>
      <c r="N1063" s="297" t="str">
        <f>IF(A1063="P",CONCATENATE(INDEX('LŠZ P'!A$2:AN$2000,B1063,23),";",INDEX('LŠZ P'!A$2:AN$2000,B1063,42)),CONCATENATE(INDEX('LŠZ H'!A$2:AM$2000,B1063,23),";",INDEX('LŠZ H'!A$2:AM$2000,B1063,39)))</f>
        <v>;</v>
      </c>
      <c r="O1063" s="399"/>
      <c r="P1063" s="400"/>
    </row>
    <row r="1064" spans="1:16" s="396" customFormat="1">
      <c r="A1064" s="302"/>
      <c r="B1064" s="304"/>
      <c r="C1064" s="295">
        <v>1061</v>
      </c>
      <c r="D1064" s="225">
        <f>IF(A1064="P",INDEX('LŠZ P'!A$2:AN$2000,B1064,11),INDEX('LŠZ H'!A$2:AM$2000,B1064,11))</f>
        <v>0</v>
      </c>
      <c r="E1064" s="297">
        <f>IF(A1064="P",INDEX('LŠZ P'!A$2:AN$2000,B1064,5),INDEX('LŠZ H'!A$2:AM$2000,B1064,5))</f>
        <v>0</v>
      </c>
      <c r="F1064" s="298">
        <f>IF(A1064="P",INDEX('LŠZ P'!A$2:AN$2000,B1064,6),INDEX('LŠZ H'!A$2:AM$2000,B1064,6))</f>
        <v>0</v>
      </c>
      <c r="G1064" s="258">
        <f>IF(A1064="P",INDEX('LŠZ P'!A$2:AN$2000,B1064,21),INDEX('LŠZ H'!A$2:AM$2000,B1064,21))</f>
        <v>0</v>
      </c>
      <c r="H1064" s="298">
        <f>IF(A1064="P",INDEX('LŠZ P'!A$2:AN$2000,B1064,17),INDEX('LŠZ H'!A$2:AM$2000,B1064,17))</f>
        <v>0</v>
      </c>
      <c r="I1064" s="226"/>
      <c r="J1064" s="258">
        <f>IF(A1064="P",INDEX('LŠZ P'!A$2:AN$2000,B1064,2),INDEX('LŠZ H'!A$2:AM$2000,B1064,2))</f>
        <v>0</v>
      </c>
      <c r="K1064" s="297" t="str">
        <f>IF(A1064="P",CONCATENATE(INDEX('LŠZ P'!A$2:AN$2000,B1064,24),",",INDEX('LŠZ P'!A$2:AN$2000,B1064,26)," ",INDEX('LŠZ P'!A$2:AN$2000,B1064,25)),CONCATENATE(INDEX('LŠZ H'!A$2:AM$2000,B1064,24),",",INDEX('LŠZ H'!A$2:AM$2000,B1064,26)," ",INDEX('LŠZ H'!A$2:AM$2000,B1064,25)))</f>
        <v xml:space="preserve">, </v>
      </c>
      <c r="L1064" s="297">
        <f>IF(A1064="P",INDEX('LŠZ P'!A$2:AN$2000,B1064,20),INDEX('LŠZ H'!A$2:AM$2000,B1064,20))</f>
        <v>0</v>
      </c>
      <c r="M1064" s="297" t="str">
        <f>IF(A1064="P",CONCATENATE(INDEX('LŠZ P'!A$2:AN$2000,B1064,3),"/",INDEX('LŠZ P'!A$2:AN$2000,B1064,4)),CONCATENATE(INDEX('LŠZ H'!A$2:AM$2000,B1064,3),"/",INDEX('LŠZ H'!A$2:AM$2000,B1064,4)))</f>
        <v>/</v>
      </c>
      <c r="N1064" s="297" t="str">
        <f>IF(A1064="P",CONCATENATE(INDEX('LŠZ P'!A$2:AN$2000,B1064,23),";",INDEX('LŠZ P'!A$2:AN$2000,B1064,42)),CONCATENATE(INDEX('LŠZ H'!A$2:AM$2000,B1064,23),";",INDEX('LŠZ H'!A$2:AM$2000,B1064,39)))</f>
        <v>;</v>
      </c>
      <c r="O1064" s="399"/>
      <c r="P1064" s="400"/>
    </row>
    <row r="1065" spans="1:16" s="396" customFormat="1">
      <c r="A1065" s="302" t="s">
        <v>722</v>
      </c>
      <c r="B1065" s="304">
        <v>667</v>
      </c>
      <c r="C1065" s="295">
        <v>1062</v>
      </c>
      <c r="D1065" s="225" t="str">
        <f>IF(A1065="P",INDEX('LŠZ P'!A$2:AN$2000,B1065,11),INDEX('LŠZ H'!A$2:AM$2000,B1065,11))</f>
        <v>Radovan GRÍGER</v>
      </c>
      <c r="E1065" s="297" t="str">
        <f>IF(A1065="P",INDEX('LŠZ P'!A$2:AN$2000,B1065,5),INDEX('LŠZ H'!A$2:AM$2000,B1065,5))</f>
        <v>OM-P667</v>
      </c>
      <c r="F1065" s="298" t="str">
        <f>IF(A1065="P",INDEX('LŠZ P'!A$2:AN$2000,B1065,6),INDEX('LŠZ H'!A$2:AM$2000,B1065,6))</f>
        <v>P915</v>
      </c>
      <c r="G1065" s="258" t="str">
        <f>IF(A1065="P",INDEX('LŠZ P'!A$2:AN$2000,B1065,21),INDEX('LŠZ H'!A$2:AM$2000,B1065,21))</f>
        <v>P/P</v>
      </c>
      <c r="H1065" s="298">
        <f>IF(A1065="P",INDEX('LŠZ P'!A$2:AN$2000,B1065,17),INDEX('LŠZ H'!A$2:AM$2000,B1065,17))</f>
        <v>18001</v>
      </c>
      <c r="I1065" s="226">
        <v>43110</v>
      </c>
      <c r="J1065" s="258" t="str">
        <f>IF(A1065="P",INDEX('LŠZ P'!A$2:AN$2000,B1065,2),INDEX('LŠZ H'!A$2:AM$2000,B1065,2))</f>
        <v>MPK</v>
      </c>
      <c r="K1065" s="297" t="str">
        <f>IF(A1065="P",CONCATENATE(INDEX('LŠZ P'!A$2:AN$2000,B1065,24),",",INDEX('LŠZ P'!A$2:AN$2000,B1065,26)," ",INDEX('LŠZ P'!A$2:AN$2000,B1065,25)),CONCATENATE(INDEX('LŠZ H'!A$2:AM$2000,B1065,24),",",INDEX('LŠZ H'!A$2:AM$2000,B1065,26)," ",INDEX('LŠZ H'!A$2:AM$2000,B1065,25)))</f>
        <v>Družstevná 402/19,EN-B 45985</v>
      </c>
      <c r="L1065" s="297" t="str">
        <f>IF(A1065="P",INDEX('LŠZ P'!A$2:AN$2000,B1065,20),INDEX('LŠZ H'!A$2:AM$2000,B1065,20))</f>
        <v>Jančiar</v>
      </c>
      <c r="M1065" s="297" t="str">
        <f>IF(A1065="P",CONCATENATE(INDEX('LŠZ P'!A$2:AN$2000,B1065,3),"/",INDEX('LŠZ P'!A$2:AN$2000,B1065,4)),CONCATENATE(INDEX('LŠZ H'!A$2:AM$2000,B1065,3),"/",INDEX('LŠZ H'!A$2:AM$2000,B1065,4)))</f>
        <v>ORBIT 3 28/NIMBUS 1 B</v>
      </c>
      <c r="N1065" s="297" t="e">
        <f>IF(A1065="P",CONCATENATE(INDEX('LŠZ P'!A$2:AN$2000,B1065,23),";",INDEX('LŠZ P'!A$2:AN$2000,B1065,42)),CONCATENATE(INDEX('LŠZ H'!A$2:AM$2000,B1065,23),";",INDEX('LŠZ H'!A$2:AM$2000,B1065,39)))</f>
        <v>#REF!</v>
      </c>
      <c r="O1065" s="401">
        <v>43835</v>
      </c>
      <c r="P1065" s="400"/>
    </row>
    <row r="1066" spans="1:16" s="396" customFormat="1" ht="12.6" customHeight="1">
      <c r="A1066" s="302" t="s">
        <v>722</v>
      </c>
      <c r="B1066" s="304">
        <v>1269</v>
      </c>
      <c r="C1066" s="295">
        <v>1063</v>
      </c>
      <c r="D1066" s="225" t="str">
        <f>IF(A1066="P",INDEX('LŠZ P'!A$2:AN$2000,B1066,11),INDEX('LŠZ H'!A$2:AM$2000,B1066,11))</f>
        <v>Rudolf BARANČÍK</v>
      </c>
      <c r="E1066" s="297" t="str">
        <f>IF(A1066="P",INDEX('LŠZ P'!A$2:AN$2000,B1066,5),INDEX('LŠZ H'!A$2:AM$2000,B1066,5))</f>
        <v>OM-L269</v>
      </c>
      <c r="F1066" s="298" t="str">
        <f>IF(A1066="P",INDEX('LŠZ P'!A$2:AN$2000,B1066,6),INDEX('LŠZ H'!A$2:AM$2000,B1066,6))</f>
        <v>P121</v>
      </c>
      <c r="G1066" s="258" t="str">
        <f>IF(A1066="P",INDEX('LŠZ P'!A$2:AN$2000,B1066,21),INDEX('LŠZ H'!A$2:AM$2000,B1066,21))</f>
        <v>P/P</v>
      </c>
      <c r="H1066" s="298">
        <f>IF(A1066="P",INDEX('LŠZ P'!A$2:AN$2000,B1066,17),INDEX('LŠZ H'!A$2:AM$2000,B1066,17))</f>
        <v>18002</v>
      </c>
      <c r="I1066" s="226">
        <v>43110</v>
      </c>
      <c r="J1066" s="258" t="str">
        <f>IF(A1066="P",INDEX('LŠZ P'!A$2:AN$2000,B1066,2),INDEX('LŠZ H'!A$2:AM$2000,B1066,2))</f>
        <v>MPK</v>
      </c>
      <c r="K1066" s="297" t="str">
        <f>IF(A1066="P",CONCATENATE(INDEX('LŠZ P'!A$2:AN$2000,B1066,24),",",INDEX('LŠZ P'!A$2:AN$2000,B1066,26)," ",INDEX('LŠZ P'!A$2:AN$2000,B1066,25)),CONCATENATE(INDEX('LŠZ H'!A$2:AM$2000,B1066,24),",",INDEX('LŠZ H'!A$2:AM$2000,B1066,26)," ",INDEX('LŠZ H'!A$2:AM$2000,B1066,25)))</f>
        <v>Dolná Mariková 780,EN-B 45946</v>
      </c>
      <c r="L1066" s="297" t="str">
        <f>IF(A1066="P",INDEX('LŠZ P'!A$2:AN$2000,B1066,20),INDEX('LŠZ H'!A$2:AM$2000,B1066,20))</f>
        <v>Čierny/Ďurina</v>
      </c>
      <c r="M1066" s="297" t="str">
        <f>IF(A1066="P",CONCATENATE(INDEX('LŠZ P'!A$2:AN$2000,B1066,3),"/",INDEX('LŠZ P'!A$2:AN$2000,B1066,4)),CONCATENATE(INDEX('LŠZ H'!A$2:AM$2000,B1066,3),"/",INDEX('LŠZ H'!A$2:AM$2000,B1066,4)))</f>
        <v>PLUTO 2 M/MINIPLANE L PSF-TOP 80</v>
      </c>
      <c r="N1066" s="297" t="e">
        <f>IF(A1066="P",CONCATENATE(INDEX('LŠZ P'!A$2:AN$2000,B1066,23),";",INDEX('LŠZ P'!A$2:AN$2000,B1066,42)),CONCATENATE(INDEX('LŠZ H'!A$2:AM$2000,B1066,23),";",INDEX('LŠZ H'!A$2:AM$2000,B1066,39)))</f>
        <v>#REF!</v>
      </c>
      <c r="O1066" s="399" t="s">
        <v>4021</v>
      </c>
      <c r="P1066" s="400"/>
    </row>
    <row r="1067" spans="1:16" s="396" customFormat="1">
      <c r="A1067" s="302" t="s">
        <v>722</v>
      </c>
      <c r="B1067" s="304">
        <v>1080</v>
      </c>
      <c r="C1067" s="295">
        <v>1064</v>
      </c>
      <c r="D1067" s="225" t="str">
        <f>IF(A1067="P",INDEX('LŠZ P'!A$2:AN$2000,B1067,11),INDEX('LŠZ H'!A$2:AM$2000,B1067,11))</f>
        <v>Peter WEIS</v>
      </c>
      <c r="E1067" s="297" t="str">
        <f>IF(A1067="P",INDEX('LŠZ P'!A$2:AN$2000,B1067,5),INDEX('LŠZ H'!A$2:AM$2000,B1067,5))</f>
        <v>OM-L080</v>
      </c>
      <c r="F1067" s="298">
        <f>IF(A1067="P",INDEX('LŠZ P'!A$2:AN$2000,B1067,6),INDEX('LŠZ H'!A$2:AM$2000,B1067,6))</f>
        <v>0</v>
      </c>
      <c r="G1067" s="258" t="str">
        <f>IF(A1067="P",INDEX('LŠZ P'!A$2:AN$2000,B1067,21),INDEX('LŠZ H'!A$2:AM$2000,B1067,21))</f>
        <v>P</v>
      </c>
      <c r="H1067" s="298">
        <f>IF(A1067="P",INDEX('LŠZ P'!A$2:AN$2000,B1067,17),INDEX('LŠZ H'!A$2:AM$2000,B1067,17))</f>
        <v>19114</v>
      </c>
      <c r="I1067" s="226">
        <v>43116</v>
      </c>
      <c r="J1067" s="258" t="str">
        <f>IF(A1067="P",INDEX('LŠZ P'!A$2:AN$2000,B1067,2),INDEX('LŠZ H'!A$2:AM$2000,B1067,2))</f>
        <v>PK</v>
      </c>
      <c r="K1067" s="297" t="str">
        <f>IF(A1067="P",CONCATENATE(INDEX('LŠZ P'!A$2:AN$2000,B1067,24),",",INDEX('LŠZ P'!A$2:AN$2000,B1067,26)," ",INDEX('LŠZ P'!A$2:AN$2000,B1067,25)),CONCATENATE(INDEX('LŠZ H'!A$2:AM$2000,B1067,24),",",INDEX('LŠZ H'!A$2:AM$2000,B1067,26)," ",INDEX('LŠZ H'!A$2:AM$2000,B1067,25)))</f>
        <v>Klačno 19/7,EN-B 44995</v>
      </c>
      <c r="L1067" s="297" t="str">
        <f>IF(A1067="P",INDEX('LŠZ P'!A$2:AN$2000,B1067,20),INDEX('LŠZ H'!A$2:AM$2000,B1067,20))</f>
        <v>Muhelyi</v>
      </c>
      <c r="M1067" s="297" t="str">
        <f>IF(A1067="P",CONCATENATE(INDEX('LŠZ P'!A$2:AN$2000,B1067,3),"/",INDEX('LŠZ P'!A$2:AN$2000,B1067,4)),CONCATENATE(INDEX('LŠZ H'!A$2:AM$2000,B1067,3),"/",INDEX('LŠZ H'!A$2:AM$2000,B1067,4)))</f>
        <v>COMET 2 M/</v>
      </c>
      <c r="N1067" s="297" t="e">
        <f>IF(A1067="P",CONCATENATE(INDEX('LŠZ P'!A$2:AN$2000,B1067,23),";",INDEX('LŠZ P'!A$2:AN$2000,B1067,42)),CONCATENATE(INDEX('LŠZ H'!A$2:AM$2000,B1067,23),";",INDEX('LŠZ H'!A$2:AM$2000,B1067,39)))</f>
        <v>#REF!</v>
      </c>
      <c r="O1067" s="401">
        <v>43838</v>
      </c>
      <c r="P1067" s="400"/>
    </row>
    <row r="1068" spans="1:16" s="396" customFormat="1">
      <c r="A1068" s="302" t="s">
        <v>722</v>
      </c>
      <c r="B1068" s="304">
        <v>956</v>
      </c>
      <c r="C1068" s="295">
        <v>1065</v>
      </c>
      <c r="D1068" s="225" t="str">
        <f>IF(A1068="P",INDEX('LŠZ P'!A$2:AN$2000,B1068,11),INDEX('LŠZ H'!A$2:AM$2000,B1068,11))</f>
        <v>Ing.Tomáš GIRAŠEK, PhD.</v>
      </c>
      <c r="E1068" s="297" t="str">
        <f>IF(A1068="P",INDEX('LŠZ P'!A$2:AN$2000,B1068,5),INDEX('LŠZ H'!A$2:AM$2000,B1068,5))</f>
        <v>OM-P956</v>
      </c>
      <c r="F1068" s="298">
        <f>IF(A1068="P",INDEX('LŠZ P'!A$2:AN$2000,B1068,6),INDEX('LŠZ H'!A$2:AM$2000,B1068,6))</f>
        <v>0</v>
      </c>
      <c r="G1068" s="258" t="str">
        <f>IF(A1068="P",INDEX('LŠZ P'!A$2:AN$2000,B1068,21),INDEX('LŠZ H'!A$2:AM$2000,B1068,21))</f>
        <v>P</v>
      </c>
      <c r="H1068" s="298">
        <f>IF(A1068="P",INDEX('LŠZ P'!A$2:AN$2000,B1068,17),INDEX('LŠZ H'!A$2:AM$2000,B1068,17))</f>
        <v>20029</v>
      </c>
      <c r="I1068" s="226">
        <v>43118</v>
      </c>
      <c r="J1068" s="258" t="str">
        <f>IF(A1068="P",INDEX('LŠZ P'!A$2:AN$2000,B1068,2),INDEX('LŠZ H'!A$2:AM$2000,B1068,2))</f>
        <v>PK</v>
      </c>
      <c r="K1068" s="297" t="str">
        <f>IF(A1068="P",CONCATENATE(INDEX('LŠZ P'!A$2:AN$2000,B1068,24),",",INDEX('LŠZ P'!A$2:AN$2000,B1068,26)," ",INDEX('LŠZ P'!A$2:AN$2000,B1068,25)),CONCATENATE(INDEX('LŠZ H'!A$2:AM$2000,B1068,24),",",INDEX('LŠZ H'!A$2:AM$2000,B1068,26)," ",INDEX('LŠZ H'!A$2:AM$2000,B1068,25)))</f>
        <v>Kpt. Jaroša 13,EN-B 46043</v>
      </c>
      <c r="L1068" s="297" t="str">
        <f>IF(A1068="P",INDEX('LŠZ P'!A$2:AN$2000,B1068,20),INDEX('LŠZ H'!A$2:AM$2000,B1068,20))</f>
        <v>Šáriczki</v>
      </c>
      <c r="M1068" s="297" t="str">
        <f>IF(A1068="P",CONCATENATE(INDEX('LŠZ P'!A$2:AN$2000,B1068,3),"/",INDEX('LŠZ P'!A$2:AN$2000,B1068,4)),CONCATENATE(INDEX('LŠZ H'!A$2:AM$2000,B1068,3),"/",INDEX('LŠZ H'!A$2:AM$2000,B1068,4)))</f>
        <v>RUSH 4 ML/</v>
      </c>
      <c r="N1068" s="297" t="e">
        <f>IF(A1068="P",CONCATENATE(INDEX('LŠZ P'!A$2:AN$2000,B1068,23),";",INDEX('LŠZ P'!A$2:AN$2000,B1068,42)),CONCATENATE(INDEX('LŠZ H'!A$2:AM$2000,B1068,23),";",INDEX('LŠZ H'!A$2:AM$2000,B1068,39)))</f>
        <v>#REF!</v>
      </c>
      <c r="O1068" s="401">
        <v>43836</v>
      </c>
      <c r="P1068" s="400"/>
    </row>
    <row r="1069" spans="1:16" s="396" customFormat="1">
      <c r="A1069" s="302" t="s">
        <v>722</v>
      </c>
      <c r="B1069" s="304">
        <v>463</v>
      </c>
      <c r="C1069" s="295">
        <v>1066</v>
      </c>
      <c r="D1069" s="225" t="str">
        <f>IF(A1069="P",INDEX('LŠZ P'!A$2:AN$2000,B1069,11),INDEX('LŠZ H'!A$2:AM$2000,B1069,11))</f>
        <v>Mgr. Petr EXLER</v>
      </c>
      <c r="E1069" s="297" t="str">
        <f>IF(A1069="P",INDEX('LŠZ P'!A$2:AN$2000,B1069,5),INDEX('LŠZ H'!A$2:AM$2000,B1069,5))</f>
        <v>OM-P463</v>
      </c>
      <c r="F1069" s="298">
        <f>IF(A1069="P",INDEX('LŠZ P'!A$2:AN$2000,B1069,6),INDEX('LŠZ H'!A$2:AM$2000,B1069,6))</f>
        <v>0</v>
      </c>
      <c r="G1069" s="258" t="str">
        <f>IF(A1069="P",INDEX('LŠZ P'!A$2:AN$2000,B1069,21),INDEX('LŠZ H'!A$2:AM$2000,B1069,21))</f>
        <v>P</v>
      </c>
      <c r="H1069" s="298">
        <f>IF(A1069="P",INDEX('LŠZ P'!A$2:AN$2000,B1069,17),INDEX('LŠZ H'!A$2:AM$2000,B1069,17))</f>
        <v>20023</v>
      </c>
      <c r="I1069" s="226">
        <v>43118</v>
      </c>
      <c r="J1069" s="258" t="str">
        <f>IF(A1069="P",INDEX('LŠZ P'!A$2:AN$2000,B1069,2),INDEX('LŠZ H'!A$2:AM$2000,B1069,2))</f>
        <v>PK</v>
      </c>
      <c r="K1069" s="297" t="str">
        <f>IF(A1069="P",CONCATENATE(INDEX('LŠZ P'!A$2:AN$2000,B1069,24),",",INDEX('LŠZ P'!A$2:AN$2000,B1069,26)," ",INDEX('LŠZ P'!A$2:AN$2000,B1069,25)),CONCATENATE(INDEX('LŠZ H'!A$2:AM$2000,B1069,24),",",INDEX('LŠZ H'!A$2:AM$2000,B1069,26)," ",INDEX('LŠZ H'!A$2:AM$2000,B1069,25)))</f>
        <v>Bocatiova 4,EN-B 46022</v>
      </c>
      <c r="L1069" s="297" t="str">
        <f>IF(A1069="P",INDEX('LŠZ P'!A$2:AN$2000,B1069,20),INDEX('LŠZ H'!A$2:AM$2000,B1069,20))</f>
        <v>Šáriczki</v>
      </c>
      <c r="M1069" s="297" t="str">
        <f>IF(A1069="P",CONCATENATE(INDEX('LŠZ P'!A$2:AN$2000,B1069,3),"/",INDEX('LŠZ P'!A$2:AN$2000,B1069,4)),CONCATENATE(INDEX('LŠZ H'!A$2:AM$2000,B1069,3),"/",INDEX('LŠZ H'!A$2:AM$2000,B1069,4)))</f>
        <v>MENTOR 2 M/</v>
      </c>
      <c r="N1069" s="297" t="e">
        <f>IF(A1069="P",CONCATENATE(INDEX('LŠZ P'!A$2:AN$2000,B1069,23),";",INDEX('LŠZ P'!A$2:AN$2000,B1069,42)),CONCATENATE(INDEX('LŠZ H'!A$2:AM$2000,B1069,23),";",INDEX('LŠZ H'!A$2:AM$2000,B1069,39)))</f>
        <v>#REF!</v>
      </c>
      <c r="O1069" s="401">
        <v>43836</v>
      </c>
      <c r="P1069" s="400"/>
    </row>
    <row r="1070" spans="1:16" s="396" customFormat="1">
      <c r="A1070" s="302" t="s">
        <v>722</v>
      </c>
      <c r="B1070" s="304">
        <v>801</v>
      </c>
      <c r="C1070" s="295">
        <v>1067</v>
      </c>
      <c r="D1070" s="225" t="str">
        <f>IF(A1070="P",INDEX('LŠZ P'!A$2:AN$2000,B1070,11),INDEX('LŠZ H'!A$2:AM$2000,B1070,11))</f>
        <v>Ing. Michal GAJDOŠ</v>
      </c>
      <c r="E1070" s="297" t="str">
        <f>IF(A1070="P",INDEX('LŠZ P'!A$2:AN$2000,B1070,5),INDEX('LŠZ H'!A$2:AM$2000,B1070,5))</f>
        <v>OM-P801</v>
      </c>
      <c r="F1070" s="298">
        <f>IF(A1070="P",INDEX('LŠZ P'!A$2:AN$2000,B1070,6),INDEX('LŠZ H'!A$2:AM$2000,B1070,6))</f>
        <v>0</v>
      </c>
      <c r="G1070" s="258" t="str">
        <f>IF(A1070="P",INDEX('LŠZ P'!A$2:AN$2000,B1070,21),INDEX('LŠZ H'!A$2:AM$2000,B1070,21))</f>
        <v>V</v>
      </c>
      <c r="H1070" s="298">
        <f>IF(A1070="P",INDEX('LŠZ P'!A$2:AN$2000,B1070,17),INDEX('LŠZ H'!A$2:AM$2000,B1070,17))</f>
        <v>22482</v>
      </c>
      <c r="I1070" s="226">
        <v>43118</v>
      </c>
      <c r="J1070" s="258" t="str">
        <f>IF(A1070="P",INDEX('LŠZ P'!A$2:AN$2000,B1070,2),INDEX('LŠZ H'!A$2:AM$2000,B1070,2))</f>
        <v>PK</v>
      </c>
      <c r="K1070" s="297" t="str">
        <f>IF(A1070="P",CONCATENATE(INDEX('LŠZ P'!A$2:AN$2000,B1070,24),",",INDEX('LŠZ P'!A$2:AN$2000,B1070,26)," ",INDEX('LŠZ P'!A$2:AN$2000,B1070,25)),CONCATENATE(INDEX('LŠZ H'!A$2:AM$2000,B1070,24),",",INDEX('LŠZ H'!A$2:AM$2000,B1070,26)," ",INDEX('LŠZ H'!A$2:AM$2000,B1070,25)))</f>
        <v>Koškovce 144,EN-C 45470</v>
      </c>
      <c r="L1070" s="297" t="str">
        <f>IF(A1070="P",INDEX('LŠZ P'!A$2:AN$2000,B1070,20),INDEX('LŠZ H'!A$2:AM$2000,B1070,20))</f>
        <v>Krempaský</v>
      </c>
      <c r="M1070" s="297" t="str">
        <f>IF(A1070="P",CONCATENATE(INDEX('LŠZ P'!A$2:AN$2000,B1070,3),"/",INDEX('LŠZ P'!A$2:AN$2000,B1070,4)),CONCATENATE(INDEX('LŠZ H'!A$2:AM$2000,B1070,3),"/",INDEX('LŠZ H'!A$2:AM$2000,B1070,4)))</f>
        <v>ASPEN 6 26/</v>
      </c>
      <c r="N1070" s="297" t="e">
        <f>IF(A1070="P",CONCATENATE(INDEX('LŠZ P'!A$2:AN$2000,B1070,23),";",INDEX('LŠZ P'!A$2:AN$2000,B1070,42)),CONCATENATE(INDEX('LŠZ H'!A$2:AM$2000,B1070,23),";",INDEX('LŠZ H'!A$2:AM$2000,B1070,39)))</f>
        <v>#REF!</v>
      </c>
      <c r="O1070" s="401">
        <v>43841</v>
      </c>
      <c r="P1070" s="400"/>
    </row>
    <row r="1071" spans="1:16" s="396" customFormat="1">
      <c r="A1071" s="302" t="s">
        <v>722</v>
      </c>
      <c r="B1071" s="304">
        <v>178</v>
      </c>
      <c r="C1071" s="295">
        <v>1068</v>
      </c>
      <c r="D1071" s="225" t="str">
        <f>IF(A1071="P",INDEX('LŠZ P'!A$2:AN$2000,B1071,11),INDEX('LŠZ H'!A$2:AM$2000,B1071,11))</f>
        <v>Ján TÓTH</v>
      </c>
      <c r="E1071" s="297" t="str">
        <f>IF(A1071="P",INDEX('LŠZ P'!A$2:AN$2000,B1071,5),INDEX('LŠZ H'!A$2:AM$2000,B1071,5))</f>
        <v>OM-P178</v>
      </c>
      <c r="F1071" s="298">
        <f>IF(A1071="P",INDEX('LŠZ P'!A$2:AN$2000,B1071,6),INDEX('LŠZ H'!A$2:AM$2000,B1071,6))</f>
        <v>0</v>
      </c>
      <c r="G1071" s="258" t="str">
        <f>IF(A1071="P",INDEX('LŠZ P'!A$2:AN$2000,B1071,21),INDEX('LŠZ H'!A$2:AM$2000,B1071,21))</f>
        <v>Z</v>
      </c>
      <c r="H1071" s="298">
        <f>IF(A1071="P",INDEX('LŠZ P'!A$2:AN$2000,B1071,17),INDEX('LŠZ H'!A$2:AM$2000,B1071,17))</f>
        <v>22292</v>
      </c>
      <c r="I1071" s="226">
        <v>43118</v>
      </c>
      <c r="J1071" s="258" t="str">
        <f>IF(A1071="P",INDEX('LŠZ P'!A$2:AN$2000,B1071,2),INDEX('LŠZ H'!A$2:AM$2000,B1071,2))</f>
        <v>PK</v>
      </c>
      <c r="K1071" s="297" t="str">
        <f>IF(A1071="P",CONCATENATE(INDEX('LŠZ P'!A$2:AN$2000,B1071,24),",",INDEX('LŠZ P'!A$2:AN$2000,B1071,26)," ",INDEX('LŠZ P'!A$2:AN$2000,B1071,25)),CONCATENATE(INDEX('LŠZ H'!A$2:AM$2000,B1071,24),",",INDEX('LŠZ H'!A$2:AM$2000,B1071,26)," ",INDEX('LŠZ H'!A$2:AM$2000,B1071,25)))</f>
        <v>Nad Lúčkami 3131/31,LTF 1 45396</v>
      </c>
      <c r="L1071" s="297" t="str">
        <f>IF(A1071="P",INDEX('LŠZ P'!A$2:AN$2000,B1071,20),INDEX('LŠZ H'!A$2:AM$2000,B1071,20))</f>
        <v>Kačmár</v>
      </c>
      <c r="M1071" s="297" t="str">
        <f>IF(A1071="P",CONCATENATE(INDEX('LŠZ P'!A$2:AN$2000,B1071,3),"/",INDEX('LŠZ P'!A$2:AN$2000,B1071,4)),CONCATENATE(INDEX('LŠZ H'!A$2:AM$2000,B1071,3),"/",INDEX('LŠZ H'!A$2:AM$2000,B1071,4)))</f>
        <v>MITO M/</v>
      </c>
      <c r="N1071" s="297" t="e">
        <f>IF(A1071="P",CONCATENATE(INDEX('LŠZ P'!A$2:AN$2000,B1071,23),";",INDEX('LŠZ P'!A$2:AN$2000,B1071,42)),CONCATENATE(INDEX('LŠZ H'!A$2:AM$2000,B1071,23),";",INDEX('LŠZ H'!A$2:AM$2000,B1071,39)))</f>
        <v>#REF!</v>
      </c>
      <c r="O1071" s="401">
        <v>43836</v>
      </c>
      <c r="P1071" s="400"/>
    </row>
    <row r="1072" spans="1:16" s="396" customFormat="1">
      <c r="A1072" s="302" t="s">
        <v>722</v>
      </c>
      <c r="B1072" s="304">
        <v>177</v>
      </c>
      <c r="C1072" s="295">
        <v>1069</v>
      </c>
      <c r="D1072" s="225" t="str">
        <f>IF(A1072="P",INDEX('LŠZ P'!A$2:AN$2000,B1072,11),INDEX('LŠZ H'!A$2:AM$2000,B1072,11))</f>
        <v>Ing. Zdenko KAČMÁR</v>
      </c>
      <c r="E1072" s="297" t="str">
        <f>IF(A1072="P",INDEX('LŠZ P'!A$2:AN$2000,B1072,5),INDEX('LŠZ H'!A$2:AM$2000,B1072,5))</f>
        <v>OM-P177</v>
      </c>
      <c r="F1072" s="298">
        <f>IF(A1072="P",INDEX('LŠZ P'!A$2:AN$2000,B1072,6),INDEX('LŠZ H'!A$2:AM$2000,B1072,6))</f>
        <v>0</v>
      </c>
      <c r="G1072" s="258" t="str">
        <f>IF(A1072="P",INDEX('LŠZ P'!A$2:AN$2000,B1072,21),INDEX('LŠZ H'!A$2:AM$2000,B1072,21))</f>
        <v>V</v>
      </c>
      <c r="H1072" s="298">
        <f>IF(A1072="P",INDEX('LŠZ P'!A$2:AN$2000,B1072,17),INDEX('LŠZ H'!A$2:AM$2000,B1072,17))</f>
        <v>22291</v>
      </c>
      <c r="I1072" s="226">
        <v>43118</v>
      </c>
      <c r="J1072" s="258" t="str">
        <f>IF(A1072="P",INDEX('LŠZ P'!A$2:AN$2000,B1072,2),INDEX('LŠZ H'!A$2:AM$2000,B1072,2))</f>
        <v>PK</v>
      </c>
      <c r="K1072" s="297" t="str">
        <f>IF(A1072="P",CONCATENATE(INDEX('LŠZ P'!A$2:AN$2000,B1072,24),",",INDEX('LŠZ P'!A$2:AN$2000,B1072,26)," ",INDEX('LŠZ P'!A$2:AN$2000,B1072,25)),CONCATENATE(INDEX('LŠZ H'!A$2:AM$2000,B1072,24),",",INDEX('LŠZ H'!A$2:AM$2000,B1072,26)," ",INDEX('LŠZ H'!A$2:AM$2000,B1072,25)))</f>
        <v>Pod Vršky 1138/12,EN-A 45396</v>
      </c>
      <c r="L1072" s="297" t="str">
        <f>IF(A1072="P",INDEX('LŠZ P'!A$2:AN$2000,B1072,20),INDEX('LŠZ H'!A$2:AM$2000,B1072,20))</f>
        <v>Kačmár</v>
      </c>
      <c r="M1072" s="297" t="str">
        <f>IF(A1072="P",CONCATENATE(INDEX('LŠZ P'!A$2:AN$2000,B1072,3),"/",INDEX('LŠZ P'!A$2:AN$2000,B1072,4)),CONCATENATE(INDEX('LŠZ H'!A$2:AM$2000,B1072,3),"/",INDEX('LŠZ H'!A$2:AM$2000,B1072,4)))</f>
        <v>MITO L/</v>
      </c>
      <c r="N1072" s="297" t="e">
        <f>IF(A1072="P",CONCATENATE(INDEX('LŠZ P'!A$2:AN$2000,B1072,23),";",INDEX('LŠZ P'!A$2:AN$2000,B1072,42)),CONCATENATE(INDEX('LŠZ H'!A$2:AM$2000,B1072,23),";",INDEX('LŠZ H'!A$2:AM$2000,B1072,39)))</f>
        <v>#REF!</v>
      </c>
      <c r="O1072" s="401">
        <v>43836</v>
      </c>
      <c r="P1072" s="400"/>
    </row>
    <row r="1073" spans="1:16" s="396" customFormat="1">
      <c r="A1073" s="302" t="s">
        <v>722</v>
      </c>
      <c r="B1073" s="304">
        <v>222</v>
      </c>
      <c r="C1073" s="295">
        <v>1070</v>
      </c>
      <c r="D1073" s="225" t="str">
        <f>IF(A1073="P",INDEX('LŠZ P'!A$2:AN$2000,B1073,11),INDEX('LŠZ H'!A$2:AM$2000,B1073,11))</f>
        <v>MDDr. Filip HLOBEŇ</v>
      </c>
      <c r="E1073" s="297" t="str">
        <f>IF(A1073="P",INDEX('LŠZ P'!A$2:AN$2000,B1073,5),INDEX('LŠZ H'!A$2:AM$2000,B1073,5))</f>
        <v>OM-P222</v>
      </c>
      <c r="F1073" s="298">
        <f>IF(A1073="P",INDEX('LŠZ P'!A$2:AN$2000,B1073,6),INDEX('LŠZ H'!A$2:AM$2000,B1073,6))</f>
        <v>0</v>
      </c>
      <c r="G1073" s="258" t="str">
        <f>IF(A1073="P",INDEX('LŠZ P'!A$2:AN$2000,B1073,21),INDEX('LŠZ H'!A$2:AM$2000,B1073,21))</f>
        <v>P</v>
      </c>
      <c r="H1073" s="298">
        <f>IF(A1073="P",INDEX('LŠZ P'!A$2:AN$2000,B1073,17),INDEX('LŠZ H'!A$2:AM$2000,B1073,17))</f>
        <v>22732</v>
      </c>
      <c r="I1073" s="226">
        <v>43124</v>
      </c>
      <c r="J1073" s="258" t="str">
        <f>IF(A1073="P",INDEX('LŠZ P'!A$2:AN$2000,B1073,2),INDEX('LŠZ H'!A$2:AM$2000,B1073,2))</f>
        <v>MPK</v>
      </c>
      <c r="K1073" s="297" t="str">
        <f>IF(A1073="P",CONCATENATE(INDEX('LŠZ P'!A$2:AN$2000,B1073,24),",",INDEX('LŠZ P'!A$2:AN$2000,B1073,26)," ",INDEX('LŠZ P'!A$2:AN$2000,B1073,25)),CONCATENATE(INDEX('LŠZ H'!A$2:AM$2000,B1073,24),",",INDEX('LŠZ H'!A$2:AM$2000,B1073,26)," ",INDEX('LŠZ H'!A$2:AM$2000,B1073,25)))</f>
        <v>Novomeského 1322/14,EN-B 46038</v>
      </c>
      <c r="L1073" s="297" t="str">
        <f>IF(A1073="P",INDEX('LŠZ P'!A$2:AN$2000,B1073,20),INDEX('LŠZ H'!A$2:AM$2000,B1073,20))</f>
        <v>Ďurina</v>
      </c>
      <c r="M1073" s="297" t="str">
        <f>IF(A1073="P",CONCATENATE(INDEX('LŠZ P'!A$2:AN$2000,B1073,3),"/",INDEX('LŠZ P'!A$2:AN$2000,B1073,4)),CONCATENATE(INDEX('LŠZ H'!A$2:AM$2000,B1073,3),"/",INDEX('LŠZ H'!A$2:AM$2000,B1073,4)))</f>
        <v>AVIS 2 26/</v>
      </c>
      <c r="N1073" s="297" t="e">
        <f>IF(A1073="P",CONCATENATE(INDEX('LŠZ P'!A$2:AN$2000,B1073,23),";",INDEX('LŠZ P'!A$2:AN$2000,B1073,42)),CONCATENATE(INDEX('LŠZ H'!A$2:AM$2000,B1073,23),";",INDEX('LŠZ H'!A$2:AM$2000,B1073,39)))</f>
        <v>#REF!</v>
      </c>
      <c r="O1073" s="401">
        <v>43848</v>
      </c>
      <c r="P1073" s="400"/>
    </row>
    <row r="1074" spans="1:16" s="396" customFormat="1">
      <c r="A1074" s="302" t="s">
        <v>722</v>
      </c>
      <c r="B1074" s="304">
        <v>379</v>
      </c>
      <c r="C1074" s="295">
        <v>1071</v>
      </c>
      <c r="D1074" s="225" t="str">
        <f>IF(A1074="P",INDEX('LŠZ P'!A$2:AN$2000,B1074,11),INDEX('LŠZ H'!A$2:AM$2000,B1074,11))</f>
        <v>Boris HLOBEŇ</v>
      </c>
      <c r="E1074" s="297" t="str">
        <f>IF(A1074="P",INDEX('LŠZ P'!A$2:AN$2000,B1074,5),INDEX('LŠZ H'!A$2:AM$2000,B1074,5))</f>
        <v>OM-P379</v>
      </c>
      <c r="F1074" s="298" t="str">
        <f>IF(A1074="P",INDEX('LŠZ P'!A$2:AN$2000,B1074,6),INDEX('LŠZ H'!A$2:AM$2000,B1074,6))</f>
        <v>P469</v>
      </c>
      <c r="G1074" s="258" t="str">
        <f>IF(A1074="P",INDEX('LŠZ P'!A$2:AN$2000,B1074,21),INDEX('LŠZ H'!A$2:AM$2000,B1074,21))</f>
        <v>P,P</v>
      </c>
      <c r="H1074" s="298">
        <f>IF(A1074="P",INDEX('LŠZ P'!A$2:AN$2000,B1074,17),INDEX('LŠZ H'!A$2:AM$2000,B1074,17))</f>
        <v>18010</v>
      </c>
      <c r="I1074" s="226">
        <v>43124</v>
      </c>
      <c r="J1074" s="258" t="str">
        <f>IF(A1074="P",INDEX('LŠZ P'!A$2:AN$2000,B1074,2),INDEX('LŠZ H'!A$2:AM$2000,B1074,2))</f>
        <v>MPK</v>
      </c>
      <c r="K1074" s="297" t="str">
        <f>IF(A1074="P",CONCATENATE(INDEX('LŠZ P'!A$2:AN$2000,B1074,24),",",INDEX('LŠZ P'!A$2:AN$2000,B1074,26)," ",INDEX('LŠZ P'!A$2:AN$2000,B1074,25)),CONCATENATE(INDEX('LŠZ H'!A$2:AM$2000,B1074,24),",",INDEX('LŠZ H'!A$2:AM$2000,B1074,26)," ",INDEX('LŠZ H'!A$2:AM$2000,B1074,25)))</f>
        <v>Prusy 239,B 46038</v>
      </c>
      <c r="L1074" s="297" t="str">
        <f>IF(A1074="P",INDEX('LŠZ P'!A$2:AN$2000,B1074,20),INDEX('LŠZ H'!A$2:AM$2000,B1074,20))</f>
        <v>Ďurina</v>
      </c>
      <c r="M1074" s="297" t="str">
        <f>IF(A1074="P",CONCATENATE(INDEX('LŠZ P'!A$2:AN$2000,B1074,3),"/",INDEX('LŠZ P'!A$2:AN$2000,B1074,4)),CONCATENATE(INDEX('LŠZ H'!A$2:AM$2000,B1074,3),"/",INDEX('LŠZ H'!A$2:AM$2000,B1074,4)))</f>
        <v>PAŠA 4 42/NIRVANA CRUISE CARBON NV 360</v>
      </c>
      <c r="N1074" s="297" t="e">
        <f>IF(A1074="P",CONCATENATE(INDEX('LŠZ P'!A$2:AN$2000,B1074,23),";",INDEX('LŠZ P'!A$2:AN$2000,B1074,42)),CONCATENATE(INDEX('LŠZ H'!A$2:AM$2000,B1074,23),";",INDEX('LŠZ H'!A$2:AM$2000,B1074,39)))</f>
        <v>#REF!</v>
      </c>
      <c r="O1074" s="401">
        <v>43848</v>
      </c>
      <c r="P1074" s="400"/>
    </row>
    <row r="1075" spans="1:16" s="396" customFormat="1">
      <c r="A1075" s="302" t="s">
        <v>489</v>
      </c>
      <c r="B1075" s="304">
        <v>30</v>
      </c>
      <c r="C1075" s="295">
        <v>1072</v>
      </c>
      <c r="D1075" s="225">
        <f>IF(A1075="P",INDEX('LŠZ P'!A$2:AN$2000,B1075,11),INDEX('LŠZ H'!A$2:AM$2000,B1075,11))</f>
        <v>0</v>
      </c>
      <c r="E1075" s="297" t="str">
        <f>IF(A1075="P",INDEX('LŠZ P'!A$2:AN$2000,B1075,5),INDEX('LŠZ H'!A$2:AM$2000,B1075,5))</f>
        <v>OM-H030</v>
      </c>
      <c r="F1075" s="298">
        <f>IF(A1075="P",INDEX('LŠZ P'!A$2:AN$2000,B1075,6),INDEX('LŠZ H'!A$2:AM$2000,B1075,6))</f>
        <v>0</v>
      </c>
      <c r="G1075" s="258">
        <f>IF(A1075="P",INDEX('LŠZ P'!A$2:AN$2000,B1075,21),INDEX('LŠZ H'!A$2:AM$2000,B1075,21))</f>
        <v>0</v>
      </c>
      <c r="H1075" s="298">
        <f>IF(A1075="P",INDEX('LŠZ P'!A$2:AN$2000,B1075,17),INDEX('LŠZ H'!A$2:AM$2000,B1075,17))</f>
        <v>0</v>
      </c>
      <c r="I1075" s="226">
        <v>43124</v>
      </c>
      <c r="J1075" s="258" t="str">
        <f>IF(A1075="P",INDEX('LŠZ P'!A$2:AN$2000,B1075,2),INDEX('LŠZ H'!A$2:AM$2000,B1075,2))</f>
        <v>23.1.2024, 24 mesiacov</v>
      </c>
      <c r="K1075" s="297" t="str">
        <f>IF(A1075="P",CONCATENATE(INDEX('LŠZ P'!A$2:AN$2000,B1075,24),",",INDEX('LŠZ P'!A$2:AN$2000,B1075,26)," ",INDEX('LŠZ P'!A$2:AN$2000,B1075,25)),CONCATENATE(INDEX('LŠZ H'!A$2:AM$2000,B1075,24),",",INDEX('LŠZ H'!A$2:AM$2000,B1075,26)," ",INDEX('LŠZ H'!A$2:AM$2000,B1075,25)))</f>
        <v xml:space="preserve">, </v>
      </c>
      <c r="L1075" s="297">
        <f>IF(A1075="P",INDEX('LŠZ P'!A$2:AN$2000,B1075,20),INDEX('LŠZ H'!A$2:AM$2000,B1075,20))</f>
        <v>0</v>
      </c>
      <c r="M1075" s="297" t="str">
        <f>IF(A1075="P",CONCATENATE(INDEX('LŠZ P'!A$2:AN$2000,B1075,3),"/",INDEX('LŠZ P'!A$2:AN$2000,B1075,4)),CONCATENATE(INDEX('LŠZ H'!A$2:AM$2000,B1075,3),"/",INDEX('LŠZ H'!A$2:AM$2000,B1075,4)))</f>
        <v>/</v>
      </c>
      <c r="N1075" s="297" t="str">
        <f>IF(A1075="P",CONCATENATE(INDEX('LŠZ P'!A$2:AN$2000,B1075,23),";",INDEX('LŠZ P'!A$2:AN$2000,B1075,42)),CONCATENATE(INDEX('LŠZ H'!A$2:AM$2000,B1075,23),";",INDEX('LŠZ H'!A$2:AM$2000,B1075,39)))</f>
        <v>;</v>
      </c>
      <c r="O1075" s="401">
        <v>43731</v>
      </c>
      <c r="P1075" s="400"/>
    </row>
    <row r="1076" spans="1:16" s="396" customFormat="1">
      <c r="A1076" s="302" t="s">
        <v>722</v>
      </c>
      <c r="B1076" s="304">
        <v>534</v>
      </c>
      <c r="C1076" s="295">
        <v>1073</v>
      </c>
      <c r="D1076" s="225" t="str">
        <f>IF(A1076="P",INDEX('LŠZ P'!A$2:AN$2000,B1076,11),INDEX('LŠZ H'!A$2:AM$2000,B1076,11))</f>
        <v>Ladislav ČERVEŇANSKÝ</v>
      </c>
      <c r="E1076" s="297" t="str">
        <f>IF(A1076="P",INDEX('LŠZ P'!A$2:AN$2000,B1076,5),INDEX('LŠZ H'!A$2:AM$2000,B1076,5))</f>
        <v>OM-P534</v>
      </c>
      <c r="F1076" s="298">
        <f>IF(A1076="P",INDEX('LŠZ P'!A$2:AN$2000,B1076,6),INDEX('LŠZ H'!A$2:AM$2000,B1076,6))</f>
        <v>0</v>
      </c>
      <c r="G1076" s="258" t="str">
        <f>IF(A1076="P",INDEX('LŠZ P'!A$2:AN$2000,B1076,21),INDEX('LŠZ H'!A$2:AM$2000,B1076,21))</f>
        <v>P</v>
      </c>
      <c r="H1076" s="298">
        <f>IF(A1076="P",INDEX('LŠZ P'!A$2:AN$2000,B1076,17),INDEX('LŠZ H'!A$2:AM$2000,B1076,17))</f>
        <v>21210</v>
      </c>
      <c r="I1076" s="226">
        <v>43129</v>
      </c>
      <c r="J1076" s="258" t="str">
        <f>IF(A1076="P",INDEX('LŠZ P'!A$2:AN$2000,B1076,2),INDEX('LŠZ H'!A$2:AM$2000,B1076,2))</f>
        <v>PK</v>
      </c>
      <c r="K1076" s="297" t="str">
        <f>IF(A1076="P",CONCATENATE(INDEX('LŠZ P'!A$2:AN$2000,B1076,24),",",INDEX('LŠZ P'!A$2:AN$2000,B1076,26)," ",INDEX('LŠZ P'!A$2:AN$2000,B1076,25)),CONCATENATE(INDEX('LŠZ H'!A$2:AM$2000,B1076,24),",",INDEX('LŠZ H'!A$2:AM$2000,B1076,26)," ",INDEX('LŠZ H'!A$2:AM$2000,B1076,25)))</f>
        <v>Ľ.Štúra 516,EN-B 45043</v>
      </c>
      <c r="L1076" s="297" t="str">
        <f>IF(A1076="P",INDEX('LŠZ P'!A$2:AN$2000,B1076,20),INDEX('LŠZ H'!A$2:AM$2000,B1076,20))</f>
        <v>Čierny</v>
      </c>
      <c r="M1076" s="297" t="str">
        <f>IF(A1076="P",CONCATENATE(INDEX('LŠZ P'!A$2:AN$2000,B1076,3),"/",INDEX('LŠZ P'!A$2:AN$2000,B1076,4)),CONCATENATE(INDEX('LŠZ H'!A$2:AM$2000,B1076,3),"/",INDEX('LŠZ H'!A$2:AM$2000,B1076,4)))</f>
        <v>PLUTO L/</v>
      </c>
      <c r="N1076" s="297" t="e">
        <f>IF(A1076="P",CONCATENATE(INDEX('LŠZ P'!A$2:AN$2000,B1076,23),";",INDEX('LŠZ P'!A$2:AN$2000,B1076,42)),CONCATENATE(INDEX('LŠZ H'!A$2:AM$2000,B1076,23),";",INDEX('LŠZ H'!A$2:AM$2000,B1076,39)))</f>
        <v>#REF!</v>
      </c>
      <c r="O1076" s="401">
        <v>43489</v>
      </c>
      <c r="P1076" s="400"/>
    </row>
    <row r="1077" spans="1:16" s="396" customFormat="1">
      <c r="A1077" s="302" t="s">
        <v>722</v>
      </c>
      <c r="B1077" s="304">
        <v>1158</v>
      </c>
      <c r="C1077" s="295">
        <v>1074</v>
      </c>
      <c r="D1077" s="225" t="str">
        <f>IF(A1077="P",INDEX('LŠZ P'!A$2:AN$2000,B1077,11),INDEX('LŠZ H'!A$2:AM$2000,B1077,11))</f>
        <v>Ing. Jozef HALVA, PhD.</v>
      </c>
      <c r="E1077" s="297" t="str">
        <f>IF(A1077="P",INDEX('LŠZ P'!A$2:AN$2000,B1077,5),INDEX('LŠZ H'!A$2:AM$2000,B1077,5))</f>
        <v>OM-L158</v>
      </c>
      <c r="F1077" s="298">
        <f>IF(A1077="P",INDEX('LŠZ P'!A$2:AN$2000,B1077,6),INDEX('LŠZ H'!A$2:AM$2000,B1077,6))</f>
        <v>0</v>
      </c>
      <c r="G1077" s="258" t="str">
        <f>IF(A1077="P",INDEX('LŠZ P'!A$2:AN$2000,B1077,21),INDEX('LŠZ H'!A$2:AM$2000,B1077,21))</f>
        <v>P</v>
      </c>
      <c r="H1077" s="298">
        <f>IF(A1077="P",INDEX('LŠZ P'!A$2:AN$2000,B1077,17),INDEX('LŠZ H'!A$2:AM$2000,B1077,17))</f>
        <v>21013</v>
      </c>
      <c r="I1077" s="226">
        <v>43129</v>
      </c>
      <c r="J1077" s="258" t="str">
        <f>IF(A1077="P",INDEX('LŠZ P'!A$2:AN$2000,B1077,2),INDEX('LŠZ H'!A$2:AM$2000,B1077,2))</f>
        <v>PK</v>
      </c>
      <c r="K1077" s="297" t="str">
        <f>IF(A1077="P",CONCATENATE(INDEX('LŠZ P'!A$2:AN$2000,B1077,24),",",INDEX('LŠZ P'!A$2:AN$2000,B1077,26)," ",INDEX('LŠZ P'!A$2:AN$2000,B1077,25)),CONCATENATE(INDEX('LŠZ H'!A$2:AM$2000,B1077,24),",",INDEX('LŠZ H'!A$2:AM$2000,B1077,26)," ",INDEX('LŠZ H'!A$2:AM$2000,B1077,25)))</f>
        <v>Čajkovského 25,EN-B 44918</v>
      </c>
      <c r="L1077" s="297" t="str">
        <f>IF(A1077="P",INDEX('LŠZ P'!A$2:AN$2000,B1077,20),INDEX('LŠZ H'!A$2:AM$2000,B1077,20))</f>
        <v>Čierny</v>
      </c>
      <c r="M1077" s="297" t="str">
        <f>IF(A1077="P",CONCATENATE(INDEX('LŠZ P'!A$2:AN$2000,B1077,3),"/",INDEX('LŠZ P'!A$2:AN$2000,B1077,4)),CONCATENATE(INDEX('LŠZ H'!A$2:AM$2000,B1077,3),"/",INDEX('LŠZ H'!A$2:AM$2000,B1077,4)))</f>
        <v>PLUTO 3 ML/</v>
      </c>
      <c r="N1077" s="297" t="e">
        <f>IF(A1077="P",CONCATENATE(INDEX('LŠZ P'!A$2:AN$2000,B1077,23),";",INDEX('LŠZ P'!A$2:AN$2000,B1077,42)),CONCATENATE(INDEX('LŠZ H'!A$2:AM$2000,B1077,23),";",INDEX('LŠZ H'!A$2:AM$2000,B1077,39)))</f>
        <v>#REF!</v>
      </c>
      <c r="O1077" s="401">
        <v>43854</v>
      </c>
      <c r="P1077" s="400"/>
    </row>
    <row r="1078" spans="1:16" s="396" customFormat="1">
      <c r="A1078" s="302" t="s">
        <v>722</v>
      </c>
      <c r="B1078" s="304">
        <v>930</v>
      </c>
      <c r="C1078" s="295">
        <v>1075</v>
      </c>
      <c r="D1078" s="225" t="str">
        <f>IF(A1078="P",INDEX('LŠZ P'!A$2:AN$2000,B1078,11),INDEX('LŠZ H'!A$2:AM$2000,B1078,11))</f>
        <v>Bc. Martin KUPČO</v>
      </c>
      <c r="E1078" s="297" t="str">
        <f>IF(A1078="P",INDEX('LŠZ P'!A$2:AN$2000,B1078,5),INDEX('LŠZ H'!A$2:AM$2000,B1078,5))</f>
        <v>OM-P930</v>
      </c>
      <c r="F1078" s="298" t="str">
        <f>IF(A1078="P",INDEX('LŠZ P'!A$2:AN$2000,B1078,6),INDEX('LŠZ H'!A$2:AM$2000,B1078,6))</f>
        <v>P930</v>
      </c>
      <c r="G1078" s="258" t="str">
        <f>IF(A1078="P",INDEX('LŠZ P'!A$2:AN$2000,B1078,21),INDEX('LŠZ H'!A$2:AM$2000,B1078,21))</f>
        <v>P/V</v>
      </c>
      <c r="H1078" s="298">
        <f>IF(A1078="P",INDEX('LŠZ P'!A$2:AN$2000,B1078,17),INDEX('LŠZ H'!A$2:AM$2000,B1078,17))</f>
        <v>20610</v>
      </c>
      <c r="I1078" s="226">
        <v>43129</v>
      </c>
      <c r="J1078" s="258" t="str">
        <f>IF(A1078="P",INDEX('LŠZ P'!A$2:AN$2000,B1078,2),INDEX('LŠZ H'!A$2:AM$2000,B1078,2))</f>
        <v>MPK</v>
      </c>
      <c r="K1078" s="297" t="str">
        <f>IF(A1078="P",CONCATENATE(INDEX('LŠZ P'!A$2:AN$2000,B1078,24),",",INDEX('LŠZ P'!A$2:AN$2000,B1078,26)," ",INDEX('LŠZ P'!A$2:AN$2000,B1078,25)),CONCATENATE(INDEX('LŠZ H'!A$2:AM$2000,B1078,24),",",INDEX('LŠZ H'!A$2:AM$2000,B1078,26)," ",INDEX('LŠZ H'!A$2:AM$2000,B1078,25)))</f>
        <v>Hlavná 454,EN-B 45493</v>
      </c>
      <c r="L1078" s="297" t="str">
        <f>IF(A1078="P",INDEX('LŠZ P'!A$2:AN$2000,B1078,20),INDEX('LŠZ H'!A$2:AM$2000,B1078,20))</f>
        <v>Bohuš/Mitter</v>
      </c>
      <c r="M1078" s="297" t="str">
        <f>IF(A1078="P",CONCATENATE(INDEX('LŠZ P'!A$2:AN$2000,B1078,3),"/",INDEX('LŠZ P'!A$2:AN$2000,B1078,4)),CONCATENATE(INDEX('LŠZ H'!A$2:AM$2000,B1078,3),"/",INDEX('LŠZ H'!A$2:AM$2000,B1078,4)))</f>
        <v>PLUTO 3 L/SPIN F180E/TRIKE</v>
      </c>
      <c r="N1078" s="297" t="e">
        <f>IF(A1078="P",CONCATENATE(INDEX('LŠZ P'!A$2:AN$2000,B1078,23),";",INDEX('LŠZ P'!A$2:AN$2000,B1078,42)),CONCATENATE(INDEX('LŠZ H'!A$2:AM$2000,B1078,23),";",INDEX('LŠZ H'!A$2:AM$2000,B1078,39)))</f>
        <v>#REF!</v>
      </c>
      <c r="O1078" s="401">
        <v>43489</v>
      </c>
      <c r="P1078" s="400"/>
    </row>
    <row r="1079" spans="1:16" s="396" customFormat="1">
      <c r="A1079" s="302" t="s">
        <v>722</v>
      </c>
      <c r="B1079" s="304">
        <v>968</v>
      </c>
      <c r="C1079" s="295">
        <v>1076</v>
      </c>
      <c r="D1079" s="225" t="str">
        <f>IF(A1079="P",INDEX('LŠZ P'!A$2:AN$2000,B1079,11),INDEX('LŠZ H'!A$2:AM$2000,B1079,11))</f>
        <v>Mgr.Matej HÁBEK</v>
      </c>
      <c r="E1079" s="297" t="str">
        <f>IF(A1079="P",INDEX('LŠZ P'!A$2:AN$2000,B1079,5),INDEX('LŠZ H'!A$2:AM$2000,B1079,5))</f>
        <v>OM-P968</v>
      </c>
      <c r="F1079" s="298">
        <f>IF(A1079="P",INDEX('LŠZ P'!A$2:AN$2000,B1079,6),INDEX('LŠZ H'!A$2:AM$2000,B1079,6))</f>
        <v>0</v>
      </c>
      <c r="G1079" s="258" t="str">
        <f>IF(A1079="P",INDEX('LŠZ P'!A$2:AN$2000,B1079,21),INDEX('LŠZ H'!A$2:AM$2000,B1079,21))</f>
        <v>V</v>
      </c>
      <c r="H1079" s="298">
        <f>IF(A1079="P",INDEX('LŠZ P'!A$2:AN$2000,B1079,17),INDEX('LŠZ H'!A$2:AM$2000,B1079,17))</f>
        <v>22518</v>
      </c>
      <c r="I1079" s="226">
        <v>43136</v>
      </c>
      <c r="J1079" s="258" t="str">
        <f>IF(A1079="P",INDEX('LŠZ P'!A$2:AN$2000,B1079,2),INDEX('LŠZ H'!A$2:AM$2000,B1079,2))</f>
        <v>PK</v>
      </c>
      <c r="K1079" s="297" t="str">
        <f>IF(A1079="P",CONCATENATE(INDEX('LŠZ P'!A$2:AN$2000,B1079,24),",",INDEX('LŠZ P'!A$2:AN$2000,B1079,26)," ",INDEX('LŠZ P'!A$2:AN$2000,B1079,25)),CONCATENATE(INDEX('LŠZ H'!A$2:AM$2000,B1079,24),",",INDEX('LŠZ H'!A$2:AM$2000,B1079,26)," ",INDEX('LŠZ H'!A$2:AM$2000,B1079,25)))</f>
        <v>Ostredková 3233/11,EN-B 45487</v>
      </c>
      <c r="L1079" s="297" t="str">
        <f>IF(A1079="P",INDEX('LŠZ P'!A$2:AN$2000,B1079,20),INDEX('LŠZ H'!A$2:AM$2000,B1079,20))</f>
        <v>Vrabec</v>
      </c>
      <c r="M1079" s="297" t="str">
        <f>IF(A1079="P",CONCATENATE(INDEX('LŠZ P'!A$2:AN$2000,B1079,3),"/",INDEX('LŠZ P'!A$2:AN$2000,B1079,4)),CONCATENATE(INDEX('LŠZ H'!A$2:AM$2000,B1079,3),"/",INDEX('LŠZ H'!A$2:AM$2000,B1079,4)))</f>
        <v>PLUTO 3 S/</v>
      </c>
      <c r="N1079" s="297" t="e">
        <f>IF(A1079="P",CONCATENATE(INDEX('LŠZ P'!A$2:AN$2000,B1079,23),";",INDEX('LŠZ P'!A$2:AN$2000,B1079,42)),CONCATENATE(INDEX('LŠZ H'!A$2:AM$2000,B1079,23),";",INDEX('LŠZ H'!A$2:AM$2000,B1079,39)))</f>
        <v>#REF!</v>
      </c>
      <c r="O1079" s="401">
        <v>43860</v>
      </c>
      <c r="P1079" s="400"/>
    </row>
    <row r="1080" spans="1:16" s="396" customFormat="1">
      <c r="A1080" s="302" t="s">
        <v>722</v>
      </c>
      <c r="B1080" s="304">
        <v>969</v>
      </c>
      <c r="C1080" s="295">
        <v>1077</v>
      </c>
      <c r="D1080" s="225" t="str">
        <f>IF(A1080="P",INDEX('LŠZ P'!A$2:AN$2000,B1080,11),INDEX('LŠZ H'!A$2:AM$2000,B1080,11))</f>
        <v>Ing. Patrik GONDA, PhD.</v>
      </c>
      <c r="E1080" s="297" t="str">
        <f>IF(A1080="P",INDEX('LŠZ P'!A$2:AN$2000,B1080,5),INDEX('LŠZ H'!A$2:AM$2000,B1080,5))</f>
        <v>OM-P969</v>
      </c>
      <c r="F1080" s="298">
        <f>IF(A1080="P",INDEX('LŠZ P'!A$2:AN$2000,B1080,6),INDEX('LŠZ H'!A$2:AM$2000,B1080,6))</f>
        <v>0</v>
      </c>
      <c r="G1080" s="258" t="str">
        <f>IF(A1080="P",INDEX('LŠZ P'!A$2:AN$2000,B1080,21),INDEX('LŠZ H'!A$2:AM$2000,B1080,21))</f>
        <v>V</v>
      </c>
      <c r="H1080" s="298">
        <f>IF(A1080="P",INDEX('LŠZ P'!A$2:AN$2000,B1080,17),INDEX('LŠZ H'!A$2:AM$2000,B1080,17))</f>
        <v>22520</v>
      </c>
      <c r="I1080" s="226">
        <v>43136</v>
      </c>
      <c r="J1080" s="258" t="str">
        <f>IF(A1080="P",INDEX('LŠZ P'!A$2:AN$2000,B1080,2),INDEX('LŠZ H'!A$2:AM$2000,B1080,2))</f>
        <v>MPK</v>
      </c>
      <c r="K1080" s="297" t="str">
        <f>IF(A1080="P",CONCATENATE(INDEX('LŠZ P'!A$2:AN$2000,B1080,24),",",INDEX('LŠZ P'!A$2:AN$2000,B1080,26)," ",INDEX('LŠZ P'!A$2:AN$2000,B1080,25)),CONCATENATE(INDEX('LŠZ H'!A$2:AM$2000,B1080,24),",",INDEX('LŠZ H'!A$2:AM$2000,B1080,26)," ",INDEX('LŠZ H'!A$2:AM$2000,B1080,25)))</f>
        <v>Beniakovce 172,EN-B 45496</v>
      </c>
      <c r="L1080" s="297" t="str">
        <f>IF(A1080="P",INDEX('LŠZ P'!A$2:AN$2000,B1080,20),INDEX('LŠZ H'!A$2:AM$2000,B1080,20))</f>
        <v>Šimko</v>
      </c>
      <c r="M1080" s="297" t="str">
        <f>IF(A1080="P",CONCATENATE(INDEX('LŠZ P'!A$2:AN$2000,B1080,3),"/",INDEX('LŠZ P'!A$2:AN$2000,B1080,4)),CONCATENATE(INDEX('LŠZ H'!A$2:AM$2000,B1080,3),"/",INDEX('LŠZ H'!A$2:AM$2000,B1080,4)))</f>
        <v>PLUTO 3 ML/</v>
      </c>
      <c r="N1080" s="297" t="e">
        <f>IF(A1080="P",CONCATENATE(INDEX('LŠZ P'!A$2:AN$2000,B1080,23),";",INDEX('LŠZ P'!A$2:AN$2000,B1080,42)),CONCATENATE(INDEX('LŠZ H'!A$2:AM$2000,B1080,23),";",INDEX('LŠZ H'!A$2:AM$2000,B1080,39)))</f>
        <v>#REF!</v>
      </c>
      <c r="O1080" s="401">
        <v>43860</v>
      </c>
      <c r="P1080" s="400"/>
    </row>
    <row r="1081" spans="1:16" s="396" customFormat="1">
      <c r="A1081" s="302" t="s">
        <v>722</v>
      </c>
      <c r="B1081" s="304">
        <v>299</v>
      </c>
      <c r="C1081" s="295">
        <v>1078</v>
      </c>
      <c r="D1081" s="225" t="str">
        <f>IF(A1081="P",INDEX('LŠZ P'!A$2:AN$2000,B1081,11),INDEX('LŠZ H'!A$2:AM$2000,B1081,11))</f>
        <v>Anton HREHUŠ</v>
      </c>
      <c r="E1081" s="297" t="str">
        <f>IF(A1081="P",INDEX('LŠZ P'!A$2:AN$2000,B1081,5),INDEX('LŠZ H'!A$2:AM$2000,B1081,5))</f>
        <v>OM-P299</v>
      </c>
      <c r="F1081" s="298" t="str">
        <f>IF(A1081="P",INDEX('LŠZ P'!A$2:AN$2000,B1081,6),INDEX('LŠZ H'!A$2:AM$2000,B1081,6))</f>
        <v>P299</v>
      </c>
      <c r="G1081" s="258" t="str">
        <f>IF(A1081="P",INDEX('LŠZ P'!A$2:AN$2000,B1081,21),INDEX('LŠZ H'!A$2:AM$2000,B1081,21))</f>
        <v>P,P</v>
      </c>
      <c r="H1081" s="298">
        <f>IF(A1081="P",INDEX('LŠZ P'!A$2:AN$2000,B1081,17),INDEX('LŠZ H'!A$2:AM$2000,B1081,17))</f>
        <v>17030</v>
      </c>
      <c r="I1081" s="226">
        <v>43136</v>
      </c>
      <c r="J1081" s="258" t="str">
        <f>IF(A1081="P",INDEX('LŠZ P'!A$2:AN$2000,B1081,2),INDEX('LŠZ H'!A$2:AM$2000,B1081,2))</f>
        <v>MPK</v>
      </c>
      <c r="K1081" s="297" t="str">
        <f>IF(A1081="P",CONCATENATE(INDEX('LŠZ P'!A$2:AN$2000,B1081,24),",",INDEX('LŠZ P'!A$2:AN$2000,B1081,26)," ",INDEX('LŠZ P'!A$2:AN$2000,B1081,25)),CONCATENATE(INDEX('LŠZ H'!A$2:AM$2000,B1081,24),",",INDEX('LŠZ H'!A$2:AM$2000,B1081,26)," ",INDEX('LŠZ H'!A$2:AM$2000,B1081,25)))</f>
        <v>Pruské 593,B 45305</v>
      </c>
      <c r="L1081" s="297" t="str">
        <f>IF(A1081="P",INDEX('LŠZ P'!A$2:AN$2000,B1081,20),INDEX('LŠZ H'!A$2:AM$2000,B1081,20))</f>
        <v>Ďurina</v>
      </c>
      <c r="M1081" s="297" t="str">
        <f>IF(A1081="P",CONCATENATE(INDEX('LŠZ P'!A$2:AN$2000,B1081,3),"/",INDEX('LŠZ P'!A$2:AN$2000,B1081,4)),CONCATENATE(INDEX('LŠZ H'!A$2:AM$2000,B1081,3),"/",INDEX('LŠZ H'!A$2:AM$2000,B1081,4)))</f>
        <v>PLUTO 2M/SPIN 180 E</v>
      </c>
      <c r="N1081" s="297" t="e">
        <f>IF(A1081="P",CONCATENATE(INDEX('LŠZ P'!A$2:AN$2000,B1081,23),";",INDEX('LŠZ P'!A$2:AN$2000,B1081,42)),CONCATENATE(INDEX('LŠZ H'!A$2:AM$2000,B1081,23),";",INDEX('LŠZ H'!A$2:AM$2000,B1081,39)))</f>
        <v>#REF!</v>
      </c>
      <c r="O1081" s="401">
        <v>43862</v>
      </c>
      <c r="P1081" s="400"/>
    </row>
    <row r="1082" spans="1:16" s="396" customFormat="1">
      <c r="A1082" s="302" t="s">
        <v>722</v>
      </c>
      <c r="B1082" s="304">
        <v>362</v>
      </c>
      <c r="C1082" s="295">
        <v>1079</v>
      </c>
      <c r="D1082" s="225" t="str">
        <f>IF(A1082="P",INDEX('LŠZ P'!A$2:AN$2000,B1082,11),INDEX('LŠZ H'!A$2:AM$2000,B1082,11))</f>
        <v>Marián ADAME</v>
      </c>
      <c r="E1082" s="297" t="str">
        <f>IF(A1082="P",INDEX('LŠZ P'!A$2:AN$2000,B1082,5),INDEX('LŠZ H'!A$2:AM$2000,B1082,5))</f>
        <v>OM-P362</v>
      </c>
      <c r="F1082" s="298">
        <f>IF(A1082="P",INDEX('LŠZ P'!A$2:AN$2000,B1082,6),INDEX('LŠZ H'!A$2:AM$2000,B1082,6))</f>
        <v>0</v>
      </c>
      <c r="G1082" s="258" t="str">
        <f>IF(A1082="P",INDEX('LŠZ P'!A$2:AN$2000,B1082,21),INDEX('LŠZ H'!A$2:AM$2000,B1082,21))</f>
        <v>P</v>
      </c>
      <c r="H1082" s="298">
        <f>IF(A1082="P",INDEX('LŠZ P'!A$2:AN$2000,B1082,17),INDEX('LŠZ H'!A$2:AM$2000,B1082,17))</f>
        <v>23181</v>
      </c>
      <c r="I1082" s="226" t="s">
        <v>4032</v>
      </c>
      <c r="J1082" s="258" t="str">
        <f>IF(A1082="P",INDEX('LŠZ P'!A$2:AN$2000,B1082,2),INDEX('LŠZ H'!A$2:AM$2000,B1082,2))</f>
        <v>MPK</v>
      </c>
      <c r="K1082" s="297" t="str">
        <f>IF(A1082="P",CONCATENATE(INDEX('LŠZ P'!A$2:AN$2000,B1082,24),",",INDEX('LŠZ P'!A$2:AN$2000,B1082,26)," ",INDEX('LŠZ P'!A$2:AN$2000,B1082,25)),CONCATENATE(INDEX('LŠZ H'!A$2:AM$2000,B1082,24),",",INDEX('LŠZ H'!A$2:AM$2000,B1082,26)," ",INDEX('LŠZ H'!A$2:AM$2000,B1082,25)))</f>
        <v>1. mája 1205 ,EN-B 44537</v>
      </c>
      <c r="L1082" s="297" t="str">
        <f>IF(A1082="P",INDEX('LŠZ P'!A$2:AN$2000,B1082,20),INDEX('LŠZ H'!A$2:AM$2000,B1082,20))</f>
        <v>Adame</v>
      </c>
      <c r="M1082" s="297" t="str">
        <f>IF(A1082="P",CONCATENATE(INDEX('LŠZ P'!A$2:AN$2000,B1082,3),"/",INDEX('LŠZ P'!A$2:AN$2000,B1082,4)),CONCATENATE(INDEX('LŠZ H'!A$2:AM$2000,B1082,3),"/",INDEX('LŠZ H'!A$2:AM$2000,B1082,4)))</f>
        <v>TREND 5 28 L/</v>
      </c>
      <c r="N1082" s="297" t="e">
        <f>IF(A1082="P",CONCATENATE(INDEX('LŠZ P'!A$2:AN$2000,B1082,23),";",INDEX('LŠZ P'!A$2:AN$2000,B1082,42)),CONCATENATE(INDEX('LŠZ H'!A$2:AM$2000,B1082,23),";",INDEX('LŠZ H'!A$2:AM$2000,B1082,39)))</f>
        <v>#REF!</v>
      </c>
      <c r="O1082" s="399" t="s">
        <v>4031</v>
      </c>
      <c r="P1082" s="400"/>
    </row>
    <row r="1083" spans="1:16" s="396" customFormat="1">
      <c r="A1083" s="302" t="s">
        <v>489</v>
      </c>
      <c r="B1083" s="304">
        <v>23</v>
      </c>
      <c r="C1083" s="295">
        <v>1080</v>
      </c>
      <c r="D1083" s="225" t="str">
        <f>IF(A1083="P",INDEX('LŠZ P'!A$2:AN$2000,B1083,11),INDEX('LŠZ H'!A$2:AM$2000,B1083,11))</f>
        <v>Róbert HEJDIŠ</v>
      </c>
      <c r="E1083" s="297" t="str">
        <f>IF(A1083="P",INDEX('LŠZ P'!A$2:AN$2000,B1083,5),INDEX('LŠZ H'!A$2:AM$2000,B1083,5))</f>
        <v>OM-H023</v>
      </c>
      <c r="F1083" s="298">
        <f>IF(A1083="P",INDEX('LŠZ P'!A$2:AN$2000,B1083,6),INDEX('LŠZ H'!A$2:AM$2000,B1083,6))</f>
        <v>0</v>
      </c>
      <c r="G1083" s="258" t="str">
        <f>IF(A1083="P",INDEX('LŠZ P'!A$2:AN$2000,B1083,21),INDEX('LŠZ H'!A$2:AM$2000,B1083,21))</f>
        <v>P</v>
      </c>
      <c r="H1083" s="298">
        <f>IF(A1083="P",INDEX('LŠZ P'!A$2:AN$2000,B1083,17),INDEX('LŠZ H'!A$2:AM$2000,B1083,17))</f>
        <v>20182</v>
      </c>
      <c r="I1083" s="226">
        <v>43143</v>
      </c>
      <c r="J1083" s="258" t="str">
        <f>IF(A1083="P",INDEX('LŠZ P'!A$2:AN$2000,B1083,2),INDEX('LŠZ H'!A$2:AM$2000,B1083,2))</f>
        <v>MZK</v>
      </c>
      <c r="K1083" s="297" t="str">
        <f>IF(A1083="P",CONCATENATE(INDEX('LŠZ P'!A$2:AN$2000,B1083,24),",",INDEX('LŠZ P'!A$2:AN$2000,B1083,26)," ",INDEX('LŠZ P'!A$2:AN$2000,B1083,25)),CONCATENATE(INDEX('LŠZ H'!A$2:AM$2000,B1083,24),",",INDEX('LŠZ H'!A$2:AM$2000,B1083,26)," ",INDEX('LŠZ H'!A$2:AM$2000,B1083,25)))</f>
        <v xml:space="preserve">Skalka nad Váhom II/146,913 31 </v>
      </c>
      <c r="L1083" s="297" t="str">
        <f>IF(A1083="P",INDEX('LŠZ P'!A$2:AN$2000,B1083,20),INDEX('LŠZ H'!A$2:AM$2000,B1083,20))</f>
        <v>Bača</v>
      </c>
      <c r="M1083" s="297" t="str">
        <f>IF(A1083="P",CONCATENATE(INDEX('LŠZ P'!A$2:AN$2000,B1083,3),"/",INDEX('LŠZ P'!A$2:AN$2000,B1083,4)),CONCATENATE(INDEX('LŠZ H'!A$2:AM$2000,B1083,3),"/",INDEX('LŠZ H'!A$2:AM$2000,B1083,4)))</f>
        <v>MW 155/VM 03/</v>
      </c>
      <c r="N1083" s="297" t="str">
        <f>IF(A1083="P",CONCATENATE(INDEX('LŠZ P'!A$2:AN$2000,B1083,23),";",INDEX('LŠZ P'!A$2:AN$2000,B1083,42)),CONCATENATE(INDEX('LŠZ H'!A$2:AM$2000,B1083,23),";",INDEX('LŠZ H'!A$2:AM$2000,B1083,39)))</f>
        <v>514,15/856;</v>
      </c>
      <c r="O1083" s="401">
        <v>43866</v>
      </c>
      <c r="P1083" s="400"/>
    </row>
    <row r="1084" spans="1:16" s="396" customFormat="1">
      <c r="A1084" s="302" t="s">
        <v>722</v>
      </c>
      <c r="B1084" s="304">
        <v>1093</v>
      </c>
      <c r="C1084" s="295">
        <v>1081</v>
      </c>
      <c r="D1084" s="225" t="str">
        <f>IF(A1084="P",INDEX('LŠZ P'!A$2:AN$2000,B1084,11),INDEX('LŠZ H'!A$2:AM$2000,B1084,11))</f>
        <v>Richard MAJOROŠ</v>
      </c>
      <c r="E1084" s="297" t="str">
        <f>IF(A1084="P",INDEX('LŠZ P'!A$2:AN$2000,B1084,5),INDEX('LŠZ H'!A$2:AM$2000,B1084,5))</f>
        <v>OM-L093</v>
      </c>
      <c r="F1084" s="298" t="str">
        <f>IF(A1084="P",INDEX('LŠZ P'!A$2:AN$2000,B1084,6),INDEX('LŠZ H'!A$2:AM$2000,B1084,6))</f>
        <v>L093</v>
      </c>
      <c r="G1084" s="258" t="str">
        <f>IF(A1084="P",INDEX('LŠZ P'!A$2:AN$2000,B1084,21),INDEX('LŠZ H'!A$2:AM$2000,B1084,21))</f>
        <v>P/P</v>
      </c>
      <c r="H1084" s="298">
        <f>IF(A1084="P",INDEX('LŠZ P'!A$2:AN$2000,B1084,17),INDEX('LŠZ H'!A$2:AM$2000,B1084,17))</f>
        <v>18020</v>
      </c>
      <c r="I1084" s="226">
        <v>43143</v>
      </c>
      <c r="J1084" s="258" t="str">
        <f>IF(A1084="P",INDEX('LŠZ P'!A$2:AN$2000,B1084,2),INDEX('LŠZ H'!A$2:AM$2000,B1084,2))</f>
        <v>MPK</v>
      </c>
      <c r="K1084" s="297" t="str">
        <f>IF(A1084="P",CONCATENATE(INDEX('LŠZ P'!A$2:AN$2000,B1084,24),",",INDEX('LŠZ P'!A$2:AN$2000,B1084,26)," ",INDEX('LŠZ P'!A$2:AN$2000,B1084,25)),CONCATENATE(INDEX('LŠZ H'!A$2:AM$2000,B1084,24),",",INDEX('LŠZ H'!A$2:AM$2000,B1084,26)," ",INDEX('LŠZ H'!A$2:AM$2000,B1084,25)))</f>
        <v>Haniska 465,DGAC 45320</v>
      </c>
      <c r="L1084" s="297" t="str">
        <f>IF(A1084="P",INDEX('LŠZ P'!A$2:AN$2000,B1084,20),INDEX('LŠZ H'!A$2:AM$2000,B1084,20))</f>
        <v>Šimko</v>
      </c>
      <c r="M1084" s="297" t="str">
        <f>IF(A1084="P",CONCATENATE(INDEX('LŠZ P'!A$2:AN$2000,B1084,3),"/",INDEX('LŠZ P'!A$2:AN$2000,B1084,4)),CONCATENATE(INDEX('LŠZ H'!A$2:AM$2000,B1084,3),"/",INDEX('LŠZ H'!A$2:AM$2000,B1084,4)))</f>
        <v>LUNA/VIRUS</v>
      </c>
      <c r="N1084" s="297" t="e">
        <f>IF(A1084="P",CONCATENATE(INDEX('LŠZ P'!A$2:AN$2000,B1084,23),";",INDEX('LŠZ P'!A$2:AN$2000,B1084,42)),CONCATENATE(INDEX('LŠZ H'!A$2:AM$2000,B1084,23),";",INDEX('LŠZ H'!A$2:AM$2000,B1084,39)))</f>
        <v>#REF!</v>
      </c>
      <c r="O1084" s="401">
        <v>43772</v>
      </c>
      <c r="P1084" s="400"/>
    </row>
    <row r="1085" spans="1:16" s="396" customFormat="1">
      <c r="A1085" s="302" t="s">
        <v>722</v>
      </c>
      <c r="B1085" s="304">
        <v>894</v>
      </c>
      <c r="C1085" s="295">
        <v>1082</v>
      </c>
      <c r="D1085" s="225" t="str">
        <f>IF(A1085="P",INDEX('LŠZ P'!A$2:AN$2000,B1085,11),INDEX('LŠZ H'!A$2:AM$2000,B1085,11))</f>
        <v>Martin ĎURINA</v>
      </c>
      <c r="E1085" s="297" t="str">
        <f>IF(A1085="P",INDEX('LŠZ P'!A$2:AN$2000,B1085,5),INDEX('LŠZ H'!A$2:AM$2000,B1085,5))</f>
        <v>OM-P894</v>
      </c>
      <c r="F1085" s="298" t="str">
        <f>IF(A1085="P",INDEX('LŠZ P'!A$2:AN$2000,B1085,6),INDEX('LŠZ H'!A$2:AM$2000,B1085,6))</f>
        <v>P628</v>
      </c>
      <c r="G1085" s="258" t="str">
        <f>IF(A1085="P",INDEX('LŠZ P'!A$2:AN$2000,B1085,21),INDEX('LŠZ H'!A$2:AM$2000,B1085,21))</f>
        <v>P</v>
      </c>
      <c r="H1085" s="298">
        <f>IF(A1085="P",INDEX('LŠZ P'!A$2:AN$2000,B1085,17),INDEX('LŠZ H'!A$2:AM$2000,B1085,17))</f>
        <v>20752</v>
      </c>
      <c r="I1085" s="226">
        <v>43143</v>
      </c>
      <c r="J1085" s="258" t="str">
        <f>IF(A1085="P",INDEX('LŠZ P'!A$2:AN$2000,B1085,2),INDEX('LŠZ H'!A$2:AM$2000,B1085,2))</f>
        <v>MPK</v>
      </c>
      <c r="K1085" s="297" t="str">
        <f>IF(A1085="P",CONCATENATE(INDEX('LŠZ P'!A$2:AN$2000,B1085,24),",",INDEX('LŠZ P'!A$2:AN$2000,B1085,26)," ",INDEX('LŠZ P'!A$2:AN$2000,B1085,25)),CONCATENATE(INDEX('LŠZ H'!A$2:AM$2000,B1085,24),",",INDEX('LŠZ H'!A$2:AM$2000,B1085,26)," ",INDEX('LŠZ H'!A$2:AM$2000,B1085,25)))</f>
        <v>Jégého 2/11,EN-B 45622</v>
      </c>
      <c r="L1085" s="297" t="str">
        <f>IF(A1085="P",INDEX('LŠZ P'!A$2:AN$2000,B1085,20),INDEX('LŠZ H'!A$2:AM$2000,B1085,20))</f>
        <v>Ďurina</v>
      </c>
      <c r="M1085" s="297" t="str">
        <f>IF(A1085="P",CONCATENATE(INDEX('LŠZ P'!A$2:AN$2000,B1085,3),"/",INDEX('LŠZ P'!A$2:AN$2000,B1085,4)),CONCATENATE(INDEX('LŠZ H'!A$2:AM$2000,B1085,3),"/",INDEX('LŠZ H'!A$2:AM$2000,B1085,4)))</f>
        <v>VEGA TANDEM XXXL/</v>
      </c>
      <c r="N1085" s="297" t="e">
        <f>IF(A1085="P",CONCATENATE(INDEX('LŠZ P'!A$2:AN$2000,B1085,23),";",INDEX('LŠZ P'!A$2:AN$2000,B1085,42)),CONCATENATE(INDEX('LŠZ H'!A$2:AM$2000,B1085,23),";",INDEX('LŠZ H'!A$2:AM$2000,B1085,39)))</f>
        <v>#REF!</v>
      </c>
      <c r="O1085" s="401">
        <v>43865</v>
      </c>
      <c r="P1085" s="400"/>
    </row>
    <row r="1086" spans="1:16" s="396" customFormat="1">
      <c r="A1086" s="302" t="s">
        <v>722</v>
      </c>
      <c r="B1086" s="304">
        <v>819</v>
      </c>
      <c r="C1086" s="295">
        <v>1083</v>
      </c>
      <c r="D1086" s="225" t="str">
        <f>IF(A1086="P",INDEX('LŠZ P'!A$2:AN$2000,B1086,11),INDEX('LŠZ H'!A$2:AM$2000,B1086,11))</f>
        <v>Ing. Martin ŠIMKO</v>
      </c>
      <c r="E1086" s="297" t="str">
        <f>IF(A1086="P",INDEX('LŠZ P'!A$2:AN$2000,B1086,5),INDEX('LŠZ H'!A$2:AM$2000,B1086,5))</f>
        <v>OM-P819</v>
      </c>
      <c r="F1086" s="298">
        <f>IF(A1086="P",INDEX('LŠZ P'!A$2:AN$2000,B1086,6),INDEX('LŠZ H'!A$2:AM$2000,B1086,6))</f>
        <v>0</v>
      </c>
      <c r="G1086" s="258" t="str">
        <f>IF(A1086="P",INDEX('LŠZ P'!A$2:AN$2000,B1086,21),INDEX('LŠZ H'!A$2:AM$2000,B1086,21))</f>
        <v>P</v>
      </c>
      <c r="H1086" s="298">
        <f>IF(A1086="P",INDEX('LŠZ P'!A$2:AN$2000,B1086,17),INDEX('LŠZ H'!A$2:AM$2000,B1086,17))</f>
        <v>20610</v>
      </c>
      <c r="I1086" s="226">
        <v>43143</v>
      </c>
      <c r="J1086" s="258" t="str">
        <f>IF(A1086="P",INDEX('LŠZ P'!A$2:AN$2000,B1086,2),INDEX('LŠZ H'!A$2:AM$2000,B1086,2))</f>
        <v>PK</v>
      </c>
      <c r="K1086" s="297" t="str">
        <f>IF(A1086="P",CONCATENATE(INDEX('LŠZ P'!A$2:AN$2000,B1086,24),",",INDEX('LŠZ P'!A$2:AN$2000,B1086,26)," ",INDEX('LŠZ P'!A$2:AN$2000,B1086,25)),CONCATENATE(INDEX('LŠZ H'!A$2:AM$2000,B1086,24),",",INDEX('LŠZ H'!A$2:AM$2000,B1086,26)," ",INDEX('LŠZ H'!A$2:AM$2000,B1086,25)))</f>
        <v>Na Rúrkach 39A,EN-B 45321</v>
      </c>
      <c r="L1086" s="297" t="str">
        <f>IF(A1086="P",INDEX('LŠZ P'!A$2:AN$2000,B1086,20),INDEX('LŠZ H'!A$2:AM$2000,B1086,20))</f>
        <v>Šimko</v>
      </c>
      <c r="M1086" s="297" t="str">
        <f>IF(A1086="P",CONCATENATE(INDEX('LŠZ P'!A$2:AN$2000,B1086,3),"/",INDEX('LŠZ P'!A$2:AN$2000,B1086,4)),CONCATENATE(INDEX('LŠZ H'!A$2:AM$2000,B1086,3),"/",INDEX('LŠZ H'!A$2:AM$2000,B1086,4)))</f>
        <v>WASP Motor L/</v>
      </c>
      <c r="N1086" s="297" t="e">
        <f>IF(A1086="P",CONCATENATE(INDEX('LŠZ P'!A$2:AN$2000,B1086,23),";",INDEX('LŠZ P'!A$2:AN$2000,B1086,42)),CONCATENATE(INDEX('LŠZ H'!A$2:AM$2000,B1086,23),";",INDEX('LŠZ H'!A$2:AM$2000,B1086,39)))</f>
        <v>#REF!</v>
      </c>
      <c r="O1086" s="401">
        <v>43865</v>
      </c>
      <c r="P1086" s="400"/>
    </row>
    <row r="1087" spans="1:16" s="396" customFormat="1">
      <c r="A1087" s="302" t="s">
        <v>722</v>
      </c>
      <c r="B1087" s="304">
        <v>904</v>
      </c>
      <c r="C1087" s="295">
        <v>1084</v>
      </c>
      <c r="D1087" s="225" t="str">
        <f>IF(A1087="P",INDEX('LŠZ P'!A$2:AN$2000,B1087,11),INDEX('LŠZ H'!A$2:AM$2000,B1087,11))</f>
        <v>Bc. Rastislav NAVRÁTIL</v>
      </c>
      <c r="E1087" s="297" t="str">
        <f>IF(A1087="P",INDEX('LŠZ P'!A$2:AN$2000,B1087,5),INDEX('LŠZ H'!A$2:AM$2000,B1087,5))</f>
        <v>OM-P904</v>
      </c>
      <c r="F1087" s="298">
        <f>IF(A1087="P",INDEX('LŠZ P'!A$2:AN$2000,B1087,6),INDEX('LŠZ H'!A$2:AM$2000,B1087,6))</f>
        <v>0</v>
      </c>
      <c r="G1087" s="258" t="str">
        <f>IF(A1087="P",INDEX('LŠZ P'!A$2:AN$2000,B1087,21),INDEX('LŠZ H'!A$2:AM$2000,B1087,21))</f>
        <v>V</v>
      </c>
      <c r="H1087" s="298">
        <f>IF(A1087="P",INDEX('LŠZ P'!A$2:AN$2000,B1087,17),INDEX('LŠZ H'!A$2:AM$2000,B1087,17))</f>
        <v>22391</v>
      </c>
      <c r="I1087" s="226">
        <v>43143</v>
      </c>
      <c r="J1087" s="258" t="str">
        <f>IF(A1087="P",INDEX('LŠZ P'!A$2:AN$2000,B1087,2),INDEX('LŠZ H'!A$2:AM$2000,B1087,2))</f>
        <v>PK</v>
      </c>
      <c r="K1087" s="297" t="str">
        <f>IF(A1087="P",CONCATENATE(INDEX('LŠZ P'!A$2:AN$2000,B1087,24),",",INDEX('LŠZ P'!A$2:AN$2000,B1087,26)," ",INDEX('LŠZ P'!A$2:AN$2000,B1087,25)),CONCATENATE(INDEX('LŠZ H'!A$2:AM$2000,B1087,24),",",INDEX('LŠZ H'!A$2:AM$2000,B1087,26)," ",INDEX('LŠZ H'!A$2:AM$2000,B1087,25)))</f>
        <v>Istebnícka 456/38A,EN-C 45426</v>
      </c>
      <c r="L1087" s="297" t="str">
        <f>IF(A1087="P",INDEX('LŠZ P'!A$2:AN$2000,B1087,20),INDEX('LŠZ H'!A$2:AM$2000,B1087,20))</f>
        <v>Mitter</v>
      </c>
      <c r="M1087" s="297" t="str">
        <f>IF(A1087="P",CONCATENATE(INDEX('LŠZ P'!A$2:AN$2000,B1087,3),"/",INDEX('LŠZ P'!A$2:AN$2000,B1087,4)),CONCATENATE(INDEX('LŠZ H'!A$2:AM$2000,B1087,3),"/",INDEX('LŠZ H'!A$2:AM$2000,B1087,4)))</f>
        <v>ARTIK 6 25/</v>
      </c>
      <c r="N1087" s="297" t="e">
        <f>IF(A1087="P",CONCATENATE(INDEX('LŠZ P'!A$2:AN$2000,B1087,23),";",INDEX('LŠZ P'!A$2:AN$2000,B1087,42)),CONCATENATE(INDEX('LŠZ H'!A$2:AM$2000,B1087,23),";",INDEX('LŠZ H'!A$2:AM$2000,B1087,39)))</f>
        <v>#REF!</v>
      </c>
      <c r="O1087" s="401">
        <v>43817</v>
      </c>
      <c r="P1087" s="400"/>
    </row>
    <row r="1088" spans="1:16" s="396" customFormat="1">
      <c r="A1088" s="302" t="s">
        <v>722</v>
      </c>
      <c r="B1088" s="304">
        <v>152</v>
      </c>
      <c r="C1088" s="295">
        <v>1085</v>
      </c>
      <c r="D1088" s="225" t="str">
        <f>IF(A1088="P",INDEX('LŠZ P'!A$2:AN$2000,B1088,11),INDEX('LŠZ H'!A$2:AM$2000,B1088,11))</f>
        <v>Sean Francis ALLOCCA</v>
      </c>
      <c r="E1088" s="297" t="str">
        <f>IF(A1088="P",INDEX('LŠZ P'!A$2:AN$2000,B1088,5),INDEX('LŠZ H'!A$2:AM$2000,B1088,5))</f>
        <v>OM-P152</v>
      </c>
      <c r="F1088" s="298">
        <f>IF(A1088="P",INDEX('LŠZ P'!A$2:AN$2000,B1088,6),INDEX('LŠZ H'!A$2:AM$2000,B1088,6))</f>
        <v>0</v>
      </c>
      <c r="G1088" s="258" t="str">
        <f>IF(A1088="P",INDEX('LŠZ P'!A$2:AN$2000,B1088,21),INDEX('LŠZ H'!A$2:AM$2000,B1088,21))</f>
        <v>P</v>
      </c>
      <c r="H1088" s="298">
        <f>IF(A1088="P",INDEX('LŠZ P'!A$2:AN$2000,B1088,17),INDEX('LŠZ H'!A$2:AM$2000,B1088,17))</f>
        <v>18024</v>
      </c>
      <c r="I1088" s="226">
        <v>43143</v>
      </c>
      <c r="J1088" s="258" t="str">
        <f>IF(A1088="P",INDEX('LŠZ P'!A$2:AN$2000,B1088,2),INDEX('LŠZ H'!A$2:AM$2000,B1088,2))</f>
        <v>PK</v>
      </c>
      <c r="K1088" s="297" t="str">
        <f>IF(A1088="P",CONCATENATE(INDEX('LŠZ P'!A$2:AN$2000,B1088,24),",",INDEX('LŠZ P'!A$2:AN$2000,B1088,26)," ",INDEX('LŠZ P'!A$2:AN$2000,B1088,25)),CONCATENATE(INDEX('LŠZ H'!A$2:AM$2000,B1088,24),",",INDEX('LŠZ H'!A$2:AM$2000,B1088,26)," ",INDEX('LŠZ H'!A$2:AM$2000,B1088,25)))</f>
        <v>J.Holčeka 391,EN-B 45311</v>
      </c>
      <c r="L1088" s="297" t="str">
        <f>IF(A1088="P",INDEX('LŠZ P'!A$2:AN$2000,B1088,20),INDEX('LŠZ H'!A$2:AM$2000,B1088,20))</f>
        <v>Šimko</v>
      </c>
      <c r="M1088" s="297" t="str">
        <f>IF(A1088="P",CONCATENATE(INDEX('LŠZ P'!A$2:AN$2000,B1088,3),"/",INDEX('LŠZ P'!A$2:AN$2000,B1088,4)),CONCATENATE(INDEX('LŠZ H'!A$2:AM$2000,B1088,3),"/",INDEX('LŠZ H'!A$2:AM$2000,B1088,4)))</f>
        <v>WASP Motor M/</v>
      </c>
      <c r="N1088" s="297" t="e">
        <f>IF(A1088="P",CONCATENATE(INDEX('LŠZ P'!A$2:AN$2000,B1088,23),";",INDEX('LŠZ P'!A$2:AN$2000,B1088,42)),CONCATENATE(INDEX('LŠZ H'!A$2:AM$2000,B1088,23),";",INDEX('LŠZ H'!A$2:AM$2000,B1088,39)))</f>
        <v>#REF!</v>
      </c>
      <c r="O1088" s="401">
        <v>43865</v>
      </c>
      <c r="P1088" s="400"/>
    </row>
    <row r="1089" spans="1:16" s="396" customFormat="1">
      <c r="A1089" s="302" t="s">
        <v>722</v>
      </c>
      <c r="B1089" s="304">
        <v>457</v>
      </c>
      <c r="C1089" s="295">
        <v>1086</v>
      </c>
      <c r="D1089" s="225" t="str">
        <f>IF(A1089="P",INDEX('LŠZ P'!A$2:AN$2000,B1089,11),INDEX('LŠZ H'!A$2:AM$2000,B1089,11))</f>
        <v>Matej MÜHELYI</v>
      </c>
      <c r="E1089" s="297" t="str">
        <f>IF(A1089="P",INDEX('LŠZ P'!A$2:AN$2000,B1089,5),INDEX('LŠZ H'!A$2:AM$2000,B1089,5))</f>
        <v>OM-P457</v>
      </c>
      <c r="F1089" s="298">
        <f>IF(A1089="P",INDEX('LŠZ P'!A$2:AN$2000,B1089,6),INDEX('LŠZ H'!A$2:AM$2000,B1089,6))</f>
        <v>0</v>
      </c>
      <c r="G1089" s="258" t="str">
        <f>IF(A1089="P",INDEX('LŠZ P'!A$2:AN$2000,B1089,21),INDEX('LŠZ H'!A$2:AM$2000,B1089,21))</f>
        <v>V</v>
      </c>
      <c r="H1089" s="298">
        <f>IF(A1089="P",INDEX('LŠZ P'!A$2:AN$2000,B1089,17),INDEX('LŠZ H'!A$2:AM$2000,B1089,17))</f>
        <v>22327</v>
      </c>
      <c r="I1089" s="226">
        <v>43146</v>
      </c>
      <c r="J1089" s="258" t="str">
        <f>IF(A1089="P",INDEX('LŠZ P'!A$2:AN$2000,B1089,2),INDEX('LŠZ H'!A$2:AM$2000,B1089,2))</f>
        <v>PK</v>
      </c>
      <c r="K1089" s="297" t="str">
        <f>IF(A1089="P",CONCATENATE(INDEX('LŠZ P'!A$2:AN$2000,B1089,24),",",INDEX('LŠZ P'!A$2:AN$2000,B1089,26)," ",INDEX('LŠZ P'!A$2:AN$2000,B1089,25)),CONCATENATE(INDEX('LŠZ H'!A$2:AM$2000,B1089,24),",",INDEX('LŠZ H'!A$2:AM$2000,B1089,26)," ",INDEX('LŠZ H'!A$2:AM$2000,B1089,25)))</f>
        <v>Gemerská 1776/6,EN-A 45410</v>
      </c>
      <c r="L1089" s="297" t="str">
        <f>IF(A1089="P",INDEX('LŠZ P'!A$2:AN$2000,B1089,20),INDEX('LŠZ H'!A$2:AM$2000,B1089,20))</f>
        <v>Muhelyi</v>
      </c>
      <c r="M1089" s="297" t="str">
        <f>IF(A1089="P",CONCATENATE(INDEX('LŠZ P'!A$2:AN$2000,B1089,3),"/",INDEX('LŠZ P'!A$2:AN$2000,B1089,4)),CONCATENATE(INDEX('LŠZ H'!A$2:AM$2000,B1089,3),"/",INDEX('LŠZ H'!A$2:AM$2000,B1089,4)))</f>
        <v>ALPHA 7 28/</v>
      </c>
      <c r="N1089" s="297" t="e">
        <f>IF(A1089="P",CONCATENATE(INDEX('LŠZ P'!A$2:AN$2000,B1089,23),";",INDEX('LŠZ P'!A$2:AN$2000,B1089,42)),CONCATENATE(INDEX('LŠZ H'!A$2:AM$2000,B1089,23),";",INDEX('LŠZ H'!A$2:AM$2000,B1089,39)))</f>
        <v>#REF!</v>
      </c>
      <c r="O1089" s="401">
        <v>43866</v>
      </c>
      <c r="P1089" s="400"/>
    </row>
    <row r="1090" spans="1:16" s="396" customFormat="1">
      <c r="A1090" s="302" t="s">
        <v>722</v>
      </c>
      <c r="B1090" s="304">
        <v>21</v>
      </c>
      <c r="C1090" s="295">
        <v>1087</v>
      </c>
      <c r="D1090" s="225" t="str">
        <f>IF(A1090="P",INDEX('LŠZ P'!A$2:AN$2000,B1090,11),INDEX('LŠZ H'!A$2:AM$2000,B1090,11))</f>
        <v>Miloš HLINKA</v>
      </c>
      <c r="E1090" s="297" t="str">
        <f>IF(A1090="P",INDEX('LŠZ P'!A$2:AN$2000,B1090,5),INDEX('LŠZ H'!A$2:AM$2000,B1090,5))</f>
        <v>OM-P021</v>
      </c>
      <c r="F1090" s="298">
        <f>IF(A1090="P",INDEX('LŠZ P'!A$2:AN$2000,B1090,6),INDEX('LŠZ H'!A$2:AM$2000,B1090,6))</f>
        <v>0</v>
      </c>
      <c r="G1090" s="258" t="str">
        <f>IF(A1090="P",INDEX('LŠZ P'!A$2:AN$2000,B1090,21),INDEX('LŠZ H'!A$2:AM$2000,B1090,21))</f>
        <v>V</v>
      </c>
      <c r="H1090" s="298">
        <f>IF(A1090="P",INDEX('LŠZ P'!A$2:AN$2000,B1090,17),INDEX('LŠZ H'!A$2:AM$2000,B1090,17))</f>
        <v>22216</v>
      </c>
      <c r="I1090" s="226">
        <v>43146</v>
      </c>
      <c r="J1090" s="258" t="str">
        <f>IF(A1090="P",INDEX('LŠZ P'!A$2:AN$2000,B1090,2),INDEX('LŠZ H'!A$2:AM$2000,B1090,2))</f>
        <v>PK</v>
      </c>
      <c r="K1090" s="297" t="str">
        <f>IF(A1090="P",CONCATENATE(INDEX('LŠZ P'!A$2:AN$2000,B1090,24),",",INDEX('LŠZ P'!A$2:AN$2000,B1090,26)," ",INDEX('LŠZ P'!A$2:AN$2000,B1090,25)),CONCATENATE(INDEX('LŠZ H'!A$2:AM$2000,B1090,24),",",INDEX('LŠZ H'!A$2:AM$2000,B1090,26)," ",INDEX('LŠZ H'!A$2:AM$2000,B1090,25)))</f>
        <v>gen. Svobodu 828/61,EN-B 45354</v>
      </c>
      <c r="L1090" s="297" t="str">
        <f>IF(A1090="P",INDEX('LŠZ P'!A$2:AN$2000,B1090,20),INDEX('LŠZ H'!A$2:AM$2000,B1090,20))</f>
        <v>Vyparina</v>
      </c>
      <c r="M1090" s="297" t="str">
        <f>IF(A1090="P",CONCATENATE(INDEX('LŠZ P'!A$2:AN$2000,B1090,3),"/",INDEX('LŠZ P'!A$2:AN$2000,B1090,4)),CONCATENATE(INDEX('LŠZ H'!A$2:AM$2000,B1090,3),"/",INDEX('LŠZ H'!A$2:AM$2000,B1090,4)))</f>
        <v>RUSH 4 ML/</v>
      </c>
      <c r="N1090" s="297" t="e">
        <f>IF(A1090="P",CONCATENATE(INDEX('LŠZ P'!A$2:AN$2000,B1090,23),";",INDEX('LŠZ P'!A$2:AN$2000,B1090,42)),CONCATENATE(INDEX('LŠZ H'!A$2:AM$2000,B1090,23),";",INDEX('LŠZ H'!A$2:AM$2000,B1090,39)))</f>
        <v>#REF!</v>
      </c>
      <c r="O1090" s="401">
        <v>43869</v>
      </c>
      <c r="P1090" s="400"/>
    </row>
    <row r="1091" spans="1:16" s="396" customFormat="1">
      <c r="A1091" s="302" t="s">
        <v>722</v>
      </c>
      <c r="B1091" s="304">
        <v>547</v>
      </c>
      <c r="C1091" s="295">
        <v>1088</v>
      </c>
      <c r="D1091" s="225" t="str">
        <f>IF(A1091="P",INDEX('LŠZ P'!A$2:AN$2000,B1091,11),INDEX('LŠZ H'!A$2:AM$2000,B1091,11))</f>
        <v>NANOTRADING s.r.o.</v>
      </c>
      <c r="E1091" s="297" t="str">
        <f>IF(A1091="P",INDEX('LŠZ P'!A$2:AN$2000,B1091,5),INDEX('LŠZ H'!A$2:AM$2000,B1091,5))</f>
        <v>OM-P547</v>
      </c>
      <c r="F1091" s="298">
        <f>IF(A1091="P",INDEX('LŠZ P'!A$2:AN$2000,B1091,6),INDEX('LŠZ H'!A$2:AM$2000,B1091,6))</f>
        <v>0</v>
      </c>
      <c r="G1091" s="258" t="str">
        <f>IF(A1091="P",INDEX('LŠZ P'!A$2:AN$2000,B1091,21),INDEX('LŠZ H'!A$2:AM$2000,B1091,21))</f>
        <v>P</v>
      </c>
      <c r="H1091" s="298">
        <f>IF(A1091="P",INDEX('LŠZ P'!A$2:AN$2000,B1091,17),INDEX('LŠZ H'!A$2:AM$2000,B1091,17))</f>
        <v>21147</v>
      </c>
      <c r="I1091" s="226">
        <v>43146</v>
      </c>
      <c r="J1091" s="258" t="str">
        <f>IF(A1091="P",INDEX('LŠZ P'!A$2:AN$2000,B1091,2),INDEX('LŠZ H'!A$2:AM$2000,B1091,2))</f>
        <v>PK</v>
      </c>
      <c r="K1091" s="297" t="str">
        <f>IF(A1091="P",CONCATENATE(INDEX('LŠZ P'!A$2:AN$2000,B1091,24),",",INDEX('LŠZ P'!A$2:AN$2000,B1091,26)," ",INDEX('LŠZ P'!A$2:AN$2000,B1091,25)),CONCATENATE(INDEX('LŠZ H'!A$2:AM$2000,B1091,24),",",INDEX('LŠZ H'!A$2:AM$2000,B1091,26)," ",INDEX('LŠZ H'!A$2:AM$2000,B1091,25)))</f>
        <v>Rosinská cesta 9,EN-A 45735</v>
      </c>
      <c r="L1091" s="297" t="str">
        <f>IF(A1091="P",INDEX('LŠZ P'!A$2:AN$2000,B1091,20),INDEX('LŠZ H'!A$2:AM$2000,B1091,20))</f>
        <v>Vrabec</v>
      </c>
      <c r="M1091" s="297" t="str">
        <f>IF(A1091="P",CONCATENATE(INDEX('LŠZ P'!A$2:AN$2000,B1091,3),"/",INDEX('LŠZ P'!A$2:AN$2000,B1091,4)),CONCATENATE(INDEX('LŠZ H'!A$2:AM$2000,B1091,3),"/",INDEX('LŠZ H'!A$2:AM$2000,B1091,4)))</f>
        <v>PLUTO 4 L/</v>
      </c>
      <c r="N1091" s="297" t="e">
        <f>IF(A1091="P",CONCATENATE(INDEX('LŠZ P'!A$2:AN$2000,B1091,23),";",INDEX('LŠZ P'!A$2:AN$2000,B1091,42)),CONCATENATE(INDEX('LŠZ H'!A$2:AM$2000,B1091,23),";",INDEX('LŠZ H'!A$2:AM$2000,B1091,39)))</f>
        <v>#REF!</v>
      </c>
      <c r="O1091" s="401">
        <v>43869</v>
      </c>
      <c r="P1091" s="400"/>
    </row>
    <row r="1092" spans="1:16" s="396" customFormat="1">
      <c r="A1092" s="302" t="s">
        <v>722</v>
      </c>
      <c r="B1092" s="304">
        <v>1045</v>
      </c>
      <c r="C1092" s="295">
        <v>1089</v>
      </c>
      <c r="D1092" s="225" t="str">
        <f>IF(A1092="P",INDEX('LŠZ P'!A$2:AN$2000,B1092,11),INDEX('LŠZ H'!A$2:AM$2000,B1092,11))</f>
        <v>Karol MIKUŠ</v>
      </c>
      <c r="E1092" s="297" t="str">
        <f>IF(A1092="P",INDEX('LŠZ P'!A$2:AN$2000,B1092,5),INDEX('LŠZ H'!A$2:AM$2000,B1092,5))</f>
        <v>OM-L045</v>
      </c>
      <c r="F1092" s="298" t="str">
        <f>IF(A1092="P",INDEX('LŠZ P'!A$2:AN$2000,B1092,6),INDEX('LŠZ H'!A$2:AM$2000,B1092,6))</f>
        <v>L045</v>
      </c>
      <c r="G1092" s="258" t="str">
        <f>IF(A1092="P",INDEX('LŠZ P'!A$2:AN$2000,B1092,21),INDEX('LŠZ H'!A$2:AM$2000,B1092,21))</f>
        <v>P/P</v>
      </c>
      <c r="H1092" s="298">
        <f>IF(A1092="P",INDEX('LŠZ P'!A$2:AN$2000,B1092,17),INDEX('LŠZ H'!A$2:AM$2000,B1092,17))</f>
        <v>23060</v>
      </c>
      <c r="I1092" s="226">
        <v>43146</v>
      </c>
      <c r="J1092" s="258" t="str">
        <f>IF(A1092="P",INDEX('LŠZ P'!A$2:AN$2000,B1092,2),INDEX('LŠZ H'!A$2:AM$2000,B1092,2))</f>
        <v>MPK</v>
      </c>
      <c r="K1092" s="297" t="str">
        <f>IF(A1092="P",CONCATENATE(INDEX('LŠZ P'!A$2:AN$2000,B1092,24),",",INDEX('LŠZ P'!A$2:AN$2000,B1092,26)," ",INDEX('LŠZ P'!A$2:AN$2000,B1092,25)),CONCATENATE(INDEX('LŠZ H'!A$2:AM$2000,B1092,24),",",INDEX('LŠZ H'!A$2:AM$2000,B1092,26)," ",INDEX('LŠZ H'!A$2:AM$2000,B1092,25)))</f>
        <v>Lysákova 20,EN-B 46033</v>
      </c>
      <c r="L1092" s="297" t="str">
        <f>IF(A1092="P",INDEX('LŠZ P'!A$2:AN$2000,B1092,20),INDEX('LŠZ H'!A$2:AM$2000,B1092,20))</f>
        <v>Čierny/Mitter</v>
      </c>
      <c r="M1092" s="297" t="str">
        <f>IF(A1092="P",CONCATENATE(INDEX('LŠZ P'!A$2:AN$2000,B1092,3),"/",INDEX('LŠZ P'!A$2:AN$2000,B1092,4)),CONCATENATE(INDEX('LŠZ H'!A$2:AM$2000,B1092,3),"/",INDEX('LŠZ H'!A$2:AM$2000,B1092,4)))</f>
        <v>PLUTO 3 L/NIMBUS MONO 1</v>
      </c>
      <c r="N1092" s="297" t="e">
        <f>IF(A1092="P",CONCATENATE(INDEX('LŠZ P'!A$2:AN$2000,B1092,23),";",INDEX('LŠZ P'!A$2:AN$2000,B1092,42)),CONCATENATE(INDEX('LŠZ H'!A$2:AM$2000,B1092,23),";",INDEX('LŠZ H'!A$2:AM$2000,B1092,39)))</f>
        <v>#REF!</v>
      </c>
      <c r="O1092" s="401">
        <v>43866</v>
      </c>
      <c r="P1092" s="400"/>
    </row>
    <row r="1093" spans="1:16" s="396" customFormat="1">
      <c r="A1093" s="302" t="s">
        <v>722</v>
      </c>
      <c r="B1093" s="304">
        <v>91</v>
      </c>
      <c r="C1093" s="295">
        <v>1090</v>
      </c>
      <c r="D1093" s="225" t="str">
        <f>IF(A1093="P",INDEX('LŠZ P'!A$2:AN$2000,B1093,11),INDEX('LŠZ H'!A$2:AM$2000,B1093,11))</f>
        <v>Marián ČEROVSKÝ</v>
      </c>
      <c r="E1093" s="297" t="str">
        <f>IF(A1093="P",INDEX('LŠZ P'!A$2:AN$2000,B1093,5),INDEX('LŠZ H'!A$2:AM$2000,B1093,5))</f>
        <v>OM-P091</v>
      </c>
      <c r="F1093" s="298">
        <f>IF(A1093="P",INDEX('LŠZ P'!A$2:AN$2000,B1093,6),INDEX('LŠZ H'!A$2:AM$2000,B1093,6))</f>
        <v>0</v>
      </c>
      <c r="G1093" s="258" t="str">
        <f>IF(A1093="P",INDEX('LŠZ P'!A$2:AN$2000,B1093,21),INDEX('LŠZ H'!A$2:AM$2000,B1093,21))</f>
        <v>P</v>
      </c>
      <c r="H1093" s="298">
        <f>IF(A1093="P",INDEX('LŠZ P'!A$2:AN$2000,B1093,17),INDEX('LŠZ H'!A$2:AM$2000,B1093,17))</f>
        <v>20348</v>
      </c>
      <c r="I1093" s="226">
        <v>43146</v>
      </c>
      <c r="J1093" s="258" t="str">
        <f>IF(A1093="P",INDEX('LŠZ P'!A$2:AN$2000,B1093,2),INDEX('LŠZ H'!A$2:AM$2000,B1093,2))</f>
        <v>PK</v>
      </c>
      <c r="K1093" s="297" t="str">
        <f>IF(A1093="P",CONCATENATE(INDEX('LŠZ P'!A$2:AN$2000,B1093,24),",",INDEX('LŠZ P'!A$2:AN$2000,B1093,26)," ",INDEX('LŠZ P'!A$2:AN$2000,B1093,25)),CONCATENATE(INDEX('LŠZ H'!A$2:AM$2000,B1093,24),",",INDEX('LŠZ H'!A$2:AM$2000,B1093,26)," ",INDEX('LŠZ H'!A$2:AM$2000,B1093,25)))</f>
        <v>Novosady 13,EN-B 44602</v>
      </c>
      <c r="L1093" s="297" t="str">
        <f>IF(A1093="P",INDEX('LŠZ P'!A$2:AN$2000,B1093,20),INDEX('LŠZ H'!A$2:AM$2000,B1093,20))</f>
        <v>Vyparina</v>
      </c>
      <c r="M1093" s="297" t="str">
        <f>IF(A1093="P",CONCATENATE(INDEX('LŠZ P'!A$2:AN$2000,B1093,3),"/",INDEX('LŠZ P'!A$2:AN$2000,B1093,4)),CONCATENATE(INDEX('LŠZ H'!A$2:AM$2000,B1093,3),"/",INDEX('LŠZ H'!A$2:AM$2000,B1093,4)))</f>
        <v>ROOK 2 ML/</v>
      </c>
      <c r="N1093" s="297" t="e">
        <f>IF(A1093="P",CONCATENATE(INDEX('LŠZ P'!A$2:AN$2000,B1093,23),";",INDEX('LŠZ P'!A$2:AN$2000,B1093,42)),CONCATENATE(INDEX('LŠZ H'!A$2:AM$2000,B1093,23),";",INDEX('LŠZ H'!A$2:AM$2000,B1093,39)))</f>
        <v>#REF!</v>
      </c>
      <c r="O1093" s="401">
        <v>43869</v>
      </c>
      <c r="P1093" s="400"/>
    </row>
    <row r="1094" spans="1:16" s="396" customFormat="1">
      <c r="A1094" s="302" t="s">
        <v>722</v>
      </c>
      <c r="B1094" s="304">
        <v>1303</v>
      </c>
      <c r="C1094" s="295">
        <v>1091</v>
      </c>
      <c r="D1094" s="225" t="str">
        <f>IF(A1094="P",INDEX('LŠZ P'!A$2:AN$2000,B1094,11),INDEX('LŠZ H'!A$2:AM$2000,B1094,11))</f>
        <v>Peter HOSSA</v>
      </c>
      <c r="E1094" s="297" t="str">
        <f>IF(A1094="P",INDEX('LŠZ P'!A$2:AN$2000,B1094,5),INDEX('LŠZ H'!A$2:AM$2000,B1094,5))</f>
        <v>OM-L303</v>
      </c>
      <c r="F1094" s="298">
        <f>IF(A1094="P",INDEX('LŠZ P'!A$2:AN$2000,B1094,6),INDEX('LŠZ H'!A$2:AM$2000,B1094,6))</f>
        <v>0</v>
      </c>
      <c r="G1094" s="258" t="str">
        <f>IF(A1094="P",INDEX('LŠZ P'!A$2:AN$2000,B1094,21),INDEX('LŠZ H'!A$2:AM$2000,B1094,21))</f>
        <v>P</v>
      </c>
      <c r="H1094" s="298">
        <f>IF(A1094="P",INDEX('LŠZ P'!A$2:AN$2000,B1094,17),INDEX('LŠZ H'!A$2:AM$2000,B1094,17))</f>
        <v>17339</v>
      </c>
      <c r="I1094" s="226">
        <v>43146</v>
      </c>
      <c r="J1094" s="258" t="str">
        <f>IF(A1094="P",INDEX('LŠZ P'!A$2:AN$2000,B1094,2),INDEX('LŠZ H'!A$2:AM$2000,B1094,2))</f>
        <v>PK</v>
      </c>
      <c r="K1094" s="297" t="str">
        <f>IF(A1094="P",CONCATENATE(INDEX('LŠZ P'!A$2:AN$2000,B1094,24),",",INDEX('LŠZ P'!A$2:AN$2000,B1094,26)," ",INDEX('LŠZ P'!A$2:AN$2000,B1094,25)),CONCATENATE(INDEX('LŠZ H'!A$2:AM$2000,B1094,24),",",INDEX('LŠZ H'!A$2:AM$2000,B1094,26)," ",INDEX('LŠZ H'!A$2:AM$2000,B1094,25)))</f>
        <v>Palárikova 464/13,EN-B 45306</v>
      </c>
      <c r="L1094" s="297" t="str">
        <f>IF(A1094="P",INDEX('LŠZ P'!A$2:AN$2000,B1094,20),INDEX('LŠZ H'!A$2:AM$2000,B1094,20))</f>
        <v>Vyparina</v>
      </c>
      <c r="M1094" s="297" t="str">
        <f>IF(A1094="P",CONCATENATE(INDEX('LŠZ P'!A$2:AN$2000,B1094,3),"/",INDEX('LŠZ P'!A$2:AN$2000,B1094,4)),CONCATENATE(INDEX('LŠZ H'!A$2:AM$2000,B1094,3),"/",INDEX('LŠZ H'!A$2:AM$2000,B1094,4)))</f>
        <v>ROOK 2 MS/</v>
      </c>
      <c r="N1094" s="297" t="e">
        <f>IF(A1094="P",CONCATENATE(INDEX('LŠZ P'!A$2:AN$2000,B1094,23),";",INDEX('LŠZ P'!A$2:AN$2000,B1094,42)),CONCATENATE(INDEX('LŠZ H'!A$2:AM$2000,B1094,23),";",INDEX('LŠZ H'!A$2:AM$2000,B1094,39)))</f>
        <v>#REF!</v>
      </c>
      <c r="O1094" s="401">
        <v>43869</v>
      </c>
      <c r="P1094" s="400"/>
    </row>
    <row r="1095" spans="1:16" s="396" customFormat="1">
      <c r="A1095" s="302" t="s">
        <v>722</v>
      </c>
      <c r="B1095" s="304">
        <v>428</v>
      </c>
      <c r="C1095" s="295">
        <v>1092</v>
      </c>
      <c r="D1095" s="225" t="str">
        <f>IF(A1095="P",INDEX('LŠZ P'!A$2:AN$2000,B1095,11),INDEX('LŠZ H'!A$2:AM$2000,B1095,11))</f>
        <v>Matej MÜHELYI</v>
      </c>
      <c r="E1095" s="297" t="str">
        <f>IF(A1095="P",INDEX('LŠZ P'!A$2:AN$2000,B1095,5),INDEX('LŠZ H'!A$2:AM$2000,B1095,5))</f>
        <v>OM-P428</v>
      </c>
      <c r="F1095" s="298">
        <f>IF(A1095="P",INDEX('LŠZ P'!A$2:AN$2000,B1095,6),INDEX('LŠZ H'!A$2:AM$2000,B1095,6))</f>
        <v>0</v>
      </c>
      <c r="G1095" s="258" t="str">
        <f>IF(A1095="P",INDEX('LŠZ P'!A$2:AN$2000,B1095,21),INDEX('LŠZ H'!A$2:AM$2000,B1095,21))</f>
        <v>V</v>
      </c>
      <c r="H1095" s="298">
        <f>IF(A1095="P",INDEX('LŠZ P'!A$2:AN$2000,B1095,17),INDEX('LŠZ H'!A$2:AM$2000,B1095,17))</f>
        <v>22327</v>
      </c>
      <c r="I1095" s="226">
        <v>43146</v>
      </c>
      <c r="J1095" s="258" t="str">
        <f>IF(A1095="P",INDEX('LŠZ P'!A$2:AN$2000,B1095,2),INDEX('LŠZ H'!A$2:AM$2000,B1095,2))</f>
        <v>PK</v>
      </c>
      <c r="K1095" s="297" t="str">
        <f>IF(A1095="P",CONCATENATE(INDEX('LŠZ P'!A$2:AN$2000,B1095,24),",",INDEX('LŠZ P'!A$2:AN$2000,B1095,26)," ",INDEX('LŠZ P'!A$2:AN$2000,B1095,25)),CONCATENATE(INDEX('LŠZ H'!A$2:AM$2000,B1095,24),",",INDEX('LŠZ H'!A$2:AM$2000,B1095,26)," ",INDEX('LŠZ H'!A$2:AM$2000,B1095,25)))</f>
        <v>Gemerská 1776/6,EN-A 45410</v>
      </c>
      <c r="L1095" s="297" t="str">
        <f>IF(A1095="P",INDEX('LŠZ P'!A$2:AN$2000,B1095,20),INDEX('LŠZ H'!A$2:AM$2000,B1095,20))</f>
        <v>Muhelyi</v>
      </c>
      <c r="M1095" s="297" t="str">
        <f>IF(A1095="P",CONCATENATE(INDEX('LŠZ P'!A$2:AN$2000,B1095,3),"/",INDEX('LŠZ P'!A$2:AN$2000,B1095,4)),CONCATENATE(INDEX('LŠZ H'!A$2:AM$2000,B1095,3),"/",INDEX('LŠZ H'!A$2:AM$2000,B1095,4)))</f>
        <v>ALPHA 7 26/</v>
      </c>
      <c r="N1095" s="297" t="e">
        <f>IF(A1095="P",CONCATENATE(INDEX('LŠZ P'!A$2:AN$2000,B1095,23),";",INDEX('LŠZ P'!A$2:AN$2000,B1095,42)),CONCATENATE(INDEX('LŠZ H'!A$2:AM$2000,B1095,23),";",INDEX('LŠZ H'!A$2:AM$2000,B1095,39)))</f>
        <v>#REF!</v>
      </c>
      <c r="O1095" s="401">
        <v>43856</v>
      </c>
      <c r="P1095" s="400"/>
    </row>
    <row r="1096" spans="1:16" s="396" customFormat="1">
      <c r="A1096" s="302" t="s">
        <v>722</v>
      </c>
      <c r="B1096" s="304">
        <v>1137</v>
      </c>
      <c r="C1096" s="295">
        <v>1093</v>
      </c>
      <c r="D1096" s="225" t="str">
        <f>IF(A1096="P",INDEX('LŠZ P'!A$2:AN$2000,B1096,11),INDEX('LŠZ H'!A$2:AM$2000,B1096,11))</f>
        <v>Peter KOLÍNEK</v>
      </c>
      <c r="E1096" s="297" t="str">
        <f>IF(A1096="P",INDEX('LŠZ P'!A$2:AN$2000,B1096,5),INDEX('LŠZ H'!A$2:AM$2000,B1096,5))</f>
        <v>OM-L137</v>
      </c>
      <c r="F1096" s="298">
        <f>IF(A1096="P",INDEX('LŠZ P'!A$2:AN$2000,B1096,6),INDEX('LŠZ H'!A$2:AM$2000,B1096,6))</f>
        <v>0</v>
      </c>
      <c r="G1096" s="258" t="str">
        <f>IF(A1096="P",INDEX('LŠZ P'!A$2:AN$2000,B1096,21),INDEX('LŠZ H'!A$2:AM$2000,B1096,21))</f>
        <v>P</v>
      </c>
      <c r="H1096" s="298">
        <f>IF(A1096="P",INDEX('LŠZ P'!A$2:AN$2000,B1096,17),INDEX('LŠZ H'!A$2:AM$2000,B1096,17))</f>
        <v>21534</v>
      </c>
      <c r="I1096" s="226">
        <v>43146</v>
      </c>
      <c r="J1096" s="258" t="str">
        <f>IF(A1096="P",INDEX('LŠZ P'!A$2:AN$2000,B1096,2),INDEX('LŠZ H'!A$2:AM$2000,B1096,2))</f>
        <v>PK</v>
      </c>
      <c r="K1096" s="297" t="str">
        <f>IF(A1096="P",CONCATENATE(INDEX('LŠZ P'!A$2:AN$2000,B1096,24),",",INDEX('LŠZ P'!A$2:AN$2000,B1096,26)," ",INDEX('LŠZ P'!A$2:AN$2000,B1096,25)),CONCATENATE(INDEX('LŠZ H'!A$2:AM$2000,B1096,24),",",INDEX('LŠZ H'!A$2:AM$2000,B1096,26)," ",INDEX('LŠZ H'!A$2:AM$2000,B1096,25)))</f>
        <v>Rakoľuby 868,EN-A 45369</v>
      </c>
      <c r="L1096" s="297" t="str">
        <f>IF(A1096="P",INDEX('LŠZ P'!A$2:AN$2000,B1096,20),INDEX('LŠZ H'!A$2:AM$2000,B1096,20))</f>
        <v>Čierny</v>
      </c>
      <c r="M1096" s="297" t="str">
        <f>IF(A1096="P",CONCATENATE(INDEX('LŠZ P'!A$2:AN$2000,B1096,3),"/",INDEX('LŠZ P'!A$2:AN$2000,B1096,4)),CONCATENATE(INDEX('LŠZ H'!A$2:AM$2000,B1096,3),"/",INDEX('LŠZ H'!A$2:AM$2000,B1096,4)))</f>
        <v>COMPACT 3 L/</v>
      </c>
      <c r="N1096" s="297" t="e">
        <f>IF(A1096="P",CONCATENATE(INDEX('LŠZ P'!A$2:AN$2000,B1096,23),";",INDEX('LŠZ P'!A$2:AN$2000,B1096,42)),CONCATENATE(INDEX('LŠZ H'!A$2:AM$2000,B1096,23),";",INDEX('LŠZ H'!A$2:AM$2000,B1096,39)))</f>
        <v>#REF!</v>
      </c>
      <c r="O1096" s="401">
        <v>43856</v>
      </c>
      <c r="P1096" s="400"/>
    </row>
    <row r="1097" spans="1:16" s="396" customFormat="1">
      <c r="A1097" s="302" t="s">
        <v>722</v>
      </c>
      <c r="B1097" s="304">
        <v>1216</v>
      </c>
      <c r="C1097" s="295">
        <v>1094</v>
      </c>
      <c r="D1097" s="225" t="str">
        <f>IF(A1097="P",INDEX('LŠZ P'!A$2:AN$2000,B1097,11),INDEX('LŠZ H'!A$2:AM$2000,B1097,11))</f>
        <v>Mgr. Juraj DUDÁŠ</v>
      </c>
      <c r="E1097" s="297" t="str">
        <f>IF(A1097="P",INDEX('LŠZ P'!A$2:AN$2000,B1097,5),INDEX('LŠZ H'!A$2:AM$2000,B1097,5))</f>
        <v>OM-L216</v>
      </c>
      <c r="F1097" s="298">
        <f>IF(A1097="P",INDEX('LŠZ P'!A$2:AN$2000,B1097,6),INDEX('LŠZ H'!A$2:AM$2000,B1097,6))</f>
        <v>0</v>
      </c>
      <c r="G1097" s="258" t="str">
        <f>IF(A1097="P",INDEX('LŠZ P'!A$2:AN$2000,B1097,21),INDEX('LŠZ H'!A$2:AM$2000,B1097,21))</f>
        <v>V</v>
      </c>
      <c r="H1097" s="298">
        <f>IF(A1097="P",INDEX('LŠZ P'!A$2:AN$2000,B1097,17),INDEX('LŠZ H'!A$2:AM$2000,B1097,17))</f>
        <v>22537</v>
      </c>
      <c r="I1097" s="226">
        <v>43146</v>
      </c>
      <c r="J1097" s="258" t="str">
        <f>IF(A1097="P",INDEX('LŠZ P'!A$2:AN$2000,B1097,2),INDEX('LŠZ H'!A$2:AM$2000,B1097,2))</f>
        <v>PK</v>
      </c>
      <c r="K1097" s="297" t="str">
        <f>IF(A1097="P",CONCATENATE(INDEX('LŠZ P'!A$2:AN$2000,B1097,24),",",INDEX('LŠZ P'!A$2:AN$2000,B1097,26)," ",INDEX('LŠZ P'!A$2:AN$2000,B1097,25)),CONCATENATE(INDEX('LŠZ H'!A$2:AM$2000,B1097,24),",",INDEX('LŠZ H'!A$2:AM$2000,B1097,26)," ",INDEX('LŠZ H'!A$2:AM$2000,B1097,25)))</f>
        <v>Budatínska 49,EN-B 45139</v>
      </c>
      <c r="L1097" s="297" t="str">
        <f>IF(A1097="P",INDEX('LŠZ P'!A$2:AN$2000,B1097,20),INDEX('LŠZ H'!A$2:AM$2000,B1097,20))</f>
        <v>Čierny</v>
      </c>
      <c r="M1097" s="297" t="str">
        <f>IF(A1097="P",CONCATENATE(INDEX('LŠZ P'!A$2:AN$2000,B1097,3),"/",INDEX('LŠZ P'!A$2:AN$2000,B1097,4)),CONCATENATE(INDEX('LŠZ H'!A$2:AM$2000,B1097,3),"/",INDEX('LŠZ H'!A$2:AM$2000,B1097,4)))</f>
        <v>SPRINT S/</v>
      </c>
      <c r="N1097" s="297" t="e">
        <f>IF(A1097="P",CONCATENATE(INDEX('LŠZ P'!A$2:AN$2000,B1097,23),";",INDEX('LŠZ P'!A$2:AN$2000,B1097,42)),CONCATENATE(INDEX('LŠZ H'!A$2:AM$2000,B1097,23),";",INDEX('LŠZ H'!A$2:AM$2000,B1097,39)))</f>
        <v>#REF!</v>
      </c>
      <c r="O1097" s="401">
        <v>43855</v>
      </c>
      <c r="P1097" s="400"/>
    </row>
    <row r="1098" spans="1:16" s="396" customFormat="1">
      <c r="A1098" s="302" t="s">
        <v>722</v>
      </c>
      <c r="B1098" s="304">
        <v>609</v>
      </c>
      <c r="C1098" s="295">
        <v>1095</v>
      </c>
      <c r="D1098" s="225" t="str">
        <f>IF(A1098="P",INDEX('LŠZ P'!A$2:AN$2000,B1098,11),INDEX('LŠZ H'!A$2:AM$2000,B1098,11))</f>
        <v>Boris FREY</v>
      </c>
      <c r="E1098" s="297" t="str">
        <f>IF(A1098="P",INDEX('LŠZ P'!A$2:AN$2000,B1098,5),INDEX('LŠZ H'!A$2:AM$2000,B1098,5))</f>
        <v>OM-P609</v>
      </c>
      <c r="F1098" s="298" t="str">
        <f>IF(A1098="P",INDEX('LŠZ P'!A$2:AN$2000,B1098,6),INDEX('LŠZ H'!A$2:AM$2000,B1098,6))</f>
        <v>P169</v>
      </c>
      <c r="G1098" s="258" t="str">
        <f>IF(A1098="P",INDEX('LŠZ P'!A$2:AN$2000,B1098,21),INDEX('LŠZ H'!A$2:AM$2000,B1098,21))</f>
        <v>V</v>
      </c>
      <c r="H1098" s="298">
        <f>IF(A1098="P",INDEX('LŠZ P'!A$2:AN$2000,B1098,17),INDEX('LŠZ H'!A$2:AM$2000,B1098,17))</f>
        <v>22362</v>
      </c>
      <c r="I1098" s="226">
        <v>43146</v>
      </c>
      <c r="J1098" s="258" t="str">
        <f>IF(A1098="P",INDEX('LŠZ P'!A$2:AN$2000,B1098,2),INDEX('LŠZ H'!A$2:AM$2000,B1098,2))</f>
        <v>MPK</v>
      </c>
      <c r="K1098" s="297" t="str">
        <f>IF(A1098="P",CONCATENATE(INDEX('LŠZ P'!A$2:AN$2000,B1098,24),",",INDEX('LŠZ P'!A$2:AN$2000,B1098,26)," ",INDEX('LŠZ P'!A$2:AN$2000,B1098,25)),CONCATENATE(INDEX('LŠZ H'!A$2:AM$2000,B1098,24),",",INDEX('LŠZ H'!A$2:AM$2000,B1098,26)," ",INDEX('LŠZ H'!A$2:AM$2000,B1098,25)))</f>
        <v>Partizánska 25,EN-B 45420</v>
      </c>
      <c r="L1098" s="297" t="str">
        <f>IF(A1098="P",INDEX('LŠZ P'!A$2:AN$2000,B1098,20),INDEX('LŠZ H'!A$2:AM$2000,B1098,20))</f>
        <v>Mitter</v>
      </c>
      <c r="M1098" s="297" t="str">
        <f>IF(A1098="P",CONCATENATE(INDEX('LŠZ P'!A$2:AN$2000,B1098,3),"/",INDEX('LŠZ P'!A$2:AN$2000,B1098,4)),CONCATENATE(INDEX('LŠZ H'!A$2:AM$2000,B1098,3),"/",INDEX('LŠZ H'!A$2:AM$2000,B1098,4)))</f>
        <v>PLUTO 2 M/</v>
      </c>
      <c r="N1098" s="297" t="e">
        <f>IF(A1098="P",CONCATENATE(INDEX('LŠZ P'!A$2:AN$2000,B1098,23),";",INDEX('LŠZ P'!A$2:AN$2000,B1098,42)),CONCATENATE(INDEX('LŠZ H'!A$2:AM$2000,B1098,23),";",INDEX('LŠZ H'!A$2:AM$2000,B1098,39)))</f>
        <v>#REF!</v>
      </c>
      <c r="O1098" s="401">
        <v>43855</v>
      </c>
      <c r="P1098" s="400"/>
    </row>
    <row r="1099" spans="1:16" s="396" customFormat="1">
      <c r="A1099" s="302" t="s">
        <v>722</v>
      </c>
      <c r="B1099" s="304">
        <v>329</v>
      </c>
      <c r="C1099" s="295">
        <v>1096</v>
      </c>
      <c r="D1099" s="225" t="str">
        <f>IF(A1099="P",INDEX('LŠZ P'!A$2:AN$2000,B1099,11),INDEX('LŠZ H'!A$2:AM$2000,B1099,11))</f>
        <v>Štefan BENDÍK</v>
      </c>
      <c r="E1099" s="297" t="str">
        <f>IF(A1099="P",INDEX('LŠZ P'!A$2:AN$2000,B1099,5),INDEX('LŠZ H'!A$2:AM$2000,B1099,5))</f>
        <v>OM-P329</v>
      </c>
      <c r="F1099" s="298">
        <f>IF(A1099="P",INDEX('LŠZ P'!A$2:AN$2000,B1099,6),INDEX('LŠZ H'!A$2:AM$2000,B1099,6))</f>
        <v>0</v>
      </c>
      <c r="G1099" s="258" t="str">
        <f>IF(A1099="P",INDEX('LŠZ P'!A$2:AN$2000,B1099,21),INDEX('LŠZ H'!A$2:AM$2000,B1099,21))</f>
        <v>P</v>
      </c>
      <c r="H1099" s="298">
        <f>IF(A1099="P",INDEX('LŠZ P'!A$2:AN$2000,B1099,17),INDEX('LŠZ H'!A$2:AM$2000,B1099,17))</f>
        <v>22306</v>
      </c>
      <c r="I1099" s="226">
        <v>43146</v>
      </c>
      <c r="J1099" s="258" t="str">
        <f>IF(A1099="P",INDEX('LŠZ P'!A$2:AN$2000,B1099,2),INDEX('LŠZ H'!A$2:AM$2000,B1099,2))</f>
        <v>PK</v>
      </c>
      <c r="K1099" s="297" t="str">
        <f>IF(A1099="P",CONCATENATE(INDEX('LŠZ P'!A$2:AN$2000,B1099,24),",",INDEX('LŠZ P'!A$2:AN$2000,B1099,26)," ",INDEX('LŠZ P'!A$2:AN$2000,B1099,25)),CONCATENATE(INDEX('LŠZ H'!A$2:AM$2000,B1099,24),",",INDEX('LŠZ H'!A$2:AM$2000,B1099,26)," ",INDEX('LŠZ H'!A$2:AM$2000,B1099,25)))</f>
        <v>1.Mája 214/6,EN-C 45401</v>
      </c>
      <c r="L1099" s="297" t="str">
        <f>IF(A1099="P",INDEX('LŠZ P'!A$2:AN$2000,B1099,20),INDEX('LŠZ H'!A$2:AM$2000,B1099,20))</f>
        <v>Šleboda</v>
      </c>
      <c r="M1099" s="297" t="str">
        <f>IF(A1099="P",CONCATENATE(INDEX('LŠZ P'!A$2:AN$2000,B1099,3),"/",INDEX('LŠZ P'!A$2:AN$2000,B1099,4)),CONCATENATE(INDEX('LŠZ H'!A$2:AM$2000,B1099,3),"/",INDEX('LŠZ H'!A$2:AM$2000,B1099,4)))</f>
        <v>ASPEN 6 30/</v>
      </c>
      <c r="N1099" s="297" t="e">
        <f>IF(A1099="P",CONCATENATE(INDEX('LŠZ P'!A$2:AN$2000,B1099,23),";",INDEX('LŠZ P'!A$2:AN$2000,B1099,42)),CONCATENATE(INDEX('LŠZ H'!A$2:AM$2000,B1099,23),";",INDEX('LŠZ H'!A$2:AM$2000,B1099,39)))</f>
        <v>#REF!</v>
      </c>
      <c r="O1099" s="401">
        <v>43855</v>
      </c>
      <c r="P1099" s="400"/>
    </row>
    <row r="1100" spans="1:16" s="396" customFormat="1">
      <c r="A1100" s="302" t="s">
        <v>722</v>
      </c>
      <c r="B1100" s="304">
        <v>393</v>
      </c>
      <c r="C1100" s="295">
        <v>1097</v>
      </c>
      <c r="D1100" s="225" t="str">
        <f>IF(A1100="P",INDEX('LŠZ P'!A$2:AN$2000,B1100,11),INDEX('LŠZ H'!A$2:AM$2000,B1100,11))</f>
        <v>Marián ADAME</v>
      </c>
      <c r="E1100" s="297" t="str">
        <f>IF(A1100="P",INDEX('LŠZ P'!A$2:AN$2000,B1100,5),INDEX('LŠZ H'!A$2:AM$2000,B1100,5))</f>
        <v>OM-P393</v>
      </c>
      <c r="F1100" s="298">
        <f>IF(A1100="P",INDEX('LŠZ P'!A$2:AN$2000,B1100,6),INDEX('LŠZ H'!A$2:AM$2000,B1100,6))</f>
        <v>0</v>
      </c>
      <c r="G1100" s="258" t="str">
        <f>IF(A1100="P",INDEX('LŠZ P'!A$2:AN$2000,B1100,21),INDEX('LŠZ H'!A$2:AM$2000,B1100,21))</f>
        <v>V</v>
      </c>
      <c r="H1100" s="298">
        <f>IF(A1100="P",INDEX('LŠZ P'!A$2:AN$2000,B1100,17),INDEX('LŠZ H'!A$2:AM$2000,B1100,17))</f>
        <v>22322</v>
      </c>
      <c r="I1100" s="226">
        <v>43146</v>
      </c>
      <c r="J1100" s="258" t="str">
        <f>IF(A1100="P",INDEX('LŠZ P'!A$2:AN$2000,B1100,2),INDEX('LŠZ H'!A$2:AM$2000,B1100,2))</f>
        <v>MPK</v>
      </c>
      <c r="K1100" s="297" t="str">
        <f>IF(A1100="P",CONCATENATE(INDEX('LŠZ P'!A$2:AN$2000,B1100,24),",",INDEX('LŠZ P'!A$2:AN$2000,B1100,26)," ",INDEX('LŠZ P'!A$2:AN$2000,B1100,25)),CONCATENATE(INDEX('LŠZ H'!A$2:AM$2000,B1100,24),",",INDEX('LŠZ H'!A$2:AM$2000,B1100,26)," ",INDEX('LŠZ H'!A$2:AM$2000,B1100,25)))</f>
        <v>1.mája 1205/133,EN-A 45409</v>
      </c>
      <c r="L1100" s="297" t="str">
        <f>IF(A1100="P",INDEX('LŠZ P'!A$2:AN$2000,B1100,20),INDEX('LŠZ H'!A$2:AM$2000,B1100,20))</f>
        <v>Adame</v>
      </c>
      <c r="M1100" s="297" t="str">
        <f>IF(A1100="P",CONCATENATE(INDEX('LŠZ P'!A$2:AN$2000,B1100,3),"/",INDEX('LŠZ P'!A$2:AN$2000,B1100,4)),CONCATENATE(INDEX('LŠZ H'!A$2:AM$2000,B1100,3),"/",INDEX('LŠZ H'!A$2:AM$2000,B1100,4)))</f>
        <v>MUSE 5 29/</v>
      </c>
      <c r="N1100" s="297" t="e">
        <f>IF(A1100="P",CONCATENATE(INDEX('LŠZ P'!A$2:AN$2000,B1100,23),";",INDEX('LŠZ P'!A$2:AN$2000,B1100,42)),CONCATENATE(INDEX('LŠZ H'!A$2:AM$2000,B1100,23),";",INDEX('LŠZ H'!A$2:AM$2000,B1100,39)))</f>
        <v>#REF!</v>
      </c>
      <c r="O1100" s="401">
        <v>43855</v>
      </c>
      <c r="P1100" s="400"/>
    </row>
    <row r="1101" spans="1:16" s="396" customFormat="1">
      <c r="A1101" s="302" t="s">
        <v>722</v>
      </c>
      <c r="B1101" s="304">
        <v>1142</v>
      </c>
      <c r="C1101" s="295">
        <v>1098</v>
      </c>
      <c r="D1101" s="225" t="str">
        <f>IF(A1101="P",INDEX('LŠZ P'!A$2:AN$2000,B1101,11),INDEX('LŠZ H'!A$2:AM$2000,B1101,11))</f>
        <v>Marek JÁNOŠÍK</v>
      </c>
      <c r="E1101" s="297" t="str">
        <f>IF(A1101="P",INDEX('LŠZ P'!A$2:AN$2000,B1101,5),INDEX('LŠZ H'!A$2:AM$2000,B1101,5))</f>
        <v>OM-L142</v>
      </c>
      <c r="F1101" s="298">
        <f>IF(A1101="P",INDEX('LŠZ P'!A$2:AN$2000,B1101,6),INDEX('LŠZ H'!A$2:AM$2000,B1101,6))</f>
        <v>0</v>
      </c>
      <c r="G1101" s="258" t="str">
        <f>IF(A1101="P",INDEX('LŠZ P'!A$2:AN$2000,B1101,21),INDEX('LŠZ H'!A$2:AM$2000,B1101,21))</f>
        <v>P</v>
      </c>
      <c r="H1101" s="298">
        <f>IF(A1101="P",INDEX('LŠZ P'!A$2:AN$2000,B1101,17),INDEX('LŠZ H'!A$2:AM$2000,B1101,17))</f>
        <v>22118</v>
      </c>
      <c r="I1101" s="226">
        <v>43146</v>
      </c>
      <c r="J1101" s="258" t="str">
        <f>IF(A1101="P",INDEX('LŠZ P'!A$2:AN$2000,B1101,2),INDEX('LŠZ H'!A$2:AM$2000,B1101,2))</f>
        <v>PK</v>
      </c>
      <c r="K1101" s="297" t="str">
        <f>IF(A1101="P",CONCATENATE(INDEX('LŠZ P'!A$2:AN$2000,B1101,24),",",INDEX('LŠZ P'!A$2:AN$2000,B1101,26)," ",INDEX('LŠZ P'!A$2:AN$2000,B1101,25)),CONCATENATE(INDEX('LŠZ H'!A$2:AM$2000,B1101,24),",",INDEX('LŠZ H'!A$2:AM$2000,B1101,26)," ",INDEX('LŠZ H'!A$2:AM$2000,B1101,25)))</f>
        <v>Cyrila a Metoda 16/29,EN-C 45677</v>
      </c>
      <c r="L1101" s="297" t="str">
        <f>IF(A1101="P",INDEX('LŠZ P'!A$2:AN$2000,B1101,20),INDEX('LŠZ H'!A$2:AM$2000,B1101,20))</f>
        <v>Jánošík</v>
      </c>
      <c r="M1101" s="297" t="str">
        <f>IF(A1101="P",CONCATENATE(INDEX('LŠZ P'!A$2:AN$2000,B1101,3),"/",INDEX('LŠZ P'!A$2:AN$2000,B1101,4)),CONCATENATE(INDEX('LŠZ H'!A$2:AM$2000,B1101,3),"/",INDEX('LŠZ H'!A$2:AM$2000,B1101,4)))</f>
        <v>TRANGO XC 3 M/</v>
      </c>
      <c r="N1101" s="297" t="e">
        <f>IF(A1101="P",CONCATENATE(INDEX('LŠZ P'!A$2:AN$2000,B1101,23),";",INDEX('LŠZ P'!A$2:AN$2000,B1101,42)),CONCATENATE(INDEX('LŠZ H'!A$2:AM$2000,B1101,23),";",INDEX('LŠZ H'!A$2:AM$2000,B1101,39)))</f>
        <v>#REF!</v>
      </c>
      <c r="O1101" s="401">
        <v>43855</v>
      </c>
      <c r="P1101" s="400"/>
    </row>
    <row r="1102" spans="1:16" s="396" customFormat="1">
      <c r="A1102" s="302" t="s">
        <v>722</v>
      </c>
      <c r="B1102" s="304">
        <v>25</v>
      </c>
      <c r="C1102" s="295">
        <v>1099</v>
      </c>
      <c r="D1102" s="225" t="str">
        <f>IF(A1102="P",INDEX('LŠZ P'!A$2:AN$2000,B1102,11),INDEX('LŠZ H'!A$2:AM$2000,B1102,11))</f>
        <v>Marek JÁNOŠÍK</v>
      </c>
      <c r="E1102" s="297" t="str">
        <f>IF(A1102="P",INDEX('LŠZ P'!A$2:AN$2000,B1102,5),INDEX('LŠZ H'!A$2:AM$2000,B1102,5))</f>
        <v>OM-P025</v>
      </c>
      <c r="F1102" s="298">
        <f>IF(A1102="P",INDEX('LŠZ P'!A$2:AN$2000,B1102,6),INDEX('LŠZ H'!A$2:AM$2000,B1102,6))</f>
        <v>0</v>
      </c>
      <c r="G1102" s="258" t="str">
        <f>IF(A1102="P",INDEX('LŠZ P'!A$2:AN$2000,B1102,21),INDEX('LŠZ H'!A$2:AM$2000,B1102,21))</f>
        <v>P</v>
      </c>
      <c r="H1102" s="298">
        <f>IF(A1102="P",INDEX('LŠZ P'!A$2:AN$2000,B1102,17),INDEX('LŠZ H'!A$2:AM$2000,B1102,17))</f>
        <v>20091</v>
      </c>
      <c r="I1102" s="226">
        <v>43146</v>
      </c>
      <c r="J1102" s="258" t="str">
        <f>IF(A1102="P",INDEX('LŠZ P'!A$2:AN$2000,B1102,2),INDEX('LŠZ H'!A$2:AM$2000,B1102,2))</f>
        <v>PK</v>
      </c>
      <c r="K1102" s="297" t="str">
        <f>IF(A1102="P",CONCATENATE(INDEX('LŠZ P'!A$2:AN$2000,B1102,24),",",INDEX('LŠZ P'!A$2:AN$2000,B1102,26)," ",INDEX('LŠZ P'!A$2:AN$2000,B1102,25)),CONCATENATE(INDEX('LŠZ H'!A$2:AM$2000,B1102,24),",",INDEX('LŠZ H'!A$2:AM$2000,B1102,26)," ",INDEX('LŠZ H'!A$2:AM$2000,B1102,25)))</f>
        <v>Cyrila a Metoda 16/29,EN-C 45677</v>
      </c>
      <c r="L1102" s="297" t="str">
        <f>IF(A1102="P",INDEX('LŠZ P'!A$2:AN$2000,B1102,20),INDEX('LŠZ H'!A$2:AM$2000,B1102,20))</f>
        <v>Jánošík</v>
      </c>
      <c r="M1102" s="297" t="str">
        <f>IF(A1102="P",CONCATENATE(INDEX('LŠZ P'!A$2:AN$2000,B1102,3),"/",INDEX('LŠZ P'!A$2:AN$2000,B1102,4)),CONCATENATE(INDEX('LŠZ H'!A$2:AM$2000,B1102,3),"/",INDEX('LŠZ H'!A$2:AM$2000,B1102,4)))</f>
        <v>AVAX XC 28/</v>
      </c>
      <c r="N1102" s="297" t="e">
        <f>IF(A1102="P",CONCATENATE(INDEX('LŠZ P'!A$2:AN$2000,B1102,23),";",INDEX('LŠZ P'!A$2:AN$2000,B1102,42)),CONCATENATE(INDEX('LŠZ H'!A$2:AM$2000,B1102,23),";",INDEX('LŠZ H'!A$2:AM$2000,B1102,39)))</f>
        <v>#REF!</v>
      </c>
      <c r="O1102" s="401">
        <v>43855</v>
      </c>
      <c r="P1102" s="400"/>
    </row>
    <row r="1103" spans="1:16" s="396" customFormat="1">
      <c r="A1103" s="302" t="s">
        <v>722</v>
      </c>
      <c r="B1103" s="304">
        <v>578</v>
      </c>
      <c r="C1103" s="295">
        <v>1100</v>
      </c>
      <c r="D1103" s="225" t="str">
        <f>IF(A1103="P",INDEX('LŠZ P'!A$2:AN$2000,B1103,11),INDEX('LŠZ H'!A$2:AM$2000,B1103,11))</f>
        <v>Marek JÁNOŠÍK</v>
      </c>
      <c r="E1103" s="297" t="str">
        <f>IF(A1103="P",INDEX('LŠZ P'!A$2:AN$2000,B1103,5),INDEX('LŠZ H'!A$2:AM$2000,B1103,5))</f>
        <v>OM-P578</v>
      </c>
      <c r="F1103" s="298">
        <f>IF(A1103="P",INDEX('LŠZ P'!A$2:AN$2000,B1103,6),INDEX('LŠZ H'!A$2:AM$2000,B1103,6))</f>
        <v>0</v>
      </c>
      <c r="G1103" s="258" t="str">
        <f>IF(A1103="P",INDEX('LŠZ P'!A$2:AN$2000,B1103,21),INDEX('LŠZ H'!A$2:AM$2000,B1103,21))</f>
        <v>P</v>
      </c>
      <c r="H1103" s="298">
        <f>IF(A1103="P",INDEX('LŠZ P'!A$2:AN$2000,B1103,17),INDEX('LŠZ H'!A$2:AM$2000,B1103,17))</f>
        <v>20095</v>
      </c>
      <c r="I1103" s="226">
        <v>43146</v>
      </c>
      <c r="J1103" s="258" t="str">
        <f>IF(A1103="P",INDEX('LŠZ P'!A$2:AN$2000,B1103,2),INDEX('LŠZ H'!A$2:AM$2000,B1103,2))</f>
        <v>PK</v>
      </c>
      <c r="K1103" s="297" t="str">
        <f>IF(A1103="P",CONCATENATE(INDEX('LŠZ P'!A$2:AN$2000,B1103,24),",",INDEX('LŠZ P'!A$2:AN$2000,B1103,26)," ",INDEX('LŠZ P'!A$2:AN$2000,B1103,25)),CONCATENATE(INDEX('LŠZ H'!A$2:AM$2000,B1103,24),",",INDEX('LŠZ H'!A$2:AM$2000,B1103,26)," ",INDEX('LŠZ H'!A$2:AM$2000,B1103,25)))</f>
        <v>Cyrila a Metoda 16/29,EN-B 45677</v>
      </c>
      <c r="L1103" s="297" t="str">
        <f>IF(A1103="P",INDEX('LŠZ P'!A$2:AN$2000,B1103,20),INDEX('LŠZ H'!A$2:AM$2000,B1103,20))</f>
        <v>Jánošík</v>
      </c>
      <c r="M1103" s="297" t="str">
        <f>IF(A1103="P",CONCATENATE(INDEX('LŠZ P'!A$2:AN$2000,B1103,3),"/",INDEX('LŠZ P'!A$2:AN$2000,B1103,4)),CONCATENATE(INDEX('LŠZ H'!A$2:AM$2000,B1103,3),"/",INDEX('LŠZ H'!A$2:AM$2000,B1103,4)))</f>
        <v>TREND 5 28/</v>
      </c>
      <c r="N1103" s="297" t="e">
        <f>IF(A1103="P",CONCATENATE(INDEX('LŠZ P'!A$2:AN$2000,B1103,23),";",INDEX('LŠZ P'!A$2:AN$2000,B1103,42)),CONCATENATE(INDEX('LŠZ H'!A$2:AM$2000,B1103,23),";",INDEX('LŠZ H'!A$2:AM$2000,B1103,39)))</f>
        <v>#REF!</v>
      </c>
      <c r="O1103" s="401">
        <v>43855</v>
      </c>
      <c r="P1103" s="400"/>
    </row>
    <row r="1104" spans="1:16" s="396" customFormat="1">
      <c r="A1104" s="302" t="s">
        <v>722</v>
      </c>
      <c r="B1104" s="304">
        <v>1144</v>
      </c>
      <c r="C1104" s="295">
        <v>1101</v>
      </c>
      <c r="D1104" s="225" t="str">
        <f>IF(A1104="P",INDEX('LŠZ P'!A$2:AN$2000,B1104,11),INDEX('LŠZ H'!A$2:AM$2000,B1104,11))</f>
        <v>Marek JÁNOŠÍK</v>
      </c>
      <c r="E1104" s="297" t="str">
        <f>IF(A1104="P",INDEX('LŠZ P'!A$2:AN$2000,B1104,5),INDEX('LŠZ H'!A$2:AM$2000,B1104,5))</f>
        <v>OM-L144</v>
      </c>
      <c r="F1104" s="298">
        <f>IF(A1104="P",INDEX('LŠZ P'!A$2:AN$2000,B1104,6),INDEX('LŠZ H'!A$2:AM$2000,B1104,6))</f>
        <v>0</v>
      </c>
      <c r="G1104" s="258" t="str">
        <f>IF(A1104="P",INDEX('LŠZ P'!A$2:AN$2000,B1104,21),INDEX('LŠZ H'!A$2:AM$2000,B1104,21))</f>
        <v>P</v>
      </c>
      <c r="H1104" s="298">
        <f>IF(A1104="P",INDEX('LŠZ P'!A$2:AN$2000,B1104,17),INDEX('LŠZ H'!A$2:AM$2000,B1104,17))</f>
        <v>20096</v>
      </c>
      <c r="I1104" s="226">
        <v>43146</v>
      </c>
      <c r="J1104" s="258" t="str">
        <f>IF(A1104="P",INDEX('LŠZ P'!A$2:AN$2000,B1104,2),INDEX('LŠZ H'!A$2:AM$2000,B1104,2))</f>
        <v>PK</v>
      </c>
      <c r="K1104" s="297" t="str">
        <f>IF(A1104="P",CONCATENATE(INDEX('LŠZ P'!A$2:AN$2000,B1104,24),",",INDEX('LŠZ P'!A$2:AN$2000,B1104,26)," ",INDEX('LŠZ P'!A$2:AN$2000,B1104,25)),CONCATENATE(INDEX('LŠZ H'!A$2:AM$2000,B1104,24),",",INDEX('LŠZ H'!A$2:AM$2000,B1104,26)," ",INDEX('LŠZ H'!A$2:AM$2000,B1104,25)))</f>
        <v>Cyrila a Metoda 16/29,EN-C 45677</v>
      </c>
      <c r="L1104" s="297" t="str">
        <f>IF(A1104="P",INDEX('LŠZ P'!A$2:AN$2000,B1104,20),INDEX('LŠZ H'!A$2:AM$2000,B1104,20))</f>
        <v>Jánošík</v>
      </c>
      <c r="M1104" s="297" t="str">
        <f>IF(A1104="P",CONCATENATE(INDEX('LŠZ P'!A$2:AN$2000,B1104,3),"/",INDEX('LŠZ P'!A$2:AN$2000,B1104,4)),CONCATENATE(INDEX('LŠZ H'!A$2:AM$2000,B1104,3),"/",INDEX('LŠZ H'!A$2:AM$2000,B1104,4)))</f>
        <v>TRANGO XC 3 S/</v>
      </c>
      <c r="N1104" s="297" t="e">
        <f>IF(A1104="P",CONCATENATE(INDEX('LŠZ P'!A$2:AN$2000,B1104,23),";",INDEX('LŠZ P'!A$2:AN$2000,B1104,42)),CONCATENATE(INDEX('LŠZ H'!A$2:AM$2000,B1104,23),";",INDEX('LŠZ H'!A$2:AM$2000,B1104,39)))</f>
        <v>#REF!</v>
      </c>
      <c r="O1104" s="401">
        <v>43855</v>
      </c>
      <c r="P1104" s="400"/>
    </row>
    <row r="1105" spans="1:16" s="396" customFormat="1">
      <c r="A1105" s="302" t="s">
        <v>722</v>
      </c>
      <c r="B1105" s="304">
        <v>837</v>
      </c>
      <c r="C1105" s="295">
        <v>1102</v>
      </c>
      <c r="D1105" s="225" t="str">
        <f>IF(A1105="P",INDEX('LŠZ P'!A$2:AN$2000,B1105,11),INDEX('LŠZ H'!A$2:AM$2000,B1105,11))</f>
        <v>Marek JÁNOŠÍK</v>
      </c>
      <c r="E1105" s="297" t="str">
        <f>IF(A1105="P",INDEX('LŠZ P'!A$2:AN$2000,B1105,5),INDEX('LŠZ H'!A$2:AM$2000,B1105,5))</f>
        <v>OM-P837</v>
      </c>
      <c r="F1105" s="298">
        <f>IF(A1105="P",INDEX('LŠZ P'!A$2:AN$2000,B1105,6),INDEX('LŠZ H'!A$2:AM$2000,B1105,6))</f>
        <v>0</v>
      </c>
      <c r="G1105" s="258" t="str">
        <f>IF(A1105="P",INDEX('LŠZ P'!A$2:AN$2000,B1105,21),INDEX('LŠZ H'!A$2:AM$2000,B1105,21))</f>
        <v>P</v>
      </c>
      <c r="H1105" s="298">
        <f>IF(A1105="P",INDEX('LŠZ P'!A$2:AN$2000,B1105,17),INDEX('LŠZ H'!A$2:AM$2000,B1105,17))</f>
        <v>20087</v>
      </c>
      <c r="I1105" s="226">
        <v>43146</v>
      </c>
      <c r="J1105" s="258" t="str">
        <f>IF(A1105="P",INDEX('LŠZ P'!A$2:AN$2000,B1105,2),INDEX('LŠZ H'!A$2:AM$2000,B1105,2))</f>
        <v>PK</v>
      </c>
      <c r="K1105" s="297" t="str">
        <f>IF(A1105="P",CONCATENATE(INDEX('LŠZ P'!A$2:AN$2000,B1105,24),",",INDEX('LŠZ P'!A$2:AN$2000,B1105,26)," ",INDEX('LŠZ P'!A$2:AN$2000,B1105,25)),CONCATENATE(INDEX('LŠZ H'!A$2:AM$2000,B1105,24),",",INDEX('LŠZ H'!A$2:AM$2000,B1105,26)," ",INDEX('LŠZ H'!A$2:AM$2000,B1105,25)))</f>
        <v>Cyrila a Metoda 16/29,EN-D 45677</v>
      </c>
      <c r="L1105" s="297" t="str">
        <f>IF(A1105="P",INDEX('LŠZ P'!A$2:AN$2000,B1105,20),INDEX('LŠZ H'!A$2:AM$2000,B1105,20))</f>
        <v>Jánošík</v>
      </c>
      <c r="M1105" s="297" t="str">
        <f>IF(A1105="P",CONCATENATE(INDEX('LŠZ P'!A$2:AN$2000,B1105,3),"/",INDEX('LŠZ P'!A$2:AN$2000,B1105,4)),CONCATENATE(INDEX('LŠZ H'!A$2:AM$2000,B1105,3),"/",INDEX('LŠZ H'!A$2:AM$2000,B1105,4)))</f>
        <v>TORCK 2/</v>
      </c>
      <c r="N1105" s="297" t="e">
        <f>IF(A1105="P",CONCATENATE(INDEX('LŠZ P'!A$2:AN$2000,B1105,23),";",INDEX('LŠZ P'!A$2:AN$2000,B1105,42)),CONCATENATE(INDEX('LŠZ H'!A$2:AM$2000,B1105,23),";",INDEX('LŠZ H'!A$2:AM$2000,B1105,39)))</f>
        <v>#REF!</v>
      </c>
      <c r="O1105" s="401">
        <v>43855</v>
      </c>
      <c r="P1105" s="400"/>
    </row>
    <row r="1106" spans="1:16" s="396" customFormat="1">
      <c r="A1106" s="302" t="s">
        <v>722</v>
      </c>
      <c r="B1106" s="304">
        <v>114</v>
      </c>
      <c r="C1106" s="295">
        <v>1103</v>
      </c>
      <c r="D1106" s="225" t="str">
        <f>IF(A1106="P",INDEX('LŠZ P'!A$2:AN$2000,B1106,11),INDEX('LŠZ H'!A$2:AM$2000,B1106,11))</f>
        <v>Marek JÁNOŠÍK</v>
      </c>
      <c r="E1106" s="297" t="str">
        <f>IF(A1106="P",INDEX('LŠZ P'!A$2:AN$2000,B1106,5),INDEX('LŠZ H'!A$2:AM$2000,B1106,5))</f>
        <v>OM-P114</v>
      </c>
      <c r="F1106" s="298">
        <f>IF(A1106="P",INDEX('LŠZ P'!A$2:AN$2000,B1106,6),INDEX('LŠZ H'!A$2:AM$2000,B1106,6))</f>
        <v>0</v>
      </c>
      <c r="G1106" s="258" t="str">
        <f>IF(A1106="P",INDEX('LŠZ P'!A$2:AN$2000,B1106,21),INDEX('LŠZ H'!A$2:AM$2000,B1106,21))</f>
        <v>P</v>
      </c>
      <c r="H1106" s="298">
        <f>IF(A1106="P",INDEX('LŠZ P'!A$2:AN$2000,B1106,17),INDEX('LŠZ H'!A$2:AM$2000,B1106,17))</f>
        <v>23038</v>
      </c>
      <c r="I1106" s="226">
        <v>43146</v>
      </c>
      <c r="J1106" s="258" t="str">
        <f>IF(A1106="P",INDEX('LŠZ P'!A$2:AN$2000,B1106,2),INDEX('LŠZ H'!A$2:AM$2000,B1106,2))</f>
        <v>PK</v>
      </c>
      <c r="K1106" s="297" t="str">
        <f>IF(A1106="P",CONCATENATE(INDEX('LŠZ P'!A$2:AN$2000,B1106,24),",",INDEX('LŠZ P'!A$2:AN$2000,B1106,26)," ",INDEX('LŠZ P'!A$2:AN$2000,B1106,25)),CONCATENATE(INDEX('LŠZ H'!A$2:AM$2000,B1106,24),",",INDEX('LŠZ H'!A$2:AM$2000,B1106,26)," ",INDEX('LŠZ H'!A$2:AM$2000,B1106,25)))</f>
        <v>Cyrila a Metoda 16/29,EN-B 45677</v>
      </c>
      <c r="L1106" s="297" t="str">
        <f>IF(A1106="P",INDEX('LŠZ P'!A$2:AN$2000,B1106,20),INDEX('LŠZ H'!A$2:AM$2000,B1106,20))</f>
        <v>Jánošík</v>
      </c>
      <c r="M1106" s="297" t="str">
        <f>IF(A1106="P",CONCATENATE(INDEX('LŠZ P'!A$2:AN$2000,B1106,3),"/",INDEX('LŠZ P'!A$2:AN$2000,B1106,4)),CONCATENATE(INDEX('LŠZ H'!A$2:AM$2000,B1106,3),"/",INDEX('LŠZ H'!A$2:AM$2000,B1106,4)))</f>
        <v>VEGA 2 S
/</v>
      </c>
      <c r="N1106" s="297" t="e">
        <f>IF(A1106="P",CONCATENATE(INDEX('LŠZ P'!A$2:AN$2000,B1106,23),";",INDEX('LŠZ P'!A$2:AN$2000,B1106,42)),CONCATENATE(INDEX('LŠZ H'!A$2:AM$2000,B1106,23),";",INDEX('LŠZ H'!A$2:AM$2000,B1106,39)))</f>
        <v>#REF!</v>
      </c>
      <c r="O1106" s="401">
        <v>43855</v>
      </c>
      <c r="P1106" s="400"/>
    </row>
    <row r="1107" spans="1:16" s="396" customFormat="1">
      <c r="A1107" s="302" t="s">
        <v>722</v>
      </c>
      <c r="B1107" s="304">
        <v>836</v>
      </c>
      <c r="C1107" s="295">
        <v>1104</v>
      </c>
      <c r="D1107" s="225" t="str">
        <f>IF(A1107="P",INDEX('LŠZ P'!A$2:AN$2000,B1107,11),INDEX('LŠZ H'!A$2:AM$2000,B1107,11))</f>
        <v>Peter CAPKO</v>
      </c>
      <c r="E1107" s="297" t="str">
        <f>IF(A1107="P",INDEX('LŠZ P'!A$2:AN$2000,B1107,5),INDEX('LŠZ H'!A$2:AM$2000,B1107,5))</f>
        <v>OM-P836</v>
      </c>
      <c r="F1107" s="298">
        <f>IF(A1107="P",INDEX('LŠZ P'!A$2:AN$2000,B1107,6),INDEX('LŠZ H'!A$2:AM$2000,B1107,6))</f>
        <v>0</v>
      </c>
      <c r="G1107" s="258" t="str">
        <f>IF(A1107="P",INDEX('LŠZ P'!A$2:AN$2000,B1107,21),INDEX('LŠZ H'!A$2:AM$2000,B1107,21))</f>
        <v>P</v>
      </c>
      <c r="H1107" s="298">
        <f>IF(A1107="P",INDEX('LŠZ P'!A$2:AN$2000,B1107,17),INDEX('LŠZ H'!A$2:AM$2000,B1107,17))</f>
        <v>23161</v>
      </c>
      <c r="I1107" s="226">
        <v>43146</v>
      </c>
      <c r="J1107" s="258" t="str">
        <f>IF(A1107="P",INDEX('LŠZ P'!A$2:AN$2000,B1107,2),INDEX('LŠZ H'!A$2:AM$2000,B1107,2))</f>
        <v>PK</v>
      </c>
      <c r="K1107" s="297" t="str">
        <f>IF(A1107="P",CONCATENATE(INDEX('LŠZ P'!A$2:AN$2000,B1107,24),",",INDEX('LŠZ P'!A$2:AN$2000,B1107,26)," ",INDEX('LŠZ P'!A$2:AN$2000,B1107,25)),CONCATENATE(INDEX('LŠZ H'!A$2:AM$2000,B1107,24),",",INDEX('LŠZ H'!A$2:AM$2000,B1107,26)," ",INDEX('LŠZ H'!A$2:AM$2000,B1107,25)))</f>
        <v>Záturecká 20,EN-C 45749</v>
      </c>
      <c r="L1107" s="297" t="str">
        <f>IF(A1107="P",INDEX('LŠZ P'!A$2:AN$2000,B1107,20),INDEX('LŠZ H'!A$2:AM$2000,B1107,20))</f>
        <v>Jánošík</v>
      </c>
      <c r="M1107" s="297" t="str">
        <f>IF(A1107="P",CONCATENATE(INDEX('LŠZ P'!A$2:AN$2000,B1107,3),"/",INDEX('LŠZ P'!A$2:AN$2000,B1107,4)),CONCATENATE(INDEX('LŠZ H'!A$2:AM$2000,B1107,3),"/",INDEX('LŠZ H'!A$2:AM$2000,B1107,4)))</f>
        <v>KANGAROO 3/</v>
      </c>
      <c r="N1107" s="297" t="e">
        <f>IF(A1107="P",CONCATENATE(INDEX('LŠZ P'!A$2:AN$2000,B1107,23),";",INDEX('LŠZ P'!A$2:AN$2000,B1107,42)),CONCATENATE(INDEX('LŠZ H'!A$2:AM$2000,B1107,23),";",INDEX('LŠZ H'!A$2:AM$2000,B1107,39)))</f>
        <v>#REF!</v>
      </c>
      <c r="O1107" s="401">
        <v>43855</v>
      </c>
      <c r="P1107" s="400"/>
    </row>
    <row r="1108" spans="1:16" s="396" customFormat="1">
      <c r="A1108" s="302" t="s">
        <v>722</v>
      </c>
      <c r="B1108" s="304">
        <v>356</v>
      </c>
      <c r="C1108" s="295">
        <v>1105</v>
      </c>
      <c r="D1108" s="225" t="str">
        <f>IF(A1108="P",INDEX('LŠZ P'!A$2:AN$2000,B1108,11),INDEX('LŠZ H'!A$2:AM$2000,B1108,11))</f>
        <v>Marek JÁNOŠÍK</v>
      </c>
      <c r="E1108" s="297" t="str">
        <f>IF(A1108="P",INDEX('LŠZ P'!A$2:AN$2000,B1108,5),INDEX('LŠZ H'!A$2:AM$2000,B1108,5))</f>
        <v>OM-P356</v>
      </c>
      <c r="F1108" s="298">
        <f>IF(A1108="P",INDEX('LŠZ P'!A$2:AN$2000,B1108,6),INDEX('LŠZ H'!A$2:AM$2000,B1108,6))</f>
        <v>0</v>
      </c>
      <c r="G1108" s="258" t="str">
        <f>IF(A1108="P",INDEX('LŠZ P'!A$2:AN$2000,B1108,21),INDEX('LŠZ H'!A$2:AM$2000,B1108,21))</f>
        <v>P</v>
      </c>
      <c r="H1108" s="298">
        <f>IF(A1108="P",INDEX('LŠZ P'!A$2:AN$2000,B1108,17),INDEX('LŠZ H'!A$2:AM$2000,B1108,17))</f>
        <v>23039</v>
      </c>
      <c r="I1108" s="226">
        <v>43146</v>
      </c>
      <c r="J1108" s="258" t="str">
        <f>IF(A1108="P",INDEX('LŠZ P'!A$2:AN$2000,B1108,2),INDEX('LŠZ H'!A$2:AM$2000,B1108,2))</f>
        <v>PK</v>
      </c>
      <c r="K1108" s="297" t="str">
        <f>IF(A1108="P",CONCATENATE(INDEX('LŠZ P'!A$2:AN$2000,B1108,24),",",INDEX('LŠZ P'!A$2:AN$2000,B1108,26)," ",INDEX('LŠZ P'!A$2:AN$2000,B1108,25)),CONCATENATE(INDEX('LŠZ H'!A$2:AM$2000,B1108,24),",",INDEX('LŠZ H'!A$2:AM$2000,B1108,26)," ",INDEX('LŠZ H'!A$2:AM$2000,B1108,25)))</f>
        <v>Cyrila a Metoda 16/29,EN-B 45677</v>
      </c>
      <c r="L1108" s="297" t="str">
        <f>IF(A1108="P",INDEX('LŠZ P'!A$2:AN$2000,B1108,20),INDEX('LŠZ H'!A$2:AM$2000,B1108,20))</f>
        <v>Jánošík</v>
      </c>
      <c r="M1108" s="297" t="str">
        <f>IF(A1108="P",CONCATENATE(INDEX('LŠZ P'!A$2:AN$2000,B1108,3),"/",INDEX('LŠZ P'!A$2:AN$2000,B1108,4)),CONCATENATE(INDEX('LŠZ H'!A$2:AM$2000,B1108,3),"/",INDEX('LŠZ H'!A$2:AM$2000,B1108,4)))</f>
        <v>KIBO L/</v>
      </c>
      <c r="N1108" s="297" t="e">
        <f>IF(A1108="P",CONCATENATE(INDEX('LŠZ P'!A$2:AN$2000,B1108,23),";",INDEX('LŠZ P'!A$2:AN$2000,B1108,42)),CONCATENATE(INDEX('LŠZ H'!A$2:AM$2000,B1108,23),";",INDEX('LŠZ H'!A$2:AM$2000,B1108,39)))</f>
        <v>#REF!</v>
      </c>
      <c r="O1108" s="401">
        <v>43855</v>
      </c>
      <c r="P1108" s="400"/>
    </row>
    <row r="1109" spans="1:16" s="396" customFormat="1">
      <c r="A1109" s="302" t="s">
        <v>722</v>
      </c>
      <c r="B1109" s="304">
        <v>709</v>
      </c>
      <c r="C1109" s="295">
        <v>1106</v>
      </c>
      <c r="D1109" s="225" t="str">
        <f>IF(A1109="P",INDEX('LŠZ P'!A$2:AN$2000,B1109,11),INDEX('LŠZ H'!A$2:AM$2000,B1109,11))</f>
        <v>Marek JÁNOŠÍK</v>
      </c>
      <c r="E1109" s="297" t="str">
        <f>IF(A1109="P",INDEX('LŠZ P'!A$2:AN$2000,B1109,5),INDEX('LŠZ H'!A$2:AM$2000,B1109,5))</f>
        <v>OM-P709</v>
      </c>
      <c r="F1109" s="298">
        <f>IF(A1109="P",INDEX('LŠZ P'!A$2:AN$2000,B1109,6),INDEX('LŠZ H'!A$2:AM$2000,B1109,6))</f>
        <v>0</v>
      </c>
      <c r="G1109" s="258" t="str">
        <f>IF(A1109="P",INDEX('LŠZ P'!A$2:AN$2000,B1109,21),INDEX('LŠZ H'!A$2:AM$2000,B1109,21))</f>
        <v>P</v>
      </c>
      <c r="H1109" s="298">
        <f>IF(A1109="P",INDEX('LŠZ P'!A$2:AN$2000,B1109,17),INDEX('LŠZ H'!A$2:AM$2000,B1109,17))</f>
        <v>20088</v>
      </c>
      <c r="I1109" s="226">
        <v>43146</v>
      </c>
      <c r="J1109" s="258" t="str">
        <f>IF(A1109="P",INDEX('LŠZ P'!A$2:AN$2000,B1109,2),INDEX('LŠZ H'!A$2:AM$2000,B1109,2))</f>
        <v>PK</v>
      </c>
      <c r="K1109" s="297" t="str">
        <f>IF(A1109="P",CONCATENATE(INDEX('LŠZ P'!A$2:AN$2000,B1109,24),",",INDEX('LŠZ P'!A$2:AN$2000,B1109,26)," ",INDEX('LŠZ P'!A$2:AN$2000,B1109,25)),CONCATENATE(INDEX('LŠZ H'!A$2:AM$2000,B1109,24),",",INDEX('LŠZ H'!A$2:AM$2000,B1109,26)," ",INDEX('LŠZ H'!A$2:AM$2000,B1109,25)))</f>
        <v>Cyrila a Metoda 16/29,EN-D 45677</v>
      </c>
      <c r="L1109" s="297" t="str">
        <f>IF(A1109="P",INDEX('LŠZ P'!A$2:AN$2000,B1109,20),INDEX('LŠZ H'!A$2:AM$2000,B1109,20))</f>
        <v>Jánošík</v>
      </c>
      <c r="M1109" s="297" t="str">
        <f>IF(A1109="P",CONCATENATE(INDEX('LŠZ P'!A$2:AN$2000,B1109,3),"/",INDEX('LŠZ P'!A$2:AN$2000,B1109,4)),CONCATENATE(INDEX('LŠZ H'!A$2:AM$2000,B1109,3),"/",INDEX('LŠZ H'!A$2:AM$2000,B1109,4)))</f>
        <v>FREESTYLE 2 22/</v>
      </c>
      <c r="N1109" s="297" t="e">
        <f>IF(A1109="P",CONCATENATE(INDEX('LŠZ P'!A$2:AN$2000,B1109,23),";",INDEX('LŠZ P'!A$2:AN$2000,B1109,42)),CONCATENATE(INDEX('LŠZ H'!A$2:AM$2000,B1109,23),";",INDEX('LŠZ H'!A$2:AM$2000,B1109,39)))</f>
        <v>#REF!</v>
      </c>
      <c r="O1109" s="401">
        <v>43855</v>
      </c>
      <c r="P1109" s="400"/>
    </row>
    <row r="1110" spans="1:16" s="396" customFormat="1">
      <c r="A1110" s="302" t="s">
        <v>722</v>
      </c>
      <c r="B1110" s="304">
        <v>106</v>
      </c>
      <c r="C1110" s="295">
        <v>1107</v>
      </c>
      <c r="D1110" s="225" t="str">
        <f>IF(A1110="P",INDEX('LŠZ P'!A$2:AN$2000,B1110,11),INDEX('LŠZ H'!A$2:AM$2000,B1110,11))</f>
        <v>Ing. Miroslav ŠICHULA</v>
      </c>
      <c r="E1110" s="297" t="str">
        <f>IF(A1110="P",INDEX('LŠZ P'!A$2:AN$2000,B1110,5),INDEX('LŠZ H'!A$2:AM$2000,B1110,5))</f>
        <v>OM-P106</v>
      </c>
      <c r="F1110" s="298">
        <f>IF(A1110="P",INDEX('LŠZ P'!A$2:AN$2000,B1110,6),INDEX('LŠZ H'!A$2:AM$2000,B1110,6))</f>
        <v>0</v>
      </c>
      <c r="G1110" s="258" t="str">
        <f>IF(A1110="P",INDEX('LŠZ P'!A$2:AN$2000,B1110,21),INDEX('LŠZ H'!A$2:AM$2000,B1110,21))</f>
        <v>P</v>
      </c>
      <c r="H1110" s="298">
        <f>IF(A1110="P",INDEX('LŠZ P'!A$2:AN$2000,B1110,17),INDEX('LŠZ H'!A$2:AM$2000,B1110,17))</f>
        <v>18626</v>
      </c>
      <c r="I1110" s="226">
        <v>43146</v>
      </c>
      <c r="J1110" s="258" t="str">
        <f>IF(A1110="P",INDEX('LŠZ P'!A$2:AN$2000,B1110,2),INDEX('LŠZ H'!A$2:AM$2000,B1110,2))</f>
        <v>PK</v>
      </c>
      <c r="K1110" s="297" t="str">
        <f>IF(A1110="P",CONCATENATE(INDEX('LŠZ P'!A$2:AN$2000,B1110,24),",",INDEX('LŠZ P'!A$2:AN$2000,B1110,26)," ",INDEX('LŠZ P'!A$2:AN$2000,B1110,25)),CONCATENATE(INDEX('LŠZ H'!A$2:AM$2000,B1110,24),",",INDEX('LŠZ H'!A$2:AM$2000,B1110,26)," ",INDEX('LŠZ H'!A$2:AM$2000,B1110,25)))</f>
        <v>Zlatá 305/31,EN-B 45315</v>
      </c>
      <c r="L1110" s="297" t="str">
        <f>IF(A1110="P",INDEX('LŠZ P'!A$2:AN$2000,B1110,20),INDEX('LŠZ H'!A$2:AM$2000,B1110,20))</f>
        <v>Jánošík</v>
      </c>
      <c r="M1110" s="297" t="str">
        <f>IF(A1110="P",CONCATENATE(INDEX('LŠZ P'!A$2:AN$2000,B1110,3),"/",INDEX('LŠZ P'!A$2:AN$2000,B1110,4)),CONCATENATE(INDEX('LŠZ H'!A$2:AM$2000,B1110,3),"/",INDEX('LŠZ H'!A$2:AM$2000,B1110,4)))</f>
        <v>NEVADA XS/</v>
      </c>
      <c r="N1110" s="297" t="e">
        <f>IF(A1110="P",CONCATENATE(INDEX('LŠZ P'!A$2:AN$2000,B1110,23),";",INDEX('LŠZ P'!A$2:AN$2000,B1110,42)),CONCATENATE(INDEX('LŠZ H'!A$2:AM$2000,B1110,23),";",INDEX('LŠZ H'!A$2:AM$2000,B1110,39)))</f>
        <v>#REF!</v>
      </c>
      <c r="O1110" s="401">
        <v>43855</v>
      </c>
      <c r="P1110" s="400"/>
    </row>
    <row r="1111" spans="1:16" s="396" customFormat="1">
      <c r="A1111" s="302" t="s">
        <v>489</v>
      </c>
      <c r="B1111" s="304">
        <v>2</v>
      </c>
      <c r="C1111" s="295">
        <v>1108</v>
      </c>
      <c r="D1111" s="225" t="str">
        <f>IF(A1111="P",INDEX('LŠZ P'!A$2:AN$2000,B1111,11),INDEX('LŠZ H'!A$2:AM$2000,B1111,11))</f>
        <v>MUDr. Martin UHRÍK</v>
      </c>
      <c r="E1111" s="297" t="str">
        <f>IF(A1111="P",INDEX('LŠZ P'!A$2:AN$2000,B1111,5),INDEX('LŠZ H'!A$2:AM$2000,B1111,5))</f>
        <v>OM-H002</v>
      </c>
      <c r="F1111" s="298">
        <f>IF(A1111="P",INDEX('LŠZ P'!A$2:AN$2000,B1111,6),INDEX('LŠZ H'!A$2:AM$2000,B1111,6))</f>
        <v>0</v>
      </c>
      <c r="G1111" s="258" t="str">
        <f>IF(A1111="P",INDEX('LŠZ P'!A$2:AN$2000,B1111,21),INDEX('LŠZ H'!A$2:AM$2000,B1111,21))</f>
        <v>V</v>
      </c>
      <c r="H1111" s="298">
        <f>IF(A1111="P",INDEX('LŠZ P'!A$2:AN$2000,B1111,17),INDEX('LŠZ H'!A$2:AM$2000,B1111,17))</f>
        <v>23403</v>
      </c>
      <c r="I1111" s="226">
        <v>43146</v>
      </c>
      <c r="J1111" s="258" t="str">
        <f>IF(A1111="P",INDEX('LŠZ P'!A$2:AN$2000,B1111,2),INDEX('LŠZ H'!A$2:AM$2000,B1111,2))</f>
        <v>ZK</v>
      </c>
      <c r="K1111" s="297" t="str">
        <f>IF(A1111="P",CONCATENATE(INDEX('LŠZ P'!A$2:AN$2000,B1111,24),",",INDEX('LŠZ P'!A$2:AN$2000,B1111,26)," ",INDEX('LŠZ P'!A$2:AN$2000,B1111,25)),CONCATENATE(INDEX('LŠZ H'!A$2:AM$2000,B1111,24),",",INDEX('LŠZ H'!A$2:AM$2000,B1111,26)," ",INDEX('LŠZ H'!A$2:AM$2000,B1111,25)))</f>
        <v>ČSA 52,977 01 Brezno</v>
      </c>
      <c r="L1111" s="297" t="str">
        <f>IF(A1111="P",INDEX('LŠZ P'!A$2:AN$2000,B1111,20),INDEX('LŠZ H'!A$2:AM$2000,B1111,20))</f>
        <v>Sojka</v>
      </c>
      <c r="M1111" s="297" t="str">
        <f>IF(A1111="P",CONCATENATE(INDEX('LŠZ P'!A$2:AN$2000,B1111,3),"/",INDEX('LŠZ P'!A$2:AN$2000,B1111,4)),CONCATENATE(INDEX('LŠZ H'!A$2:AM$2000,B1111,3),"/",INDEX('LŠZ H'!A$2:AM$2000,B1111,4)))</f>
        <v>SPORT 3 155/</v>
      </c>
      <c r="N1111" s="297" t="str">
        <f>IF(A1111="P",CONCATENATE(INDEX('LŠZ P'!A$2:AN$2000,B1111,23),";",INDEX('LŠZ P'!A$2:AN$2000,B1111,42)),CONCATENATE(INDEX('LŠZ H'!A$2:AM$2000,B1111,23),";",INDEX('LŠZ H'!A$2:AM$2000,B1111,39)))</f>
        <v>0;</v>
      </c>
      <c r="O1111" s="401">
        <v>43840</v>
      </c>
      <c r="P1111" s="400"/>
    </row>
    <row r="1112" spans="1:16" s="396" customFormat="1">
      <c r="A1112" s="302" t="s">
        <v>489</v>
      </c>
      <c r="B1112" s="304">
        <v>20</v>
      </c>
      <c r="C1112" s="295">
        <v>1109</v>
      </c>
      <c r="D1112" s="225" t="str">
        <f>IF(A1112="P",INDEX('LŠZ P'!A$2:AN$2000,B1112,11),INDEX('LŠZ H'!A$2:AM$2000,B1112,11))</f>
        <v>Ing. Peter REVÚCKY</v>
      </c>
      <c r="E1112" s="297" t="str">
        <f>IF(A1112="P",INDEX('LŠZ P'!A$2:AN$2000,B1112,5),INDEX('LŠZ H'!A$2:AM$2000,B1112,5))</f>
        <v>OM-H020</v>
      </c>
      <c r="F1112" s="298">
        <f>IF(A1112="P",INDEX('LŠZ P'!A$2:AN$2000,B1112,6),INDEX('LŠZ H'!A$2:AM$2000,B1112,6))</f>
        <v>0</v>
      </c>
      <c r="G1112" s="258" t="str">
        <f>IF(A1112="P",INDEX('LŠZ P'!A$2:AN$2000,B1112,21),INDEX('LŠZ H'!A$2:AM$2000,B1112,21))</f>
        <v>P</v>
      </c>
      <c r="H1112" s="298">
        <f>IF(A1112="P",INDEX('LŠZ P'!A$2:AN$2000,B1112,17),INDEX('LŠZ H'!A$2:AM$2000,B1112,17))</f>
        <v>20743</v>
      </c>
      <c r="I1112" s="226">
        <v>43146</v>
      </c>
      <c r="J1112" s="258" t="str">
        <f>IF(A1112="P",INDEX('LŠZ P'!A$2:AN$2000,B1112,2),INDEX('LŠZ H'!A$2:AM$2000,B1112,2))</f>
        <v>MZK</v>
      </c>
      <c r="K1112" s="297" t="str">
        <f>IF(A1112="P",CONCATENATE(INDEX('LŠZ P'!A$2:AN$2000,B1112,24),",",INDEX('LŠZ P'!A$2:AN$2000,B1112,26)," ",INDEX('LŠZ P'!A$2:AN$2000,B1112,25)),CONCATENATE(INDEX('LŠZ H'!A$2:AM$2000,B1112,24),",",INDEX('LŠZ H'!A$2:AM$2000,B1112,26)," ",INDEX('LŠZ H'!A$2:AM$2000,B1112,25)))</f>
        <v>Kľučiny 459/78,034 01 Liptovská Štiavnica</v>
      </c>
      <c r="L1112" s="297" t="str">
        <f>IF(A1112="P",INDEX('LŠZ P'!A$2:AN$2000,B1112,20),INDEX('LŠZ H'!A$2:AM$2000,B1112,20))</f>
        <v>B.Turan</v>
      </c>
      <c r="M1112" s="297" t="str">
        <f>IF(A1112="P",CONCATENATE(INDEX('LŠZ P'!A$2:AN$2000,B1112,3),"/",INDEX('LŠZ P'!A$2:AN$2000,B1112,4)),CONCATENATE(INDEX('LŠZ H'!A$2:AM$2000,B1112,3),"/",INDEX('LŠZ H'!A$2:AM$2000,B1112,4)))</f>
        <v>APOLLO C 17 TN/</v>
      </c>
      <c r="N1112" s="297" t="str">
        <f>IF(A1112="P",CONCATENATE(INDEX('LŠZ P'!A$2:AN$2000,B1112,23),";",INDEX('LŠZ P'!A$2:AN$2000,B1112,42)),CONCATENATE(INDEX('LŠZ H'!A$2:AM$2000,B1112,23),";",INDEX('LŠZ H'!A$2:AM$2000,B1112,39)))</f>
        <v>607,13/1174;2. vlastník Miloš DANIŽÍK</v>
      </c>
      <c r="O1112" s="401">
        <v>43840</v>
      </c>
      <c r="P1112" s="400"/>
    </row>
    <row r="1113" spans="1:16" s="396" customFormat="1">
      <c r="A1113" s="302" t="s">
        <v>722</v>
      </c>
      <c r="B1113" s="304">
        <v>569</v>
      </c>
      <c r="C1113" s="295">
        <v>1110</v>
      </c>
      <c r="D1113" s="225" t="str">
        <f>IF(A1113="P",INDEX('LŠZ P'!A$2:AN$2000,B1113,11),INDEX('LŠZ H'!A$2:AM$2000,B1113,11))</f>
        <v>Ľubomír KRIŽO</v>
      </c>
      <c r="E1113" s="297" t="str">
        <f>IF(A1113="P",INDEX('LŠZ P'!A$2:AN$2000,B1113,5),INDEX('LŠZ H'!A$2:AM$2000,B1113,5))</f>
        <v>OM-P569</v>
      </c>
      <c r="F1113" s="298" t="str">
        <f>IF(A1113="P",INDEX('LŠZ P'!A$2:AN$2000,B1113,6),INDEX('LŠZ H'!A$2:AM$2000,B1113,6))</f>
        <v>P569</v>
      </c>
      <c r="G1113" s="258" t="str">
        <f>IF(A1113="P",INDEX('LŠZ P'!A$2:AN$2000,B1113,21),INDEX('LŠZ H'!A$2:AM$2000,B1113,21))</f>
        <v>P/P</v>
      </c>
      <c r="H1113" s="298">
        <f>IF(A1113="P",INDEX('LŠZ P'!A$2:AN$2000,B1113,17),INDEX('LŠZ H'!A$2:AM$2000,B1113,17))</f>
        <v>20061</v>
      </c>
      <c r="I1113" s="226">
        <v>43146</v>
      </c>
      <c r="J1113" s="258" t="str">
        <f>IF(A1113="P",INDEX('LŠZ P'!A$2:AN$2000,B1113,2),INDEX('LŠZ H'!A$2:AM$2000,B1113,2))</f>
        <v>MPK</v>
      </c>
      <c r="K1113" s="297" t="str">
        <f>IF(A1113="P",CONCATENATE(INDEX('LŠZ P'!A$2:AN$2000,B1113,24),",",INDEX('LŠZ P'!A$2:AN$2000,B1113,26)," ",INDEX('LŠZ P'!A$2:AN$2000,B1113,25)),CONCATENATE(INDEX('LŠZ H'!A$2:AM$2000,B1113,24),",",INDEX('LŠZ H'!A$2:AM$2000,B1113,26)," ",INDEX('LŠZ H'!A$2:AM$2000,B1113,25)))</f>
        <v>Jánskeho 713/7,EN-A 45319</v>
      </c>
      <c r="L1113" s="297" t="str">
        <f>IF(A1113="P",INDEX('LŠZ P'!A$2:AN$2000,B1113,20),INDEX('LŠZ H'!A$2:AM$2000,B1113,20))</f>
        <v>Bohuš/Bohuš</v>
      </c>
      <c r="M1113" s="297" t="str">
        <f>IF(A1113="P",CONCATENATE(INDEX('LŠZ P'!A$2:AN$2000,B1113,3),"/",INDEX('LŠZ P'!A$2:AN$2000,B1113,4)),CONCATENATE(INDEX('LŠZ H'!A$2:AM$2000,B1113,3),"/",INDEX('LŠZ H'!A$2:AM$2000,B1113,4)))</f>
        <v>PLUTO 2 L/NIMBUS TRIKE 3</v>
      </c>
      <c r="N1113" s="297" t="e">
        <f>IF(A1113="P",CONCATENATE(INDEX('LŠZ P'!A$2:AN$2000,B1113,23),";",INDEX('LŠZ P'!A$2:AN$2000,B1113,42)),CONCATENATE(INDEX('LŠZ H'!A$2:AM$2000,B1113,23),";",INDEX('LŠZ H'!A$2:AM$2000,B1113,39)))</f>
        <v>#REF!</v>
      </c>
      <c r="O1113" s="401">
        <v>43869</v>
      </c>
      <c r="P1113" s="400"/>
    </row>
    <row r="1114" spans="1:16" s="396" customFormat="1">
      <c r="A1114" s="302" t="s">
        <v>722</v>
      </c>
      <c r="B1114" s="304">
        <v>1199</v>
      </c>
      <c r="C1114" s="295">
        <v>1111</v>
      </c>
      <c r="D1114" s="225" t="str">
        <f>IF(A1114="P",INDEX('LŠZ P'!A$2:AN$2000,B1114,11),INDEX('LŠZ H'!A$2:AM$2000,B1114,11))</f>
        <v>František PERNIŠ</v>
      </c>
      <c r="E1114" s="297" t="str">
        <f>IF(A1114="P",INDEX('LŠZ P'!A$2:AN$2000,B1114,5),INDEX('LŠZ H'!A$2:AM$2000,B1114,5))</f>
        <v>OM-L199</v>
      </c>
      <c r="F1114" s="298">
        <f>IF(A1114="P",INDEX('LŠZ P'!A$2:AN$2000,B1114,6),INDEX('LŠZ H'!A$2:AM$2000,B1114,6))</f>
        <v>0</v>
      </c>
      <c r="G1114" s="258" t="str">
        <f>IF(A1114="P",INDEX('LŠZ P'!A$2:AN$2000,B1114,21),INDEX('LŠZ H'!A$2:AM$2000,B1114,21))</f>
        <v>V</v>
      </c>
      <c r="H1114" s="298">
        <f>IF(A1114="P",INDEX('LŠZ P'!A$2:AN$2000,B1114,17),INDEX('LŠZ H'!A$2:AM$2000,B1114,17))</f>
        <v>22537</v>
      </c>
      <c r="I1114" s="226">
        <v>43146</v>
      </c>
      <c r="J1114" s="258" t="str">
        <f>IF(A1114="P",INDEX('LŠZ P'!A$2:AN$2000,B1114,2),INDEX('LŠZ H'!A$2:AM$2000,B1114,2))</f>
        <v>MPK</v>
      </c>
      <c r="K1114" s="297" t="str">
        <f>IF(A1114="P",CONCATENATE(INDEX('LŠZ P'!A$2:AN$2000,B1114,24),",",INDEX('LŠZ P'!A$2:AN$2000,B1114,26)," ",INDEX('LŠZ P'!A$2:AN$2000,B1114,25)),CONCATENATE(INDEX('LŠZ H'!A$2:AM$2000,B1114,24),",",INDEX('LŠZ H'!A$2:AM$2000,B1114,26)," ",INDEX('LŠZ H'!A$2:AM$2000,B1114,25)))</f>
        <v>Cédrová 490/9,LTF-B 45501</v>
      </c>
      <c r="L1114" s="297" t="str">
        <f>IF(A1114="P",INDEX('LŠZ P'!A$2:AN$2000,B1114,20),INDEX('LŠZ H'!A$2:AM$2000,B1114,20))</f>
        <v>Kačmár</v>
      </c>
      <c r="M1114" s="297" t="str">
        <f>IF(A1114="P",CONCATENATE(INDEX('LŠZ P'!A$2:AN$2000,B1114,3),"/",INDEX('LŠZ P'!A$2:AN$2000,B1114,4)),CONCATENATE(INDEX('LŠZ H'!A$2:AM$2000,B1114,3),"/",INDEX('LŠZ H'!A$2:AM$2000,B1114,4)))</f>
        <v>MIURA RS SM/</v>
      </c>
      <c r="N1114" s="297" t="e">
        <f>IF(A1114="P",CONCATENATE(INDEX('LŠZ P'!A$2:AN$2000,B1114,23),";",INDEX('LŠZ P'!A$2:AN$2000,B1114,42)),CONCATENATE(INDEX('LŠZ H'!A$2:AM$2000,B1114,23),";",INDEX('LŠZ H'!A$2:AM$2000,B1114,39)))</f>
        <v>#REF!</v>
      </c>
      <c r="O1114" s="401">
        <v>43866</v>
      </c>
      <c r="P1114" s="400"/>
    </row>
    <row r="1115" spans="1:16" s="396" customFormat="1">
      <c r="A1115" s="302" t="s">
        <v>722</v>
      </c>
      <c r="B1115" s="304">
        <v>588</v>
      </c>
      <c r="C1115" s="295">
        <v>1112</v>
      </c>
      <c r="D1115" s="225" t="str">
        <f>IF(A1115="P",INDEX('LŠZ P'!A$2:AN$2000,B1115,11),INDEX('LŠZ H'!A$2:AM$2000,B1115,11))</f>
        <v>Ján RONĎOŠ</v>
      </c>
      <c r="E1115" s="297" t="str">
        <f>IF(A1115="P",INDEX('LŠZ P'!A$2:AN$2000,B1115,5),INDEX('LŠZ H'!A$2:AM$2000,B1115,5))</f>
        <v>OM-P588</v>
      </c>
      <c r="F1115" s="298">
        <f>IF(A1115="P",INDEX('LŠZ P'!A$2:AN$2000,B1115,6),INDEX('LŠZ H'!A$2:AM$2000,B1115,6))</f>
        <v>0</v>
      </c>
      <c r="G1115" s="258" t="str">
        <f>IF(A1115="P",INDEX('LŠZ P'!A$2:AN$2000,B1115,21),INDEX('LŠZ H'!A$2:AM$2000,B1115,21))</f>
        <v>P</v>
      </c>
      <c r="H1115" s="298">
        <f>IF(A1115="P",INDEX('LŠZ P'!A$2:AN$2000,B1115,17),INDEX('LŠZ H'!A$2:AM$2000,B1115,17))</f>
        <v>16860</v>
      </c>
      <c r="I1115" s="226">
        <v>43146</v>
      </c>
      <c r="J1115" s="258" t="str">
        <f>IF(A1115="P",INDEX('LŠZ P'!A$2:AN$2000,B1115,2),INDEX('LŠZ H'!A$2:AM$2000,B1115,2))</f>
        <v>PK</v>
      </c>
      <c r="K1115" s="297" t="str">
        <f>IF(A1115="P",CONCATENATE(INDEX('LŠZ P'!A$2:AN$2000,B1115,24),",",INDEX('LŠZ P'!A$2:AN$2000,B1115,26)," ",INDEX('LŠZ P'!A$2:AN$2000,B1115,25)),CONCATENATE(INDEX('LŠZ H'!A$2:AM$2000,B1115,24),",",INDEX('LŠZ H'!A$2:AM$2000,B1115,26)," ",INDEX('LŠZ H'!A$2:AM$2000,B1115,25)))</f>
        <v>Palkovičova 7,EN-B 44638</v>
      </c>
      <c r="L1115" s="297" t="str">
        <f>IF(A1115="P",INDEX('LŠZ P'!A$2:AN$2000,B1115,20),INDEX('LŠZ H'!A$2:AM$2000,B1115,20))</f>
        <v>Kačmár</v>
      </c>
      <c r="M1115" s="297" t="str">
        <f>IF(A1115="P",CONCATENATE(INDEX('LŠZ P'!A$2:AN$2000,B1115,3),"/",INDEX('LŠZ P'!A$2:AN$2000,B1115,4)),CONCATENATE(INDEX('LŠZ H'!A$2:AM$2000,B1115,3),"/",INDEX('LŠZ H'!A$2:AM$2000,B1115,4)))</f>
        <v>GOLDEN 4 26/</v>
      </c>
      <c r="N1115" s="297" t="e">
        <f>IF(A1115="P",CONCATENATE(INDEX('LŠZ P'!A$2:AN$2000,B1115,23),";",INDEX('LŠZ P'!A$2:AN$2000,B1115,42)),CONCATENATE(INDEX('LŠZ H'!A$2:AM$2000,B1115,23),";",INDEX('LŠZ H'!A$2:AM$2000,B1115,39)))</f>
        <v>#REF!</v>
      </c>
      <c r="O1115" s="401">
        <v>43874</v>
      </c>
      <c r="P1115" s="400"/>
    </row>
    <row r="1116" spans="1:16" s="395" customFormat="1">
      <c r="A1116" s="300"/>
      <c r="B1116" s="398"/>
      <c r="C1116" s="295">
        <v>1113</v>
      </c>
      <c r="D1116" s="225">
        <f>IF(A1116="P",INDEX('LŠZ P'!A$2:AN$2000,B1116,11),INDEX('LŠZ H'!A$2:AM$2000,B1116,11))</f>
        <v>0</v>
      </c>
      <c r="E1116" s="297">
        <f>IF(A1116="P",INDEX('LŠZ P'!A$2:AN$2000,B1116,5),INDEX('LŠZ H'!A$2:AM$2000,B1116,5))</f>
        <v>0</v>
      </c>
      <c r="F1116" s="298">
        <f>IF(A1116="P",INDEX('LŠZ P'!A$2:AN$2000,B1116,6),INDEX('LŠZ H'!A$2:AM$2000,B1116,6))</f>
        <v>0</v>
      </c>
      <c r="G1116" s="258">
        <f>IF(A1116="P",INDEX('LŠZ P'!A$2:AN$2000,B1116,21),INDEX('LŠZ H'!A$2:AM$2000,B1116,21))</f>
        <v>0</v>
      </c>
      <c r="H1116" s="298">
        <f>IF(A1116="P",INDEX('LŠZ P'!A$2:AN$2000,B1116,17),INDEX('LŠZ H'!A$2:AM$2000,B1116,17))</f>
        <v>0</v>
      </c>
      <c r="I1116" s="226">
        <v>43146</v>
      </c>
      <c r="J1116" s="258">
        <f>IF(A1116="P",INDEX('LŠZ P'!A$2:AN$2000,B1116,2),INDEX('LŠZ H'!A$2:AM$2000,B1116,2))</f>
        <v>0</v>
      </c>
      <c r="K1116" s="299" t="str">
        <f>IF(A1116="P",CONCATENATE(INDEX('LŠZ P'!A$2:AN$2000,B1116,24),",",INDEX('LŠZ P'!A$2:AN$2000,B1116,26)," ",INDEX('LŠZ P'!A$2:AN$2000,B1116,25)),CONCATENATE(INDEX('LŠZ H'!A$2:AM$2000,B1116,24),",",INDEX('LŠZ H'!A$2:AM$2000,B1116,26)," ",INDEX('LŠZ H'!A$2:AM$2000,B1116,25)))</f>
        <v xml:space="preserve">, </v>
      </c>
      <c r="L1116" s="297">
        <f>IF(A1116="P",INDEX('LŠZ P'!A$2:AN$2000,B1116,20),INDEX('LŠZ H'!A$2:AM$2000,B1116,20))</f>
        <v>0</v>
      </c>
      <c r="M1116" s="297" t="str">
        <f>IF(A1116="P",CONCATENATE(INDEX('LŠZ P'!A$2:AN$2000,B1116,3),"/",INDEX('LŠZ P'!A$2:AN$2000,B1116,4)),CONCATENATE(INDEX('LŠZ H'!A$2:AM$2000,B1116,3),"/",INDEX('LŠZ H'!A$2:AM$2000,B1116,4)))</f>
        <v>/</v>
      </c>
      <c r="N1116" s="297" t="str">
        <f>IF(A1116="P",CONCATENATE(INDEX('LŠZ P'!A$2:AN$2000,B1116,23),";",INDEX('LŠZ P'!A$2:AN$2000,B1116,42)),CONCATENATE(INDEX('LŠZ H'!A$2:AM$2000,B1116,23),";",INDEX('LŠZ H'!A$2:AM$2000,B1116,39)))</f>
        <v>;</v>
      </c>
      <c r="O1116" s="301">
        <v>43855</v>
      </c>
      <c r="P1116" s="397"/>
    </row>
    <row r="1117" spans="1:16" s="395" customFormat="1">
      <c r="A1117" s="300"/>
      <c r="B1117" s="398"/>
      <c r="C1117" s="295">
        <v>1114</v>
      </c>
      <c r="D1117" s="225">
        <f>IF(A1117="P",INDEX('LŠZ P'!A$2:AN$2000,B1117,11),INDEX('LŠZ H'!A$2:AM$2000,B1117,11))</f>
        <v>0</v>
      </c>
      <c r="E1117" s="297">
        <f>IF(A1117="P",INDEX('LŠZ P'!A$2:AN$2000,B1117,5),INDEX('LŠZ H'!A$2:AM$2000,B1117,5))</f>
        <v>0</v>
      </c>
      <c r="F1117" s="298">
        <f>IF(A1117="P",INDEX('LŠZ P'!A$2:AN$2000,B1117,6),INDEX('LŠZ H'!A$2:AM$2000,B1117,6))</f>
        <v>0</v>
      </c>
      <c r="G1117" s="258">
        <f>IF(A1117="P",INDEX('LŠZ P'!A$2:AN$2000,B1117,21),INDEX('LŠZ H'!A$2:AM$2000,B1117,21))</f>
        <v>0</v>
      </c>
      <c r="H1117" s="298">
        <f>IF(A1117="P",INDEX('LŠZ P'!A$2:AN$2000,B1117,17),INDEX('LŠZ H'!A$2:AM$2000,B1117,17))</f>
        <v>0</v>
      </c>
      <c r="I1117" s="226">
        <v>43146</v>
      </c>
      <c r="J1117" s="258">
        <f>IF(A1117="P",INDEX('LŠZ P'!A$2:AN$2000,B1117,2),INDEX('LŠZ H'!A$2:AM$2000,B1117,2))</f>
        <v>0</v>
      </c>
      <c r="K1117" s="299" t="str">
        <f>IF(A1117="P",CONCATENATE(INDEX('LŠZ P'!A$2:AN$2000,B1117,24),",",INDEX('LŠZ P'!A$2:AN$2000,B1117,26)," ",INDEX('LŠZ P'!A$2:AN$2000,B1117,25)),CONCATENATE(INDEX('LŠZ H'!A$2:AM$2000,B1117,24),",",INDEX('LŠZ H'!A$2:AM$2000,B1117,26)," ",INDEX('LŠZ H'!A$2:AM$2000,B1117,25)))</f>
        <v xml:space="preserve">, </v>
      </c>
      <c r="L1117" s="297">
        <f>IF(A1117="P",INDEX('LŠZ P'!A$2:AN$2000,B1117,20),INDEX('LŠZ H'!A$2:AM$2000,B1117,20))</f>
        <v>0</v>
      </c>
      <c r="M1117" s="297" t="str">
        <f>IF(A1117="P",CONCATENATE(INDEX('LŠZ P'!A$2:AN$2000,B1117,3),"/",INDEX('LŠZ P'!A$2:AN$2000,B1117,4)),CONCATENATE(INDEX('LŠZ H'!A$2:AM$2000,B1117,3),"/",INDEX('LŠZ H'!A$2:AM$2000,B1117,4)))</f>
        <v>/</v>
      </c>
      <c r="N1117" s="297" t="str">
        <f>IF(A1117="P",CONCATENATE(INDEX('LŠZ P'!A$2:AN$2000,B1117,23),";",INDEX('LŠZ P'!A$2:AN$2000,B1117,42)),CONCATENATE(INDEX('LŠZ H'!A$2:AM$2000,B1117,23),";",INDEX('LŠZ H'!A$2:AM$2000,B1117,39)))</f>
        <v>;</v>
      </c>
      <c r="O1117" s="301">
        <v>43855</v>
      </c>
      <c r="P1117" s="397"/>
    </row>
    <row r="1118" spans="1:16" s="395" customFormat="1">
      <c r="A1118" s="300"/>
      <c r="B1118" s="398"/>
      <c r="C1118" s="295">
        <v>1115</v>
      </c>
      <c r="D1118" s="225">
        <f>IF(A1118="P",INDEX('LŠZ P'!A$2:AN$2000,B1118,11),INDEX('LŠZ H'!A$2:AM$2000,B1118,11))</f>
        <v>0</v>
      </c>
      <c r="E1118" s="297">
        <f>IF(A1118="P",INDEX('LŠZ P'!A$2:AN$2000,B1118,5),INDEX('LŠZ H'!A$2:AM$2000,B1118,5))</f>
        <v>0</v>
      </c>
      <c r="F1118" s="298">
        <f>IF(A1118="P",INDEX('LŠZ P'!A$2:AN$2000,B1118,6),INDEX('LŠZ H'!A$2:AM$2000,B1118,6))</f>
        <v>0</v>
      </c>
      <c r="G1118" s="258">
        <f>IF(A1118="P",INDEX('LŠZ P'!A$2:AN$2000,B1118,21),INDEX('LŠZ H'!A$2:AM$2000,B1118,21))</f>
        <v>0</v>
      </c>
      <c r="H1118" s="298">
        <f>IF(A1118="P",INDEX('LŠZ P'!A$2:AN$2000,B1118,17),INDEX('LŠZ H'!A$2:AM$2000,B1118,17))</f>
        <v>0</v>
      </c>
      <c r="I1118" s="226"/>
      <c r="J1118" s="258">
        <f>IF(A1118="P",INDEX('LŠZ P'!A$2:AN$2000,B1118,2),INDEX('LŠZ H'!A$2:AM$2000,B1118,2))</f>
        <v>0</v>
      </c>
      <c r="K1118" s="299" t="str">
        <f>IF(A1118="P",CONCATENATE(INDEX('LŠZ P'!A$2:AN$2000,B1118,24),",",INDEX('LŠZ P'!A$2:AN$2000,B1118,26)," ",INDEX('LŠZ P'!A$2:AN$2000,B1118,25)),CONCATENATE(INDEX('LŠZ H'!A$2:AM$2000,B1118,24),",",INDEX('LŠZ H'!A$2:AM$2000,B1118,26)," ",INDEX('LŠZ H'!A$2:AM$2000,B1118,25)))</f>
        <v xml:space="preserve">, </v>
      </c>
      <c r="L1118" s="297">
        <f>IF(A1118="P",INDEX('LŠZ P'!A$2:AN$2000,B1118,20),INDEX('LŠZ H'!A$2:AM$2000,B1118,20))</f>
        <v>0</v>
      </c>
      <c r="M1118" s="297" t="str">
        <f>IF(A1118="P",CONCATENATE(INDEX('LŠZ P'!A$2:AN$2000,B1118,3),"/",INDEX('LŠZ P'!A$2:AN$2000,B1118,4)),CONCATENATE(INDEX('LŠZ H'!A$2:AM$2000,B1118,3),"/",INDEX('LŠZ H'!A$2:AM$2000,B1118,4)))</f>
        <v>/</v>
      </c>
      <c r="N1118" s="297" t="str">
        <f>IF(A1118="P",CONCATENATE(INDEX('LŠZ P'!A$2:AN$2000,B1118,23),";",INDEX('LŠZ P'!A$2:AN$2000,B1118,42)),CONCATENATE(INDEX('LŠZ H'!A$2:AM$2000,B1118,23),";",INDEX('LŠZ H'!A$2:AM$2000,B1118,39)))</f>
        <v>;</v>
      </c>
      <c r="O1118" s="303"/>
      <c r="P1118" s="397"/>
    </row>
    <row r="1119" spans="1:16" s="395" customFormat="1">
      <c r="A1119" s="300"/>
      <c r="B1119" s="398"/>
      <c r="C1119" s="295">
        <v>1116</v>
      </c>
      <c r="D1119" s="225">
        <f>IF(A1119="P",INDEX('LŠZ P'!A$2:AN$2000,B1119,11),INDEX('LŠZ H'!A$2:AM$2000,B1119,11))</f>
        <v>0</v>
      </c>
      <c r="E1119" s="297">
        <f>IF(A1119="P",INDEX('LŠZ P'!A$2:AN$2000,B1119,5),INDEX('LŠZ H'!A$2:AM$2000,B1119,5))</f>
        <v>0</v>
      </c>
      <c r="F1119" s="298">
        <f>IF(A1119="P",INDEX('LŠZ P'!A$2:AN$2000,B1119,6),INDEX('LŠZ H'!A$2:AM$2000,B1119,6))</f>
        <v>0</v>
      </c>
      <c r="G1119" s="258">
        <f>IF(A1119="P",INDEX('LŠZ P'!A$2:AN$2000,B1119,21),INDEX('LŠZ H'!A$2:AM$2000,B1119,21))</f>
        <v>0</v>
      </c>
      <c r="H1119" s="298">
        <f>IF(A1119="P",INDEX('LŠZ P'!A$2:AN$2000,B1119,17),INDEX('LŠZ H'!A$2:AM$2000,B1119,17))</f>
        <v>0</v>
      </c>
      <c r="I1119" s="226"/>
      <c r="J1119" s="258">
        <f>IF(A1119="P",INDEX('LŠZ P'!A$2:AN$2000,B1119,2),INDEX('LŠZ H'!A$2:AM$2000,B1119,2))</f>
        <v>0</v>
      </c>
      <c r="K1119" s="299" t="str">
        <f>IF(A1119="P",CONCATENATE(INDEX('LŠZ P'!A$2:AN$2000,B1119,24),",",INDEX('LŠZ P'!A$2:AN$2000,B1119,26)," ",INDEX('LŠZ P'!A$2:AN$2000,B1119,25)),CONCATENATE(INDEX('LŠZ H'!A$2:AM$2000,B1119,24),",",INDEX('LŠZ H'!A$2:AM$2000,B1119,26)," ",INDEX('LŠZ H'!A$2:AM$2000,B1119,25)))</f>
        <v xml:space="preserve">, </v>
      </c>
      <c r="L1119" s="297">
        <f>IF(A1119="P",INDEX('LŠZ P'!A$2:AN$2000,B1119,20),INDEX('LŠZ H'!A$2:AM$2000,B1119,20))</f>
        <v>0</v>
      </c>
      <c r="M1119" s="297" t="str">
        <f>IF(A1119="P",CONCATENATE(INDEX('LŠZ P'!A$2:AN$2000,B1119,3),"/",INDEX('LŠZ P'!A$2:AN$2000,B1119,4)),CONCATENATE(INDEX('LŠZ H'!A$2:AM$2000,B1119,3),"/",INDEX('LŠZ H'!A$2:AM$2000,B1119,4)))</f>
        <v>/</v>
      </c>
      <c r="N1119" s="297" t="str">
        <f>IF(A1119="P",CONCATENATE(INDEX('LŠZ P'!A$2:AN$2000,B1119,23),";",INDEX('LŠZ P'!A$2:AN$2000,B1119,42)),CONCATENATE(INDEX('LŠZ H'!A$2:AM$2000,B1119,23),";",INDEX('LŠZ H'!A$2:AM$2000,B1119,39)))</f>
        <v>;</v>
      </c>
      <c r="O1119" s="303"/>
      <c r="P1119" s="397"/>
    </row>
    <row r="1120" spans="1:16" s="395" customFormat="1">
      <c r="A1120" s="300"/>
      <c r="B1120" s="398"/>
      <c r="C1120" s="295">
        <v>1117</v>
      </c>
      <c r="D1120" s="225">
        <f>IF(A1120="P",INDEX('LŠZ P'!A$2:AN$2000,B1120,11),INDEX('LŠZ H'!A$2:AM$2000,B1120,11))</f>
        <v>0</v>
      </c>
      <c r="E1120" s="297">
        <f>IF(A1120="P",INDEX('LŠZ P'!A$2:AN$2000,B1120,5),INDEX('LŠZ H'!A$2:AM$2000,B1120,5))</f>
        <v>0</v>
      </c>
      <c r="F1120" s="298">
        <f>IF(A1120="P",INDEX('LŠZ P'!A$2:AN$2000,B1120,6),INDEX('LŠZ H'!A$2:AM$2000,B1120,6))</f>
        <v>0</v>
      </c>
      <c r="G1120" s="258">
        <f>IF(A1120="P",INDEX('LŠZ P'!A$2:AN$2000,B1120,21),INDEX('LŠZ H'!A$2:AM$2000,B1120,21))</f>
        <v>0</v>
      </c>
      <c r="H1120" s="298">
        <f>IF(A1120="P",INDEX('LŠZ P'!A$2:AN$2000,B1120,17),INDEX('LŠZ H'!A$2:AM$2000,B1120,17))</f>
        <v>0</v>
      </c>
      <c r="I1120" s="226"/>
      <c r="J1120" s="258">
        <f>IF(A1120="P",INDEX('LŠZ P'!A$2:AN$2000,B1120,2),INDEX('LŠZ H'!A$2:AM$2000,B1120,2))</f>
        <v>0</v>
      </c>
      <c r="K1120" s="299" t="str">
        <f>IF(A1120="P",CONCATENATE(INDEX('LŠZ P'!A$2:AN$2000,B1120,24),",",INDEX('LŠZ P'!A$2:AN$2000,B1120,26)," ",INDEX('LŠZ P'!A$2:AN$2000,B1120,25)),CONCATENATE(INDEX('LŠZ H'!A$2:AM$2000,B1120,24),",",INDEX('LŠZ H'!A$2:AM$2000,B1120,26)," ",INDEX('LŠZ H'!A$2:AM$2000,B1120,25)))</f>
        <v xml:space="preserve">, </v>
      </c>
      <c r="L1120" s="297">
        <f>IF(A1120="P",INDEX('LŠZ P'!A$2:AN$2000,B1120,20),INDEX('LŠZ H'!A$2:AM$2000,B1120,20))</f>
        <v>0</v>
      </c>
      <c r="M1120" s="297" t="str">
        <f>IF(A1120="P",CONCATENATE(INDEX('LŠZ P'!A$2:AN$2000,B1120,3),"/",INDEX('LŠZ P'!A$2:AN$2000,B1120,4)),CONCATENATE(INDEX('LŠZ H'!A$2:AM$2000,B1120,3),"/",INDEX('LŠZ H'!A$2:AM$2000,B1120,4)))</f>
        <v>/</v>
      </c>
      <c r="N1120" s="297" t="str">
        <f>IF(A1120="P",CONCATENATE(INDEX('LŠZ P'!A$2:AN$2000,B1120,23),";",INDEX('LŠZ P'!A$2:AN$2000,B1120,42)),CONCATENATE(INDEX('LŠZ H'!A$2:AM$2000,B1120,23),";",INDEX('LŠZ H'!A$2:AM$2000,B1120,39)))</f>
        <v>;</v>
      </c>
      <c r="O1120" s="303"/>
      <c r="P1120" s="397"/>
    </row>
    <row r="1121" spans="1:16" s="395" customFormat="1">
      <c r="A1121" s="300"/>
      <c r="B1121" s="398"/>
      <c r="C1121" s="295">
        <v>1118</v>
      </c>
      <c r="D1121" s="225">
        <f>IF(A1121="P",INDEX('LŠZ P'!A$2:AN$2000,B1121,11),INDEX('LŠZ H'!A$2:AM$2000,B1121,11))</f>
        <v>0</v>
      </c>
      <c r="E1121" s="297">
        <f>IF(A1121="P",INDEX('LŠZ P'!A$2:AN$2000,B1121,5),INDEX('LŠZ H'!A$2:AM$2000,B1121,5))</f>
        <v>0</v>
      </c>
      <c r="F1121" s="298">
        <f>IF(A1121="P",INDEX('LŠZ P'!A$2:AN$2000,B1121,6),INDEX('LŠZ H'!A$2:AM$2000,B1121,6))</f>
        <v>0</v>
      </c>
      <c r="G1121" s="258">
        <f>IF(A1121="P",INDEX('LŠZ P'!A$2:AN$2000,B1121,21),INDEX('LŠZ H'!A$2:AM$2000,B1121,21))</f>
        <v>0</v>
      </c>
      <c r="H1121" s="298">
        <f>IF(A1121="P",INDEX('LŠZ P'!A$2:AN$2000,B1121,17),INDEX('LŠZ H'!A$2:AM$2000,B1121,17))</f>
        <v>0</v>
      </c>
      <c r="I1121" s="226"/>
      <c r="J1121" s="258">
        <f>IF(A1121="P",INDEX('LŠZ P'!A$2:AN$2000,B1121,2),INDEX('LŠZ H'!A$2:AM$2000,B1121,2))</f>
        <v>0</v>
      </c>
      <c r="K1121" s="299" t="str">
        <f>IF(A1121="P",CONCATENATE(INDEX('LŠZ P'!A$2:AN$2000,B1121,24),",",INDEX('LŠZ P'!A$2:AN$2000,B1121,26)," ",INDEX('LŠZ P'!A$2:AN$2000,B1121,25)),CONCATENATE(INDEX('LŠZ H'!A$2:AM$2000,B1121,24),",",INDEX('LŠZ H'!A$2:AM$2000,B1121,26)," ",INDEX('LŠZ H'!A$2:AM$2000,B1121,25)))</f>
        <v xml:space="preserve">, </v>
      </c>
      <c r="L1121" s="297">
        <f>IF(A1121="P",INDEX('LŠZ P'!A$2:AN$2000,B1121,20),INDEX('LŠZ H'!A$2:AM$2000,B1121,20))</f>
        <v>0</v>
      </c>
      <c r="M1121" s="297" t="str">
        <f>IF(A1121="P",CONCATENATE(INDEX('LŠZ P'!A$2:AN$2000,B1121,3),"/",INDEX('LŠZ P'!A$2:AN$2000,B1121,4)),CONCATENATE(INDEX('LŠZ H'!A$2:AM$2000,B1121,3),"/",INDEX('LŠZ H'!A$2:AM$2000,B1121,4)))</f>
        <v>/</v>
      </c>
      <c r="N1121" s="297" t="str">
        <f>IF(A1121="P",CONCATENATE(INDEX('LŠZ P'!A$2:AN$2000,B1121,23),";",INDEX('LŠZ P'!A$2:AN$2000,B1121,42)),CONCATENATE(INDEX('LŠZ H'!A$2:AM$2000,B1121,23),";",INDEX('LŠZ H'!A$2:AM$2000,B1121,39)))</f>
        <v>;</v>
      </c>
      <c r="O1121" s="303"/>
      <c r="P1121" s="397"/>
    </row>
    <row r="1122" spans="1:16" s="395" customFormat="1">
      <c r="A1122" s="300"/>
      <c r="B1122" s="398"/>
      <c r="C1122" s="295">
        <v>1119</v>
      </c>
      <c r="D1122" s="225">
        <f>IF(A1122="P",INDEX('LŠZ P'!A$2:AN$2000,B1122,11),INDEX('LŠZ H'!A$2:AM$2000,B1122,11))</f>
        <v>0</v>
      </c>
      <c r="E1122" s="297">
        <f>IF(A1122="P",INDEX('LŠZ P'!A$2:AN$2000,B1122,5),INDEX('LŠZ H'!A$2:AM$2000,B1122,5))</f>
        <v>0</v>
      </c>
      <c r="F1122" s="298">
        <f>IF(A1122="P",INDEX('LŠZ P'!A$2:AN$2000,B1122,6),INDEX('LŠZ H'!A$2:AM$2000,B1122,6))</f>
        <v>0</v>
      </c>
      <c r="G1122" s="258">
        <f>IF(A1122="P",INDEX('LŠZ P'!A$2:AN$2000,B1122,21),INDEX('LŠZ H'!A$2:AM$2000,B1122,21))</f>
        <v>0</v>
      </c>
      <c r="H1122" s="298">
        <f>IF(A1122="P",INDEX('LŠZ P'!A$2:AN$2000,B1122,17),INDEX('LŠZ H'!A$2:AM$2000,B1122,17))</f>
        <v>0</v>
      </c>
      <c r="I1122" s="226"/>
      <c r="J1122" s="258">
        <f>IF(A1122="P",INDEX('LŠZ P'!A$2:AN$2000,B1122,2),INDEX('LŠZ H'!A$2:AM$2000,B1122,2))</f>
        <v>0</v>
      </c>
      <c r="K1122" s="299" t="str">
        <f>IF(A1122="P",CONCATENATE(INDEX('LŠZ P'!A$2:AN$2000,B1122,24),",",INDEX('LŠZ P'!A$2:AN$2000,B1122,26)," ",INDEX('LŠZ P'!A$2:AN$2000,B1122,25)),CONCATENATE(INDEX('LŠZ H'!A$2:AM$2000,B1122,24),",",INDEX('LŠZ H'!A$2:AM$2000,B1122,26)," ",INDEX('LŠZ H'!A$2:AM$2000,B1122,25)))</f>
        <v xml:space="preserve">, </v>
      </c>
      <c r="L1122" s="297">
        <f>IF(A1122="P",INDEX('LŠZ P'!A$2:AN$2000,B1122,20),INDEX('LŠZ H'!A$2:AM$2000,B1122,20))</f>
        <v>0</v>
      </c>
      <c r="M1122" s="297" t="str">
        <f>IF(A1122="P",CONCATENATE(INDEX('LŠZ P'!A$2:AN$2000,B1122,3),"/",INDEX('LŠZ P'!A$2:AN$2000,B1122,4)),CONCATENATE(INDEX('LŠZ H'!A$2:AM$2000,B1122,3),"/",INDEX('LŠZ H'!A$2:AM$2000,B1122,4)))</f>
        <v>/</v>
      </c>
      <c r="N1122" s="297" t="str">
        <f>IF(A1122="P",CONCATENATE(INDEX('LŠZ P'!A$2:AN$2000,B1122,23),";",INDEX('LŠZ P'!A$2:AN$2000,B1122,42)),CONCATENATE(INDEX('LŠZ H'!A$2:AM$2000,B1122,23),";",INDEX('LŠZ H'!A$2:AM$2000,B1122,39)))</f>
        <v>;</v>
      </c>
      <c r="O1122" s="303"/>
      <c r="P1122" s="397"/>
    </row>
    <row r="1123" spans="1:16" s="395" customFormat="1">
      <c r="A1123" s="300"/>
      <c r="B1123" s="398"/>
      <c r="C1123" s="295">
        <v>1120</v>
      </c>
      <c r="D1123" s="225">
        <f>IF(A1123="P",INDEX('LŠZ P'!A$2:AN$2000,B1123,11),INDEX('LŠZ H'!A$2:AM$2000,B1123,11))</f>
        <v>0</v>
      </c>
      <c r="E1123" s="297">
        <f>IF(A1123="P",INDEX('LŠZ P'!A$2:AN$2000,B1123,5),INDEX('LŠZ H'!A$2:AM$2000,B1123,5))</f>
        <v>0</v>
      </c>
      <c r="F1123" s="298">
        <f>IF(A1123="P",INDEX('LŠZ P'!A$2:AN$2000,B1123,6),INDEX('LŠZ H'!A$2:AM$2000,B1123,6))</f>
        <v>0</v>
      </c>
      <c r="G1123" s="258">
        <f>IF(A1123="P",INDEX('LŠZ P'!A$2:AN$2000,B1123,21),INDEX('LŠZ H'!A$2:AM$2000,B1123,21))</f>
        <v>0</v>
      </c>
      <c r="H1123" s="298">
        <f>IF(A1123="P",INDEX('LŠZ P'!A$2:AN$2000,B1123,17),INDEX('LŠZ H'!A$2:AM$2000,B1123,17))</f>
        <v>0</v>
      </c>
      <c r="I1123" s="226"/>
      <c r="J1123" s="258">
        <f>IF(A1123="P",INDEX('LŠZ P'!A$2:AN$2000,B1123,2),INDEX('LŠZ H'!A$2:AM$2000,B1123,2))</f>
        <v>0</v>
      </c>
      <c r="K1123" s="299" t="str">
        <f>IF(A1123="P",CONCATENATE(INDEX('LŠZ P'!A$2:AN$2000,B1123,24),",",INDEX('LŠZ P'!A$2:AN$2000,B1123,26)," ",INDEX('LŠZ P'!A$2:AN$2000,B1123,25)),CONCATENATE(INDEX('LŠZ H'!A$2:AM$2000,B1123,24),",",INDEX('LŠZ H'!A$2:AM$2000,B1123,26)," ",INDEX('LŠZ H'!A$2:AM$2000,B1123,25)))</f>
        <v xml:space="preserve">, </v>
      </c>
      <c r="L1123" s="297">
        <f>IF(A1123="P",INDEX('LŠZ P'!A$2:AN$2000,B1123,20),INDEX('LŠZ H'!A$2:AM$2000,B1123,20))</f>
        <v>0</v>
      </c>
      <c r="M1123" s="297" t="str">
        <f>IF(A1123="P",CONCATENATE(INDEX('LŠZ P'!A$2:AN$2000,B1123,3),"/",INDEX('LŠZ P'!A$2:AN$2000,B1123,4)),CONCATENATE(INDEX('LŠZ H'!A$2:AM$2000,B1123,3),"/",INDEX('LŠZ H'!A$2:AM$2000,B1123,4)))</f>
        <v>/</v>
      </c>
      <c r="N1123" s="297" t="str">
        <f>IF(A1123="P",CONCATENATE(INDEX('LŠZ P'!A$2:AN$2000,B1123,23),";",INDEX('LŠZ P'!A$2:AN$2000,B1123,42)),CONCATENATE(INDEX('LŠZ H'!A$2:AM$2000,B1123,23),";",INDEX('LŠZ H'!A$2:AM$2000,B1123,39)))</f>
        <v>;</v>
      </c>
      <c r="O1123" s="303"/>
      <c r="P1123" s="397"/>
    </row>
    <row r="1124" spans="1:16" s="395" customFormat="1">
      <c r="A1124" s="300"/>
      <c r="B1124" s="398"/>
      <c r="C1124" s="295">
        <v>1121</v>
      </c>
      <c r="D1124" s="225">
        <f>IF(A1124="P",INDEX('LŠZ P'!A$2:AN$2000,B1124,11),INDEX('LŠZ H'!A$2:AM$2000,B1124,11))</f>
        <v>0</v>
      </c>
      <c r="E1124" s="297">
        <f>IF(A1124="P",INDEX('LŠZ P'!A$2:AN$2000,B1124,5),INDEX('LŠZ H'!A$2:AM$2000,B1124,5))</f>
        <v>0</v>
      </c>
      <c r="F1124" s="298">
        <f>IF(A1124="P",INDEX('LŠZ P'!A$2:AN$2000,B1124,6),INDEX('LŠZ H'!A$2:AM$2000,B1124,6))</f>
        <v>0</v>
      </c>
      <c r="G1124" s="258">
        <f>IF(A1124="P",INDEX('LŠZ P'!A$2:AN$2000,B1124,21),INDEX('LŠZ H'!A$2:AM$2000,B1124,21))</f>
        <v>0</v>
      </c>
      <c r="H1124" s="298">
        <f>IF(A1124="P",INDEX('LŠZ P'!A$2:AN$2000,B1124,17),INDEX('LŠZ H'!A$2:AM$2000,B1124,17))</f>
        <v>0</v>
      </c>
      <c r="I1124" s="226"/>
      <c r="J1124" s="258">
        <f>IF(A1124="P",INDEX('LŠZ P'!A$2:AN$2000,B1124,2),INDEX('LŠZ H'!A$2:AM$2000,B1124,2))</f>
        <v>0</v>
      </c>
      <c r="K1124" s="299" t="str">
        <f>IF(A1124="P",CONCATENATE(INDEX('LŠZ P'!A$2:AN$2000,B1124,24),",",INDEX('LŠZ P'!A$2:AN$2000,B1124,26)," ",INDEX('LŠZ P'!A$2:AN$2000,B1124,25)),CONCATENATE(INDEX('LŠZ H'!A$2:AM$2000,B1124,24),",",INDEX('LŠZ H'!A$2:AM$2000,B1124,26)," ",INDEX('LŠZ H'!A$2:AM$2000,B1124,25)))</f>
        <v xml:space="preserve">, </v>
      </c>
      <c r="L1124" s="297">
        <f>IF(A1124="P",INDEX('LŠZ P'!A$2:AN$2000,B1124,20),INDEX('LŠZ H'!A$2:AM$2000,B1124,20))</f>
        <v>0</v>
      </c>
      <c r="M1124" s="297" t="str">
        <f>IF(A1124="P",CONCATENATE(INDEX('LŠZ P'!A$2:AN$2000,B1124,3),"/",INDEX('LŠZ P'!A$2:AN$2000,B1124,4)),CONCATENATE(INDEX('LŠZ H'!A$2:AM$2000,B1124,3),"/",INDEX('LŠZ H'!A$2:AM$2000,B1124,4)))</f>
        <v>/</v>
      </c>
      <c r="N1124" s="297" t="str">
        <f>IF(A1124="P",CONCATENATE(INDEX('LŠZ P'!A$2:AN$2000,B1124,23),";",INDEX('LŠZ P'!A$2:AN$2000,B1124,42)),CONCATENATE(INDEX('LŠZ H'!A$2:AM$2000,B1124,23),";",INDEX('LŠZ H'!A$2:AM$2000,B1124,39)))</f>
        <v>;</v>
      </c>
      <c r="O1124" s="303"/>
      <c r="P1124" s="397"/>
    </row>
    <row r="1125" spans="1:16" s="395" customFormat="1">
      <c r="A1125" s="300"/>
      <c r="B1125" s="398"/>
      <c r="C1125" s="295">
        <v>1122</v>
      </c>
      <c r="D1125" s="225">
        <f>IF(A1125="P",INDEX('LŠZ P'!A$2:AN$2000,B1125,11),INDEX('LŠZ H'!A$2:AM$2000,B1125,11))</f>
        <v>0</v>
      </c>
      <c r="E1125" s="297">
        <f>IF(A1125="P",INDEX('LŠZ P'!A$2:AN$2000,B1125,5),INDEX('LŠZ H'!A$2:AM$2000,B1125,5))</f>
        <v>0</v>
      </c>
      <c r="F1125" s="298">
        <f>IF(A1125="P",INDEX('LŠZ P'!A$2:AN$2000,B1125,6),INDEX('LŠZ H'!A$2:AM$2000,B1125,6))</f>
        <v>0</v>
      </c>
      <c r="G1125" s="258">
        <f>IF(A1125="P",INDEX('LŠZ P'!A$2:AN$2000,B1125,21),INDEX('LŠZ H'!A$2:AM$2000,B1125,21))</f>
        <v>0</v>
      </c>
      <c r="H1125" s="298">
        <f>IF(A1125="P",INDEX('LŠZ P'!A$2:AN$2000,B1125,17),INDEX('LŠZ H'!A$2:AM$2000,B1125,17))</f>
        <v>0</v>
      </c>
      <c r="I1125" s="226"/>
      <c r="J1125" s="258">
        <f>IF(A1125="P",INDEX('LŠZ P'!A$2:AN$2000,B1125,2),INDEX('LŠZ H'!A$2:AM$2000,B1125,2))</f>
        <v>0</v>
      </c>
      <c r="K1125" s="299" t="str">
        <f>IF(A1125="P",CONCATENATE(INDEX('LŠZ P'!A$2:AN$2000,B1125,24),",",INDEX('LŠZ P'!A$2:AN$2000,B1125,26)," ",INDEX('LŠZ P'!A$2:AN$2000,B1125,25)),CONCATENATE(INDEX('LŠZ H'!A$2:AM$2000,B1125,24),",",INDEX('LŠZ H'!A$2:AM$2000,B1125,26)," ",INDEX('LŠZ H'!A$2:AM$2000,B1125,25)))</f>
        <v xml:space="preserve">, </v>
      </c>
      <c r="L1125" s="297">
        <f>IF(A1125="P",INDEX('LŠZ P'!A$2:AN$2000,B1125,20),INDEX('LŠZ H'!A$2:AM$2000,B1125,20))</f>
        <v>0</v>
      </c>
      <c r="M1125" s="297" t="str">
        <f>IF(A1125="P",CONCATENATE(INDEX('LŠZ P'!A$2:AN$2000,B1125,3),"/",INDEX('LŠZ P'!A$2:AN$2000,B1125,4)),CONCATENATE(INDEX('LŠZ H'!A$2:AM$2000,B1125,3),"/",INDEX('LŠZ H'!A$2:AM$2000,B1125,4)))</f>
        <v>/</v>
      </c>
      <c r="N1125" s="297" t="str">
        <f>IF(A1125="P",CONCATENATE(INDEX('LŠZ P'!A$2:AN$2000,B1125,23),";",INDEX('LŠZ P'!A$2:AN$2000,B1125,42)),CONCATENATE(INDEX('LŠZ H'!A$2:AM$2000,B1125,23),";",INDEX('LŠZ H'!A$2:AM$2000,B1125,39)))</f>
        <v>;</v>
      </c>
      <c r="O1125" s="303"/>
      <c r="P1125" s="397"/>
    </row>
    <row r="1126" spans="1:16" s="395" customFormat="1">
      <c r="A1126" s="300"/>
      <c r="B1126" s="398"/>
      <c r="C1126" s="295">
        <v>1123</v>
      </c>
      <c r="D1126" s="225">
        <f>IF(A1126="P",INDEX('LŠZ P'!A$2:AN$2000,B1126,11),INDEX('LŠZ H'!A$2:AM$2000,B1126,11))</f>
        <v>0</v>
      </c>
      <c r="E1126" s="297">
        <f>IF(A1126="P",INDEX('LŠZ P'!A$2:AN$2000,B1126,5),INDEX('LŠZ H'!A$2:AM$2000,B1126,5))</f>
        <v>0</v>
      </c>
      <c r="F1126" s="298">
        <f>IF(A1126="P",INDEX('LŠZ P'!A$2:AN$2000,B1126,6),INDEX('LŠZ H'!A$2:AM$2000,B1126,6))</f>
        <v>0</v>
      </c>
      <c r="G1126" s="258">
        <f>IF(A1126="P",INDEX('LŠZ P'!A$2:AN$2000,B1126,21),INDEX('LŠZ H'!A$2:AM$2000,B1126,21))</f>
        <v>0</v>
      </c>
      <c r="H1126" s="298">
        <f>IF(A1126="P",INDEX('LŠZ P'!A$2:AN$2000,B1126,17),INDEX('LŠZ H'!A$2:AM$2000,B1126,17))</f>
        <v>0</v>
      </c>
      <c r="I1126" s="226"/>
      <c r="J1126" s="258">
        <f>IF(A1126="P",INDEX('LŠZ P'!A$2:AN$2000,B1126,2),INDEX('LŠZ H'!A$2:AM$2000,B1126,2))</f>
        <v>0</v>
      </c>
      <c r="K1126" s="299" t="str">
        <f>IF(A1126="P",CONCATENATE(INDEX('LŠZ P'!A$2:AN$2000,B1126,24),",",INDEX('LŠZ P'!A$2:AN$2000,B1126,26)," ",INDEX('LŠZ P'!A$2:AN$2000,B1126,25)),CONCATENATE(INDEX('LŠZ H'!A$2:AM$2000,B1126,24),",",INDEX('LŠZ H'!A$2:AM$2000,B1126,26)," ",INDEX('LŠZ H'!A$2:AM$2000,B1126,25)))</f>
        <v xml:space="preserve">, </v>
      </c>
      <c r="L1126" s="297">
        <f>IF(A1126="P",INDEX('LŠZ P'!A$2:AN$2000,B1126,20),INDEX('LŠZ H'!A$2:AM$2000,B1126,20))</f>
        <v>0</v>
      </c>
      <c r="M1126" s="297" t="str">
        <f>IF(A1126="P",CONCATENATE(INDEX('LŠZ P'!A$2:AN$2000,B1126,3),"/",INDEX('LŠZ P'!A$2:AN$2000,B1126,4)),CONCATENATE(INDEX('LŠZ H'!A$2:AM$2000,B1126,3),"/",INDEX('LŠZ H'!A$2:AM$2000,B1126,4)))</f>
        <v>/</v>
      </c>
      <c r="N1126" s="297" t="str">
        <f>IF(A1126="P",CONCATENATE(INDEX('LŠZ P'!A$2:AN$2000,B1126,23),";",INDEX('LŠZ P'!A$2:AN$2000,B1126,42)),CONCATENATE(INDEX('LŠZ H'!A$2:AM$2000,B1126,23),";",INDEX('LŠZ H'!A$2:AM$2000,B1126,39)))</f>
        <v>;</v>
      </c>
      <c r="O1126" s="303"/>
      <c r="P1126" s="397"/>
    </row>
    <row r="1127" spans="1:16" s="395" customFormat="1">
      <c r="A1127" s="300"/>
      <c r="B1127" s="398"/>
      <c r="C1127" s="295">
        <v>1124</v>
      </c>
      <c r="D1127" s="225">
        <f>IF(A1127="P",INDEX('LŠZ P'!A$2:AN$2000,B1127,11),INDEX('LŠZ H'!A$2:AM$2000,B1127,11))</f>
        <v>0</v>
      </c>
      <c r="E1127" s="297">
        <f>IF(A1127="P",INDEX('LŠZ P'!A$2:AN$2000,B1127,5),INDEX('LŠZ H'!A$2:AM$2000,B1127,5))</f>
        <v>0</v>
      </c>
      <c r="F1127" s="298">
        <f>IF(A1127="P",INDEX('LŠZ P'!A$2:AN$2000,B1127,6),INDEX('LŠZ H'!A$2:AM$2000,B1127,6))</f>
        <v>0</v>
      </c>
      <c r="G1127" s="258">
        <f>IF(A1127="P",INDEX('LŠZ P'!A$2:AN$2000,B1127,21),INDEX('LŠZ H'!A$2:AM$2000,B1127,21))</f>
        <v>0</v>
      </c>
      <c r="H1127" s="298">
        <f>IF(A1127="P",INDEX('LŠZ P'!A$2:AN$2000,B1127,17),INDEX('LŠZ H'!A$2:AM$2000,B1127,17))</f>
        <v>0</v>
      </c>
      <c r="I1127" s="226"/>
      <c r="J1127" s="258">
        <f>IF(A1127="P",INDEX('LŠZ P'!A$2:AN$2000,B1127,2),INDEX('LŠZ H'!A$2:AM$2000,B1127,2))</f>
        <v>0</v>
      </c>
      <c r="K1127" s="299" t="str">
        <f>IF(A1127="P",CONCATENATE(INDEX('LŠZ P'!A$2:AN$2000,B1127,24),",",INDEX('LŠZ P'!A$2:AN$2000,B1127,26)," ",INDEX('LŠZ P'!A$2:AN$2000,B1127,25)),CONCATENATE(INDEX('LŠZ H'!A$2:AM$2000,B1127,24),",",INDEX('LŠZ H'!A$2:AM$2000,B1127,26)," ",INDEX('LŠZ H'!A$2:AM$2000,B1127,25)))</f>
        <v xml:space="preserve">, </v>
      </c>
      <c r="L1127" s="297">
        <f>IF(A1127="P",INDEX('LŠZ P'!A$2:AN$2000,B1127,20),INDEX('LŠZ H'!A$2:AM$2000,B1127,20))</f>
        <v>0</v>
      </c>
      <c r="M1127" s="297" t="str">
        <f>IF(A1127="P",CONCATENATE(INDEX('LŠZ P'!A$2:AN$2000,B1127,3),"/",INDEX('LŠZ P'!A$2:AN$2000,B1127,4)),CONCATENATE(INDEX('LŠZ H'!A$2:AM$2000,B1127,3),"/",INDEX('LŠZ H'!A$2:AM$2000,B1127,4)))</f>
        <v>/</v>
      </c>
      <c r="N1127" s="297" t="str">
        <f>IF(A1127="P",CONCATENATE(INDEX('LŠZ P'!A$2:AN$2000,B1127,23),";",INDEX('LŠZ P'!A$2:AN$2000,B1127,42)),CONCATENATE(INDEX('LŠZ H'!A$2:AM$2000,B1127,23),";",INDEX('LŠZ H'!A$2:AM$2000,B1127,39)))</f>
        <v>;</v>
      </c>
      <c r="O1127" s="303"/>
      <c r="P1127" s="397"/>
    </row>
    <row r="1128" spans="1:16" s="395" customFormat="1">
      <c r="A1128" s="300"/>
      <c r="B1128" s="398"/>
      <c r="C1128" s="295">
        <v>1125</v>
      </c>
      <c r="D1128" s="225">
        <f>IF(A1128="P",INDEX('LŠZ P'!A$2:AN$2000,B1128,11),INDEX('LŠZ H'!A$2:AM$2000,B1128,11))</f>
        <v>0</v>
      </c>
      <c r="E1128" s="297">
        <f>IF(A1128="P",INDEX('LŠZ P'!A$2:AN$2000,B1128,5),INDEX('LŠZ H'!A$2:AM$2000,B1128,5))</f>
        <v>0</v>
      </c>
      <c r="F1128" s="298">
        <f>IF(A1128="P",INDEX('LŠZ P'!A$2:AN$2000,B1128,6),INDEX('LŠZ H'!A$2:AM$2000,B1128,6))</f>
        <v>0</v>
      </c>
      <c r="G1128" s="258">
        <f>IF(A1128="P",INDEX('LŠZ P'!A$2:AN$2000,B1128,21),INDEX('LŠZ H'!A$2:AM$2000,B1128,21))</f>
        <v>0</v>
      </c>
      <c r="H1128" s="298">
        <f>IF(A1128="P",INDEX('LŠZ P'!A$2:AN$2000,B1128,17),INDEX('LŠZ H'!A$2:AM$2000,B1128,17))</f>
        <v>0</v>
      </c>
      <c r="I1128" s="226"/>
      <c r="J1128" s="258">
        <f>IF(A1128="P",INDEX('LŠZ P'!A$2:AN$2000,B1128,2),INDEX('LŠZ H'!A$2:AM$2000,B1128,2))</f>
        <v>0</v>
      </c>
      <c r="K1128" s="299" t="str">
        <f>IF(A1128="P",CONCATENATE(INDEX('LŠZ P'!A$2:AN$2000,B1128,24),",",INDEX('LŠZ P'!A$2:AN$2000,B1128,26)," ",INDEX('LŠZ P'!A$2:AN$2000,B1128,25)),CONCATENATE(INDEX('LŠZ H'!A$2:AM$2000,B1128,24),",",INDEX('LŠZ H'!A$2:AM$2000,B1128,26)," ",INDEX('LŠZ H'!A$2:AM$2000,B1128,25)))</f>
        <v xml:space="preserve">, </v>
      </c>
      <c r="L1128" s="297">
        <f>IF(A1128="P",INDEX('LŠZ P'!A$2:AN$2000,B1128,20),INDEX('LŠZ H'!A$2:AM$2000,B1128,20))</f>
        <v>0</v>
      </c>
      <c r="M1128" s="297" t="str">
        <f>IF(A1128="P",CONCATENATE(INDEX('LŠZ P'!A$2:AN$2000,B1128,3),"/",INDEX('LŠZ P'!A$2:AN$2000,B1128,4)),CONCATENATE(INDEX('LŠZ H'!A$2:AM$2000,B1128,3),"/",INDEX('LŠZ H'!A$2:AM$2000,B1128,4)))</f>
        <v>/</v>
      </c>
      <c r="N1128" s="297" t="str">
        <f>IF(A1128="P",CONCATENATE(INDEX('LŠZ P'!A$2:AN$2000,B1128,23),";",INDEX('LŠZ P'!A$2:AN$2000,B1128,42)),CONCATENATE(INDEX('LŠZ H'!A$2:AM$2000,B1128,23),";",INDEX('LŠZ H'!A$2:AM$2000,B1128,39)))</f>
        <v>;</v>
      </c>
      <c r="O1128" s="303"/>
      <c r="P1128" s="397"/>
    </row>
    <row r="1129" spans="1:16" s="395" customFormat="1">
      <c r="A1129" s="300"/>
      <c r="B1129" s="398"/>
      <c r="C1129" s="295">
        <v>1126</v>
      </c>
      <c r="D1129" s="225">
        <f>IF(A1129="P",INDEX('LŠZ P'!A$2:AN$2000,B1129,11),INDEX('LŠZ H'!A$2:AM$2000,B1129,11))</f>
        <v>0</v>
      </c>
      <c r="E1129" s="297">
        <f>IF(A1129="P",INDEX('LŠZ P'!A$2:AN$2000,B1129,5),INDEX('LŠZ H'!A$2:AM$2000,B1129,5))</f>
        <v>0</v>
      </c>
      <c r="F1129" s="298">
        <f>IF(A1129="P",INDEX('LŠZ P'!A$2:AN$2000,B1129,6),INDEX('LŠZ H'!A$2:AM$2000,B1129,6))</f>
        <v>0</v>
      </c>
      <c r="G1129" s="258">
        <f>IF(A1129="P",INDEX('LŠZ P'!A$2:AN$2000,B1129,21),INDEX('LŠZ H'!A$2:AM$2000,B1129,21))</f>
        <v>0</v>
      </c>
      <c r="H1129" s="298">
        <f>IF(A1129="P",INDEX('LŠZ P'!A$2:AN$2000,B1129,17),INDEX('LŠZ H'!A$2:AM$2000,B1129,17))</f>
        <v>0</v>
      </c>
      <c r="I1129" s="226"/>
      <c r="J1129" s="258">
        <f>IF(A1129="P",INDEX('LŠZ P'!A$2:AN$2000,B1129,2),INDEX('LŠZ H'!A$2:AM$2000,B1129,2))</f>
        <v>0</v>
      </c>
      <c r="K1129" s="299" t="str">
        <f>IF(A1129="P",CONCATENATE(INDEX('LŠZ P'!A$2:AN$2000,B1129,24),",",INDEX('LŠZ P'!A$2:AN$2000,B1129,26)," ",INDEX('LŠZ P'!A$2:AN$2000,B1129,25)),CONCATENATE(INDEX('LŠZ H'!A$2:AM$2000,B1129,24),",",INDEX('LŠZ H'!A$2:AM$2000,B1129,26)," ",INDEX('LŠZ H'!A$2:AM$2000,B1129,25)))</f>
        <v xml:space="preserve">, </v>
      </c>
      <c r="L1129" s="297">
        <f>IF(A1129="P",INDEX('LŠZ P'!A$2:AN$2000,B1129,20),INDEX('LŠZ H'!A$2:AM$2000,B1129,20))</f>
        <v>0</v>
      </c>
      <c r="M1129" s="297" t="str">
        <f>IF(A1129="P",CONCATENATE(INDEX('LŠZ P'!A$2:AN$2000,B1129,3),"/",INDEX('LŠZ P'!A$2:AN$2000,B1129,4)),CONCATENATE(INDEX('LŠZ H'!A$2:AM$2000,B1129,3),"/",INDEX('LŠZ H'!A$2:AM$2000,B1129,4)))</f>
        <v>/</v>
      </c>
      <c r="N1129" s="297" t="str">
        <f>IF(A1129="P",CONCATENATE(INDEX('LŠZ P'!A$2:AN$2000,B1129,23),";",INDEX('LŠZ P'!A$2:AN$2000,B1129,42)),CONCATENATE(INDEX('LŠZ H'!A$2:AM$2000,B1129,23),";",INDEX('LŠZ H'!A$2:AM$2000,B1129,39)))</f>
        <v>;</v>
      </c>
      <c r="O1129" s="303"/>
      <c r="P1129" s="397"/>
    </row>
    <row r="1130" spans="1:16" s="395" customFormat="1">
      <c r="A1130" s="300"/>
      <c r="B1130" s="398"/>
      <c r="C1130" s="295">
        <v>1127</v>
      </c>
      <c r="D1130" s="225">
        <f>IF(A1130="P",INDEX('LŠZ P'!A$2:AN$2000,B1130,11),INDEX('LŠZ H'!A$2:AM$2000,B1130,11))</f>
        <v>0</v>
      </c>
      <c r="E1130" s="297">
        <f>IF(A1130="P",INDEX('LŠZ P'!A$2:AN$2000,B1130,5),INDEX('LŠZ H'!A$2:AM$2000,B1130,5))</f>
        <v>0</v>
      </c>
      <c r="F1130" s="298">
        <f>IF(A1130="P",INDEX('LŠZ P'!A$2:AN$2000,B1130,6),INDEX('LŠZ H'!A$2:AM$2000,B1130,6))</f>
        <v>0</v>
      </c>
      <c r="G1130" s="258">
        <f>IF(A1130="P",INDEX('LŠZ P'!A$2:AN$2000,B1130,21),INDEX('LŠZ H'!A$2:AM$2000,B1130,21))</f>
        <v>0</v>
      </c>
      <c r="H1130" s="298">
        <f>IF(A1130="P",INDEX('LŠZ P'!A$2:AN$2000,B1130,17),INDEX('LŠZ H'!A$2:AM$2000,B1130,17))</f>
        <v>0</v>
      </c>
      <c r="I1130" s="226"/>
      <c r="J1130" s="258">
        <f>IF(A1130="P",INDEX('LŠZ P'!A$2:AN$2000,B1130,2),INDEX('LŠZ H'!A$2:AM$2000,B1130,2))</f>
        <v>0</v>
      </c>
      <c r="K1130" s="299" t="str">
        <f>IF(A1130="P",CONCATENATE(INDEX('LŠZ P'!A$2:AN$2000,B1130,24),",",INDEX('LŠZ P'!A$2:AN$2000,B1130,26)," ",INDEX('LŠZ P'!A$2:AN$2000,B1130,25)),CONCATENATE(INDEX('LŠZ H'!A$2:AM$2000,B1130,24),",",INDEX('LŠZ H'!A$2:AM$2000,B1130,26)," ",INDEX('LŠZ H'!A$2:AM$2000,B1130,25)))</f>
        <v xml:space="preserve">, </v>
      </c>
      <c r="L1130" s="297">
        <f>IF(A1130="P",INDEX('LŠZ P'!A$2:AN$2000,B1130,20),INDEX('LŠZ H'!A$2:AM$2000,B1130,20))</f>
        <v>0</v>
      </c>
      <c r="M1130" s="297" t="str">
        <f>IF(A1130="P",CONCATENATE(INDEX('LŠZ P'!A$2:AN$2000,B1130,3),"/",INDEX('LŠZ P'!A$2:AN$2000,B1130,4)),CONCATENATE(INDEX('LŠZ H'!A$2:AM$2000,B1130,3),"/",INDEX('LŠZ H'!A$2:AM$2000,B1130,4)))</f>
        <v>/</v>
      </c>
      <c r="N1130" s="297" t="str">
        <f>IF(A1130="P",CONCATENATE(INDEX('LŠZ P'!A$2:AN$2000,B1130,23),";",INDEX('LŠZ P'!A$2:AN$2000,B1130,42)),CONCATENATE(INDEX('LŠZ H'!A$2:AM$2000,B1130,23),";",INDEX('LŠZ H'!A$2:AM$2000,B1130,39)))</f>
        <v>;</v>
      </c>
      <c r="O1130" s="303"/>
      <c r="P1130" s="397"/>
    </row>
    <row r="1131" spans="1:16" s="395" customFormat="1">
      <c r="A1131" s="300"/>
      <c r="B1131" s="398"/>
      <c r="C1131" s="295">
        <v>1128</v>
      </c>
      <c r="D1131" s="225">
        <f>IF(A1131="P",INDEX('LŠZ P'!A$2:AN$2000,B1131,11),INDEX('LŠZ H'!A$2:AM$2000,B1131,11))</f>
        <v>0</v>
      </c>
      <c r="E1131" s="297">
        <f>IF(A1131="P",INDEX('LŠZ P'!A$2:AN$2000,B1131,5),INDEX('LŠZ H'!A$2:AM$2000,B1131,5))</f>
        <v>0</v>
      </c>
      <c r="F1131" s="298">
        <f>IF(A1131="P",INDEX('LŠZ P'!A$2:AN$2000,B1131,6),INDEX('LŠZ H'!A$2:AM$2000,B1131,6))</f>
        <v>0</v>
      </c>
      <c r="G1131" s="258">
        <f>IF(A1131="P",INDEX('LŠZ P'!A$2:AN$2000,B1131,21),INDEX('LŠZ H'!A$2:AM$2000,B1131,21))</f>
        <v>0</v>
      </c>
      <c r="H1131" s="298">
        <f>IF(A1131="P",INDEX('LŠZ P'!A$2:AN$2000,B1131,17),INDEX('LŠZ H'!A$2:AM$2000,B1131,17))</f>
        <v>0</v>
      </c>
      <c r="I1131" s="226"/>
      <c r="J1131" s="258">
        <f>IF(A1131="P",INDEX('LŠZ P'!A$2:AN$2000,B1131,2),INDEX('LŠZ H'!A$2:AM$2000,B1131,2))</f>
        <v>0</v>
      </c>
      <c r="K1131" s="299" t="str">
        <f>IF(A1131="P",CONCATENATE(INDEX('LŠZ P'!A$2:AN$2000,B1131,24),",",INDEX('LŠZ P'!A$2:AN$2000,B1131,26)," ",INDEX('LŠZ P'!A$2:AN$2000,B1131,25)),CONCATENATE(INDEX('LŠZ H'!A$2:AM$2000,B1131,24),",",INDEX('LŠZ H'!A$2:AM$2000,B1131,26)," ",INDEX('LŠZ H'!A$2:AM$2000,B1131,25)))</f>
        <v xml:space="preserve">, </v>
      </c>
      <c r="L1131" s="297">
        <f>IF(A1131="P",INDEX('LŠZ P'!A$2:AN$2000,B1131,20),INDEX('LŠZ H'!A$2:AM$2000,B1131,20))</f>
        <v>0</v>
      </c>
      <c r="M1131" s="297" t="str">
        <f>IF(A1131="P",CONCATENATE(INDEX('LŠZ P'!A$2:AN$2000,B1131,3),"/",INDEX('LŠZ P'!A$2:AN$2000,B1131,4)),CONCATENATE(INDEX('LŠZ H'!A$2:AM$2000,B1131,3),"/",INDEX('LŠZ H'!A$2:AM$2000,B1131,4)))</f>
        <v>/</v>
      </c>
      <c r="N1131" s="297" t="str">
        <f>IF(A1131="P",CONCATENATE(INDEX('LŠZ P'!A$2:AN$2000,B1131,23),";",INDEX('LŠZ P'!A$2:AN$2000,B1131,42)),CONCATENATE(INDEX('LŠZ H'!A$2:AM$2000,B1131,23),";",INDEX('LŠZ H'!A$2:AM$2000,B1131,39)))</f>
        <v>;</v>
      </c>
      <c r="O1131" s="303"/>
      <c r="P1131" s="397"/>
    </row>
    <row r="1132" spans="1:16" s="395" customFormat="1">
      <c r="A1132" s="300"/>
      <c r="B1132" s="398"/>
      <c r="C1132" s="295">
        <v>1129</v>
      </c>
      <c r="D1132" s="225">
        <f>IF(A1132="P",INDEX('LŠZ P'!A$2:AN$2000,B1132,11),INDEX('LŠZ H'!A$2:AM$2000,B1132,11))</f>
        <v>0</v>
      </c>
      <c r="E1132" s="297">
        <f>IF(A1132="P",INDEX('LŠZ P'!A$2:AN$2000,B1132,5),INDEX('LŠZ H'!A$2:AM$2000,B1132,5))</f>
        <v>0</v>
      </c>
      <c r="F1132" s="298">
        <f>IF(A1132="P",INDEX('LŠZ P'!A$2:AN$2000,B1132,6),INDEX('LŠZ H'!A$2:AM$2000,B1132,6))</f>
        <v>0</v>
      </c>
      <c r="G1132" s="258">
        <f>IF(A1132="P",INDEX('LŠZ P'!A$2:AN$2000,B1132,21),INDEX('LŠZ H'!A$2:AM$2000,B1132,21))</f>
        <v>0</v>
      </c>
      <c r="H1132" s="298">
        <f>IF(A1132="P",INDEX('LŠZ P'!A$2:AN$2000,B1132,17),INDEX('LŠZ H'!A$2:AM$2000,B1132,17))</f>
        <v>0</v>
      </c>
      <c r="I1132" s="226"/>
      <c r="J1132" s="258">
        <f>IF(A1132="P",INDEX('LŠZ P'!A$2:AN$2000,B1132,2),INDEX('LŠZ H'!A$2:AM$2000,B1132,2))</f>
        <v>0</v>
      </c>
      <c r="K1132" s="299" t="str">
        <f>IF(A1132="P",CONCATENATE(INDEX('LŠZ P'!A$2:AN$2000,B1132,24),",",INDEX('LŠZ P'!A$2:AN$2000,B1132,26)," ",INDEX('LŠZ P'!A$2:AN$2000,B1132,25)),CONCATENATE(INDEX('LŠZ H'!A$2:AM$2000,B1132,24),",",INDEX('LŠZ H'!A$2:AM$2000,B1132,26)," ",INDEX('LŠZ H'!A$2:AM$2000,B1132,25)))</f>
        <v xml:space="preserve">, </v>
      </c>
      <c r="L1132" s="297">
        <f>IF(A1132="P",INDEX('LŠZ P'!A$2:AN$2000,B1132,20),INDEX('LŠZ H'!A$2:AM$2000,B1132,20))</f>
        <v>0</v>
      </c>
      <c r="M1132" s="297" t="str">
        <f>IF(A1132="P",CONCATENATE(INDEX('LŠZ P'!A$2:AN$2000,B1132,3),"/",INDEX('LŠZ P'!A$2:AN$2000,B1132,4)),CONCATENATE(INDEX('LŠZ H'!A$2:AM$2000,B1132,3),"/",INDEX('LŠZ H'!A$2:AM$2000,B1132,4)))</f>
        <v>/</v>
      </c>
      <c r="N1132" s="297" t="str">
        <f>IF(A1132="P",CONCATENATE(INDEX('LŠZ P'!A$2:AN$2000,B1132,23),";",INDEX('LŠZ P'!A$2:AN$2000,B1132,42)),CONCATENATE(INDEX('LŠZ H'!A$2:AM$2000,B1132,23),";",INDEX('LŠZ H'!A$2:AM$2000,B1132,39)))</f>
        <v>;</v>
      </c>
      <c r="O1132" s="303"/>
      <c r="P1132" s="397"/>
    </row>
    <row r="1133" spans="1:16" s="395" customFormat="1">
      <c r="A1133" s="300"/>
      <c r="B1133" s="398"/>
      <c r="C1133" s="295">
        <v>1130</v>
      </c>
      <c r="D1133" s="225">
        <f>IF(A1133="P",INDEX('LŠZ P'!A$2:AN$2000,B1133,11),INDEX('LŠZ H'!A$2:AM$2000,B1133,11))</f>
        <v>0</v>
      </c>
      <c r="E1133" s="297">
        <f>IF(A1133="P",INDEX('LŠZ P'!A$2:AN$2000,B1133,5),INDEX('LŠZ H'!A$2:AM$2000,B1133,5))</f>
        <v>0</v>
      </c>
      <c r="F1133" s="298">
        <f>IF(A1133="P",INDEX('LŠZ P'!A$2:AN$2000,B1133,6),INDEX('LŠZ H'!A$2:AM$2000,B1133,6))</f>
        <v>0</v>
      </c>
      <c r="G1133" s="258">
        <f>IF(A1133="P",INDEX('LŠZ P'!A$2:AN$2000,B1133,21),INDEX('LŠZ H'!A$2:AM$2000,B1133,21))</f>
        <v>0</v>
      </c>
      <c r="H1133" s="298">
        <f>IF(A1133="P",INDEX('LŠZ P'!A$2:AN$2000,B1133,17),INDEX('LŠZ H'!A$2:AM$2000,B1133,17))</f>
        <v>0</v>
      </c>
      <c r="I1133" s="226"/>
      <c r="J1133" s="258">
        <f>IF(A1133="P",INDEX('LŠZ P'!A$2:AN$2000,B1133,2),INDEX('LŠZ H'!A$2:AM$2000,B1133,2))</f>
        <v>0</v>
      </c>
      <c r="K1133" s="299" t="str">
        <f>IF(A1133="P",CONCATENATE(INDEX('LŠZ P'!A$2:AN$2000,B1133,24),",",INDEX('LŠZ P'!A$2:AN$2000,B1133,26)," ",INDEX('LŠZ P'!A$2:AN$2000,B1133,25)),CONCATENATE(INDEX('LŠZ H'!A$2:AM$2000,B1133,24),",",INDEX('LŠZ H'!A$2:AM$2000,B1133,26)," ",INDEX('LŠZ H'!A$2:AM$2000,B1133,25)))</f>
        <v xml:space="preserve">, </v>
      </c>
      <c r="L1133" s="297">
        <f>IF(A1133="P",INDEX('LŠZ P'!A$2:AN$2000,B1133,20),INDEX('LŠZ H'!A$2:AM$2000,B1133,20))</f>
        <v>0</v>
      </c>
      <c r="M1133" s="297" t="str">
        <f>IF(A1133="P",CONCATENATE(INDEX('LŠZ P'!A$2:AN$2000,B1133,3),"/",INDEX('LŠZ P'!A$2:AN$2000,B1133,4)),CONCATENATE(INDEX('LŠZ H'!A$2:AM$2000,B1133,3),"/",INDEX('LŠZ H'!A$2:AM$2000,B1133,4)))</f>
        <v>/</v>
      </c>
      <c r="N1133" s="297" t="str">
        <f>IF(A1133="P",CONCATENATE(INDEX('LŠZ P'!A$2:AN$2000,B1133,23),";",INDEX('LŠZ P'!A$2:AN$2000,B1133,42)),CONCATENATE(INDEX('LŠZ H'!A$2:AM$2000,B1133,23),";",INDEX('LŠZ H'!A$2:AM$2000,B1133,39)))</f>
        <v>;</v>
      </c>
      <c r="O1133" s="303"/>
      <c r="P1133" s="397"/>
    </row>
    <row r="1134" spans="1:16" s="395" customFormat="1">
      <c r="A1134" s="300"/>
      <c r="B1134" s="398"/>
      <c r="C1134" s="295">
        <v>1131</v>
      </c>
      <c r="D1134" s="225">
        <f>IF(A1134="P",INDEX('LŠZ P'!A$2:AN$2000,B1134,11),INDEX('LŠZ H'!A$2:AM$2000,B1134,11))</f>
        <v>0</v>
      </c>
      <c r="E1134" s="297">
        <f>IF(A1134="P",INDEX('LŠZ P'!A$2:AN$2000,B1134,5),INDEX('LŠZ H'!A$2:AM$2000,B1134,5))</f>
        <v>0</v>
      </c>
      <c r="F1134" s="298">
        <f>IF(A1134="P",INDEX('LŠZ P'!A$2:AN$2000,B1134,6),INDEX('LŠZ H'!A$2:AM$2000,B1134,6))</f>
        <v>0</v>
      </c>
      <c r="G1134" s="258">
        <f>IF(A1134="P",INDEX('LŠZ P'!A$2:AN$2000,B1134,21),INDEX('LŠZ H'!A$2:AM$2000,B1134,21))</f>
        <v>0</v>
      </c>
      <c r="H1134" s="298">
        <f>IF(A1134="P",INDEX('LŠZ P'!A$2:AN$2000,B1134,17),INDEX('LŠZ H'!A$2:AM$2000,B1134,17))</f>
        <v>0</v>
      </c>
      <c r="I1134" s="226"/>
      <c r="J1134" s="258">
        <f>IF(A1134="P",INDEX('LŠZ P'!A$2:AN$2000,B1134,2),INDEX('LŠZ H'!A$2:AM$2000,B1134,2))</f>
        <v>0</v>
      </c>
      <c r="K1134" s="299" t="str">
        <f>IF(A1134="P",CONCATENATE(INDEX('LŠZ P'!A$2:AN$2000,B1134,24),",",INDEX('LŠZ P'!A$2:AN$2000,B1134,26)," ",INDEX('LŠZ P'!A$2:AN$2000,B1134,25)),CONCATENATE(INDEX('LŠZ H'!A$2:AM$2000,B1134,24),",",INDEX('LŠZ H'!A$2:AM$2000,B1134,26)," ",INDEX('LŠZ H'!A$2:AM$2000,B1134,25)))</f>
        <v xml:space="preserve">, </v>
      </c>
      <c r="L1134" s="297">
        <f>IF(A1134="P",INDEX('LŠZ P'!A$2:AN$2000,B1134,20),INDEX('LŠZ H'!A$2:AM$2000,B1134,20))</f>
        <v>0</v>
      </c>
      <c r="M1134" s="297" t="str">
        <f>IF(A1134="P",CONCATENATE(INDEX('LŠZ P'!A$2:AN$2000,B1134,3),"/",INDEX('LŠZ P'!A$2:AN$2000,B1134,4)),CONCATENATE(INDEX('LŠZ H'!A$2:AM$2000,B1134,3),"/",INDEX('LŠZ H'!A$2:AM$2000,B1134,4)))</f>
        <v>/</v>
      </c>
      <c r="N1134" s="297" t="str">
        <f>IF(A1134="P",CONCATENATE(INDEX('LŠZ P'!A$2:AN$2000,B1134,23),";",INDEX('LŠZ P'!A$2:AN$2000,B1134,42)),CONCATENATE(INDEX('LŠZ H'!A$2:AM$2000,B1134,23),";",INDEX('LŠZ H'!A$2:AM$2000,B1134,39)))</f>
        <v>;</v>
      </c>
      <c r="O1134" s="303"/>
      <c r="P1134" s="397"/>
    </row>
    <row r="1135" spans="1:16" s="395" customFormat="1">
      <c r="A1135" s="300"/>
      <c r="B1135" s="398"/>
      <c r="C1135" s="295">
        <v>1132</v>
      </c>
      <c r="D1135" s="225">
        <f>IF(A1135="P",INDEX('LŠZ P'!A$2:AN$2000,B1135,11),INDEX('LŠZ H'!A$2:AM$2000,B1135,11))</f>
        <v>0</v>
      </c>
      <c r="E1135" s="297">
        <f>IF(A1135="P",INDEX('LŠZ P'!A$2:AN$2000,B1135,5),INDEX('LŠZ H'!A$2:AM$2000,B1135,5))</f>
        <v>0</v>
      </c>
      <c r="F1135" s="298">
        <f>IF(A1135="P",INDEX('LŠZ P'!A$2:AN$2000,B1135,6),INDEX('LŠZ H'!A$2:AM$2000,B1135,6))</f>
        <v>0</v>
      </c>
      <c r="G1135" s="258">
        <f>IF(A1135="P",INDEX('LŠZ P'!A$2:AN$2000,B1135,21),INDEX('LŠZ H'!A$2:AM$2000,B1135,21))</f>
        <v>0</v>
      </c>
      <c r="H1135" s="298">
        <f>IF(A1135="P",INDEX('LŠZ P'!A$2:AN$2000,B1135,17),INDEX('LŠZ H'!A$2:AM$2000,B1135,17))</f>
        <v>0</v>
      </c>
      <c r="I1135" s="226"/>
      <c r="J1135" s="258">
        <f>IF(A1135="P",INDEX('LŠZ P'!A$2:AN$2000,B1135,2),INDEX('LŠZ H'!A$2:AM$2000,B1135,2))</f>
        <v>0</v>
      </c>
      <c r="K1135" s="299" t="str">
        <f>IF(A1135="P",CONCATENATE(INDEX('LŠZ P'!A$2:AN$2000,B1135,24),",",INDEX('LŠZ P'!A$2:AN$2000,B1135,26)," ",INDEX('LŠZ P'!A$2:AN$2000,B1135,25)),CONCATENATE(INDEX('LŠZ H'!A$2:AM$2000,B1135,24),",",INDEX('LŠZ H'!A$2:AM$2000,B1135,26)," ",INDEX('LŠZ H'!A$2:AM$2000,B1135,25)))</f>
        <v xml:space="preserve">, </v>
      </c>
      <c r="L1135" s="297">
        <f>IF(A1135="P",INDEX('LŠZ P'!A$2:AN$2000,B1135,20),INDEX('LŠZ H'!A$2:AM$2000,B1135,20))</f>
        <v>0</v>
      </c>
      <c r="M1135" s="297" t="str">
        <f>IF(A1135="P",CONCATENATE(INDEX('LŠZ P'!A$2:AN$2000,B1135,3),"/",INDEX('LŠZ P'!A$2:AN$2000,B1135,4)),CONCATENATE(INDEX('LŠZ H'!A$2:AM$2000,B1135,3),"/",INDEX('LŠZ H'!A$2:AM$2000,B1135,4)))</f>
        <v>/</v>
      </c>
      <c r="N1135" s="297" t="str">
        <f>IF(A1135="P",CONCATENATE(INDEX('LŠZ P'!A$2:AN$2000,B1135,23),";",INDEX('LŠZ P'!A$2:AN$2000,B1135,42)),CONCATENATE(INDEX('LŠZ H'!A$2:AM$2000,B1135,23),";",INDEX('LŠZ H'!A$2:AM$2000,B1135,39)))</f>
        <v>;</v>
      </c>
      <c r="O1135" s="303"/>
      <c r="P1135" s="397"/>
    </row>
    <row r="1136" spans="1:16" s="395" customFormat="1">
      <c r="A1136" s="300"/>
      <c r="B1136" s="398"/>
      <c r="C1136" s="295">
        <v>1133</v>
      </c>
      <c r="D1136" s="225">
        <f>IF(A1136="P",INDEX('LŠZ P'!A$2:AN$2000,B1136,11),INDEX('LŠZ H'!A$2:AM$2000,B1136,11))</f>
        <v>0</v>
      </c>
      <c r="E1136" s="297">
        <f>IF(A1136="P",INDEX('LŠZ P'!A$2:AN$2000,B1136,5),INDEX('LŠZ H'!A$2:AM$2000,B1136,5))</f>
        <v>0</v>
      </c>
      <c r="F1136" s="298">
        <f>IF(A1136="P",INDEX('LŠZ P'!A$2:AN$2000,B1136,6),INDEX('LŠZ H'!A$2:AM$2000,B1136,6))</f>
        <v>0</v>
      </c>
      <c r="G1136" s="258">
        <f>IF(A1136="P",INDEX('LŠZ P'!A$2:AN$2000,B1136,21),INDEX('LŠZ H'!A$2:AM$2000,B1136,21))</f>
        <v>0</v>
      </c>
      <c r="H1136" s="298">
        <f>IF(A1136="P",INDEX('LŠZ P'!A$2:AN$2000,B1136,17),INDEX('LŠZ H'!A$2:AM$2000,B1136,17))</f>
        <v>0</v>
      </c>
      <c r="I1136" s="226"/>
      <c r="J1136" s="258">
        <f>IF(A1136="P",INDEX('LŠZ P'!A$2:AN$2000,B1136,2),INDEX('LŠZ H'!A$2:AM$2000,B1136,2))</f>
        <v>0</v>
      </c>
      <c r="K1136" s="299" t="str">
        <f>IF(A1136="P",CONCATENATE(INDEX('LŠZ P'!A$2:AN$2000,B1136,24),",",INDEX('LŠZ P'!A$2:AN$2000,B1136,26)," ",INDEX('LŠZ P'!A$2:AN$2000,B1136,25)),CONCATENATE(INDEX('LŠZ H'!A$2:AM$2000,B1136,24),",",INDEX('LŠZ H'!A$2:AM$2000,B1136,26)," ",INDEX('LŠZ H'!A$2:AM$2000,B1136,25)))</f>
        <v xml:space="preserve">, </v>
      </c>
      <c r="L1136" s="297">
        <f>IF(A1136="P",INDEX('LŠZ P'!A$2:AN$2000,B1136,20),INDEX('LŠZ H'!A$2:AM$2000,B1136,20))</f>
        <v>0</v>
      </c>
      <c r="M1136" s="297" t="str">
        <f>IF(A1136="P",CONCATENATE(INDEX('LŠZ P'!A$2:AN$2000,B1136,3),"/",INDEX('LŠZ P'!A$2:AN$2000,B1136,4)),CONCATENATE(INDEX('LŠZ H'!A$2:AM$2000,B1136,3),"/",INDEX('LŠZ H'!A$2:AM$2000,B1136,4)))</f>
        <v>/</v>
      </c>
      <c r="N1136" s="297" t="str">
        <f>IF(A1136="P",CONCATENATE(INDEX('LŠZ P'!A$2:AN$2000,B1136,23),";",INDEX('LŠZ P'!A$2:AN$2000,B1136,42)),CONCATENATE(INDEX('LŠZ H'!A$2:AM$2000,B1136,23),";",INDEX('LŠZ H'!A$2:AM$2000,B1136,39)))</f>
        <v>;</v>
      </c>
      <c r="O1136" s="303"/>
      <c r="P1136" s="397"/>
    </row>
    <row r="1137" spans="1:16" s="395" customFormat="1">
      <c r="A1137" s="300"/>
      <c r="B1137" s="398"/>
      <c r="C1137" s="295">
        <v>1134</v>
      </c>
      <c r="D1137" s="225">
        <f>IF(A1137="P",INDEX('LŠZ P'!A$2:AN$2000,B1137,11),INDEX('LŠZ H'!A$2:AM$2000,B1137,11))</f>
        <v>0</v>
      </c>
      <c r="E1137" s="297">
        <f>IF(A1137="P",INDEX('LŠZ P'!A$2:AN$2000,B1137,5),INDEX('LŠZ H'!A$2:AM$2000,B1137,5))</f>
        <v>0</v>
      </c>
      <c r="F1137" s="298">
        <f>IF(A1137="P",INDEX('LŠZ P'!A$2:AN$2000,B1137,6),INDEX('LŠZ H'!A$2:AM$2000,B1137,6))</f>
        <v>0</v>
      </c>
      <c r="G1137" s="258">
        <f>IF(A1137="P",INDEX('LŠZ P'!A$2:AN$2000,B1137,21),INDEX('LŠZ H'!A$2:AM$2000,B1137,21))</f>
        <v>0</v>
      </c>
      <c r="H1137" s="298">
        <f>IF(A1137="P",INDEX('LŠZ P'!A$2:AN$2000,B1137,17),INDEX('LŠZ H'!A$2:AM$2000,B1137,17))</f>
        <v>0</v>
      </c>
      <c r="I1137" s="226"/>
      <c r="J1137" s="258">
        <f>IF(A1137="P",INDEX('LŠZ P'!A$2:AN$2000,B1137,2),INDEX('LŠZ H'!A$2:AM$2000,B1137,2))</f>
        <v>0</v>
      </c>
      <c r="K1137" s="299" t="str">
        <f>IF(A1137="P",CONCATENATE(INDEX('LŠZ P'!A$2:AN$2000,B1137,24),",",INDEX('LŠZ P'!A$2:AN$2000,B1137,26)," ",INDEX('LŠZ P'!A$2:AN$2000,B1137,25)),CONCATENATE(INDEX('LŠZ H'!A$2:AM$2000,B1137,24),",",INDEX('LŠZ H'!A$2:AM$2000,B1137,26)," ",INDEX('LŠZ H'!A$2:AM$2000,B1137,25)))</f>
        <v xml:space="preserve">, </v>
      </c>
      <c r="L1137" s="297">
        <f>IF(A1137="P",INDEX('LŠZ P'!A$2:AN$2000,B1137,20),INDEX('LŠZ H'!A$2:AM$2000,B1137,20))</f>
        <v>0</v>
      </c>
      <c r="M1137" s="297" t="str">
        <f>IF(A1137="P",CONCATENATE(INDEX('LŠZ P'!A$2:AN$2000,B1137,3),"/",INDEX('LŠZ P'!A$2:AN$2000,B1137,4)),CONCATENATE(INDEX('LŠZ H'!A$2:AM$2000,B1137,3),"/",INDEX('LŠZ H'!A$2:AM$2000,B1137,4)))</f>
        <v>/</v>
      </c>
      <c r="N1137" s="297" t="str">
        <f>IF(A1137="P",CONCATENATE(INDEX('LŠZ P'!A$2:AN$2000,B1137,23),";",INDEX('LŠZ P'!A$2:AN$2000,B1137,42)),CONCATENATE(INDEX('LŠZ H'!A$2:AM$2000,B1137,23),";",INDEX('LŠZ H'!A$2:AM$2000,B1137,39)))</f>
        <v>;</v>
      </c>
      <c r="O1137" s="303"/>
      <c r="P1137" s="397"/>
    </row>
    <row r="1138" spans="1:16" s="395" customFormat="1">
      <c r="A1138" s="300"/>
      <c r="B1138" s="398"/>
      <c r="C1138" s="295">
        <v>1135</v>
      </c>
      <c r="D1138" s="225">
        <f>IF(A1138="P",INDEX('LŠZ P'!A$2:AN$2000,B1138,11),INDEX('LŠZ H'!A$2:AM$2000,B1138,11))</f>
        <v>0</v>
      </c>
      <c r="E1138" s="297">
        <f>IF(A1138="P",INDEX('LŠZ P'!A$2:AN$2000,B1138,5),INDEX('LŠZ H'!A$2:AM$2000,B1138,5))</f>
        <v>0</v>
      </c>
      <c r="F1138" s="298">
        <f>IF(A1138="P",INDEX('LŠZ P'!A$2:AN$2000,B1138,6),INDEX('LŠZ H'!A$2:AM$2000,B1138,6))</f>
        <v>0</v>
      </c>
      <c r="G1138" s="258">
        <f>IF(A1138="P",INDEX('LŠZ P'!A$2:AN$2000,B1138,21),INDEX('LŠZ H'!A$2:AM$2000,B1138,21))</f>
        <v>0</v>
      </c>
      <c r="H1138" s="298">
        <f>IF(A1138="P",INDEX('LŠZ P'!A$2:AN$2000,B1138,17),INDEX('LŠZ H'!A$2:AM$2000,B1138,17))</f>
        <v>0</v>
      </c>
      <c r="I1138" s="226"/>
      <c r="J1138" s="258">
        <f>IF(A1138="P",INDEX('LŠZ P'!A$2:AN$2000,B1138,2),INDEX('LŠZ H'!A$2:AM$2000,B1138,2))</f>
        <v>0</v>
      </c>
      <c r="K1138" s="299" t="str">
        <f>IF(A1138="P",CONCATENATE(INDEX('LŠZ P'!A$2:AN$2000,B1138,24),",",INDEX('LŠZ P'!A$2:AN$2000,B1138,26)," ",INDEX('LŠZ P'!A$2:AN$2000,B1138,25)),CONCATENATE(INDEX('LŠZ H'!A$2:AM$2000,B1138,24),",",INDEX('LŠZ H'!A$2:AM$2000,B1138,26)," ",INDEX('LŠZ H'!A$2:AM$2000,B1138,25)))</f>
        <v xml:space="preserve">, </v>
      </c>
      <c r="L1138" s="297">
        <f>IF(A1138="P",INDEX('LŠZ P'!A$2:AN$2000,B1138,20),INDEX('LŠZ H'!A$2:AM$2000,B1138,20))</f>
        <v>0</v>
      </c>
      <c r="M1138" s="297" t="str">
        <f>IF(A1138="P",CONCATENATE(INDEX('LŠZ P'!A$2:AN$2000,B1138,3),"/",INDEX('LŠZ P'!A$2:AN$2000,B1138,4)),CONCATENATE(INDEX('LŠZ H'!A$2:AM$2000,B1138,3),"/",INDEX('LŠZ H'!A$2:AM$2000,B1138,4)))</f>
        <v>/</v>
      </c>
      <c r="N1138" s="297" t="str">
        <f>IF(A1138="P",CONCATENATE(INDEX('LŠZ P'!A$2:AN$2000,B1138,23),";",INDEX('LŠZ P'!A$2:AN$2000,B1138,42)),CONCATENATE(INDEX('LŠZ H'!A$2:AM$2000,B1138,23),";",INDEX('LŠZ H'!A$2:AM$2000,B1138,39)))</f>
        <v>;</v>
      </c>
      <c r="O1138" s="303"/>
      <c r="P1138" s="397"/>
    </row>
    <row r="1139" spans="1:16" s="395" customFormat="1">
      <c r="A1139" s="300"/>
      <c r="B1139" s="398"/>
      <c r="C1139" s="295">
        <v>1136</v>
      </c>
      <c r="D1139" s="225">
        <f>IF(A1139="P",INDEX('LŠZ P'!A$2:AN$2000,B1139,11),INDEX('LŠZ H'!A$2:AM$2000,B1139,11))</f>
        <v>0</v>
      </c>
      <c r="E1139" s="297">
        <f>IF(A1139="P",INDEX('LŠZ P'!A$2:AN$2000,B1139,5),INDEX('LŠZ H'!A$2:AM$2000,B1139,5))</f>
        <v>0</v>
      </c>
      <c r="F1139" s="298">
        <f>IF(A1139="P",INDEX('LŠZ P'!A$2:AN$2000,B1139,6),INDEX('LŠZ H'!A$2:AM$2000,B1139,6))</f>
        <v>0</v>
      </c>
      <c r="G1139" s="258">
        <f>IF(A1139="P",INDEX('LŠZ P'!A$2:AN$2000,B1139,21),INDEX('LŠZ H'!A$2:AM$2000,B1139,21))</f>
        <v>0</v>
      </c>
      <c r="H1139" s="298">
        <f>IF(A1139="P",INDEX('LŠZ P'!A$2:AN$2000,B1139,17),INDEX('LŠZ H'!A$2:AM$2000,B1139,17))</f>
        <v>0</v>
      </c>
      <c r="I1139" s="226"/>
      <c r="J1139" s="258">
        <f>IF(A1139="P",INDEX('LŠZ P'!A$2:AN$2000,B1139,2),INDEX('LŠZ H'!A$2:AM$2000,B1139,2))</f>
        <v>0</v>
      </c>
      <c r="K1139" s="299" t="str">
        <f>IF(A1139="P",CONCATENATE(INDEX('LŠZ P'!A$2:AN$2000,B1139,24),",",INDEX('LŠZ P'!A$2:AN$2000,B1139,26)," ",INDEX('LŠZ P'!A$2:AN$2000,B1139,25)),CONCATENATE(INDEX('LŠZ H'!A$2:AM$2000,B1139,24),",",INDEX('LŠZ H'!A$2:AM$2000,B1139,26)," ",INDEX('LŠZ H'!A$2:AM$2000,B1139,25)))</f>
        <v xml:space="preserve">, </v>
      </c>
      <c r="L1139" s="297">
        <f>IF(A1139="P",INDEX('LŠZ P'!A$2:AN$2000,B1139,20),INDEX('LŠZ H'!A$2:AM$2000,B1139,20))</f>
        <v>0</v>
      </c>
      <c r="M1139" s="297" t="str">
        <f>IF(A1139="P",CONCATENATE(INDEX('LŠZ P'!A$2:AN$2000,B1139,3),"/",INDEX('LŠZ P'!A$2:AN$2000,B1139,4)),CONCATENATE(INDEX('LŠZ H'!A$2:AM$2000,B1139,3),"/",INDEX('LŠZ H'!A$2:AM$2000,B1139,4)))</f>
        <v>/</v>
      </c>
      <c r="N1139" s="297" t="str">
        <f>IF(A1139="P",CONCATENATE(INDEX('LŠZ P'!A$2:AN$2000,B1139,23),";",INDEX('LŠZ P'!A$2:AN$2000,B1139,42)),CONCATENATE(INDEX('LŠZ H'!A$2:AM$2000,B1139,23),";",INDEX('LŠZ H'!A$2:AM$2000,B1139,39)))</f>
        <v>;</v>
      </c>
      <c r="O1139" s="303"/>
      <c r="P1139" s="397"/>
    </row>
    <row r="1140" spans="1:16" s="395" customFormat="1">
      <c r="A1140" s="300"/>
      <c r="B1140" s="398"/>
      <c r="C1140" s="295">
        <v>1137</v>
      </c>
      <c r="D1140" s="225">
        <f>IF(A1140="P",INDEX('LŠZ P'!A$2:AN$2000,B1140,11),INDEX('LŠZ H'!A$2:AM$2000,B1140,11))</f>
        <v>0</v>
      </c>
      <c r="E1140" s="297">
        <f>IF(A1140="P",INDEX('LŠZ P'!A$2:AN$2000,B1140,5),INDEX('LŠZ H'!A$2:AM$2000,B1140,5))</f>
        <v>0</v>
      </c>
      <c r="F1140" s="298">
        <f>IF(A1140="P",INDEX('LŠZ P'!A$2:AN$2000,B1140,6),INDEX('LŠZ H'!A$2:AM$2000,B1140,6))</f>
        <v>0</v>
      </c>
      <c r="G1140" s="258">
        <f>IF(A1140="P",INDEX('LŠZ P'!A$2:AN$2000,B1140,21),INDEX('LŠZ H'!A$2:AM$2000,B1140,21))</f>
        <v>0</v>
      </c>
      <c r="H1140" s="298">
        <f>IF(A1140="P",INDEX('LŠZ P'!A$2:AN$2000,B1140,17),INDEX('LŠZ H'!A$2:AM$2000,B1140,17))</f>
        <v>0</v>
      </c>
      <c r="I1140" s="226"/>
      <c r="J1140" s="258">
        <f>IF(A1140="P",INDEX('LŠZ P'!A$2:AN$2000,B1140,2),INDEX('LŠZ H'!A$2:AM$2000,B1140,2))</f>
        <v>0</v>
      </c>
      <c r="K1140" s="299" t="str">
        <f>IF(A1140="P",CONCATENATE(INDEX('LŠZ P'!A$2:AN$2000,B1140,24),",",INDEX('LŠZ P'!A$2:AN$2000,B1140,26)," ",INDEX('LŠZ P'!A$2:AN$2000,B1140,25)),CONCATENATE(INDEX('LŠZ H'!A$2:AM$2000,B1140,24),",",INDEX('LŠZ H'!A$2:AM$2000,B1140,26)," ",INDEX('LŠZ H'!A$2:AM$2000,B1140,25)))</f>
        <v xml:space="preserve">, </v>
      </c>
      <c r="L1140" s="297">
        <f>IF(A1140="P",INDEX('LŠZ P'!A$2:AN$2000,B1140,20),INDEX('LŠZ H'!A$2:AM$2000,B1140,20))</f>
        <v>0</v>
      </c>
      <c r="M1140" s="297" t="str">
        <f>IF(A1140="P",CONCATENATE(INDEX('LŠZ P'!A$2:AN$2000,B1140,3),"/",INDEX('LŠZ P'!A$2:AN$2000,B1140,4)),CONCATENATE(INDEX('LŠZ H'!A$2:AM$2000,B1140,3),"/",INDEX('LŠZ H'!A$2:AM$2000,B1140,4)))</f>
        <v>/</v>
      </c>
      <c r="N1140" s="297" t="str">
        <f>IF(A1140="P",CONCATENATE(INDEX('LŠZ P'!A$2:AN$2000,B1140,23),";",INDEX('LŠZ P'!A$2:AN$2000,B1140,42)),CONCATENATE(INDEX('LŠZ H'!A$2:AM$2000,B1140,23),";",INDEX('LŠZ H'!A$2:AM$2000,B1140,39)))</f>
        <v>;</v>
      </c>
      <c r="O1140" s="303"/>
      <c r="P1140" s="397"/>
    </row>
    <row r="1141" spans="1:16" s="395" customFormat="1">
      <c r="A1141" s="300"/>
      <c r="B1141" s="398"/>
      <c r="C1141" s="295">
        <v>1138</v>
      </c>
      <c r="D1141" s="225">
        <f>IF(A1141="P",INDEX('LŠZ P'!A$2:AN$2000,B1141,11),INDEX('LŠZ H'!A$2:AM$2000,B1141,11))</f>
        <v>0</v>
      </c>
      <c r="E1141" s="297">
        <f>IF(A1141="P",INDEX('LŠZ P'!A$2:AN$2000,B1141,5),INDEX('LŠZ H'!A$2:AM$2000,B1141,5))</f>
        <v>0</v>
      </c>
      <c r="F1141" s="298">
        <f>IF(A1141="P",INDEX('LŠZ P'!A$2:AN$2000,B1141,6),INDEX('LŠZ H'!A$2:AM$2000,B1141,6))</f>
        <v>0</v>
      </c>
      <c r="G1141" s="258">
        <f>IF(A1141="P",INDEX('LŠZ P'!A$2:AN$2000,B1141,21),INDEX('LŠZ H'!A$2:AM$2000,B1141,21))</f>
        <v>0</v>
      </c>
      <c r="H1141" s="298">
        <f>IF(A1141="P",INDEX('LŠZ P'!A$2:AN$2000,B1141,17),INDEX('LŠZ H'!A$2:AM$2000,B1141,17))</f>
        <v>0</v>
      </c>
      <c r="I1141" s="226"/>
      <c r="J1141" s="258">
        <f>IF(A1141="P",INDEX('LŠZ P'!A$2:AN$2000,B1141,2),INDEX('LŠZ H'!A$2:AM$2000,B1141,2))</f>
        <v>0</v>
      </c>
      <c r="K1141" s="299" t="str">
        <f>IF(A1141="P",CONCATENATE(INDEX('LŠZ P'!A$2:AN$2000,B1141,24),",",INDEX('LŠZ P'!A$2:AN$2000,B1141,26)," ",INDEX('LŠZ P'!A$2:AN$2000,B1141,25)),CONCATENATE(INDEX('LŠZ H'!A$2:AM$2000,B1141,24),",",INDEX('LŠZ H'!A$2:AM$2000,B1141,26)," ",INDEX('LŠZ H'!A$2:AM$2000,B1141,25)))</f>
        <v xml:space="preserve">, </v>
      </c>
      <c r="L1141" s="297">
        <f>IF(A1141="P",INDEX('LŠZ P'!A$2:AN$2000,B1141,20),INDEX('LŠZ H'!A$2:AM$2000,B1141,20))</f>
        <v>0</v>
      </c>
      <c r="M1141" s="297" t="str">
        <f>IF(A1141="P",CONCATENATE(INDEX('LŠZ P'!A$2:AN$2000,B1141,3),"/",INDEX('LŠZ P'!A$2:AN$2000,B1141,4)),CONCATENATE(INDEX('LŠZ H'!A$2:AM$2000,B1141,3),"/",INDEX('LŠZ H'!A$2:AM$2000,B1141,4)))</f>
        <v>/</v>
      </c>
      <c r="N1141" s="297" t="str">
        <f>IF(A1141="P",CONCATENATE(INDEX('LŠZ P'!A$2:AN$2000,B1141,23),";",INDEX('LŠZ P'!A$2:AN$2000,B1141,42)),CONCATENATE(INDEX('LŠZ H'!A$2:AM$2000,B1141,23),";",INDEX('LŠZ H'!A$2:AM$2000,B1141,39)))</f>
        <v>;</v>
      </c>
      <c r="O1141" s="303"/>
      <c r="P1141" s="397"/>
    </row>
    <row r="1142" spans="1:16" s="395" customFormat="1">
      <c r="A1142" s="300"/>
      <c r="B1142" s="398"/>
      <c r="C1142" s="295">
        <v>1139</v>
      </c>
      <c r="D1142" s="225">
        <f>IF(A1142="P",INDEX('LŠZ P'!A$2:AN$2000,B1142,11),INDEX('LŠZ H'!A$2:AM$2000,B1142,11))</f>
        <v>0</v>
      </c>
      <c r="E1142" s="297">
        <f>IF(A1142="P",INDEX('LŠZ P'!A$2:AN$2000,B1142,5),INDEX('LŠZ H'!A$2:AM$2000,B1142,5))</f>
        <v>0</v>
      </c>
      <c r="F1142" s="298">
        <f>IF(A1142="P",INDEX('LŠZ P'!A$2:AN$2000,B1142,6),INDEX('LŠZ H'!A$2:AM$2000,B1142,6))</f>
        <v>0</v>
      </c>
      <c r="G1142" s="258">
        <f>IF(A1142="P",INDEX('LŠZ P'!A$2:AN$2000,B1142,21),INDEX('LŠZ H'!A$2:AM$2000,B1142,21))</f>
        <v>0</v>
      </c>
      <c r="H1142" s="298">
        <f>IF(A1142="P",INDEX('LŠZ P'!A$2:AN$2000,B1142,17),INDEX('LŠZ H'!A$2:AM$2000,B1142,17))</f>
        <v>0</v>
      </c>
      <c r="I1142" s="226"/>
      <c r="J1142" s="258">
        <f>IF(A1142="P",INDEX('LŠZ P'!A$2:AN$2000,B1142,2),INDEX('LŠZ H'!A$2:AM$2000,B1142,2))</f>
        <v>0</v>
      </c>
      <c r="K1142" s="299" t="str">
        <f>IF(A1142="P",CONCATENATE(INDEX('LŠZ P'!A$2:AN$2000,B1142,24),",",INDEX('LŠZ P'!A$2:AN$2000,B1142,26)," ",INDEX('LŠZ P'!A$2:AN$2000,B1142,25)),CONCATENATE(INDEX('LŠZ H'!A$2:AM$2000,B1142,24),",",INDEX('LŠZ H'!A$2:AM$2000,B1142,26)," ",INDEX('LŠZ H'!A$2:AM$2000,B1142,25)))</f>
        <v xml:space="preserve">, </v>
      </c>
      <c r="L1142" s="297">
        <f>IF(A1142="P",INDEX('LŠZ P'!A$2:AN$2000,B1142,20),INDEX('LŠZ H'!A$2:AM$2000,B1142,20))</f>
        <v>0</v>
      </c>
      <c r="M1142" s="297" t="str">
        <f>IF(A1142="P",CONCATENATE(INDEX('LŠZ P'!A$2:AN$2000,B1142,3),"/",INDEX('LŠZ P'!A$2:AN$2000,B1142,4)),CONCATENATE(INDEX('LŠZ H'!A$2:AM$2000,B1142,3),"/",INDEX('LŠZ H'!A$2:AM$2000,B1142,4)))</f>
        <v>/</v>
      </c>
      <c r="N1142" s="297" t="str">
        <f>IF(A1142="P",CONCATENATE(INDEX('LŠZ P'!A$2:AN$2000,B1142,23),";",INDEX('LŠZ P'!A$2:AN$2000,B1142,42)),CONCATENATE(INDEX('LŠZ H'!A$2:AM$2000,B1142,23),";",INDEX('LŠZ H'!A$2:AM$2000,B1142,39)))</f>
        <v>;</v>
      </c>
      <c r="O1142" s="303"/>
      <c r="P1142" s="397"/>
    </row>
    <row r="1143" spans="1:16" s="395" customFormat="1">
      <c r="A1143" s="300"/>
      <c r="B1143" s="398"/>
      <c r="C1143" s="295">
        <v>1140</v>
      </c>
      <c r="D1143" s="225">
        <f>IF(A1143="P",INDEX('LŠZ P'!A$2:AN$2000,B1143,11),INDEX('LŠZ H'!A$2:AM$2000,B1143,11))</f>
        <v>0</v>
      </c>
      <c r="E1143" s="297">
        <f>IF(A1143="P",INDEX('LŠZ P'!A$2:AN$2000,B1143,5),INDEX('LŠZ H'!A$2:AM$2000,B1143,5))</f>
        <v>0</v>
      </c>
      <c r="F1143" s="298">
        <f>IF(A1143="P",INDEX('LŠZ P'!A$2:AN$2000,B1143,6),INDEX('LŠZ H'!A$2:AM$2000,B1143,6))</f>
        <v>0</v>
      </c>
      <c r="G1143" s="258">
        <f>IF(A1143="P",INDEX('LŠZ P'!A$2:AN$2000,B1143,21),INDEX('LŠZ H'!A$2:AM$2000,B1143,21))</f>
        <v>0</v>
      </c>
      <c r="H1143" s="298">
        <f>IF(A1143="P",INDEX('LŠZ P'!A$2:AN$2000,B1143,17),INDEX('LŠZ H'!A$2:AM$2000,B1143,17))</f>
        <v>0</v>
      </c>
      <c r="I1143" s="226"/>
      <c r="J1143" s="258">
        <f>IF(A1143="P",INDEX('LŠZ P'!A$2:AN$2000,B1143,2),INDEX('LŠZ H'!A$2:AM$2000,B1143,2))</f>
        <v>0</v>
      </c>
      <c r="K1143" s="299" t="str">
        <f>IF(A1143="P",CONCATENATE(INDEX('LŠZ P'!A$2:AN$2000,B1143,24),",",INDEX('LŠZ P'!A$2:AN$2000,B1143,26)," ",INDEX('LŠZ P'!A$2:AN$2000,B1143,25)),CONCATENATE(INDEX('LŠZ H'!A$2:AM$2000,B1143,24),",",INDEX('LŠZ H'!A$2:AM$2000,B1143,26)," ",INDEX('LŠZ H'!A$2:AM$2000,B1143,25)))</f>
        <v xml:space="preserve">, </v>
      </c>
      <c r="L1143" s="297">
        <f>IF(A1143="P",INDEX('LŠZ P'!A$2:AN$2000,B1143,20),INDEX('LŠZ H'!A$2:AM$2000,B1143,20))</f>
        <v>0</v>
      </c>
      <c r="M1143" s="297" t="str">
        <f>IF(A1143="P",CONCATENATE(INDEX('LŠZ P'!A$2:AN$2000,B1143,3),"/",INDEX('LŠZ P'!A$2:AN$2000,B1143,4)),CONCATENATE(INDEX('LŠZ H'!A$2:AM$2000,B1143,3),"/",INDEX('LŠZ H'!A$2:AM$2000,B1143,4)))</f>
        <v>/</v>
      </c>
      <c r="N1143" s="297" t="str">
        <f>IF(A1143="P",CONCATENATE(INDEX('LŠZ P'!A$2:AN$2000,B1143,23),";",INDEX('LŠZ P'!A$2:AN$2000,B1143,42)),CONCATENATE(INDEX('LŠZ H'!A$2:AM$2000,B1143,23),";",INDEX('LŠZ H'!A$2:AM$2000,B1143,39)))</f>
        <v>;</v>
      </c>
      <c r="O1143" s="303"/>
      <c r="P1143" s="397"/>
    </row>
    <row r="1144" spans="1:16" s="395" customFormat="1">
      <c r="A1144" s="300"/>
      <c r="B1144" s="398"/>
      <c r="C1144" s="295">
        <v>1141</v>
      </c>
      <c r="D1144" s="225">
        <f>IF(A1144="P",INDEX('LŠZ P'!A$2:AN$2000,B1144,11),INDEX('LŠZ H'!A$2:AM$2000,B1144,11))</f>
        <v>0</v>
      </c>
      <c r="E1144" s="297">
        <f>IF(A1144="P",INDEX('LŠZ P'!A$2:AN$2000,B1144,5),INDEX('LŠZ H'!A$2:AM$2000,B1144,5))</f>
        <v>0</v>
      </c>
      <c r="F1144" s="298">
        <f>IF(A1144="P",INDEX('LŠZ P'!A$2:AN$2000,B1144,6),INDEX('LŠZ H'!A$2:AM$2000,B1144,6))</f>
        <v>0</v>
      </c>
      <c r="G1144" s="258">
        <f>IF(A1144="P",INDEX('LŠZ P'!A$2:AN$2000,B1144,21),INDEX('LŠZ H'!A$2:AM$2000,B1144,21))</f>
        <v>0</v>
      </c>
      <c r="H1144" s="298">
        <f>IF(A1144="P",INDEX('LŠZ P'!A$2:AN$2000,B1144,17),INDEX('LŠZ H'!A$2:AM$2000,B1144,17))</f>
        <v>0</v>
      </c>
      <c r="I1144" s="226"/>
      <c r="J1144" s="258">
        <f>IF(A1144="P",INDEX('LŠZ P'!A$2:AN$2000,B1144,2),INDEX('LŠZ H'!A$2:AM$2000,B1144,2))</f>
        <v>0</v>
      </c>
      <c r="K1144" s="299" t="str">
        <f>IF(A1144="P",CONCATENATE(INDEX('LŠZ P'!A$2:AN$2000,B1144,24),",",INDEX('LŠZ P'!A$2:AN$2000,B1144,26)," ",INDEX('LŠZ P'!A$2:AN$2000,B1144,25)),CONCATENATE(INDEX('LŠZ H'!A$2:AM$2000,B1144,24),",",INDEX('LŠZ H'!A$2:AM$2000,B1144,26)," ",INDEX('LŠZ H'!A$2:AM$2000,B1144,25)))</f>
        <v xml:space="preserve">, </v>
      </c>
      <c r="L1144" s="297">
        <f>IF(A1144="P",INDEX('LŠZ P'!A$2:AN$2000,B1144,20),INDEX('LŠZ H'!A$2:AM$2000,B1144,20))</f>
        <v>0</v>
      </c>
      <c r="M1144" s="297" t="str">
        <f>IF(A1144="P",CONCATENATE(INDEX('LŠZ P'!A$2:AN$2000,B1144,3),"/",INDEX('LŠZ P'!A$2:AN$2000,B1144,4)),CONCATENATE(INDEX('LŠZ H'!A$2:AM$2000,B1144,3),"/",INDEX('LŠZ H'!A$2:AM$2000,B1144,4)))</f>
        <v>/</v>
      </c>
      <c r="N1144" s="297" t="str">
        <f>IF(A1144="P",CONCATENATE(INDEX('LŠZ P'!A$2:AN$2000,B1144,23),";",INDEX('LŠZ P'!A$2:AN$2000,B1144,42)),CONCATENATE(INDEX('LŠZ H'!A$2:AM$2000,B1144,23),";",INDEX('LŠZ H'!A$2:AM$2000,B1144,39)))</f>
        <v>;</v>
      </c>
      <c r="O1144" s="303"/>
      <c r="P1144" s="397"/>
    </row>
    <row r="1145" spans="1:16" s="395" customFormat="1">
      <c r="A1145" s="300"/>
      <c r="B1145" s="398"/>
      <c r="C1145" s="295">
        <v>1142</v>
      </c>
      <c r="D1145" s="225">
        <f>IF(A1145="P",INDEX('LŠZ P'!A$2:AN$2000,B1145,11),INDEX('LŠZ H'!A$2:AM$2000,B1145,11))</f>
        <v>0</v>
      </c>
      <c r="E1145" s="297">
        <f>IF(A1145="P",INDEX('LŠZ P'!A$2:AN$2000,B1145,5),INDEX('LŠZ H'!A$2:AM$2000,B1145,5))</f>
        <v>0</v>
      </c>
      <c r="F1145" s="298">
        <f>IF(A1145="P",INDEX('LŠZ P'!A$2:AN$2000,B1145,6),INDEX('LŠZ H'!A$2:AM$2000,B1145,6))</f>
        <v>0</v>
      </c>
      <c r="G1145" s="258">
        <f>IF(A1145="P",INDEX('LŠZ P'!A$2:AN$2000,B1145,21),INDEX('LŠZ H'!A$2:AM$2000,B1145,21))</f>
        <v>0</v>
      </c>
      <c r="H1145" s="298">
        <f>IF(A1145="P",INDEX('LŠZ P'!A$2:AN$2000,B1145,17),INDEX('LŠZ H'!A$2:AM$2000,B1145,17))</f>
        <v>0</v>
      </c>
      <c r="I1145" s="226"/>
      <c r="J1145" s="258">
        <f>IF(A1145="P",INDEX('LŠZ P'!A$2:AN$2000,B1145,2),INDEX('LŠZ H'!A$2:AM$2000,B1145,2))</f>
        <v>0</v>
      </c>
      <c r="K1145" s="299" t="str">
        <f>IF(A1145="P",CONCATENATE(INDEX('LŠZ P'!A$2:AN$2000,B1145,24),",",INDEX('LŠZ P'!A$2:AN$2000,B1145,26)," ",INDEX('LŠZ P'!A$2:AN$2000,B1145,25)),CONCATENATE(INDEX('LŠZ H'!A$2:AM$2000,B1145,24),",",INDEX('LŠZ H'!A$2:AM$2000,B1145,26)," ",INDEX('LŠZ H'!A$2:AM$2000,B1145,25)))</f>
        <v xml:space="preserve">, </v>
      </c>
      <c r="L1145" s="297">
        <f>IF(A1145="P",INDEX('LŠZ P'!A$2:AN$2000,B1145,20),INDEX('LŠZ H'!A$2:AM$2000,B1145,20))</f>
        <v>0</v>
      </c>
      <c r="M1145" s="297" t="str">
        <f>IF(A1145="P",CONCATENATE(INDEX('LŠZ P'!A$2:AN$2000,B1145,3),"/",INDEX('LŠZ P'!A$2:AN$2000,B1145,4)),CONCATENATE(INDEX('LŠZ H'!A$2:AM$2000,B1145,3),"/",INDEX('LŠZ H'!A$2:AM$2000,B1145,4)))</f>
        <v>/</v>
      </c>
      <c r="N1145" s="297" t="str">
        <f>IF(A1145="P",CONCATENATE(INDEX('LŠZ P'!A$2:AN$2000,B1145,23),";",INDEX('LŠZ P'!A$2:AN$2000,B1145,42)),CONCATENATE(INDEX('LŠZ H'!A$2:AM$2000,B1145,23),";",INDEX('LŠZ H'!A$2:AM$2000,B1145,39)))</f>
        <v>;</v>
      </c>
      <c r="O1145" s="303"/>
      <c r="P1145" s="397"/>
    </row>
    <row r="1146" spans="1:16" s="395" customFormat="1">
      <c r="A1146" s="300"/>
      <c r="B1146" s="398"/>
      <c r="C1146" s="295">
        <v>1143</v>
      </c>
      <c r="D1146" s="225">
        <f>IF(A1146="P",INDEX('LŠZ P'!A$2:AN$2000,B1146,11),INDEX('LŠZ H'!A$2:AM$2000,B1146,11))</f>
        <v>0</v>
      </c>
      <c r="E1146" s="297">
        <f>IF(A1146="P",INDEX('LŠZ P'!A$2:AN$2000,B1146,5),INDEX('LŠZ H'!A$2:AM$2000,B1146,5))</f>
        <v>0</v>
      </c>
      <c r="F1146" s="298">
        <f>IF(A1146="P",INDEX('LŠZ P'!A$2:AN$2000,B1146,6),INDEX('LŠZ H'!A$2:AM$2000,B1146,6))</f>
        <v>0</v>
      </c>
      <c r="G1146" s="258">
        <f>IF(A1146="P",INDEX('LŠZ P'!A$2:AN$2000,B1146,21),INDEX('LŠZ H'!A$2:AM$2000,B1146,21))</f>
        <v>0</v>
      </c>
      <c r="H1146" s="298">
        <f>IF(A1146="P",INDEX('LŠZ P'!A$2:AN$2000,B1146,17),INDEX('LŠZ H'!A$2:AM$2000,B1146,17))</f>
        <v>0</v>
      </c>
      <c r="I1146" s="226"/>
      <c r="J1146" s="258">
        <f>IF(A1146="P",INDEX('LŠZ P'!A$2:AN$2000,B1146,2),INDEX('LŠZ H'!A$2:AM$2000,B1146,2))</f>
        <v>0</v>
      </c>
      <c r="K1146" s="299" t="str">
        <f>IF(A1146="P",CONCATENATE(INDEX('LŠZ P'!A$2:AN$2000,B1146,24),",",INDEX('LŠZ P'!A$2:AN$2000,B1146,26)," ",INDEX('LŠZ P'!A$2:AN$2000,B1146,25)),CONCATENATE(INDEX('LŠZ H'!A$2:AM$2000,B1146,24),",",INDEX('LŠZ H'!A$2:AM$2000,B1146,26)," ",INDEX('LŠZ H'!A$2:AM$2000,B1146,25)))</f>
        <v xml:space="preserve">, </v>
      </c>
      <c r="L1146" s="297">
        <f>IF(A1146="P",INDEX('LŠZ P'!A$2:AN$2000,B1146,20),INDEX('LŠZ H'!A$2:AM$2000,B1146,20))</f>
        <v>0</v>
      </c>
      <c r="M1146" s="297" t="str">
        <f>IF(A1146="P",CONCATENATE(INDEX('LŠZ P'!A$2:AN$2000,B1146,3),"/",INDEX('LŠZ P'!A$2:AN$2000,B1146,4)),CONCATENATE(INDEX('LŠZ H'!A$2:AM$2000,B1146,3),"/",INDEX('LŠZ H'!A$2:AM$2000,B1146,4)))</f>
        <v>/</v>
      </c>
      <c r="N1146" s="297" t="str">
        <f>IF(A1146="P",CONCATENATE(INDEX('LŠZ P'!A$2:AN$2000,B1146,23),";",INDEX('LŠZ P'!A$2:AN$2000,B1146,42)),CONCATENATE(INDEX('LŠZ H'!A$2:AM$2000,B1146,23),";",INDEX('LŠZ H'!A$2:AM$2000,B1146,39)))</f>
        <v>;</v>
      </c>
      <c r="O1146" s="303"/>
      <c r="P1146" s="397"/>
    </row>
    <row r="1147" spans="1:16" s="395" customFormat="1">
      <c r="A1147" s="300"/>
      <c r="B1147" s="398"/>
      <c r="C1147" s="295">
        <v>1144</v>
      </c>
      <c r="D1147" s="225">
        <f>IF(A1147="P",INDEX('LŠZ P'!A$2:AN$2000,B1147,11),INDEX('LŠZ H'!A$2:AM$2000,B1147,11))</f>
        <v>0</v>
      </c>
      <c r="E1147" s="297">
        <f>IF(A1147="P",INDEX('LŠZ P'!A$2:AN$2000,B1147,5),INDEX('LŠZ H'!A$2:AM$2000,B1147,5))</f>
        <v>0</v>
      </c>
      <c r="F1147" s="298">
        <f>IF(A1147="P",INDEX('LŠZ P'!A$2:AN$2000,B1147,6),INDEX('LŠZ H'!A$2:AM$2000,B1147,6))</f>
        <v>0</v>
      </c>
      <c r="G1147" s="258">
        <f>IF(A1147="P",INDEX('LŠZ P'!A$2:AN$2000,B1147,21),INDEX('LŠZ H'!A$2:AM$2000,B1147,21))</f>
        <v>0</v>
      </c>
      <c r="H1147" s="298">
        <f>IF(A1147="P",INDEX('LŠZ P'!A$2:AN$2000,B1147,17),INDEX('LŠZ H'!A$2:AM$2000,B1147,17))</f>
        <v>0</v>
      </c>
      <c r="I1147" s="226"/>
      <c r="J1147" s="258">
        <f>IF(A1147="P",INDEX('LŠZ P'!A$2:AN$2000,B1147,2),INDEX('LŠZ H'!A$2:AM$2000,B1147,2))</f>
        <v>0</v>
      </c>
      <c r="K1147" s="299" t="str">
        <f>IF(A1147="P",CONCATENATE(INDEX('LŠZ P'!A$2:AN$2000,B1147,24),",",INDEX('LŠZ P'!A$2:AN$2000,B1147,26)," ",INDEX('LŠZ P'!A$2:AN$2000,B1147,25)),CONCATENATE(INDEX('LŠZ H'!A$2:AM$2000,B1147,24),",",INDEX('LŠZ H'!A$2:AM$2000,B1147,26)," ",INDEX('LŠZ H'!A$2:AM$2000,B1147,25)))</f>
        <v xml:space="preserve">, </v>
      </c>
      <c r="L1147" s="297">
        <f>IF(A1147="P",INDEX('LŠZ P'!A$2:AN$2000,B1147,20),INDEX('LŠZ H'!A$2:AM$2000,B1147,20))</f>
        <v>0</v>
      </c>
      <c r="M1147" s="297" t="str">
        <f>IF(A1147="P",CONCATENATE(INDEX('LŠZ P'!A$2:AN$2000,B1147,3),"/",INDEX('LŠZ P'!A$2:AN$2000,B1147,4)),CONCATENATE(INDEX('LŠZ H'!A$2:AM$2000,B1147,3),"/",INDEX('LŠZ H'!A$2:AM$2000,B1147,4)))</f>
        <v>/</v>
      </c>
      <c r="N1147" s="297" t="str">
        <f>IF(A1147="P",CONCATENATE(INDEX('LŠZ P'!A$2:AN$2000,B1147,23),";",INDEX('LŠZ P'!A$2:AN$2000,B1147,42)),CONCATENATE(INDEX('LŠZ H'!A$2:AM$2000,B1147,23),";",INDEX('LŠZ H'!A$2:AM$2000,B1147,39)))</f>
        <v>;</v>
      </c>
      <c r="O1147" s="303"/>
      <c r="P1147" s="397"/>
    </row>
    <row r="1148" spans="1:16" s="395" customFormat="1">
      <c r="A1148" s="300"/>
      <c r="B1148" s="398"/>
      <c r="C1148" s="295">
        <v>1145</v>
      </c>
      <c r="D1148" s="225">
        <f>IF(A1148="P",INDEX('LŠZ P'!A$2:AN$2000,B1148,11),INDEX('LŠZ H'!A$2:AM$2000,B1148,11))</f>
        <v>0</v>
      </c>
      <c r="E1148" s="297">
        <f>IF(A1148="P",INDEX('LŠZ P'!A$2:AN$2000,B1148,5),INDEX('LŠZ H'!A$2:AM$2000,B1148,5))</f>
        <v>0</v>
      </c>
      <c r="F1148" s="298">
        <f>IF(A1148="P",INDEX('LŠZ P'!A$2:AN$2000,B1148,6),INDEX('LŠZ H'!A$2:AM$2000,B1148,6))</f>
        <v>0</v>
      </c>
      <c r="G1148" s="258">
        <f>IF(A1148="P",INDEX('LŠZ P'!A$2:AN$2000,B1148,21),INDEX('LŠZ H'!A$2:AM$2000,B1148,21))</f>
        <v>0</v>
      </c>
      <c r="H1148" s="298">
        <f>IF(A1148="P",INDEX('LŠZ P'!A$2:AN$2000,B1148,17),INDEX('LŠZ H'!A$2:AM$2000,B1148,17))</f>
        <v>0</v>
      </c>
      <c r="I1148" s="226"/>
      <c r="J1148" s="258">
        <f>IF(A1148="P",INDEX('LŠZ P'!A$2:AN$2000,B1148,2),INDEX('LŠZ H'!A$2:AM$2000,B1148,2))</f>
        <v>0</v>
      </c>
      <c r="K1148" s="299" t="str">
        <f>IF(A1148="P",CONCATENATE(INDEX('LŠZ P'!A$2:AN$2000,B1148,24),",",INDEX('LŠZ P'!A$2:AN$2000,B1148,26)," ",INDEX('LŠZ P'!A$2:AN$2000,B1148,25)),CONCATENATE(INDEX('LŠZ H'!A$2:AM$2000,B1148,24),",",INDEX('LŠZ H'!A$2:AM$2000,B1148,26)," ",INDEX('LŠZ H'!A$2:AM$2000,B1148,25)))</f>
        <v xml:space="preserve">, </v>
      </c>
      <c r="L1148" s="297">
        <f>IF(A1148="P",INDEX('LŠZ P'!A$2:AN$2000,B1148,20),INDEX('LŠZ H'!A$2:AM$2000,B1148,20))</f>
        <v>0</v>
      </c>
      <c r="M1148" s="297" t="str">
        <f>IF(A1148="P",CONCATENATE(INDEX('LŠZ P'!A$2:AN$2000,B1148,3),"/",INDEX('LŠZ P'!A$2:AN$2000,B1148,4)),CONCATENATE(INDEX('LŠZ H'!A$2:AM$2000,B1148,3),"/",INDEX('LŠZ H'!A$2:AM$2000,B1148,4)))</f>
        <v>/</v>
      </c>
      <c r="N1148" s="297" t="str">
        <f>IF(A1148="P",CONCATENATE(INDEX('LŠZ P'!A$2:AN$2000,B1148,23),";",INDEX('LŠZ P'!A$2:AN$2000,B1148,42)),CONCATENATE(INDEX('LŠZ H'!A$2:AM$2000,B1148,23),";",INDEX('LŠZ H'!A$2:AM$2000,B1148,39)))</f>
        <v>;</v>
      </c>
      <c r="O1148" s="303"/>
      <c r="P1148" s="397"/>
    </row>
    <row r="1149" spans="1:16" s="395" customFormat="1">
      <c r="A1149" s="300"/>
      <c r="B1149" s="398"/>
      <c r="C1149" s="295">
        <v>1146</v>
      </c>
      <c r="D1149" s="225">
        <f>IF(A1149="P",INDEX('LŠZ P'!A$2:AN$2000,B1149,11),INDEX('LŠZ H'!A$2:AM$2000,B1149,11))</f>
        <v>0</v>
      </c>
      <c r="E1149" s="297">
        <f>IF(A1149="P",INDEX('LŠZ P'!A$2:AN$2000,B1149,5),INDEX('LŠZ H'!A$2:AM$2000,B1149,5))</f>
        <v>0</v>
      </c>
      <c r="F1149" s="298">
        <f>IF(A1149="P",INDEX('LŠZ P'!A$2:AN$2000,B1149,6),INDEX('LŠZ H'!A$2:AM$2000,B1149,6))</f>
        <v>0</v>
      </c>
      <c r="G1149" s="258">
        <f>IF(A1149="P",INDEX('LŠZ P'!A$2:AN$2000,B1149,21),INDEX('LŠZ H'!A$2:AM$2000,B1149,21))</f>
        <v>0</v>
      </c>
      <c r="H1149" s="298">
        <f>IF(A1149="P",INDEX('LŠZ P'!A$2:AN$2000,B1149,17),INDEX('LŠZ H'!A$2:AM$2000,B1149,17))</f>
        <v>0</v>
      </c>
      <c r="I1149" s="226"/>
      <c r="J1149" s="258">
        <f>IF(A1149="P",INDEX('LŠZ P'!A$2:AN$2000,B1149,2),INDEX('LŠZ H'!A$2:AM$2000,B1149,2))</f>
        <v>0</v>
      </c>
      <c r="K1149" s="299" t="str">
        <f>IF(A1149="P",CONCATENATE(INDEX('LŠZ P'!A$2:AN$2000,B1149,24),",",INDEX('LŠZ P'!A$2:AN$2000,B1149,26)," ",INDEX('LŠZ P'!A$2:AN$2000,B1149,25)),CONCATENATE(INDEX('LŠZ H'!A$2:AM$2000,B1149,24),",",INDEX('LŠZ H'!A$2:AM$2000,B1149,26)," ",INDEX('LŠZ H'!A$2:AM$2000,B1149,25)))</f>
        <v xml:space="preserve">, </v>
      </c>
      <c r="L1149" s="297">
        <f>IF(A1149="P",INDEX('LŠZ P'!A$2:AN$2000,B1149,20),INDEX('LŠZ H'!A$2:AM$2000,B1149,20))</f>
        <v>0</v>
      </c>
      <c r="M1149" s="297" t="str">
        <f>IF(A1149="P",CONCATENATE(INDEX('LŠZ P'!A$2:AN$2000,B1149,3),"/",INDEX('LŠZ P'!A$2:AN$2000,B1149,4)),CONCATENATE(INDEX('LŠZ H'!A$2:AM$2000,B1149,3),"/",INDEX('LŠZ H'!A$2:AM$2000,B1149,4)))</f>
        <v>/</v>
      </c>
      <c r="N1149" s="297" t="str">
        <f>IF(A1149="P",CONCATENATE(INDEX('LŠZ P'!A$2:AN$2000,B1149,23),";",INDEX('LŠZ P'!A$2:AN$2000,B1149,42)),CONCATENATE(INDEX('LŠZ H'!A$2:AM$2000,B1149,23),";",INDEX('LŠZ H'!A$2:AM$2000,B1149,39)))</f>
        <v>;</v>
      </c>
      <c r="O1149" s="303"/>
      <c r="P1149" s="397"/>
    </row>
    <row r="1150" spans="1:16" s="395" customFormat="1">
      <c r="A1150" s="300"/>
      <c r="B1150" s="398"/>
      <c r="C1150" s="295">
        <v>1147</v>
      </c>
      <c r="D1150" s="225">
        <f>IF(A1150="P",INDEX('LŠZ P'!A$2:AN$2000,B1150,11),INDEX('LŠZ H'!A$2:AM$2000,B1150,11))</f>
        <v>0</v>
      </c>
      <c r="E1150" s="297">
        <f>IF(A1150="P",INDEX('LŠZ P'!A$2:AN$2000,B1150,5),INDEX('LŠZ H'!A$2:AM$2000,B1150,5))</f>
        <v>0</v>
      </c>
      <c r="F1150" s="298">
        <f>IF(A1150="P",INDEX('LŠZ P'!A$2:AN$2000,B1150,6),INDEX('LŠZ H'!A$2:AM$2000,B1150,6))</f>
        <v>0</v>
      </c>
      <c r="G1150" s="258">
        <f>IF(A1150="P",INDEX('LŠZ P'!A$2:AN$2000,B1150,21),INDEX('LŠZ H'!A$2:AM$2000,B1150,21))</f>
        <v>0</v>
      </c>
      <c r="H1150" s="298">
        <f>IF(A1150="P",INDEX('LŠZ P'!A$2:AN$2000,B1150,17),INDEX('LŠZ H'!A$2:AM$2000,B1150,17))</f>
        <v>0</v>
      </c>
      <c r="I1150" s="226"/>
      <c r="J1150" s="258">
        <f>IF(A1150="P",INDEX('LŠZ P'!A$2:AN$2000,B1150,2),INDEX('LŠZ H'!A$2:AM$2000,B1150,2))</f>
        <v>0</v>
      </c>
      <c r="K1150" s="299" t="str">
        <f>IF(A1150="P",CONCATENATE(INDEX('LŠZ P'!A$2:AN$2000,B1150,24),",",INDEX('LŠZ P'!A$2:AN$2000,B1150,26)," ",INDEX('LŠZ P'!A$2:AN$2000,B1150,25)),CONCATENATE(INDEX('LŠZ H'!A$2:AM$2000,B1150,24),",",INDEX('LŠZ H'!A$2:AM$2000,B1150,26)," ",INDEX('LŠZ H'!A$2:AM$2000,B1150,25)))</f>
        <v xml:space="preserve">, </v>
      </c>
      <c r="L1150" s="297">
        <f>IF(A1150="P",INDEX('LŠZ P'!A$2:AN$2000,B1150,20),INDEX('LŠZ H'!A$2:AM$2000,B1150,20))</f>
        <v>0</v>
      </c>
      <c r="M1150" s="297" t="str">
        <f>IF(A1150="P",CONCATENATE(INDEX('LŠZ P'!A$2:AN$2000,B1150,3),"/",INDEX('LŠZ P'!A$2:AN$2000,B1150,4)),CONCATENATE(INDEX('LŠZ H'!A$2:AM$2000,B1150,3),"/",INDEX('LŠZ H'!A$2:AM$2000,B1150,4)))</f>
        <v>/</v>
      </c>
      <c r="N1150" s="297" t="str">
        <f>IF(A1150="P",CONCATENATE(INDEX('LŠZ P'!A$2:AN$2000,B1150,23),";",INDEX('LŠZ P'!A$2:AN$2000,B1150,42)),CONCATENATE(INDEX('LŠZ H'!A$2:AM$2000,B1150,23),";",INDEX('LŠZ H'!A$2:AM$2000,B1150,39)))</f>
        <v>;</v>
      </c>
      <c r="O1150" s="303"/>
      <c r="P1150" s="397"/>
    </row>
    <row r="1151" spans="1:16" s="395" customFormat="1">
      <c r="A1151" s="300"/>
      <c r="B1151" s="398"/>
      <c r="C1151" s="295">
        <v>1148</v>
      </c>
      <c r="D1151" s="225">
        <f>IF(A1151="P",INDEX('LŠZ P'!A$2:AN$2000,B1151,11),INDEX('LŠZ H'!A$2:AM$2000,B1151,11))</f>
        <v>0</v>
      </c>
      <c r="E1151" s="297">
        <f>IF(A1151="P",INDEX('LŠZ P'!A$2:AN$2000,B1151,5),INDEX('LŠZ H'!A$2:AM$2000,B1151,5))</f>
        <v>0</v>
      </c>
      <c r="F1151" s="298">
        <f>IF(A1151="P",INDEX('LŠZ P'!A$2:AN$2000,B1151,6),INDEX('LŠZ H'!A$2:AM$2000,B1151,6))</f>
        <v>0</v>
      </c>
      <c r="G1151" s="258">
        <f>IF(A1151="P",INDEX('LŠZ P'!A$2:AN$2000,B1151,21),INDEX('LŠZ H'!A$2:AM$2000,B1151,21))</f>
        <v>0</v>
      </c>
      <c r="H1151" s="298">
        <f>IF(A1151="P",INDEX('LŠZ P'!A$2:AN$2000,B1151,17),INDEX('LŠZ H'!A$2:AM$2000,B1151,17))</f>
        <v>0</v>
      </c>
      <c r="I1151" s="226"/>
      <c r="J1151" s="258">
        <f>IF(A1151="P",INDEX('LŠZ P'!A$2:AN$2000,B1151,2),INDEX('LŠZ H'!A$2:AM$2000,B1151,2))</f>
        <v>0</v>
      </c>
      <c r="K1151" s="299" t="str">
        <f>IF(A1151="P",CONCATENATE(INDEX('LŠZ P'!A$2:AN$2000,B1151,24),",",INDEX('LŠZ P'!A$2:AN$2000,B1151,26)," ",INDEX('LŠZ P'!A$2:AN$2000,B1151,25)),CONCATENATE(INDEX('LŠZ H'!A$2:AM$2000,B1151,24),",",INDEX('LŠZ H'!A$2:AM$2000,B1151,26)," ",INDEX('LŠZ H'!A$2:AM$2000,B1151,25)))</f>
        <v xml:space="preserve">, </v>
      </c>
      <c r="L1151" s="297">
        <f>IF(A1151="P",INDEX('LŠZ P'!A$2:AN$2000,B1151,20),INDEX('LŠZ H'!A$2:AM$2000,B1151,20))</f>
        <v>0</v>
      </c>
      <c r="M1151" s="297" t="str">
        <f>IF(A1151="P",CONCATENATE(INDEX('LŠZ P'!A$2:AN$2000,B1151,3),"/",INDEX('LŠZ P'!A$2:AN$2000,B1151,4)),CONCATENATE(INDEX('LŠZ H'!A$2:AM$2000,B1151,3),"/",INDEX('LŠZ H'!A$2:AM$2000,B1151,4)))</f>
        <v>/</v>
      </c>
      <c r="N1151" s="297" t="str">
        <f>IF(A1151="P",CONCATENATE(INDEX('LŠZ P'!A$2:AN$2000,B1151,23),";",INDEX('LŠZ P'!A$2:AN$2000,B1151,42)),CONCATENATE(INDEX('LŠZ H'!A$2:AM$2000,B1151,23),";",INDEX('LŠZ H'!A$2:AM$2000,B1151,39)))</f>
        <v>;</v>
      </c>
      <c r="O1151" s="303"/>
      <c r="P1151" s="397"/>
    </row>
    <row r="1152" spans="1:16" s="395" customFormat="1">
      <c r="A1152" s="300"/>
      <c r="B1152" s="398"/>
      <c r="C1152" s="295">
        <v>1149</v>
      </c>
      <c r="D1152" s="225">
        <f>IF(A1152="P",INDEX('LŠZ P'!A$2:AN$2000,B1152,11),INDEX('LŠZ H'!A$2:AM$2000,B1152,11))</f>
        <v>0</v>
      </c>
      <c r="E1152" s="297">
        <f>IF(A1152="P",INDEX('LŠZ P'!A$2:AN$2000,B1152,5),INDEX('LŠZ H'!A$2:AM$2000,B1152,5))</f>
        <v>0</v>
      </c>
      <c r="F1152" s="298">
        <f>IF(A1152="P",INDEX('LŠZ P'!A$2:AN$2000,B1152,6),INDEX('LŠZ H'!A$2:AM$2000,B1152,6))</f>
        <v>0</v>
      </c>
      <c r="G1152" s="258">
        <f>IF(A1152="P",INDEX('LŠZ P'!A$2:AN$2000,B1152,21),INDEX('LŠZ H'!A$2:AM$2000,B1152,21))</f>
        <v>0</v>
      </c>
      <c r="H1152" s="298">
        <f>IF(A1152="P",INDEX('LŠZ P'!A$2:AN$2000,B1152,17),INDEX('LŠZ H'!A$2:AM$2000,B1152,17))</f>
        <v>0</v>
      </c>
      <c r="I1152" s="226"/>
      <c r="J1152" s="258">
        <f>IF(A1152="P",INDEX('LŠZ P'!A$2:AN$2000,B1152,2),INDEX('LŠZ H'!A$2:AM$2000,B1152,2))</f>
        <v>0</v>
      </c>
      <c r="K1152" s="299" t="str">
        <f>IF(A1152="P",CONCATENATE(INDEX('LŠZ P'!A$2:AN$2000,B1152,24),",",INDEX('LŠZ P'!A$2:AN$2000,B1152,26)," ",INDEX('LŠZ P'!A$2:AN$2000,B1152,25)),CONCATENATE(INDEX('LŠZ H'!A$2:AM$2000,B1152,24),",",INDEX('LŠZ H'!A$2:AM$2000,B1152,26)," ",INDEX('LŠZ H'!A$2:AM$2000,B1152,25)))</f>
        <v xml:space="preserve">, </v>
      </c>
      <c r="L1152" s="297">
        <f>IF(A1152="P",INDEX('LŠZ P'!A$2:AN$2000,B1152,20),INDEX('LŠZ H'!A$2:AM$2000,B1152,20))</f>
        <v>0</v>
      </c>
      <c r="M1152" s="297" t="str">
        <f>IF(A1152="P",CONCATENATE(INDEX('LŠZ P'!A$2:AN$2000,B1152,3),"/",INDEX('LŠZ P'!A$2:AN$2000,B1152,4)),CONCATENATE(INDEX('LŠZ H'!A$2:AM$2000,B1152,3),"/",INDEX('LŠZ H'!A$2:AM$2000,B1152,4)))</f>
        <v>/</v>
      </c>
      <c r="N1152" s="297" t="str">
        <f>IF(A1152="P",CONCATENATE(INDEX('LŠZ P'!A$2:AN$2000,B1152,23),";",INDEX('LŠZ P'!A$2:AN$2000,B1152,42)),CONCATENATE(INDEX('LŠZ H'!A$2:AM$2000,B1152,23),";",INDEX('LŠZ H'!A$2:AM$2000,B1152,39)))</f>
        <v>;</v>
      </c>
      <c r="O1152" s="303"/>
      <c r="P1152" s="397"/>
    </row>
    <row r="1153" spans="1:16" s="395" customFormat="1">
      <c r="A1153" s="300"/>
      <c r="B1153" s="398"/>
      <c r="C1153" s="295">
        <v>1150</v>
      </c>
      <c r="D1153" s="225">
        <f>IF(A1153="P",INDEX('LŠZ P'!A$2:AN$2000,B1153,11),INDEX('LŠZ H'!A$2:AM$2000,B1153,11))</f>
        <v>0</v>
      </c>
      <c r="E1153" s="297">
        <f>IF(A1153="P",INDEX('LŠZ P'!A$2:AN$2000,B1153,5),INDEX('LŠZ H'!A$2:AM$2000,B1153,5))</f>
        <v>0</v>
      </c>
      <c r="F1153" s="298">
        <f>IF(A1153="P",INDEX('LŠZ P'!A$2:AN$2000,B1153,6),INDEX('LŠZ H'!A$2:AM$2000,B1153,6))</f>
        <v>0</v>
      </c>
      <c r="G1153" s="258">
        <f>IF(A1153="P",INDEX('LŠZ P'!A$2:AN$2000,B1153,21),INDEX('LŠZ H'!A$2:AM$2000,B1153,21))</f>
        <v>0</v>
      </c>
      <c r="H1153" s="298">
        <f>IF(A1153="P",INDEX('LŠZ P'!A$2:AN$2000,B1153,17),INDEX('LŠZ H'!A$2:AM$2000,B1153,17))</f>
        <v>0</v>
      </c>
      <c r="I1153" s="226"/>
      <c r="J1153" s="258">
        <f>IF(A1153="P",INDEX('LŠZ P'!A$2:AN$2000,B1153,2),INDEX('LŠZ H'!A$2:AM$2000,B1153,2))</f>
        <v>0</v>
      </c>
      <c r="K1153" s="299" t="str">
        <f>IF(A1153="P",CONCATENATE(INDEX('LŠZ P'!A$2:AN$2000,B1153,24),",",INDEX('LŠZ P'!A$2:AN$2000,B1153,26)," ",INDEX('LŠZ P'!A$2:AN$2000,B1153,25)),CONCATENATE(INDEX('LŠZ H'!A$2:AM$2000,B1153,24),",",INDEX('LŠZ H'!A$2:AM$2000,B1153,26)," ",INDEX('LŠZ H'!A$2:AM$2000,B1153,25)))</f>
        <v xml:space="preserve">, </v>
      </c>
      <c r="L1153" s="297">
        <f>IF(A1153="P",INDEX('LŠZ P'!A$2:AN$2000,B1153,20),INDEX('LŠZ H'!A$2:AM$2000,B1153,20))</f>
        <v>0</v>
      </c>
      <c r="M1153" s="297" t="str">
        <f>IF(A1153="P",CONCATENATE(INDEX('LŠZ P'!A$2:AN$2000,B1153,3),"/",INDEX('LŠZ P'!A$2:AN$2000,B1153,4)),CONCATENATE(INDEX('LŠZ H'!A$2:AM$2000,B1153,3),"/",INDEX('LŠZ H'!A$2:AM$2000,B1153,4)))</f>
        <v>/</v>
      </c>
      <c r="N1153" s="297" t="str">
        <f>IF(A1153="P",CONCATENATE(INDEX('LŠZ P'!A$2:AN$2000,B1153,23),";",INDEX('LŠZ P'!A$2:AN$2000,B1153,42)),CONCATENATE(INDEX('LŠZ H'!A$2:AM$2000,B1153,23),";",INDEX('LŠZ H'!A$2:AM$2000,B1153,39)))</f>
        <v>;</v>
      </c>
      <c r="O1153" s="303"/>
      <c r="P1153" s="397"/>
    </row>
    <row r="1154" spans="1:16" s="395" customFormat="1">
      <c r="A1154" s="300"/>
      <c r="B1154" s="398"/>
      <c r="C1154" s="295">
        <v>1151</v>
      </c>
      <c r="D1154" s="225">
        <f>IF(A1154="P",INDEX('LŠZ P'!A$2:AN$2000,B1154,11),INDEX('LŠZ H'!A$2:AM$2000,B1154,11))</f>
        <v>0</v>
      </c>
      <c r="E1154" s="297">
        <f>IF(A1154="P",INDEX('LŠZ P'!A$2:AN$2000,B1154,5),INDEX('LŠZ H'!A$2:AM$2000,B1154,5))</f>
        <v>0</v>
      </c>
      <c r="F1154" s="298">
        <f>IF(A1154="P",INDEX('LŠZ P'!A$2:AN$2000,B1154,6),INDEX('LŠZ H'!A$2:AM$2000,B1154,6))</f>
        <v>0</v>
      </c>
      <c r="G1154" s="258">
        <f>IF(A1154="P",INDEX('LŠZ P'!A$2:AN$2000,B1154,21),INDEX('LŠZ H'!A$2:AM$2000,B1154,21))</f>
        <v>0</v>
      </c>
      <c r="H1154" s="298">
        <f>IF(A1154="P",INDEX('LŠZ P'!A$2:AN$2000,B1154,17),INDEX('LŠZ H'!A$2:AM$2000,B1154,17))</f>
        <v>0</v>
      </c>
      <c r="I1154" s="226"/>
      <c r="J1154" s="258">
        <f>IF(A1154="P",INDEX('LŠZ P'!A$2:AN$2000,B1154,2),INDEX('LŠZ H'!A$2:AM$2000,B1154,2))</f>
        <v>0</v>
      </c>
      <c r="K1154" s="299" t="str">
        <f>IF(A1154="P",CONCATENATE(INDEX('LŠZ P'!A$2:AN$2000,B1154,24),",",INDEX('LŠZ P'!A$2:AN$2000,B1154,26)," ",INDEX('LŠZ P'!A$2:AN$2000,B1154,25)),CONCATENATE(INDEX('LŠZ H'!A$2:AM$2000,B1154,24),",",INDEX('LŠZ H'!A$2:AM$2000,B1154,26)," ",INDEX('LŠZ H'!A$2:AM$2000,B1154,25)))</f>
        <v xml:space="preserve">, </v>
      </c>
      <c r="L1154" s="297">
        <f>IF(A1154="P",INDEX('LŠZ P'!A$2:AN$2000,B1154,20),INDEX('LŠZ H'!A$2:AM$2000,B1154,20))</f>
        <v>0</v>
      </c>
      <c r="M1154" s="297" t="str">
        <f>IF(A1154="P",CONCATENATE(INDEX('LŠZ P'!A$2:AN$2000,B1154,3),"/",INDEX('LŠZ P'!A$2:AN$2000,B1154,4)),CONCATENATE(INDEX('LŠZ H'!A$2:AM$2000,B1154,3),"/",INDEX('LŠZ H'!A$2:AM$2000,B1154,4)))</f>
        <v>/</v>
      </c>
      <c r="N1154" s="297" t="str">
        <f>IF(A1154="P",CONCATENATE(INDEX('LŠZ P'!A$2:AN$2000,B1154,23),";",INDEX('LŠZ P'!A$2:AN$2000,B1154,42)),CONCATENATE(INDEX('LŠZ H'!A$2:AM$2000,B1154,23),";",INDEX('LŠZ H'!A$2:AM$2000,B1154,39)))</f>
        <v>;</v>
      </c>
      <c r="O1154" s="303"/>
      <c r="P1154" s="397"/>
    </row>
    <row r="1155" spans="1:16" s="395" customFormat="1">
      <c r="A1155" s="300"/>
      <c r="B1155" s="398"/>
      <c r="C1155" s="295">
        <v>1152</v>
      </c>
      <c r="D1155" s="225">
        <f>IF(A1155="P",INDEX('LŠZ P'!A$2:AN$2000,B1155,11),INDEX('LŠZ H'!A$2:AM$2000,B1155,11))</f>
        <v>0</v>
      </c>
      <c r="E1155" s="297">
        <f>IF(A1155="P",INDEX('LŠZ P'!A$2:AN$2000,B1155,5),INDEX('LŠZ H'!A$2:AM$2000,B1155,5))</f>
        <v>0</v>
      </c>
      <c r="F1155" s="298">
        <f>IF(A1155="P",INDEX('LŠZ P'!A$2:AN$2000,B1155,6),INDEX('LŠZ H'!A$2:AM$2000,B1155,6))</f>
        <v>0</v>
      </c>
      <c r="G1155" s="258">
        <f>IF(A1155="P",INDEX('LŠZ P'!A$2:AN$2000,B1155,21),INDEX('LŠZ H'!A$2:AM$2000,B1155,21))</f>
        <v>0</v>
      </c>
      <c r="H1155" s="298">
        <f>IF(A1155="P",INDEX('LŠZ P'!A$2:AN$2000,B1155,17),INDEX('LŠZ H'!A$2:AM$2000,B1155,17))</f>
        <v>0</v>
      </c>
      <c r="I1155" s="226"/>
      <c r="J1155" s="258">
        <f>IF(A1155="P",INDEX('LŠZ P'!A$2:AN$2000,B1155,2),INDEX('LŠZ H'!A$2:AM$2000,B1155,2))</f>
        <v>0</v>
      </c>
      <c r="K1155" s="299" t="str">
        <f>IF(A1155="P",CONCATENATE(INDEX('LŠZ P'!A$2:AN$2000,B1155,24),",",INDEX('LŠZ P'!A$2:AN$2000,B1155,26)," ",INDEX('LŠZ P'!A$2:AN$2000,B1155,25)),CONCATENATE(INDEX('LŠZ H'!A$2:AM$2000,B1155,24),",",INDEX('LŠZ H'!A$2:AM$2000,B1155,26)," ",INDEX('LŠZ H'!A$2:AM$2000,B1155,25)))</f>
        <v xml:space="preserve">, </v>
      </c>
      <c r="L1155" s="297">
        <f>IF(A1155="P",INDEX('LŠZ P'!A$2:AN$2000,B1155,20),INDEX('LŠZ H'!A$2:AM$2000,B1155,20))</f>
        <v>0</v>
      </c>
      <c r="M1155" s="297" t="str">
        <f>IF(A1155="P",CONCATENATE(INDEX('LŠZ P'!A$2:AN$2000,B1155,3),"/",INDEX('LŠZ P'!A$2:AN$2000,B1155,4)),CONCATENATE(INDEX('LŠZ H'!A$2:AM$2000,B1155,3),"/",INDEX('LŠZ H'!A$2:AM$2000,B1155,4)))</f>
        <v>/</v>
      </c>
      <c r="N1155" s="297" t="str">
        <f>IF(A1155="P",CONCATENATE(INDEX('LŠZ P'!A$2:AN$2000,B1155,23),";",INDEX('LŠZ P'!A$2:AN$2000,B1155,42)),CONCATENATE(INDEX('LŠZ H'!A$2:AM$2000,B1155,23),";",INDEX('LŠZ H'!A$2:AM$2000,B1155,39)))</f>
        <v>;</v>
      </c>
      <c r="O1155" s="303"/>
      <c r="P1155" s="397"/>
    </row>
    <row r="1156" spans="1:16" s="395" customFormat="1">
      <c r="A1156" s="300"/>
      <c r="B1156" s="398"/>
      <c r="C1156" s="295">
        <v>1153</v>
      </c>
      <c r="D1156" s="225">
        <f>IF(A1156="P",INDEX('LŠZ P'!A$2:AN$2000,B1156,11),INDEX('LŠZ H'!A$2:AM$2000,B1156,11))</f>
        <v>0</v>
      </c>
      <c r="E1156" s="297">
        <f>IF(A1156="P",INDEX('LŠZ P'!A$2:AN$2000,B1156,5),INDEX('LŠZ H'!A$2:AM$2000,B1156,5))</f>
        <v>0</v>
      </c>
      <c r="F1156" s="298">
        <f>IF(A1156="P",INDEX('LŠZ P'!A$2:AN$2000,B1156,6),INDEX('LŠZ H'!A$2:AM$2000,B1156,6))</f>
        <v>0</v>
      </c>
      <c r="G1156" s="258">
        <f>IF(A1156="P",INDEX('LŠZ P'!A$2:AN$2000,B1156,21),INDEX('LŠZ H'!A$2:AM$2000,B1156,21))</f>
        <v>0</v>
      </c>
      <c r="H1156" s="298">
        <f>IF(A1156="P",INDEX('LŠZ P'!A$2:AN$2000,B1156,17),INDEX('LŠZ H'!A$2:AM$2000,B1156,17))</f>
        <v>0</v>
      </c>
      <c r="I1156" s="226"/>
      <c r="J1156" s="258">
        <f>IF(A1156="P",INDEX('LŠZ P'!A$2:AN$2000,B1156,2),INDEX('LŠZ H'!A$2:AM$2000,B1156,2))</f>
        <v>0</v>
      </c>
      <c r="K1156" s="299" t="str">
        <f>IF(A1156="P",CONCATENATE(INDEX('LŠZ P'!A$2:AN$2000,B1156,24),",",INDEX('LŠZ P'!A$2:AN$2000,B1156,26)," ",INDEX('LŠZ P'!A$2:AN$2000,B1156,25)),CONCATENATE(INDEX('LŠZ H'!A$2:AM$2000,B1156,24),",",INDEX('LŠZ H'!A$2:AM$2000,B1156,26)," ",INDEX('LŠZ H'!A$2:AM$2000,B1156,25)))</f>
        <v xml:space="preserve">, </v>
      </c>
      <c r="L1156" s="297">
        <f>IF(A1156="P",INDEX('LŠZ P'!A$2:AN$2000,B1156,20),INDEX('LŠZ H'!A$2:AM$2000,B1156,20))</f>
        <v>0</v>
      </c>
      <c r="M1156" s="297" t="str">
        <f>IF(A1156="P",CONCATENATE(INDEX('LŠZ P'!A$2:AN$2000,B1156,3),"/",INDEX('LŠZ P'!A$2:AN$2000,B1156,4)),CONCATENATE(INDEX('LŠZ H'!A$2:AM$2000,B1156,3),"/",INDEX('LŠZ H'!A$2:AM$2000,B1156,4)))</f>
        <v>/</v>
      </c>
      <c r="N1156" s="297" t="str">
        <f>IF(A1156="P",CONCATENATE(INDEX('LŠZ P'!A$2:AN$2000,B1156,23),";",INDEX('LŠZ P'!A$2:AN$2000,B1156,42)),CONCATENATE(INDEX('LŠZ H'!A$2:AM$2000,B1156,23),";",INDEX('LŠZ H'!A$2:AM$2000,B1156,39)))</f>
        <v>;</v>
      </c>
      <c r="O1156" s="303"/>
      <c r="P1156" s="397"/>
    </row>
    <row r="1157" spans="1:16" s="395" customFormat="1">
      <c r="A1157" s="300"/>
      <c r="B1157" s="398"/>
      <c r="C1157" s="295">
        <v>1154</v>
      </c>
      <c r="D1157" s="225">
        <f>IF(A1157="P",INDEX('LŠZ P'!A$2:AN$2000,B1157,11),INDEX('LŠZ H'!A$2:AM$2000,B1157,11))</f>
        <v>0</v>
      </c>
      <c r="E1157" s="297">
        <f>IF(A1157="P",INDEX('LŠZ P'!A$2:AN$2000,B1157,5),INDEX('LŠZ H'!A$2:AM$2000,B1157,5))</f>
        <v>0</v>
      </c>
      <c r="F1157" s="298">
        <f>IF(A1157="P",INDEX('LŠZ P'!A$2:AN$2000,B1157,6),INDEX('LŠZ H'!A$2:AM$2000,B1157,6))</f>
        <v>0</v>
      </c>
      <c r="G1157" s="258">
        <f>IF(A1157="P",INDEX('LŠZ P'!A$2:AN$2000,B1157,21),INDEX('LŠZ H'!A$2:AM$2000,B1157,21))</f>
        <v>0</v>
      </c>
      <c r="H1157" s="298">
        <f>IF(A1157="P",INDEX('LŠZ P'!A$2:AN$2000,B1157,17),INDEX('LŠZ H'!A$2:AM$2000,B1157,17))</f>
        <v>0</v>
      </c>
      <c r="I1157" s="226"/>
      <c r="J1157" s="258">
        <f>IF(A1157="P",INDEX('LŠZ P'!A$2:AN$2000,B1157,2),INDEX('LŠZ H'!A$2:AM$2000,B1157,2))</f>
        <v>0</v>
      </c>
      <c r="K1157" s="299" t="str">
        <f>IF(A1157="P",CONCATENATE(INDEX('LŠZ P'!A$2:AN$2000,B1157,24),",",INDEX('LŠZ P'!A$2:AN$2000,B1157,26)," ",INDEX('LŠZ P'!A$2:AN$2000,B1157,25)),CONCATENATE(INDEX('LŠZ H'!A$2:AM$2000,B1157,24),",",INDEX('LŠZ H'!A$2:AM$2000,B1157,26)," ",INDEX('LŠZ H'!A$2:AM$2000,B1157,25)))</f>
        <v xml:space="preserve">, </v>
      </c>
      <c r="L1157" s="297">
        <f>IF(A1157="P",INDEX('LŠZ P'!A$2:AN$2000,B1157,20),INDEX('LŠZ H'!A$2:AM$2000,B1157,20))</f>
        <v>0</v>
      </c>
      <c r="M1157" s="297" t="str">
        <f>IF(A1157="P",CONCATENATE(INDEX('LŠZ P'!A$2:AN$2000,B1157,3),"/",INDEX('LŠZ P'!A$2:AN$2000,B1157,4)),CONCATENATE(INDEX('LŠZ H'!A$2:AM$2000,B1157,3),"/",INDEX('LŠZ H'!A$2:AM$2000,B1157,4)))</f>
        <v>/</v>
      </c>
      <c r="N1157" s="297" t="str">
        <f>IF(A1157="P",CONCATENATE(INDEX('LŠZ P'!A$2:AN$2000,B1157,23),";",INDEX('LŠZ P'!A$2:AN$2000,B1157,42)),CONCATENATE(INDEX('LŠZ H'!A$2:AM$2000,B1157,23),";",INDEX('LŠZ H'!A$2:AM$2000,B1157,39)))</f>
        <v>;</v>
      </c>
      <c r="O1157" s="303"/>
      <c r="P1157" s="397"/>
    </row>
    <row r="1158" spans="1:16" s="395" customFormat="1">
      <c r="A1158" s="300"/>
      <c r="B1158" s="398"/>
      <c r="C1158" s="295">
        <v>1155</v>
      </c>
      <c r="D1158" s="225">
        <f>IF(A1158="P",INDEX('LŠZ P'!A$2:AN$2000,B1158,11),INDEX('LŠZ H'!A$2:AM$2000,B1158,11))</f>
        <v>0</v>
      </c>
      <c r="E1158" s="297">
        <f>IF(A1158="P",INDEX('LŠZ P'!A$2:AN$2000,B1158,5),INDEX('LŠZ H'!A$2:AM$2000,B1158,5))</f>
        <v>0</v>
      </c>
      <c r="F1158" s="298">
        <f>IF(A1158="P",INDEX('LŠZ P'!A$2:AN$2000,B1158,6),INDEX('LŠZ H'!A$2:AM$2000,B1158,6))</f>
        <v>0</v>
      </c>
      <c r="G1158" s="258">
        <f>IF(A1158="P",INDEX('LŠZ P'!A$2:AN$2000,B1158,21),INDEX('LŠZ H'!A$2:AM$2000,B1158,21))</f>
        <v>0</v>
      </c>
      <c r="H1158" s="298">
        <f>IF(A1158="P",INDEX('LŠZ P'!A$2:AN$2000,B1158,17),INDEX('LŠZ H'!A$2:AM$2000,B1158,17))</f>
        <v>0</v>
      </c>
      <c r="I1158" s="226"/>
      <c r="J1158" s="258">
        <f>IF(A1158="P",INDEX('LŠZ P'!A$2:AN$2000,B1158,2),INDEX('LŠZ H'!A$2:AM$2000,B1158,2))</f>
        <v>0</v>
      </c>
      <c r="K1158" s="299" t="str">
        <f>IF(A1158="P",CONCATENATE(INDEX('LŠZ P'!A$2:AN$2000,B1158,24),",",INDEX('LŠZ P'!A$2:AN$2000,B1158,26)," ",INDEX('LŠZ P'!A$2:AN$2000,B1158,25)),CONCATENATE(INDEX('LŠZ H'!A$2:AM$2000,B1158,24),",",INDEX('LŠZ H'!A$2:AM$2000,B1158,26)," ",INDEX('LŠZ H'!A$2:AM$2000,B1158,25)))</f>
        <v xml:space="preserve">, </v>
      </c>
      <c r="L1158" s="297">
        <f>IF(A1158="P",INDEX('LŠZ P'!A$2:AN$2000,B1158,20),INDEX('LŠZ H'!A$2:AM$2000,B1158,20))</f>
        <v>0</v>
      </c>
      <c r="M1158" s="297" t="str">
        <f>IF(A1158="P",CONCATENATE(INDEX('LŠZ P'!A$2:AN$2000,B1158,3),"/",INDEX('LŠZ P'!A$2:AN$2000,B1158,4)),CONCATENATE(INDEX('LŠZ H'!A$2:AM$2000,B1158,3),"/",INDEX('LŠZ H'!A$2:AM$2000,B1158,4)))</f>
        <v>/</v>
      </c>
      <c r="N1158" s="297" t="str">
        <f>IF(A1158="P",CONCATENATE(INDEX('LŠZ P'!A$2:AN$2000,B1158,23),";",INDEX('LŠZ P'!A$2:AN$2000,B1158,42)),CONCATENATE(INDEX('LŠZ H'!A$2:AM$2000,B1158,23),";",INDEX('LŠZ H'!A$2:AM$2000,B1158,39)))</f>
        <v>;</v>
      </c>
      <c r="O1158" s="303"/>
      <c r="P1158" s="397"/>
    </row>
    <row r="1159" spans="1:16" s="395" customFormat="1">
      <c r="A1159" s="300"/>
      <c r="B1159" s="398"/>
      <c r="C1159" s="295">
        <v>1156</v>
      </c>
      <c r="D1159" s="225">
        <f>IF(A1159="P",INDEX('LŠZ P'!A$2:AN$2000,B1159,11),INDEX('LŠZ H'!A$2:AM$2000,B1159,11))</f>
        <v>0</v>
      </c>
      <c r="E1159" s="297">
        <f>IF(A1159="P",INDEX('LŠZ P'!A$2:AN$2000,B1159,5),INDEX('LŠZ H'!A$2:AM$2000,B1159,5))</f>
        <v>0</v>
      </c>
      <c r="F1159" s="298">
        <f>IF(A1159="P",INDEX('LŠZ P'!A$2:AN$2000,B1159,6),INDEX('LŠZ H'!A$2:AM$2000,B1159,6))</f>
        <v>0</v>
      </c>
      <c r="G1159" s="258">
        <f>IF(A1159="P",INDEX('LŠZ P'!A$2:AN$2000,B1159,21),INDEX('LŠZ H'!A$2:AM$2000,B1159,21))</f>
        <v>0</v>
      </c>
      <c r="H1159" s="298">
        <f>IF(A1159="P",INDEX('LŠZ P'!A$2:AN$2000,B1159,17),INDEX('LŠZ H'!A$2:AM$2000,B1159,17))</f>
        <v>0</v>
      </c>
      <c r="I1159" s="226"/>
      <c r="J1159" s="258">
        <f>IF(A1159="P",INDEX('LŠZ P'!A$2:AN$2000,B1159,2),INDEX('LŠZ H'!A$2:AM$2000,B1159,2))</f>
        <v>0</v>
      </c>
      <c r="K1159" s="299" t="str">
        <f>IF(A1159="P",CONCATENATE(INDEX('LŠZ P'!A$2:AN$2000,B1159,24),",",INDEX('LŠZ P'!A$2:AN$2000,B1159,26)," ",INDEX('LŠZ P'!A$2:AN$2000,B1159,25)),CONCATENATE(INDEX('LŠZ H'!A$2:AM$2000,B1159,24),",",INDEX('LŠZ H'!A$2:AM$2000,B1159,26)," ",INDEX('LŠZ H'!A$2:AM$2000,B1159,25)))</f>
        <v xml:space="preserve">, </v>
      </c>
      <c r="L1159" s="297">
        <f>IF(A1159="P",INDEX('LŠZ P'!A$2:AN$2000,B1159,20),INDEX('LŠZ H'!A$2:AM$2000,B1159,20))</f>
        <v>0</v>
      </c>
      <c r="M1159" s="297" t="str">
        <f>IF(A1159="P",CONCATENATE(INDEX('LŠZ P'!A$2:AN$2000,B1159,3),"/",INDEX('LŠZ P'!A$2:AN$2000,B1159,4)),CONCATENATE(INDEX('LŠZ H'!A$2:AM$2000,B1159,3),"/",INDEX('LŠZ H'!A$2:AM$2000,B1159,4)))</f>
        <v>/</v>
      </c>
      <c r="N1159" s="297" t="str">
        <f>IF(A1159="P",CONCATENATE(INDEX('LŠZ P'!A$2:AN$2000,B1159,23),";",INDEX('LŠZ P'!A$2:AN$2000,B1159,42)),CONCATENATE(INDEX('LŠZ H'!A$2:AM$2000,B1159,23),";",INDEX('LŠZ H'!A$2:AM$2000,B1159,39)))</f>
        <v>;</v>
      </c>
      <c r="O1159" s="303"/>
      <c r="P1159" s="397"/>
    </row>
    <row r="1160" spans="1:16" s="395" customFormat="1">
      <c r="A1160" s="300"/>
      <c r="B1160" s="398"/>
      <c r="C1160" s="295">
        <v>1157</v>
      </c>
      <c r="D1160" s="225">
        <f>IF(A1160="P",INDEX('LŠZ P'!A$2:AN$2000,B1160,11),INDEX('LŠZ H'!A$2:AM$2000,B1160,11))</f>
        <v>0</v>
      </c>
      <c r="E1160" s="297">
        <f>IF(A1160="P",INDEX('LŠZ P'!A$2:AN$2000,B1160,5),INDEX('LŠZ H'!A$2:AM$2000,B1160,5))</f>
        <v>0</v>
      </c>
      <c r="F1160" s="298">
        <f>IF(A1160="P",INDEX('LŠZ P'!A$2:AN$2000,B1160,6),INDEX('LŠZ H'!A$2:AM$2000,B1160,6))</f>
        <v>0</v>
      </c>
      <c r="G1160" s="258">
        <f>IF(A1160="P",INDEX('LŠZ P'!A$2:AN$2000,B1160,21),INDEX('LŠZ H'!A$2:AM$2000,B1160,21))</f>
        <v>0</v>
      </c>
      <c r="H1160" s="298">
        <f>IF(A1160="P",INDEX('LŠZ P'!A$2:AN$2000,B1160,17),INDEX('LŠZ H'!A$2:AM$2000,B1160,17))</f>
        <v>0</v>
      </c>
      <c r="I1160" s="226"/>
      <c r="J1160" s="258">
        <f>IF(A1160="P",INDEX('LŠZ P'!A$2:AN$2000,B1160,2),INDEX('LŠZ H'!A$2:AM$2000,B1160,2))</f>
        <v>0</v>
      </c>
      <c r="K1160" s="299" t="str">
        <f>IF(A1160="P",CONCATENATE(INDEX('LŠZ P'!A$2:AN$2000,B1160,24),",",INDEX('LŠZ P'!A$2:AN$2000,B1160,26)," ",INDEX('LŠZ P'!A$2:AN$2000,B1160,25)),CONCATENATE(INDEX('LŠZ H'!A$2:AM$2000,B1160,24),",",INDEX('LŠZ H'!A$2:AM$2000,B1160,26)," ",INDEX('LŠZ H'!A$2:AM$2000,B1160,25)))</f>
        <v xml:space="preserve">, </v>
      </c>
      <c r="L1160" s="297">
        <f>IF(A1160="P",INDEX('LŠZ P'!A$2:AN$2000,B1160,20),INDEX('LŠZ H'!A$2:AM$2000,B1160,20))</f>
        <v>0</v>
      </c>
      <c r="M1160" s="297" t="str">
        <f>IF(A1160="P",CONCATENATE(INDEX('LŠZ P'!A$2:AN$2000,B1160,3),"/",INDEX('LŠZ P'!A$2:AN$2000,B1160,4)),CONCATENATE(INDEX('LŠZ H'!A$2:AM$2000,B1160,3),"/",INDEX('LŠZ H'!A$2:AM$2000,B1160,4)))</f>
        <v>/</v>
      </c>
      <c r="N1160" s="297" t="str">
        <f>IF(A1160="P",CONCATENATE(INDEX('LŠZ P'!A$2:AN$2000,B1160,23),";",INDEX('LŠZ P'!A$2:AN$2000,B1160,42)),CONCATENATE(INDEX('LŠZ H'!A$2:AM$2000,B1160,23),";",INDEX('LŠZ H'!A$2:AM$2000,B1160,39)))</f>
        <v>;</v>
      </c>
      <c r="O1160" s="303"/>
      <c r="P1160" s="397"/>
    </row>
    <row r="1161" spans="1:16" s="395" customFormat="1">
      <c r="A1161" s="300"/>
      <c r="B1161" s="398"/>
      <c r="C1161" s="295">
        <v>1158</v>
      </c>
      <c r="D1161" s="225">
        <f>IF(A1161="P",INDEX('LŠZ P'!A$2:AN$2000,B1161,11),INDEX('LŠZ H'!A$2:AM$2000,B1161,11))</f>
        <v>0</v>
      </c>
      <c r="E1161" s="297">
        <f>IF(A1161="P",INDEX('LŠZ P'!A$2:AN$2000,B1161,5),INDEX('LŠZ H'!A$2:AM$2000,B1161,5))</f>
        <v>0</v>
      </c>
      <c r="F1161" s="298">
        <f>IF(A1161="P",INDEX('LŠZ P'!A$2:AN$2000,B1161,6),INDEX('LŠZ H'!A$2:AM$2000,B1161,6))</f>
        <v>0</v>
      </c>
      <c r="G1161" s="258">
        <f>IF(A1161="P",INDEX('LŠZ P'!A$2:AN$2000,B1161,21),INDEX('LŠZ H'!A$2:AM$2000,B1161,21))</f>
        <v>0</v>
      </c>
      <c r="H1161" s="298">
        <f>IF(A1161="P",INDEX('LŠZ P'!A$2:AN$2000,B1161,17),INDEX('LŠZ H'!A$2:AM$2000,B1161,17))</f>
        <v>0</v>
      </c>
      <c r="I1161" s="226"/>
      <c r="J1161" s="258">
        <f>IF(A1161="P",INDEX('LŠZ P'!A$2:AN$2000,B1161,2),INDEX('LŠZ H'!A$2:AM$2000,B1161,2))</f>
        <v>0</v>
      </c>
      <c r="K1161" s="299" t="str">
        <f>IF(A1161="P",CONCATENATE(INDEX('LŠZ P'!A$2:AN$2000,B1161,24),",",INDEX('LŠZ P'!A$2:AN$2000,B1161,26)," ",INDEX('LŠZ P'!A$2:AN$2000,B1161,25)),CONCATENATE(INDEX('LŠZ H'!A$2:AM$2000,B1161,24),",",INDEX('LŠZ H'!A$2:AM$2000,B1161,26)," ",INDEX('LŠZ H'!A$2:AM$2000,B1161,25)))</f>
        <v xml:space="preserve">, </v>
      </c>
      <c r="L1161" s="297">
        <f>IF(A1161="P",INDEX('LŠZ P'!A$2:AN$2000,B1161,20),INDEX('LŠZ H'!A$2:AM$2000,B1161,20))</f>
        <v>0</v>
      </c>
      <c r="M1161" s="297" t="str">
        <f>IF(A1161="P",CONCATENATE(INDEX('LŠZ P'!A$2:AN$2000,B1161,3),"/",INDEX('LŠZ P'!A$2:AN$2000,B1161,4)),CONCATENATE(INDEX('LŠZ H'!A$2:AM$2000,B1161,3),"/",INDEX('LŠZ H'!A$2:AM$2000,B1161,4)))</f>
        <v>/</v>
      </c>
      <c r="N1161" s="297" t="str">
        <f>IF(A1161="P",CONCATENATE(INDEX('LŠZ P'!A$2:AN$2000,B1161,23),";",INDEX('LŠZ P'!A$2:AN$2000,B1161,42)),CONCATENATE(INDEX('LŠZ H'!A$2:AM$2000,B1161,23),";",INDEX('LŠZ H'!A$2:AM$2000,B1161,39)))</f>
        <v>;</v>
      </c>
      <c r="O1161" s="303"/>
      <c r="P1161" s="397"/>
    </row>
    <row r="1162" spans="1:16" s="395" customFormat="1">
      <c r="A1162" s="300"/>
      <c r="B1162" s="398"/>
      <c r="C1162" s="295">
        <v>1159</v>
      </c>
      <c r="D1162" s="225">
        <f>IF(A1162="P",INDEX('LŠZ P'!A$2:AN$2000,B1162,11),INDEX('LŠZ H'!A$2:AM$2000,B1162,11))</f>
        <v>0</v>
      </c>
      <c r="E1162" s="297">
        <f>IF(A1162="P",INDEX('LŠZ P'!A$2:AN$2000,B1162,5),INDEX('LŠZ H'!A$2:AM$2000,B1162,5))</f>
        <v>0</v>
      </c>
      <c r="F1162" s="298">
        <f>IF(A1162="P",INDEX('LŠZ P'!A$2:AN$2000,B1162,6),INDEX('LŠZ H'!A$2:AM$2000,B1162,6))</f>
        <v>0</v>
      </c>
      <c r="G1162" s="258">
        <f>IF(A1162="P",INDEX('LŠZ P'!A$2:AN$2000,B1162,21),INDEX('LŠZ H'!A$2:AM$2000,B1162,21))</f>
        <v>0</v>
      </c>
      <c r="H1162" s="298">
        <f>IF(A1162="P",INDEX('LŠZ P'!A$2:AN$2000,B1162,17),INDEX('LŠZ H'!A$2:AM$2000,B1162,17))</f>
        <v>0</v>
      </c>
      <c r="I1162" s="226"/>
      <c r="J1162" s="258">
        <f>IF(A1162="P",INDEX('LŠZ P'!A$2:AN$2000,B1162,2),INDEX('LŠZ H'!A$2:AM$2000,B1162,2))</f>
        <v>0</v>
      </c>
      <c r="K1162" s="299" t="str">
        <f>IF(A1162="P",CONCATENATE(INDEX('LŠZ P'!A$2:AN$2000,B1162,24),",",INDEX('LŠZ P'!A$2:AN$2000,B1162,26)," ",INDEX('LŠZ P'!A$2:AN$2000,B1162,25)),CONCATENATE(INDEX('LŠZ H'!A$2:AM$2000,B1162,24),",",INDEX('LŠZ H'!A$2:AM$2000,B1162,26)," ",INDEX('LŠZ H'!A$2:AM$2000,B1162,25)))</f>
        <v xml:space="preserve">, </v>
      </c>
      <c r="L1162" s="297">
        <f>IF(A1162="P",INDEX('LŠZ P'!A$2:AN$2000,B1162,20),INDEX('LŠZ H'!A$2:AM$2000,B1162,20))</f>
        <v>0</v>
      </c>
      <c r="M1162" s="297" t="str">
        <f>IF(A1162="P",CONCATENATE(INDEX('LŠZ P'!A$2:AN$2000,B1162,3),"/",INDEX('LŠZ P'!A$2:AN$2000,B1162,4)),CONCATENATE(INDEX('LŠZ H'!A$2:AM$2000,B1162,3),"/",INDEX('LŠZ H'!A$2:AM$2000,B1162,4)))</f>
        <v>/</v>
      </c>
      <c r="N1162" s="297" t="str">
        <f>IF(A1162="P",CONCATENATE(INDEX('LŠZ P'!A$2:AN$2000,B1162,23),";",INDEX('LŠZ P'!A$2:AN$2000,B1162,42)),CONCATENATE(INDEX('LŠZ H'!A$2:AM$2000,B1162,23),";",INDEX('LŠZ H'!A$2:AM$2000,B1162,39)))</f>
        <v>;</v>
      </c>
      <c r="O1162" s="303"/>
      <c r="P1162" s="397"/>
    </row>
    <row r="1163" spans="1:16" s="395" customFormat="1">
      <c r="A1163" s="300"/>
      <c r="B1163" s="398"/>
      <c r="C1163" s="295">
        <v>1160</v>
      </c>
      <c r="D1163" s="225">
        <f>IF(A1163="P",INDEX('LŠZ P'!A$2:AN$2000,B1163,11),INDEX('LŠZ H'!A$2:AM$2000,B1163,11))</f>
        <v>0</v>
      </c>
      <c r="E1163" s="297">
        <f>IF(A1163="P",INDEX('LŠZ P'!A$2:AN$2000,B1163,5),INDEX('LŠZ H'!A$2:AM$2000,B1163,5))</f>
        <v>0</v>
      </c>
      <c r="F1163" s="298">
        <f>IF(A1163="P",INDEX('LŠZ P'!A$2:AN$2000,B1163,6),INDEX('LŠZ H'!A$2:AM$2000,B1163,6))</f>
        <v>0</v>
      </c>
      <c r="G1163" s="258">
        <f>IF(A1163="P",INDEX('LŠZ P'!A$2:AN$2000,B1163,21),INDEX('LŠZ H'!A$2:AM$2000,B1163,21))</f>
        <v>0</v>
      </c>
      <c r="H1163" s="298">
        <f>IF(A1163="P",INDEX('LŠZ P'!A$2:AN$2000,B1163,17),INDEX('LŠZ H'!A$2:AM$2000,B1163,17))</f>
        <v>0</v>
      </c>
      <c r="I1163" s="226"/>
      <c r="J1163" s="258">
        <f>IF(A1163="P",INDEX('LŠZ P'!A$2:AN$2000,B1163,2),INDEX('LŠZ H'!A$2:AM$2000,B1163,2))</f>
        <v>0</v>
      </c>
      <c r="K1163" s="299" t="str">
        <f>IF(A1163="P",CONCATENATE(INDEX('LŠZ P'!A$2:AN$2000,B1163,24),",",INDEX('LŠZ P'!A$2:AN$2000,B1163,26)," ",INDEX('LŠZ P'!A$2:AN$2000,B1163,25)),CONCATENATE(INDEX('LŠZ H'!A$2:AM$2000,B1163,24),",",INDEX('LŠZ H'!A$2:AM$2000,B1163,26)," ",INDEX('LŠZ H'!A$2:AM$2000,B1163,25)))</f>
        <v xml:space="preserve">, </v>
      </c>
      <c r="L1163" s="297">
        <f>IF(A1163="P",INDEX('LŠZ P'!A$2:AN$2000,B1163,20),INDEX('LŠZ H'!A$2:AM$2000,B1163,20))</f>
        <v>0</v>
      </c>
      <c r="M1163" s="297" t="str">
        <f>IF(A1163="P",CONCATENATE(INDEX('LŠZ P'!A$2:AN$2000,B1163,3),"/",INDEX('LŠZ P'!A$2:AN$2000,B1163,4)),CONCATENATE(INDEX('LŠZ H'!A$2:AM$2000,B1163,3),"/",INDEX('LŠZ H'!A$2:AM$2000,B1163,4)))</f>
        <v>/</v>
      </c>
      <c r="N1163" s="297" t="str">
        <f>IF(A1163="P",CONCATENATE(INDEX('LŠZ P'!A$2:AN$2000,B1163,23),";",INDEX('LŠZ P'!A$2:AN$2000,B1163,42)),CONCATENATE(INDEX('LŠZ H'!A$2:AM$2000,B1163,23),";",INDEX('LŠZ H'!A$2:AM$2000,B1163,39)))</f>
        <v>;</v>
      </c>
      <c r="O1163" s="303"/>
      <c r="P1163" s="397"/>
    </row>
    <row r="1164" spans="1:16" s="395" customFormat="1">
      <c r="A1164" s="300"/>
      <c r="B1164" s="398"/>
      <c r="C1164" s="295">
        <v>1161</v>
      </c>
      <c r="D1164" s="225">
        <f>IF(A1164="P",INDEX('LŠZ P'!A$2:AN$2000,B1164,11),INDEX('LŠZ H'!A$2:AM$2000,B1164,11))</f>
        <v>0</v>
      </c>
      <c r="E1164" s="297">
        <f>IF(A1164="P",INDEX('LŠZ P'!A$2:AN$2000,B1164,5),INDEX('LŠZ H'!A$2:AM$2000,B1164,5))</f>
        <v>0</v>
      </c>
      <c r="F1164" s="298">
        <f>IF(A1164="P",INDEX('LŠZ P'!A$2:AN$2000,B1164,6),INDEX('LŠZ H'!A$2:AM$2000,B1164,6))</f>
        <v>0</v>
      </c>
      <c r="G1164" s="258">
        <f>IF(A1164="P",INDEX('LŠZ P'!A$2:AN$2000,B1164,21),INDEX('LŠZ H'!A$2:AM$2000,B1164,21))</f>
        <v>0</v>
      </c>
      <c r="H1164" s="298">
        <f>IF(A1164="P",INDEX('LŠZ P'!A$2:AN$2000,B1164,17),INDEX('LŠZ H'!A$2:AM$2000,B1164,17))</f>
        <v>0</v>
      </c>
      <c r="I1164" s="226"/>
      <c r="J1164" s="258">
        <f>IF(A1164="P",INDEX('LŠZ P'!A$2:AN$2000,B1164,2),INDEX('LŠZ H'!A$2:AM$2000,B1164,2))</f>
        <v>0</v>
      </c>
      <c r="K1164" s="299" t="str">
        <f>IF(A1164="P",CONCATENATE(INDEX('LŠZ P'!A$2:AN$2000,B1164,24),",",INDEX('LŠZ P'!A$2:AN$2000,B1164,26)," ",INDEX('LŠZ P'!A$2:AN$2000,B1164,25)),CONCATENATE(INDEX('LŠZ H'!A$2:AM$2000,B1164,24),",",INDEX('LŠZ H'!A$2:AM$2000,B1164,26)," ",INDEX('LŠZ H'!A$2:AM$2000,B1164,25)))</f>
        <v xml:space="preserve">, </v>
      </c>
      <c r="L1164" s="297">
        <f>IF(A1164="P",INDEX('LŠZ P'!A$2:AN$2000,B1164,20),INDEX('LŠZ H'!A$2:AM$2000,B1164,20))</f>
        <v>0</v>
      </c>
      <c r="M1164" s="297" t="str">
        <f>IF(A1164="P",CONCATENATE(INDEX('LŠZ P'!A$2:AN$2000,B1164,3),"/",INDEX('LŠZ P'!A$2:AN$2000,B1164,4)),CONCATENATE(INDEX('LŠZ H'!A$2:AM$2000,B1164,3),"/",INDEX('LŠZ H'!A$2:AM$2000,B1164,4)))</f>
        <v>/</v>
      </c>
      <c r="N1164" s="297" t="str">
        <f>IF(A1164="P",CONCATENATE(INDEX('LŠZ P'!A$2:AN$2000,B1164,23),";",INDEX('LŠZ P'!A$2:AN$2000,B1164,42)),CONCATENATE(INDEX('LŠZ H'!A$2:AM$2000,B1164,23),";",INDEX('LŠZ H'!A$2:AM$2000,B1164,39)))</f>
        <v>;</v>
      </c>
      <c r="O1164" s="303"/>
      <c r="P1164" s="397"/>
    </row>
    <row r="1165" spans="1:16" s="395" customFormat="1">
      <c r="A1165" s="300"/>
      <c r="B1165" s="398"/>
      <c r="C1165" s="295">
        <v>1162</v>
      </c>
      <c r="D1165" s="225">
        <f>IF(A1165="P",INDEX('LŠZ P'!A$2:AN$2000,B1165,11),INDEX('LŠZ H'!A$2:AM$2000,B1165,11))</f>
        <v>0</v>
      </c>
      <c r="E1165" s="297">
        <f>IF(A1165="P",INDEX('LŠZ P'!A$2:AN$2000,B1165,5),INDEX('LŠZ H'!A$2:AM$2000,B1165,5))</f>
        <v>0</v>
      </c>
      <c r="F1165" s="298">
        <f>IF(A1165="P",INDEX('LŠZ P'!A$2:AN$2000,B1165,6),INDEX('LŠZ H'!A$2:AM$2000,B1165,6))</f>
        <v>0</v>
      </c>
      <c r="G1165" s="258">
        <f>IF(A1165="P",INDEX('LŠZ P'!A$2:AN$2000,B1165,21),INDEX('LŠZ H'!A$2:AM$2000,B1165,21))</f>
        <v>0</v>
      </c>
      <c r="H1165" s="298">
        <f>IF(A1165="P",INDEX('LŠZ P'!A$2:AN$2000,B1165,17),INDEX('LŠZ H'!A$2:AM$2000,B1165,17))</f>
        <v>0</v>
      </c>
      <c r="I1165" s="226"/>
      <c r="J1165" s="258">
        <f>IF(A1165="P",INDEX('LŠZ P'!A$2:AN$2000,B1165,2),INDEX('LŠZ H'!A$2:AM$2000,B1165,2))</f>
        <v>0</v>
      </c>
      <c r="K1165" s="299" t="str">
        <f>IF(A1165="P",CONCATENATE(INDEX('LŠZ P'!A$2:AN$2000,B1165,24),",",INDEX('LŠZ P'!A$2:AN$2000,B1165,26)," ",INDEX('LŠZ P'!A$2:AN$2000,B1165,25)),CONCATENATE(INDEX('LŠZ H'!A$2:AM$2000,B1165,24),",",INDEX('LŠZ H'!A$2:AM$2000,B1165,26)," ",INDEX('LŠZ H'!A$2:AM$2000,B1165,25)))</f>
        <v xml:space="preserve">, </v>
      </c>
      <c r="L1165" s="297">
        <f>IF(A1165="P",INDEX('LŠZ P'!A$2:AN$2000,B1165,20),INDEX('LŠZ H'!A$2:AM$2000,B1165,20))</f>
        <v>0</v>
      </c>
      <c r="M1165" s="297" t="str">
        <f>IF(A1165="P",CONCATENATE(INDEX('LŠZ P'!A$2:AN$2000,B1165,3),"/",INDEX('LŠZ P'!A$2:AN$2000,B1165,4)),CONCATENATE(INDEX('LŠZ H'!A$2:AM$2000,B1165,3),"/",INDEX('LŠZ H'!A$2:AM$2000,B1165,4)))</f>
        <v>/</v>
      </c>
      <c r="N1165" s="297" t="str">
        <f>IF(A1165="P",CONCATENATE(INDEX('LŠZ P'!A$2:AN$2000,B1165,23),";",INDEX('LŠZ P'!A$2:AN$2000,B1165,42)),CONCATENATE(INDEX('LŠZ H'!A$2:AM$2000,B1165,23),";",INDEX('LŠZ H'!A$2:AM$2000,B1165,39)))</f>
        <v>;</v>
      </c>
      <c r="O1165" s="303"/>
      <c r="P1165" s="397"/>
    </row>
    <row r="1166" spans="1:16" s="395" customFormat="1">
      <c r="A1166" s="300"/>
      <c r="B1166" s="398"/>
      <c r="C1166" s="295">
        <v>1163</v>
      </c>
      <c r="D1166" s="225">
        <f>IF(A1166="P",INDEX('LŠZ P'!A$2:AN$2000,B1166,11),INDEX('LŠZ H'!A$2:AM$2000,B1166,11))</f>
        <v>0</v>
      </c>
      <c r="E1166" s="297">
        <f>IF(A1166="P",INDEX('LŠZ P'!A$2:AN$2000,B1166,5),INDEX('LŠZ H'!A$2:AM$2000,B1166,5))</f>
        <v>0</v>
      </c>
      <c r="F1166" s="298">
        <f>IF(A1166="P",INDEX('LŠZ P'!A$2:AN$2000,B1166,6),INDEX('LŠZ H'!A$2:AM$2000,B1166,6))</f>
        <v>0</v>
      </c>
      <c r="G1166" s="258">
        <f>IF(A1166="P",INDEX('LŠZ P'!A$2:AN$2000,B1166,21),INDEX('LŠZ H'!A$2:AM$2000,B1166,21))</f>
        <v>0</v>
      </c>
      <c r="H1166" s="298">
        <f>IF(A1166="P",INDEX('LŠZ P'!A$2:AN$2000,B1166,17),INDEX('LŠZ H'!A$2:AM$2000,B1166,17))</f>
        <v>0</v>
      </c>
      <c r="I1166" s="226"/>
      <c r="J1166" s="258">
        <f>IF(A1166="P",INDEX('LŠZ P'!A$2:AN$2000,B1166,2),INDEX('LŠZ H'!A$2:AM$2000,B1166,2))</f>
        <v>0</v>
      </c>
      <c r="K1166" s="299" t="str">
        <f>IF(A1166="P",CONCATENATE(INDEX('LŠZ P'!A$2:AN$2000,B1166,24),",",INDEX('LŠZ P'!A$2:AN$2000,B1166,26)," ",INDEX('LŠZ P'!A$2:AN$2000,B1166,25)),CONCATENATE(INDEX('LŠZ H'!A$2:AM$2000,B1166,24),",",INDEX('LŠZ H'!A$2:AM$2000,B1166,26)," ",INDEX('LŠZ H'!A$2:AM$2000,B1166,25)))</f>
        <v xml:space="preserve">, </v>
      </c>
      <c r="L1166" s="297">
        <f>IF(A1166="P",INDEX('LŠZ P'!A$2:AN$2000,B1166,20),INDEX('LŠZ H'!A$2:AM$2000,B1166,20))</f>
        <v>0</v>
      </c>
      <c r="M1166" s="297" t="str">
        <f>IF(A1166="P",CONCATENATE(INDEX('LŠZ P'!A$2:AN$2000,B1166,3),"/",INDEX('LŠZ P'!A$2:AN$2000,B1166,4)),CONCATENATE(INDEX('LŠZ H'!A$2:AM$2000,B1166,3),"/",INDEX('LŠZ H'!A$2:AM$2000,B1166,4)))</f>
        <v>/</v>
      </c>
      <c r="N1166" s="297" t="str">
        <f>IF(A1166="P",CONCATENATE(INDEX('LŠZ P'!A$2:AN$2000,B1166,23),";",INDEX('LŠZ P'!A$2:AN$2000,B1166,42)),CONCATENATE(INDEX('LŠZ H'!A$2:AM$2000,B1166,23),";",INDEX('LŠZ H'!A$2:AM$2000,B1166,39)))</f>
        <v>;</v>
      </c>
      <c r="O1166" s="303"/>
      <c r="P1166" s="397"/>
    </row>
    <row r="1167" spans="1:16" s="395" customFormat="1">
      <c r="A1167" s="300"/>
      <c r="B1167" s="398"/>
      <c r="C1167" s="295">
        <v>1164</v>
      </c>
      <c r="D1167" s="225">
        <f>IF(A1167="P",INDEX('LŠZ P'!A$2:AN$2000,B1167,11),INDEX('LŠZ H'!A$2:AM$2000,B1167,11))</f>
        <v>0</v>
      </c>
      <c r="E1167" s="297">
        <f>IF(A1167="P",INDEX('LŠZ P'!A$2:AN$2000,B1167,5),INDEX('LŠZ H'!A$2:AM$2000,B1167,5))</f>
        <v>0</v>
      </c>
      <c r="F1167" s="298">
        <f>IF(A1167="P",INDEX('LŠZ P'!A$2:AN$2000,B1167,6),INDEX('LŠZ H'!A$2:AM$2000,B1167,6))</f>
        <v>0</v>
      </c>
      <c r="G1167" s="258">
        <f>IF(A1167="P",INDEX('LŠZ P'!A$2:AN$2000,B1167,21),INDEX('LŠZ H'!A$2:AM$2000,B1167,21))</f>
        <v>0</v>
      </c>
      <c r="H1167" s="298">
        <f>IF(A1167="P",INDEX('LŠZ P'!A$2:AN$2000,B1167,17),INDEX('LŠZ H'!A$2:AM$2000,B1167,17))</f>
        <v>0</v>
      </c>
      <c r="I1167" s="226"/>
      <c r="J1167" s="258">
        <f>IF(A1167="P",INDEX('LŠZ P'!A$2:AN$2000,B1167,2),INDEX('LŠZ H'!A$2:AM$2000,B1167,2))</f>
        <v>0</v>
      </c>
      <c r="K1167" s="299" t="str">
        <f>IF(A1167="P",CONCATENATE(INDEX('LŠZ P'!A$2:AN$2000,B1167,24),",",INDEX('LŠZ P'!A$2:AN$2000,B1167,26)," ",INDEX('LŠZ P'!A$2:AN$2000,B1167,25)),CONCATENATE(INDEX('LŠZ H'!A$2:AM$2000,B1167,24),",",INDEX('LŠZ H'!A$2:AM$2000,B1167,26)," ",INDEX('LŠZ H'!A$2:AM$2000,B1167,25)))</f>
        <v xml:space="preserve">, </v>
      </c>
      <c r="L1167" s="297">
        <f>IF(A1167="P",INDEX('LŠZ P'!A$2:AN$2000,B1167,20),INDEX('LŠZ H'!A$2:AM$2000,B1167,20))</f>
        <v>0</v>
      </c>
      <c r="M1167" s="297" t="str">
        <f>IF(A1167="P",CONCATENATE(INDEX('LŠZ P'!A$2:AN$2000,B1167,3),"/",INDEX('LŠZ P'!A$2:AN$2000,B1167,4)),CONCATENATE(INDEX('LŠZ H'!A$2:AM$2000,B1167,3),"/",INDEX('LŠZ H'!A$2:AM$2000,B1167,4)))</f>
        <v>/</v>
      </c>
      <c r="N1167" s="297" t="str">
        <f>IF(A1167="P",CONCATENATE(INDEX('LŠZ P'!A$2:AN$2000,B1167,23),";",INDEX('LŠZ P'!A$2:AN$2000,B1167,42)),CONCATENATE(INDEX('LŠZ H'!A$2:AM$2000,B1167,23),";",INDEX('LŠZ H'!A$2:AM$2000,B1167,39)))</f>
        <v>;</v>
      </c>
      <c r="O1167" s="303"/>
      <c r="P1167" s="397"/>
    </row>
    <row r="1168" spans="1:16" s="395" customFormat="1">
      <c r="A1168" s="300"/>
      <c r="B1168" s="398"/>
      <c r="C1168" s="295">
        <v>1165</v>
      </c>
      <c r="D1168" s="225">
        <f>IF(A1168="P",INDEX('LŠZ P'!A$2:AN$2000,B1168,11),INDEX('LŠZ H'!A$2:AM$2000,B1168,11))</f>
        <v>0</v>
      </c>
      <c r="E1168" s="297">
        <f>IF(A1168="P",INDEX('LŠZ P'!A$2:AN$2000,B1168,5),INDEX('LŠZ H'!A$2:AM$2000,B1168,5))</f>
        <v>0</v>
      </c>
      <c r="F1168" s="298">
        <f>IF(A1168="P",INDEX('LŠZ P'!A$2:AN$2000,B1168,6),INDEX('LŠZ H'!A$2:AM$2000,B1168,6))</f>
        <v>0</v>
      </c>
      <c r="G1168" s="258">
        <f>IF(A1168="P",INDEX('LŠZ P'!A$2:AN$2000,B1168,21),INDEX('LŠZ H'!A$2:AM$2000,B1168,21))</f>
        <v>0</v>
      </c>
      <c r="H1168" s="298">
        <f>IF(A1168="P",INDEX('LŠZ P'!A$2:AN$2000,B1168,17),INDEX('LŠZ H'!A$2:AM$2000,B1168,17))</f>
        <v>0</v>
      </c>
      <c r="I1168" s="226"/>
      <c r="J1168" s="258">
        <f>IF(A1168="P",INDEX('LŠZ P'!A$2:AN$2000,B1168,2),INDEX('LŠZ H'!A$2:AM$2000,B1168,2))</f>
        <v>0</v>
      </c>
      <c r="K1168" s="299" t="str">
        <f>IF(A1168="P",CONCATENATE(INDEX('LŠZ P'!A$2:AN$2000,B1168,24),",",INDEX('LŠZ P'!A$2:AN$2000,B1168,26)," ",INDEX('LŠZ P'!A$2:AN$2000,B1168,25)),CONCATENATE(INDEX('LŠZ H'!A$2:AM$2000,B1168,24),",",INDEX('LŠZ H'!A$2:AM$2000,B1168,26)," ",INDEX('LŠZ H'!A$2:AM$2000,B1168,25)))</f>
        <v xml:space="preserve">, </v>
      </c>
      <c r="L1168" s="297">
        <f>IF(A1168="P",INDEX('LŠZ P'!A$2:AN$2000,B1168,20),INDEX('LŠZ H'!A$2:AM$2000,B1168,20))</f>
        <v>0</v>
      </c>
      <c r="M1168" s="297" t="str">
        <f>IF(A1168="P",CONCATENATE(INDEX('LŠZ P'!A$2:AN$2000,B1168,3),"/",INDEX('LŠZ P'!A$2:AN$2000,B1168,4)),CONCATENATE(INDEX('LŠZ H'!A$2:AM$2000,B1168,3),"/",INDEX('LŠZ H'!A$2:AM$2000,B1168,4)))</f>
        <v>/</v>
      </c>
      <c r="N1168" s="297" t="str">
        <f>IF(A1168="P",CONCATENATE(INDEX('LŠZ P'!A$2:AN$2000,B1168,23),";",INDEX('LŠZ P'!A$2:AN$2000,B1168,42)),CONCATENATE(INDEX('LŠZ H'!A$2:AM$2000,B1168,23),";",INDEX('LŠZ H'!A$2:AM$2000,B1168,39)))</f>
        <v>;</v>
      </c>
      <c r="O1168" s="303"/>
      <c r="P1168" s="397"/>
    </row>
    <row r="1169" spans="1:16" s="395" customFormat="1">
      <c r="A1169" s="300"/>
      <c r="B1169" s="398"/>
      <c r="C1169" s="295">
        <v>1166</v>
      </c>
      <c r="D1169" s="225">
        <f>IF(A1169="P",INDEX('LŠZ P'!A$2:AN$2000,B1169,11),INDEX('LŠZ H'!A$2:AM$2000,B1169,11))</f>
        <v>0</v>
      </c>
      <c r="E1169" s="297">
        <f>IF(A1169="P",INDEX('LŠZ P'!A$2:AN$2000,B1169,5),INDEX('LŠZ H'!A$2:AM$2000,B1169,5))</f>
        <v>0</v>
      </c>
      <c r="F1169" s="298">
        <f>IF(A1169="P",INDEX('LŠZ P'!A$2:AN$2000,B1169,6),INDEX('LŠZ H'!A$2:AM$2000,B1169,6))</f>
        <v>0</v>
      </c>
      <c r="G1169" s="258">
        <f>IF(A1169="P",INDEX('LŠZ P'!A$2:AN$2000,B1169,21),INDEX('LŠZ H'!A$2:AM$2000,B1169,21))</f>
        <v>0</v>
      </c>
      <c r="H1169" s="298">
        <f>IF(A1169="P",INDEX('LŠZ P'!A$2:AN$2000,B1169,17),INDEX('LŠZ H'!A$2:AM$2000,B1169,17))</f>
        <v>0</v>
      </c>
      <c r="I1169" s="226"/>
      <c r="J1169" s="258">
        <f>IF(A1169="P",INDEX('LŠZ P'!A$2:AN$2000,B1169,2),INDEX('LŠZ H'!A$2:AM$2000,B1169,2))</f>
        <v>0</v>
      </c>
      <c r="K1169" s="299" t="str">
        <f>IF(A1169="P",CONCATENATE(INDEX('LŠZ P'!A$2:AN$2000,B1169,24),",",INDEX('LŠZ P'!A$2:AN$2000,B1169,26)," ",INDEX('LŠZ P'!A$2:AN$2000,B1169,25)),CONCATENATE(INDEX('LŠZ H'!A$2:AM$2000,B1169,24),",",INDEX('LŠZ H'!A$2:AM$2000,B1169,26)," ",INDEX('LŠZ H'!A$2:AM$2000,B1169,25)))</f>
        <v xml:space="preserve">, </v>
      </c>
      <c r="L1169" s="297">
        <f>IF(A1169="P",INDEX('LŠZ P'!A$2:AN$2000,B1169,20),INDEX('LŠZ H'!A$2:AM$2000,B1169,20))</f>
        <v>0</v>
      </c>
      <c r="M1169" s="297" t="str">
        <f>IF(A1169="P",CONCATENATE(INDEX('LŠZ P'!A$2:AN$2000,B1169,3),"/",INDEX('LŠZ P'!A$2:AN$2000,B1169,4)),CONCATENATE(INDEX('LŠZ H'!A$2:AM$2000,B1169,3),"/",INDEX('LŠZ H'!A$2:AM$2000,B1169,4)))</f>
        <v>/</v>
      </c>
      <c r="N1169" s="297" t="str">
        <f>IF(A1169="P",CONCATENATE(INDEX('LŠZ P'!A$2:AN$2000,B1169,23),";",INDEX('LŠZ P'!A$2:AN$2000,B1169,42)),CONCATENATE(INDEX('LŠZ H'!A$2:AM$2000,B1169,23),";",INDEX('LŠZ H'!A$2:AM$2000,B1169,39)))</f>
        <v>;</v>
      </c>
      <c r="O1169" s="303"/>
      <c r="P1169" s="397"/>
    </row>
    <row r="1170" spans="1:16" s="395" customFormat="1">
      <c r="A1170" s="300"/>
      <c r="B1170" s="398"/>
      <c r="C1170" s="295">
        <v>1167</v>
      </c>
      <c r="D1170" s="225">
        <f>IF(A1170="P",INDEX('LŠZ P'!A$2:AN$2000,B1170,11),INDEX('LŠZ H'!A$2:AM$2000,B1170,11))</f>
        <v>0</v>
      </c>
      <c r="E1170" s="297">
        <f>IF(A1170="P",INDEX('LŠZ P'!A$2:AN$2000,B1170,5),INDEX('LŠZ H'!A$2:AM$2000,B1170,5))</f>
        <v>0</v>
      </c>
      <c r="F1170" s="298">
        <f>IF(A1170="P",INDEX('LŠZ P'!A$2:AN$2000,B1170,6),INDEX('LŠZ H'!A$2:AM$2000,B1170,6))</f>
        <v>0</v>
      </c>
      <c r="G1170" s="258">
        <f>IF(A1170="P",INDEX('LŠZ P'!A$2:AN$2000,B1170,21),INDEX('LŠZ H'!A$2:AM$2000,B1170,21))</f>
        <v>0</v>
      </c>
      <c r="H1170" s="298">
        <f>IF(A1170="P",INDEX('LŠZ P'!A$2:AN$2000,B1170,17),INDEX('LŠZ H'!A$2:AM$2000,B1170,17))</f>
        <v>0</v>
      </c>
      <c r="I1170" s="226"/>
      <c r="J1170" s="258">
        <f>IF(A1170="P",INDEX('LŠZ P'!A$2:AN$2000,B1170,2),INDEX('LŠZ H'!A$2:AM$2000,B1170,2))</f>
        <v>0</v>
      </c>
      <c r="K1170" s="299" t="str">
        <f>IF(A1170="P",CONCATENATE(INDEX('LŠZ P'!A$2:AN$2000,B1170,24),",",INDEX('LŠZ P'!A$2:AN$2000,B1170,26)," ",INDEX('LŠZ P'!A$2:AN$2000,B1170,25)),CONCATENATE(INDEX('LŠZ H'!A$2:AM$2000,B1170,24),",",INDEX('LŠZ H'!A$2:AM$2000,B1170,26)," ",INDEX('LŠZ H'!A$2:AM$2000,B1170,25)))</f>
        <v xml:space="preserve">, </v>
      </c>
      <c r="L1170" s="297">
        <f>IF(A1170="P",INDEX('LŠZ P'!A$2:AN$2000,B1170,20),INDEX('LŠZ H'!A$2:AM$2000,B1170,20))</f>
        <v>0</v>
      </c>
      <c r="M1170" s="297" t="str">
        <f>IF(A1170="P",CONCATENATE(INDEX('LŠZ P'!A$2:AN$2000,B1170,3),"/",INDEX('LŠZ P'!A$2:AN$2000,B1170,4)),CONCATENATE(INDEX('LŠZ H'!A$2:AM$2000,B1170,3),"/",INDEX('LŠZ H'!A$2:AM$2000,B1170,4)))</f>
        <v>/</v>
      </c>
      <c r="N1170" s="297" t="str">
        <f>IF(A1170="P",CONCATENATE(INDEX('LŠZ P'!A$2:AN$2000,B1170,23),";",INDEX('LŠZ P'!A$2:AN$2000,B1170,42)),CONCATENATE(INDEX('LŠZ H'!A$2:AM$2000,B1170,23),";",INDEX('LŠZ H'!A$2:AM$2000,B1170,39)))</f>
        <v>;</v>
      </c>
      <c r="O1170" s="303"/>
      <c r="P1170" s="397"/>
    </row>
    <row r="1171" spans="1:16" s="395" customFormat="1">
      <c r="A1171" s="300"/>
      <c r="B1171" s="398"/>
      <c r="C1171" s="295">
        <v>1168</v>
      </c>
      <c r="D1171" s="225">
        <f>IF(A1171="P",INDEX('LŠZ P'!A$2:AN$2000,B1171,11),INDEX('LŠZ H'!A$2:AM$2000,B1171,11))</f>
        <v>0</v>
      </c>
      <c r="E1171" s="297">
        <f>IF(A1171="P",INDEX('LŠZ P'!A$2:AN$2000,B1171,5),INDEX('LŠZ H'!A$2:AM$2000,B1171,5))</f>
        <v>0</v>
      </c>
      <c r="F1171" s="298">
        <f>IF(A1171="P",INDEX('LŠZ P'!A$2:AN$2000,B1171,6),INDEX('LŠZ H'!A$2:AM$2000,B1171,6))</f>
        <v>0</v>
      </c>
      <c r="G1171" s="258">
        <f>IF(A1171="P",INDEX('LŠZ P'!A$2:AN$2000,B1171,21),INDEX('LŠZ H'!A$2:AM$2000,B1171,21))</f>
        <v>0</v>
      </c>
      <c r="H1171" s="298">
        <f>IF(A1171="P",INDEX('LŠZ P'!A$2:AN$2000,B1171,17),INDEX('LŠZ H'!A$2:AM$2000,B1171,17))</f>
        <v>0</v>
      </c>
      <c r="I1171" s="226"/>
      <c r="J1171" s="258">
        <f>IF(A1171="P",INDEX('LŠZ P'!A$2:AN$2000,B1171,2),INDEX('LŠZ H'!A$2:AM$2000,B1171,2))</f>
        <v>0</v>
      </c>
      <c r="K1171" s="299" t="str">
        <f>IF(A1171="P",CONCATENATE(INDEX('LŠZ P'!A$2:AN$2000,B1171,24),",",INDEX('LŠZ P'!A$2:AN$2000,B1171,26)," ",INDEX('LŠZ P'!A$2:AN$2000,B1171,25)),CONCATENATE(INDEX('LŠZ H'!A$2:AM$2000,B1171,24),",",INDEX('LŠZ H'!A$2:AM$2000,B1171,26)," ",INDEX('LŠZ H'!A$2:AM$2000,B1171,25)))</f>
        <v xml:space="preserve">, </v>
      </c>
      <c r="L1171" s="297">
        <f>IF(A1171="P",INDEX('LŠZ P'!A$2:AN$2000,B1171,20),INDEX('LŠZ H'!A$2:AM$2000,B1171,20))</f>
        <v>0</v>
      </c>
      <c r="M1171" s="297" t="str">
        <f>IF(A1171="P",CONCATENATE(INDEX('LŠZ P'!A$2:AN$2000,B1171,3),"/",INDEX('LŠZ P'!A$2:AN$2000,B1171,4)),CONCATENATE(INDEX('LŠZ H'!A$2:AM$2000,B1171,3),"/",INDEX('LŠZ H'!A$2:AM$2000,B1171,4)))</f>
        <v>/</v>
      </c>
      <c r="N1171" s="297" t="str">
        <f>IF(A1171="P",CONCATENATE(INDEX('LŠZ P'!A$2:AN$2000,B1171,23),";",INDEX('LŠZ P'!A$2:AN$2000,B1171,42)),CONCATENATE(INDEX('LŠZ H'!A$2:AM$2000,B1171,23),";",INDEX('LŠZ H'!A$2:AM$2000,B1171,39)))</f>
        <v>;</v>
      </c>
      <c r="O1171" s="303"/>
      <c r="P1171" s="397"/>
    </row>
    <row r="1172" spans="1:16" s="395" customFormat="1">
      <c r="A1172" s="300"/>
      <c r="B1172" s="398"/>
      <c r="C1172" s="295">
        <v>1169</v>
      </c>
      <c r="D1172" s="225">
        <f>IF(A1172="P",INDEX('LŠZ P'!A$2:AN$2000,B1172,11),INDEX('LŠZ H'!A$2:AM$2000,B1172,11))</f>
        <v>0</v>
      </c>
      <c r="E1172" s="297">
        <f>IF(A1172="P",INDEX('LŠZ P'!A$2:AN$2000,B1172,5),INDEX('LŠZ H'!A$2:AM$2000,B1172,5))</f>
        <v>0</v>
      </c>
      <c r="F1172" s="298">
        <f>IF(A1172="P",INDEX('LŠZ P'!A$2:AN$2000,B1172,6),INDEX('LŠZ H'!A$2:AM$2000,B1172,6))</f>
        <v>0</v>
      </c>
      <c r="G1172" s="258">
        <f>IF(A1172="P",INDEX('LŠZ P'!A$2:AN$2000,B1172,21),INDEX('LŠZ H'!A$2:AM$2000,B1172,21))</f>
        <v>0</v>
      </c>
      <c r="H1172" s="298">
        <f>IF(A1172="P",INDEX('LŠZ P'!A$2:AN$2000,B1172,17),INDEX('LŠZ H'!A$2:AM$2000,B1172,17))</f>
        <v>0</v>
      </c>
      <c r="I1172" s="226"/>
      <c r="J1172" s="258">
        <f>IF(A1172="P",INDEX('LŠZ P'!A$2:AN$2000,B1172,2),INDEX('LŠZ H'!A$2:AM$2000,B1172,2))</f>
        <v>0</v>
      </c>
      <c r="K1172" s="299" t="str">
        <f>IF(A1172="P",CONCATENATE(INDEX('LŠZ P'!A$2:AN$2000,B1172,24),",",INDEX('LŠZ P'!A$2:AN$2000,B1172,26)," ",INDEX('LŠZ P'!A$2:AN$2000,B1172,25)),CONCATENATE(INDEX('LŠZ H'!A$2:AM$2000,B1172,24),",",INDEX('LŠZ H'!A$2:AM$2000,B1172,26)," ",INDEX('LŠZ H'!A$2:AM$2000,B1172,25)))</f>
        <v xml:space="preserve">, </v>
      </c>
      <c r="L1172" s="297">
        <f>IF(A1172="P",INDEX('LŠZ P'!A$2:AN$2000,B1172,20),INDEX('LŠZ H'!A$2:AM$2000,B1172,20))</f>
        <v>0</v>
      </c>
      <c r="M1172" s="297" t="str">
        <f>IF(A1172="P",CONCATENATE(INDEX('LŠZ P'!A$2:AN$2000,B1172,3),"/",INDEX('LŠZ P'!A$2:AN$2000,B1172,4)),CONCATENATE(INDEX('LŠZ H'!A$2:AM$2000,B1172,3),"/",INDEX('LŠZ H'!A$2:AM$2000,B1172,4)))</f>
        <v>/</v>
      </c>
      <c r="N1172" s="297" t="str">
        <f>IF(A1172="P",CONCATENATE(INDEX('LŠZ P'!A$2:AN$2000,B1172,23),";",INDEX('LŠZ P'!A$2:AN$2000,B1172,42)),CONCATENATE(INDEX('LŠZ H'!A$2:AM$2000,B1172,23),";",INDEX('LŠZ H'!A$2:AM$2000,B1172,39)))</f>
        <v>;</v>
      </c>
      <c r="O1172" s="303"/>
      <c r="P1172" s="397"/>
    </row>
    <row r="1173" spans="1:16" s="395" customFormat="1">
      <c r="A1173" s="300"/>
      <c r="B1173" s="398"/>
      <c r="C1173" s="295">
        <v>1170</v>
      </c>
      <c r="D1173" s="225">
        <f>IF(A1173="P",INDEX('LŠZ P'!A$2:AN$2000,B1173,11),INDEX('LŠZ H'!A$2:AM$2000,B1173,11))</f>
        <v>0</v>
      </c>
      <c r="E1173" s="297">
        <f>IF(A1173="P",INDEX('LŠZ P'!A$2:AN$2000,B1173,5),INDEX('LŠZ H'!A$2:AM$2000,B1173,5))</f>
        <v>0</v>
      </c>
      <c r="F1173" s="298">
        <f>IF(A1173="P",INDEX('LŠZ P'!A$2:AN$2000,B1173,6),INDEX('LŠZ H'!A$2:AM$2000,B1173,6))</f>
        <v>0</v>
      </c>
      <c r="G1173" s="258">
        <f>IF(A1173="P",INDEX('LŠZ P'!A$2:AN$2000,B1173,21),INDEX('LŠZ H'!A$2:AM$2000,B1173,21))</f>
        <v>0</v>
      </c>
      <c r="H1173" s="298">
        <f>IF(A1173="P",INDEX('LŠZ P'!A$2:AN$2000,B1173,17),INDEX('LŠZ H'!A$2:AM$2000,B1173,17))</f>
        <v>0</v>
      </c>
      <c r="I1173" s="226"/>
      <c r="J1173" s="258">
        <f>IF(A1173="P",INDEX('LŠZ P'!A$2:AN$2000,B1173,2),INDEX('LŠZ H'!A$2:AM$2000,B1173,2))</f>
        <v>0</v>
      </c>
      <c r="K1173" s="299" t="str">
        <f>IF(A1173="P",CONCATENATE(INDEX('LŠZ P'!A$2:AN$2000,B1173,24),",",INDEX('LŠZ P'!A$2:AN$2000,B1173,26)," ",INDEX('LŠZ P'!A$2:AN$2000,B1173,25)),CONCATENATE(INDEX('LŠZ H'!A$2:AM$2000,B1173,24),",",INDEX('LŠZ H'!A$2:AM$2000,B1173,26)," ",INDEX('LŠZ H'!A$2:AM$2000,B1173,25)))</f>
        <v xml:space="preserve">, </v>
      </c>
      <c r="L1173" s="297">
        <f>IF(A1173="P",INDEX('LŠZ P'!A$2:AN$2000,B1173,20),INDEX('LŠZ H'!A$2:AM$2000,B1173,20))</f>
        <v>0</v>
      </c>
      <c r="M1173" s="297" t="str">
        <f>IF(A1173="P",CONCATENATE(INDEX('LŠZ P'!A$2:AN$2000,B1173,3),"/",INDEX('LŠZ P'!A$2:AN$2000,B1173,4)),CONCATENATE(INDEX('LŠZ H'!A$2:AM$2000,B1173,3),"/",INDEX('LŠZ H'!A$2:AM$2000,B1173,4)))</f>
        <v>/</v>
      </c>
      <c r="N1173" s="297" t="str">
        <f>IF(A1173="P",CONCATENATE(INDEX('LŠZ P'!A$2:AN$2000,B1173,23),";",INDEX('LŠZ P'!A$2:AN$2000,B1173,42)),CONCATENATE(INDEX('LŠZ H'!A$2:AM$2000,B1173,23),";",INDEX('LŠZ H'!A$2:AM$2000,B1173,39)))</f>
        <v>;</v>
      </c>
      <c r="O1173" s="303"/>
      <c r="P1173" s="397"/>
    </row>
    <row r="1174" spans="1:16" s="395" customFormat="1">
      <c r="A1174" s="300"/>
      <c r="B1174" s="398"/>
      <c r="C1174" s="295">
        <v>1171</v>
      </c>
      <c r="D1174" s="225">
        <f>IF(A1174="P",INDEX('LŠZ P'!A$2:AN$2000,B1174,11),INDEX('LŠZ H'!A$2:AM$2000,B1174,11))</f>
        <v>0</v>
      </c>
      <c r="E1174" s="297">
        <f>IF(A1174="P",INDEX('LŠZ P'!A$2:AN$2000,B1174,5),INDEX('LŠZ H'!A$2:AM$2000,B1174,5))</f>
        <v>0</v>
      </c>
      <c r="F1174" s="298">
        <f>IF(A1174="P",INDEX('LŠZ P'!A$2:AN$2000,B1174,6),INDEX('LŠZ H'!A$2:AM$2000,B1174,6))</f>
        <v>0</v>
      </c>
      <c r="G1174" s="258">
        <f>IF(A1174="P",INDEX('LŠZ P'!A$2:AN$2000,B1174,21),INDEX('LŠZ H'!A$2:AM$2000,B1174,21))</f>
        <v>0</v>
      </c>
      <c r="H1174" s="298">
        <f>IF(A1174="P",INDEX('LŠZ P'!A$2:AN$2000,B1174,17),INDEX('LŠZ H'!A$2:AM$2000,B1174,17))</f>
        <v>0</v>
      </c>
      <c r="I1174" s="226"/>
      <c r="J1174" s="258">
        <f>IF(A1174="P",INDEX('LŠZ P'!A$2:AN$2000,B1174,2),INDEX('LŠZ H'!A$2:AM$2000,B1174,2))</f>
        <v>0</v>
      </c>
      <c r="K1174" s="299" t="str">
        <f>IF(A1174="P",CONCATENATE(INDEX('LŠZ P'!A$2:AN$2000,B1174,24),",",INDEX('LŠZ P'!A$2:AN$2000,B1174,26)," ",INDEX('LŠZ P'!A$2:AN$2000,B1174,25)),CONCATENATE(INDEX('LŠZ H'!A$2:AM$2000,B1174,24),",",INDEX('LŠZ H'!A$2:AM$2000,B1174,26)," ",INDEX('LŠZ H'!A$2:AM$2000,B1174,25)))</f>
        <v xml:space="preserve">, </v>
      </c>
      <c r="L1174" s="297">
        <f>IF(A1174="P",INDEX('LŠZ P'!A$2:AN$2000,B1174,20),INDEX('LŠZ H'!A$2:AM$2000,B1174,20))</f>
        <v>0</v>
      </c>
      <c r="M1174" s="297" t="str">
        <f>IF(A1174="P",CONCATENATE(INDEX('LŠZ P'!A$2:AN$2000,B1174,3),"/",INDEX('LŠZ P'!A$2:AN$2000,B1174,4)),CONCATENATE(INDEX('LŠZ H'!A$2:AM$2000,B1174,3),"/",INDEX('LŠZ H'!A$2:AM$2000,B1174,4)))</f>
        <v>/</v>
      </c>
      <c r="N1174" s="297" t="str">
        <f>IF(A1174="P",CONCATENATE(INDEX('LŠZ P'!A$2:AN$2000,B1174,23),";",INDEX('LŠZ P'!A$2:AN$2000,B1174,42)),CONCATENATE(INDEX('LŠZ H'!A$2:AM$2000,B1174,23),";",INDEX('LŠZ H'!A$2:AM$2000,B1174,39)))</f>
        <v>;</v>
      </c>
      <c r="O1174" s="303"/>
      <c r="P1174" s="397"/>
    </row>
    <row r="1175" spans="1:16" s="395" customFormat="1">
      <c r="A1175" s="300"/>
      <c r="B1175" s="398"/>
      <c r="C1175" s="295">
        <v>1172</v>
      </c>
      <c r="D1175" s="225">
        <f>IF(A1175="P",INDEX('LŠZ P'!A$2:AN$2000,B1175,11),INDEX('LŠZ H'!A$2:AM$2000,B1175,11))</f>
        <v>0</v>
      </c>
      <c r="E1175" s="297">
        <f>IF(A1175="P",INDEX('LŠZ P'!A$2:AN$2000,B1175,5),INDEX('LŠZ H'!A$2:AM$2000,B1175,5))</f>
        <v>0</v>
      </c>
      <c r="F1175" s="298">
        <f>IF(A1175="P",INDEX('LŠZ P'!A$2:AN$2000,B1175,6),INDEX('LŠZ H'!A$2:AM$2000,B1175,6))</f>
        <v>0</v>
      </c>
      <c r="G1175" s="258">
        <f>IF(A1175="P",INDEX('LŠZ P'!A$2:AN$2000,B1175,21),INDEX('LŠZ H'!A$2:AM$2000,B1175,21))</f>
        <v>0</v>
      </c>
      <c r="H1175" s="298">
        <f>IF(A1175="P",INDEX('LŠZ P'!A$2:AN$2000,B1175,17),INDEX('LŠZ H'!A$2:AM$2000,B1175,17))</f>
        <v>0</v>
      </c>
      <c r="I1175" s="226"/>
      <c r="J1175" s="258">
        <f>IF(A1175="P",INDEX('LŠZ P'!A$2:AN$2000,B1175,2),INDEX('LŠZ H'!A$2:AM$2000,B1175,2))</f>
        <v>0</v>
      </c>
      <c r="K1175" s="299" t="str">
        <f>IF(A1175="P",CONCATENATE(INDEX('LŠZ P'!A$2:AN$2000,B1175,24),",",INDEX('LŠZ P'!A$2:AN$2000,B1175,26)," ",INDEX('LŠZ P'!A$2:AN$2000,B1175,25)),CONCATENATE(INDEX('LŠZ H'!A$2:AM$2000,B1175,24),",",INDEX('LŠZ H'!A$2:AM$2000,B1175,26)," ",INDEX('LŠZ H'!A$2:AM$2000,B1175,25)))</f>
        <v xml:space="preserve">, </v>
      </c>
      <c r="L1175" s="297">
        <f>IF(A1175="P",INDEX('LŠZ P'!A$2:AN$2000,B1175,20),INDEX('LŠZ H'!A$2:AM$2000,B1175,20))</f>
        <v>0</v>
      </c>
      <c r="M1175" s="297" t="str">
        <f>IF(A1175="P",CONCATENATE(INDEX('LŠZ P'!A$2:AN$2000,B1175,3),"/",INDEX('LŠZ P'!A$2:AN$2000,B1175,4)),CONCATENATE(INDEX('LŠZ H'!A$2:AM$2000,B1175,3),"/",INDEX('LŠZ H'!A$2:AM$2000,B1175,4)))</f>
        <v>/</v>
      </c>
      <c r="N1175" s="297" t="str">
        <f>IF(A1175="P",CONCATENATE(INDEX('LŠZ P'!A$2:AN$2000,B1175,23),";",INDEX('LŠZ P'!A$2:AN$2000,B1175,42)),CONCATENATE(INDEX('LŠZ H'!A$2:AM$2000,B1175,23),";",INDEX('LŠZ H'!A$2:AM$2000,B1175,39)))</f>
        <v>;</v>
      </c>
      <c r="O1175" s="303"/>
      <c r="P1175" s="397"/>
    </row>
    <row r="1176" spans="1:16" s="395" customFormat="1">
      <c r="A1176" s="300"/>
      <c r="B1176" s="398"/>
      <c r="C1176" s="295">
        <v>1173</v>
      </c>
      <c r="D1176" s="225">
        <f>IF(A1176="P",INDEX('LŠZ P'!A$2:AN$2000,B1176,11),INDEX('LŠZ H'!A$2:AM$2000,B1176,11))</f>
        <v>0</v>
      </c>
      <c r="E1176" s="297">
        <f>IF(A1176="P",INDEX('LŠZ P'!A$2:AN$2000,B1176,5),INDEX('LŠZ H'!A$2:AM$2000,B1176,5))</f>
        <v>0</v>
      </c>
      <c r="F1176" s="298">
        <f>IF(A1176="P",INDEX('LŠZ P'!A$2:AN$2000,B1176,6),INDEX('LŠZ H'!A$2:AM$2000,B1176,6))</f>
        <v>0</v>
      </c>
      <c r="G1176" s="258">
        <f>IF(A1176="P",INDEX('LŠZ P'!A$2:AN$2000,B1176,21),INDEX('LŠZ H'!A$2:AM$2000,B1176,21))</f>
        <v>0</v>
      </c>
      <c r="H1176" s="298">
        <f>IF(A1176="P",INDEX('LŠZ P'!A$2:AN$2000,B1176,17),INDEX('LŠZ H'!A$2:AM$2000,B1176,17))</f>
        <v>0</v>
      </c>
      <c r="I1176" s="226"/>
      <c r="J1176" s="258">
        <f>IF(A1176="P",INDEX('LŠZ P'!A$2:AN$2000,B1176,2),INDEX('LŠZ H'!A$2:AM$2000,B1176,2))</f>
        <v>0</v>
      </c>
      <c r="K1176" s="299" t="str">
        <f>IF(A1176="P",CONCATENATE(INDEX('LŠZ P'!A$2:AN$2000,B1176,24),",",INDEX('LŠZ P'!A$2:AN$2000,B1176,26)," ",INDEX('LŠZ P'!A$2:AN$2000,B1176,25)),CONCATENATE(INDEX('LŠZ H'!A$2:AM$2000,B1176,24),",",INDEX('LŠZ H'!A$2:AM$2000,B1176,26)," ",INDEX('LŠZ H'!A$2:AM$2000,B1176,25)))</f>
        <v xml:space="preserve">, </v>
      </c>
      <c r="L1176" s="297">
        <f>IF(A1176="P",INDEX('LŠZ P'!A$2:AN$2000,B1176,20),INDEX('LŠZ H'!A$2:AM$2000,B1176,20))</f>
        <v>0</v>
      </c>
      <c r="M1176" s="297" t="str">
        <f>IF(A1176="P",CONCATENATE(INDEX('LŠZ P'!A$2:AN$2000,B1176,3),"/",INDEX('LŠZ P'!A$2:AN$2000,B1176,4)),CONCATENATE(INDEX('LŠZ H'!A$2:AM$2000,B1176,3),"/",INDEX('LŠZ H'!A$2:AM$2000,B1176,4)))</f>
        <v>/</v>
      </c>
      <c r="N1176" s="297" t="str">
        <f>IF(A1176="P",CONCATENATE(INDEX('LŠZ P'!A$2:AN$2000,B1176,23),";",INDEX('LŠZ P'!A$2:AN$2000,B1176,42)),CONCATENATE(INDEX('LŠZ H'!A$2:AM$2000,B1176,23),";",INDEX('LŠZ H'!A$2:AM$2000,B1176,39)))</f>
        <v>;</v>
      </c>
      <c r="O1176" s="303"/>
      <c r="P1176" s="397"/>
    </row>
    <row r="1177" spans="1:16" s="395" customFormat="1">
      <c r="A1177" s="300"/>
      <c r="B1177" s="398"/>
      <c r="C1177" s="295">
        <v>1174</v>
      </c>
      <c r="D1177" s="225">
        <f>IF(A1177="P",INDEX('LŠZ P'!A$2:AN$2000,B1177,11),INDEX('LŠZ H'!A$2:AM$2000,B1177,11))</f>
        <v>0</v>
      </c>
      <c r="E1177" s="297">
        <f>IF(A1177="P",INDEX('LŠZ P'!A$2:AN$2000,B1177,5),INDEX('LŠZ H'!A$2:AM$2000,B1177,5))</f>
        <v>0</v>
      </c>
      <c r="F1177" s="298">
        <f>IF(A1177="P",INDEX('LŠZ P'!A$2:AN$2000,B1177,6),INDEX('LŠZ H'!A$2:AM$2000,B1177,6))</f>
        <v>0</v>
      </c>
      <c r="G1177" s="258">
        <f>IF(A1177="P",INDEX('LŠZ P'!A$2:AN$2000,B1177,21),INDEX('LŠZ H'!A$2:AM$2000,B1177,21))</f>
        <v>0</v>
      </c>
      <c r="H1177" s="298">
        <f>IF(A1177="P",INDEX('LŠZ P'!A$2:AN$2000,B1177,17),INDEX('LŠZ H'!A$2:AM$2000,B1177,17))</f>
        <v>0</v>
      </c>
      <c r="I1177" s="226"/>
      <c r="J1177" s="258">
        <f>IF(A1177="P",INDEX('LŠZ P'!A$2:AN$2000,B1177,2),INDEX('LŠZ H'!A$2:AM$2000,B1177,2))</f>
        <v>0</v>
      </c>
      <c r="K1177" s="299" t="str">
        <f>IF(A1177="P",CONCATENATE(INDEX('LŠZ P'!A$2:AN$2000,B1177,24),",",INDEX('LŠZ P'!A$2:AN$2000,B1177,26)," ",INDEX('LŠZ P'!A$2:AN$2000,B1177,25)),CONCATENATE(INDEX('LŠZ H'!A$2:AM$2000,B1177,24),",",INDEX('LŠZ H'!A$2:AM$2000,B1177,26)," ",INDEX('LŠZ H'!A$2:AM$2000,B1177,25)))</f>
        <v xml:space="preserve">, </v>
      </c>
      <c r="L1177" s="297">
        <f>IF(A1177="P",INDEX('LŠZ P'!A$2:AN$2000,B1177,20),INDEX('LŠZ H'!A$2:AM$2000,B1177,20))</f>
        <v>0</v>
      </c>
      <c r="M1177" s="297" t="str">
        <f>IF(A1177="P",CONCATENATE(INDEX('LŠZ P'!A$2:AN$2000,B1177,3),"/",INDEX('LŠZ P'!A$2:AN$2000,B1177,4)),CONCATENATE(INDEX('LŠZ H'!A$2:AM$2000,B1177,3),"/",INDEX('LŠZ H'!A$2:AM$2000,B1177,4)))</f>
        <v>/</v>
      </c>
      <c r="N1177" s="297" t="str">
        <f>IF(A1177="P",CONCATENATE(INDEX('LŠZ P'!A$2:AN$2000,B1177,23),";",INDEX('LŠZ P'!A$2:AN$2000,B1177,42)),CONCATENATE(INDEX('LŠZ H'!A$2:AM$2000,B1177,23),";",INDEX('LŠZ H'!A$2:AM$2000,B1177,39)))</f>
        <v>;</v>
      </c>
      <c r="O1177" s="303"/>
      <c r="P1177" s="397"/>
    </row>
    <row r="1178" spans="1:16" s="395" customFormat="1">
      <c r="A1178" s="300"/>
      <c r="B1178" s="398"/>
      <c r="C1178" s="295">
        <v>1175</v>
      </c>
      <c r="D1178" s="225">
        <f>IF(A1178="P",INDEX('LŠZ P'!A$2:AN$2000,B1178,11),INDEX('LŠZ H'!A$2:AM$2000,B1178,11))</f>
        <v>0</v>
      </c>
      <c r="E1178" s="297">
        <f>IF(A1178="P",INDEX('LŠZ P'!A$2:AN$2000,B1178,5),INDEX('LŠZ H'!A$2:AM$2000,B1178,5))</f>
        <v>0</v>
      </c>
      <c r="F1178" s="298">
        <f>IF(A1178="P",INDEX('LŠZ P'!A$2:AN$2000,B1178,6),INDEX('LŠZ H'!A$2:AM$2000,B1178,6))</f>
        <v>0</v>
      </c>
      <c r="G1178" s="258">
        <f>IF(A1178="P",INDEX('LŠZ P'!A$2:AN$2000,B1178,21),INDEX('LŠZ H'!A$2:AM$2000,B1178,21))</f>
        <v>0</v>
      </c>
      <c r="H1178" s="298">
        <f>IF(A1178="P",INDEX('LŠZ P'!A$2:AN$2000,B1178,17),INDEX('LŠZ H'!A$2:AM$2000,B1178,17))</f>
        <v>0</v>
      </c>
      <c r="I1178" s="226"/>
      <c r="J1178" s="258">
        <f>IF(A1178="P",INDEX('LŠZ P'!A$2:AN$2000,B1178,2),INDEX('LŠZ H'!A$2:AM$2000,B1178,2))</f>
        <v>0</v>
      </c>
      <c r="K1178" s="299" t="str">
        <f>IF(A1178="P",CONCATENATE(INDEX('LŠZ P'!A$2:AN$2000,B1178,24),",",INDEX('LŠZ P'!A$2:AN$2000,B1178,26)," ",INDEX('LŠZ P'!A$2:AN$2000,B1178,25)),CONCATENATE(INDEX('LŠZ H'!A$2:AM$2000,B1178,24),",",INDEX('LŠZ H'!A$2:AM$2000,B1178,26)," ",INDEX('LŠZ H'!A$2:AM$2000,B1178,25)))</f>
        <v xml:space="preserve">, </v>
      </c>
      <c r="L1178" s="297">
        <f>IF(A1178="P",INDEX('LŠZ P'!A$2:AN$2000,B1178,20),INDEX('LŠZ H'!A$2:AM$2000,B1178,20))</f>
        <v>0</v>
      </c>
      <c r="M1178" s="297" t="str">
        <f>IF(A1178="P",CONCATENATE(INDEX('LŠZ P'!A$2:AN$2000,B1178,3),"/",INDEX('LŠZ P'!A$2:AN$2000,B1178,4)),CONCATENATE(INDEX('LŠZ H'!A$2:AM$2000,B1178,3),"/",INDEX('LŠZ H'!A$2:AM$2000,B1178,4)))</f>
        <v>/</v>
      </c>
      <c r="N1178" s="297" t="str">
        <f>IF(A1178="P",CONCATENATE(INDEX('LŠZ P'!A$2:AN$2000,B1178,23),";",INDEX('LŠZ P'!A$2:AN$2000,B1178,42)),CONCATENATE(INDEX('LŠZ H'!A$2:AM$2000,B1178,23),";",INDEX('LŠZ H'!A$2:AM$2000,B1178,39)))</f>
        <v>;</v>
      </c>
      <c r="O1178" s="303"/>
      <c r="P1178" s="397"/>
    </row>
    <row r="1179" spans="1:16" s="395" customFormat="1">
      <c r="A1179" s="300"/>
      <c r="B1179" s="398"/>
      <c r="C1179" s="295">
        <v>1176</v>
      </c>
      <c r="D1179" s="225">
        <f>IF(A1179="P",INDEX('LŠZ P'!A$2:AN$2000,B1179,11),INDEX('LŠZ H'!A$2:AM$2000,B1179,11))</f>
        <v>0</v>
      </c>
      <c r="E1179" s="297">
        <f>IF(A1179="P",INDEX('LŠZ P'!A$2:AN$2000,B1179,5),INDEX('LŠZ H'!A$2:AM$2000,B1179,5))</f>
        <v>0</v>
      </c>
      <c r="F1179" s="298">
        <f>IF(A1179="P",INDEX('LŠZ P'!A$2:AN$2000,B1179,6),INDEX('LŠZ H'!A$2:AM$2000,B1179,6))</f>
        <v>0</v>
      </c>
      <c r="G1179" s="258">
        <f>IF(A1179="P",INDEX('LŠZ P'!A$2:AN$2000,B1179,21),INDEX('LŠZ H'!A$2:AM$2000,B1179,21))</f>
        <v>0</v>
      </c>
      <c r="H1179" s="298">
        <f>IF(A1179="P",INDEX('LŠZ P'!A$2:AN$2000,B1179,17),INDEX('LŠZ H'!A$2:AM$2000,B1179,17))</f>
        <v>0</v>
      </c>
      <c r="I1179" s="226"/>
      <c r="J1179" s="258">
        <f>IF(A1179="P",INDEX('LŠZ P'!A$2:AN$2000,B1179,2),INDEX('LŠZ H'!A$2:AM$2000,B1179,2))</f>
        <v>0</v>
      </c>
      <c r="K1179" s="299" t="str">
        <f>IF(A1179="P",CONCATENATE(INDEX('LŠZ P'!A$2:AN$2000,B1179,24),",",INDEX('LŠZ P'!A$2:AN$2000,B1179,26)," ",INDEX('LŠZ P'!A$2:AN$2000,B1179,25)),CONCATENATE(INDEX('LŠZ H'!A$2:AM$2000,B1179,24),",",INDEX('LŠZ H'!A$2:AM$2000,B1179,26)," ",INDEX('LŠZ H'!A$2:AM$2000,B1179,25)))</f>
        <v xml:space="preserve">, </v>
      </c>
      <c r="L1179" s="297">
        <f>IF(A1179="P",INDEX('LŠZ P'!A$2:AN$2000,B1179,20),INDEX('LŠZ H'!A$2:AM$2000,B1179,20))</f>
        <v>0</v>
      </c>
      <c r="M1179" s="297" t="str">
        <f>IF(A1179="P",CONCATENATE(INDEX('LŠZ P'!A$2:AN$2000,B1179,3),"/",INDEX('LŠZ P'!A$2:AN$2000,B1179,4)),CONCATENATE(INDEX('LŠZ H'!A$2:AM$2000,B1179,3),"/",INDEX('LŠZ H'!A$2:AM$2000,B1179,4)))</f>
        <v>/</v>
      </c>
      <c r="N1179" s="297" t="str">
        <f>IF(A1179="P",CONCATENATE(INDEX('LŠZ P'!A$2:AN$2000,B1179,23),";",INDEX('LŠZ P'!A$2:AN$2000,B1179,42)),CONCATENATE(INDEX('LŠZ H'!A$2:AM$2000,B1179,23),";",INDEX('LŠZ H'!A$2:AM$2000,B1179,39)))</f>
        <v>;</v>
      </c>
      <c r="O1179" s="303"/>
      <c r="P1179" s="397"/>
    </row>
    <row r="1180" spans="1:16" s="395" customFormat="1">
      <c r="A1180" s="300"/>
      <c r="B1180" s="398"/>
      <c r="C1180" s="295">
        <v>1177</v>
      </c>
      <c r="D1180" s="225">
        <f>IF(A1180="P",INDEX('LŠZ P'!A$2:AN$2000,B1180,11),INDEX('LŠZ H'!A$2:AM$2000,B1180,11))</f>
        <v>0</v>
      </c>
      <c r="E1180" s="297">
        <f>IF(A1180="P",INDEX('LŠZ P'!A$2:AN$2000,B1180,5),INDEX('LŠZ H'!A$2:AM$2000,B1180,5))</f>
        <v>0</v>
      </c>
      <c r="F1180" s="298">
        <f>IF(A1180="P",INDEX('LŠZ P'!A$2:AN$2000,B1180,6),INDEX('LŠZ H'!A$2:AM$2000,B1180,6))</f>
        <v>0</v>
      </c>
      <c r="G1180" s="258">
        <f>IF(A1180="P",INDEX('LŠZ P'!A$2:AN$2000,B1180,21),INDEX('LŠZ H'!A$2:AM$2000,B1180,21))</f>
        <v>0</v>
      </c>
      <c r="H1180" s="298">
        <f>IF(A1180="P",INDEX('LŠZ P'!A$2:AN$2000,B1180,17),INDEX('LŠZ H'!A$2:AM$2000,B1180,17))</f>
        <v>0</v>
      </c>
      <c r="I1180" s="226"/>
      <c r="J1180" s="258">
        <f>IF(A1180="P",INDEX('LŠZ P'!A$2:AN$2000,B1180,2),INDEX('LŠZ H'!A$2:AM$2000,B1180,2))</f>
        <v>0</v>
      </c>
      <c r="K1180" s="299" t="str">
        <f>IF(A1180="P",CONCATENATE(INDEX('LŠZ P'!A$2:AN$2000,B1180,24),",",INDEX('LŠZ P'!A$2:AN$2000,B1180,26)," ",INDEX('LŠZ P'!A$2:AN$2000,B1180,25)),CONCATENATE(INDEX('LŠZ H'!A$2:AM$2000,B1180,24),",",INDEX('LŠZ H'!A$2:AM$2000,B1180,26)," ",INDEX('LŠZ H'!A$2:AM$2000,B1180,25)))</f>
        <v xml:space="preserve">, </v>
      </c>
      <c r="L1180" s="297">
        <f>IF(A1180="P",INDEX('LŠZ P'!A$2:AN$2000,B1180,20),INDEX('LŠZ H'!A$2:AM$2000,B1180,20))</f>
        <v>0</v>
      </c>
      <c r="M1180" s="297" t="str">
        <f>IF(A1180="P",CONCATENATE(INDEX('LŠZ P'!A$2:AN$2000,B1180,3),"/",INDEX('LŠZ P'!A$2:AN$2000,B1180,4)),CONCATENATE(INDEX('LŠZ H'!A$2:AM$2000,B1180,3),"/",INDEX('LŠZ H'!A$2:AM$2000,B1180,4)))</f>
        <v>/</v>
      </c>
      <c r="N1180" s="297" t="str">
        <f>IF(A1180="P",CONCATENATE(INDEX('LŠZ P'!A$2:AN$2000,B1180,23),";",INDEX('LŠZ P'!A$2:AN$2000,B1180,42)),CONCATENATE(INDEX('LŠZ H'!A$2:AM$2000,B1180,23),";",INDEX('LŠZ H'!A$2:AM$2000,B1180,39)))</f>
        <v>;</v>
      </c>
      <c r="O1180" s="303"/>
      <c r="P1180" s="397"/>
    </row>
    <row r="1181" spans="1:16" s="395" customFormat="1">
      <c r="A1181" s="300"/>
      <c r="B1181" s="398"/>
      <c r="C1181" s="295">
        <v>1178</v>
      </c>
      <c r="D1181" s="225">
        <f>IF(A1181="P",INDEX('LŠZ P'!A$2:AN$2000,B1181,11),INDEX('LŠZ H'!A$2:AM$2000,B1181,11))</f>
        <v>0</v>
      </c>
      <c r="E1181" s="297">
        <f>IF(A1181="P",INDEX('LŠZ P'!A$2:AN$2000,B1181,5),INDEX('LŠZ H'!A$2:AM$2000,B1181,5))</f>
        <v>0</v>
      </c>
      <c r="F1181" s="298">
        <f>IF(A1181="P",INDEX('LŠZ P'!A$2:AN$2000,B1181,6),INDEX('LŠZ H'!A$2:AM$2000,B1181,6))</f>
        <v>0</v>
      </c>
      <c r="G1181" s="258">
        <f>IF(A1181="P",INDEX('LŠZ P'!A$2:AN$2000,B1181,21),INDEX('LŠZ H'!A$2:AM$2000,B1181,21))</f>
        <v>0</v>
      </c>
      <c r="H1181" s="298">
        <f>IF(A1181="P",INDEX('LŠZ P'!A$2:AN$2000,B1181,17),INDEX('LŠZ H'!A$2:AM$2000,B1181,17))</f>
        <v>0</v>
      </c>
      <c r="I1181" s="226"/>
      <c r="J1181" s="258">
        <f>IF(A1181="P",INDEX('LŠZ P'!A$2:AN$2000,B1181,2),INDEX('LŠZ H'!A$2:AM$2000,B1181,2))</f>
        <v>0</v>
      </c>
      <c r="K1181" s="299" t="str">
        <f>IF(A1181="P",CONCATENATE(INDEX('LŠZ P'!A$2:AN$2000,B1181,24),",",INDEX('LŠZ P'!A$2:AN$2000,B1181,26)," ",INDEX('LŠZ P'!A$2:AN$2000,B1181,25)),CONCATENATE(INDEX('LŠZ H'!A$2:AM$2000,B1181,24),",",INDEX('LŠZ H'!A$2:AM$2000,B1181,26)," ",INDEX('LŠZ H'!A$2:AM$2000,B1181,25)))</f>
        <v xml:space="preserve">, </v>
      </c>
      <c r="L1181" s="297">
        <f>IF(A1181="P",INDEX('LŠZ P'!A$2:AN$2000,B1181,20),INDEX('LŠZ H'!A$2:AM$2000,B1181,20))</f>
        <v>0</v>
      </c>
      <c r="M1181" s="297" t="str">
        <f>IF(A1181="P",CONCATENATE(INDEX('LŠZ P'!A$2:AN$2000,B1181,3),"/",INDEX('LŠZ P'!A$2:AN$2000,B1181,4)),CONCATENATE(INDEX('LŠZ H'!A$2:AM$2000,B1181,3),"/",INDEX('LŠZ H'!A$2:AM$2000,B1181,4)))</f>
        <v>/</v>
      </c>
      <c r="N1181" s="297" t="str">
        <f>IF(A1181="P",CONCATENATE(INDEX('LŠZ P'!A$2:AN$2000,B1181,23),";",INDEX('LŠZ P'!A$2:AN$2000,B1181,42)),CONCATENATE(INDEX('LŠZ H'!A$2:AM$2000,B1181,23),";",INDEX('LŠZ H'!A$2:AM$2000,B1181,39)))</f>
        <v>;</v>
      </c>
      <c r="O1181" s="303"/>
      <c r="P1181" s="397"/>
    </row>
    <row r="1182" spans="1:16" s="395" customFormat="1">
      <c r="A1182" s="300"/>
      <c r="B1182" s="398"/>
      <c r="C1182" s="295">
        <v>1179</v>
      </c>
      <c r="D1182" s="225">
        <f>IF(A1182="P",INDEX('LŠZ P'!A$2:AN$2000,B1182,11),INDEX('LŠZ H'!A$2:AM$2000,B1182,11))</f>
        <v>0</v>
      </c>
      <c r="E1182" s="297">
        <f>IF(A1182="P",INDEX('LŠZ P'!A$2:AN$2000,B1182,5),INDEX('LŠZ H'!A$2:AM$2000,B1182,5))</f>
        <v>0</v>
      </c>
      <c r="F1182" s="298">
        <f>IF(A1182="P",INDEX('LŠZ P'!A$2:AN$2000,B1182,6),INDEX('LŠZ H'!A$2:AM$2000,B1182,6))</f>
        <v>0</v>
      </c>
      <c r="G1182" s="258">
        <f>IF(A1182="P",INDEX('LŠZ P'!A$2:AN$2000,B1182,21),INDEX('LŠZ H'!A$2:AM$2000,B1182,21))</f>
        <v>0</v>
      </c>
      <c r="H1182" s="298">
        <f>IF(A1182="P",INDEX('LŠZ P'!A$2:AN$2000,B1182,17),INDEX('LŠZ H'!A$2:AM$2000,B1182,17))</f>
        <v>0</v>
      </c>
      <c r="I1182" s="226"/>
      <c r="J1182" s="258">
        <f>IF(A1182="P",INDEX('LŠZ P'!A$2:AN$2000,B1182,2),INDEX('LŠZ H'!A$2:AM$2000,B1182,2))</f>
        <v>0</v>
      </c>
      <c r="K1182" s="299" t="str">
        <f>IF(A1182="P",CONCATENATE(INDEX('LŠZ P'!A$2:AN$2000,B1182,24),",",INDEX('LŠZ P'!A$2:AN$2000,B1182,26)," ",INDEX('LŠZ P'!A$2:AN$2000,B1182,25)),CONCATENATE(INDEX('LŠZ H'!A$2:AM$2000,B1182,24),",",INDEX('LŠZ H'!A$2:AM$2000,B1182,26)," ",INDEX('LŠZ H'!A$2:AM$2000,B1182,25)))</f>
        <v xml:space="preserve">, </v>
      </c>
      <c r="L1182" s="297">
        <f>IF(A1182="P",INDEX('LŠZ P'!A$2:AN$2000,B1182,20),INDEX('LŠZ H'!A$2:AM$2000,B1182,20))</f>
        <v>0</v>
      </c>
      <c r="M1182" s="297" t="str">
        <f>IF(A1182="P",CONCATENATE(INDEX('LŠZ P'!A$2:AN$2000,B1182,3),"/",INDEX('LŠZ P'!A$2:AN$2000,B1182,4)),CONCATENATE(INDEX('LŠZ H'!A$2:AM$2000,B1182,3),"/",INDEX('LŠZ H'!A$2:AM$2000,B1182,4)))</f>
        <v>/</v>
      </c>
      <c r="N1182" s="297" t="str">
        <f>IF(A1182="P",CONCATENATE(INDEX('LŠZ P'!A$2:AN$2000,B1182,23),";",INDEX('LŠZ P'!A$2:AN$2000,B1182,42)),CONCATENATE(INDEX('LŠZ H'!A$2:AM$2000,B1182,23),";",INDEX('LŠZ H'!A$2:AM$2000,B1182,39)))</f>
        <v>;</v>
      </c>
      <c r="O1182" s="303"/>
      <c r="P1182" s="397"/>
    </row>
    <row r="1183" spans="1:16" s="395" customFormat="1">
      <c r="A1183" s="300"/>
      <c r="B1183" s="398"/>
      <c r="C1183" s="295">
        <v>1180</v>
      </c>
      <c r="D1183" s="225">
        <f>IF(A1183="P",INDEX('LŠZ P'!A$2:AN$2000,B1183,11),INDEX('LŠZ H'!A$2:AM$2000,B1183,11))</f>
        <v>0</v>
      </c>
      <c r="E1183" s="297">
        <f>IF(A1183="P",INDEX('LŠZ P'!A$2:AN$2000,B1183,5),INDEX('LŠZ H'!A$2:AM$2000,B1183,5))</f>
        <v>0</v>
      </c>
      <c r="F1183" s="298">
        <f>IF(A1183="P",INDEX('LŠZ P'!A$2:AN$2000,B1183,6),INDEX('LŠZ H'!A$2:AM$2000,B1183,6))</f>
        <v>0</v>
      </c>
      <c r="G1183" s="258">
        <f>IF(A1183="P",INDEX('LŠZ P'!A$2:AN$2000,B1183,21),INDEX('LŠZ H'!A$2:AM$2000,B1183,21))</f>
        <v>0</v>
      </c>
      <c r="H1183" s="298">
        <f>IF(A1183="P",INDEX('LŠZ P'!A$2:AN$2000,B1183,17),INDEX('LŠZ H'!A$2:AM$2000,B1183,17))</f>
        <v>0</v>
      </c>
      <c r="I1183" s="226"/>
      <c r="J1183" s="258">
        <f>IF(A1183="P",INDEX('LŠZ P'!A$2:AN$2000,B1183,2),INDEX('LŠZ H'!A$2:AM$2000,B1183,2))</f>
        <v>0</v>
      </c>
      <c r="K1183" s="299" t="str">
        <f>IF(A1183="P",CONCATENATE(INDEX('LŠZ P'!A$2:AN$2000,B1183,24),",",INDEX('LŠZ P'!A$2:AN$2000,B1183,26)," ",INDEX('LŠZ P'!A$2:AN$2000,B1183,25)),CONCATENATE(INDEX('LŠZ H'!A$2:AM$2000,B1183,24),",",INDEX('LŠZ H'!A$2:AM$2000,B1183,26)," ",INDEX('LŠZ H'!A$2:AM$2000,B1183,25)))</f>
        <v xml:space="preserve">, </v>
      </c>
      <c r="L1183" s="297">
        <f>IF(A1183="P",INDEX('LŠZ P'!A$2:AN$2000,B1183,20),INDEX('LŠZ H'!A$2:AM$2000,B1183,20))</f>
        <v>0</v>
      </c>
      <c r="M1183" s="297" t="str">
        <f>IF(A1183="P",CONCATENATE(INDEX('LŠZ P'!A$2:AN$2000,B1183,3),"/",INDEX('LŠZ P'!A$2:AN$2000,B1183,4)),CONCATENATE(INDEX('LŠZ H'!A$2:AM$2000,B1183,3),"/",INDEX('LŠZ H'!A$2:AM$2000,B1183,4)))</f>
        <v>/</v>
      </c>
      <c r="N1183" s="297" t="str">
        <f>IF(A1183="P",CONCATENATE(INDEX('LŠZ P'!A$2:AN$2000,B1183,23),";",INDEX('LŠZ P'!A$2:AN$2000,B1183,42)),CONCATENATE(INDEX('LŠZ H'!A$2:AM$2000,B1183,23),";",INDEX('LŠZ H'!A$2:AM$2000,B1183,39)))</f>
        <v>;</v>
      </c>
      <c r="O1183" s="303"/>
      <c r="P1183" s="397"/>
    </row>
    <row r="1184" spans="1:16" s="395" customFormat="1">
      <c r="A1184" s="300"/>
      <c r="B1184" s="398"/>
      <c r="C1184" s="295">
        <v>1181</v>
      </c>
      <c r="D1184" s="225">
        <f>IF(A1184="P",INDEX('LŠZ P'!A$2:AN$2000,B1184,11),INDEX('LŠZ H'!A$2:AM$2000,B1184,11))</f>
        <v>0</v>
      </c>
      <c r="E1184" s="297">
        <f>IF(A1184="P",INDEX('LŠZ P'!A$2:AN$2000,B1184,5),INDEX('LŠZ H'!A$2:AM$2000,B1184,5))</f>
        <v>0</v>
      </c>
      <c r="F1184" s="298">
        <f>IF(A1184="P",INDEX('LŠZ P'!A$2:AN$2000,B1184,6),INDEX('LŠZ H'!A$2:AM$2000,B1184,6))</f>
        <v>0</v>
      </c>
      <c r="G1184" s="258">
        <f>IF(A1184="P",INDEX('LŠZ P'!A$2:AN$2000,B1184,21),INDEX('LŠZ H'!A$2:AM$2000,B1184,21))</f>
        <v>0</v>
      </c>
      <c r="H1184" s="298">
        <f>IF(A1184="P",INDEX('LŠZ P'!A$2:AN$2000,B1184,17),INDEX('LŠZ H'!A$2:AM$2000,B1184,17))</f>
        <v>0</v>
      </c>
      <c r="I1184" s="226"/>
      <c r="J1184" s="258">
        <f>IF(A1184="P",INDEX('LŠZ P'!A$2:AN$2000,B1184,2),INDEX('LŠZ H'!A$2:AM$2000,B1184,2))</f>
        <v>0</v>
      </c>
      <c r="K1184" s="299" t="str">
        <f>IF(A1184="P",CONCATENATE(INDEX('LŠZ P'!A$2:AN$2000,B1184,24),",",INDEX('LŠZ P'!A$2:AN$2000,B1184,26)," ",INDEX('LŠZ P'!A$2:AN$2000,B1184,25)),CONCATENATE(INDEX('LŠZ H'!A$2:AM$2000,B1184,24),",",INDEX('LŠZ H'!A$2:AM$2000,B1184,26)," ",INDEX('LŠZ H'!A$2:AM$2000,B1184,25)))</f>
        <v xml:space="preserve">, </v>
      </c>
      <c r="L1184" s="297">
        <f>IF(A1184="P",INDEX('LŠZ P'!A$2:AN$2000,B1184,20),INDEX('LŠZ H'!A$2:AM$2000,B1184,20))</f>
        <v>0</v>
      </c>
      <c r="M1184" s="297" t="str">
        <f>IF(A1184="P",CONCATENATE(INDEX('LŠZ P'!A$2:AN$2000,B1184,3),"/",INDEX('LŠZ P'!A$2:AN$2000,B1184,4)),CONCATENATE(INDEX('LŠZ H'!A$2:AM$2000,B1184,3),"/",INDEX('LŠZ H'!A$2:AM$2000,B1184,4)))</f>
        <v>/</v>
      </c>
      <c r="N1184" s="297" t="str">
        <f>IF(A1184="P",CONCATENATE(INDEX('LŠZ P'!A$2:AN$2000,B1184,23),";",INDEX('LŠZ P'!A$2:AN$2000,B1184,42)),CONCATENATE(INDEX('LŠZ H'!A$2:AM$2000,B1184,23),";",INDEX('LŠZ H'!A$2:AM$2000,B1184,39)))</f>
        <v>;</v>
      </c>
      <c r="O1184" s="303"/>
      <c r="P1184" s="397"/>
    </row>
    <row r="1185" spans="1:16" s="395" customFormat="1">
      <c r="A1185" s="300"/>
      <c r="B1185" s="398"/>
      <c r="C1185" s="295">
        <v>1182</v>
      </c>
      <c r="D1185" s="225">
        <f>IF(A1185="P",INDEX('LŠZ P'!A$2:AN$2000,B1185,11),INDEX('LŠZ H'!A$2:AM$2000,B1185,11))</f>
        <v>0</v>
      </c>
      <c r="E1185" s="297">
        <f>IF(A1185="P",INDEX('LŠZ P'!A$2:AN$2000,B1185,5),INDEX('LŠZ H'!A$2:AM$2000,B1185,5))</f>
        <v>0</v>
      </c>
      <c r="F1185" s="298">
        <f>IF(A1185="P",INDEX('LŠZ P'!A$2:AN$2000,B1185,6),INDEX('LŠZ H'!A$2:AM$2000,B1185,6))</f>
        <v>0</v>
      </c>
      <c r="G1185" s="258">
        <f>IF(A1185="P",INDEX('LŠZ P'!A$2:AN$2000,B1185,21),INDEX('LŠZ H'!A$2:AM$2000,B1185,21))</f>
        <v>0</v>
      </c>
      <c r="H1185" s="298">
        <f>IF(A1185="P",INDEX('LŠZ P'!A$2:AN$2000,B1185,17),INDEX('LŠZ H'!A$2:AM$2000,B1185,17))</f>
        <v>0</v>
      </c>
      <c r="I1185" s="226"/>
      <c r="J1185" s="258">
        <f>IF(A1185="P",INDEX('LŠZ P'!A$2:AN$2000,B1185,2),INDEX('LŠZ H'!A$2:AM$2000,B1185,2))</f>
        <v>0</v>
      </c>
      <c r="K1185" s="299" t="str">
        <f>IF(A1185="P",CONCATENATE(INDEX('LŠZ P'!A$2:AN$2000,B1185,24),",",INDEX('LŠZ P'!A$2:AN$2000,B1185,26)," ",INDEX('LŠZ P'!A$2:AN$2000,B1185,25)),CONCATENATE(INDEX('LŠZ H'!A$2:AM$2000,B1185,24),",",INDEX('LŠZ H'!A$2:AM$2000,B1185,26)," ",INDEX('LŠZ H'!A$2:AM$2000,B1185,25)))</f>
        <v xml:space="preserve">, </v>
      </c>
      <c r="L1185" s="297">
        <f>IF(A1185="P",INDEX('LŠZ P'!A$2:AN$2000,B1185,20),INDEX('LŠZ H'!A$2:AM$2000,B1185,20))</f>
        <v>0</v>
      </c>
      <c r="M1185" s="297" t="str">
        <f>IF(A1185="P",CONCATENATE(INDEX('LŠZ P'!A$2:AN$2000,B1185,3),"/",INDEX('LŠZ P'!A$2:AN$2000,B1185,4)),CONCATENATE(INDEX('LŠZ H'!A$2:AM$2000,B1185,3),"/",INDEX('LŠZ H'!A$2:AM$2000,B1185,4)))</f>
        <v>/</v>
      </c>
      <c r="N1185" s="297" t="str">
        <f>IF(A1185="P",CONCATENATE(INDEX('LŠZ P'!A$2:AN$2000,B1185,23),";",INDEX('LŠZ P'!A$2:AN$2000,B1185,42)),CONCATENATE(INDEX('LŠZ H'!A$2:AM$2000,B1185,23),";",INDEX('LŠZ H'!A$2:AM$2000,B1185,39)))</f>
        <v>;</v>
      </c>
      <c r="O1185" s="303"/>
      <c r="P1185" s="397"/>
    </row>
    <row r="1186" spans="1:16" s="395" customFormat="1">
      <c r="A1186" s="300"/>
      <c r="B1186" s="398"/>
      <c r="C1186" s="295">
        <v>1183</v>
      </c>
      <c r="D1186" s="225">
        <f>IF(A1186="P",INDEX('LŠZ P'!A$2:AN$2000,B1186,11),INDEX('LŠZ H'!A$2:AM$2000,B1186,11))</f>
        <v>0</v>
      </c>
      <c r="E1186" s="297">
        <f>IF(A1186="P",INDEX('LŠZ P'!A$2:AN$2000,B1186,5),INDEX('LŠZ H'!A$2:AM$2000,B1186,5))</f>
        <v>0</v>
      </c>
      <c r="F1186" s="298">
        <f>IF(A1186="P",INDEX('LŠZ P'!A$2:AN$2000,B1186,6),INDEX('LŠZ H'!A$2:AM$2000,B1186,6))</f>
        <v>0</v>
      </c>
      <c r="G1186" s="258">
        <f>IF(A1186="P",INDEX('LŠZ P'!A$2:AN$2000,B1186,21),INDEX('LŠZ H'!A$2:AM$2000,B1186,21))</f>
        <v>0</v>
      </c>
      <c r="H1186" s="298">
        <f>IF(A1186="P",INDEX('LŠZ P'!A$2:AN$2000,B1186,17),INDEX('LŠZ H'!A$2:AM$2000,B1186,17))</f>
        <v>0</v>
      </c>
      <c r="I1186" s="226"/>
      <c r="J1186" s="258">
        <f>IF(A1186="P",INDEX('LŠZ P'!A$2:AN$2000,B1186,2),INDEX('LŠZ H'!A$2:AM$2000,B1186,2))</f>
        <v>0</v>
      </c>
      <c r="K1186" s="299" t="str">
        <f>IF(A1186="P",CONCATENATE(INDEX('LŠZ P'!A$2:AN$2000,B1186,24),",",INDEX('LŠZ P'!A$2:AN$2000,B1186,26)," ",INDEX('LŠZ P'!A$2:AN$2000,B1186,25)),CONCATENATE(INDEX('LŠZ H'!A$2:AM$2000,B1186,24),",",INDEX('LŠZ H'!A$2:AM$2000,B1186,26)," ",INDEX('LŠZ H'!A$2:AM$2000,B1186,25)))</f>
        <v xml:space="preserve">, </v>
      </c>
      <c r="L1186" s="297">
        <f>IF(A1186="P",INDEX('LŠZ P'!A$2:AN$2000,B1186,20),INDEX('LŠZ H'!A$2:AM$2000,B1186,20))</f>
        <v>0</v>
      </c>
      <c r="M1186" s="297" t="str">
        <f>IF(A1186="P",CONCATENATE(INDEX('LŠZ P'!A$2:AN$2000,B1186,3),"/",INDEX('LŠZ P'!A$2:AN$2000,B1186,4)),CONCATENATE(INDEX('LŠZ H'!A$2:AM$2000,B1186,3),"/",INDEX('LŠZ H'!A$2:AM$2000,B1186,4)))</f>
        <v>/</v>
      </c>
      <c r="N1186" s="297" t="str">
        <f>IF(A1186="P",CONCATENATE(INDEX('LŠZ P'!A$2:AN$2000,B1186,23),";",INDEX('LŠZ P'!A$2:AN$2000,B1186,42)),CONCATENATE(INDEX('LŠZ H'!A$2:AM$2000,B1186,23),";",INDEX('LŠZ H'!A$2:AM$2000,B1186,39)))</f>
        <v>;</v>
      </c>
      <c r="O1186" s="303"/>
      <c r="P1186" s="397"/>
    </row>
    <row r="1187" spans="1:16" s="395" customFormat="1">
      <c r="A1187" s="300"/>
      <c r="B1187" s="398"/>
      <c r="C1187" s="295">
        <v>1184</v>
      </c>
      <c r="D1187" s="225">
        <f>IF(A1187="P",INDEX('LŠZ P'!A$2:AN$2000,B1187,11),INDEX('LŠZ H'!A$2:AM$2000,B1187,11))</f>
        <v>0</v>
      </c>
      <c r="E1187" s="297">
        <f>IF(A1187="P",INDEX('LŠZ P'!A$2:AN$2000,B1187,5),INDEX('LŠZ H'!A$2:AM$2000,B1187,5))</f>
        <v>0</v>
      </c>
      <c r="F1187" s="298">
        <f>IF(A1187="P",INDEX('LŠZ P'!A$2:AN$2000,B1187,6),INDEX('LŠZ H'!A$2:AM$2000,B1187,6))</f>
        <v>0</v>
      </c>
      <c r="G1187" s="258">
        <f>IF(A1187="P",INDEX('LŠZ P'!A$2:AN$2000,B1187,21),INDEX('LŠZ H'!A$2:AM$2000,B1187,21))</f>
        <v>0</v>
      </c>
      <c r="H1187" s="298">
        <f>IF(A1187="P",INDEX('LŠZ P'!A$2:AN$2000,B1187,17),INDEX('LŠZ H'!A$2:AM$2000,B1187,17))</f>
        <v>0</v>
      </c>
      <c r="I1187" s="226"/>
      <c r="J1187" s="258">
        <f>IF(A1187="P",INDEX('LŠZ P'!A$2:AN$2000,B1187,2),INDEX('LŠZ H'!A$2:AM$2000,B1187,2))</f>
        <v>0</v>
      </c>
      <c r="K1187" s="299" t="str">
        <f>IF(A1187="P",CONCATENATE(INDEX('LŠZ P'!A$2:AN$2000,B1187,24),",",INDEX('LŠZ P'!A$2:AN$2000,B1187,26)," ",INDEX('LŠZ P'!A$2:AN$2000,B1187,25)),CONCATENATE(INDEX('LŠZ H'!A$2:AM$2000,B1187,24),",",INDEX('LŠZ H'!A$2:AM$2000,B1187,26)," ",INDEX('LŠZ H'!A$2:AM$2000,B1187,25)))</f>
        <v xml:space="preserve">, </v>
      </c>
      <c r="L1187" s="297">
        <f>IF(A1187="P",INDEX('LŠZ P'!A$2:AN$2000,B1187,20),INDEX('LŠZ H'!A$2:AM$2000,B1187,20))</f>
        <v>0</v>
      </c>
      <c r="M1187" s="297" t="str">
        <f>IF(A1187="P",CONCATENATE(INDEX('LŠZ P'!A$2:AN$2000,B1187,3),"/",INDEX('LŠZ P'!A$2:AN$2000,B1187,4)),CONCATENATE(INDEX('LŠZ H'!A$2:AM$2000,B1187,3),"/",INDEX('LŠZ H'!A$2:AM$2000,B1187,4)))</f>
        <v>/</v>
      </c>
      <c r="N1187" s="297" t="str">
        <f>IF(A1187="P",CONCATENATE(INDEX('LŠZ P'!A$2:AN$2000,B1187,23),";",INDEX('LŠZ P'!A$2:AN$2000,B1187,42)),CONCATENATE(INDEX('LŠZ H'!A$2:AM$2000,B1187,23),";",INDEX('LŠZ H'!A$2:AM$2000,B1187,39)))</f>
        <v>;</v>
      </c>
      <c r="O1187" s="303"/>
      <c r="P1187" s="397"/>
    </row>
    <row r="1188" spans="1:16" s="395" customFormat="1">
      <c r="A1188" s="300"/>
      <c r="B1188" s="398"/>
      <c r="C1188" s="295">
        <v>1185</v>
      </c>
      <c r="D1188" s="225">
        <f>IF(A1188="P",INDEX('LŠZ P'!A$2:AN$2000,B1188,11),INDEX('LŠZ H'!A$2:AM$2000,B1188,11))</f>
        <v>0</v>
      </c>
      <c r="E1188" s="297">
        <f>IF(A1188="P",INDEX('LŠZ P'!A$2:AN$2000,B1188,5),INDEX('LŠZ H'!A$2:AM$2000,B1188,5))</f>
        <v>0</v>
      </c>
      <c r="F1188" s="298">
        <f>IF(A1188="P",INDEX('LŠZ P'!A$2:AN$2000,B1188,6),INDEX('LŠZ H'!A$2:AM$2000,B1188,6))</f>
        <v>0</v>
      </c>
      <c r="G1188" s="258">
        <f>IF(A1188="P",INDEX('LŠZ P'!A$2:AN$2000,B1188,21),INDEX('LŠZ H'!A$2:AM$2000,B1188,21))</f>
        <v>0</v>
      </c>
      <c r="H1188" s="298">
        <f>IF(A1188="P",INDEX('LŠZ P'!A$2:AN$2000,B1188,17),INDEX('LŠZ H'!A$2:AM$2000,B1188,17))</f>
        <v>0</v>
      </c>
      <c r="I1188" s="226"/>
      <c r="J1188" s="258">
        <f>IF(A1188="P",INDEX('LŠZ P'!A$2:AN$2000,B1188,2),INDEX('LŠZ H'!A$2:AM$2000,B1188,2))</f>
        <v>0</v>
      </c>
      <c r="K1188" s="299" t="str">
        <f>IF(A1188="P",CONCATENATE(INDEX('LŠZ P'!A$2:AN$2000,B1188,24),",",INDEX('LŠZ P'!A$2:AN$2000,B1188,26)," ",INDEX('LŠZ P'!A$2:AN$2000,B1188,25)),CONCATENATE(INDEX('LŠZ H'!A$2:AM$2000,B1188,24),",",INDEX('LŠZ H'!A$2:AM$2000,B1188,26)," ",INDEX('LŠZ H'!A$2:AM$2000,B1188,25)))</f>
        <v xml:space="preserve">, </v>
      </c>
      <c r="L1188" s="297">
        <f>IF(A1188="P",INDEX('LŠZ P'!A$2:AN$2000,B1188,20),INDEX('LŠZ H'!A$2:AM$2000,B1188,20))</f>
        <v>0</v>
      </c>
      <c r="M1188" s="297" t="str">
        <f>IF(A1188="P",CONCATENATE(INDEX('LŠZ P'!A$2:AN$2000,B1188,3),"/",INDEX('LŠZ P'!A$2:AN$2000,B1188,4)),CONCATENATE(INDEX('LŠZ H'!A$2:AM$2000,B1188,3),"/",INDEX('LŠZ H'!A$2:AM$2000,B1188,4)))</f>
        <v>/</v>
      </c>
      <c r="N1188" s="297" t="str">
        <f>IF(A1188="P",CONCATENATE(INDEX('LŠZ P'!A$2:AN$2000,B1188,23),";",INDEX('LŠZ P'!A$2:AN$2000,B1188,42)),CONCATENATE(INDEX('LŠZ H'!A$2:AM$2000,B1188,23),";",INDEX('LŠZ H'!A$2:AM$2000,B1188,39)))</f>
        <v>;</v>
      </c>
      <c r="O1188" s="303"/>
      <c r="P1188" s="397"/>
    </row>
    <row r="1189" spans="1:16" s="395" customFormat="1">
      <c r="A1189" s="300"/>
      <c r="B1189" s="398"/>
      <c r="C1189" s="295">
        <v>1186</v>
      </c>
      <c r="D1189" s="225">
        <f>IF(A1189="P",INDEX('LŠZ P'!A$2:AN$2000,B1189,11),INDEX('LŠZ H'!A$2:AM$2000,B1189,11))</f>
        <v>0</v>
      </c>
      <c r="E1189" s="297">
        <f>IF(A1189="P",INDEX('LŠZ P'!A$2:AN$2000,B1189,5),INDEX('LŠZ H'!A$2:AM$2000,B1189,5))</f>
        <v>0</v>
      </c>
      <c r="F1189" s="298">
        <f>IF(A1189="P",INDEX('LŠZ P'!A$2:AN$2000,B1189,6),INDEX('LŠZ H'!A$2:AM$2000,B1189,6))</f>
        <v>0</v>
      </c>
      <c r="G1189" s="258">
        <f>IF(A1189="P",INDEX('LŠZ P'!A$2:AN$2000,B1189,21),INDEX('LŠZ H'!A$2:AM$2000,B1189,21))</f>
        <v>0</v>
      </c>
      <c r="H1189" s="298">
        <f>IF(A1189="P",INDEX('LŠZ P'!A$2:AN$2000,B1189,17),INDEX('LŠZ H'!A$2:AM$2000,B1189,17))</f>
        <v>0</v>
      </c>
      <c r="I1189" s="226"/>
      <c r="J1189" s="258">
        <f>IF(A1189="P",INDEX('LŠZ P'!A$2:AN$2000,B1189,2),INDEX('LŠZ H'!A$2:AM$2000,B1189,2))</f>
        <v>0</v>
      </c>
      <c r="K1189" s="299" t="str">
        <f>IF(A1189="P",CONCATENATE(INDEX('LŠZ P'!A$2:AN$2000,B1189,24),",",INDEX('LŠZ P'!A$2:AN$2000,B1189,26)," ",INDEX('LŠZ P'!A$2:AN$2000,B1189,25)),CONCATENATE(INDEX('LŠZ H'!A$2:AM$2000,B1189,24),",",INDEX('LŠZ H'!A$2:AM$2000,B1189,26)," ",INDEX('LŠZ H'!A$2:AM$2000,B1189,25)))</f>
        <v xml:space="preserve">, </v>
      </c>
      <c r="L1189" s="297">
        <f>IF(A1189="P",INDEX('LŠZ P'!A$2:AN$2000,B1189,20),INDEX('LŠZ H'!A$2:AM$2000,B1189,20))</f>
        <v>0</v>
      </c>
      <c r="M1189" s="297" t="str">
        <f>IF(A1189="P",CONCATENATE(INDEX('LŠZ P'!A$2:AN$2000,B1189,3),"/",INDEX('LŠZ P'!A$2:AN$2000,B1189,4)),CONCATENATE(INDEX('LŠZ H'!A$2:AM$2000,B1189,3),"/",INDEX('LŠZ H'!A$2:AM$2000,B1189,4)))</f>
        <v>/</v>
      </c>
      <c r="N1189" s="297" t="str">
        <f>IF(A1189="P",CONCATENATE(INDEX('LŠZ P'!A$2:AN$2000,B1189,23),";",INDEX('LŠZ P'!A$2:AN$2000,B1189,42)),CONCATENATE(INDEX('LŠZ H'!A$2:AM$2000,B1189,23),";",INDEX('LŠZ H'!A$2:AM$2000,B1189,39)))</f>
        <v>;</v>
      </c>
      <c r="O1189" s="303"/>
      <c r="P1189" s="397"/>
    </row>
    <row r="1190" spans="1:16" s="395" customFormat="1">
      <c r="A1190" s="300"/>
      <c r="B1190" s="398"/>
      <c r="C1190" s="295">
        <v>1187</v>
      </c>
      <c r="D1190" s="225">
        <f>IF(A1190="P",INDEX('LŠZ P'!A$2:AN$2000,B1190,11),INDEX('LŠZ H'!A$2:AM$2000,B1190,11))</f>
        <v>0</v>
      </c>
      <c r="E1190" s="297">
        <f>IF(A1190="P",INDEX('LŠZ P'!A$2:AN$2000,B1190,5),INDEX('LŠZ H'!A$2:AM$2000,B1190,5))</f>
        <v>0</v>
      </c>
      <c r="F1190" s="298">
        <f>IF(A1190="P",INDEX('LŠZ P'!A$2:AN$2000,B1190,6),INDEX('LŠZ H'!A$2:AM$2000,B1190,6))</f>
        <v>0</v>
      </c>
      <c r="G1190" s="258">
        <f>IF(A1190="P",INDEX('LŠZ P'!A$2:AN$2000,B1190,21),INDEX('LŠZ H'!A$2:AM$2000,B1190,21))</f>
        <v>0</v>
      </c>
      <c r="H1190" s="298">
        <f>IF(A1190="P",INDEX('LŠZ P'!A$2:AN$2000,B1190,17),INDEX('LŠZ H'!A$2:AM$2000,B1190,17))</f>
        <v>0</v>
      </c>
      <c r="I1190" s="226"/>
      <c r="J1190" s="258">
        <f>IF(A1190="P",INDEX('LŠZ P'!A$2:AN$2000,B1190,2),INDEX('LŠZ H'!A$2:AM$2000,B1190,2))</f>
        <v>0</v>
      </c>
      <c r="K1190" s="299" t="str">
        <f>IF(A1190="P",CONCATENATE(INDEX('LŠZ P'!A$2:AN$2000,B1190,24),",",INDEX('LŠZ P'!A$2:AN$2000,B1190,26)," ",INDEX('LŠZ P'!A$2:AN$2000,B1190,25)),CONCATENATE(INDEX('LŠZ H'!A$2:AM$2000,B1190,24),",",INDEX('LŠZ H'!A$2:AM$2000,B1190,26)," ",INDEX('LŠZ H'!A$2:AM$2000,B1190,25)))</f>
        <v xml:space="preserve">, </v>
      </c>
      <c r="L1190" s="297">
        <f>IF(A1190="P",INDEX('LŠZ P'!A$2:AN$2000,B1190,20),INDEX('LŠZ H'!A$2:AM$2000,B1190,20))</f>
        <v>0</v>
      </c>
      <c r="M1190" s="297" t="str">
        <f>IF(A1190="P",CONCATENATE(INDEX('LŠZ P'!A$2:AN$2000,B1190,3),"/",INDEX('LŠZ P'!A$2:AN$2000,B1190,4)),CONCATENATE(INDEX('LŠZ H'!A$2:AM$2000,B1190,3),"/",INDEX('LŠZ H'!A$2:AM$2000,B1190,4)))</f>
        <v>/</v>
      </c>
      <c r="N1190" s="297" t="str">
        <f>IF(A1190="P",CONCATENATE(INDEX('LŠZ P'!A$2:AN$2000,B1190,23),";",INDEX('LŠZ P'!A$2:AN$2000,B1190,42)),CONCATENATE(INDEX('LŠZ H'!A$2:AM$2000,B1190,23),";",INDEX('LŠZ H'!A$2:AM$2000,B1190,39)))</f>
        <v>;</v>
      </c>
      <c r="O1190" s="303"/>
      <c r="P1190" s="397"/>
    </row>
    <row r="1191" spans="1:16" s="395" customFormat="1">
      <c r="A1191" s="300"/>
      <c r="B1191" s="398"/>
      <c r="C1191" s="295">
        <v>1188</v>
      </c>
      <c r="D1191" s="225">
        <f>IF(A1191="P",INDEX('LŠZ P'!A$2:AN$2000,B1191,11),INDEX('LŠZ H'!A$2:AM$2000,B1191,11))</f>
        <v>0</v>
      </c>
      <c r="E1191" s="297">
        <f>IF(A1191="P",INDEX('LŠZ P'!A$2:AN$2000,B1191,5),INDEX('LŠZ H'!A$2:AM$2000,B1191,5))</f>
        <v>0</v>
      </c>
      <c r="F1191" s="298">
        <f>IF(A1191="P",INDEX('LŠZ P'!A$2:AN$2000,B1191,6),INDEX('LŠZ H'!A$2:AM$2000,B1191,6))</f>
        <v>0</v>
      </c>
      <c r="G1191" s="258">
        <f>IF(A1191="P",INDEX('LŠZ P'!A$2:AN$2000,B1191,21),INDEX('LŠZ H'!A$2:AM$2000,B1191,21))</f>
        <v>0</v>
      </c>
      <c r="H1191" s="298">
        <f>IF(A1191="P",INDEX('LŠZ P'!A$2:AN$2000,B1191,17),INDEX('LŠZ H'!A$2:AM$2000,B1191,17))</f>
        <v>0</v>
      </c>
      <c r="I1191" s="226"/>
      <c r="J1191" s="258">
        <f>IF(A1191="P",INDEX('LŠZ P'!A$2:AN$2000,B1191,2),INDEX('LŠZ H'!A$2:AM$2000,B1191,2))</f>
        <v>0</v>
      </c>
      <c r="K1191" s="299" t="str">
        <f>IF(A1191="P",CONCATENATE(INDEX('LŠZ P'!A$2:AN$2000,B1191,24),",",INDEX('LŠZ P'!A$2:AN$2000,B1191,26)," ",INDEX('LŠZ P'!A$2:AN$2000,B1191,25)),CONCATENATE(INDEX('LŠZ H'!A$2:AM$2000,B1191,24),",",INDEX('LŠZ H'!A$2:AM$2000,B1191,26)," ",INDEX('LŠZ H'!A$2:AM$2000,B1191,25)))</f>
        <v xml:space="preserve">, </v>
      </c>
      <c r="L1191" s="297">
        <f>IF(A1191="P",INDEX('LŠZ P'!A$2:AN$2000,B1191,20),INDEX('LŠZ H'!A$2:AM$2000,B1191,20))</f>
        <v>0</v>
      </c>
      <c r="M1191" s="297" t="str">
        <f>IF(A1191="P",CONCATENATE(INDEX('LŠZ P'!A$2:AN$2000,B1191,3),"/",INDEX('LŠZ P'!A$2:AN$2000,B1191,4)),CONCATENATE(INDEX('LŠZ H'!A$2:AM$2000,B1191,3),"/",INDEX('LŠZ H'!A$2:AM$2000,B1191,4)))</f>
        <v>/</v>
      </c>
      <c r="N1191" s="297" t="str">
        <f>IF(A1191="P",CONCATENATE(INDEX('LŠZ P'!A$2:AN$2000,B1191,23),";",INDEX('LŠZ P'!A$2:AN$2000,B1191,42)),CONCATENATE(INDEX('LŠZ H'!A$2:AM$2000,B1191,23),";",INDEX('LŠZ H'!A$2:AM$2000,B1191,39)))</f>
        <v>;</v>
      </c>
      <c r="O1191" s="303"/>
      <c r="P1191" s="397"/>
    </row>
    <row r="1192" spans="1:16" s="395" customFormat="1">
      <c r="A1192" s="300"/>
      <c r="B1192" s="398"/>
      <c r="C1192" s="295">
        <v>1189</v>
      </c>
      <c r="D1192" s="225">
        <f>IF(A1192="P",INDEX('LŠZ P'!A$2:AN$2000,B1192,11),INDEX('LŠZ H'!A$2:AM$2000,B1192,11))</f>
        <v>0</v>
      </c>
      <c r="E1192" s="297">
        <f>IF(A1192="P",INDEX('LŠZ P'!A$2:AN$2000,B1192,5),INDEX('LŠZ H'!A$2:AM$2000,B1192,5))</f>
        <v>0</v>
      </c>
      <c r="F1192" s="298">
        <f>IF(A1192="P",INDEX('LŠZ P'!A$2:AN$2000,B1192,6),INDEX('LŠZ H'!A$2:AM$2000,B1192,6))</f>
        <v>0</v>
      </c>
      <c r="G1192" s="258">
        <f>IF(A1192="P",INDEX('LŠZ P'!A$2:AN$2000,B1192,21),INDEX('LŠZ H'!A$2:AM$2000,B1192,21))</f>
        <v>0</v>
      </c>
      <c r="H1192" s="298">
        <f>IF(A1192="P",INDEX('LŠZ P'!A$2:AN$2000,B1192,17),INDEX('LŠZ H'!A$2:AM$2000,B1192,17))</f>
        <v>0</v>
      </c>
      <c r="I1192" s="226"/>
      <c r="J1192" s="258">
        <f>IF(A1192="P",INDEX('LŠZ P'!A$2:AN$2000,B1192,2),INDEX('LŠZ H'!A$2:AM$2000,B1192,2))</f>
        <v>0</v>
      </c>
      <c r="K1192" s="299" t="str">
        <f>IF(A1192="P",CONCATENATE(INDEX('LŠZ P'!A$2:AN$2000,B1192,24),",",INDEX('LŠZ P'!A$2:AN$2000,B1192,26)," ",INDEX('LŠZ P'!A$2:AN$2000,B1192,25)),CONCATENATE(INDEX('LŠZ H'!A$2:AM$2000,B1192,24),",",INDEX('LŠZ H'!A$2:AM$2000,B1192,26)," ",INDEX('LŠZ H'!A$2:AM$2000,B1192,25)))</f>
        <v xml:space="preserve">, </v>
      </c>
      <c r="L1192" s="297">
        <f>IF(A1192="P",INDEX('LŠZ P'!A$2:AN$2000,B1192,20),INDEX('LŠZ H'!A$2:AM$2000,B1192,20))</f>
        <v>0</v>
      </c>
      <c r="M1192" s="297" t="str">
        <f>IF(A1192="P",CONCATENATE(INDEX('LŠZ P'!A$2:AN$2000,B1192,3),"/",INDEX('LŠZ P'!A$2:AN$2000,B1192,4)),CONCATENATE(INDEX('LŠZ H'!A$2:AM$2000,B1192,3),"/",INDEX('LŠZ H'!A$2:AM$2000,B1192,4)))</f>
        <v>/</v>
      </c>
      <c r="N1192" s="297" t="str">
        <f>IF(A1192="P",CONCATENATE(INDEX('LŠZ P'!A$2:AN$2000,B1192,23),";",INDEX('LŠZ P'!A$2:AN$2000,B1192,42)),CONCATENATE(INDEX('LŠZ H'!A$2:AM$2000,B1192,23),";",INDEX('LŠZ H'!A$2:AM$2000,B1192,39)))</f>
        <v>;</v>
      </c>
      <c r="O1192" s="303"/>
      <c r="P1192" s="397"/>
    </row>
    <row r="1193" spans="1:16" s="395" customFormat="1">
      <c r="A1193" s="300"/>
      <c r="B1193" s="398"/>
      <c r="C1193" s="295">
        <v>1190</v>
      </c>
      <c r="D1193" s="225">
        <f>IF(A1193="P",INDEX('LŠZ P'!A$2:AN$2000,B1193,11),INDEX('LŠZ H'!A$2:AM$2000,B1193,11))</f>
        <v>0</v>
      </c>
      <c r="E1193" s="297">
        <f>IF(A1193="P",INDEX('LŠZ P'!A$2:AN$2000,B1193,5),INDEX('LŠZ H'!A$2:AM$2000,B1193,5))</f>
        <v>0</v>
      </c>
      <c r="F1193" s="298">
        <f>IF(A1193="P",INDEX('LŠZ P'!A$2:AN$2000,B1193,6),INDEX('LŠZ H'!A$2:AM$2000,B1193,6))</f>
        <v>0</v>
      </c>
      <c r="G1193" s="258">
        <f>IF(A1193="P",INDEX('LŠZ P'!A$2:AN$2000,B1193,21),INDEX('LŠZ H'!A$2:AM$2000,B1193,21))</f>
        <v>0</v>
      </c>
      <c r="H1193" s="298">
        <f>IF(A1193="P",INDEX('LŠZ P'!A$2:AN$2000,B1193,17),INDEX('LŠZ H'!A$2:AM$2000,B1193,17))</f>
        <v>0</v>
      </c>
      <c r="I1193" s="226"/>
      <c r="J1193" s="258">
        <f>IF(A1193="P",INDEX('LŠZ P'!A$2:AN$2000,B1193,2),INDEX('LŠZ H'!A$2:AM$2000,B1193,2))</f>
        <v>0</v>
      </c>
      <c r="K1193" s="299" t="str">
        <f>IF(A1193="P",CONCATENATE(INDEX('LŠZ P'!A$2:AN$2000,B1193,24),",",INDEX('LŠZ P'!A$2:AN$2000,B1193,26)," ",INDEX('LŠZ P'!A$2:AN$2000,B1193,25)),CONCATENATE(INDEX('LŠZ H'!A$2:AM$2000,B1193,24),",",INDEX('LŠZ H'!A$2:AM$2000,B1193,26)," ",INDEX('LŠZ H'!A$2:AM$2000,B1193,25)))</f>
        <v xml:space="preserve">, </v>
      </c>
      <c r="L1193" s="297">
        <f>IF(A1193="P",INDEX('LŠZ P'!A$2:AN$2000,B1193,20),INDEX('LŠZ H'!A$2:AM$2000,B1193,20))</f>
        <v>0</v>
      </c>
      <c r="M1193" s="297" t="str">
        <f>IF(A1193="P",CONCATENATE(INDEX('LŠZ P'!A$2:AN$2000,B1193,3),"/",INDEX('LŠZ P'!A$2:AN$2000,B1193,4)),CONCATENATE(INDEX('LŠZ H'!A$2:AM$2000,B1193,3),"/",INDEX('LŠZ H'!A$2:AM$2000,B1193,4)))</f>
        <v>/</v>
      </c>
      <c r="N1193" s="297" t="str">
        <f>IF(A1193="P",CONCATENATE(INDEX('LŠZ P'!A$2:AN$2000,B1193,23),";",INDEX('LŠZ P'!A$2:AN$2000,B1193,42)),CONCATENATE(INDEX('LŠZ H'!A$2:AM$2000,B1193,23),";",INDEX('LŠZ H'!A$2:AM$2000,B1193,39)))</f>
        <v>;</v>
      </c>
      <c r="O1193" s="303"/>
      <c r="P1193" s="397"/>
    </row>
    <row r="1194" spans="1:16" s="395" customFormat="1">
      <c r="A1194" s="300"/>
      <c r="B1194" s="398"/>
      <c r="C1194" s="295">
        <v>1191</v>
      </c>
      <c r="D1194" s="225">
        <f>IF(A1194="P",INDEX('LŠZ P'!A$2:AN$2000,B1194,11),INDEX('LŠZ H'!A$2:AM$2000,B1194,11))</f>
        <v>0</v>
      </c>
      <c r="E1194" s="297">
        <f>IF(A1194="P",INDEX('LŠZ P'!A$2:AN$2000,B1194,5),INDEX('LŠZ H'!A$2:AM$2000,B1194,5))</f>
        <v>0</v>
      </c>
      <c r="F1194" s="298">
        <f>IF(A1194="P",INDEX('LŠZ P'!A$2:AN$2000,B1194,6),INDEX('LŠZ H'!A$2:AM$2000,B1194,6))</f>
        <v>0</v>
      </c>
      <c r="G1194" s="258">
        <f>IF(A1194="P",INDEX('LŠZ P'!A$2:AN$2000,B1194,21),INDEX('LŠZ H'!A$2:AM$2000,B1194,21))</f>
        <v>0</v>
      </c>
      <c r="H1194" s="298">
        <f>IF(A1194="P",INDEX('LŠZ P'!A$2:AN$2000,B1194,17),INDEX('LŠZ H'!A$2:AM$2000,B1194,17))</f>
        <v>0</v>
      </c>
      <c r="I1194" s="226"/>
      <c r="J1194" s="258">
        <f>IF(A1194="P",INDEX('LŠZ P'!A$2:AN$2000,B1194,2),INDEX('LŠZ H'!A$2:AM$2000,B1194,2))</f>
        <v>0</v>
      </c>
      <c r="K1194" s="299" t="str">
        <f>IF(A1194="P",CONCATENATE(INDEX('LŠZ P'!A$2:AN$2000,B1194,24),",",INDEX('LŠZ P'!A$2:AN$2000,B1194,26)," ",INDEX('LŠZ P'!A$2:AN$2000,B1194,25)),CONCATENATE(INDEX('LŠZ H'!A$2:AM$2000,B1194,24),",",INDEX('LŠZ H'!A$2:AM$2000,B1194,26)," ",INDEX('LŠZ H'!A$2:AM$2000,B1194,25)))</f>
        <v xml:space="preserve">, </v>
      </c>
      <c r="L1194" s="297">
        <f>IF(A1194="P",INDEX('LŠZ P'!A$2:AN$2000,B1194,20),INDEX('LŠZ H'!A$2:AM$2000,B1194,20))</f>
        <v>0</v>
      </c>
      <c r="M1194" s="297" t="str">
        <f>IF(A1194="P",CONCATENATE(INDEX('LŠZ P'!A$2:AN$2000,B1194,3),"/",INDEX('LŠZ P'!A$2:AN$2000,B1194,4)),CONCATENATE(INDEX('LŠZ H'!A$2:AM$2000,B1194,3),"/",INDEX('LŠZ H'!A$2:AM$2000,B1194,4)))</f>
        <v>/</v>
      </c>
      <c r="N1194" s="297" t="str">
        <f>IF(A1194="P",CONCATENATE(INDEX('LŠZ P'!A$2:AN$2000,B1194,23),";",INDEX('LŠZ P'!A$2:AN$2000,B1194,42)),CONCATENATE(INDEX('LŠZ H'!A$2:AM$2000,B1194,23),";",INDEX('LŠZ H'!A$2:AM$2000,B1194,39)))</f>
        <v>;</v>
      </c>
      <c r="O1194" s="303"/>
      <c r="P1194" s="397"/>
    </row>
    <row r="1195" spans="1:16" s="395" customFormat="1">
      <c r="A1195" s="300"/>
      <c r="B1195" s="398"/>
      <c r="C1195" s="295">
        <v>1192</v>
      </c>
      <c r="D1195" s="225">
        <f>IF(A1195="P",INDEX('LŠZ P'!A$2:AN$2000,B1195,11),INDEX('LŠZ H'!A$2:AM$2000,B1195,11))</f>
        <v>0</v>
      </c>
      <c r="E1195" s="297">
        <f>IF(A1195="P",INDEX('LŠZ P'!A$2:AN$2000,B1195,5),INDEX('LŠZ H'!A$2:AM$2000,B1195,5))</f>
        <v>0</v>
      </c>
      <c r="F1195" s="298">
        <f>IF(A1195="P",INDEX('LŠZ P'!A$2:AN$2000,B1195,6),INDEX('LŠZ H'!A$2:AM$2000,B1195,6))</f>
        <v>0</v>
      </c>
      <c r="G1195" s="258">
        <f>IF(A1195="P",INDEX('LŠZ P'!A$2:AN$2000,B1195,21),INDEX('LŠZ H'!A$2:AM$2000,B1195,21))</f>
        <v>0</v>
      </c>
      <c r="H1195" s="298">
        <f>IF(A1195="P",INDEX('LŠZ P'!A$2:AN$2000,B1195,17),INDEX('LŠZ H'!A$2:AM$2000,B1195,17))</f>
        <v>0</v>
      </c>
      <c r="I1195" s="226"/>
      <c r="J1195" s="258">
        <f>IF(A1195="P",INDEX('LŠZ P'!A$2:AN$2000,B1195,2),INDEX('LŠZ H'!A$2:AM$2000,B1195,2))</f>
        <v>0</v>
      </c>
      <c r="K1195" s="299" t="str">
        <f>IF(A1195="P",CONCATENATE(INDEX('LŠZ P'!A$2:AN$2000,B1195,24),",",INDEX('LŠZ P'!A$2:AN$2000,B1195,26)," ",INDEX('LŠZ P'!A$2:AN$2000,B1195,25)),CONCATENATE(INDEX('LŠZ H'!A$2:AM$2000,B1195,24),",",INDEX('LŠZ H'!A$2:AM$2000,B1195,26)," ",INDEX('LŠZ H'!A$2:AM$2000,B1195,25)))</f>
        <v xml:space="preserve">, </v>
      </c>
      <c r="L1195" s="297">
        <f>IF(A1195="P",INDEX('LŠZ P'!A$2:AN$2000,B1195,20),INDEX('LŠZ H'!A$2:AM$2000,B1195,20))</f>
        <v>0</v>
      </c>
      <c r="M1195" s="297" t="str">
        <f>IF(A1195="P",CONCATENATE(INDEX('LŠZ P'!A$2:AN$2000,B1195,3),"/",INDEX('LŠZ P'!A$2:AN$2000,B1195,4)),CONCATENATE(INDEX('LŠZ H'!A$2:AM$2000,B1195,3),"/",INDEX('LŠZ H'!A$2:AM$2000,B1195,4)))</f>
        <v>/</v>
      </c>
      <c r="N1195" s="297" t="str">
        <f>IF(A1195="P",CONCATENATE(INDEX('LŠZ P'!A$2:AN$2000,B1195,23),";",INDEX('LŠZ P'!A$2:AN$2000,B1195,42)),CONCATENATE(INDEX('LŠZ H'!A$2:AM$2000,B1195,23),";",INDEX('LŠZ H'!A$2:AM$2000,B1195,39)))</f>
        <v>;</v>
      </c>
      <c r="O1195" s="303"/>
      <c r="P1195" s="397"/>
    </row>
    <row r="1196" spans="1:16" s="395" customFormat="1">
      <c r="A1196" s="300"/>
      <c r="B1196" s="398"/>
      <c r="C1196" s="295">
        <v>1193</v>
      </c>
      <c r="D1196" s="225">
        <f>IF(A1196="P",INDEX('LŠZ P'!A$2:AN$2000,B1196,11),INDEX('LŠZ H'!A$2:AM$2000,B1196,11))</f>
        <v>0</v>
      </c>
      <c r="E1196" s="297">
        <f>IF(A1196="P",INDEX('LŠZ P'!A$2:AN$2000,B1196,5),INDEX('LŠZ H'!A$2:AM$2000,B1196,5))</f>
        <v>0</v>
      </c>
      <c r="F1196" s="298">
        <f>IF(A1196="P",INDEX('LŠZ P'!A$2:AN$2000,B1196,6),INDEX('LŠZ H'!A$2:AM$2000,B1196,6))</f>
        <v>0</v>
      </c>
      <c r="G1196" s="258">
        <f>IF(A1196="P",INDEX('LŠZ P'!A$2:AN$2000,B1196,21),INDEX('LŠZ H'!A$2:AM$2000,B1196,21))</f>
        <v>0</v>
      </c>
      <c r="H1196" s="298">
        <f>IF(A1196="P",INDEX('LŠZ P'!A$2:AN$2000,B1196,17),INDEX('LŠZ H'!A$2:AM$2000,B1196,17))</f>
        <v>0</v>
      </c>
      <c r="I1196" s="226"/>
      <c r="J1196" s="258">
        <f>IF(A1196="P",INDEX('LŠZ P'!A$2:AN$2000,B1196,2),INDEX('LŠZ H'!A$2:AM$2000,B1196,2))</f>
        <v>0</v>
      </c>
      <c r="K1196" s="299" t="str">
        <f>IF(A1196="P",CONCATENATE(INDEX('LŠZ P'!A$2:AN$2000,B1196,24),",",INDEX('LŠZ P'!A$2:AN$2000,B1196,26)," ",INDEX('LŠZ P'!A$2:AN$2000,B1196,25)),CONCATENATE(INDEX('LŠZ H'!A$2:AM$2000,B1196,24),",",INDEX('LŠZ H'!A$2:AM$2000,B1196,26)," ",INDEX('LŠZ H'!A$2:AM$2000,B1196,25)))</f>
        <v xml:space="preserve">, </v>
      </c>
      <c r="L1196" s="297">
        <f>IF(A1196="P",INDEX('LŠZ P'!A$2:AN$2000,B1196,20),INDEX('LŠZ H'!A$2:AM$2000,B1196,20))</f>
        <v>0</v>
      </c>
      <c r="M1196" s="297" t="str">
        <f>IF(A1196="P",CONCATENATE(INDEX('LŠZ P'!A$2:AN$2000,B1196,3),"/",INDEX('LŠZ P'!A$2:AN$2000,B1196,4)),CONCATENATE(INDEX('LŠZ H'!A$2:AM$2000,B1196,3),"/",INDEX('LŠZ H'!A$2:AM$2000,B1196,4)))</f>
        <v>/</v>
      </c>
      <c r="N1196" s="297" t="str">
        <f>IF(A1196="P",CONCATENATE(INDEX('LŠZ P'!A$2:AN$2000,B1196,23),";",INDEX('LŠZ P'!A$2:AN$2000,B1196,42)),CONCATENATE(INDEX('LŠZ H'!A$2:AM$2000,B1196,23),";",INDEX('LŠZ H'!A$2:AM$2000,B1196,39)))</f>
        <v>;</v>
      </c>
      <c r="O1196" s="303"/>
      <c r="P1196" s="397"/>
    </row>
    <row r="1197" spans="1:16" s="395" customFormat="1">
      <c r="A1197" s="300"/>
      <c r="B1197" s="398"/>
      <c r="C1197" s="295">
        <v>1194</v>
      </c>
      <c r="D1197" s="225">
        <f>IF(A1197="P",INDEX('LŠZ P'!A$2:AN$2000,B1197,11),INDEX('LŠZ H'!A$2:AM$2000,B1197,11))</f>
        <v>0</v>
      </c>
      <c r="E1197" s="297">
        <f>IF(A1197="P",INDEX('LŠZ P'!A$2:AN$2000,B1197,5),INDEX('LŠZ H'!A$2:AM$2000,B1197,5))</f>
        <v>0</v>
      </c>
      <c r="F1197" s="298">
        <f>IF(A1197="P",INDEX('LŠZ P'!A$2:AN$2000,B1197,6),INDEX('LŠZ H'!A$2:AM$2000,B1197,6))</f>
        <v>0</v>
      </c>
      <c r="G1197" s="258">
        <f>IF(A1197="P",INDEX('LŠZ P'!A$2:AN$2000,B1197,21),INDEX('LŠZ H'!A$2:AM$2000,B1197,21))</f>
        <v>0</v>
      </c>
      <c r="H1197" s="298">
        <f>IF(A1197="P",INDEX('LŠZ P'!A$2:AN$2000,B1197,17),INDEX('LŠZ H'!A$2:AM$2000,B1197,17))</f>
        <v>0</v>
      </c>
      <c r="I1197" s="226"/>
      <c r="J1197" s="258">
        <f>IF(A1197="P",INDEX('LŠZ P'!A$2:AN$2000,B1197,2),INDEX('LŠZ H'!A$2:AM$2000,B1197,2))</f>
        <v>0</v>
      </c>
      <c r="K1197" s="299" t="str">
        <f>IF(A1197="P",CONCATENATE(INDEX('LŠZ P'!A$2:AN$2000,B1197,24),",",INDEX('LŠZ P'!A$2:AN$2000,B1197,26)," ",INDEX('LŠZ P'!A$2:AN$2000,B1197,25)),CONCATENATE(INDEX('LŠZ H'!A$2:AM$2000,B1197,24),",",INDEX('LŠZ H'!A$2:AM$2000,B1197,26)," ",INDEX('LŠZ H'!A$2:AM$2000,B1197,25)))</f>
        <v xml:space="preserve">, </v>
      </c>
      <c r="L1197" s="297">
        <f>IF(A1197="P",INDEX('LŠZ P'!A$2:AN$2000,B1197,20),INDEX('LŠZ H'!A$2:AM$2000,B1197,20))</f>
        <v>0</v>
      </c>
      <c r="M1197" s="297" t="str">
        <f>IF(A1197="P",CONCATENATE(INDEX('LŠZ P'!A$2:AN$2000,B1197,3),"/",INDEX('LŠZ P'!A$2:AN$2000,B1197,4)),CONCATENATE(INDEX('LŠZ H'!A$2:AM$2000,B1197,3),"/",INDEX('LŠZ H'!A$2:AM$2000,B1197,4)))</f>
        <v>/</v>
      </c>
      <c r="N1197" s="297" t="str">
        <f>IF(A1197="P",CONCATENATE(INDEX('LŠZ P'!A$2:AN$2000,B1197,23),";",INDEX('LŠZ P'!A$2:AN$2000,B1197,42)),CONCATENATE(INDEX('LŠZ H'!A$2:AM$2000,B1197,23),";",INDEX('LŠZ H'!A$2:AM$2000,B1197,39)))</f>
        <v>;</v>
      </c>
      <c r="O1197" s="303"/>
      <c r="P1197" s="397"/>
    </row>
    <row r="1198" spans="1:16" s="395" customFormat="1">
      <c r="A1198" s="300"/>
      <c r="B1198" s="398"/>
      <c r="C1198" s="295">
        <v>1195</v>
      </c>
      <c r="D1198" s="225">
        <f>IF(A1198="P",INDEX('LŠZ P'!A$2:AN$2000,B1198,11),INDEX('LŠZ H'!A$2:AM$2000,B1198,11))</f>
        <v>0</v>
      </c>
      <c r="E1198" s="297">
        <f>IF(A1198="P",INDEX('LŠZ P'!A$2:AN$2000,B1198,5),INDEX('LŠZ H'!A$2:AM$2000,B1198,5))</f>
        <v>0</v>
      </c>
      <c r="F1198" s="298">
        <f>IF(A1198="P",INDEX('LŠZ P'!A$2:AN$2000,B1198,6),INDEX('LŠZ H'!A$2:AM$2000,B1198,6))</f>
        <v>0</v>
      </c>
      <c r="G1198" s="258">
        <f>IF(A1198="P",INDEX('LŠZ P'!A$2:AN$2000,B1198,21),INDEX('LŠZ H'!A$2:AM$2000,B1198,21))</f>
        <v>0</v>
      </c>
      <c r="H1198" s="298">
        <f>IF(A1198="P",INDEX('LŠZ P'!A$2:AN$2000,B1198,17),INDEX('LŠZ H'!A$2:AM$2000,B1198,17))</f>
        <v>0</v>
      </c>
      <c r="I1198" s="226"/>
      <c r="J1198" s="258">
        <f>IF(A1198="P",INDEX('LŠZ P'!A$2:AN$2000,B1198,2),INDEX('LŠZ H'!A$2:AM$2000,B1198,2))</f>
        <v>0</v>
      </c>
      <c r="K1198" s="299" t="str">
        <f>IF(A1198="P",CONCATENATE(INDEX('LŠZ P'!A$2:AN$2000,B1198,24),",",INDEX('LŠZ P'!A$2:AN$2000,B1198,26)," ",INDEX('LŠZ P'!A$2:AN$2000,B1198,25)),CONCATENATE(INDEX('LŠZ H'!A$2:AM$2000,B1198,24),",",INDEX('LŠZ H'!A$2:AM$2000,B1198,26)," ",INDEX('LŠZ H'!A$2:AM$2000,B1198,25)))</f>
        <v xml:space="preserve">, </v>
      </c>
      <c r="L1198" s="297">
        <f>IF(A1198="P",INDEX('LŠZ P'!A$2:AN$2000,B1198,20),INDEX('LŠZ H'!A$2:AM$2000,B1198,20))</f>
        <v>0</v>
      </c>
      <c r="M1198" s="297" t="str">
        <f>IF(A1198="P",CONCATENATE(INDEX('LŠZ P'!A$2:AN$2000,B1198,3),"/",INDEX('LŠZ P'!A$2:AN$2000,B1198,4)),CONCATENATE(INDEX('LŠZ H'!A$2:AM$2000,B1198,3),"/",INDEX('LŠZ H'!A$2:AM$2000,B1198,4)))</f>
        <v>/</v>
      </c>
      <c r="N1198" s="297" t="str">
        <f>IF(A1198="P",CONCATENATE(INDEX('LŠZ P'!A$2:AN$2000,B1198,23),";",INDEX('LŠZ P'!A$2:AN$2000,B1198,42)),CONCATENATE(INDEX('LŠZ H'!A$2:AM$2000,B1198,23),";",INDEX('LŠZ H'!A$2:AM$2000,B1198,39)))</f>
        <v>;</v>
      </c>
      <c r="O1198" s="303"/>
      <c r="P1198" s="397"/>
    </row>
    <row r="1199" spans="1:16" s="395" customFormat="1">
      <c r="A1199" s="300"/>
      <c r="B1199" s="398"/>
      <c r="C1199" s="295">
        <v>1196</v>
      </c>
      <c r="D1199" s="225">
        <f>IF(A1199="P",INDEX('LŠZ P'!A$2:AN$2000,B1199,11),INDEX('LŠZ H'!A$2:AM$2000,B1199,11))</f>
        <v>0</v>
      </c>
      <c r="E1199" s="297">
        <f>IF(A1199="P",INDEX('LŠZ P'!A$2:AN$2000,B1199,5),INDEX('LŠZ H'!A$2:AM$2000,B1199,5))</f>
        <v>0</v>
      </c>
      <c r="F1199" s="298">
        <f>IF(A1199="P",INDEX('LŠZ P'!A$2:AN$2000,B1199,6),INDEX('LŠZ H'!A$2:AM$2000,B1199,6))</f>
        <v>0</v>
      </c>
      <c r="G1199" s="258">
        <f>IF(A1199="P",INDEX('LŠZ P'!A$2:AN$2000,B1199,21),INDEX('LŠZ H'!A$2:AM$2000,B1199,21))</f>
        <v>0</v>
      </c>
      <c r="H1199" s="298">
        <f>IF(A1199="P",INDEX('LŠZ P'!A$2:AN$2000,B1199,17),INDEX('LŠZ H'!A$2:AM$2000,B1199,17))</f>
        <v>0</v>
      </c>
      <c r="I1199" s="226"/>
      <c r="J1199" s="258">
        <f>IF(A1199="P",INDEX('LŠZ P'!A$2:AN$2000,B1199,2),INDEX('LŠZ H'!A$2:AM$2000,B1199,2))</f>
        <v>0</v>
      </c>
      <c r="K1199" s="299" t="str">
        <f>IF(A1199="P",CONCATENATE(INDEX('LŠZ P'!A$2:AN$2000,B1199,24),",",INDEX('LŠZ P'!A$2:AN$2000,B1199,26)," ",INDEX('LŠZ P'!A$2:AN$2000,B1199,25)),CONCATENATE(INDEX('LŠZ H'!A$2:AM$2000,B1199,24),",",INDEX('LŠZ H'!A$2:AM$2000,B1199,26)," ",INDEX('LŠZ H'!A$2:AM$2000,B1199,25)))</f>
        <v xml:space="preserve">, </v>
      </c>
      <c r="L1199" s="297">
        <f>IF(A1199="P",INDEX('LŠZ P'!A$2:AN$2000,B1199,20),INDEX('LŠZ H'!A$2:AM$2000,B1199,20))</f>
        <v>0</v>
      </c>
      <c r="M1199" s="297" t="str">
        <f>IF(A1199="P",CONCATENATE(INDEX('LŠZ P'!A$2:AN$2000,B1199,3),"/",INDEX('LŠZ P'!A$2:AN$2000,B1199,4)),CONCATENATE(INDEX('LŠZ H'!A$2:AM$2000,B1199,3),"/",INDEX('LŠZ H'!A$2:AM$2000,B1199,4)))</f>
        <v>/</v>
      </c>
      <c r="N1199" s="297" t="str">
        <f>IF(A1199="P",CONCATENATE(INDEX('LŠZ P'!A$2:AN$2000,B1199,23),";",INDEX('LŠZ P'!A$2:AN$2000,B1199,42)),CONCATENATE(INDEX('LŠZ H'!A$2:AM$2000,B1199,23),";",INDEX('LŠZ H'!A$2:AM$2000,B1199,39)))</f>
        <v>;</v>
      </c>
      <c r="O1199" s="303"/>
      <c r="P1199" s="397"/>
    </row>
    <row r="1200" spans="1:16" s="395" customFormat="1">
      <c r="A1200" s="300"/>
      <c r="B1200" s="398"/>
      <c r="C1200" s="295">
        <v>1197</v>
      </c>
      <c r="D1200" s="225">
        <f>IF(A1200="P",INDEX('LŠZ P'!A$2:AN$2000,B1200,11),INDEX('LŠZ H'!A$2:AM$2000,B1200,11))</f>
        <v>0</v>
      </c>
      <c r="E1200" s="297">
        <f>IF(A1200="P",INDEX('LŠZ P'!A$2:AN$2000,B1200,5),INDEX('LŠZ H'!A$2:AM$2000,B1200,5))</f>
        <v>0</v>
      </c>
      <c r="F1200" s="298">
        <f>IF(A1200="P",INDEX('LŠZ P'!A$2:AN$2000,B1200,6),INDEX('LŠZ H'!A$2:AM$2000,B1200,6))</f>
        <v>0</v>
      </c>
      <c r="G1200" s="258">
        <f>IF(A1200="P",INDEX('LŠZ P'!A$2:AN$2000,B1200,21),INDEX('LŠZ H'!A$2:AM$2000,B1200,21))</f>
        <v>0</v>
      </c>
      <c r="H1200" s="298">
        <f>IF(A1200="P",INDEX('LŠZ P'!A$2:AN$2000,B1200,17),INDEX('LŠZ H'!A$2:AM$2000,B1200,17))</f>
        <v>0</v>
      </c>
      <c r="I1200" s="226"/>
      <c r="J1200" s="258">
        <f>IF(A1200="P",INDEX('LŠZ P'!A$2:AN$2000,B1200,2),INDEX('LŠZ H'!A$2:AM$2000,B1200,2))</f>
        <v>0</v>
      </c>
      <c r="K1200" s="299" t="str">
        <f>IF(A1200="P",CONCATENATE(INDEX('LŠZ P'!A$2:AN$2000,B1200,24),",",INDEX('LŠZ P'!A$2:AN$2000,B1200,26)," ",INDEX('LŠZ P'!A$2:AN$2000,B1200,25)),CONCATENATE(INDEX('LŠZ H'!A$2:AM$2000,B1200,24),",",INDEX('LŠZ H'!A$2:AM$2000,B1200,26)," ",INDEX('LŠZ H'!A$2:AM$2000,B1200,25)))</f>
        <v xml:space="preserve">, </v>
      </c>
      <c r="L1200" s="297">
        <f>IF(A1200="P",INDEX('LŠZ P'!A$2:AN$2000,B1200,20),INDEX('LŠZ H'!A$2:AM$2000,B1200,20))</f>
        <v>0</v>
      </c>
      <c r="M1200" s="297" t="str">
        <f>IF(A1200="P",CONCATENATE(INDEX('LŠZ P'!A$2:AN$2000,B1200,3),"/",INDEX('LŠZ P'!A$2:AN$2000,B1200,4)),CONCATENATE(INDEX('LŠZ H'!A$2:AM$2000,B1200,3),"/",INDEX('LŠZ H'!A$2:AM$2000,B1200,4)))</f>
        <v>/</v>
      </c>
      <c r="N1200" s="297" t="str">
        <f>IF(A1200="P",CONCATENATE(INDEX('LŠZ P'!A$2:AN$2000,B1200,23),";",INDEX('LŠZ P'!A$2:AN$2000,B1200,42)),CONCATENATE(INDEX('LŠZ H'!A$2:AM$2000,B1200,23),";",INDEX('LŠZ H'!A$2:AM$2000,B1200,39)))</f>
        <v>;</v>
      </c>
      <c r="O1200" s="303"/>
      <c r="P1200" s="397"/>
    </row>
    <row r="1201" spans="1:16" s="395" customFormat="1">
      <c r="A1201" s="300"/>
      <c r="B1201" s="398"/>
      <c r="C1201" s="295">
        <v>1198</v>
      </c>
      <c r="D1201" s="225">
        <f>IF(A1201="P",INDEX('LŠZ P'!A$2:AN$2000,B1201,11),INDEX('LŠZ H'!A$2:AM$2000,B1201,11))</f>
        <v>0</v>
      </c>
      <c r="E1201" s="297">
        <f>IF(A1201="P",INDEX('LŠZ P'!A$2:AN$2000,B1201,5),INDEX('LŠZ H'!A$2:AM$2000,B1201,5))</f>
        <v>0</v>
      </c>
      <c r="F1201" s="298">
        <f>IF(A1201="P",INDEX('LŠZ P'!A$2:AN$2000,B1201,6),INDEX('LŠZ H'!A$2:AM$2000,B1201,6))</f>
        <v>0</v>
      </c>
      <c r="G1201" s="258">
        <f>IF(A1201="P",INDEX('LŠZ P'!A$2:AN$2000,B1201,21),INDEX('LŠZ H'!A$2:AM$2000,B1201,21))</f>
        <v>0</v>
      </c>
      <c r="H1201" s="298">
        <f>IF(A1201="P",INDEX('LŠZ P'!A$2:AN$2000,B1201,17),INDEX('LŠZ H'!A$2:AM$2000,B1201,17))</f>
        <v>0</v>
      </c>
      <c r="I1201" s="226"/>
      <c r="J1201" s="258">
        <f>IF(A1201="P",INDEX('LŠZ P'!A$2:AN$2000,B1201,2),INDEX('LŠZ H'!A$2:AM$2000,B1201,2))</f>
        <v>0</v>
      </c>
      <c r="K1201" s="299" t="str">
        <f>IF(A1201="P",CONCATENATE(INDEX('LŠZ P'!A$2:AN$2000,B1201,24),",",INDEX('LŠZ P'!A$2:AN$2000,B1201,26)," ",INDEX('LŠZ P'!A$2:AN$2000,B1201,25)),CONCATENATE(INDEX('LŠZ H'!A$2:AM$2000,B1201,24),",",INDEX('LŠZ H'!A$2:AM$2000,B1201,26)," ",INDEX('LŠZ H'!A$2:AM$2000,B1201,25)))</f>
        <v xml:space="preserve">, </v>
      </c>
      <c r="L1201" s="297">
        <f>IF(A1201="P",INDEX('LŠZ P'!A$2:AN$2000,B1201,20),INDEX('LŠZ H'!A$2:AM$2000,B1201,20))</f>
        <v>0</v>
      </c>
      <c r="M1201" s="297" t="str">
        <f>IF(A1201="P",CONCATENATE(INDEX('LŠZ P'!A$2:AN$2000,B1201,3),"/",INDEX('LŠZ P'!A$2:AN$2000,B1201,4)),CONCATENATE(INDEX('LŠZ H'!A$2:AM$2000,B1201,3),"/",INDEX('LŠZ H'!A$2:AM$2000,B1201,4)))</f>
        <v>/</v>
      </c>
      <c r="N1201" s="297" t="str">
        <f>IF(A1201="P",CONCATENATE(INDEX('LŠZ P'!A$2:AN$2000,B1201,23),";",INDEX('LŠZ P'!A$2:AN$2000,B1201,42)),CONCATENATE(INDEX('LŠZ H'!A$2:AM$2000,B1201,23),";",INDEX('LŠZ H'!A$2:AM$2000,B1201,39)))</f>
        <v>;</v>
      </c>
      <c r="O1201" s="303"/>
      <c r="P1201" s="397"/>
    </row>
    <row r="1202" spans="1:16" s="395" customFormat="1">
      <c r="A1202" s="300"/>
      <c r="B1202" s="398"/>
      <c r="C1202" s="295">
        <v>1199</v>
      </c>
      <c r="D1202" s="225">
        <f>IF(A1202="P",INDEX('LŠZ P'!A$2:AN$2000,B1202,11),INDEX('LŠZ H'!A$2:AM$2000,B1202,11))</f>
        <v>0</v>
      </c>
      <c r="E1202" s="297">
        <f>IF(A1202="P",INDEX('LŠZ P'!A$2:AN$2000,B1202,5),INDEX('LŠZ H'!A$2:AM$2000,B1202,5))</f>
        <v>0</v>
      </c>
      <c r="F1202" s="298">
        <f>IF(A1202="P",INDEX('LŠZ P'!A$2:AN$2000,B1202,6),INDEX('LŠZ H'!A$2:AM$2000,B1202,6))</f>
        <v>0</v>
      </c>
      <c r="G1202" s="258">
        <f>IF(A1202="P",INDEX('LŠZ P'!A$2:AN$2000,B1202,21),INDEX('LŠZ H'!A$2:AM$2000,B1202,21))</f>
        <v>0</v>
      </c>
      <c r="H1202" s="298">
        <f>IF(A1202="P",INDEX('LŠZ P'!A$2:AN$2000,B1202,17),INDEX('LŠZ H'!A$2:AM$2000,B1202,17))</f>
        <v>0</v>
      </c>
      <c r="I1202" s="226"/>
      <c r="J1202" s="258">
        <f>IF(A1202="P",INDEX('LŠZ P'!A$2:AN$2000,B1202,2),INDEX('LŠZ H'!A$2:AM$2000,B1202,2))</f>
        <v>0</v>
      </c>
      <c r="K1202" s="299" t="str">
        <f>IF(A1202="P",CONCATENATE(INDEX('LŠZ P'!A$2:AN$2000,B1202,24),",",INDEX('LŠZ P'!A$2:AN$2000,B1202,26)," ",INDEX('LŠZ P'!A$2:AN$2000,B1202,25)),CONCATENATE(INDEX('LŠZ H'!A$2:AM$2000,B1202,24),",",INDEX('LŠZ H'!A$2:AM$2000,B1202,26)," ",INDEX('LŠZ H'!A$2:AM$2000,B1202,25)))</f>
        <v xml:space="preserve">, </v>
      </c>
      <c r="L1202" s="297">
        <f>IF(A1202="P",INDEX('LŠZ P'!A$2:AN$2000,B1202,20),INDEX('LŠZ H'!A$2:AM$2000,B1202,20))</f>
        <v>0</v>
      </c>
      <c r="M1202" s="297" t="str">
        <f>IF(A1202="P",CONCATENATE(INDEX('LŠZ P'!A$2:AN$2000,B1202,3),"/",INDEX('LŠZ P'!A$2:AN$2000,B1202,4)),CONCATENATE(INDEX('LŠZ H'!A$2:AM$2000,B1202,3),"/",INDEX('LŠZ H'!A$2:AM$2000,B1202,4)))</f>
        <v>/</v>
      </c>
      <c r="N1202" s="297" t="str">
        <f>IF(A1202="P",CONCATENATE(INDEX('LŠZ P'!A$2:AN$2000,B1202,23),";",INDEX('LŠZ P'!A$2:AN$2000,B1202,42)),CONCATENATE(INDEX('LŠZ H'!A$2:AM$2000,B1202,23),";",INDEX('LŠZ H'!A$2:AM$2000,B1202,39)))</f>
        <v>;</v>
      </c>
      <c r="O1202" s="303"/>
      <c r="P1202" s="397"/>
    </row>
    <row r="1203" spans="1:16" s="395" customFormat="1">
      <c r="A1203" s="300"/>
      <c r="B1203" s="398"/>
      <c r="C1203" s="295">
        <v>1200</v>
      </c>
      <c r="D1203" s="225">
        <f>IF(A1203="P",INDEX('LŠZ P'!A$2:AN$2000,B1203,11),INDEX('LŠZ H'!A$2:AM$2000,B1203,11))</f>
        <v>0</v>
      </c>
      <c r="E1203" s="297">
        <f>IF(A1203="P",INDEX('LŠZ P'!A$2:AN$2000,B1203,5),INDEX('LŠZ H'!A$2:AM$2000,B1203,5))</f>
        <v>0</v>
      </c>
      <c r="F1203" s="298">
        <f>IF(A1203="P",INDEX('LŠZ P'!A$2:AN$2000,B1203,6),INDEX('LŠZ H'!A$2:AM$2000,B1203,6))</f>
        <v>0</v>
      </c>
      <c r="G1203" s="258">
        <f>IF(A1203="P",INDEX('LŠZ P'!A$2:AN$2000,B1203,21),INDEX('LŠZ H'!A$2:AM$2000,B1203,21))</f>
        <v>0</v>
      </c>
      <c r="H1203" s="298">
        <f>IF(A1203="P",INDEX('LŠZ P'!A$2:AN$2000,B1203,17),INDEX('LŠZ H'!A$2:AM$2000,B1203,17))</f>
        <v>0</v>
      </c>
      <c r="I1203" s="226"/>
      <c r="J1203" s="258">
        <f>IF(A1203="P",INDEX('LŠZ P'!A$2:AN$2000,B1203,2),INDEX('LŠZ H'!A$2:AM$2000,B1203,2))</f>
        <v>0</v>
      </c>
      <c r="K1203" s="299" t="str">
        <f>IF(A1203="P",CONCATENATE(INDEX('LŠZ P'!A$2:AN$2000,B1203,24),",",INDEX('LŠZ P'!A$2:AN$2000,B1203,26)," ",INDEX('LŠZ P'!A$2:AN$2000,B1203,25)),CONCATENATE(INDEX('LŠZ H'!A$2:AM$2000,B1203,24),",",INDEX('LŠZ H'!A$2:AM$2000,B1203,26)," ",INDEX('LŠZ H'!A$2:AM$2000,B1203,25)))</f>
        <v xml:space="preserve">, </v>
      </c>
      <c r="L1203" s="297">
        <f>IF(A1203="P",INDEX('LŠZ P'!A$2:AN$2000,B1203,20),INDEX('LŠZ H'!A$2:AM$2000,B1203,20))</f>
        <v>0</v>
      </c>
      <c r="M1203" s="297" t="str">
        <f>IF(A1203="P",CONCATENATE(INDEX('LŠZ P'!A$2:AN$2000,B1203,3),"/",INDEX('LŠZ P'!A$2:AN$2000,B1203,4)),CONCATENATE(INDEX('LŠZ H'!A$2:AM$2000,B1203,3),"/",INDEX('LŠZ H'!A$2:AM$2000,B1203,4)))</f>
        <v>/</v>
      </c>
      <c r="N1203" s="297" t="str">
        <f>IF(A1203="P",CONCATENATE(INDEX('LŠZ P'!A$2:AN$2000,B1203,23),";",INDEX('LŠZ P'!A$2:AN$2000,B1203,42)),CONCATENATE(INDEX('LŠZ H'!A$2:AM$2000,B1203,23),";",INDEX('LŠZ H'!A$2:AM$2000,B1203,39)))</f>
        <v>;</v>
      </c>
      <c r="O1203" s="303"/>
      <c r="P1203" s="397"/>
    </row>
    <row r="1204" spans="1:16" s="395" customFormat="1">
      <c r="A1204" s="300"/>
      <c r="B1204" s="398"/>
      <c r="C1204" s="295">
        <v>1201</v>
      </c>
      <c r="D1204" s="225">
        <f>IF(A1204="P",INDEX('LŠZ P'!A$2:AN$2000,B1204,11),INDEX('LŠZ H'!A$2:AM$2000,B1204,11))</f>
        <v>0</v>
      </c>
      <c r="E1204" s="297">
        <f>IF(A1204="P",INDEX('LŠZ P'!A$2:AN$2000,B1204,5),INDEX('LŠZ H'!A$2:AM$2000,B1204,5))</f>
        <v>0</v>
      </c>
      <c r="F1204" s="298">
        <f>IF(A1204="P",INDEX('LŠZ P'!A$2:AN$2000,B1204,6),INDEX('LŠZ H'!A$2:AM$2000,B1204,6))</f>
        <v>0</v>
      </c>
      <c r="G1204" s="258">
        <f>IF(A1204="P",INDEX('LŠZ P'!A$2:AN$2000,B1204,21),INDEX('LŠZ H'!A$2:AM$2000,B1204,21))</f>
        <v>0</v>
      </c>
      <c r="H1204" s="298">
        <f>IF(A1204="P",INDEX('LŠZ P'!A$2:AN$2000,B1204,17),INDEX('LŠZ H'!A$2:AM$2000,B1204,17))</f>
        <v>0</v>
      </c>
      <c r="I1204" s="226"/>
      <c r="J1204" s="258">
        <f>IF(A1204="P",INDEX('LŠZ P'!A$2:AN$2000,B1204,2),INDEX('LŠZ H'!A$2:AM$2000,B1204,2))</f>
        <v>0</v>
      </c>
      <c r="K1204" s="299" t="str">
        <f>IF(A1204="P",CONCATENATE(INDEX('LŠZ P'!A$2:AN$2000,B1204,24),",",INDEX('LŠZ P'!A$2:AN$2000,B1204,26)," ",INDEX('LŠZ P'!A$2:AN$2000,B1204,25)),CONCATENATE(INDEX('LŠZ H'!A$2:AM$2000,B1204,24),",",INDEX('LŠZ H'!A$2:AM$2000,B1204,26)," ",INDEX('LŠZ H'!A$2:AM$2000,B1204,25)))</f>
        <v xml:space="preserve">, </v>
      </c>
      <c r="L1204" s="297">
        <f>IF(A1204="P",INDEX('LŠZ P'!A$2:AN$2000,B1204,20),INDEX('LŠZ H'!A$2:AM$2000,B1204,20))</f>
        <v>0</v>
      </c>
      <c r="M1204" s="297" t="str">
        <f>IF(A1204="P",CONCATENATE(INDEX('LŠZ P'!A$2:AN$2000,B1204,3),"/",INDEX('LŠZ P'!A$2:AN$2000,B1204,4)),CONCATENATE(INDEX('LŠZ H'!A$2:AM$2000,B1204,3),"/",INDEX('LŠZ H'!A$2:AM$2000,B1204,4)))</f>
        <v>/</v>
      </c>
      <c r="N1204" s="297" t="str">
        <f>IF(A1204="P",CONCATENATE(INDEX('LŠZ P'!A$2:AN$2000,B1204,23),";",INDEX('LŠZ P'!A$2:AN$2000,B1204,42)),CONCATENATE(INDEX('LŠZ H'!A$2:AM$2000,B1204,23),";",INDEX('LŠZ H'!A$2:AM$2000,B1204,39)))</f>
        <v>;</v>
      </c>
      <c r="O1204" s="303"/>
      <c r="P1204" s="397"/>
    </row>
    <row r="1205" spans="1:16" s="395" customFormat="1">
      <c r="A1205" s="300"/>
      <c r="B1205" s="398"/>
      <c r="C1205" s="295">
        <v>1202</v>
      </c>
      <c r="D1205" s="225">
        <f>IF(A1205="P",INDEX('LŠZ P'!A$2:AN$2000,B1205,11),INDEX('LŠZ H'!A$2:AM$2000,B1205,11))</f>
        <v>0</v>
      </c>
      <c r="E1205" s="297">
        <f>IF(A1205="P",INDEX('LŠZ P'!A$2:AN$2000,B1205,5),INDEX('LŠZ H'!A$2:AM$2000,B1205,5))</f>
        <v>0</v>
      </c>
      <c r="F1205" s="298">
        <f>IF(A1205="P",INDEX('LŠZ P'!A$2:AN$2000,B1205,6),INDEX('LŠZ H'!A$2:AM$2000,B1205,6))</f>
        <v>0</v>
      </c>
      <c r="G1205" s="258">
        <f>IF(A1205="P",INDEX('LŠZ P'!A$2:AN$2000,B1205,21),INDEX('LŠZ H'!A$2:AM$2000,B1205,21))</f>
        <v>0</v>
      </c>
      <c r="H1205" s="298">
        <f>IF(A1205="P",INDEX('LŠZ P'!A$2:AN$2000,B1205,17),INDEX('LŠZ H'!A$2:AM$2000,B1205,17))</f>
        <v>0</v>
      </c>
      <c r="I1205" s="226"/>
      <c r="J1205" s="258">
        <f>IF(A1205="P",INDEX('LŠZ P'!A$2:AN$2000,B1205,2),INDEX('LŠZ H'!A$2:AM$2000,B1205,2))</f>
        <v>0</v>
      </c>
      <c r="K1205" s="299" t="str">
        <f>IF(A1205="P",CONCATENATE(INDEX('LŠZ P'!A$2:AN$2000,B1205,24),",",INDEX('LŠZ P'!A$2:AN$2000,B1205,26)," ",INDEX('LŠZ P'!A$2:AN$2000,B1205,25)),CONCATENATE(INDEX('LŠZ H'!A$2:AM$2000,B1205,24),",",INDEX('LŠZ H'!A$2:AM$2000,B1205,26)," ",INDEX('LŠZ H'!A$2:AM$2000,B1205,25)))</f>
        <v xml:space="preserve">, </v>
      </c>
      <c r="L1205" s="297">
        <f>IF(A1205="P",INDEX('LŠZ P'!A$2:AN$2000,B1205,20),INDEX('LŠZ H'!A$2:AM$2000,B1205,20))</f>
        <v>0</v>
      </c>
      <c r="M1205" s="297" t="str">
        <f>IF(A1205="P",CONCATENATE(INDEX('LŠZ P'!A$2:AN$2000,B1205,3),"/",INDEX('LŠZ P'!A$2:AN$2000,B1205,4)),CONCATENATE(INDEX('LŠZ H'!A$2:AM$2000,B1205,3),"/",INDEX('LŠZ H'!A$2:AM$2000,B1205,4)))</f>
        <v>/</v>
      </c>
      <c r="N1205" s="297" t="str">
        <f>IF(A1205="P",CONCATENATE(INDEX('LŠZ P'!A$2:AN$2000,B1205,23),";",INDEX('LŠZ P'!A$2:AN$2000,B1205,42)),CONCATENATE(INDEX('LŠZ H'!A$2:AM$2000,B1205,23),";",INDEX('LŠZ H'!A$2:AM$2000,B1205,39)))</f>
        <v>;</v>
      </c>
      <c r="O1205" s="303"/>
      <c r="P1205" s="397"/>
    </row>
    <row r="1206" spans="1:16" s="395" customFormat="1">
      <c r="A1206" s="300"/>
      <c r="B1206" s="398"/>
      <c r="C1206" s="295">
        <v>1203</v>
      </c>
      <c r="D1206" s="225">
        <f>IF(A1206="P",INDEX('LŠZ P'!A$2:AN$2000,B1206,11),INDEX('LŠZ H'!A$2:AM$2000,B1206,11))</f>
        <v>0</v>
      </c>
      <c r="E1206" s="297">
        <f>IF(A1206="P",INDEX('LŠZ P'!A$2:AN$2000,B1206,5),INDEX('LŠZ H'!A$2:AM$2000,B1206,5))</f>
        <v>0</v>
      </c>
      <c r="F1206" s="298">
        <f>IF(A1206="P",INDEX('LŠZ P'!A$2:AN$2000,B1206,6),INDEX('LŠZ H'!A$2:AM$2000,B1206,6))</f>
        <v>0</v>
      </c>
      <c r="G1206" s="258">
        <f>IF(A1206="P",INDEX('LŠZ P'!A$2:AN$2000,B1206,21),INDEX('LŠZ H'!A$2:AM$2000,B1206,21))</f>
        <v>0</v>
      </c>
      <c r="H1206" s="298">
        <f>IF(A1206="P",INDEX('LŠZ P'!A$2:AN$2000,B1206,17),INDEX('LŠZ H'!A$2:AM$2000,B1206,17))</f>
        <v>0</v>
      </c>
      <c r="I1206" s="226"/>
      <c r="J1206" s="258">
        <f>IF(A1206="P",INDEX('LŠZ P'!A$2:AN$2000,B1206,2),INDEX('LŠZ H'!A$2:AM$2000,B1206,2))</f>
        <v>0</v>
      </c>
      <c r="K1206" s="299" t="str">
        <f>IF(A1206="P",CONCATENATE(INDEX('LŠZ P'!A$2:AN$2000,B1206,24),",",INDEX('LŠZ P'!A$2:AN$2000,B1206,26)," ",INDEX('LŠZ P'!A$2:AN$2000,B1206,25)),CONCATENATE(INDEX('LŠZ H'!A$2:AM$2000,B1206,24),",",INDEX('LŠZ H'!A$2:AM$2000,B1206,26)," ",INDEX('LŠZ H'!A$2:AM$2000,B1206,25)))</f>
        <v xml:space="preserve">, </v>
      </c>
      <c r="L1206" s="297">
        <f>IF(A1206="P",INDEX('LŠZ P'!A$2:AN$2000,B1206,20),INDEX('LŠZ H'!A$2:AM$2000,B1206,20))</f>
        <v>0</v>
      </c>
      <c r="M1206" s="297" t="str">
        <f>IF(A1206="P",CONCATENATE(INDEX('LŠZ P'!A$2:AN$2000,B1206,3),"/",INDEX('LŠZ P'!A$2:AN$2000,B1206,4)),CONCATENATE(INDEX('LŠZ H'!A$2:AM$2000,B1206,3),"/",INDEX('LŠZ H'!A$2:AM$2000,B1206,4)))</f>
        <v>/</v>
      </c>
      <c r="N1206" s="297" t="str">
        <f>IF(A1206="P",CONCATENATE(INDEX('LŠZ P'!A$2:AN$2000,B1206,23),";",INDEX('LŠZ P'!A$2:AN$2000,B1206,42)),CONCATENATE(INDEX('LŠZ H'!A$2:AM$2000,B1206,23),";",INDEX('LŠZ H'!A$2:AM$2000,B1206,39)))</f>
        <v>;</v>
      </c>
      <c r="O1206" s="303"/>
      <c r="P1206" s="397"/>
    </row>
    <row r="1207" spans="1:16" s="395" customFormat="1">
      <c r="A1207" s="300"/>
      <c r="B1207" s="398"/>
      <c r="C1207" s="295">
        <v>1204</v>
      </c>
      <c r="D1207" s="225">
        <f>IF(A1207="P",INDEX('LŠZ P'!A$2:AN$2000,B1207,11),INDEX('LŠZ H'!A$2:AM$2000,B1207,11))</f>
        <v>0</v>
      </c>
      <c r="E1207" s="297">
        <f>IF(A1207="P",INDEX('LŠZ P'!A$2:AN$2000,B1207,5),INDEX('LŠZ H'!A$2:AM$2000,B1207,5))</f>
        <v>0</v>
      </c>
      <c r="F1207" s="298">
        <f>IF(A1207="P",INDEX('LŠZ P'!A$2:AN$2000,B1207,6),INDEX('LŠZ H'!A$2:AM$2000,B1207,6))</f>
        <v>0</v>
      </c>
      <c r="G1207" s="258">
        <f>IF(A1207="P",INDEX('LŠZ P'!A$2:AN$2000,B1207,21),INDEX('LŠZ H'!A$2:AM$2000,B1207,21))</f>
        <v>0</v>
      </c>
      <c r="H1207" s="298">
        <f>IF(A1207="P",INDEX('LŠZ P'!A$2:AN$2000,B1207,17),INDEX('LŠZ H'!A$2:AM$2000,B1207,17))</f>
        <v>0</v>
      </c>
      <c r="I1207" s="226"/>
      <c r="J1207" s="258">
        <f>IF(A1207="P",INDEX('LŠZ P'!A$2:AN$2000,B1207,2),INDEX('LŠZ H'!A$2:AM$2000,B1207,2))</f>
        <v>0</v>
      </c>
      <c r="K1207" s="299" t="str">
        <f>IF(A1207="P",CONCATENATE(INDEX('LŠZ P'!A$2:AN$2000,B1207,24),",",INDEX('LŠZ P'!A$2:AN$2000,B1207,26)," ",INDEX('LŠZ P'!A$2:AN$2000,B1207,25)),CONCATENATE(INDEX('LŠZ H'!A$2:AM$2000,B1207,24),",",INDEX('LŠZ H'!A$2:AM$2000,B1207,26)," ",INDEX('LŠZ H'!A$2:AM$2000,B1207,25)))</f>
        <v xml:space="preserve">, </v>
      </c>
      <c r="L1207" s="297">
        <f>IF(A1207="P",INDEX('LŠZ P'!A$2:AN$2000,B1207,20),INDEX('LŠZ H'!A$2:AM$2000,B1207,20))</f>
        <v>0</v>
      </c>
      <c r="M1207" s="297" t="str">
        <f>IF(A1207="P",CONCATENATE(INDEX('LŠZ P'!A$2:AN$2000,B1207,3),"/",INDEX('LŠZ P'!A$2:AN$2000,B1207,4)),CONCATENATE(INDEX('LŠZ H'!A$2:AM$2000,B1207,3),"/",INDEX('LŠZ H'!A$2:AM$2000,B1207,4)))</f>
        <v>/</v>
      </c>
      <c r="N1207" s="297" t="str">
        <f>IF(A1207="P",CONCATENATE(INDEX('LŠZ P'!A$2:AN$2000,B1207,23),";",INDEX('LŠZ P'!A$2:AN$2000,B1207,42)),CONCATENATE(INDEX('LŠZ H'!A$2:AM$2000,B1207,23),";",INDEX('LŠZ H'!A$2:AM$2000,B1207,39)))</f>
        <v>;</v>
      </c>
      <c r="O1207" s="303"/>
      <c r="P1207" s="397"/>
    </row>
    <row r="1208" spans="1:16" s="395" customFormat="1">
      <c r="A1208" s="300"/>
      <c r="B1208" s="398"/>
      <c r="C1208" s="295">
        <v>1205</v>
      </c>
      <c r="D1208" s="225">
        <f>IF(A1208="P",INDEX('LŠZ P'!A$2:AN$2000,B1208,11),INDEX('LŠZ H'!A$2:AM$2000,B1208,11))</f>
        <v>0</v>
      </c>
      <c r="E1208" s="297">
        <f>IF(A1208="P",INDEX('LŠZ P'!A$2:AN$2000,B1208,5),INDEX('LŠZ H'!A$2:AM$2000,B1208,5))</f>
        <v>0</v>
      </c>
      <c r="F1208" s="298">
        <f>IF(A1208="P",INDEX('LŠZ P'!A$2:AN$2000,B1208,6),INDEX('LŠZ H'!A$2:AM$2000,B1208,6))</f>
        <v>0</v>
      </c>
      <c r="G1208" s="258">
        <f>IF(A1208="P",INDEX('LŠZ P'!A$2:AN$2000,B1208,21),INDEX('LŠZ H'!A$2:AM$2000,B1208,21))</f>
        <v>0</v>
      </c>
      <c r="H1208" s="298">
        <f>IF(A1208="P",INDEX('LŠZ P'!A$2:AN$2000,B1208,17),INDEX('LŠZ H'!A$2:AM$2000,B1208,17))</f>
        <v>0</v>
      </c>
      <c r="I1208" s="226"/>
      <c r="J1208" s="258">
        <f>IF(A1208="P",INDEX('LŠZ P'!A$2:AN$2000,B1208,2),INDEX('LŠZ H'!A$2:AM$2000,B1208,2))</f>
        <v>0</v>
      </c>
      <c r="K1208" s="299" t="str">
        <f>IF(A1208="P",CONCATENATE(INDEX('LŠZ P'!A$2:AN$2000,B1208,24),",",INDEX('LŠZ P'!A$2:AN$2000,B1208,26)," ",INDEX('LŠZ P'!A$2:AN$2000,B1208,25)),CONCATENATE(INDEX('LŠZ H'!A$2:AM$2000,B1208,24),",",INDEX('LŠZ H'!A$2:AM$2000,B1208,26)," ",INDEX('LŠZ H'!A$2:AM$2000,B1208,25)))</f>
        <v xml:space="preserve">, </v>
      </c>
      <c r="L1208" s="297">
        <f>IF(A1208="P",INDEX('LŠZ P'!A$2:AN$2000,B1208,20),INDEX('LŠZ H'!A$2:AM$2000,B1208,20))</f>
        <v>0</v>
      </c>
      <c r="M1208" s="297" t="str">
        <f>IF(A1208="P",CONCATENATE(INDEX('LŠZ P'!A$2:AN$2000,B1208,3),"/",INDEX('LŠZ P'!A$2:AN$2000,B1208,4)),CONCATENATE(INDEX('LŠZ H'!A$2:AM$2000,B1208,3),"/",INDEX('LŠZ H'!A$2:AM$2000,B1208,4)))</f>
        <v>/</v>
      </c>
      <c r="N1208" s="297" t="str">
        <f>IF(A1208="P",CONCATENATE(INDEX('LŠZ P'!A$2:AN$2000,B1208,23),";",INDEX('LŠZ P'!A$2:AN$2000,B1208,42)),CONCATENATE(INDEX('LŠZ H'!A$2:AM$2000,B1208,23),";",INDEX('LŠZ H'!A$2:AM$2000,B1208,39)))</f>
        <v>;</v>
      </c>
      <c r="O1208" s="303"/>
      <c r="P1208" s="397"/>
    </row>
    <row r="1209" spans="1:16" s="395" customFormat="1">
      <c r="A1209" s="300"/>
      <c r="B1209" s="398"/>
      <c r="C1209" s="295">
        <v>1206</v>
      </c>
      <c r="D1209" s="225">
        <f>IF(A1209="P",INDEX('LŠZ P'!A$2:AN$2000,B1209,11),INDEX('LŠZ H'!A$2:AM$2000,B1209,11))</f>
        <v>0</v>
      </c>
      <c r="E1209" s="297">
        <f>IF(A1209="P",INDEX('LŠZ P'!A$2:AN$2000,B1209,5),INDEX('LŠZ H'!A$2:AM$2000,B1209,5))</f>
        <v>0</v>
      </c>
      <c r="F1209" s="298">
        <f>IF(A1209="P",INDEX('LŠZ P'!A$2:AN$2000,B1209,6),INDEX('LŠZ H'!A$2:AM$2000,B1209,6))</f>
        <v>0</v>
      </c>
      <c r="G1209" s="258">
        <f>IF(A1209="P",INDEX('LŠZ P'!A$2:AN$2000,B1209,21),INDEX('LŠZ H'!A$2:AM$2000,B1209,21))</f>
        <v>0</v>
      </c>
      <c r="H1209" s="298">
        <f>IF(A1209="P",INDEX('LŠZ P'!A$2:AN$2000,B1209,17),INDEX('LŠZ H'!A$2:AM$2000,B1209,17))</f>
        <v>0</v>
      </c>
      <c r="I1209" s="226"/>
      <c r="J1209" s="258">
        <f>IF(A1209="P",INDEX('LŠZ P'!A$2:AN$2000,B1209,2),INDEX('LŠZ H'!A$2:AM$2000,B1209,2))</f>
        <v>0</v>
      </c>
      <c r="K1209" s="299" t="str">
        <f>IF(A1209="P",CONCATENATE(INDEX('LŠZ P'!A$2:AN$2000,B1209,24),",",INDEX('LŠZ P'!A$2:AN$2000,B1209,26)," ",INDEX('LŠZ P'!A$2:AN$2000,B1209,25)),CONCATENATE(INDEX('LŠZ H'!A$2:AM$2000,B1209,24),",",INDEX('LŠZ H'!A$2:AM$2000,B1209,26)," ",INDEX('LŠZ H'!A$2:AM$2000,B1209,25)))</f>
        <v xml:space="preserve">, </v>
      </c>
      <c r="L1209" s="297">
        <f>IF(A1209="P",INDEX('LŠZ P'!A$2:AN$2000,B1209,20),INDEX('LŠZ H'!A$2:AM$2000,B1209,20))</f>
        <v>0</v>
      </c>
      <c r="M1209" s="297" t="str">
        <f>IF(A1209="P",CONCATENATE(INDEX('LŠZ P'!A$2:AN$2000,B1209,3),"/",INDEX('LŠZ P'!A$2:AN$2000,B1209,4)),CONCATENATE(INDEX('LŠZ H'!A$2:AM$2000,B1209,3),"/",INDEX('LŠZ H'!A$2:AM$2000,B1209,4)))</f>
        <v>/</v>
      </c>
      <c r="N1209" s="297" t="str">
        <f>IF(A1209="P",CONCATENATE(INDEX('LŠZ P'!A$2:AN$2000,B1209,23),";",INDEX('LŠZ P'!A$2:AN$2000,B1209,42)),CONCATENATE(INDEX('LŠZ H'!A$2:AM$2000,B1209,23),";",INDEX('LŠZ H'!A$2:AM$2000,B1209,39)))</f>
        <v>;</v>
      </c>
      <c r="O1209" s="303"/>
      <c r="P1209" s="397"/>
    </row>
    <row r="1210" spans="1:16" s="395" customFormat="1">
      <c r="A1210" s="300"/>
      <c r="B1210" s="398"/>
      <c r="C1210" s="295">
        <v>1207</v>
      </c>
      <c r="D1210" s="225">
        <f>IF(A1210="P",INDEX('LŠZ P'!A$2:AN$2000,B1210,11),INDEX('LŠZ H'!A$2:AM$2000,B1210,11))</f>
        <v>0</v>
      </c>
      <c r="E1210" s="297">
        <f>IF(A1210="P",INDEX('LŠZ P'!A$2:AN$2000,B1210,5),INDEX('LŠZ H'!A$2:AM$2000,B1210,5))</f>
        <v>0</v>
      </c>
      <c r="F1210" s="298">
        <f>IF(A1210="P",INDEX('LŠZ P'!A$2:AN$2000,B1210,6),INDEX('LŠZ H'!A$2:AM$2000,B1210,6))</f>
        <v>0</v>
      </c>
      <c r="G1210" s="258">
        <f>IF(A1210="P",INDEX('LŠZ P'!A$2:AN$2000,B1210,21),INDEX('LŠZ H'!A$2:AM$2000,B1210,21))</f>
        <v>0</v>
      </c>
      <c r="H1210" s="298">
        <f>IF(A1210="P",INDEX('LŠZ P'!A$2:AN$2000,B1210,17),INDEX('LŠZ H'!A$2:AM$2000,B1210,17))</f>
        <v>0</v>
      </c>
      <c r="I1210" s="226"/>
      <c r="J1210" s="258">
        <f>IF(A1210="P",INDEX('LŠZ P'!A$2:AN$2000,B1210,2),INDEX('LŠZ H'!A$2:AM$2000,B1210,2))</f>
        <v>0</v>
      </c>
      <c r="K1210" s="299" t="str">
        <f>IF(A1210="P",CONCATENATE(INDEX('LŠZ P'!A$2:AN$2000,B1210,24),",",INDEX('LŠZ P'!A$2:AN$2000,B1210,26)," ",INDEX('LŠZ P'!A$2:AN$2000,B1210,25)),CONCATENATE(INDEX('LŠZ H'!A$2:AM$2000,B1210,24),",",INDEX('LŠZ H'!A$2:AM$2000,B1210,26)," ",INDEX('LŠZ H'!A$2:AM$2000,B1210,25)))</f>
        <v xml:space="preserve">, </v>
      </c>
      <c r="L1210" s="297">
        <f>IF(A1210="P",INDEX('LŠZ P'!A$2:AN$2000,B1210,20),INDEX('LŠZ H'!A$2:AM$2000,B1210,20))</f>
        <v>0</v>
      </c>
      <c r="M1210" s="297" t="str">
        <f>IF(A1210="P",CONCATENATE(INDEX('LŠZ P'!A$2:AN$2000,B1210,3),"/",INDEX('LŠZ P'!A$2:AN$2000,B1210,4)),CONCATENATE(INDEX('LŠZ H'!A$2:AM$2000,B1210,3),"/",INDEX('LŠZ H'!A$2:AM$2000,B1210,4)))</f>
        <v>/</v>
      </c>
      <c r="N1210" s="297" t="str">
        <f>IF(A1210="P",CONCATENATE(INDEX('LŠZ P'!A$2:AN$2000,B1210,23),";",INDEX('LŠZ P'!A$2:AN$2000,B1210,42)),CONCATENATE(INDEX('LŠZ H'!A$2:AM$2000,B1210,23),";",INDEX('LŠZ H'!A$2:AM$2000,B1210,39)))</f>
        <v>;</v>
      </c>
      <c r="O1210" s="303"/>
      <c r="P1210" s="397"/>
    </row>
    <row r="1211" spans="1:16" s="395" customFormat="1">
      <c r="A1211" s="300"/>
      <c r="B1211" s="398"/>
      <c r="C1211" s="295">
        <v>1208</v>
      </c>
      <c r="D1211" s="225">
        <f>IF(A1211="P",INDEX('LŠZ P'!A$2:AN$2000,B1211,11),INDEX('LŠZ H'!A$2:AM$2000,B1211,11))</f>
        <v>0</v>
      </c>
      <c r="E1211" s="297">
        <f>IF(A1211="P",INDEX('LŠZ P'!A$2:AN$2000,B1211,5),INDEX('LŠZ H'!A$2:AM$2000,B1211,5))</f>
        <v>0</v>
      </c>
      <c r="F1211" s="298">
        <f>IF(A1211="P",INDEX('LŠZ P'!A$2:AN$2000,B1211,6),INDEX('LŠZ H'!A$2:AM$2000,B1211,6))</f>
        <v>0</v>
      </c>
      <c r="G1211" s="258">
        <f>IF(A1211="P",INDEX('LŠZ P'!A$2:AN$2000,B1211,21),INDEX('LŠZ H'!A$2:AM$2000,B1211,21))</f>
        <v>0</v>
      </c>
      <c r="H1211" s="298">
        <f>IF(A1211="P",INDEX('LŠZ P'!A$2:AN$2000,B1211,17),INDEX('LŠZ H'!A$2:AM$2000,B1211,17))</f>
        <v>0</v>
      </c>
      <c r="I1211" s="226"/>
      <c r="J1211" s="258">
        <f>IF(A1211="P",INDEX('LŠZ P'!A$2:AN$2000,B1211,2),INDEX('LŠZ H'!A$2:AM$2000,B1211,2))</f>
        <v>0</v>
      </c>
      <c r="K1211" s="299" t="str">
        <f>IF(A1211="P",CONCATENATE(INDEX('LŠZ P'!A$2:AN$2000,B1211,24),",",INDEX('LŠZ P'!A$2:AN$2000,B1211,26)," ",INDEX('LŠZ P'!A$2:AN$2000,B1211,25)),CONCATENATE(INDEX('LŠZ H'!A$2:AM$2000,B1211,24),",",INDEX('LŠZ H'!A$2:AM$2000,B1211,26)," ",INDEX('LŠZ H'!A$2:AM$2000,B1211,25)))</f>
        <v xml:space="preserve">, </v>
      </c>
      <c r="L1211" s="297">
        <f>IF(A1211="P",INDEX('LŠZ P'!A$2:AN$2000,B1211,20),INDEX('LŠZ H'!A$2:AM$2000,B1211,20))</f>
        <v>0</v>
      </c>
      <c r="M1211" s="297" t="str">
        <f>IF(A1211="P",CONCATENATE(INDEX('LŠZ P'!A$2:AN$2000,B1211,3),"/",INDEX('LŠZ P'!A$2:AN$2000,B1211,4)),CONCATENATE(INDEX('LŠZ H'!A$2:AM$2000,B1211,3),"/",INDEX('LŠZ H'!A$2:AM$2000,B1211,4)))</f>
        <v>/</v>
      </c>
      <c r="N1211" s="297" t="str">
        <f>IF(A1211="P",CONCATENATE(INDEX('LŠZ P'!A$2:AN$2000,B1211,23),";",INDEX('LŠZ P'!A$2:AN$2000,B1211,42)),CONCATENATE(INDEX('LŠZ H'!A$2:AM$2000,B1211,23),";",INDEX('LŠZ H'!A$2:AM$2000,B1211,39)))</f>
        <v>;</v>
      </c>
      <c r="O1211" s="303"/>
      <c r="P1211" s="397"/>
    </row>
    <row r="1212" spans="1:16" s="395" customFormat="1">
      <c r="A1212" s="300"/>
      <c r="B1212" s="398"/>
      <c r="C1212" s="295">
        <v>1209</v>
      </c>
      <c r="D1212" s="225">
        <f>IF(A1212="P",INDEX('LŠZ P'!A$2:AN$2000,B1212,11),INDEX('LŠZ H'!A$2:AM$2000,B1212,11))</f>
        <v>0</v>
      </c>
      <c r="E1212" s="297">
        <f>IF(A1212="P",INDEX('LŠZ P'!A$2:AN$2000,B1212,5),INDEX('LŠZ H'!A$2:AM$2000,B1212,5))</f>
        <v>0</v>
      </c>
      <c r="F1212" s="298">
        <f>IF(A1212="P",INDEX('LŠZ P'!A$2:AN$2000,B1212,6),INDEX('LŠZ H'!A$2:AM$2000,B1212,6))</f>
        <v>0</v>
      </c>
      <c r="G1212" s="258">
        <f>IF(A1212="P",INDEX('LŠZ P'!A$2:AN$2000,B1212,21),INDEX('LŠZ H'!A$2:AM$2000,B1212,21))</f>
        <v>0</v>
      </c>
      <c r="H1212" s="298">
        <f>IF(A1212="P",INDEX('LŠZ P'!A$2:AN$2000,B1212,17),INDEX('LŠZ H'!A$2:AM$2000,B1212,17))</f>
        <v>0</v>
      </c>
      <c r="I1212" s="226"/>
      <c r="J1212" s="258">
        <f>IF(A1212="P",INDEX('LŠZ P'!A$2:AN$2000,B1212,2),INDEX('LŠZ H'!A$2:AM$2000,B1212,2))</f>
        <v>0</v>
      </c>
      <c r="K1212" s="299" t="str">
        <f>IF(A1212="P",CONCATENATE(INDEX('LŠZ P'!A$2:AN$2000,B1212,24),",",INDEX('LŠZ P'!A$2:AN$2000,B1212,26)," ",INDEX('LŠZ P'!A$2:AN$2000,B1212,25)),CONCATENATE(INDEX('LŠZ H'!A$2:AM$2000,B1212,24),",",INDEX('LŠZ H'!A$2:AM$2000,B1212,26)," ",INDEX('LŠZ H'!A$2:AM$2000,B1212,25)))</f>
        <v xml:space="preserve">, </v>
      </c>
      <c r="L1212" s="297">
        <f>IF(A1212="P",INDEX('LŠZ P'!A$2:AN$2000,B1212,20),INDEX('LŠZ H'!A$2:AM$2000,B1212,20))</f>
        <v>0</v>
      </c>
      <c r="M1212" s="297" t="str">
        <f>IF(A1212="P",CONCATENATE(INDEX('LŠZ P'!A$2:AN$2000,B1212,3),"/",INDEX('LŠZ P'!A$2:AN$2000,B1212,4)),CONCATENATE(INDEX('LŠZ H'!A$2:AM$2000,B1212,3),"/",INDEX('LŠZ H'!A$2:AM$2000,B1212,4)))</f>
        <v>/</v>
      </c>
      <c r="N1212" s="297" t="str">
        <f>IF(A1212="P",CONCATENATE(INDEX('LŠZ P'!A$2:AN$2000,B1212,23),";",INDEX('LŠZ P'!A$2:AN$2000,B1212,42)),CONCATENATE(INDEX('LŠZ H'!A$2:AM$2000,B1212,23),";",INDEX('LŠZ H'!A$2:AM$2000,B1212,39)))</f>
        <v>;</v>
      </c>
      <c r="O1212" s="303"/>
      <c r="P1212" s="397"/>
    </row>
    <row r="1213" spans="1:16" s="395" customFormat="1">
      <c r="A1213" s="300"/>
      <c r="B1213" s="398"/>
      <c r="C1213" s="295">
        <v>1210</v>
      </c>
      <c r="D1213" s="225">
        <f>IF(A1213="P",INDEX('LŠZ P'!A$2:AN$2000,B1213,11),INDEX('LŠZ H'!A$2:AM$2000,B1213,11))</f>
        <v>0</v>
      </c>
      <c r="E1213" s="297">
        <f>IF(A1213="P",INDEX('LŠZ P'!A$2:AN$2000,B1213,5),INDEX('LŠZ H'!A$2:AM$2000,B1213,5))</f>
        <v>0</v>
      </c>
      <c r="F1213" s="298">
        <f>IF(A1213="P",INDEX('LŠZ P'!A$2:AN$2000,B1213,6),INDEX('LŠZ H'!A$2:AM$2000,B1213,6))</f>
        <v>0</v>
      </c>
      <c r="G1213" s="258">
        <f>IF(A1213="P",INDEX('LŠZ P'!A$2:AN$2000,B1213,21),INDEX('LŠZ H'!A$2:AM$2000,B1213,21))</f>
        <v>0</v>
      </c>
      <c r="H1213" s="298">
        <f>IF(A1213="P",INDEX('LŠZ P'!A$2:AN$2000,B1213,17),INDEX('LŠZ H'!A$2:AM$2000,B1213,17))</f>
        <v>0</v>
      </c>
      <c r="I1213" s="226"/>
      <c r="J1213" s="258">
        <f>IF(A1213="P",INDEX('LŠZ P'!A$2:AN$2000,B1213,2),INDEX('LŠZ H'!A$2:AM$2000,B1213,2))</f>
        <v>0</v>
      </c>
      <c r="K1213" s="299" t="str">
        <f>IF(A1213="P",CONCATENATE(INDEX('LŠZ P'!A$2:AN$2000,B1213,24),",",INDEX('LŠZ P'!A$2:AN$2000,B1213,26)," ",INDEX('LŠZ P'!A$2:AN$2000,B1213,25)),CONCATENATE(INDEX('LŠZ H'!A$2:AM$2000,B1213,24),",",INDEX('LŠZ H'!A$2:AM$2000,B1213,26)," ",INDEX('LŠZ H'!A$2:AM$2000,B1213,25)))</f>
        <v xml:space="preserve">, </v>
      </c>
      <c r="L1213" s="297">
        <f>IF(A1213="P",INDEX('LŠZ P'!A$2:AN$2000,B1213,20),INDEX('LŠZ H'!A$2:AM$2000,B1213,20))</f>
        <v>0</v>
      </c>
      <c r="M1213" s="297" t="str">
        <f>IF(A1213="P",CONCATENATE(INDEX('LŠZ P'!A$2:AN$2000,B1213,3),"/",INDEX('LŠZ P'!A$2:AN$2000,B1213,4)),CONCATENATE(INDEX('LŠZ H'!A$2:AM$2000,B1213,3),"/",INDEX('LŠZ H'!A$2:AM$2000,B1213,4)))</f>
        <v>/</v>
      </c>
      <c r="N1213" s="297" t="str">
        <f>IF(A1213="P",CONCATENATE(INDEX('LŠZ P'!A$2:AN$2000,B1213,23),";",INDEX('LŠZ P'!A$2:AN$2000,B1213,42)),CONCATENATE(INDEX('LŠZ H'!A$2:AM$2000,B1213,23),";",INDEX('LŠZ H'!A$2:AM$2000,B1213,39)))</f>
        <v>;</v>
      </c>
      <c r="O1213" s="303"/>
      <c r="P1213" s="397"/>
    </row>
    <row r="1214" spans="1:16" s="395" customFormat="1">
      <c r="A1214" s="300"/>
      <c r="B1214" s="398"/>
      <c r="C1214" s="295">
        <v>1211</v>
      </c>
      <c r="D1214" s="225">
        <f>IF(A1214="P",INDEX('LŠZ P'!A$2:AN$2000,B1214,11),INDEX('LŠZ H'!A$2:AM$2000,B1214,11))</f>
        <v>0</v>
      </c>
      <c r="E1214" s="297">
        <f>IF(A1214="P",INDEX('LŠZ P'!A$2:AN$2000,B1214,5),INDEX('LŠZ H'!A$2:AM$2000,B1214,5))</f>
        <v>0</v>
      </c>
      <c r="F1214" s="298">
        <f>IF(A1214="P",INDEX('LŠZ P'!A$2:AN$2000,B1214,6),INDEX('LŠZ H'!A$2:AM$2000,B1214,6))</f>
        <v>0</v>
      </c>
      <c r="G1214" s="258">
        <f>IF(A1214="P",INDEX('LŠZ P'!A$2:AN$2000,B1214,21),INDEX('LŠZ H'!A$2:AM$2000,B1214,21))</f>
        <v>0</v>
      </c>
      <c r="H1214" s="298">
        <f>IF(A1214="P",INDEX('LŠZ P'!A$2:AN$2000,B1214,17),INDEX('LŠZ H'!A$2:AM$2000,B1214,17))</f>
        <v>0</v>
      </c>
      <c r="I1214" s="226"/>
      <c r="J1214" s="258">
        <f>IF(A1214="P",INDEX('LŠZ P'!A$2:AN$2000,B1214,2),INDEX('LŠZ H'!A$2:AM$2000,B1214,2))</f>
        <v>0</v>
      </c>
      <c r="K1214" s="299" t="str">
        <f>IF(A1214="P",CONCATENATE(INDEX('LŠZ P'!A$2:AN$2000,B1214,24),",",INDEX('LŠZ P'!A$2:AN$2000,B1214,26)," ",INDEX('LŠZ P'!A$2:AN$2000,B1214,25)),CONCATENATE(INDEX('LŠZ H'!A$2:AM$2000,B1214,24),",",INDEX('LŠZ H'!A$2:AM$2000,B1214,26)," ",INDEX('LŠZ H'!A$2:AM$2000,B1214,25)))</f>
        <v xml:space="preserve">, </v>
      </c>
      <c r="L1214" s="297">
        <f>IF(A1214="P",INDEX('LŠZ P'!A$2:AN$2000,B1214,20),INDEX('LŠZ H'!A$2:AM$2000,B1214,20))</f>
        <v>0</v>
      </c>
      <c r="M1214" s="297" t="str">
        <f>IF(A1214="P",CONCATENATE(INDEX('LŠZ P'!A$2:AN$2000,B1214,3),"/",INDEX('LŠZ P'!A$2:AN$2000,B1214,4)),CONCATENATE(INDEX('LŠZ H'!A$2:AM$2000,B1214,3),"/",INDEX('LŠZ H'!A$2:AM$2000,B1214,4)))</f>
        <v>/</v>
      </c>
      <c r="N1214" s="297" t="str">
        <f>IF(A1214="P",CONCATENATE(INDEX('LŠZ P'!A$2:AN$2000,B1214,23),";",INDEX('LŠZ P'!A$2:AN$2000,B1214,42)),CONCATENATE(INDEX('LŠZ H'!A$2:AM$2000,B1214,23),";",INDEX('LŠZ H'!A$2:AM$2000,B1214,39)))</f>
        <v>;</v>
      </c>
      <c r="O1214" s="303"/>
      <c r="P1214" s="397"/>
    </row>
    <row r="1215" spans="1:16" s="395" customFormat="1">
      <c r="A1215" s="300"/>
      <c r="B1215" s="398"/>
      <c r="C1215" s="295">
        <v>1212</v>
      </c>
      <c r="D1215" s="225">
        <f>IF(A1215="P",INDEX('LŠZ P'!A$2:AN$2000,B1215,11),INDEX('LŠZ H'!A$2:AM$2000,B1215,11))</f>
        <v>0</v>
      </c>
      <c r="E1215" s="297">
        <f>IF(A1215="P",INDEX('LŠZ P'!A$2:AN$2000,B1215,5),INDEX('LŠZ H'!A$2:AM$2000,B1215,5))</f>
        <v>0</v>
      </c>
      <c r="F1215" s="298">
        <f>IF(A1215="P",INDEX('LŠZ P'!A$2:AN$2000,B1215,6),INDEX('LŠZ H'!A$2:AM$2000,B1215,6))</f>
        <v>0</v>
      </c>
      <c r="G1215" s="258">
        <f>IF(A1215="P",INDEX('LŠZ P'!A$2:AN$2000,B1215,21),INDEX('LŠZ H'!A$2:AM$2000,B1215,21))</f>
        <v>0</v>
      </c>
      <c r="H1215" s="298">
        <f>IF(A1215="P",INDEX('LŠZ P'!A$2:AN$2000,B1215,17),INDEX('LŠZ H'!A$2:AM$2000,B1215,17))</f>
        <v>0</v>
      </c>
      <c r="I1215" s="226"/>
      <c r="J1215" s="258">
        <f>IF(A1215="P",INDEX('LŠZ P'!A$2:AN$2000,B1215,2),INDEX('LŠZ H'!A$2:AM$2000,B1215,2))</f>
        <v>0</v>
      </c>
      <c r="K1215" s="299" t="str">
        <f>IF(A1215="P",CONCATENATE(INDEX('LŠZ P'!A$2:AN$2000,B1215,24),",",INDEX('LŠZ P'!A$2:AN$2000,B1215,26)," ",INDEX('LŠZ P'!A$2:AN$2000,B1215,25)),CONCATENATE(INDEX('LŠZ H'!A$2:AM$2000,B1215,24),",",INDEX('LŠZ H'!A$2:AM$2000,B1215,26)," ",INDEX('LŠZ H'!A$2:AM$2000,B1215,25)))</f>
        <v xml:space="preserve">, </v>
      </c>
      <c r="L1215" s="297">
        <f>IF(A1215="P",INDEX('LŠZ P'!A$2:AN$2000,B1215,20),INDEX('LŠZ H'!A$2:AM$2000,B1215,20))</f>
        <v>0</v>
      </c>
      <c r="M1215" s="297" t="str">
        <f>IF(A1215="P",CONCATENATE(INDEX('LŠZ P'!A$2:AN$2000,B1215,3),"/",INDEX('LŠZ P'!A$2:AN$2000,B1215,4)),CONCATENATE(INDEX('LŠZ H'!A$2:AM$2000,B1215,3),"/",INDEX('LŠZ H'!A$2:AM$2000,B1215,4)))</f>
        <v>/</v>
      </c>
      <c r="N1215" s="297" t="str">
        <f>IF(A1215="P",CONCATENATE(INDEX('LŠZ P'!A$2:AN$2000,B1215,23),";",INDEX('LŠZ P'!A$2:AN$2000,B1215,42)),CONCATENATE(INDEX('LŠZ H'!A$2:AM$2000,B1215,23),";",INDEX('LŠZ H'!A$2:AM$2000,B1215,39)))</f>
        <v>;</v>
      </c>
      <c r="O1215" s="303"/>
      <c r="P1215" s="397"/>
    </row>
    <row r="1216" spans="1:16" s="395" customFormat="1">
      <c r="A1216" s="300"/>
      <c r="B1216" s="398"/>
      <c r="C1216" s="295">
        <v>1213</v>
      </c>
      <c r="D1216" s="225">
        <f>IF(A1216="P",INDEX('LŠZ P'!A$2:AN$2000,B1216,11),INDEX('LŠZ H'!A$2:AM$2000,B1216,11))</f>
        <v>0</v>
      </c>
      <c r="E1216" s="297">
        <f>IF(A1216="P",INDEX('LŠZ P'!A$2:AN$2000,B1216,5),INDEX('LŠZ H'!A$2:AM$2000,B1216,5))</f>
        <v>0</v>
      </c>
      <c r="F1216" s="298">
        <f>IF(A1216="P",INDEX('LŠZ P'!A$2:AN$2000,B1216,6),INDEX('LŠZ H'!A$2:AM$2000,B1216,6))</f>
        <v>0</v>
      </c>
      <c r="G1216" s="258">
        <f>IF(A1216="P",INDEX('LŠZ P'!A$2:AN$2000,B1216,21),INDEX('LŠZ H'!A$2:AM$2000,B1216,21))</f>
        <v>0</v>
      </c>
      <c r="H1216" s="298">
        <f>IF(A1216="P",INDEX('LŠZ P'!A$2:AN$2000,B1216,17),INDEX('LŠZ H'!A$2:AM$2000,B1216,17))</f>
        <v>0</v>
      </c>
      <c r="I1216" s="226"/>
      <c r="J1216" s="258">
        <f>IF(A1216="P",INDEX('LŠZ P'!A$2:AN$2000,B1216,2),INDEX('LŠZ H'!A$2:AM$2000,B1216,2))</f>
        <v>0</v>
      </c>
      <c r="K1216" s="299" t="str">
        <f>IF(A1216="P",CONCATENATE(INDEX('LŠZ P'!A$2:AN$2000,B1216,24),",",INDEX('LŠZ P'!A$2:AN$2000,B1216,26)," ",INDEX('LŠZ P'!A$2:AN$2000,B1216,25)),CONCATENATE(INDEX('LŠZ H'!A$2:AM$2000,B1216,24),",",INDEX('LŠZ H'!A$2:AM$2000,B1216,26)," ",INDEX('LŠZ H'!A$2:AM$2000,B1216,25)))</f>
        <v xml:space="preserve">, </v>
      </c>
      <c r="L1216" s="297">
        <f>IF(A1216="P",INDEX('LŠZ P'!A$2:AN$2000,B1216,20),INDEX('LŠZ H'!A$2:AM$2000,B1216,20))</f>
        <v>0</v>
      </c>
      <c r="M1216" s="297" t="str">
        <f>IF(A1216="P",CONCATENATE(INDEX('LŠZ P'!A$2:AN$2000,B1216,3),"/",INDEX('LŠZ P'!A$2:AN$2000,B1216,4)),CONCATENATE(INDEX('LŠZ H'!A$2:AM$2000,B1216,3),"/",INDEX('LŠZ H'!A$2:AM$2000,B1216,4)))</f>
        <v>/</v>
      </c>
      <c r="N1216" s="297" t="str">
        <f>IF(A1216="P",CONCATENATE(INDEX('LŠZ P'!A$2:AN$2000,B1216,23),";",INDEX('LŠZ P'!A$2:AN$2000,B1216,42)),CONCATENATE(INDEX('LŠZ H'!A$2:AM$2000,B1216,23),";",INDEX('LŠZ H'!A$2:AM$2000,B1216,39)))</f>
        <v>;</v>
      </c>
      <c r="O1216" s="303"/>
      <c r="P1216" s="397"/>
    </row>
    <row r="1217" spans="1:16" s="395" customFormat="1">
      <c r="A1217" s="300"/>
      <c r="B1217" s="398"/>
      <c r="C1217" s="295">
        <v>1214</v>
      </c>
      <c r="D1217" s="225">
        <f>IF(A1217="P",INDEX('LŠZ P'!A$2:AN$2000,B1217,11),INDEX('LŠZ H'!A$2:AM$2000,B1217,11))</f>
        <v>0</v>
      </c>
      <c r="E1217" s="297">
        <f>IF(A1217="P",INDEX('LŠZ P'!A$2:AN$2000,B1217,5),INDEX('LŠZ H'!A$2:AM$2000,B1217,5))</f>
        <v>0</v>
      </c>
      <c r="F1217" s="298">
        <f>IF(A1217="P",INDEX('LŠZ P'!A$2:AN$2000,B1217,6),INDEX('LŠZ H'!A$2:AM$2000,B1217,6))</f>
        <v>0</v>
      </c>
      <c r="G1217" s="258">
        <f>IF(A1217="P",INDEX('LŠZ P'!A$2:AN$2000,B1217,21),INDEX('LŠZ H'!A$2:AM$2000,B1217,21))</f>
        <v>0</v>
      </c>
      <c r="H1217" s="298">
        <f>IF(A1217="P",INDEX('LŠZ P'!A$2:AN$2000,B1217,17),INDEX('LŠZ H'!A$2:AM$2000,B1217,17))</f>
        <v>0</v>
      </c>
      <c r="I1217" s="226"/>
      <c r="J1217" s="258">
        <f>IF(A1217="P",INDEX('LŠZ P'!A$2:AN$2000,B1217,2),INDEX('LŠZ H'!A$2:AM$2000,B1217,2))</f>
        <v>0</v>
      </c>
      <c r="K1217" s="299" t="str">
        <f>IF(A1217="P",CONCATENATE(INDEX('LŠZ P'!A$2:AN$2000,B1217,24),",",INDEX('LŠZ P'!A$2:AN$2000,B1217,26)," ",INDEX('LŠZ P'!A$2:AN$2000,B1217,25)),CONCATENATE(INDEX('LŠZ H'!A$2:AM$2000,B1217,24),",",INDEX('LŠZ H'!A$2:AM$2000,B1217,26)," ",INDEX('LŠZ H'!A$2:AM$2000,B1217,25)))</f>
        <v xml:space="preserve">, </v>
      </c>
      <c r="L1217" s="297">
        <f>IF(A1217="P",INDEX('LŠZ P'!A$2:AN$2000,B1217,20),INDEX('LŠZ H'!A$2:AM$2000,B1217,20))</f>
        <v>0</v>
      </c>
      <c r="M1217" s="297" t="str">
        <f>IF(A1217="P",CONCATENATE(INDEX('LŠZ P'!A$2:AN$2000,B1217,3),"/",INDEX('LŠZ P'!A$2:AN$2000,B1217,4)),CONCATENATE(INDEX('LŠZ H'!A$2:AM$2000,B1217,3),"/",INDEX('LŠZ H'!A$2:AM$2000,B1217,4)))</f>
        <v>/</v>
      </c>
      <c r="N1217" s="297" t="str">
        <f>IF(A1217="P",CONCATENATE(INDEX('LŠZ P'!A$2:AN$2000,B1217,23),";",INDEX('LŠZ P'!A$2:AN$2000,B1217,42)),CONCATENATE(INDEX('LŠZ H'!A$2:AM$2000,B1217,23),";",INDEX('LŠZ H'!A$2:AM$2000,B1217,39)))</f>
        <v>;</v>
      </c>
      <c r="O1217" s="303"/>
      <c r="P1217" s="397"/>
    </row>
    <row r="1218" spans="1:16" s="395" customFormat="1">
      <c r="A1218" s="300"/>
      <c r="B1218" s="398"/>
      <c r="C1218" s="295">
        <v>1215</v>
      </c>
      <c r="D1218" s="225">
        <f>IF(A1218="P",INDEX('LŠZ P'!A$2:AN$2000,B1218,11),INDEX('LŠZ H'!A$2:AM$2000,B1218,11))</f>
        <v>0</v>
      </c>
      <c r="E1218" s="297">
        <f>IF(A1218="P",INDEX('LŠZ P'!A$2:AN$2000,B1218,5),INDEX('LŠZ H'!A$2:AM$2000,B1218,5))</f>
        <v>0</v>
      </c>
      <c r="F1218" s="298">
        <f>IF(A1218="P",INDEX('LŠZ P'!A$2:AN$2000,B1218,6),INDEX('LŠZ H'!A$2:AM$2000,B1218,6))</f>
        <v>0</v>
      </c>
      <c r="G1218" s="258">
        <f>IF(A1218="P",INDEX('LŠZ P'!A$2:AN$2000,B1218,21),INDEX('LŠZ H'!A$2:AM$2000,B1218,21))</f>
        <v>0</v>
      </c>
      <c r="H1218" s="298">
        <f>IF(A1218="P",INDEX('LŠZ P'!A$2:AN$2000,B1218,17),INDEX('LŠZ H'!A$2:AM$2000,B1218,17))</f>
        <v>0</v>
      </c>
      <c r="I1218" s="226"/>
      <c r="J1218" s="258">
        <f>IF(A1218="P",INDEX('LŠZ P'!A$2:AN$2000,B1218,2),INDEX('LŠZ H'!A$2:AM$2000,B1218,2))</f>
        <v>0</v>
      </c>
      <c r="K1218" s="299" t="str">
        <f>IF(A1218="P",CONCATENATE(INDEX('LŠZ P'!A$2:AN$2000,B1218,24),",",INDEX('LŠZ P'!A$2:AN$2000,B1218,26)," ",INDEX('LŠZ P'!A$2:AN$2000,B1218,25)),CONCATENATE(INDEX('LŠZ H'!A$2:AM$2000,B1218,24),",",INDEX('LŠZ H'!A$2:AM$2000,B1218,26)," ",INDEX('LŠZ H'!A$2:AM$2000,B1218,25)))</f>
        <v xml:space="preserve">, </v>
      </c>
      <c r="L1218" s="297">
        <f>IF(A1218="P",INDEX('LŠZ P'!A$2:AN$2000,B1218,20),INDEX('LŠZ H'!A$2:AM$2000,B1218,20))</f>
        <v>0</v>
      </c>
      <c r="M1218" s="297" t="str">
        <f>IF(A1218="P",CONCATENATE(INDEX('LŠZ P'!A$2:AN$2000,B1218,3),"/",INDEX('LŠZ P'!A$2:AN$2000,B1218,4)),CONCATENATE(INDEX('LŠZ H'!A$2:AM$2000,B1218,3),"/",INDEX('LŠZ H'!A$2:AM$2000,B1218,4)))</f>
        <v>/</v>
      </c>
      <c r="N1218" s="297" t="str">
        <f>IF(A1218="P",CONCATENATE(INDEX('LŠZ P'!A$2:AN$2000,B1218,23),";",INDEX('LŠZ P'!A$2:AN$2000,B1218,42)),CONCATENATE(INDEX('LŠZ H'!A$2:AM$2000,B1218,23),";",INDEX('LŠZ H'!A$2:AM$2000,B1218,39)))</f>
        <v>;</v>
      </c>
      <c r="O1218" s="303"/>
      <c r="P1218" s="397"/>
    </row>
    <row r="1219" spans="1:16" s="395" customFormat="1">
      <c r="A1219" s="300"/>
      <c r="B1219" s="398"/>
      <c r="C1219" s="295">
        <v>1216</v>
      </c>
      <c r="D1219" s="225">
        <f>IF(A1219="P",INDEX('LŠZ P'!A$2:AN$2000,B1219,11),INDEX('LŠZ H'!A$2:AM$2000,B1219,11))</f>
        <v>0</v>
      </c>
      <c r="E1219" s="297">
        <f>IF(A1219="P",INDEX('LŠZ P'!A$2:AN$2000,B1219,5),INDEX('LŠZ H'!A$2:AM$2000,B1219,5))</f>
        <v>0</v>
      </c>
      <c r="F1219" s="298">
        <f>IF(A1219="P",INDEX('LŠZ P'!A$2:AN$2000,B1219,6),INDEX('LŠZ H'!A$2:AM$2000,B1219,6))</f>
        <v>0</v>
      </c>
      <c r="G1219" s="258">
        <f>IF(A1219="P",INDEX('LŠZ P'!A$2:AN$2000,B1219,21),INDEX('LŠZ H'!A$2:AM$2000,B1219,21))</f>
        <v>0</v>
      </c>
      <c r="H1219" s="298">
        <f>IF(A1219="P",INDEX('LŠZ P'!A$2:AN$2000,B1219,17),INDEX('LŠZ H'!A$2:AM$2000,B1219,17))</f>
        <v>0</v>
      </c>
      <c r="I1219" s="226"/>
      <c r="J1219" s="258">
        <f>IF(A1219="P",INDEX('LŠZ P'!A$2:AN$2000,B1219,2),INDEX('LŠZ H'!A$2:AM$2000,B1219,2))</f>
        <v>0</v>
      </c>
      <c r="K1219" s="299" t="str">
        <f>IF(A1219="P",CONCATENATE(INDEX('LŠZ P'!A$2:AN$2000,B1219,24),",",INDEX('LŠZ P'!A$2:AN$2000,B1219,26)," ",INDEX('LŠZ P'!A$2:AN$2000,B1219,25)),CONCATENATE(INDEX('LŠZ H'!A$2:AM$2000,B1219,24),",",INDEX('LŠZ H'!A$2:AM$2000,B1219,26)," ",INDEX('LŠZ H'!A$2:AM$2000,B1219,25)))</f>
        <v xml:space="preserve">, </v>
      </c>
      <c r="L1219" s="297">
        <f>IF(A1219="P",INDEX('LŠZ P'!A$2:AN$2000,B1219,20),INDEX('LŠZ H'!A$2:AM$2000,B1219,20))</f>
        <v>0</v>
      </c>
      <c r="M1219" s="297" t="str">
        <f>IF(A1219="P",CONCATENATE(INDEX('LŠZ P'!A$2:AN$2000,B1219,3),"/",INDEX('LŠZ P'!A$2:AN$2000,B1219,4)),CONCATENATE(INDEX('LŠZ H'!A$2:AM$2000,B1219,3),"/",INDEX('LŠZ H'!A$2:AM$2000,B1219,4)))</f>
        <v>/</v>
      </c>
      <c r="N1219" s="297" t="str">
        <f>IF(A1219="P",CONCATENATE(INDEX('LŠZ P'!A$2:AN$2000,B1219,23),";",INDEX('LŠZ P'!A$2:AN$2000,B1219,42)),CONCATENATE(INDEX('LŠZ H'!A$2:AM$2000,B1219,23),";",INDEX('LŠZ H'!A$2:AM$2000,B1219,39)))</f>
        <v>;</v>
      </c>
      <c r="O1219" s="303"/>
      <c r="P1219" s="397"/>
    </row>
    <row r="1220" spans="1:16" s="395" customFormat="1">
      <c r="A1220" s="300"/>
      <c r="B1220" s="398"/>
      <c r="C1220" s="295">
        <v>1217</v>
      </c>
      <c r="D1220" s="225">
        <f>IF(A1220="P",INDEX('LŠZ P'!A$2:AN$2000,B1220,11),INDEX('LŠZ H'!A$2:AM$2000,B1220,11))</f>
        <v>0</v>
      </c>
      <c r="E1220" s="297">
        <f>IF(A1220="P",INDEX('LŠZ P'!A$2:AN$2000,B1220,5),INDEX('LŠZ H'!A$2:AM$2000,B1220,5))</f>
        <v>0</v>
      </c>
      <c r="F1220" s="298">
        <f>IF(A1220="P",INDEX('LŠZ P'!A$2:AN$2000,B1220,6),INDEX('LŠZ H'!A$2:AM$2000,B1220,6))</f>
        <v>0</v>
      </c>
      <c r="G1220" s="258">
        <f>IF(A1220="P",INDEX('LŠZ P'!A$2:AN$2000,B1220,21),INDEX('LŠZ H'!A$2:AM$2000,B1220,21))</f>
        <v>0</v>
      </c>
      <c r="H1220" s="298">
        <f>IF(A1220="P",INDEX('LŠZ P'!A$2:AN$2000,B1220,17),INDEX('LŠZ H'!A$2:AM$2000,B1220,17))</f>
        <v>0</v>
      </c>
      <c r="I1220" s="226"/>
      <c r="J1220" s="258">
        <f>IF(A1220="P",INDEX('LŠZ P'!A$2:AN$2000,B1220,2),INDEX('LŠZ H'!A$2:AM$2000,B1220,2))</f>
        <v>0</v>
      </c>
      <c r="K1220" s="299" t="str">
        <f>IF(A1220="P",CONCATENATE(INDEX('LŠZ P'!A$2:AN$2000,B1220,24),",",INDEX('LŠZ P'!A$2:AN$2000,B1220,26)," ",INDEX('LŠZ P'!A$2:AN$2000,B1220,25)),CONCATENATE(INDEX('LŠZ H'!A$2:AM$2000,B1220,24),",",INDEX('LŠZ H'!A$2:AM$2000,B1220,26)," ",INDEX('LŠZ H'!A$2:AM$2000,B1220,25)))</f>
        <v xml:space="preserve">, </v>
      </c>
      <c r="L1220" s="297">
        <f>IF(A1220="P",INDEX('LŠZ P'!A$2:AN$2000,B1220,20),INDEX('LŠZ H'!A$2:AM$2000,B1220,20))</f>
        <v>0</v>
      </c>
      <c r="M1220" s="297" t="str">
        <f>IF(A1220="P",CONCATENATE(INDEX('LŠZ P'!A$2:AN$2000,B1220,3),"/",INDEX('LŠZ P'!A$2:AN$2000,B1220,4)),CONCATENATE(INDEX('LŠZ H'!A$2:AM$2000,B1220,3),"/",INDEX('LŠZ H'!A$2:AM$2000,B1220,4)))</f>
        <v>/</v>
      </c>
      <c r="N1220" s="297" t="str">
        <f>IF(A1220="P",CONCATENATE(INDEX('LŠZ P'!A$2:AN$2000,B1220,23),";",INDEX('LŠZ P'!A$2:AN$2000,B1220,42)),CONCATENATE(INDEX('LŠZ H'!A$2:AM$2000,B1220,23),";",INDEX('LŠZ H'!A$2:AM$2000,B1220,39)))</f>
        <v>;</v>
      </c>
      <c r="O1220" s="303"/>
      <c r="P1220" s="397"/>
    </row>
    <row r="1221" spans="1:16" s="395" customFormat="1">
      <c r="A1221" s="300"/>
      <c r="B1221" s="398"/>
      <c r="C1221" s="295">
        <v>1218</v>
      </c>
      <c r="D1221" s="225">
        <f>IF(A1221="P",INDEX('LŠZ P'!A$2:AN$2000,B1221,11),INDEX('LŠZ H'!A$2:AM$2000,B1221,11))</f>
        <v>0</v>
      </c>
      <c r="E1221" s="297">
        <f>IF(A1221="P",INDEX('LŠZ P'!A$2:AN$2000,B1221,5),INDEX('LŠZ H'!A$2:AM$2000,B1221,5))</f>
        <v>0</v>
      </c>
      <c r="F1221" s="298">
        <f>IF(A1221="P",INDEX('LŠZ P'!A$2:AN$2000,B1221,6),INDEX('LŠZ H'!A$2:AM$2000,B1221,6))</f>
        <v>0</v>
      </c>
      <c r="G1221" s="258">
        <f>IF(A1221="P",INDEX('LŠZ P'!A$2:AN$2000,B1221,21),INDEX('LŠZ H'!A$2:AM$2000,B1221,21))</f>
        <v>0</v>
      </c>
      <c r="H1221" s="298">
        <f>IF(A1221="P",INDEX('LŠZ P'!A$2:AN$2000,B1221,17),INDEX('LŠZ H'!A$2:AM$2000,B1221,17))</f>
        <v>0</v>
      </c>
      <c r="I1221" s="226"/>
      <c r="J1221" s="258">
        <f>IF(A1221="P",INDEX('LŠZ P'!A$2:AN$2000,B1221,2),INDEX('LŠZ H'!A$2:AM$2000,B1221,2))</f>
        <v>0</v>
      </c>
      <c r="K1221" s="299" t="str">
        <f>IF(A1221="P",CONCATENATE(INDEX('LŠZ P'!A$2:AN$2000,B1221,24),",",INDEX('LŠZ P'!A$2:AN$2000,B1221,26)," ",INDEX('LŠZ P'!A$2:AN$2000,B1221,25)),CONCATENATE(INDEX('LŠZ H'!A$2:AM$2000,B1221,24),",",INDEX('LŠZ H'!A$2:AM$2000,B1221,26)," ",INDEX('LŠZ H'!A$2:AM$2000,B1221,25)))</f>
        <v xml:space="preserve">, </v>
      </c>
      <c r="L1221" s="297">
        <f>IF(A1221="P",INDEX('LŠZ P'!A$2:AN$2000,B1221,20),INDEX('LŠZ H'!A$2:AM$2000,B1221,20))</f>
        <v>0</v>
      </c>
      <c r="M1221" s="297" t="str">
        <f>IF(A1221="P",CONCATENATE(INDEX('LŠZ P'!A$2:AN$2000,B1221,3),"/",INDEX('LŠZ P'!A$2:AN$2000,B1221,4)),CONCATENATE(INDEX('LŠZ H'!A$2:AM$2000,B1221,3),"/",INDEX('LŠZ H'!A$2:AM$2000,B1221,4)))</f>
        <v>/</v>
      </c>
      <c r="N1221" s="297" t="str">
        <f>IF(A1221="P",CONCATENATE(INDEX('LŠZ P'!A$2:AN$2000,B1221,23),";",INDEX('LŠZ P'!A$2:AN$2000,B1221,42)),CONCATENATE(INDEX('LŠZ H'!A$2:AM$2000,B1221,23),";",INDEX('LŠZ H'!A$2:AM$2000,B1221,39)))</f>
        <v>;</v>
      </c>
      <c r="O1221" s="303"/>
      <c r="P1221" s="397"/>
    </row>
    <row r="1222" spans="1:16" s="395" customFormat="1">
      <c r="A1222" s="300"/>
      <c r="B1222" s="398"/>
      <c r="C1222" s="295">
        <v>1219</v>
      </c>
      <c r="D1222" s="225">
        <f>IF(A1222="P",INDEX('LŠZ P'!A$2:AN$2000,B1222,11),INDEX('LŠZ H'!A$2:AM$2000,B1222,11))</f>
        <v>0</v>
      </c>
      <c r="E1222" s="297">
        <f>IF(A1222="P",INDEX('LŠZ P'!A$2:AN$2000,B1222,5),INDEX('LŠZ H'!A$2:AM$2000,B1222,5))</f>
        <v>0</v>
      </c>
      <c r="F1222" s="298">
        <f>IF(A1222="P",INDEX('LŠZ P'!A$2:AN$2000,B1222,6),INDEX('LŠZ H'!A$2:AM$2000,B1222,6))</f>
        <v>0</v>
      </c>
      <c r="G1222" s="258">
        <f>IF(A1222="P",INDEX('LŠZ P'!A$2:AN$2000,B1222,21),INDEX('LŠZ H'!A$2:AM$2000,B1222,21))</f>
        <v>0</v>
      </c>
      <c r="H1222" s="298">
        <f>IF(A1222="P",INDEX('LŠZ P'!A$2:AN$2000,B1222,17),INDEX('LŠZ H'!A$2:AM$2000,B1222,17))</f>
        <v>0</v>
      </c>
      <c r="I1222" s="226"/>
      <c r="J1222" s="258">
        <f>IF(A1222="P",INDEX('LŠZ P'!A$2:AN$2000,B1222,2),INDEX('LŠZ H'!A$2:AM$2000,B1222,2))</f>
        <v>0</v>
      </c>
      <c r="K1222" s="299" t="str">
        <f>IF(A1222="P",CONCATENATE(INDEX('LŠZ P'!A$2:AN$2000,B1222,24),",",INDEX('LŠZ P'!A$2:AN$2000,B1222,26)," ",INDEX('LŠZ P'!A$2:AN$2000,B1222,25)),CONCATENATE(INDEX('LŠZ H'!A$2:AM$2000,B1222,24),",",INDEX('LŠZ H'!A$2:AM$2000,B1222,26)," ",INDEX('LŠZ H'!A$2:AM$2000,B1222,25)))</f>
        <v xml:space="preserve">, </v>
      </c>
      <c r="L1222" s="297">
        <f>IF(A1222="P",INDEX('LŠZ P'!A$2:AN$2000,B1222,20),INDEX('LŠZ H'!A$2:AM$2000,B1222,20))</f>
        <v>0</v>
      </c>
      <c r="M1222" s="297" t="str">
        <f>IF(A1222="P",CONCATENATE(INDEX('LŠZ P'!A$2:AN$2000,B1222,3),"/",INDEX('LŠZ P'!A$2:AN$2000,B1222,4)),CONCATENATE(INDEX('LŠZ H'!A$2:AM$2000,B1222,3),"/",INDEX('LŠZ H'!A$2:AM$2000,B1222,4)))</f>
        <v>/</v>
      </c>
      <c r="N1222" s="297" t="str">
        <f>IF(A1222="P",CONCATENATE(INDEX('LŠZ P'!A$2:AN$2000,B1222,23),";",INDEX('LŠZ P'!A$2:AN$2000,B1222,42)),CONCATENATE(INDEX('LŠZ H'!A$2:AM$2000,B1222,23),";",INDEX('LŠZ H'!A$2:AM$2000,B1222,39)))</f>
        <v>;</v>
      </c>
      <c r="O1222" s="303"/>
      <c r="P1222" s="397"/>
    </row>
    <row r="1223" spans="1:16" s="395" customFormat="1">
      <c r="A1223" s="300"/>
      <c r="B1223" s="398"/>
      <c r="C1223" s="295">
        <v>1220</v>
      </c>
      <c r="D1223" s="225">
        <f>IF(A1223="P",INDEX('LŠZ P'!A$2:AN$2000,B1223,11),INDEX('LŠZ H'!A$2:AM$2000,B1223,11))</f>
        <v>0</v>
      </c>
      <c r="E1223" s="297">
        <f>IF(A1223="P",INDEX('LŠZ P'!A$2:AN$2000,B1223,5),INDEX('LŠZ H'!A$2:AM$2000,B1223,5))</f>
        <v>0</v>
      </c>
      <c r="F1223" s="298">
        <f>IF(A1223="P",INDEX('LŠZ P'!A$2:AN$2000,B1223,6),INDEX('LŠZ H'!A$2:AM$2000,B1223,6))</f>
        <v>0</v>
      </c>
      <c r="G1223" s="258">
        <f>IF(A1223="P",INDEX('LŠZ P'!A$2:AN$2000,B1223,21),INDEX('LŠZ H'!A$2:AM$2000,B1223,21))</f>
        <v>0</v>
      </c>
      <c r="H1223" s="298">
        <f>IF(A1223="P",INDEX('LŠZ P'!A$2:AN$2000,B1223,17),INDEX('LŠZ H'!A$2:AM$2000,B1223,17))</f>
        <v>0</v>
      </c>
      <c r="I1223" s="226"/>
      <c r="J1223" s="258">
        <f>IF(A1223="P",INDEX('LŠZ P'!A$2:AN$2000,B1223,2),INDEX('LŠZ H'!A$2:AM$2000,B1223,2))</f>
        <v>0</v>
      </c>
      <c r="K1223" s="299" t="str">
        <f>IF(A1223="P",CONCATENATE(INDEX('LŠZ P'!A$2:AN$2000,B1223,24),",",INDEX('LŠZ P'!A$2:AN$2000,B1223,26)," ",INDEX('LŠZ P'!A$2:AN$2000,B1223,25)),CONCATENATE(INDEX('LŠZ H'!A$2:AM$2000,B1223,24),",",INDEX('LŠZ H'!A$2:AM$2000,B1223,26)," ",INDEX('LŠZ H'!A$2:AM$2000,B1223,25)))</f>
        <v xml:space="preserve">, </v>
      </c>
      <c r="L1223" s="297">
        <f>IF(A1223="P",INDEX('LŠZ P'!A$2:AN$2000,B1223,20),INDEX('LŠZ H'!A$2:AM$2000,B1223,20))</f>
        <v>0</v>
      </c>
      <c r="M1223" s="297" t="str">
        <f>IF(A1223="P",CONCATENATE(INDEX('LŠZ P'!A$2:AN$2000,B1223,3),"/",INDEX('LŠZ P'!A$2:AN$2000,B1223,4)),CONCATENATE(INDEX('LŠZ H'!A$2:AM$2000,B1223,3),"/",INDEX('LŠZ H'!A$2:AM$2000,B1223,4)))</f>
        <v>/</v>
      </c>
      <c r="N1223" s="297" t="str">
        <f>IF(A1223="P",CONCATENATE(INDEX('LŠZ P'!A$2:AN$2000,B1223,23),";",INDEX('LŠZ P'!A$2:AN$2000,B1223,42)),CONCATENATE(INDEX('LŠZ H'!A$2:AM$2000,B1223,23),";",INDEX('LŠZ H'!A$2:AM$2000,B1223,39)))</f>
        <v>;</v>
      </c>
      <c r="O1223" s="303"/>
      <c r="P1223" s="397"/>
    </row>
    <row r="1224" spans="1:16" s="395" customFormat="1">
      <c r="A1224" s="300"/>
      <c r="B1224" s="398"/>
      <c r="C1224" s="295">
        <v>1221</v>
      </c>
      <c r="D1224" s="225">
        <f>IF(A1224="P",INDEX('LŠZ P'!A$2:AN$2000,B1224,11),INDEX('LŠZ H'!A$2:AM$2000,B1224,11))</f>
        <v>0</v>
      </c>
      <c r="E1224" s="297">
        <f>IF(A1224="P",INDEX('LŠZ P'!A$2:AN$2000,B1224,5),INDEX('LŠZ H'!A$2:AM$2000,B1224,5))</f>
        <v>0</v>
      </c>
      <c r="F1224" s="298">
        <f>IF(A1224="P",INDEX('LŠZ P'!A$2:AN$2000,B1224,6),INDEX('LŠZ H'!A$2:AM$2000,B1224,6))</f>
        <v>0</v>
      </c>
      <c r="G1224" s="258">
        <f>IF(A1224="P",INDEX('LŠZ P'!A$2:AN$2000,B1224,21),INDEX('LŠZ H'!A$2:AM$2000,B1224,21))</f>
        <v>0</v>
      </c>
      <c r="H1224" s="298">
        <f>IF(A1224="P",INDEX('LŠZ P'!A$2:AN$2000,B1224,17),INDEX('LŠZ H'!A$2:AM$2000,B1224,17))</f>
        <v>0</v>
      </c>
      <c r="I1224" s="226"/>
      <c r="J1224" s="258">
        <f>IF(A1224="P",INDEX('LŠZ P'!A$2:AN$2000,B1224,2),INDEX('LŠZ H'!A$2:AM$2000,B1224,2))</f>
        <v>0</v>
      </c>
      <c r="K1224" s="299" t="str">
        <f>IF(A1224="P",CONCATENATE(INDEX('LŠZ P'!A$2:AN$2000,B1224,24),",",INDEX('LŠZ P'!A$2:AN$2000,B1224,26)," ",INDEX('LŠZ P'!A$2:AN$2000,B1224,25)),CONCATENATE(INDEX('LŠZ H'!A$2:AM$2000,B1224,24),",",INDEX('LŠZ H'!A$2:AM$2000,B1224,26)," ",INDEX('LŠZ H'!A$2:AM$2000,B1224,25)))</f>
        <v xml:space="preserve">, </v>
      </c>
      <c r="L1224" s="297">
        <f>IF(A1224="P",INDEX('LŠZ P'!A$2:AN$2000,B1224,20),INDEX('LŠZ H'!A$2:AM$2000,B1224,20))</f>
        <v>0</v>
      </c>
      <c r="M1224" s="297" t="str">
        <f>IF(A1224="P",CONCATENATE(INDEX('LŠZ P'!A$2:AN$2000,B1224,3),"/",INDEX('LŠZ P'!A$2:AN$2000,B1224,4)),CONCATENATE(INDEX('LŠZ H'!A$2:AM$2000,B1224,3),"/",INDEX('LŠZ H'!A$2:AM$2000,B1224,4)))</f>
        <v>/</v>
      </c>
      <c r="N1224" s="297" t="str">
        <f>IF(A1224="P",CONCATENATE(INDEX('LŠZ P'!A$2:AN$2000,B1224,23),";",INDEX('LŠZ P'!A$2:AN$2000,B1224,42)),CONCATENATE(INDEX('LŠZ H'!A$2:AM$2000,B1224,23),";",INDEX('LŠZ H'!A$2:AM$2000,B1224,39)))</f>
        <v>;</v>
      </c>
      <c r="O1224" s="303"/>
      <c r="P1224" s="397"/>
    </row>
    <row r="1225" spans="1:16" s="395" customFormat="1">
      <c r="A1225" s="300"/>
      <c r="B1225" s="398"/>
      <c r="C1225" s="295">
        <v>1222</v>
      </c>
      <c r="D1225" s="225">
        <f>IF(A1225="P",INDEX('LŠZ P'!A$2:AN$2000,B1225,11),INDEX('LŠZ H'!A$2:AM$2000,B1225,11))</f>
        <v>0</v>
      </c>
      <c r="E1225" s="297">
        <f>IF(A1225="P",INDEX('LŠZ P'!A$2:AN$2000,B1225,5),INDEX('LŠZ H'!A$2:AM$2000,B1225,5))</f>
        <v>0</v>
      </c>
      <c r="F1225" s="298">
        <f>IF(A1225="P",INDEX('LŠZ P'!A$2:AN$2000,B1225,6),INDEX('LŠZ H'!A$2:AM$2000,B1225,6))</f>
        <v>0</v>
      </c>
      <c r="G1225" s="258">
        <f>IF(A1225="P",INDEX('LŠZ P'!A$2:AN$2000,B1225,21),INDEX('LŠZ H'!A$2:AM$2000,B1225,21))</f>
        <v>0</v>
      </c>
      <c r="H1225" s="298">
        <f>IF(A1225="P",INDEX('LŠZ P'!A$2:AN$2000,B1225,17),INDEX('LŠZ H'!A$2:AM$2000,B1225,17))</f>
        <v>0</v>
      </c>
      <c r="I1225" s="226"/>
      <c r="J1225" s="258">
        <f>IF(A1225="P",INDEX('LŠZ P'!A$2:AN$2000,B1225,2),INDEX('LŠZ H'!A$2:AM$2000,B1225,2))</f>
        <v>0</v>
      </c>
      <c r="K1225" s="299" t="str">
        <f>IF(A1225="P",CONCATENATE(INDEX('LŠZ P'!A$2:AN$2000,B1225,24),",",INDEX('LŠZ P'!A$2:AN$2000,B1225,26)," ",INDEX('LŠZ P'!A$2:AN$2000,B1225,25)),CONCATENATE(INDEX('LŠZ H'!A$2:AM$2000,B1225,24),",",INDEX('LŠZ H'!A$2:AM$2000,B1225,26)," ",INDEX('LŠZ H'!A$2:AM$2000,B1225,25)))</f>
        <v xml:space="preserve">, </v>
      </c>
      <c r="L1225" s="297">
        <f>IF(A1225="P",INDEX('LŠZ P'!A$2:AN$2000,B1225,20),INDEX('LŠZ H'!A$2:AM$2000,B1225,20))</f>
        <v>0</v>
      </c>
      <c r="M1225" s="297" t="str">
        <f>IF(A1225="P",CONCATENATE(INDEX('LŠZ P'!A$2:AN$2000,B1225,3),"/",INDEX('LŠZ P'!A$2:AN$2000,B1225,4)),CONCATENATE(INDEX('LŠZ H'!A$2:AM$2000,B1225,3),"/",INDEX('LŠZ H'!A$2:AM$2000,B1225,4)))</f>
        <v>/</v>
      </c>
      <c r="N1225" s="297" t="str">
        <f>IF(A1225="P",CONCATENATE(INDEX('LŠZ P'!A$2:AN$2000,B1225,23),";",INDEX('LŠZ P'!A$2:AN$2000,B1225,42)),CONCATENATE(INDEX('LŠZ H'!A$2:AM$2000,B1225,23),";",INDEX('LŠZ H'!A$2:AM$2000,B1225,39)))</f>
        <v>;</v>
      </c>
      <c r="O1225" s="303"/>
      <c r="P1225" s="397"/>
    </row>
    <row r="1226" spans="1:16" s="395" customFormat="1">
      <c r="A1226" s="300"/>
      <c r="B1226" s="398"/>
      <c r="C1226" s="295">
        <v>1223</v>
      </c>
      <c r="D1226" s="225">
        <f>IF(A1226="P",INDEX('LŠZ P'!A$2:AN$2000,B1226,11),INDEX('LŠZ H'!A$2:AM$2000,B1226,11))</f>
        <v>0</v>
      </c>
      <c r="E1226" s="297">
        <f>IF(A1226="P",INDEX('LŠZ P'!A$2:AN$2000,B1226,5),INDEX('LŠZ H'!A$2:AM$2000,B1226,5))</f>
        <v>0</v>
      </c>
      <c r="F1226" s="298">
        <f>IF(A1226="P",INDEX('LŠZ P'!A$2:AN$2000,B1226,6),INDEX('LŠZ H'!A$2:AM$2000,B1226,6))</f>
        <v>0</v>
      </c>
      <c r="G1226" s="258">
        <f>IF(A1226="P",INDEX('LŠZ P'!A$2:AN$2000,B1226,21),INDEX('LŠZ H'!A$2:AM$2000,B1226,21))</f>
        <v>0</v>
      </c>
      <c r="H1226" s="298">
        <f>IF(A1226="P",INDEX('LŠZ P'!A$2:AN$2000,B1226,17),INDEX('LŠZ H'!A$2:AM$2000,B1226,17))</f>
        <v>0</v>
      </c>
      <c r="I1226" s="226"/>
      <c r="J1226" s="258">
        <f>IF(A1226="P",INDEX('LŠZ P'!A$2:AN$2000,B1226,2),INDEX('LŠZ H'!A$2:AM$2000,B1226,2))</f>
        <v>0</v>
      </c>
      <c r="K1226" s="299" t="str">
        <f>IF(A1226="P",CONCATENATE(INDEX('LŠZ P'!A$2:AN$2000,B1226,24),",",INDEX('LŠZ P'!A$2:AN$2000,B1226,26)," ",INDEX('LŠZ P'!A$2:AN$2000,B1226,25)),CONCATENATE(INDEX('LŠZ H'!A$2:AM$2000,B1226,24),",",INDEX('LŠZ H'!A$2:AM$2000,B1226,26)," ",INDEX('LŠZ H'!A$2:AM$2000,B1226,25)))</f>
        <v xml:space="preserve">, </v>
      </c>
      <c r="L1226" s="297">
        <f>IF(A1226="P",INDEX('LŠZ P'!A$2:AN$2000,B1226,20),INDEX('LŠZ H'!A$2:AM$2000,B1226,20))</f>
        <v>0</v>
      </c>
      <c r="M1226" s="297" t="str">
        <f>IF(A1226="P",CONCATENATE(INDEX('LŠZ P'!A$2:AN$2000,B1226,3),"/",INDEX('LŠZ P'!A$2:AN$2000,B1226,4)),CONCATENATE(INDEX('LŠZ H'!A$2:AM$2000,B1226,3),"/",INDEX('LŠZ H'!A$2:AM$2000,B1226,4)))</f>
        <v>/</v>
      </c>
      <c r="N1226" s="297" t="str">
        <f>IF(A1226="P",CONCATENATE(INDEX('LŠZ P'!A$2:AN$2000,B1226,23),";",INDEX('LŠZ P'!A$2:AN$2000,B1226,42)),CONCATENATE(INDEX('LŠZ H'!A$2:AM$2000,B1226,23),";",INDEX('LŠZ H'!A$2:AM$2000,B1226,39)))</f>
        <v>;</v>
      </c>
      <c r="O1226" s="303"/>
      <c r="P1226" s="397"/>
    </row>
    <row r="1227" spans="1:16" s="395" customFormat="1">
      <c r="A1227" s="300"/>
      <c r="B1227" s="398"/>
      <c r="C1227" s="295">
        <v>1224</v>
      </c>
      <c r="D1227" s="225">
        <f>IF(A1227="P",INDEX('LŠZ P'!A$2:AN$2000,B1227,11),INDEX('LŠZ H'!A$2:AM$2000,B1227,11))</f>
        <v>0</v>
      </c>
      <c r="E1227" s="297">
        <f>IF(A1227="P",INDEX('LŠZ P'!A$2:AN$2000,B1227,5),INDEX('LŠZ H'!A$2:AM$2000,B1227,5))</f>
        <v>0</v>
      </c>
      <c r="F1227" s="298">
        <f>IF(A1227="P",INDEX('LŠZ P'!A$2:AN$2000,B1227,6),INDEX('LŠZ H'!A$2:AM$2000,B1227,6))</f>
        <v>0</v>
      </c>
      <c r="G1227" s="258">
        <f>IF(A1227="P",INDEX('LŠZ P'!A$2:AN$2000,B1227,21),INDEX('LŠZ H'!A$2:AM$2000,B1227,21))</f>
        <v>0</v>
      </c>
      <c r="H1227" s="298">
        <f>IF(A1227="P",INDEX('LŠZ P'!A$2:AN$2000,B1227,17),INDEX('LŠZ H'!A$2:AM$2000,B1227,17))</f>
        <v>0</v>
      </c>
      <c r="I1227" s="226"/>
      <c r="J1227" s="258">
        <f>IF(A1227="P",INDEX('LŠZ P'!A$2:AN$2000,B1227,2),INDEX('LŠZ H'!A$2:AM$2000,B1227,2))</f>
        <v>0</v>
      </c>
      <c r="K1227" s="299" t="str">
        <f>IF(A1227="P",CONCATENATE(INDEX('LŠZ P'!A$2:AN$2000,B1227,24),",",INDEX('LŠZ P'!A$2:AN$2000,B1227,26)," ",INDEX('LŠZ P'!A$2:AN$2000,B1227,25)),CONCATENATE(INDEX('LŠZ H'!A$2:AM$2000,B1227,24),",",INDEX('LŠZ H'!A$2:AM$2000,B1227,26)," ",INDEX('LŠZ H'!A$2:AM$2000,B1227,25)))</f>
        <v xml:space="preserve">, </v>
      </c>
      <c r="L1227" s="297">
        <f>IF(A1227="P",INDEX('LŠZ P'!A$2:AN$2000,B1227,20),INDEX('LŠZ H'!A$2:AM$2000,B1227,20))</f>
        <v>0</v>
      </c>
      <c r="M1227" s="297" t="str">
        <f>IF(A1227="P",CONCATENATE(INDEX('LŠZ P'!A$2:AN$2000,B1227,3),"/",INDEX('LŠZ P'!A$2:AN$2000,B1227,4)),CONCATENATE(INDEX('LŠZ H'!A$2:AM$2000,B1227,3),"/",INDEX('LŠZ H'!A$2:AM$2000,B1227,4)))</f>
        <v>/</v>
      </c>
      <c r="N1227" s="297" t="str">
        <f>IF(A1227="P",CONCATENATE(INDEX('LŠZ P'!A$2:AN$2000,B1227,23),";",INDEX('LŠZ P'!A$2:AN$2000,B1227,42)),CONCATENATE(INDEX('LŠZ H'!A$2:AM$2000,B1227,23),";",INDEX('LŠZ H'!A$2:AM$2000,B1227,39)))</f>
        <v>;</v>
      </c>
      <c r="O1227" s="303"/>
      <c r="P1227" s="397"/>
    </row>
    <row r="1228" spans="1:16" s="395" customFormat="1">
      <c r="A1228" s="300"/>
      <c r="B1228" s="398"/>
      <c r="C1228" s="295">
        <v>1225</v>
      </c>
      <c r="D1228" s="225">
        <f>IF(A1228="P",INDEX('LŠZ P'!A$2:AN$2000,B1228,11),INDEX('LŠZ H'!A$2:AM$2000,B1228,11))</f>
        <v>0</v>
      </c>
      <c r="E1228" s="297">
        <f>IF(A1228="P",INDEX('LŠZ P'!A$2:AN$2000,B1228,5),INDEX('LŠZ H'!A$2:AM$2000,B1228,5))</f>
        <v>0</v>
      </c>
      <c r="F1228" s="298">
        <f>IF(A1228="P",INDEX('LŠZ P'!A$2:AN$2000,B1228,6),INDEX('LŠZ H'!A$2:AM$2000,B1228,6))</f>
        <v>0</v>
      </c>
      <c r="G1228" s="258">
        <f>IF(A1228="P",INDEX('LŠZ P'!A$2:AN$2000,B1228,21),INDEX('LŠZ H'!A$2:AM$2000,B1228,21))</f>
        <v>0</v>
      </c>
      <c r="H1228" s="298">
        <f>IF(A1228="P",INDEX('LŠZ P'!A$2:AN$2000,B1228,17),INDEX('LŠZ H'!A$2:AM$2000,B1228,17))</f>
        <v>0</v>
      </c>
      <c r="I1228" s="226"/>
      <c r="J1228" s="258">
        <f>IF(A1228="P",INDEX('LŠZ P'!A$2:AN$2000,B1228,2),INDEX('LŠZ H'!A$2:AM$2000,B1228,2))</f>
        <v>0</v>
      </c>
      <c r="K1228" s="299" t="str">
        <f>IF(A1228="P",CONCATENATE(INDEX('LŠZ P'!A$2:AN$2000,B1228,24),",",INDEX('LŠZ P'!A$2:AN$2000,B1228,26)," ",INDEX('LŠZ P'!A$2:AN$2000,B1228,25)),CONCATENATE(INDEX('LŠZ H'!A$2:AM$2000,B1228,24),",",INDEX('LŠZ H'!A$2:AM$2000,B1228,26)," ",INDEX('LŠZ H'!A$2:AM$2000,B1228,25)))</f>
        <v xml:space="preserve">, </v>
      </c>
      <c r="L1228" s="297">
        <f>IF(A1228="P",INDEX('LŠZ P'!A$2:AN$2000,B1228,20),INDEX('LŠZ H'!A$2:AM$2000,B1228,20))</f>
        <v>0</v>
      </c>
      <c r="M1228" s="297" t="str">
        <f>IF(A1228="P",CONCATENATE(INDEX('LŠZ P'!A$2:AN$2000,B1228,3),"/",INDEX('LŠZ P'!A$2:AN$2000,B1228,4)),CONCATENATE(INDEX('LŠZ H'!A$2:AM$2000,B1228,3),"/",INDEX('LŠZ H'!A$2:AM$2000,B1228,4)))</f>
        <v>/</v>
      </c>
      <c r="N1228" s="297" t="str">
        <f>IF(A1228="P",CONCATENATE(INDEX('LŠZ P'!A$2:AN$2000,B1228,23),";",INDEX('LŠZ P'!A$2:AN$2000,B1228,42)),CONCATENATE(INDEX('LŠZ H'!A$2:AM$2000,B1228,23),";",INDEX('LŠZ H'!A$2:AM$2000,B1228,39)))</f>
        <v>;</v>
      </c>
      <c r="O1228" s="303"/>
      <c r="P1228" s="397"/>
    </row>
    <row r="1229" spans="1:16" s="395" customFormat="1">
      <c r="A1229" s="300"/>
      <c r="B1229" s="398"/>
      <c r="C1229" s="295">
        <v>1226</v>
      </c>
      <c r="D1229" s="225">
        <f>IF(A1229="P",INDEX('LŠZ P'!A$2:AN$2000,B1229,11),INDEX('LŠZ H'!A$2:AM$2000,B1229,11))</f>
        <v>0</v>
      </c>
      <c r="E1229" s="297">
        <f>IF(A1229="P",INDEX('LŠZ P'!A$2:AN$2000,B1229,5),INDEX('LŠZ H'!A$2:AM$2000,B1229,5))</f>
        <v>0</v>
      </c>
      <c r="F1229" s="298">
        <f>IF(A1229="P",INDEX('LŠZ P'!A$2:AN$2000,B1229,6),INDEX('LŠZ H'!A$2:AM$2000,B1229,6))</f>
        <v>0</v>
      </c>
      <c r="G1229" s="258">
        <f>IF(A1229="P",INDEX('LŠZ P'!A$2:AN$2000,B1229,21),INDEX('LŠZ H'!A$2:AM$2000,B1229,21))</f>
        <v>0</v>
      </c>
      <c r="H1229" s="298">
        <f>IF(A1229="P",INDEX('LŠZ P'!A$2:AN$2000,B1229,17),INDEX('LŠZ H'!A$2:AM$2000,B1229,17))</f>
        <v>0</v>
      </c>
      <c r="I1229" s="226"/>
      <c r="J1229" s="258">
        <f>IF(A1229="P",INDEX('LŠZ P'!A$2:AN$2000,B1229,2),INDEX('LŠZ H'!A$2:AM$2000,B1229,2))</f>
        <v>0</v>
      </c>
      <c r="K1229" s="299" t="str">
        <f>IF(A1229="P",CONCATENATE(INDEX('LŠZ P'!A$2:AN$2000,B1229,24),",",INDEX('LŠZ P'!A$2:AN$2000,B1229,26)," ",INDEX('LŠZ P'!A$2:AN$2000,B1229,25)),CONCATENATE(INDEX('LŠZ H'!A$2:AM$2000,B1229,24),",",INDEX('LŠZ H'!A$2:AM$2000,B1229,26)," ",INDEX('LŠZ H'!A$2:AM$2000,B1229,25)))</f>
        <v xml:space="preserve">, </v>
      </c>
      <c r="L1229" s="297">
        <f>IF(A1229="P",INDEX('LŠZ P'!A$2:AN$2000,B1229,20),INDEX('LŠZ H'!A$2:AM$2000,B1229,20))</f>
        <v>0</v>
      </c>
      <c r="M1229" s="297" t="str">
        <f>IF(A1229="P",CONCATENATE(INDEX('LŠZ P'!A$2:AN$2000,B1229,3),"/",INDEX('LŠZ P'!A$2:AN$2000,B1229,4)),CONCATENATE(INDEX('LŠZ H'!A$2:AM$2000,B1229,3),"/",INDEX('LŠZ H'!A$2:AM$2000,B1229,4)))</f>
        <v>/</v>
      </c>
      <c r="N1229" s="297" t="str">
        <f>IF(A1229="P",CONCATENATE(INDEX('LŠZ P'!A$2:AN$2000,B1229,23),";",INDEX('LŠZ P'!A$2:AN$2000,B1229,42)),CONCATENATE(INDEX('LŠZ H'!A$2:AM$2000,B1229,23),";",INDEX('LŠZ H'!A$2:AM$2000,B1229,39)))</f>
        <v>;</v>
      </c>
      <c r="O1229" s="303"/>
      <c r="P1229" s="397"/>
    </row>
    <row r="1230" spans="1:16" s="395" customFormat="1">
      <c r="A1230" s="300"/>
      <c r="B1230" s="398"/>
      <c r="C1230" s="295">
        <v>1227</v>
      </c>
      <c r="D1230" s="225">
        <f>IF(A1230="P",INDEX('LŠZ P'!A$2:AN$2000,B1230,11),INDEX('LŠZ H'!A$2:AM$2000,B1230,11))</f>
        <v>0</v>
      </c>
      <c r="E1230" s="297">
        <f>IF(A1230="P",INDEX('LŠZ P'!A$2:AN$2000,B1230,5),INDEX('LŠZ H'!A$2:AM$2000,B1230,5))</f>
        <v>0</v>
      </c>
      <c r="F1230" s="298">
        <f>IF(A1230="P",INDEX('LŠZ P'!A$2:AN$2000,B1230,6),INDEX('LŠZ H'!A$2:AM$2000,B1230,6))</f>
        <v>0</v>
      </c>
      <c r="G1230" s="258">
        <f>IF(A1230="P",INDEX('LŠZ P'!A$2:AN$2000,B1230,21),INDEX('LŠZ H'!A$2:AM$2000,B1230,21))</f>
        <v>0</v>
      </c>
      <c r="H1230" s="298">
        <f>IF(A1230="P",INDEX('LŠZ P'!A$2:AN$2000,B1230,17),INDEX('LŠZ H'!A$2:AM$2000,B1230,17))</f>
        <v>0</v>
      </c>
      <c r="I1230" s="226"/>
      <c r="J1230" s="258">
        <f>IF(A1230="P",INDEX('LŠZ P'!A$2:AN$2000,B1230,2),INDEX('LŠZ H'!A$2:AM$2000,B1230,2))</f>
        <v>0</v>
      </c>
      <c r="K1230" s="299" t="str">
        <f>IF(A1230="P",CONCATENATE(INDEX('LŠZ P'!A$2:AN$2000,B1230,24),",",INDEX('LŠZ P'!A$2:AN$2000,B1230,26)," ",INDEX('LŠZ P'!A$2:AN$2000,B1230,25)),CONCATENATE(INDEX('LŠZ H'!A$2:AM$2000,B1230,24),",",INDEX('LŠZ H'!A$2:AM$2000,B1230,26)," ",INDEX('LŠZ H'!A$2:AM$2000,B1230,25)))</f>
        <v xml:space="preserve">, </v>
      </c>
      <c r="L1230" s="297">
        <f>IF(A1230="P",INDEX('LŠZ P'!A$2:AN$2000,B1230,20),INDEX('LŠZ H'!A$2:AM$2000,B1230,20))</f>
        <v>0</v>
      </c>
      <c r="M1230" s="297" t="str">
        <f>IF(A1230="P",CONCATENATE(INDEX('LŠZ P'!A$2:AN$2000,B1230,3),"/",INDEX('LŠZ P'!A$2:AN$2000,B1230,4)),CONCATENATE(INDEX('LŠZ H'!A$2:AM$2000,B1230,3),"/",INDEX('LŠZ H'!A$2:AM$2000,B1230,4)))</f>
        <v>/</v>
      </c>
      <c r="N1230" s="297" t="str">
        <f>IF(A1230="P",CONCATENATE(INDEX('LŠZ P'!A$2:AN$2000,B1230,23),";",INDEX('LŠZ P'!A$2:AN$2000,B1230,42)),CONCATENATE(INDEX('LŠZ H'!A$2:AM$2000,B1230,23),";",INDEX('LŠZ H'!A$2:AM$2000,B1230,39)))</f>
        <v>;</v>
      </c>
      <c r="O1230" s="303"/>
      <c r="P1230" s="397"/>
    </row>
    <row r="1231" spans="1:16" s="395" customFormat="1">
      <c r="A1231" s="300"/>
      <c r="B1231" s="398"/>
      <c r="C1231" s="295">
        <v>1228</v>
      </c>
      <c r="D1231" s="225">
        <f>IF(A1231="P",INDEX('LŠZ P'!A$2:AN$2000,B1231,11),INDEX('LŠZ H'!A$2:AM$2000,B1231,11))</f>
        <v>0</v>
      </c>
      <c r="E1231" s="297">
        <f>IF(A1231="P",INDEX('LŠZ P'!A$2:AN$2000,B1231,5),INDEX('LŠZ H'!A$2:AM$2000,B1231,5))</f>
        <v>0</v>
      </c>
      <c r="F1231" s="298">
        <f>IF(A1231="P",INDEX('LŠZ P'!A$2:AN$2000,B1231,6),INDEX('LŠZ H'!A$2:AM$2000,B1231,6))</f>
        <v>0</v>
      </c>
      <c r="G1231" s="258">
        <f>IF(A1231="P",INDEX('LŠZ P'!A$2:AN$2000,B1231,21),INDEX('LŠZ H'!A$2:AM$2000,B1231,21))</f>
        <v>0</v>
      </c>
      <c r="H1231" s="298">
        <f>IF(A1231="P",INDEX('LŠZ P'!A$2:AN$2000,B1231,17),INDEX('LŠZ H'!A$2:AM$2000,B1231,17))</f>
        <v>0</v>
      </c>
      <c r="I1231" s="226"/>
      <c r="J1231" s="258">
        <f>IF(A1231="P",INDEX('LŠZ P'!A$2:AN$2000,B1231,2),INDEX('LŠZ H'!A$2:AM$2000,B1231,2))</f>
        <v>0</v>
      </c>
      <c r="K1231" s="299" t="str">
        <f>IF(A1231="P",CONCATENATE(INDEX('LŠZ P'!A$2:AN$2000,B1231,24),",",INDEX('LŠZ P'!A$2:AN$2000,B1231,26)," ",INDEX('LŠZ P'!A$2:AN$2000,B1231,25)),CONCATENATE(INDEX('LŠZ H'!A$2:AM$2000,B1231,24),",",INDEX('LŠZ H'!A$2:AM$2000,B1231,26)," ",INDEX('LŠZ H'!A$2:AM$2000,B1231,25)))</f>
        <v xml:space="preserve">, </v>
      </c>
      <c r="L1231" s="297">
        <f>IF(A1231="P",INDEX('LŠZ P'!A$2:AN$2000,B1231,20),INDEX('LŠZ H'!A$2:AM$2000,B1231,20))</f>
        <v>0</v>
      </c>
      <c r="M1231" s="297" t="str">
        <f>IF(A1231="P",CONCATENATE(INDEX('LŠZ P'!A$2:AN$2000,B1231,3),"/",INDEX('LŠZ P'!A$2:AN$2000,B1231,4)),CONCATENATE(INDEX('LŠZ H'!A$2:AM$2000,B1231,3),"/",INDEX('LŠZ H'!A$2:AM$2000,B1231,4)))</f>
        <v>/</v>
      </c>
      <c r="N1231" s="297" t="str">
        <f>IF(A1231="P",CONCATENATE(INDEX('LŠZ P'!A$2:AN$2000,B1231,23),";",INDEX('LŠZ P'!A$2:AN$2000,B1231,42)),CONCATENATE(INDEX('LŠZ H'!A$2:AM$2000,B1231,23),";",INDEX('LŠZ H'!A$2:AM$2000,B1231,39)))</f>
        <v>;</v>
      </c>
      <c r="O1231" s="303"/>
      <c r="P1231" s="397"/>
    </row>
    <row r="1232" spans="1:16" s="395" customFormat="1">
      <c r="A1232" s="300"/>
      <c r="B1232" s="398"/>
      <c r="C1232" s="295">
        <v>1229</v>
      </c>
      <c r="D1232" s="225">
        <f>IF(A1232="P",INDEX('LŠZ P'!A$2:AN$2000,B1232,11),INDEX('LŠZ H'!A$2:AM$2000,B1232,11))</f>
        <v>0</v>
      </c>
      <c r="E1232" s="297">
        <f>IF(A1232="P",INDEX('LŠZ P'!A$2:AN$2000,B1232,5),INDEX('LŠZ H'!A$2:AM$2000,B1232,5))</f>
        <v>0</v>
      </c>
      <c r="F1232" s="298">
        <f>IF(A1232="P",INDEX('LŠZ P'!A$2:AN$2000,B1232,6),INDEX('LŠZ H'!A$2:AM$2000,B1232,6))</f>
        <v>0</v>
      </c>
      <c r="G1232" s="258">
        <f>IF(A1232="P",INDEX('LŠZ P'!A$2:AN$2000,B1232,21),INDEX('LŠZ H'!A$2:AM$2000,B1232,21))</f>
        <v>0</v>
      </c>
      <c r="H1232" s="298">
        <f>IF(A1232="P",INDEX('LŠZ P'!A$2:AN$2000,B1232,17),INDEX('LŠZ H'!A$2:AM$2000,B1232,17))</f>
        <v>0</v>
      </c>
      <c r="I1232" s="226"/>
      <c r="J1232" s="258">
        <f>IF(A1232="P",INDEX('LŠZ P'!A$2:AN$2000,B1232,2),INDEX('LŠZ H'!A$2:AM$2000,B1232,2))</f>
        <v>0</v>
      </c>
      <c r="K1232" s="299" t="str">
        <f>IF(A1232="P",CONCATENATE(INDEX('LŠZ P'!A$2:AN$2000,B1232,24),",",INDEX('LŠZ P'!A$2:AN$2000,B1232,26)," ",INDEX('LŠZ P'!A$2:AN$2000,B1232,25)),CONCATENATE(INDEX('LŠZ H'!A$2:AM$2000,B1232,24),",",INDEX('LŠZ H'!A$2:AM$2000,B1232,26)," ",INDEX('LŠZ H'!A$2:AM$2000,B1232,25)))</f>
        <v xml:space="preserve">, </v>
      </c>
      <c r="L1232" s="297">
        <f>IF(A1232="P",INDEX('LŠZ P'!A$2:AN$2000,B1232,20),INDEX('LŠZ H'!A$2:AM$2000,B1232,20))</f>
        <v>0</v>
      </c>
      <c r="M1232" s="297" t="str">
        <f>IF(A1232="P",CONCATENATE(INDEX('LŠZ P'!A$2:AN$2000,B1232,3),"/",INDEX('LŠZ P'!A$2:AN$2000,B1232,4)),CONCATENATE(INDEX('LŠZ H'!A$2:AM$2000,B1232,3),"/",INDEX('LŠZ H'!A$2:AM$2000,B1232,4)))</f>
        <v>/</v>
      </c>
      <c r="N1232" s="297" t="str">
        <f>IF(A1232="P",CONCATENATE(INDEX('LŠZ P'!A$2:AN$2000,B1232,23),";",INDEX('LŠZ P'!A$2:AN$2000,B1232,42)),CONCATENATE(INDEX('LŠZ H'!A$2:AM$2000,B1232,23),";",INDEX('LŠZ H'!A$2:AM$2000,B1232,39)))</f>
        <v>;</v>
      </c>
      <c r="O1232" s="303"/>
      <c r="P1232" s="397"/>
    </row>
    <row r="1233" spans="1:16" s="395" customFormat="1">
      <c r="A1233" s="300"/>
      <c r="B1233" s="398"/>
      <c r="C1233" s="295">
        <v>1230</v>
      </c>
      <c r="D1233" s="225">
        <f>IF(A1233="P",INDEX('LŠZ P'!A$2:AN$2000,B1233,11),INDEX('LŠZ H'!A$2:AM$2000,B1233,11))</f>
        <v>0</v>
      </c>
      <c r="E1233" s="297">
        <f>IF(A1233="P",INDEX('LŠZ P'!A$2:AN$2000,B1233,5),INDEX('LŠZ H'!A$2:AM$2000,B1233,5))</f>
        <v>0</v>
      </c>
      <c r="F1233" s="298">
        <f>IF(A1233="P",INDEX('LŠZ P'!A$2:AN$2000,B1233,6),INDEX('LŠZ H'!A$2:AM$2000,B1233,6))</f>
        <v>0</v>
      </c>
      <c r="G1233" s="258">
        <f>IF(A1233="P",INDEX('LŠZ P'!A$2:AN$2000,B1233,21),INDEX('LŠZ H'!A$2:AM$2000,B1233,21))</f>
        <v>0</v>
      </c>
      <c r="H1233" s="298">
        <f>IF(A1233="P",INDEX('LŠZ P'!A$2:AN$2000,B1233,17),INDEX('LŠZ H'!A$2:AM$2000,B1233,17))</f>
        <v>0</v>
      </c>
      <c r="I1233" s="226"/>
      <c r="J1233" s="258">
        <f>IF(A1233="P",INDEX('LŠZ P'!A$2:AN$2000,B1233,2),INDEX('LŠZ H'!A$2:AM$2000,B1233,2))</f>
        <v>0</v>
      </c>
      <c r="K1233" s="299" t="str">
        <f>IF(A1233="P",CONCATENATE(INDEX('LŠZ P'!A$2:AN$2000,B1233,24),",",INDEX('LŠZ P'!A$2:AN$2000,B1233,26)," ",INDEX('LŠZ P'!A$2:AN$2000,B1233,25)),CONCATENATE(INDEX('LŠZ H'!A$2:AM$2000,B1233,24),",",INDEX('LŠZ H'!A$2:AM$2000,B1233,26)," ",INDEX('LŠZ H'!A$2:AM$2000,B1233,25)))</f>
        <v xml:space="preserve">, </v>
      </c>
      <c r="L1233" s="297">
        <f>IF(A1233="P",INDEX('LŠZ P'!A$2:AN$2000,B1233,20),INDEX('LŠZ H'!A$2:AM$2000,B1233,20))</f>
        <v>0</v>
      </c>
      <c r="M1233" s="297" t="str">
        <f>IF(A1233="P",CONCATENATE(INDEX('LŠZ P'!A$2:AN$2000,B1233,3),"/",INDEX('LŠZ P'!A$2:AN$2000,B1233,4)),CONCATENATE(INDEX('LŠZ H'!A$2:AM$2000,B1233,3),"/",INDEX('LŠZ H'!A$2:AM$2000,B1233,4)))</f>
        <v>/</v>
      </c>
      <c r="N1233" s="297" t="str">
        <f>IF(A1233="P",CONCATENATE(INDEX('LŠZ P'!A$2:AN$2000,B1233,23),";",INDEX('LŠZ P'!A$2:AN$2000,B1233,42)),CONCATENATE(INDEX('LŠZ H'!A$2:AM$2000,B1233,23),";",INDEX('LŠZ H'!A$2:AM$2000,B1233,39)))</f>
        <v>;</v>
      </c>
      <c r="O1233" s="303"/>
      <c r="P1233" s="397"/>
    </row>
    <row r="1234" spans="1:16" s="395" customFormat="1">
      <c r="A1234" s="300"/>
      <c r="B1234" s="398"/>
      <c r="C1234" s="295">
        <v>1231</v>
      </c>
      <c r="D1234" s="225">
        <f>IF(A1234="P",INDEX('LŠZ P'!A$2:AN$2000,B1234,11),INDEX('LŠZ H'!A$2:AM$2000,B1234,11))</f>
        <v>0</v>
      </c>
      <c r="E1234" s="297">
        <f>IF(A1234="P",INDEX('LŠZ P'!A$2:AN$2000,B1234,5),INDEX('LŠZ H'!A$2:AM$2000,B1234,5))</f>
        <v>0</v>
      </c>
      <c r="F1234" s="298">
        <f>IF(A1234="P",INDEX('LŠZ P'!A$2:AN$2000,B1234,6),INDEX('LŠZ H'!A$2:AM$2000,B1234,6))</f>
        <v>0</v>
      </c>
      <c r="G1234" s="258">
        <f>IF(A1234="P",INDEX('LŠZ P'!A$2:AN$2000,B1234,21),INDEX('LŠZ H'!A$2:AM$2000,B1234,21))</f>
        <v>0</v>
      </c>
      <c r="H1234" s="298">
        <f>IF(A1234="P",INDEX('LŠZ P'!A$2:AN$2000,B1234,17),INDEX('LŠZ H'!A$2:AM$2000,B1234,17))</f>
        <v>0</v>
      </c>
      <c r="I1234" s="226"/>
      <c r="J1234" s="258">
        <f>IF(A1234="P",INDEX('LŠZ P'!A$2:AN$2000,B1234,2),INDEX('LŠZ H'!A$2:AM$2000,B1234,2))</f>
        <v>0</v>
      </c>
      <c r="K1234" s="299" t="str">
        <f>IF(A1234="P",CONCATENATE(INDEX('LŠZ P'!A$2:AN$2000,B1234,24),",",INDEX('LŠZ P'!A$2:AN$2000,B1234,26)," ",INDEX('LŠZ P'!A$2:AN$2000,B1234,25)),CONCATENATE(INDEX('LŠZ H'!A$2:AM$2000,B1234,24),",",INDEX('LŠZ H'!A$2:AM$2000,B1234,26)," ",INDEX('LŠZ H'!A$2:AM$2000,B1234,25)))</f>
        <v xml:space="preserve">, </v>
      </c>
      <c r="L1234" s="297">
        <f>IF(A1234="P",INDEX('LŠZ P'!A$2:AN$2000,B1234,20),INDEX('LŠZ H'!A$2:AM$2000,B1234,20))</f>
        <v>0</v>
      </c>
      <c r="M1234" s="297" t="str">
        <f>IF(A1234="P",CONCATENATE(INDEX('LŠZ P'!A$2:AN$2000,B1234,3),"/",INDEX('LŠZ P'!A$2:AN$2000,B1234,4)),CONCATENATE(INDEX('LŠZ H'!A$2:AM$2000,B1234,3),"/",INDEX('LŠZ H'!A$2:AM$2000,B1234,4)))</f>
        <v>/</v>
      </c>
      <c r="N1234" s="297" t="str">
        <f>IF(A1234="P",CONCATENATE(INDEX('LŠZ P'!A$2:AN$2000,B1234,23),";",INDEX('LŠZ P'!A$2:AN$2000,B1234,42)),CONCATENATE(INDEX('LŠZ H'!A$2:AM$2000,B1234,23),";",INDEX('LŠZ H'!A$2:AM$2000,B1234,39)))</f>
        <v>;</v>
      </c>
      <c r="O1234" s="303"/>
      <c r="P1234" s="397"/>
    </row>
    <row r="1235" spans="1:16" s="395" customFormat="1">
      <c r="A1235" s="300"/>
      <c r="B1235" s="398"/>
      <c r="C1235" s="295">
        <v>1232</v>
      </c>
      <c r="D1235" s="225">
        <f>IF(A1235="P",INDEX('LŠZ P'!A$2:AN$2000,B1235,11),INDEX('LŠZ H'!A$2:AM$2000,B1235,11))</f>
        <v>0</v>
      </c>
      <c r="E1235" s="297">
        <f>IF(A1235="P",INDEX('LŠZ P'!A$2:AN$2000,B1235,5),INDEX('LŠZ H'!A$2:AM$2000,B1235,5))</f>
        <v>0</v>
      </c>
      <c r="F1235" s="298">
        <f>IF(A1235="P",INDEX('LŠZ P'!A$2:AN$2000,B1235,6),INDEX('LŠZ H'!A$2:AM$2000,B1235,6))</f>
        <v>0</v>
      </c>
      <c r="G1235" s="258">
        <f>IF(A1235="P",INDEX('LŠZ P'!A$2:AN$2000,B1235,21),INDEX('LŠZ H'!A$2:AM$2000,B1235,21))</f>
        <v>0</v>
      </c>
      <c r="H1235" s="298">
        <f>IF(A1235="P",INDEX('LŠZ P'!A$2:AN$2000,B1235,17),INDEX('LŠZ H'!A$2:AM$2000,B1235,17))</f>
        <v>0</v>
      </c>
      <c r="I1235" s="226"/>
      <c r="J1235" s="258">
        <f>IF(A1235="P",INDEX('LŠZ P'!A$2:AN$2000,B1235,2),INDEX('LŠZ H'!A$2:AM$2000,B1235,2))</f>
        <v>0</v>
      </c>
      <c r="K1235" s="299" t="str">
        <f>IF(A1235="P",CONCATENATE(INDEX('LŠZ P'!A$2:AN$2000,B1235,24),",",INDEX('LŠZ P'!A$2:AN$2000,B1235,26)," ",INDEX('LŠZ P'!A$2:AN$2000,B1235,25)),CONCATENATE(INDEX('LŠZ H'!A$2:AM$2000,B1235,24),",",INDEX('LŠZ H'!A$2:AM$2000,B1235,26)," ",INDEX('LŠZ H'!A$2:AM$2000,B1235,25)))</f>
        <v xml:space="preserve">, </v>
      </c>
      <c r="L1235" s="297">
        <f>IF(A1235="P",INDEX('LŠZ P'!A$2:AN$2000,B1235,20),INDEX('LŠZ H'!A$2:AM$2000,B1235,20))</f>
        <v>0</v>
      </c>
      <c r="M1235" s="297" t="str">
        <f>IF(A1235="P",CONCATENATE(INDEX('LŠZ P'!A$2:AN$2000,B1235,3),"/",INDEX('LŠZ P'!A$2:AN$2000,B1235,4)),CONCATENATE(INDEX('LŠZ H'!A$2:AM$2000,B1235,3),"/",INDEX('LŠZ H'!A$2:AM$2000,B1235,4)))</f>
        <v>/</v>
      </c>
      <c r="N1235" s="297" t="str">
        <f>IF(A1235="P",CONCATENATE(INDEX('LŠZ P'!A$2:AN$2000,B1235,23),";",INDEX('LŠZ P'!A$2:AN$2000,B1235,42)),CONCATENATE(INDEX('LŠZ H'!A$2:AM$2000,B1235,23),";",INDEX('LŠZ H'!A$2:AM$2000,B1235,39)))</f>
        <v>;</v>
      </c>
      <c r="O1235" s="303"/>
      <c r="P1235" s="397"/>
    </row>
    <row r="1236" spans="1:16" s="395" customFormat="1">
      <c r="A1236" s="300"/>
      <c r="B1236" s="398"/>
      <c r="C1236" s="295">
        <v>1233</v>
      </c>
      <c r="D1236" s="225">
        <f>IF(A1236="P",INDEX('LŠZ P'!A$2:AN$2000,B1236,11),INDEX('LŠZ H'!A$2:AM$2000,B1236,11))</f>
        <v>0</v>
      </c>
      <c r="E1236" s="297">
        <f>IF(A1236="P",INDEX('LŠZ P'!A$2:AN$2000,B1236,5),INDEX('LŠZ H'!A$2:AM$2000,B1236,5))</f>
        <v>0</v>
      </c>
      <c r="F1236" s="298">
        <f>IF(A1236="P",INDEX('LŠZ P'!A$2:AN$2000,B1236,6),INDEX('LŠZ H'!A$2:AM$2000,B1236,6))</f>
        <v>0</v>
      </c>
      <c r="G1236" s="258">
        <f>IF(A1236="P",INDEX('LŠZ P'!A$2:AN$2000,B1236,21),INDEX('LŠZ H'!A$2:AM$2000,B1236,21))</f>
        <v>0</v>
      </c>
      <c r="H1236" s="298">
        <f>IF(A1236="P",INDEX('LŠZ P'!A$2:AN$2000,B1236,17),INDEX('LŠZ H'!A$2:AM$2000,B1236,17))</f>
        <v>0</v>
      </c>
      <c r="I1236" s="226"/>
      <c r="J1236" s="258">
        <f>IF(A1236="P",INDEX('LŠZ P'!A$2:AN$2000,B1236,2),INDEX('LŠZ H'!A$2:AM$2000,B1236,2))</f>
        <v>0</v>
      </c>
      <c r="K1236" s="299" t="str">
        <f>IF(A1236="P",CONCATENATE(INDEX('LŠZ P'!A$2:AN$2000,B1236,24),",",INDEX('LŠZ P'!A$2:AN$2000,B1236,26)," ",INDEX('LŠZ P'!A$2:AN$2000,B1236,25)),CONCATENATE(INDEX('LŠZ H'!A$2:AM$2000,B1236,24),",",INDEX('LŠZ H'!A$2:AM$2000,B1236,26)," ",INDEX('LŠZ H'!A$2:AM$2000,B1236,25)))</f>
        <v xml:space="preserve">, </v>
      </c>
      <c r="L1236" s="297">
        <f>IF(A1236="P",INDEX('LŠZ P'!A$2:AN$2000,B1236,20),INDEX('LŠZ H'!A$2:AM$2000,B1236,20))</f>
        <v>0</v>
      </c>
      <c r="M1236" s="297" t="str">
        <f>IF(A1236="P",CONCATENATE(INDEX('LŠZ P'!A$2:AN$2000,B1236,3),"/",INDEX('LŠZ P'!A$2:AN$2000,B1236,4)),CONCATENATE(INDEX('LŠZ H'!A$2:AM$2000,B1236,3),"/",INDEX('LŠZ H'!A$2:AM$2000,B1236,4)))</f>
        <v>/</v>
      </c>
      <c r="N1236" s="297" t="str">
        <f>IF(A1236="P",CONCATENATE(INDEX('LŠZ P'!A$2:AN$2000,B1236,23),";",INDEX('LŠZ P'!A$2:AN$2000,B1236,42)),CONCATENATE(INDEX('LŠZ H'!A$2:AM$2000,B1236,23),";",INDEX('LŠZ H'!A$2:AM$2000,B1236,39)))</f>
        <v>;</v>
      </c>
      <c r="O1236" s="303"/>
      <c r="P1236" s="397"/>
    </row>
    <row r="1237" spans="1:16" s="395" customFormat="1">
      <c r="A1237" s="300"/>
      <c r="B1237" s="398"/>
      <c r="C1237" s="295">
        <v>1234</v>
      </c>
      <c r="D1237" s="225">
        <f>IF(A1237="P",INDEX('LŠZ P'!A$2:AN$2000,B1237,11),INDEX('LŠZ H'!A$2:AM$2000,B1237,11))</f>
        <v>0</v>
      </c>
      <c r="E1237" s="297">
        <f>IF(A1237="P",INDEX('LŠZ P'!A$2:AN$2000,B1237,5),INDEX('LŠZ H'!A$2:AM$2000,B1237,5))</f>
        <v>0</v>
      </c>
      <c r="F1237" s="298">
        <f>IF(A1237="P",INDEX('LŠZ P'!A$2:AN$2000,B1237,6),INDEX('LŠZ H'!A$2:AM$2000,B1237,6))</f>
        <v>0</v>
      </c>
      <c r="G1237" s="258">
        <f>IF(A1237="P",INDEX('LŠZ P'!A$2:AN$2000,B1237,21),INDEX('LŠZ H'!A$2:AM$2000,B1237,21))</f>
        <v>0</v>
      </c>
      <c r="H1237" s="298">
        <f>IF(A1237="P",INDEX('LŠZ P'!A$2:AN$2000,B1237,17),INDEX('LŠZ H'!A$2:AM$2000,B1237,17))</f>
        <v>0</v>
      </c>
      <c r="I1237" s="226"/>
      <c r="J1237" s="258">
        <f>IF(A1237="P",INDEX('LŠZ P'!A$2:AN$2000,B1237,2),INDEX('LŠZ H'!A$2:AM$2000,B1237,2))</f>
        <v>0</v>
      </c>
      <c r="K1237" s="299" t="str">
        <f>IF(A1237="P",CONCATENATE(INDEX('LŠZ P'!A$2:AN$2000,B1237,24),",",INDEX('LŠZ P'!A$2:AN$2000,B1237,26)," ",INDEX('LŠZ P'!A$2:AN$2000,B1237,25)),CONCATENATE(INDEX('LŠZ H'!A$2:AM$2000,B1237,24),",",INDEX('LŠZ H'!A$2:AM$2000,B1237,26)," ",INDEX('LŠZ H'!A$2:AM$2000,B1237,25)))</f>
        <v xml:space="preserve">, </v>
      </c>
      <c r="L1237" s="297">
        <f>IF(A1237="P",INDEX('LŠZ P'!A$2:AN$2000,B1237,20),INDEX('LŠZ H'!A$2:AM$2000,B1237,20))</f>
        <v>0</v>
      </c>
      <c r="M1237" s="297" t="str">
        <f>IF(A1237="P",CONCATENATE(INDEX('LŠZ P'!A$2:AN$2000,B1237,3),"/",INDEX('LŠZ P'!A$2:AN$2000,B1237,4)),CONCATENATE(INDEX('LŠZ H'!A$2:AM$2000,B1237,3),"/",INDEX('LŠZ H'!A$2:AM$2000,B1237,4)))</f>
        <v>/</v>
      </c>
      <c r="N1237" s="297" t="str">
        <f>IF(A1237="P",CONCATENATE(INDEX('LŠZ P'!A$2:AN$2000,B1237,23),";",INDEX('LŠZ P'!A$2:AN$2000,B1237,42)),CONCATENATE(INDEX('LŠZ H'!A$2:AM$2000,B1237,23),";",INDEX('LŠZ H'!A$2:AM$2000,B1237,39)))</f>
        <v>;</v>
      </c>
      <c r="O1237" s="303"/>
      <c r="P1237" s="397"/>
    </row>
    <row r="1238" spans="1:16" s="395" customFormat="1">
      <c r="A1238" s="300"/>
      <c r="B1238" s="398"/>
      <c r="C1238" s="295">
        <v>1235</v>
      </c>
      <c r="D1238" s="225">
        <f>IF(A1238="P",INDEX('LŠZ P'!A$2:AN$2000,B1238,11),INDEX('LŠZ H'!A$2:AM$2000,B1238,11))</f>
        <v>0</v>
      </c>
      <c r="E1238" s="297">
        <f>IF(A1238="P",INDEX('LŠZ P'!A$2:AN$2000,B1238,5),INDEX('LŠZ H'!A$2:AM$2000,B1238,5))</f>
        <v>0</v>
      </c>
      <c r="F1238" s="298">
        <f>IF(A1238="P",INDEX('LŠZ P'!A$2:AN$2000,B1238,6),INDEX('LŠZ H'!A$2:AM$2000,B1238,6))</f>
        <v>0</v>
      </c>
      <c r="G1238" s="258">
        <f>IF(A1238="P",INDEX('LŠZ P'!A$2:AN$2000,B1238,21),INDEX('LŠZ H'!A$2:AM$2000,B1238,21))</f>
        <v>0</v>
      </c>
      <c r="H1238" s="298">
        <f>IF(A1238="P",INDEX('LŠZ P'!A$2:AN$2000,B1238,17),INDEX('LŠZ H'!A$2:AM$2000,B1238,17))</f>
        <v>0</v>
      </c>
      <c r="I1238" s="226"/>
      <c r="J1238" s="258">
        <f>IF(A1238="P",INDEX('LŠZ P'!A$2:AN$2000,B1238,2),INDEX('LŠZ H'!A$2:AM$2000,B1238,2))</f>
        <v>0</v>
      </c>
      <c r="K1238" s="299" t="str">
        <f>IF(A1238="P",CONCATENATE(INDEX('LŠZ P'!A$2:AN$2000,B1238,24),",",INDEX('LŠZ P'!A$2:AN$2000,B1238,26)," ",INDEX('LŠZ P'!A$2:AN$2000,B1238,25)),CONCATENATE(INDEX('LŠZ H'!A$2:AM$2000,B1238,24),",",INDEX('LŠZ H'!A$2:AM$2000,B1238,26)," ",INDEX('LŠZ H'!A$2:AM$2000,B1238,25)))</f>
        <v xml:space="preserve">, </v>
      </c>
      <c r="L1238" s="297">
        <f>IF(A1238="P",INDEX('LŠZ P'!A$2:AN$2000,B1238,20),INDEX('LŠZ H'!A$2:AM$2000,B1238,20))</f>
        <v>0</v>
      </c>
      <c r="M1238" s="297" t="str">
        <f>IF(A1238="P",CONCATENATE(INDEX('LŠZ P'!A$2:AN$2000,B1238,3),"/",INDEX('LŠZ P'!A$2:AN$2000,B1238,4)),CONCATENATE(INDEX('LŠZ H'!A$2:AM$2000,B1238,3),"/",INDEX('LŠZ H'!A$2:AM$2000,B1238,4)))</f>
        <v>/</v>
      </c>
      <c r="N1238" s="297" t="str">
        <f>IF(A1238="P",CONCATENATE(INDEX('LŠZ P'!A$2:AN$2000,B1238,23),";",INDEX('LŠZ P'!A$2:AN$2000,B1238,42)),CONCATENATE(INDEX('LŠZ H'!A$2:AM$2000,B1238,23),";",INDEX('LŠZ H'!A$2:AM$2000,B1238,39)))</f>
        <v>;</v>
      </c>
      <c r="O1238" s="303"/>
      <c r="P1238" s="397"/>
    </row>
    <row r="1239" spans="1:16" s="395" customFormat="1">
      <c r="A1239" s="300"/>
      <c r="B1239" s="398"/>
      <c r="C1239" s="295">
        <v>1236</v>
      </c>
      <c r="D1239" s="225">
        <f>IF(A1239="P",INDEX('LŠZ P'!A$2:AN$2000,B1239,11),INDEX('LŠZ H'!A$2:AM$2000,B1239,11))</f>
        <v>0</v>
      </c>
      <c r="E1239" s="297">
        <f>IF(A1239="P",INDEX('LŠZ P'!A$2:AN$2000,B1239,5),INDEX('LŠZ H'!A$2:AM$2000,B1239,5))</f>
        <v>0</v>
      </c>
      <c r="F1239" s="298">
        <f>IF(A1239="P",INDEX('LŠZ P'!A$2:AN$2000,B1239,6),INDEX('LŠZ H'!A$2:AM$2000,B1239,6))</f>
        <v>0</v>
      </c>
      <c r="G1239" s="258">
        <f>IF(A1239="P",INDEX('LŠZ P'!A$2:AN$2000,B1239,21),INDEX('LŠZ H'!A$2:AM$2000,B1239,21))</f>
        <v>0</v>
      </c>
      <c r="H1239" s="298">
        <f>IF(A1239="P",INDEX('LŠZ P'!A$2:AN$2000,B1239,17),INDEX('LŠZ H'!A$2:AM$2000,B1239,17))</f>
        <v>0</v>
      </c>
      <c r="I1239" s="226"/>
      <c r="J1239" s="258">
        <f>IF(A1239="P",INDEX('LŠZ P'!A$2:AN$2000,B1239,2),INDEX('LŠZ H'!A$2:AM$2000,B1239,2))</f>
        <v>0</v>
      </c>
      <c r="K1239" s="299" t="str">
        <f>IF(A1239="P",CONCATENATE(INDEX('LŠZ P'!A$2:AN$2000,B1239,24),",",INDEX('LŠZ P'!A$2:AN$2000,B1239,26)," ",INDEX('LŠZ P'!A$2:AN$2000,B1239,25)),CONCATENATE(INDEX('LŠZ H'!A$2:AM$2000,B1239,24),",",INDEX('LŠZ H'!A$2:AM$2000,B1239,26)," ",INDEX('LŠZ H'!A$2:AM$2000,B1239,25)))</f>
        <v xml:space="preserve">, </v>
      </c>
      <c r="L1239" s="297">
        <f>IF(A1239="P",INDEX('LŠZ P'!A$2:AN$2000,B1239,20),INDEX('LŠZ H'!A$2:AM$2000,B1239,20))</f>
        <v>0</v>
      </c>
      <c r="M1239" s="297" t="str">
        <f>IF(A1239="P",CONCATENATE(INDEX('LŠZ P'!A$2:AN$2000,B1239,3),"/",INDEX('LŠZ P'!A$2:AN$2000,B1239,4)),CONCATENATE(INDEX('LŠZ H'!A$2:AM$2000,B1239,3),"/",INDEX('LŠZ H'!A$2:AM$2000,B1239,4)))</f>
        <v>/</v>
      </c>
      <c r="N1239" s="297" t="str">
        <f>IF(A1239="P",CONCATENATE(INDEX('LŠZ P'!A$2:AN$2000,B1239,23),";",INDEX('LŠZ P'!A$2:AN$2000,B1239,42)),CONCATENATE(INDEX('LŠZ H'!A$2:AM$2000,B1239,23),";",INDEX('LŠZ H'!A$2:AM$2000,B1239,39)))</f>
        <v>;</v>
      </c>
      <c r="O1239" s="303"/>
      <c r="P1239" s="397"/>
    </row>
    <row r="1240" spans="1:16" s="395" customFormat="1">
      <c r="A1240" s="300"/>
      <c r="B1240" s="398"/>
      <c r="C1240" s="295">
        <v>1237</v>
      </c>
      <c r="D1240" s="225">
        <f>IF(A1240="P",INDEX('LŠZ P'!A$2:AN$2000,B1240,11),INDEX('LŠZ H'!A$2:AM$2000,B1240,11))</f>
        <v>0</v>
      </c>
      <c r="E1240" s="297">
        <f>IF(A1240="P",INDEX('LŠZ P'!A$2:AN$2000,B1240,5),INDEX('LŠZ H'!A$2:AM$2000,B1240,5))</f>
        <v>0</v>
      </c>
      <c r="F1240" s="298">
        <f>IF(A1240="P",INDEX('LŠZ P'!A$2:AN$2000,B1240,6),INDEX('LŠZ H'!A$2:AM$2000,B1240,6))</f>
        <v>0</v>
      </c>
      <c r="G1240" s="258">
        <f>IF(A1240="P",INDEX('LŠZ P'!A$2:AN$2000,B1240,21),INDEX('LŠZ H'!A$2:AM$2000,B1240,21))</f>
        <v>0</v>
      </c>
      <c r="H1240" s="298">
        <f>IF(A1240="P",INDEX('LŠZ P'!A$2:AN$2000,B1240,17),INDEX('LŠZ H'!A$2:AM$2000,B1240,17))</f>
        <v>0</v>
      </c>
      <c r="I1240" s="226"/>
      <c r="J1240" s="258">
        <f>IF(A1240="P",INDEX('LŠZ P'!A$2:AN$2000,B1240,2),INDEX('LŠZ H'!A$2:AM$2000,B1240,2))</f>
        <v>0</v>
      </c>
      <c r="K1240" s="299" t="str">
        <f>IF(A1240="P",CONCATENATE(INDEX('LŠZ P'!A$2:AN$2000,B1240,24),",",INDEX('LŠZ P'!A$2:AN$2000,B1240,26)," ",INDEX('LŠZ P'!A$2:AN$2000,B1240,25)),CONCATENATE(INDEX('LŠZ H'!A$2:AM$2000,B1240,24),",",INDEX('LŠZ H'!A$2:AM$2000,B1240,26)," ",INDEX('LŠZ H'!A$2:AM$2000,B1240,25)))</f>
        <v xml:space="preserve">, </v>
      </c>
      <c r="L1240" s="297">
        <f>IF(A1240="P",INDEX('LŠZ P'!A$2:AN$2000,B1240,20),INDEX('LŠZ H'!A$2:AM$2000,B1240,20))</f>
        <v>0</v>
      </c>
      <c r="M1240" s="297" t="str">
        <f>IF(A1240="P",CONCATENATE(INDEX('LŠZ P'!A$2:AN$2000,B1240,3),"/",INDEX('LŠZ P'!A$2:AN$2000,B1240,4)),CONCATENATE(INDEX('LŠZ H'!A$2:AM$2000,B1240,3),"/",INDEX('LŠZ H'!A$2:AM$2000,B1240,4)))</f>
        <v>/</v>
      </c>
      <c r="N1240" s="297" t="str">
        <f>IF(A1240="P",CONCATENATE(INDEX('LŠZ P'!A$2:AN$2000,B1240,23),";",INDEX('LŠZ P'!A$2:AN$2000,B1240,42)),CONCATENATE(INDEX('LŠZ H'!A$2:AM$2000,B1240,23),";",INDEX('LŠZ H'!A$2:AM$2000,B1240,39)))</f>
        <v>;</v>
      </c>
      <c r="O1240" s="303"/>
      <c r="P1240" s="397"/>
    </row>
    <row r="1241" spans="1:16" s="395" customFormat="1">
      <c r="A1241" s="300"/>
      <c r="B1241" s="398"/>
      <c r="C1241" s="295">
        <v>1238</v>
      </c>
      <c r="D1241" s="225">
        <f>IF(A1241="P",INDEX('LŠZ P'!A$2:AN$2000,B1241,11),INDEX('LŠZ H'!A$2:AM$2000,B1241,11))</f>
        <v>0</v>
      </c>
      <c r="E1241" s="297">
        <f>IF(A1241="P",INDEX('LŠZ P'!A$2:AN$2000,B1241,5),INDEX('LŠZ H'!A$2:AM$2000,B1241,5))</f>
        <v>0</v>
      </c>
      <c r="F1241" s="298">
        <f>IF(A1241="P",INDEX('LŠZ P'!A$2:AN$2000,B1241,6),INDEX('LŠZ H'!A$2:AM$2000,B1241,6))</f>
        <v>0</v>
      </c>
      <c r="G1241" s="258">
        <f>IF(A1241="P",INDEX('LŠZ P'!A$2:AN$2000,B1241,21),INDEX('LŠZ H'!A$2:AM$2000,B1241,21))</f>
        <v>0</v>
      </c>
      <c r="H1241" s="298">
        <f>IF(A1241="P",INDEX('LŠZ P'!A$2:AN$2000,B1241,17),INDEX('LŠZ H'!A$2:AM$2000,B1241,17))</f>
        <v>0</v>
      </c>
      <c r="I1241" s="226"/>
      <c r="J1241" s="258">
        <f>IF(A1241="P",INDEX('LŠZ P'!A$2:AN$2000,B1241,2),INDEX('LŠZ H'!A$2:AM$2000,B1241,2))</f>
        <v>0</v>
      </c>
      <c r="K1241" s="299" t="str">
        <f>IF(A1241="P",CONCATENATE(INDEX('LŠZ P'!A$2:AN$2000,B1241,24),",",INDEX('LŠZ P'!A$2:AN$2000,B1241,26)," ",INDEX('LŠZ P'!A$2:AN$2000,B1241,25)),CONCATENATE(INDEX('LŠZ H'!A$2:AM$2000,B1241,24),",",INDEX('LŠZ H'!A$2:AM$2000,B1241,26)," ",INDEX('LŠZ H'!A$2:AM$2000,B1241,25)))</f>
        <v xml:space="preserve">, </v>
      </c>
      <c r="L1241" s="297">
        <f>IF(A1241="P",INDEX('LŠZ P'!A$2:AN$2000,B1241,20),INDEX('LŠZ H'!A$2:AM$2000,B1241,20))</f>
        <v>0</v>
      </c>
      <c r="M1241" s="297" t="str">
        <f>IF(A1241="P",CONCATENATE(INDEX('LŠZ P'!A$2:AN$2000,B1241,3),"/",INDEX('LŠZ P'!A$2:AN$2000,B1241,4)),CONCATENATE(INDEX('LŠZ H'!A$2:AM$2000,B1241,3),"/",INDEX('LŠZ H'!A$2:AM$2000,B1241,4)))</f>
        <v>/</v>
      </c>
      <c r="N1241" s="297" t="str">
        <f>IF(A1241="P",CONCATENATE(INDEX('LŠZ P'!A$2:AN$2000,B1241,23),";",INDEX('LŠZ P'!A$2:AN$2000,B1241,42)),CONCATENATE(INDEX('LŠZ H'!A$2:AM$2000,B1241,23),";",INDEX('LŠZ H'!A$2:AM$2000,B1241,39)))</f>
        <v>;</v>
      </c>
      <c r="O1241" s="303"/>
      <c r="P1241" s="397"/>
    </row>
    <row r="1242" spans="1:16" s="395" customFormat="1">
      <c r="A1242" s="300"/>
      <c r="B1242" s="398"/>
      <c r="C1242" s="295">
        <v>1239</v>
      </c>
      <c r="D1242" s="225">
        <f>IF(A1242="P",INDEX('LŠZ P'!A$2:AN$2000,B1242,11),INDEX('LŠZ H'!A$2:AM$2000,B1242,11))</f>
        <v>0</v>
      </c>
      <c r="E1242" s="297">
        <f>IF(A1242="P",INDEX('LŠZ P'!A$2:AN$2000,B1242,5),INDEX('LŠZ H'!A$2:AM$2000,B1242,5))</f>
        <v>0</v>
      </c>
      <c r="F1242" s="298">
        <f>IF(A1242="P",INDEX('LŠZ P'!A$2:AN$2000,B1242,6),INDEX('LŠZ H'!A$2:AM$2000,B1242,6))</f>
        <v>0</v>
      </c>
      <c r="G1242" s="258">
        <f>IF(A1242="P",INDEX('LŠZ P'!A$2:AN$2000,B1242,21),INDEX('LŠZ H'!A$2:AM$2000,B1242,21))</f>
        <v>0</v>
      </c>
      <c r="H1242" s="298">
        <f>IF(A1242="P",INDEX('LŠZ P'!A$2:AN$2000,B1242,17),INDEX('LŠZ H'!A$2:AM$2000,B1242,17))</f>
        <v>0</v>
      </c>
      <c r="I1242" s="226"/>
      <c r="J1242" s="258">
        <f>IF(A1242="P",INDEX('LŠZ P'!A$2:AN$2000,B1242,2),INDEX('LŠZ H'!A$2:AM$2000,B1242,2))</f>
        <v>0</v>
      </c>
      <c r="K1242" s="299" t="str">
        <f>IF(A1242="P",CONCATENATE(INDEX('LŠZ P'!A$2:AN$2000,B1242,24),",",INDEX('LŠZ P'!A$2:AN$2000,B1242,26)," ",INDEX('LŠZ P'!A$2:AN$2000,B1242,25)),CONCATENATE(INDEX('LŠZ H'!A$2:AM$2000,B1242,24),",",INDEX('LŠZ H'!A$2:AM$2000,B1242,26)," ",INDEX('LŠZ H'!A$2:AM$2000,B1242,25)))</f>
        <v xml:space="preserve">, </v>
      </c>
      <c r="L1242" s="297">
        <f>IF(A1242="P",INDEX('LŠZ P'!A$2:AN$2000,B1242,20),INDEX('LŠZ H'!A$2:AM$2000,B1242,20))</f>
        <v>0</v>
      </c>
      <c r="M1242" s="297" t="str">
        <f>IF(A1242="P",CONCATENATE(INDEX('LŠZ P'!A$2:AN$2000,B1242,3),"/",INDEX('LŠZ P'!A$2:AN$2000,B1242,4)),CONCATENATE(INDEX('LŠZ H'!A$2:AM$2000,B1242,3),"/",INDEX('LŠZ H'!A$2:AM$2000,B1242,4)))</f>
        <v>/</v>
      </c>
      <c r="N1242" s="297" t="str">
        <f>IF(A1242="P",CONCATENATE(INDEX('LŠZ P'!A$2:AN$2000,B1242,23),";",INDEX('LŠZ P'!A$2:AN$2000,B1242,42)),CONCATENATE(INDEX('LŠZ H'!A$2:AM$2000,B1242,23),";",INDEX('LŠZ H'!A$2:AM$2000,B1242,39)))</f>
        <v>;</v>
      </c>
      <c r="O1242" s="303"/>
      <c r="P1242" s="397"/>
    </row>
    <row r="1243" spans="1:16" s="395" customFormat="1">
      <c r="A1243" s="300"/>
      <c r="B1243" s="398"/>
      <c r="C1243" s="295">
        <v>1240</v>
      </c>
      <c r="D1243" s="225">
        <f>IF(A1243="P",INDEX('LŠZ P'!A$2:AN$2000,B1243,11),INDEX('LŠZ H'!A$2:AM$2000,B1243,11))</f>
        <v>0</v>
      </c>
      <c r="E1243" s="297">
        <f>IF(A1243="P",INDEX('LŠZ P'!A$2:AN$2000,B1243,5),INDEX('LŠZ H'!A$2:AM$2000,B1243,5))</f>
        <v>0</v>
      </c>
      <c r="F1243" s="298">
        <f>IF(A1243="P",INDEX('LŠZ P'!A$2:AN$2000,B1243,6),INDEX('LŠZ H'!A$2:AM$2000,B1243,6))</f>
        <v>0</v>
      </c>
      <c r="G1243" s="258">
        <f>IF(A1243="P",INDEX('LŠZ P'!A$2:AN$2000,B1243,21),INDEX('LŠZ H'!A$2:AM$2000,B1243,21))</f>
        <v>0</v>
      </c>
      <c r="H1243" s="298">
        <f>IF(A1243="P",INDEX('LŠZ P'!A$2:AN$2000,B1243,17),INDEX('LŠZ H'!A$2:AM$2000,B1243,17))</f>
        <v>0</v>
      </c>
      <c r="I1243" s="226"/>
      <c r="J1243" s="258">
        <f>IF(A1243="P",INDEX('LŠZ P'!A$2:AN$2000,B1243,2),INDEX('LŠZ H'!A$2:AM$2000,B1243,2))</f>
        <v>0</v>
      </c>
      <c r="K1243" s="299" t="str">
        <f>IF(A1243="P",CONCATENATE(INDEX('LŠZ P'!A$2:AN$2000,B1243,24),",",INDEX('LŠZ P'!A$2:AN$2000,B1243,26)," ",INDEX('LŠZ P'!A$2:AN$2000,B1243,25)),CONCATENATE(INDEX('LŠZ H'!A$2:AM$2000,B1243,24),",",INDEX('LŠZ H'!A$2:AM$2000,B1243,26)," ",INDEX('LŠZ H'!A$2:AM$2000,B1243,25)))</f>
        <v xml:space="preserve">, </v>
      </c>
      <c r="L1243" s="297">
        <f>IF(A1243="P",INDEX('LŠZ P'!A$2:AN$2000,B1243,20),INDEX('LŠZ H'!A$2:AM$2000,B1243,20))</f>
        <v>0</v>
      </c>
      <c r="M1243" s="297" t="str">
        <f>IF(A1243="P",CONCATENATE(INDEX('LŠZ P'!A$2:AN$2000,B1243,3),"/",INDEX('LŠZ P'!A$2:AN$2000,B1243,4)),CONCATENATE(INDEX('LŠZ H'!A$2:AM$2000,B1243,3),"/",INDEX('LŠZ H'!A$2:AM$2000,B1243,4)))</f>
        <v>/</v>
      </c>
      <c r="N1243" s="297" t="str">
        <f>IF(A1243="P",CONCATENATE(INDEX('LŠZ P'!A$2:AN$2000,B1243,23),";",INDEX('LŠZ P'!A$2:AN$2000,B1243,42)),CONCATENATE(INDEX('LŠZ H'!A$2:AM$2000,B1243,23),";",INDEX('LŠZ H'!A$2:AM$2000,B1243,39)))</f>
        <v>;</v>
      </c>
      <c r="O1243" s="303"/>
      <c r="P1243" s="397"/>
    </row>
    <row r="1244" spans="1:16" s="395" customFormat="1">
      <c r="A1244" s="300"/>
      <c r="B1244" s="398"/>
      <c r="C1244" s="295">
        <v>1241</v>
      </c>
      <c r="D1244" s="225">
        <f>IF(A1244="P",INDEX('LŠZ P'!A$2:AN$2000,B1244,11),INDEX('LŠZ H'!A$2:AM$2000,B1244,11))</f>
        <v>0</v>
      </c>
      <c r="E1244" s="297">
        <f>IF(A1244="P",INDEX('LŠZ P'!A$2:AN$2000,B1244,5),INDEX('LŠZ H'!A$2:AM$2000,B1244,5))</f>
        <v>0</v>
      </c>
      <c r="F1244" s="298">
        <f>IF(A1244="P",INDEX('LŠZ P'!A$2:AN$2000,B1244,6),INDEX('LŠZ H'!A$2:AM$2000,B1244,6))</f>
        <v>0</v>
      </c>
      <c r="G1244" s="258">
        <f>IF(A1244="P",INDEX('LŠZ P'!A$2:AN$2000,B1244,21),INDEX('LŠZ H'!A$2:AM$2000,B1244,21))</f>
        <v>0</v>
      </c>
      <c r="H1244" s="298">
        <f>IF(A1244="P",INDEX('LŠZ P'!A$2:AN$2000,B1244,17),INDEX('LŠZ H'!A$2:AM$2000,B1244,17))</f>
        <v>0</v>
      </c>
      <c r="I1244" s="226"/>
      <c r="J1244" s="258">
        <f>IF(A1244="P",INDEX('LŠZ P'!A$2:AN$2000,B1244,2),INDEX('LŠZ H'!A$2:AM$2000,B1244,2))</f>
        <v>0</v>
      </c>
      <c r="K1244" s="299" t="str">
        <f>IF(A1244="P",CONCATENATE(INDEX('LŠZ P'!A$2:AN$2000,B1244,24),",",INDEX('LŠZ P'!A$2:AN$2000,B1244,26)," ",INDEX('LŠZ P'!A$2:AN$2000,B1244,25)),CONCATENATE(INDEX('LŠZ H'!A$2:AM$2000,B1244,24),",",INDEX('LŠZ H'!A$2:AM$2000,B1244,26)," ",INDEX('LŠZ H'!A$2:AM$2000,B1244,25)))</f>
        <v xml:space="preserve">, </v>
      </c>
      <c r="L1244" s="297">
        <f>IF(A1244="P",INDEX('LŠZ P'!A$2:AN$2000,B1244,20),INDEX('LŠZ H'!A$2:AM$2000,B1244,20))</f>
        <v>0</v>
      </c>
      <c r="M1244" s="297" t="str">
        <f>IF(A1244="P",CONCATENATE(INDEX('LŠZ P'!A$2:AN$2000,B1244,3),"/",INDEX('LŠZ P'!A$2:AN$2000,B1244,4)),CONCATENATE(INDEX('LŠZ H'!A$2:AM$2000,B1244,3),"/",INDEX('LŠZ H'!A$2:AM$2000,B1244,4)))</f>
        <v>/</v>
      </c>
      <c r="N1244" s="297" t="str">
        <f>IF(A1244="P",CONCATENATE(INDEX('LŠZ P'!A$2:AN$2000,B1244,23),";",INDEX('LŠZ P'!A$2:AN$2000,B1244,42)),CONCATENATE(INDEX('LŠZ H'!A$2:AM$2000,B1244,23),";",INDEX('LŠZ H'!A$2:AM$2000,B1244,39)))</f>
        <v>;</v>
      </c>
      <c r="O1244" s="303"/>
      <c r="P1244" s="397"/>
    </row>
    <row r="1245" spans="1:16" s="395" customFormat="1">
      <c r="A1245" s="300"/>
      <c r="B1245" s="398"/>
      <c r="C1245" s="295">
        <v>1242</v>
      </c>
      <c r="D1245" s="225">
        <f>IF(A1245="P",INDEX('LŠZ P'!A$2:AN$2000,B1245,11),INDEX('LŠZ H'!A$2:AM$2000,B1245,11))</f>
        <v>0</v>
      </c>
      <c r="E1245" s="297">
        <f>IF(A1245="P",INDEX('LŠZ P'!A$2:AN$2000,B1245,5),INDEX('LŠZ H'!A$2:AM$2000,B1245,5))</f>
        <v>0</v>
      </c>
      <c r="F1245" s="298">
        <f>IF(A1245="P",INDEX('LŠZ P'!A$2:AN$2000,B1245,6),INDEX('LŠZ H'!A$2:AM$2000,B1245,6))</f>
        <v>0</v>
      </c>
      <c r="G1245" s="258">
        <f>IF(A1245="P",INDEX('LŠZ P'!A$2:AN$2000,B1245,21),INDEX('LŠZ H'!A$2:AM$2000,B1245,21))</f>
        <v>0</v>
      </c>
      <c r="H1245" s="298">
        <f>IF(A1245="P",INDEX('LŠZ P'!A$2:AN$2000,B1245,17),INDEX('LŠZ H'!A$2:AM$2000,B1245,17))</f>
        <v>0</v>
      </c>
      <c r="I1245" s="226"/>
      <c r="J1245" s="258">
        <f>IF(A1245="P",INDEX('LŠZ P'!A$2:AN$2000,B1245,2),INDEX('LŠZ H'!A$2:AM$2000,B1245,2))</f>
        <v>0</v>
      </c>
      <c r="K1245" s="299" t="str">
        <f>IF(A1245="P",CONCATENATE(INDEX('LŠZ P'!A$2:AN$2000,B1245,24),",",INDEX('LŠZ P'!A$2:AN$2000,B1245,26)," ",INDEX('LŠZ P'!A$2:AN$2000,B1245,25)),CONCATENATE(INDEX('LŠZ H'!A$2:AM$2000,B1245,24),",",INDEX('LŠZ H'!A$2:AM$2000,B1245,26)," ",INDEX('LŠZ H'!A$2:AM$2000,B1245,25)))</f>
        <v xml:space="preserve">, </v>
      </c>
      <c r="L1245" s="297">
        <f>IF(A1245="P",INDEX('LŠZ P'!A$2:AN$2000,B1245,20),INDEX('LŠZ H'!A$2:AM$2000,B1245,20))</f>
        <v>0</v>
      </c>
      <c r="M1245" s="297" t="str">
        <f>IF(A1245="P",CONCATENATE(INDEX('LŠZ P'!A$2:AN$2000,B1245,3),"/",INDEX('LŠZ P'!A$2:AN$2000,B1245,4)),CONCATENATE(INDEX('LŠZ H'!A$2:AM$2000,B1245,3),"/",INDEX('LŠZ H'!A$2:AM$2000,B1245,4)))</f>
        <v>/</v>
      </c>
      <c r="N1245" s="297" t="str">
        <f>IF(A1245="P",CONCATENATE(INDEX('LŠZ P'!A$2:AN$2000,B1245,23),";",INDEX('LŠZ P'!A$2:AN$2000,B1245,42)),CONCATENATE(INDEX('LŠZ H'!A$2:AM$2000,B1245,23),";",INDEX('LŠZ H'!A$2:AM$2000,B1245,39)))</f>
        <v>;</v>
      </c>
      <c r="O1245" s="303"/>
      <c r="P1245" s="397"/>
    </row>
    <row r="1246" spans="1:16" s="395" customFormat="1">
      <c r="A1246" s="300"/>
      <c r="B1246" s="398"/>
      <c r="C1246" s="295">
        <v>1243</v>
      </c>
      <c r="D1246" s="225">
        <f>IF(A1246="P",INDEX('LŠZ P'!A$2:AN$2000,B1246,11),INDEX('LŠZ H'!A$2:AM$2000,B1246,11))</f>
        <v>0</v>
      </c>
      <c r="E1246" s="297">
        <f>IF(A1246="P",INDEX('LŠZ P'!A$2:AN$2000,B1246,5),INDEX('LŠZ H'!A$2:AM$2000,B1246,5))</f>
        <v>0</v>
      </c>
      <c r="F1246" s="298">
        <f>IF(A1246="P",INDEX('LŠZ P'!A$2:AN$2000,B1246,6),INDEX('LŠZ H'!A$2:AM$2000,B1246,6))</f>
        <v>0</v>
      </c>
      <c r="G1246" s="258">
        <f>IF(A1246="P",INDEX('LŠZ P'!A$2:AN$2000,B1246,21),INDEX('LŠZ H'!A$2:AM$2000,B1246,21))</f>
        <v>0</v>
      </c>
      <c r="H1246" s="298">
        <f>IF(A1246="P",INDEX('LŠZ P'!A$2:AN$2000,B1246,17),INDEX('LŠZ H'!A$2:AM$2000,B1246,17))</f>
        <v>0</v>
      </c>
      <c r="I1246" s="226"/>
      <c r="J1246" s="258">
        <f>IF(A1246="P",INDEX('LŠZ P'!A$2:AN$2000,B1246,2),INDEX('LŠZ H'!A$2:AM$2000,B1246,2))</f>
        <v>0</v>
      </c>
      <c r="K1246" s="299" t="str">
        <f>IF(A1246="P",CONCATENATE(INDEX('LŠZ P'!A$2:AN$2000,B1246,24),",",INDEX('LŠZ P'!A$2:AN$2000,B1246,26)," ",INDEX('LŠZ P'!A$2:AN$2000,B1246,25)),CONCATENATE(INDEX('LŠZ H'!A$2:AM$2000,B1246,24),",",INDEX('LŠZ H'!A$2:AM$2000,B1246,26)," ",INDEX('LŠZ H'!A$2:AM$2000,B1246,25)))</f>
        <v xml:space="preserve">, </v>
      </c>
      <c r="L1246" s="297">
        <f>IF(A1246="P",INDEX('LŠZ P'!A$2:AN$2000,B1246,20),INDEX('LŠZ H'!A$2:AM$2000,B1246,20))</f>
        <v>0</v>
      </c>
      <c r="M1246" s="297" t="str">
        <f>IF(A1246="P",CONCATENATE(INDEX('LŠZ P'!A$2:AN$2000,B1246,3),"/",INDEX('LŠZ P'!A$2:AN$2000,B1246,4)),CONCATENATE(INDEX('LŠZ H'!A$2:AM$2000,B1246,3),"/",INDEX('LŠZ H'!A$2:AM$2000,B1246,4)))</f>
        <v>/</v>
      </c>
      <c r="N1246" s="297" t="str">
        <f>IF(A1246="P",CONCATENATE(INDEX('LŠZ P'!A$2:AN$2000,B1246,23),";",INDEX('LŠZ P'!A$2:AN$2000,B1246,42)),CONCATENATE(INDEX('LŠZ H'!A$2:AM$2000,B1246,23),";",INDEX('LŠZ H'!A$2:AM$2000,B1246,39)))</f>
        <v>;</v>
      </c>
      <c r="O1246" s="303"/>
      <c r="P1246" s="397"/>
    </row>
    <row r="1247" spans="1:16" s="395" customFormat="1">
      <c r="A1247" s="300"/>
      <c r="B1247" s="398"/>
      <c r="C1247" s="295">
        <v>1244</v>
      </c>
      <c r="D1247" s="225">
        <f>IF(A1247="P",INDEX('LŠZ P'!A$2:AN$2000,B1247,11),INDEX('LŠZ H'!A$2:AM$2000,B1247,11))</f>
        <v>0</v>
      </c>
      <c r="E1247" s="297">
        <f>IF(A1247="P",INDEX('LŠZ P'!A$2:AN$2000,B1247,5),INDEX('LŠZ H'!A$2:AM$2000,B1247,5))</f>
        <v>0</v>
      </c>
      <c r="F1247" s="298">
        <f>IF(A1247="P",INDEX('LŠZ P'!A$2:AN$2000,B1247,6),INDEX('LŠZ H'!A$2:AM$2000,B1247,6))</f>
        <v>0</v>
      </c>
      <c r="G1247" s="258">
        <f>IF(A1247="P",INDEX('LŠZ P'!A$2:AN$2000,B1247,21),INDEX('LŠZ H'!A$2:AM$2000,B1247,21))</f>
        <v>0</v>
      </c>
      <c r="H1247" s="298">
        <f>IF(A1247="P",INDEX('LŠZ P'!A$2:AN$2000,B1247,17),INDEX('LŠZ H'!A$2:AM$2000,B1247,17))</f>
        <v>0</v>
      </c>
      <c r="I1247" s="226"/>
      <c r="J1247" s="258">
        <f>IF(A1247="P",INDEX('LŠZ P'!A$2:AN$2000,B1247,2),INDEX('LŠZ H'!A$2:AM$2000,B1247,2))</f>
        <v>0</v>
      </c>
      <c r="K1247" s="299" t="str">
        <f>IF(A1247="P",CONCATENATE(INDEX('LŠZ P'!A$2:AN$2000,B1247,24),",",INDEX('LŠZ P'!A$2:AN$2000,B1247,26)," ",INDEX('LŠZ P'!A$2:AN$2000,B1247,25)),CONCATENATE(INDEX('LŠZ H'!A$2:AM$2000,B1247,24),",",INDEX('LŠZ H'!A$2:AM$2000,B1247,26)," ",INDEX('LŠZ H'!A$2:AM$2000,B1247,25)))</f>
        <v xml:space="preserve">, </v>
      </c>
      <c r="L1247" s="297">
        <f>IF(A1247="P",INDEX('LŠZ P'!A$2:AN$2000,B1247,20),INDEX('LŠZ H'!A$2:AM$2000,B1247,20))</f>
        <v>0</v>
      </c>
      <c r="M1247" s="297" t="str">
        <f>IF(A1247="P",CONCATENATE(INDEX('LŠZ P'!A$2:AN$2000,B1247,3),"/",INDEX('LŠZ P'!A$2:AN$2000,B1247,4)),CONCATENATE(INDEX('LŠZ H'!A$2:AM$2000,B1247,3),"/",INDEX('LŠZ H'!A$2:AM$2000,B1247,4)))</f>
        <v>/</v>
      </c>
      <c r="N1247" s="297" t="str">
        <f>IF(A1247="P",CONCATENATE(INDEX('LŠZ P'!A$2:AN$2000,B1247,23),";",INDEX('LŠZ P'!A$2:AN$2000,B1247,42)),CONCATENATE(INDEX('LŠZ H'!A$2:AM$2000,B1247,23),";",INDEX('LŠZ H'!A$2:AM$2000,B1247,39)))</f>
        <v>;</v>
      </c>
      <c r="O1247" s="303"/>
      <c r="P1247" s="397"/>
    </row>
    <row r="1248" spans="1:16" s="395" customFormat="1">
      <c r="A1248" s="300"/>
      <c r="B1248" s="398"/>
      <c r="C1248" s="295">
        <v>1245</v>
      </c>
      <c r="D1248" s="225">
        <f>IF(A1248="P",INDEX('LŠZ P'!A$2:AN$2000,B1248,11),INDEX('LŠZ H'!A$2:AM$2000,B1248,11))</f>
        <v>0</v>
      </c>
      <c r="E1248" s="297">
        <f>IF(A1248="P",INDEX('LŠZ P'!A$2:AN$2000,B1248,5),INDEX('LŠZ H'!A$2:AM$2000,B1248,5))</f>
        <v>0</v>
      </c>
      <c r="F1248" s="298">
        <f>IF(A1248="P",INDEX('LŠZ P'!A$2:AN$2000,B1248,6),INDEX('LŠZ H'!A$2:AM$2000,B1248,6))</f>
        <v>0</v>
      </c>
      <c r="G1248" s="258">
        <f>IF(A1248="P",INDEX('LŠZ P'!A$2:AN$2000,B1248,21),INDEX('LŠZ H'!A$2:AM$2000,B1248,21))</f>
        <v>0</v>
      </c>
      <c r="H1248" s="298">
        <f>IF(A1248="P",INDEX('LŠZ P'!A$2:AN$2000,B1248,17),INDEX('LŠZ H'!A$2:AM$2000,B1248,17))</f>
        <v>0</v>
      </c>
      <c r="I1248" s="226"/>
      <c r="J1248" s="258">
        <f>IF(A1248="P",INDEX('LŠZ P'!A$2:AN$2000,B1248,2),INDEX('LŠZ H'!A$2:AM$2000,B1248,2))</f>
        <v>0</v>
      </c>
      <c r="K1248" s="299" t="str">
        <f>IF(A1248="P",CONCATENATE(INDEX('LŠZ P'!A$2:AN$2000,B1248,24),",",INDEX('LŠZ P'!A$2:AN$2000,B1248,26)," ",INDEX('LŠZ P'!A$2:AN$2000,B1248,25)),CONCATENATE(INDEX('LŠZ H'!A$2:AM$2000,B1248,24),",",INDEX('LŠZ H'!A$2:AM$2000,B1248,26)," ",INDEX('LŠZ H'!A$2:AM$2000,B1248,25)))</f>
        <v xml:space="preserve">, </v>
      </c>
      <c r="L1248" s="297">
        <f>IF(A1248="P",INDEX('LŠZ P'!A$2:AN$2000,B1248,20),INDEX('LŠZ H'!A$2:AM$2000,B1248,20))</f>
        <v>0</v>
      </c>
      <c r="M1248" s="297" t="str">
        <f>IF(A1248="P",CONCATENATE(INDEX('LŠZ P'!A$2:AN$2000,B1248,3),"/",INDEX('LŠZ P'!A$2:AN$2000,B1248,4)),CONCATENATE(INDEX('LŠZ H'!A$2:AM$2000,B1248,3),"/",INDEX('LŠZ H'!A$2:AM$2000,B1248,4)))</f>
        <v>/</v>
      </c>
      <c r="N1248" s="297" t="str">
        <f>IF(A1248="P",CONCATENATE(INDEX('LŠZ P'!A$2:AN$2000,B1248,23),";",INDEX('LŠZ P'!A$2:AN$2000,B1248,42)),CONCATENATE(INDEX('LŠZ H'!A$2:AM$2000,B1248,23),";",INDEX('LŠZ H'!A$2:AM$2000,B1248,39)))</f>
        <v>;</v>
      </c>
      <c r="O1248" s="303"/>
      <c r="P1248" s="397"/>
    </row>
    <row r="1249" spans="1:16" s="395" customFormat="1">
      <c r="A1249" s="300"/>
      <c r="B1249" s="398"/>
      <c r="C1249" s="295">
        <v>1246</v>
      </c>
      <c r="D1249" s="225">
        <f>IF(A1249="P",INDEX('LŠZ P'!A$2:AN$2000,B1249,11),INDEX('LŠZ H'!A$2:AM$2000,B1249,11))</f>
        <v>0</v>
      </c>
      <c r="E1249" s="297">
        <f>IF(A1249="P",INDEX('LŠZ P'!A$2:AN$2000,B1249,5),INDEX('LŠZ H'!A$2:AM$2000,B1249,5))</f>
        <v>0</v>
      </c>
      <c r="F1249" s="298">
        <f>IF(A1249="P",INDEX('LŠZ P'!A$2:AN$2000,B1249,6),INDEX('LŠZ H'!A$2:AM$2000,B1249,6))</f>
        <v>0</v>
      </c>
      <c r="G1249" s="258">
        <f>IF(A1249="P",INDEX('LŠZ P'!A$2:AN$2000,B1249,21),INDEX('LŠZ H'!A$2:AM$2000,B1249,21))</f>
        <v>0</v>
      </c>
      <c r="H1249" s="298">
        <f>IF(A1249="P",INDEX('LŠZ P'!A$2:AN$2000,B1249,17),INDEX('LŠZ H'!A$2:AM$2000,B1249,17))</f>
        <v>0</v>
      </c>
      <c r="I1249" s="226"/>
      <c r="J1249" s="258">
        <f>IF(A1249="P",INDEX('LŠZ P'!A$2:AN$2000,B1249,2),INDEX('LŠZ H'!A$2:AM$2000,B1249,2))</f>
        <v>0</v>
      </c>
      <c r="K1249" s="299" t="str">
        <f>IF(A1249="P",CONCATENATE(INDEX('LŠZ P'!A$2:AN$2000,B1249,24),",",INDEX('LŠZ P'!A$2:AN$2000,B1249,26)," ",INDEX('LŠZ P'!A$2:AN$2000,B1249,25)),CONCATENATE(INDEX('LŠZ H'!A$2:AM$2000,B1249,24),",",INDEX('LŠZ H'!A$2:AM$2000,B1249,26)," ",INDEX('LŠZ H'!A$2:AM$2000,B1249,25)))</f>
        <v xml:space="preserve">, </v>
      </c>
      <c r="L1249" s="297">
        <f>IF(A1249="P",INDEX('LŠZ P'!A$2:AN$2000,B1249,20),INDEX('LŠZ H'!A$2:AM$2000,B1249,20))</f>
        <v>0</v>
      </c>
      <c r="M1249" s="297" t="str">
        <f>IF(A1249="P",CONCATENATE(INDEX('LŠZ P'!A$2:AN$2000,B1249,3),"/",INDEX('LŠZ P'!A$2:AN$2000,B1249,4)),CONCATENATE(INDEX('LŠZ H'!A$2:AM$2000,B1249,3),"/",INDEX('LŠZ H'!A$2:AM$2000,B1249,4)))</f>
        <v>/</v>
      </c>
      <c r="N1249" s="297" t="str">
        <f>IF(A1249="P",CONCATENATE(INDEX('LŠZ P'!A$2:AN$2000,B1249,23),";",INDEX('LŠZ P'!A$2:AN$2000,B1249,42)),CONCATENATE(INDEX('LŠZ H'!A$2:AM$2000,B1249,23),";",INDEX('LŠZ H'!A$2:AM$2000,B1249,39)))</f>
        <v>;</v>
      </c>
      <c r="O1249" s="303"/>
      <c r="P1249" s="397"/>
    </row>
    <row r="1250" spans="1:16" s="395" customFormat="1">
      <c r="A1250" s="300"/>
      <c r="B1250" s="398"/>
      <c r="C1250" s="295">
        <v>1247</v>
      </c>
      <c r="D1250" s="225">
        <f>IF(A1250="P",INDEX('LŠZ P'!A$2:AN$2000,B1250,11),INDEX('LŠZ H'!A$2:AM$2000,B1250,11))</f>
        <v>0</v>
      </c>
      <c r="E1250" s="297">
        <f>IF(A1250="P",INDEX('LŠZ P'!A$2:AN$2000,B1250,5),INDEX('LŠZ H'!A$2:AM$2000,B1250,5))</f>
        <v>0</v>
      </c>
      <c r="F1250" s="298">
        <f>IF(A1250="P",INDEX('LŠZ P'!A$2:AN$2000,B1250,6),INDEX('LŠZ H'!A$2:AM$2000,B1250,6))</f>
        <v>0</v>
      </c>
      <c r="G1250" s="258">
        <f>IF(A1250="P",INDEX('LŠZ P'!A$2:AN$2000,B1250,21),INDEX('LŠZ H'!A$2:AM$2000,B1250,21))</f>
        <v>0</v>
      </c>
      <c r="H1250" s="298">
        <f>IF(A1250="P",INDEX('LŠZ P'!A$2:AN$2000,B1250,17),INDEX('LŠZ H'!A$2:AM$2000,B1250,17))</f>
        <v>0</v>
      </c>
      <c r="I1250" s="226"/>
      <c r="J1250" s="258">
        <f>IF(A1250="P",INDEX('LŠZ P'!A$2:AN$2000,B1250,2),INDEX('LŠZ H'!A$2:AM$2000,B1250,2))</f>
        <v>0</v>
      </c>
      <c r="K1250" s="299" t="str">
        <f>IF(A1250="P",CONCATENATE(INDEX('LŠZ P'!A$2:AN$2000,B1250,24),",",INDEX('LŠZ P'!A$2:AN$2000,B1250,26)," ",INDEX('LŠZ P'!A$2:AN$2000,B1250,25)),CONCATENATE(INDEX('LŠZ H'!A$2:AM$2000,B1250,24),",",INDEX('LŠZ H'!A$2:AM$2000,B1250,26)," ",INDEX('LŠZ H'!A$2:AM$2000,B1250,25)))</f>
        <v xml:space="preserve">, </v>
      </c>
      <c r="L1250" s="297">
        <f>IF(A1250="P",INDEX('LŠZ P'!A$2:AN$2000,B1250,20),INDEX('LŠZ H'!A$2:AM$2000,B1250,20))</f>
        <v>0</v>
      </c>
      <c r="M1250" s="297" t="str">
        <f>IF(A1250="P",CONCATENATE(INDEX('LŠZ P'!A$2:AN$2000,B1250,3),"/",INDEX('LŠZ P'!A$2:AN$2000,B1250,4)),CONCATENATE(INDEX('LŠZ H'!A$2:AM$2000,B1250,3),"/",INDEX('LŠZ H'!A$2:AM$2000,B1250,4)))</f>
        <v>/</v>
      </c>
      <c r="N1250" s="297" t="str">
        <f>IF(A1250="P",CONCATENATE(INDEX('LŠZ P'!A$2:AN$2000,B1250,23),";",INDEX('LŠZ P'!A$2:AN$2000,B1250,42)),CONCATENATE(INDEX('LŠZ H'!A$2:AM$2000,B1250,23),";",INDEX('LŠZ H'!A$2:AM$2000,B1250,39)))</f>
        <v>;</v>
      </c>
      <c r="O1250" s="303"/>
      <c r="P1250" s="397"/>
    </row>
    <row r="1251" spans="1:16" s="395" customFormat="1">
      <c r="A1251" s="300"/>
      <c r="B1251" s="398"/>
      <c r="C1251" s="295">
        <v>1248</v>
      </c>
      <c r="D1251" s="225">
        <f>IF(A1251="P",INDEX('LŠZ P'!A$2:AN$2000,B1251,11),INDEX('LŠZ H'!A$2:AM$2000,B1251,11))</f>
        <v>0</v>
      </c>
      <c r="E1251" s="297">
        <f>IF(A1251="P",INDEX('LŠZ P'!A$2:AN$2000,B1251,5),INDEX('LŠZ H'!A$2:AM$2000,B1251,5))</f>
        <v>0</v>
      </c>
      <c r="F1251" s="298">
        <f>IF(A1251="P",INDEX('LŠZ P'!A$2:AN$2000,B1251,6),INDEX('LŠZ H'!A$2:AM$2000,B1251,6))</f>
        <v>0</v>
      </c>
      <c r="G1251" s="258">
        <f>IF(A1251="P",INDEX('LŠZ P'!A$2:AN$2000,B1251,21),INDEX('LŠZ H'!A$2:AM$2000,B1251,21))</f>
        <v>0</v>
      </c>
      <c r="H1251" s="298">
        <f>IF(A1251="P",INDEX('LŠZ P'!A$2:AN$2000,B1251,17),INDEX('LŠZ H'!A$2:AM$2000,B1251,17))</f>
        <v>0</v>
      </c>
      <c r="I1251" s="226"/>
      <c r="J1251" s="258">
        <f>IF(A1251="P",INDEX('LŠZ P'!A$2:AN$2000,B1251,2),INDEX('LŠZ H'!A$2:AM$2000,B1251,2))</f>
        <v>0</v>
      </c>
      <c r="K1251" s="299" t="str">
        <f>IF(A1251="P",CONCATENATE(INDEX('LŠZ P'!A$2:AN$2000,B1251,24),",",INDEX('LŠZ P'!A$2:AN$2000,B1251,26)," ",INDEX('LŠZ P'!A$2:AN$2000,B1251,25)),CONCATENATE(INDEX('LŠZ H'!A$2:AM$2000,B1251,24),",",INDEX('LŠZ H'!A$2:AM$2000,B1251,26)," ",INDEX('LŠZ H'!A$2:AM$2000,B1251,25)))</f>
        <v xml:space="preserve">, </v>
      </c>
      <c r="L1251" s="297">
        <f>IF(A1251="P",INDEX('LŠZ P'!A$2:AN$2000,B1251,20),INDEX('LŠZ H'!A$2:AM$2000,B1251,20))</f>
        <v>0</v>
      </c>
      <c r="M1251" s="297" t="str">
        <f>IF(A1251="P",CONCATENATE(INDEX('LŠZ P'!A$2:AN$2000,B1251,3),"/",INDEX('LŠZ P'!A$2:AN$2000,B1251,4)),CONCATENATE(INDEX('LŠZ H'!A$2:AM$2000,B1251,3),"/",INDEX('LŠZ H'!A$2:AM$2000,B1251,4)))</f>
        <v>/</v>
      </c>
      <c r="N1251" s="297" t="str">
        <f>IF(A1251="P",CONCATENATE(INDEX('LŠZ P'!A$2:AN$2000,B1251,23),";",INDEX('LŠZ P'!A$2:AN$2000,B1251,42)),CONCATENATE(INDEX('LŠZ H'!A$2:AM$2000,B1251,23),";",INDEX('LŠZ H'!A$2:AM$2000,B1251,39)))</f>
        <v>;</v>
      </c>
      <c r="O1251" s="303"/>
      <c r="P1251" s="397"/>
    </row>
    <row r="1252" spans="1:16" s="395" customFormat="1">
      <c r="A1252" s="300"/>
      <c r="B1252" s="398"/>
      <c r="C1252" s="295">
        <v>1249</v>
      </c>
      <c r="D1252" s="225">
        <f>IF(A1252="P",INDEX('LŠZ P'!A$2:AN$2000,B1252,11),INDEX('LŠZ H'!A$2:AM$2000,B1252,11))</f>
        <v>0</v>
      </c>
      <c r="E1252" s="297">
        <f>IF(A1252="P",INDEX('LŠZ P'!A$2:AN$2000,B1252,5),INDEX('LŠZ H'!A$2:AM$2000,B1252,5))</f>
        <v>0</v>
      </c>
      <c r="F1252" s="298">
        <f>IF(A1252="P",INDEX('LŠZ P'!A$2:AN$2000,B1252,6),INDEX('LŠZ H'!A$2:AM$2000,B1252,6))</f>
        <v>0</v>
      </c>
      <c r="G1252" s="258">
        <f>IF(A1252="P",INDEX('LŠZ P'!A$2:AN$2000,B1252,21),INDEX('LŠZ H'!A$2:AM$2000,B1252,21))</f>
        <v>0</v>
      </c>
      <c r="H1252" s="298">
        <f>IF(A1252="P",INDEX('LŠZ P'!A$2:AN$2000,B1252,17),INDEX('LŠZ H'!A$2:AM$2000,B1252,17))</f>
        <v>0</v>
      </c>
      <c r="I1252" s="226"/>
      <c r="J1252" s="258">
        <f>IF(A1252="P",INDEX('LŠZ P'!A$2:AN$2000,B1252,2),INDEX('LŠZ H'!A$2:AM$2000,B1252,2))</f>
        <v>0</v>
      </c>
      <c r="K1252" s="299" t="str">
        <f>IF(A1252="P",CONCATENATE(INDEX('LŠZ P'!A$2:AN$2000,B1252,24),",",INDEX('LŠZ P'!A$2:AN$2000,B1252,26)," ",INDEX('LŠZ P'!A$2:AN$2000,B1252,25)),CONCATENATE(INDEX('LŠZ H'!A$2:AM$2000,B1252,24),",",INDEX('LŠZ H'!A$2:AM$2000,B1252,26)," ",INDEX('LŠZ H'!A$2:AM$2000,B1252,25)))</f>
        <v xml:space="preserve">, </v>
      </c>
      <c r="L1252" s="297">
        <f>IF(A1252="P",INDEX('LŠZ P'!A$2:AN$2000,B1252,20),INDEX('LŠZ H'!A$2:AM$2000,B1252,20))</f>
        <v>0</v>
      </c>
      <c r="M1252" s="297" t="str">
        <f>IF(A1252="P",CONCATENATE(INDEX('LŠZ P'!A$2:AN$2000,B1252,3),"/",INDEX('LŠZ P'!A$2:AN$2000,B1252,4)),CONCATENATE(INDEX('LŠZ H'!A$2:AM$2000,B1252,3),"/",INDEX('LŠZ H'!A$2:AM$2000,B1252,4)))</f>
        <v>/</v>
      </c>
      <c r="N1252" s="297" t="str">
        <f>IF(A1252="P",CONCATENATE(INDEX('LŠZ P'!A$2:AN$2000,B1252,23),";",INDEX('LŠZ P'!A$2:AN$2000,B1252,42)),CONCATENATE(INDEX('LŠZ H'!A$2:AM$2000,B1252,23),";",INDEX('LŠZ H'!A$2:AM$2000,B1252,39)))</f>
        <v>;</v>
      </c>
      <c r="O1252" s="303"/>
      <c r="P1252" s="397"/>
    </row>
    <row r="1253" spans="1:16" s="395" customFormat="1">
      <c r="A1253" s="300"/>
      <c r="B1253" s="398"/>
      <c r="C1253" s="295">
        <v>1250</v>
      </c>
      <c r="D1253" s="225">
        <f>IF(A1253="P",INDEX('LŠZ P'!A$2:AN$2000,B1253,11),INDEX('LŠZ H'!A$2:AM$2000,B1253,11))</f>
        <v>0</v>
      </c>
      <c r="E1253" s="297">
        <f>IF(A1253="P",INDEX('LŠZ P'!A$2:AN$2000,B1253,5),INDEX('LŠZ H'!A$2:AM$2000,B1253,5))</f>
        <v>0</v>
      </c>
      <c r="F1253" s="298">
        <f>IF(A1253="P",INDEX('LŠZ P'!A$2:AN$2000,B1253,6),INDEX('LŠZ H'!A$2:AM$2000,B1253,6))</f>
        <v>0</v>
      </c>
      <c r="G1253" s="258">
        <f>IF(A1253="P",INDEX('LŠZ P'!A$2:AN$2000,B1253,21),INDEX('LŠZ H'!A$2:AM$2000,B1253,21))</f>
        <v>0</v>
      </c>
      <c r="H1253" s="298">
        <f>IF(A1253="P",INDEX('LŠZ P'!A$2:AN$2000,B1253,17),INDEX('LŠZ H'!A$2:AM$2000,B1253,17))</f>
        <v>0</v>
      </c>
      <c r="I1253" s="226"/>
      <c r="J1253" s="258">
        <f>IF(A1253="P",INDEX('LŠZ P'!A$2:AN$2000,B1253,2),INDEX('LŠZ H'!A$2:AM$2000,B1253,2))</f>
        <v>0</v>
      </c>
      <c r="K1253" s="299" t="str">
        <f>IF(A1253="P",CONCATENATE(INDEX('LŠZ P'!A$2:AN$2000,B1253,24),",",INDEX('LŠZ P'!A$2:AN$2000,B1253,26)," ",INDEX('LŠZ P'!A$2:AN$2000,B1253,25)),CONCATENATE(INDEX('LŠZ H'!A$2:AM$2000,B1253,24),",",INDEX('LŠZ H'!A$2:AM$2000,B1253,26)," ",INDEX('LŠZ H'!A$2:AM$2000,B1253,25)))</f>
        <v xml:space="preserve">, </v>
      </c>
      <c r="L1253" s="297">
        <f>IF(A1253="P",INDEX('LŠZ P'!A$2:AN$2000,B1253,20),INDEX('LŠZ H'!A$2:AM$2000,B1253,20))</f>
        <v>0</v>
      </c>
      <c r="M1253" s="297" t="str">
        <f>IF(A1253="P",CONCATENATE(INDEX('LŠZ P'!A$2:AN$2000,B1253,3),"/",INDEX('LŠZ P'!A$2:AN$2000,B1253,4)),CONCATENATE(INDEX('LŠZ H'!A$2:AM$2000,B1253,3),"/",INDEX('LŠZ H'!A$2:AM$2000,B1253,4)))</f>
        <v>/</v>
      </c>
      <c r="N1253" s="297" t="str">
        <f>IF(A1253="P",CONCATENATE(INDEX('LŠZ P'!A$2:AN$2000,B1253,23),";",INDEX('LŠZ P'!A$2:AN$2000,B1253,42)),CONCATENATE(INDEX('LŠZ H'!A$2:AM$2000,B1253,23),";",INDEX('LŠZ H'!A$2:AM$2000,B1253,39)))</f>
        <v>;</v>
      </c>
      <c r="O1253" s="303"/>
      <c r="P1253" s="397"/>
    </row>
    <row r="1254" spans="1:16" s="395" customFormat="1">
      <c r="A1254" s="300"/>
      <c r="B1254" s="398"/>
      <c r="C1254" s="295">
        <v>1251</v>
      </c>
      <c r="D1254" s="225">
        <f>IF(A1254="P",INDEX('LŠZ P'!A$2:AN$2000,B1254,11),INDEX('LŠZ H'!A$2:AM$2000,B1254,11))</f>
        <v>0</v>
      </c>
      <c r="E1254" s="297">
        <f>IF(A1254="P",INDEX('LŠZ P'!A$2:AN$2000,B1254,5),INDEX('LŠZ H'!A$2:AM$2000,B1254,5))</f>
        <v>0</v>
      </c>
      <c r="F1254" s="298">
        <f>IF(A1254="P",INDEX('LŠZ P'!A$2:AN$2000,B1254,6),INDEX('LŠZ H'!A$2:AM$2000,B1254,6))</f>
        <v>0</v>
      </c>
      <c r="G1254" s="258">
        <f>IF(A1254="P",INDEX('LŠZ P'!A$2:AN$2000,B1254,21),INDEX('LŠZ H'!A$2:AM$2000,B1254,21))</f>
        <v>0</v>
      </c>
      <c r="H1254" s="298">
        <f>IF(A1254="P",INDEX('LŠZ P'!A$2:AN$2000,B1254,17),INDEX('LŠZ H'!A$2:AM$2000,B1254,17))</f>
        <v>0</v>
      </c>
      <c r="I1254" s="226"/>
      <c r="J1254" s="258">
        <f>IF(A1254="P",INDEX('LŠZ P'!A$2:AN$2000,B1254,2),INDEX('LŠZ H'!A$2:AM$2000,B1254,2))</f>
        <v>0</v>
      </c>
      <c r="K1254" s="299" t="str">
        <f>IF(A1254="P",CONCATENATE(INDEX('LŠZ P'!A$2:AN$2000,B1254,24),",",INDEX('LŠZ P'!A$2:AN$2000,B1254,26)," ",INDEX('LŠZ P'!A$2:AN$2000,B1254,25)),CONCATENATE(INDEX('LŠZ H'!A$2:AM$2000,B1254,24),",",INDEX('LŠZ H'!A$2:AM$2000,B1254,26)," ",INDEX('LŠZ H'!A$2:AM$2000,B1254,25)))</f>
        <v xml:space="preserve">, </v>
      </c>
      <c r="L1254" s="297">
        <f>IF(A1254="P",INDEX('LŠZ P'!A$2:AN$2000,B1254,20),INDEX('LŠZ H'!A$2:AM$2000,B1254,20))</f>
        <v>0</v>
      </c>
      <c r="M1254" s="297" t="str">
        <f>IF(A1254="P",CONCATENATE(INDEX('LŠZ P'!A$2:AN$2000,B1254,3),"/",INDEX('LŠZ P'!A$2:AN$2000,B1254,4)),CONCATENATE(INDEX('LŠZ H'!A$2:AM$2000,B1254,3),"/",INDEX('LŠZ H'!A$2:AM$2000,B1254,4)))</f>
        <v>/</v>
      </c>
      <c r="N1254" s="297" t="str">
        <f>IF(A1254="P",CONCATENATE(INDEX('LŠZ P'!A$2:AN$2000,B1254,23),";",INDEX('LŠZ P'!A$2:AN$2000,B1254,42)),CONCATENATE(INDEX('LŠZ H'!A$2:AM$2000,B1254,23),";",INDEX('LŠZ H'!A$2:AM$2000,B1254,39)))</f>
        <v>;</v>
      </c>
      <c r="O1254" s="303"/>
      <c r="P1254" s="397"/>
    </row>
    <row r="1255" spans="1:16" s="395" customFormat="1">
      <c r="A1255" s="300"/>
      <c r="B1255" s="398"/>
      <c r="C1255" s="295">
        <v>1252</v>
      </c>
      <c r="D1255" s="225">
        <f>IF(A1255="P",INDEX('LŠZ P'!A$2:AN$2000,B1255,11),INDEX('LŠZ H'!A$2:AM$2000,B1255,11))</f>
        <v>0</v>
      </c>
      <c r="E1255" s="297">
        <f>IF(A1255="P",INDEX('LŠZ P'!A$2:AN$2000,B1255,5),INDEX('LŠZ H'!A$2:AM$2000,B1255,5))</f>
        <v>0</v>
      </c>
      <c r="F1255" s="298">
        <f>IF(A1255="P",INDEX('LŠZ P'!A$2:AN$2000,B1255,6),INDEX('LŠZ H'!A$2:AM$2000,B1255,6))</f>
        <v>0</v>
      </c>
      <c r="G1255" s="258">
        <f>IF(A1255="P",INDEX('LŠZ P'!A$2:AN$2000,B1255,21),INDEX('LŠZ H'!A$2:AM$2000,B1255,21))</f>
        <v>0</v>
      </c>
      <c r="H1255" s="298">
        <f>IF(A1255="P",INDEX('LŠZ P'!A$2:AN$2000,B1255,17),INDEX('LŠZ H'!A$2:AM$2000,B1255,17))</f>
        <v>0</v>
      </c>
      <c r="I1255" s="226"/>
      <c r="J1255" s="258">
        <f>IF(A1255="P",INDEX('LŠZ P'!A$2:AN$2000,B1255,2),INDEX('LŠZ H'!A$2:AM$2000,B1255,2))</f>
        <v>0</v>
      </c>
      <c r="K1255" s="299" t="str">
        <f>IF(A1255="P",CONCATENATE(INDEX('LŠZ P'!A$2:AN$2000,B1255,24),",",INDEX('LŠZ P'!A$2:AN$2000,B1255,26)," ",INDEX('LŠZ P'!A$2:AN$2000,B1255,25)),CONCATENATE(INDEX('LŠZ H'!A$2:AM$2000,B1255,24),",",INDEX('LŠZ H'!A$2:AM$2000,B1255,26)," ",INDEX('LŠZ H'!A$2:AM$2000,B1255,25)))</f>
        <v xml:space="preserve">, </v>
      </c>
      <c r="L1255" s="297">
        <f>IF(A1255="P",INDEX('LŠZ P'!A$2:AN$2000,B1255,20),INDEX('LŠZ H'!A$2:AM$2000,B1255,20))</f>
        <v>0</v>
      </c>
      <c r="M1255" s="297" t="str">
        <f>IF(A1255="P",CONCATENATE(INDEX('LŠZ P'!A$2:AN$2000,B1255,3),"/",INDEX('LŠZ P'!A$2:AN$2000,B1255,4)),CONCATENATE(INDEX('LŠZ H'!A$2:AM$2000,B1255,3),"/",INDEX('LŠZ H'!A$2:AM$2000,B1255,4)))</f>
        <v>/</v>
      </c>
      <c r="N1255" s="297" t="str">
        <f>IF(A1255="P",CONCATENATE(INDEX('LŠZ P'!A$2:AN$2000,B1255,23),";",INDEX('LŠZ P'!A$2:AN$2000,B1255,42)),CONCATENATE(INDEX('LŠZ H'!A$2:AM$2000,B1255,23),";",INDEX('LŠZ H'!A$2:AM$2000,B1255,39)))</f>
        <v>;</v>
      </c>
      <c r="O1255" s="303"/>
      <c r="P1255" s="397"/>
    </row>
    <row r="1256" spans="1:16" s="395" customFormat="1">
      <c r="A1256" s="300"/>
      <c r="B1256" s="398"/>
      <c r="C1256" s="295">
        <v>1253</v>
      </c>
      <c r="D1256" s="225">
        <f>IF(A1256="P",INDEX('LŠZ P'!A$2:AN$2000,B1256,11),INDEX('LŠZ H'!A$2:AM$2000,B1256,11))</f>
        <v>0</v>
      </c>
      <c r="E1256" s="297">
        <f>IF(A1256="P",INDEX('LŠZ P'!A$2:AN$2000,B1256,5),INDEX('LŠZ H'!A$2:AM$2000,B1256,5))</f>
        <v>0</v>
      </c>
      <c r="F1256" s="298">
        <f>IF(A1256="P",INDEX('LŠZ P'!A$2:AN$2000,B1256,6),INDEX('LŠZ H'!A$2:AM$2000,B1256,6))</f>
        <v>0</v>
      </c>
      <c r="G1256" s="258">
        <f>IF(A1256="P",INDEX('LŠZ P'!A$2:AN$2000,B1256,21),INDEX('LŠZ H'!A$2:AM$2000,B1256,21))</f>
        <v>0</v>
      </c>
      <c r="H1256" s="298">
        <f>IF(A1256="P",INDEX('LŠZ P'!A$2:AN$2000,B1256,17),INDEX('LŠZ H'!A$2:AM$2000,B1256,17))</f>
        <v>0</v>
      </c>
      <c r="I1256" s="226"/>
      <c r="J1256" s="258">
        <f>IF(A1256="P",INDEX('LŠZ P'!A$2:AN$2000,B1256,2),INDEX('LŠZ H'!A$2:AM$2000,B1256,2))</f>
        <v>0</v>
      </c>
      <c r="K1256" s="299" t="str">
        <f>IF(A1256="P",CONCATENATE(INDEX('LŠZ P'!A$2:AN$2000,B1256,24),",",INDEX('LŠZ P'!A$2:AN$2000,B1256,26)," ",INDEX('LŠZ P'!A$2:AN$2000,B1256,25)),CONCATENATE(INDEX('LŠZ H'!A$2:AM$2000,B1256,24),",",INDEX('LŠZ H'!A$2:AM$2000,B1256,26)," ",INDEX('LŠZ H'!A$2:AM$2000,B1256,25)))</f>
        <v xml:space="preserve">, </v>
      </c>
      <c r="L1256" s="297">
        <f>IF(A1256="P",INDEX('LŠZ P'!A$2:AN$2000,B1256,20),INDEX('LŠZ H'!A$2:AM$2000,B1256,20))</f>
        <v>0</v>
      </c>
      <c r="M1256" s="297" t="str">
        <f>IF(A1256="P",CONCATENATE(INDEX('LŠZ P'!A$2:AN$2000,B1256,3),"/",INDEX('LŠZ P'!A$2:AN$2000,B1256,4)),CONCATENATE(INDEX('LŠZ H'!A$2:AM$2000,B1256,3),"/",INDEX('LŠZ H'!A$2:AM$2000,B1256,4)))</f>
        <v>/</v>
      </c>
      <c r="N1256" s="297" t="str">
        <f>IF(A1256="P",CONCATENATE(INDEX('LŠZ P'!A$2:AN$2000,B1256,23),";",INDEX('LŠZ P'!A$2:AN$2000,B1256,42)),CONCATENATE(INDEX('LŠZ H'!A$2:AM$2000,B1256,23),";",INDEX('LŠZ H'!A$2:AM$2000,B1256,39)))</f>
        <v>;</v>
      </c>
      <c r="O1256" s="303"/>
      <c r="P1256" s="397"/>
    </row>
    <row r="1257" spans="1:16" s="395" customFormat="1">
      <c r="A1257" s="300"/>
      <c r="B1257" s="398"/>
      <c r="C1257" s="295">
        <v>1254</v>
      </c>
      <c r="D1257" s="225">
        <f>IF(A1257="P",INDEX('LŠZ P'!A$2:AN$2000,B1257,11),INDEX('LŠZ H'!A$2:AM$2000,B1257,11))</f>
        <v>0</v>
      </c>
      <c r="E1257" s="297">
        <f>IF(A1257="P",INDEX('LŠZ P'!A$2:AN$2000,B1257,5),INDEX('LŠZ H'!A$2:AM$2000,B1257,5))</f>
        <v>0</v>
      </c>
      <c r="F1257" s="298">
        <f>IF(A1257="P",INDEX('LŠZ P'!A$2:AN$2000,B1257,6),INDEX('LŠZ H'!A$2:AM$2000,B1257,6))</f>
        <v>0</v>
      </c>
      <c r="G1257" s="258">
        <f>IF(A1257="P",INDEX('LŠZ P'!A$2:AN$2000,B1257,21),INDEX('LŠZ H'!A$2:AM$2000,B1257,21))</f>
        <v>0</v>
      </c>
      <c r="H1257" s="298">
        <f>IF(A1257="P",INDEX('LŠZ P'!A$2:AN$2000,B1257,17),INDEX('LŠZ H'!A$2:AM$2000,B1257,17))</f>
        <v>0</v>
      </c>
      <c r="I1257" s="226"/>
      <c r="J1257" s="258">
        <f>IF(A1257="P",INDEX('LŠZ P'!A$2:AN$2000,B1257,2),INDEX('LŠZ H'!A$2:AM$2000,B1257,2))</f>
        <v>0</v>
      </c>
      <c r="K1257" s="299" t="str">
        <f>IF(A1257="P",CONCATENATE(INDEX('LŠZ P'!A$2:AN$2000,B1257,24),",",INDEX('LŠZ P'!A$2:AN$2000,B1257,26)," ",INDEX('LŠZ P'!A$2:AN$2000,B1257,25)),CONCATENATE(INDEX('LŠZ H'!A$2:AM$2000,B1257,24),",",INDEX('LŠZ H'!A$2:AM$2000,B1257,26)," ",INDEX('LŠZ H'!A$2:AM$2000,B1257,25)))</f>
        <v xml:space="preserve">, </v>
      </c>
      <c r="L1257" s="297">
        <f>IF(A1257="P",INDEX('LŠZ P'!A$2:AN$2000,B1257,20),INDEX('LŠZ H'!A$2:AM$2000,B1257,20))</f>
        <v>0</v>
      </c>
      <c r="M1257" s="297" t="str">
        <f>IF(A1257="P",CONCATENATE(INDEX('LŠZ P'!A$2:AN$2000,B1257,3),"/",INDEX('LŠZ P'!A$2:AN$2000,B1257,4)),CONCATENATE(INDEX('LŠZ H'!A$2:AM$2000,B1257,3),"/",INDEX('LŠZ H'!A$2:AM$2000,B1257,4)))</f>
        <v>/</v>
      </c>
      <c r="N1257" s="297" t="str">
        <f>IF(A1257="P",CONCATENATE(INDEX('LŠZ P'!A$2:AN$2000,B1257,23),";",INDEX('LŠZ P'!A$2:AN$2000,B1257,42)),CONCATENATE(INDEX('LŠZ H'!A$2:AM$2000,B1257,23),";",INDEX('LŠZ H'!A$2:AM$2000,B1257,39)))</f>
        <v>;</v>
      </c>
      <c r="O1257" s="303"/>
      <c r="P1257" s="397"/>
    </row>
    <row r="1258" spans="1:16" s="395" customFormat="1">
      <c r="A1258" s="300"/>
      <c r="B1258" s="398"/>
      <c r="C1258" s="295">
        <v>1255</v>
      </c>
      <c r="D1258" s="225">
        <f>IF(A1258="P",INDEX('LŠZ P'!A$2:AN$2000,B1258,11),INDEX('LŠZ H'!A$2:AM$2000,B1258,11))</f>
        <v>0</v>
      </c>
      <c r="E1258" s="297">
        <f>IF(A1258="P",INDEX('LŠZ P'!A$2:AN$2000,B1258,5),INDEX('LŠZ H'!A$2:AM$2000,B1258,5))</f>
        <v>0</v>
      </c>
      <c r="F1258" s="298">
        <f>IF(A1258="P",INDEX('LŠZ P'!A$2:AN$2000,B1258,6),INDEX('LŠZ H'!A$2:AM$2000,B1258,6))</f>
        <v>0</v>
      </c>
      <c r="G1258" s="258">
        <f>IF(A1258="P",INDEX('LŠZ P'!A$2:AN$2000,B1258,21),INDEX('LŠZ H'!A$2:AM$2000,B1258,21))</f>
        <v>0</v>
      </c>
      <c r="H1258" s="298">
        <f>IF(A1258="P",INDEX('LŠZ P'!A$2:AN$2000,B1258,17),INDEX('LŠZ H'!A$2:AM$2000,B1258,17))</f>
        <v>0</v>
      </c>
      <c r="I1258" s="226"/>
      <c r="J1258" s="258">
        <f>IF(A1258="P",INDEX('LŠZ P'!A$2:AN$2000,B1258,2),INDEX('LŠZ H'!A$2:AM$2000,B1258,2))</f>
        <v>0</v>
      </c>
      <c r="K1258" s="299" t="str">
        <f>IF(A1258="P",CONCATENATE(INDEX('LŠZ P'!A$2:AN$2000,B1258,24),",",INDEX('LŠZ P'!A$2:AN$2000,B1258,26)," ",INDEX('LŠZ P'!A$2:AN$2000,B1258,25)),CONCATENATE(INDEX('LŠZ H'!A$2:AM$2000,B1258,24),",",INDEX('LŠZ H'!A$2:AM$2000,B1258,26)," ",INDEX('LŠZ H'!A$2:AM$2000,B1258,25)))</f>
        <v xml:space="preserve">, </v>
      </c>
      <c r="L1258" s="297">
        <f>IF(A1258="P",INDEX('LŠZ P'!A$2:AN$2000,B1258,20),INDEX('LŠZ H'!A$2:AM$2000,B1258,20))</f>
        <v>0</v>
      </c>
      <c r="M1258" s="297" t="str">
        <f>IF(A1258="P",CONCATENATE(INDEX('LŠZ P'!A$2:AN$2000,B1258,3),"/",INDEX('LŠZ P'!A$2:AN$2000,B1258,4)),CONCATENATE(INDEX('LŠZ H'!A$2:AM$2000,B1258,3),"/",INDEX('LŠZ H'!A$2:AM$2000,B1258,4)))</f>
        <v>/</v>
      </c>
      <c r="N1258" s="297" t="str">
        <f>IF(A1258="P",CONCATENATE(INDEX('LŠZ P'!A$2:AN$2000,B1258,23),";",INDEX('LŠZ P'!A$2:AN$2000,B1258,42)),CONCATENATE(INDEX('LŠZ H'!A$2:AM$2000,B1258,23),";",INDEX('LŠZ H'!A$2:AM$2000,B1258,39)))</f>
        <v>;</v>
      </c>
      <c r="O1258" s="303"/>
      <c r="P1258" s="397"/>
    </row>
    <row r="1259" spans="1:16" s="395" customFormat="1">
      <c r="A1259" s="300"/>
      <c r="B1259" s="398"/>
      <c r="C1259" s="295">
        <v>1256</v>
      </c>
      <c r="D1259" s="225">
        <f>IF(A1259="P",INDEX('LŠZ P'!A$2:AN$2000,B1259,11),INDEX('LŠZ H'!A$2:AM$2000,B1259,11))</f>
        <v>0</v>
      </c>
      <c r="E1259" s="297">
        <f>IF(A1259="P",INDEX('LŠZ P'!A$2:AN$2000,B1259,5),INDEX('LŠZ H'!A$2:AM$2000,B1259,5))</f>
        <v>0</v>
      </c>
      <c r="F1259" s="298">
        <f>IF(A1259="P",INDEX('LŠZ P'!A$2:AN$2000,B1259,6),INDEX('LŠZ H'!A$2:AM$2000,B1259,6))</f>
        <v>0</v>
      </c>
      <c r="G1259" s="258">
        <f>IF(A1259="P",INDEX('LŠZ P'!A$2:AN$2000,B1259,21),INDEX('LŠZ H'!A$2:AM$2000,B1259,21))</f>
        <v>0</v>
      </c>
      <c r="H1259" s="298">
        <f>IF(A1259="P",INDEX('LŠZ P'!A$2:AN$2000,B1259,17),INDEX('LŠZ H'!A$2:AM$2000,B1259,17))</f>
        <v>0</v>
      </c>
      <c r="I1259" s="226"/>
      <c r="J1259" s="258">
        <f>IF(A1259="P",INDEX('LŠZ P'!A$2:AN$2000,B1259,2),INDEX('LŠZ H'!A$2:AM$2000,B1259,2))</f>
        <v>0</v>
      </c>
      <c r="K1259" s="299" t="str">
        <f>IF(A1259="P",CONCATENATE(INDEX('LŠZ P'!A$2:AN$2000,B1259,24),",",INDEX('LŠZ P'!A$2:AN$2000,B1259,26)," ",INDEX('LŠZ P'!A$2:AN$2000,B1259,25)),CONCATENATE(INDEX('LŠZ H'!A$2:AM$2000,B1259,24),",",INDEX('LŠZ H'!A$2:AM$2000,B1259,26)," ",INDEX('LŠZ H'!A$2:AM$2000,B1259,25)))</f>
        <v xml:space="preserve">, </v>
      </c>
      <c r="L1259" s="297">
        <f>IF(A1259="P",INDEX('LŠZ P'!A$2:AN$2000,B1259,20),INDEX('LŠZ H'!A$2:AM$2000,B1259,20))</f>
        <v>0</v>
      </c>
      <c r="M1259" s="297" t="str">
        <f>IF(A1259="P",CONCATENATE(INDEX('LŠZ P'!A$2:AN$2000,B1259,3),"/",INDEX('LŠZ P'!A$2:AN$2000,B1259,4)),CONCATENATE(INDEX('LŠZ H'!A$2:AM$2000,B1259,3),"/",INDEX('LŠZ H'!A$2:AM$2000,B1259,4)))</f>
        <v>/</v>
      </c>
      <c r="N1259" s="297" t="str">
        <f>IF(A1259="P",CONCATENATE(INDEX('LŠZ P'!A$2:AN$2000,B1259,23),";",INDEX('LŠZ P'!A$2:AN$2000,B1259,42)),CONCATENATE(INDEX('LŠZ H'!A$2:AM$2000,B1259,23),";",INDEX('LŠZ H'!A$2:AM$2000,B1259,39)))</f>
        <v>;</v>
      </c>
      <c r="O1259" s="303"/>
      <c r="P1259" s="397"/>
    </row>
    <row r="1260" spans="1:16" s="395" customFormat="1">
      <c r="A1260" s="300"/>
      <c r="B1260" s="398"/>
      <c r="C1260" s="295">
        <v>1257</v>
      </c>
      <c r="D1260" s="225">
        <f>IF(A1260="P",INDEX('LŠZ P'!A$2:AN$2000,B1260,11),INDEX('LŠZ H'!A$2:AM$2000,B1260,11))</f>
        <v>0</v>
      </c>
      <c r="E1260" s="297">
        <f>IF(A1260="P",INDEX('LŠZ P'!A$2:AN$2000,B1260,5),INDEX('LŠZ H'!A$2:AM$2000,B1260,5))</f>
        <v>0</v>
      </c>
      <c r="F1260" s="298">
        <f>IF(A1260="P",INDEX('LŠZ P'!A$2:AN$2000,B1260,6),INDEX('LŠZ H'!A$2:AM$2000,B1260,6))</f>
        <v>0</v>
      </c>
      <c r="G1260" s="258">
        <f>IF(A1260="P",INDEX('LŠZ P'!A$2:AN$2000,B1260,21),INDEX('LŠZ H'!A$2:AM$2000,B1260,21))</f>
        <v>0</v>
      </c>
      <c r="H1260" s="298">
        <f>IF(A1260="P",INDEX('LŠZ P'!A$2:AN$2000,B1260,17),INDEX('LŠZ H'!A$2:AM$2000,B1260,17))</f>
        <v>0</v>
      </c>
      <c r="I1260" s="226"/>
      <c r="J1260" s="258">
        <f>IF(A1260="P",INDEX('LŠZ P'!A$2:AN$2000,B1260,2),INDEX('LŠZ H'!A$2:AM$2000,B1260,2))</f>
        <v>0</v>
      </c>
      <c r="K1260" s="299" t="str">
        <f>IF(A1260="P",CONCATENATE(INDEX('LŠZ P'!A$2:AN$2000,B1260,24),",",INDEX('LŠZ P'!A$2:AN$2000,B1260,26)," ",INDEX('LŠZ P'!A$2:AN$2000,B1260,25)),CONCATENATE(INDEX('LŠZ H'!A$2:AM$2000,B1260,24),",",INDEX('LŠZ H'!A$2:AM$2000,B1260,26)," ",INDEX('LŠZ H'!A$2:AM$2000,B1260,25)))</f>
        <v xml:space="preserve">, </v>
      </c>
      <c r="L1260" s="297">
        <f>IF(A1260="P",INDEX('LŠZ P'!A$2:AN$2000,B1260,20),INDEX('LŠZ H'!A$2:AM$2000,B1260,20))</f>
        <v>0</v>
      </c>
      <c r="M1260" s="297" t="str">
        <f>IF(A1260="P",CONCATENATE(INDEX('LŠZ P'!A$2:AN$2000,B1260,3),"/",INDEX('LŠZ P'!A$2:AN$2000,B1260,4)),CONCATENATE(INDEX('LŠZ H'!A$2:AM$2000,B1260,3),"/",INDEX('LŠZ H'!A$2:AM$2000,B1260,4)))</f>
        <v>/</v>
      </c>
      <c r="N1260" s="297" t="str">
        <f>IF(A1260="P",CONCATENATE(INDEX('LŠZ P'!A$2:AN$2000,B1260,23),";",INDEX('LŠZ P'!A$2:AN$2000,B1260,42)),CONCATENATE(INDEX('LŠZ H'!A$2:AM$2000,B1260,23),";",INDEX('LŠZ H'!A$2:AM$2000,B1260,39)))</f>
        <v>;</v>
      </c>
      <c r="O1260" s="303"/>
      <c r="P1260" s="397"/>
    </row>
    <row r="1261" spans="1:16" s="395" customFormat="1">
      <c r="A1261" s="300"/>
      <c r="B1261" s="398"/>
      <c r="C1261" s="295">
        <v>1258</v>
      </c>
      <c r="D1261" s="225">
        <f>IF(A1261="P",INDEX('LŠZ P'!A$2:AN$2000,B1261,11),INDEX('LŠZ H'!A$2:AM$2000,B1261,11))</f>
        <v>0</v>
      </c>
      <c r="E1261" s="297">
        <f>IF(A1261="P",INDEX('LŠZ P'!A$2:AN$2000,B1261,5),INDEX('LŠZ H'!A$2:AM$2000,B1261,5))</f>
        <v>0</v>
      </c>
      <c r="F1261" s="298">
        <f>IF(A1261="P",INDEX('LŠZ P'!A$2:AN$2000,B1261,6),INDEX('LŠZ H'!A$2:AM$2000,B1261,6))</f>
        <v>0</v>
      </c>
      <c r="G1261" s="258">
        <f>IF(A1261="P",INDEX('LŠZ P'!A$2:AN$2000,B1261,21),INDEX('LŠZ H'!A$2:AM$2000,B1261,21))</f>
        <v>0</v>
      </c>
      <c r="H1261" s="298">
        <f>IF(A1261="P",INDEX('LŠZ P'!A$2:AN$2000,B1261,17),INDEX('LŠZ H'!A$2:AM$2000,B1261,17))</f>
        <v>0</v>
      </c>
      <c r="I1261" s="226"/>
      <c r="J1261" s="258">
        <f>IF(A1261="P",INDEX('LŠZ P'!A$2:AN$2000,B1261,2),INDEX('LŠZ H'!A$2:AM$2000,B1261,2))</f>
        <v>0</v>
      </c>
      <c r="K1261" s="299" t="str">
        <f>IF(A1261="P",CONCATENATE(INDEX('LŠZ P'!A$2:AN$2000,B1261,24),",",INDEX('LŠZ P'!A$2:AN$2000,B1261,26)," ",INDEX('LŠZ P'!A$2:AN$2000,B1261,25)),CONCATENATE(INDEX('LŠZ H'!A$2:AM$2000,B1261,24),",",INDEX('LŠZ H'!A$2:AM$2000,B1261,26)," ",INDEX('LŠZ H'!A$2:AM$2000,B1261,25)))</f>
        <v xml:space="preserve">, </v>
      </c>
      <c r="L1261" s="297">
        <f>IF(A1261="P",INDEX('LŠZ P'!A$2:AN$2000,B1261,20),INDEX('LŠZ H'!A$2:AM$2000,B1261,20))</f>
        <v>0</v>
      </c>
      <c r="M1261" s="297" t="str">
        <f>IF(A1261="P",CONCATENATE(INDEX('LŠZ P'!A$2:AN$2000,B1261,3),"/",INDEX('LŠZ P'!A$2:AN$2000,B1261,4)),CONCATENATE(INDEX('LŠZ H'!A$2:AM$2000,B1261,3),"/",INDEX('LŠZ H'!A$2:AM$2000,B1261,4)))</f>
        <v>/</v>
      </c>
      <c r="N1261" s="297" t="str">
        <f>IF(A1261="P",CONCATENATE(INDEX('LŠZ P'!A$2:AN$2000,B1261,23),";",INDEX('LŠZ P'!A$2:AN$2000,B1261,42)),CONCATENATE(INDEX('LŠZ H'!A$2:AM$2000,B1261,23),";",INDEX('LŠZ H'!A$2:AM$2000,B1261,39)))</f>
        <v>;</v>
      </c>
      <c r="O1261" s="303"/>
      <c r="P1261" s="397"/>
    </row>
    <row r="1262" spans="1:16" s="395" customFormat="1">
      <c r="A1262" s="300"/>
      <c r="B1262" s="398"/>
      <c r="C1262" s="295">
        <v>1259</v>
      </c>
      <c r="D1262" s="225">
        <f>IF(A1262="P",INDEX('LŠZ P'!A$2:AN$2000,B1262,11),INDEX('LŠZ H'!A$2:AM$2000,B1262,11))</f>
        <v>0</v>
      </c>
      <c r="E1262" s="297">
        <f>IF(A1262="P",INDEX('LŠZ P'!A$2:AN$2000,B1262,5),INDEX('LŠZ H'!A$2:AM$2000,B1262,5))</f>
        <v>0</v>
      </c>
      <c r="F1262" s="298">
        <f>IF(A1262="P",INDEX('LŠZ P'!A$2:AN$2000,B1262,6),INDEX('LŠZ H'!A$2:AM$2000,B1262,6))</f>
        <v>0</v>
      </c>
      <c r="G1262" s="258">
        <f>IF(A1262="P",INDEX('LŠZ P'!A$2:AN$2000,B1262,21),INDEX('LŠZ H'!A$2:AM$2000,B1262,21))</f>
        <v>0</v>
      </c>
      <c r="H1262" s="298">
        <f>IF(A1262="P",INDEX('LŠZ P'!A$2:AN$2000,B1262,17),INDEX('LŠZ H'!A$2:AM$2000,B1262,17))</f>
        <v>0</v>
      </c>
      <c r="I1262" s="226"/>
      <c r="J1262" s="258">
        <f>IF(A1262="P",INDEX('LŠZ P'!A$2:AN$2000,B1262,2),INDEX('LŠZ H'!A$2:AM$2000,B1262,2))</f>
        <v>0</v>
      </c>
      <c r="K1262" s="299" t="str">
        <f>IF(A1262="P",CONCATENATE(INDEX('LŠZ P'!A$2:AN$2000,B1262,24),",",INDEX('LŠZ P'!A$2:AN$2000,B1262,26)," ",INDEX('LŠZ P'!A$2:AN$2000,B1262,25)),CONCATENATE(INDEX('LŠZ H'!A$2:AM$2000,B1262,24),",",INDEX('LŠZ H'!A$2:AM$2000,B1262,26)," ",INDEX('LŠZ H'!A$2:AM$2000,B1262,25)))</f>
        <v xml:space="preserve">, </v>
      </c>
      <c r="L1262" s="297">
        <f>IF(A1262="P",INDEX('LŠZ P'!A$2:AN$2000,B1262,20),INDEX('LŠZ H'!A$2:AM$2000,B1262,20))</f>
        <v>0</v>
      </c>
      <c r="M1262" s="297" t="str">
        <f>IF(A1262="P",CONCATENATE(INDEX('LŠZ P'!A$2:AN$2000,B1262,3),"/",INDEX('LŠZ P'!A$2:AN$2000,B1262,4)),CONCATENATE(INDEX('LŠZ H'!A$2:AM$2000,B1262,3),"/",INDEX('LŠZ H'!A$2:AM$2000,B1262,4)))</f>
        <v>/</v>
      </c>
      <c r="N1262" s="297" t="str">
        <f>IF(A1262="P",CONCATENATE(INDEX('LŠZ P'!A$2:AN$2000,B1262,23),";",INDEX('LŠZ P'!A$2:AN$2000,B1262,42)),CONCATENATE(INDEX('LŠZ H'!A$2:AM$2000,B1262,23),";",INDEX('LŠZ H'!A$2:AM$2000,B1262,39)))</f>
        <v>;</v>
      </c>
      <c r="O1262" s="303"/>
      <c r="P1262" s="397"/>
    </row>
    <row r="1263" spans="1:16" s="395" customFormat="1">
      <c r="A1263" s="300"/>
      <c r="B1263" s="398"/>
      <c r="C1263" s="295">
        <v>1260</v>
      </c>
      <c r="D1263" s="225">
        <f>IF(A1263="P",INDEX('LŠZ P'!A$2:AN$2000,B1263,11),INDEX('LŠZ H'!A$2:AM$2000,B1263,11))</f>
        <v>0</v>
      </c>
      <c r="E1263" s="297">
        <f>IF(A1263="P",INDEX('LŠZ P'!A$2:AN$2000,B1263,5),INDEX('LŠZ H'!A$2:AM$2000,B1263,5))</f>
        <v>0</v>
      </c>
      <c r="F1263" s="298">
        <f>IF(A1263="P",INDEX('LŠZ P'!A$2:AN$2000,B1263,6),INDEX('LŠZ H'!A$2:AM$2000,B1263,6))</f>
        <v>0</v>
      </c>
      <c r="G1263" s="258">
        <f>IF(A1263="P",INDEX('LŠZ P'!A$2:AN$2000,B1263,21),INDEX('LŠZ H'!A$2:AM$2000,B1263,21))</f>
        <v>0</v>
      </c>
      <c r="H1263" s="298">
        <f>IF(A1263="P",INDEX('LŠZ P'!A$2:AN$2000,B1263,17),INDEX('LŠZ H'!A$2:AM$2000,B1263,17))</f>
        <v>0</v>
      </c>
      <c r="I1263" s="226"/>
      <c r="J1263" s="258">
        <f>IF(A1263="P",INDEX('LŠZ P'!A$2:AN$2000,B1263,2),INDEX('LŠZ H'!A$2:AM$2000,B1263,2))</f>
        <v>0</v>
      </c>
      <c r="K1263" s="299" t="str">
        <f>IF(A1263="P",CONCATENATE(INDEX('LŠZ P'!A$2:AN$2000,B1263,24),",",INDEX('LŠZ P'!A$2:AN$2000,B1263,26)," ",INDEX('LŠZ P'!A$2:AN$2000,B1263,25)),CONCATENATE(INDEX('LŠZ H'!A$2:AM$2000,B1263,24),",",INDEX('LŠZ H'!A$2:AM$2000,B1263,26)," ",INDEX('LŠZ H'!A$2:AM$2000,B1263,25)))</f>
        <v xml:space="preserve">, </v>
      </c>
      <c r="L1263" s="297">
        <f>IF(A1263="P",INDEX('LŠZ P'!A$2:AN$2000,B1263,20),INDEX('LŠZ H'!A$2:AM$2000,B1263,20))</f>
        <v>0</v>
      </c>
      <c r="M1263" s="297" t="str">
        <f>IF(A1263="P",CONCATENATE(INDEX('LŠZ P'!A$2:AN$2000,B1263,3),"/",INDEX('LŠZ P'!A$2:AN$2000,B1263,4)),CONCATENATE(INDEX('LŠZ H'!A$2:AM$2000,B1263,3),"/",INDEX('LŠZ H'!A$2:AM$2000,B1263,4)))</f>
        <v>/</v>
      </c>
      <c r="N1263" s="297" t="str">
        <f>IF(A1263="P",CONCATENATE(INDEX('LŠZ P'!A$2:AN$2000,B1263,23),";",INDEX('LŠZ P'!A$2:AN$2000,B1263,42)),CONCATENATE(INDEX('LŠZ H'!A$2:AM$2000,B1263,23),";",INDEX('LŠZ H'!A$2:AM$2000,B1263,39)))</f>
        <v>;</v>
      </c>
      <c r="O1263" s="303"/>
      <c r="P1263" s="397"/>
    </row>
    <row r="1264" spans="1:16" s="395" customFormat="1">
      <c r="A1264" s="300"/>
      <c r="B1264" s="398"/>
      <c r="C1264" s="295">
        <v>1261</v>
      </c>
      <c r="D1264" s="225">
        <f>IF(A1264="P",INDEX('LŠZ P'!A$2:AN$2000,B1264,11),INDEX('LŠZ H'!A$2:AM$2000,B1264,11))</f>
        <v>0</v>
      </c>
      <c r="E1264" s="297">
        <f>IF(A1264="P",INDEX('LŠZ P'!A$2:AN$2000,B1264,5),INDEX('LŠZ H'!A$2:AM$2000,B1264,5))</f>
        <v>0</v>
      </c>
      <c r="F1264" s="298">
        <f>IF(A1264="P",INDEX('LŠZ P'!A$2:AN$2000,B1264,6),INDEX('LŠZ H'!A$2:AM$2000,B1264,6))</f>
        <v>0</v>
      </c>
      <c r="G1264" s="258">
        <f>IF(A1264="P",INDEX('LŠZ P'!A$2:AN$2000,B1264,21),INDEX('LŠZ H'!A$2:AM$2000,B1264,21))</f>
        <v>0</v>
      </c>
      <c r="H1264" s="298">
        <f>IF(A1264="P",INDEX('LŠZ P'!A$2:AN$2000,B1264,17),INDEX('LŠZ H'!A$2:AM$2000,B1264,17))</f>
        <v>0</v>
      </c>
      <c r="I1264" s="226"/>
      <c r="J1264" s="258">
        <f>IF(A1264="P",INDEX('LŠZ P'!A$2:AN$2000,B1264,2),INDEX('LŠZ H'!A$2:AM$2000,B1264,2))</f>
        <v>0</v>
      </c>
      <c r="K1264" s="299" t="str">
        <f>IF(A1264="P",CONCATENATE(INDEX('LŠZ P'!A$2:AN$2000,B1264,24),",",INDEX('LŠZ P'!A$2:AN$2000,B1264,26)," ",INDEX('LŠZ P'!A$2:AN$2000,B1264,25)),CONCATENATE(INDEX('LŠZ H'!A$2:AM$2000,B1264,24),",",INDEX('LŠZ H'!A$2:AM$2000,B1264,26)," ",INDEX('LŠZ H'!A$2:AM$2000,B1264,25)))</f>
        <v xml:space="preserve">, </v>
      </c>
      <c r="L1264" s="297">
        <f>IF(A1264="P",INDEX('LŠZ P'!A$2:AN$2000,B1264,20),INDEX('LŠZ H'!A$2:AM$2000,B1264,20))</f>
        <v>0</v>
      </c>
      <c r="M1264" s="297" t="str">
        <f>IF(A1264="P",CONCATENATE(INDEX('LŠZ P'!A$2:AN$2000,B1264,3),"/",INDEX('LŠZ P'!A$2:AN$2000,B1264,4)),CONCATENATE(INDEX('LŠZ H'!A$2:AM$2000,B1264,3),"/",INDEX('LŠZ H'!A$2:AM$2000,B1264,4)))</f>
        <v>/</v>
      </c>
      <c r="N1264" s="297" t="str">
        <f>IF(A1264="P",CONCATENATE(INDEX('LŠZ P'!A$2:AN$2000,B1264,23),";",INDEX('LŠZ P'!A$2:AN$2000,B1264,42)),CONCATENATE(INDEX('LŠZ H'!A$2:AM$2000,B1264,23),";",INDEX('LŠZ H'!A$2:AM$2000,B1264,39)))</f>
        <v>;</v>
      </c>
      <c r="O1264" s="303"/>
      <c r="P1264" s="397"/>
    </row>
    <row r="1265" spans="1:16" s="395" customFormat="1">
      <c r="A1265" s="300"/>
      <c r="B1265" s="398"/>
      <c r="C1265" s="295">
        <v>1262</v>
      </c>
      <c r="D1265" s="225">
        <f>IF(A1265="P",INDEX('LŠZ P'!A$2:AN$2000,B1265,11),INDEX('LŠZ H'!A$2:AM$2000,B1265,11))</f>
        <v>0</v>
      </c>
      <c r="E1265" s="297">
        <f>IF(A1265="P",INDEX('LŠZ P'!A$2:AN$2000,B1265,5),INDEX('LŠZ H'!A$2:AM$2000,B1265,5))</f>
        <v>0</v>
      </c>
      <c r="F1265" s="298">
        <f>IF(A1265="P",INDEX('LŠZ P'!A$2:AN$2000,B1265,6),INDEX('LŠZ H'!A$2:AM$2000,B1265,6))</f>
        <v>0</v>
      </c>
      <c r="G1265" s="258">
        <f>IF(A1265="P",INDEX('LŠZ P'!A$2:AN$2000,B1265,21),INDEX('LŠZ H'!A$2:AM$2000,B1265,21))</f>
        <v>0</v>
      </c>
      <c r="H1265" s="298">
        <f>IF(A1265="P",INDEX('LŠZ P'!A$2:AN$2000,B1265,17),INDEX('LŠZ H'!A$2:AM$2000,B1265,17))</f>
        <v>0</v>
      </c>
      <c r="I1265" s="226"/>
      <c r="J1265" s="258">
        <f>IF(A1265="P",INDEX('LŠZ P'!A$2:AN$2000,B1265,2),INDEX('LŠZ H'!A$2:AM$2000,B1265,2))</f>
        <v>0</v>
      </c>
      <c r="K1265" s="299" t="str">
        <f>IF(A1265="P",CONCATENATE(INDEX('LŠZ P'!A$2:AN$2000,B1265,24),",",INDEX('LŠZ P'!A$2:AN$2000,B1265,26)," ",INDEX('LŠZ P'!A$2:AN$2000,B1265,25)),CONCATENATE(INDEX('LŠZ H'!A$2:AM$2000,B1265,24),",",INDEX('LŠZ H'!A$2:AM$2000,B1265,26)," ",INDEX('LŠZ H'!A$2:AM$2000,B1265,25)))</f>
        <v xml:space="preserve">, </v>
      </c>
      <c r="L1265" s="297">
        <f>IF(A1265="P",INDEX('LŠZ P'!A$2:AN$2000,B1265,20),INDEX('LŠZ H'!A$2:AM$2000,B1265,20))</f>
        <v>0</v>
      </c>
      <c r="M1265" s="297" t="str">
        <f>IF(A1265="P",CONCATENATE(INDEX('LŠZ P'!A$2:AN$2000,B1265,3),"/",INDEX('LŠZ P'!A$2:AN$2000,B1265,4)),CONCATENATE(INDEX('LŠZ H'!A$2:AM$2000,B1265,3),"/",INDEX('LŠZ H'!A$2:AM$2000,B1265,4)))</f>
        <v>/</v>
      </c>
      <c r="N1265" s="297" t="str">
        <f>IF(A1265="P",CONCATENATE(INDEX('LŠZ P'!A$2:AN$2000,B1265,23),";",INDEX('LŠZ P'!A$2:AN$2000,B1265,42)),CONCATENATE(INDEX('LŠZ H'!A$2:AM$2000,B1265,23),";",INDEX('LŠZ H'!A$2:AM$2000,B1265,39)))</f>
        <v>;</v>
      </c>
      <c r="O1265" s="303"/>
      <c r="P1265" s="397"/>
    </row>
    <row r="1266" spans="1:16" s="395" customFormat="1">
      <c r="A1266" s="300"/>
      <c r="B1266" s="398"/>
      <c r="C1266" s="295">
        <v>1263</v>
      </c>
      <c r="D1266" s="225">
        <f>IF(A1266="P",INDEX('LŠZ P'!A$2:AN$2000,B1266,11),INDEX('LŠZ H'!A$2:AM$2000,B1266,11))</f>
        <v>0</v>
      </c>
      <c r="E1266" s="297">
        <f>IF(A1266="P",INDEX('LŠZ P'!A$2:AN$2000,B1266,5),INDEX('LŠZ H'!A$2:AM$2000,B1266,5))</f>
        <v>0</v>
      </c>
      <c r="F1266" s="298">
        <f>IF(A1266="P",INDEX('LŠZ P'!A$2:AN$2000,B1266,6),INDEX('LŠZ H'!A$2:AM$2000,B1266,6))</f>
        <v>0</v>
      </c>
      <c r="G1266" s="258">
        <f>IF(A1266="P",INDEX('LŠZ P'!A$2:AN$2000,B1266,21),INDEX('LŠZ H'!A$2:AM$2000,B1266,21))</f>
        <v>0</v>
      </c>
      <c r="H1266" s="298">
        <f>IF(A1266="P",INDEX('LŠZ P'!A$2:AN$2000,B1266,17),INDEX('LŠZ H'!A$2:AM$2000,B1266,17))</f>
        <v>0</v>
      </c>
      <c r="I1266" s="226"/>
      <c r="J1266" s="258">
        <f>IF(A1266="P",INDEX('LŠZ P'!A$2:AN$2000,B1266,2),INDEX('LŠZ H'!A$2:AM$2000,B1266,2))</f>
        <v>0</v>
      </c>
      <c r="K1266" s="299" t="str">
        <f>IF(A1266="P",CONCATENATE(INDEX('LŠZ P'!A$2:AN$2000,B1266,24),",",INDEX('LŠZ P'!A$2:AN$2000,B1266,26)," ",INDEX('LŠZ P'!A$2:AN$2000,B1266,25)),CONCATENATE(INDEX('LŠZ H'!A$2:AM$2000,B1266,24),",",INDEX('LŠZ H'!A$2:AM$2000,B1266,26)," ",INDEX('LŠZ H'!A$2:AM$2000,B1266,25)))</f>
        <v xml:space="preserve">, </v>
      </c>
      <c r="L1266" s="297">
        <f>IF(A1266="P",INDEX('LŠZ P'!A$2:AN$2000,B1266,20),INDEX('LŠZ H'!A$2:AM$2000,B1266,20))</f>
        <v>0</v>
      </c>
      <c r="M1266" s="297" t="str">
        <f>IF(A1266="P",CONCATENATE(INDEX('LŠZ P'!A$2:AN$2000,B1266,3),"/",INDEX('LŠZ P'!A$2:AN$2000,B1266,4)),CONCATENATE(INDEX('LŠZ H'!A$2:AM$2000,B1266,3),"/",INDEX('LŠZ H'!A$2:AM$2000,B1266,4)))</f>
        <v>/</v>
      </c>
      <c r="N1266" s="297" t="str">
        <f>IF(A1266="P",CONCATENATE(INDEX('LŠZ P'!A$2:AN$2000,B1266,23),";",INDEX('LŠZ P'!A$2:AN$2000,B1266,42)),CONCATENATE(INDEX('LŠZ H'!A$2:AM$2000,B1266,23),";",INDEX('LŠZ H'!A$2:AM$2000,B1266,39)))</f>
        <v>;</v>
      </c>
      <c r="O1266" s="303"/>
      <c r="P1266" s="397"/>
    </row>
    <row r="1267" spans="1:16" s="395" customFormat="1">
      <c r="A1267" s="300"/>
      <c r="B1267" s="398"/>
      <c r="C1267" s="295">
        <v>1264</v>
      </c>
      <c r="D1267" s="225">
        <f>IF(A1267="P",INDEX('LŠZ P'!A$2:AN$2000,B1267,11),INDEX('LŠZ H'!A$2:AM$2000,B1267,11))</f>
        <v>0</v>
      </c>
      <c r="E1267" s="297">
        <f>IF(A1267="P",INDEX('LŠZ P'!A$2:AN$2000,B1267,5),INDEX('LŠZ H'!A$2:AM$2000,B1267,5))</f>
        <v>0</v>
      </c>
      <c r="F1267" s="298">
        <f>IF(A1267="P",INDEX('LŠZ P'!A$2:AN$2000,B1267,6),INDEX('LŠZ H'!A$2:AM$2000,B1267,6))</f>
        <v>0</v>
      </c>
      <c r="G1267" s="258">
        <f>IF(A1267="P",INDEX('LŠZ P'!A$2:AN$2000,B1267,21),INDEX('LŠZ H'!A$2:AM$2000,B1267,21))</f>
        <v>0</v>
      </c>
      <c r="H1267" s="298">
        <f>IF(A1267="P",INDEX('LŠZ P'!A$2:AN$2000,B1267,17),INDEX('LŠZ H'!A$2:AM$2000,B1267,17))</f>
        <v>0</v>
      </c>
      <c r="I1267" s="226"/>
      <c r="J1267" s="258">
        <f>IF(A1267="P",INDEX('LŠZ P'!A$2:AN$2000,B1267,2),INDEX('LŠZ H'!A$2:AM$2000,B1267,2))</f>
        <v>0</v>
      </c>
      <c r="K1267" s="299" t="str">
        <f>IF(A1267="P",CONCATENATE(INDEX('LŠZ P'!A$2:AN$2000,B1267,24),",",INDEX('LŠZ P'!A$2:AN$2000,B1267,26)," ",INDEX('LŠZ P'!A$2:AN$2000,B1267,25)),CONCATENATE(INDEX('LŠZ H'!A$2:AM$2000,B1267,24),",",INDEX('LŠZ H'!A$2:AM$2000,B1267,26)," ",INDEX('LŠZ H'!A$2:AM$2000,B1267,25)))</f>
        <v xml:space="preserve">, </v>
      </c>
      <c r="L1267" s="297">
        <f>IF(A1267="P",INDEX('LŠZ P'!A$2:AN$2000,B1267,20),INDEX('LŠZ H'!A$2:AM$2000,B1267,20))</f>
        <v>0</v>
      </c>
      <c r="M1267" s="297" t="str">
        <f>IF(A1267="P",CONCATENATE(INDEX('LŠZ P'!A$2:AN$2000,B1267,3),"/",INDEX('LŠZ P'!A$2:AN$2000,B1267,4)),CONCATENATE(INDEX('LŠZ H'!A$2:AM$2000,B1267,3),"/",INDEX('LŠZ H'!A$2:AM$2000,B1267,4)))</f>
        <v>/</v>
      </c>
      <c r="N1267" s="297" t="str">
        <f>IF(A1267="P",CONCATENATE(INDEX('LŠZ P'!A$2:AN$2000,B1267,23),";",INDEX('LŠZ P'!A$2:AN$2000,B1267,42)),CONCATENATE(INDEX('LŠZ H'!A$2:AM$2000,B1267,23),";",INDEX('LŠZ H'!A$2:AM$2000,B1267,39)))</f>
        <v>;</v>
      </c>
      <c r="O1267" s="303"/>
      <c r="P1267" s="397"/>
    </row>
    <row r="1268" spans="1:16" s="395" customFormat="1">
      <c r="A1268" s="300"/>
      <c r="B1268" s="398"/>
      <c r="C1268" s="295">
        <v>1265</v>
      </c>
      <c r="D1268" s="225">
        <f>IF(A1268="P",INDEX('LŠZ P'!A$2:AN$2000,B1268,11),INDEX('LŠZ H'!A$2:AM$2000,B1268,11))</f>
        <v>0</v>
      </c>
      <c r="E1268" s="297">
        <f>IF(A1268="P",INDEX('LŠZ P'!A$2:AN$2000,B1268,5),INDEX('LŠZ H'!A$2:AM$2000,B1268,5))</f>
        <v>0</v>
      </c>
      <c r="F1268" s="298">
        <f>IF(A1268="P",INDEX('LŠZ P'!A$2:AN$2000,B1268,6),INDEX('LŠZ H'!A$2:AM$2000,B1268,6))</f>
        <v>0</v>
      </c>
      <c r="G1268" s="258">
        <f>IF(A1268="P",INDEX('LŠZ P'!A$2:AN$2000,B1268,21),INDEX('LŠZ H'!A$2:AM$2000,B1268,21))</f>
        <v>0</v>
      </c>
      <c r="H1268" s="298">
        <f>IF(A1268="P",INDEX('LŠZ P'!A$2:AN$2000,B1268,17),INDEX('LŠZ H'!A$2:AM$2000,B1268,17))</f>
        <v>0</v>
      </c>
      <c r="I1268" s="226"/>
      <c r="J1268" s="258">
        <f>IF(A1268="P",INDEX('LŠZ P'!A$2:AN$2000,B1268,2),INDEX('LŠZ H'!A$2:AM$2000,B1268,2))</f>
        <v>0</v>
      </c>
      <c r="K1268" s="299" t="str">
        <f>IF(A1268="P",CONCATENATE(INDEX('LŠZ P'!A$2:AN$2000,B1268,24),",",INDEX('LŠZ P'!A$2:AN$2000,B1268,26)," ",INDEX('LŠZ P'!A$2:AN$2000,B1268,25)),CONCATENATE(INDEX('LŠZ H'!A$2:AM$2000,B1268,24),",",INDEX('LŠZ H'!A$2:AM$2000,B1268,26)," ",INDEX('LŠZ H'!A$2:AM$2000,B1268,25)))</f>
        <v xml:space="preserve">, </v>
      </c>
      <c r="L1268" s="297">
        <f>IF(A1268="P",INDEX('LŠZ P'!A$2:AN$2000,B1268,20),INDEX('LŠZ H'!A$2:AM$2000,B1268,20))</f>
        <v>0</v>
      </c>
      <c r="M1268" s="297" t="str">
        <f>IF(A1268="P",CONCATENATE(INDEX('LŠZ P'!A$2:AN$2000,B1268,3),"/",INDEX('LŠZ P'!A$2:AN$2000,B1268,4)),CONCATENATE(INDEX('LŠZ H'!A$2:AM$2000,B1268,3),"/",INDEX('LŠZ H'!A$2:AM$2000,B1268,4)))</f>
        <v>/</v>
      </c>
      <c r="N1268" s="297" t="str">
        <f>IF(A1268="P",CONCATENATE(INDEX('LŠZ P'!A$2:AN$2000,B1268,23),";",INDEX('LŠZ P'!A$2:AN$2000,B1268,42)),CONCATENATE(INDEX('LŠZ H'!A$2:AM$2000,B1268,23),";",INDEX('LŠZ H'!A$2:AM$2000,B1268,39)))</f>
        <v>;</v>
      </c>
      <c r="O1268" s="303"/>
      <c r="P1268" s="397"/>
    </row>
    <row r="1269" spans="1:16" s="395" customFormat="1">
      <c r="A1269" s="300"/>
      <c r="B1269" s="398"/>
      <c r="C1269" s="295">
        <v>1266</v>
      </c>
      <c r="D1269" s="225">
        <f>IF(A1269="P",INDEX('LŠZ P'!A$2:AN$2000,B1269,11),INDEX('LŠZ H'!A$2:AM$2000,B1269,11))</f>
        <v>0</v>
      </c>
      <c r="E1269" s="297">
        <f>IF(A1269="P",INDEX('LŠZ P'!A$2:AN$2000,B1269,5),INDEX('LŠZ H'!A$2:AM$2000,B1269,5))</f>
        <v>0</v>
      </c>
      <c r="F1269" s="298">
        <f>IF(A1269="P",INDEX('LŠZ P'!A$2:AN$2000,B1269,6),INDEX('LŠZ H'!A$2:AM$2000,B1269,6))</f>
        <v>0</v>
      </c>
      <c r="G1269" s="258">
        <f>IF(A1269="P",INDEX('LŠZ P'!A$2:AN$2000,B1269,21),INDEX('LŠZ H'!A$2:AM$2000,B1269,21))</f>
        <v>0</v>
      </c>
      <c r="H1269" s="298">
        <f>IF(A1269="P",INDEX('LŠZ P'!A$2:AN$2000,B1269,17),INDEX('LŠZ H'!A$2:AM$2000,B1269,17))</f>
        <v>0</v>
      </c>
      <c r="I1269" s="226"/>
      <c r="J1269" s="258">
        <f>IF(A1269="P",INDEX('LŠZ P'!A$2:AN$2000,B1269,2),INDEX('LŠZ H'!A$2:AM$2000,B1269,2))</f>
        <v>0</v>
      </c>
      <c r="K1269" s="299" t="str">
        <f>IF(A1269="P",CONCATENATE(INDEX('LŠZ P'!A$2:AN$2000,B1269,24),",",INDEX('LŠZ P'!A$2:AN$2000,B1269,26)," ",INDEX('LŠZ P'!A$2:AN$2000,B1269,25)),CONCATENATE(INDEX('LŠZ H'!A$2:AM$2000,B1269,24),",",INDEX('LŠZ H'!A$2:AM$2000,B1269,26)," ",INDEX('LŠZ H'!A$2:AM$2000,B1269,25)))</f>
        <v xml:space="preserve">, </v>
      </c>
      <c r="L1269" s="297">
        <f>IF(A1269="P",INDEX('LŠZ P'!A$2:AN$2000,B1269,20),INDEX('LŠZ H'!A$2:AM$2000,B1269,20))</f>
        <v>0</v>
      </c>
      <c r="M1269" s="297" t="str">
        <f>IF(A1269="P",CONCATENATE(INDEX('LŠZ P'!A$2:AN$2000,B1269,3),"/",INDEX('LŠZ P'!A$2:AN$2000,B1269,4)),CONCATENATE(INDEX('LŠZ H'!A$2:AM$2000,B1269,3),"/",INDEX('LŠZ H'!A$2:AM$2000,B1269,4)))</f>
        <v>/</v>
      </c>
      <c r="N1269" s="297" t="str">
        <f>IF(A1269="P",CONCATENATE(INDEX('LŠZ P'!A$2:AN$2000,B1269,23),";",INDEX('LŠZ P'!A$2:AN$2000,B1269,42)),CONCATENATE(INDEX('LŠZ H'!A$2:AM$2000,B1269,23),";",INDEX('LŠZ H'!A$2:AM$2000,B1269,39)))</f>
        <v>;</v>
      </c>
      <c r="O1269" s="303"/>
      <c r="P1269" s="397"/>
    </row>
    <row r="1270" spans="1:16" s="395" customFormat="1">
      <c r="A1270" s="300"/>
      <c r="B1270" s="398"/>
      <c r="C1270" s="295">
        <v>1267</v>
      </c>
      <c r="D1270" s="225">
        <f>IF(A1270="P",INDEX('LŠZ P'!A$2:AN$2000,B1270,11),INDEX('LŠZ H'!A$2:AM$2000,B1270,11))</f>
        <v>0</v>
      </c>
      <c r="E1270" s="297">
        <f>IF(A1270="P",INDEX('LŠZ P'!A$2:AN$2000,B1270,5),INDEX('LŠZ H'!A$2:AM$2000,B1270,5))</f>
        <v>0</v>
      </c>
      <c r="F1270" s="298">
        <f>IF(A1270="P",INDEX('LŠZ P'!A$2:AN$2000,B1270,6),INDEX('LŠZ H'!A$2:AM$2000,B1270,6))</f>
        <v>0</v>
      </c>
      <c r="G1270" s="258">
        <f>IF(A1270="P",INDEX('LŠZ P'!A$2:AN$2000,B1270,21),INDEX('LŠZ H'!A$2:AM$2000,B1270,21))</f>
        <v>0</v>
      </c>
      <c r="H1270" s="298">
        <f>IF(A1270="P",INDEX('LŠZ P'!A$2:AN$2000,B1270,17),INDEX('LŠZ H'!A$2:AM$2000,B1270,17))</f>
        <v>0</v>
      </c>
      <c r="I1270" s="226"/>
      <c r="J1270" s="258">
        <f>IF(A1270="P",INDEX('LŠZ P'!A$2:AN$2000,B1270,2),INDEX('LŠZ H'!A$2:AM$2000,B1270,2))</f>
        <v>0</v>
      </c>
      <c r="K1270" s="299" t="str">
        <f>IF(A1270="P",CONCATENATE(INDEX('LŠZ P'!A$2:AN$2000,B1270,24),",",INDEX('LŠZ P'!A$2:AN$2000,B1270,26)," ",INDEX('LŠZ P'!A$2:AN$2000,B1270,25)),CONCATENATE(INDEX('LŠZ H'!A$2:AM$2000,B1270,24),",",INDEX('LŠZ H'!A$2:AM$2000,B1270,26)," ",INDEX('LŠZ H'!A$2:AM$2000,B1270,25)))</f>
        <v xml:space="preserve">, </v>
      </c>
      <c r="L1270" s="297">
        <f>IF(A1270="P",INDEX('LŠZ P'!A$2:AN$2000,B1270,20),INDEX('LŠZ H'!A$2:AM$2000,B1270,20))</f>
        <v>0</v>
      </c>
      <c r="M1270" s="297" t="str">
        <f>IF(A1270="P",CONCATENATE(INDEX('LŠZ P'!A$2:AN$2000,B1270,3),"/",INDEX('LŠZ P'!A$2:AN$2000,B1270,4)),CONCATENATE(INDEX('LŠZ H'!A$2:AM$2000,B1270,3),"/",INDEX('LŠZ H'!A$2:AM$2000,B1270,4)))</f>
        <v>/</v>
      </c>
      <c r="N1270" s="297" t="str">
        <f>IF(A1270="P",CONCATENATE(INDEX('LŠZ P'!A$2:AN$2000,B1270,23),";",INDEX('LŠZ P'!A$2:AN$2000,B1270,42)),CONCATENATE(INDEX('LŠZ H'!A$2:AM$2000,B1270,23),";",INDEX('LŠZ H'!A$2:AM$2000,B1270,39)))</f>
        <v>;</v>
      </c>
      <c r="O1270" s="303"/>
      <c r="P1270" s="397"/>
    </row>
    <row r="1271" spans="1:16" s="395" customFormat="1">
      <c r="A1271" s="300"/>
      <c r="B1271" s="398"/>
      <c r="C1271" s="295">
        <v>1268</v>
      </c>
      <c r="D1271" s="225">
        <f>IF(A1271="P",INDEX('LŠZ P'!A$2:AN$2000,B1271,11),INDEX('LŠZ H'!A$2:AM$2000,B1271,11))</f>
        <v>0</v>
      </c>
      <c r="E1271" s="297">
        <f>IF(A1271="P",INDEX('LŠZ P'!A$2:AN$2000,B1271,5),INDEX('LŠZ H'!A$2:AM$2000,B1271,5))</f>
        <v>0</v>
      </c>
      <c r="F1271" s="298">
        <f>IF(A1271="P",INDEX('LŠZ P'!A$2:AN$2000,B1271,6),INDEX('LŠZ H'!A$2:AM$2000,B1271,6))</f>
        <v>0</v>
      </c>
      <c r="G1271" s="258">
        <f>IF(A1271="P",INDEX('LŠZ P'!A$2:AN$2000,B1271,21),INDEX('LŠZ H'!A$2:AM$2000,B1271,21))</f>
        <v>0</v>
      </c>
      <c r="H1271" s="298">
        <f>IF(A1271="P",INDEX('LŠZ P'!A$2:AN$2000,B1271,17),INDEX('LŠZ H'!A$2:AM$2000,B1271,17))</f>
        <v>0</v>
      </c>
      <c r="I1271" s="226"/>
      <c r="J1271" s="258">
        <f>IF(A1271="P",INDEX('LŠZ P'!A$2:AN$2000,B1271,2),INDEX('LŠZ H'!A$2:AM$2000,B1271,2))</f>
        <v>0</v>
      </c>
      <c r="K1271" s="299" t="str">
        <f>IF(A1271="P",CONCATENATE(INDEX('LŠZ P'!A$2:AN$2000,B1271,24),",",INDEX('LŠZ P'!A$2:AN$2000,B1271,26)," ",INDEX('LŠZ P'!A$2:AN$2000,B1271,25)),CONCATENATE(INDEX('LŠZ H'!A$2:AM$2000,B1271,24),",",INDEX('LŠZ H'!A$2:AM$2000,B1271,26)," ",INDEX('LŠZ H'!A$2:AM$2000,B1271,25)))</f>
        <v xml:space="preserve">, </v>
      </c>
      <c r="L1271" s="297">
        <f>IF(A1271="P",INDEX('LŠZ P'!A$2:AN$2000,B1271,20),INDEX('LŠZ H'!A$2:AM$2000,B1271,20))</f>
        <v>0</v>
      </c>
      <c r="M1271" s="297" t="str">
        <f>IF(A1271="P",CONCATENATE(INDEX('LŠZ P'!A$2:AN$2000,B1271,3),"/",INDEX('LŠZ P'!A$2:AN$2000,B1271,4)),CONCATENATE(INDEX('LŠZ H'!A$2:AM$2000,B1271,3),"/",INDEX('LŠZ H'!A$2:AM$2000,B1271,4)))</f>
        <v>/</v>
      </c>
      <c r="N1271" s="297" t="str">
        <f>IF(A1271="P",CONCATENATE(INDEX('LŠZ P'!A$2:AN$2000,B1271,23),";",INDEX('LŠZ P'!A$2:AN$2000,B1271,42)),CONCATENATE(INDEX('LŠZ H'!A$2:AM$2000,B1271,23),";",INDEX('LŠZ H'!A$2:AM$2000,B1271,39)))</f>
        <v>;</v>
      </c>
      <c r="O1271" s="303"/>
      <c r="P1271" s="397"/>
    </row>
    <row r="1272" spans="1:16" s="395" customFormat="1">
      <c r="A1272" s="300"/>
      <c r="B1272" s="398"/>
      <c r="C1272" s="295">
        <v>1269</v>
      </c>
      <c r="D1272" s="225">
        <f>IF(A1272="P",INDEX('LŠZ P'!A$2:AN$2000,B1272,11),INDEX('LŠZ H'!A$2:AM$2000,B1272,11))</f>
        <v>0</v>
      </c>
      <c r="E1272" s="297">
        <f>IF(A1272="P",INDEX('LŠZ P'!A$2:AN$2000,B1272,5),INDEX('LŠZ H'!A$2:AM$2000,B1272,5))</f>
        <v>0</v>
      </c>
      <c r="F1272" s="298">
        <f>IF(A1272="P",INDEX('LŠZ P'!A$2:AN$2000,B1272,6),INDEX('LŠZ H'!A$2:AM$2000,B1272,6))</f>
        <v>0</v>
      </c>
      <c r="G1272" s="258">
        <f>IF(A1272="P",INDEX('LŠZ P'!A$2:AN$2000,B1272,21),INDEX('LŠZ H'!A$2:AM$2000,B1272,21))</f>
        <v>0</v>
      </c>
      <c r="H1272" s="298">
        <f>IF(A1272="P",INDEX('LŠZ P'!A$2:AN$2000,B1272,17),INDEX('LŠZ H'!A$2:AM$2000,B1272,17))</f>
        <v>0</v>
      </c>
      <c r="I1272" s="226"/>
      <c r="J1272" s="258">
        <f>IF(A1272="P",INDEX('LŠZ P'!A$2:AN$2000,B1272,2),INDEX('LŠZ H'!A$2:AM$2000,B1272,2))</f>
        <v>0</v>
      </c>
      <c r="K1272" s="299" t="str">
        <f>IF(A1272="P",CONCATENATE(INDEX('LŠZ P'!A$2:AN$2000,B1272,24),",",INDEX('LŠZ P'!A$2:AN$2000,B1272,26)," ",INDEX('LŠZ P'!A$2:AN$2000,B1272,25)),CONCATENATE(INDEX('LŠZ H'!A$2:AM$2000,B1272,24),",",INDEX('LŠZ H'!A$2:AM$2000,B1272,26)," ",INDEX('LŠZ H'!A$2:AM$2000,B1272,25)))</f>
        <v xml:space="preserve">, </v>
      </c>
      <c r="L1272" s="297">
        <f>IF(A1272="P",INDEX('LŠZ P'!A$2:AN$2000,B1272,20),INDEX('LŠZ H'!A$2:AM$2000,B1272,20))</f>
        <v>0</v>
      </c>
      <c r="M1272" s="297" t="str">
        <f>IF(A1272="P",CONCATENATE(INDEX('LŠZ P'!A$2:AN$2000,B1272,3),"/",INDEX('LŠZ P'!A$2:AN$2000,B1272,4)),CONCATENATE(INDEX('LŠZ H'!A$2:AM$2000,B1272,3),"/",INDEX('LŠZ H'!A$2:AM$2000,B1272,4)))</f>
        <v>/</v>
      </c>
      <c r="N1272" s="297" t="str">
        <f>IF(A1272="P",CONCATENATE(INDEX('LŠZ P'!A$2:AN$2000,B1272,23),";",INDEX('LŠZ P'!A$2:AN$2000,B1272,42)),CONCATENATE(INDEX('LŠZ H'!A$2:AM$2000,B1272,23),";",INDEX('LŠZ H'!A$2:AM$2000,B1272,39)))</f>
        <v>;</v>
      </c>
      <c r="O1272" s="303"/>
      <c r="P1272" s="397"/>
    </row>
    <row r="1273" spans="1:16" s="395" customFormat="1">
      <c r="A1273" s="300"/>
      <c r="B1273" s="398"/>
      <c r="C1273" s="295">
        <v>1270</v>
      </c>
      <c r="D1273" s="225">
        <f>IF(A1273="P",INDEX('LŠZ P'!A$2:AN$2000,B1273,11),INDEX('LŠZ H'!A$2:AM$2000,B1273,11))</f>
        <v>0</v>
      </c>
      <c r="E1273" s="297">
        <f>IF(A1273="P",INDEX('LŠZ P'!A$2:AN$2000,B1273,5),INDEX('LŠZ H'!A$2:AM$2000,B1273,5))</f>
        <v>0</v>
      </c>
      <c r="F1273" s="298">
        <f>IF(A1273="P",INDEX('LŠZ P'!A$2:AN$2000,B1273,6),INDEX('LŠZ H'!A$2:AM$2000,B1273,6))</f>
        <v>0</v>
      </c>
      <c r="G1273" s="258">
        <f>IF(A1273="P",INDEX('LŠZ P'!A$2:AN$2000,B1273,21),INDEX('LŠZ H'!A$2:AM$2000,B1273,21))</f>
        <v>0</v>
      </c>
      <c r="H1273" s="298">
        <f>IF(A1273="P",INDEX('LŠZ P'!A$2:AN$2000,B1273,17),INDEX('LŠZ H'!A$2:AM$2000,B1273,17))</f>
        <v>0</v>
      </c>
      <c r="I1273" s="226"/>
      <c r="J1273" s="258">
        <f>IF(A1273="P",INDEX('LŠZ P'!A$2:AN$2000,B1273,2),INDEX('LŠZ H'!A$2:AM$2000,B1273,2))</f>
        <v>0</v>
      </c>
      <c r="K1273" s="299" t="str">
        <f>IF(A1273="P",CONCATENATE(INDEX('LŠZ P'!A$2:AN$2000,B1273,24),",",INDEX('LŠZ P'!A$2:AN$2000,B1273,26)," ",INDEX('LŠZ P'!A$2:AN$2000,B1273,25)),CONCATENATE(INDEX('LŠZ H'!A$2:AM$2000,B1273,24),",",INDEX('LŠZ H'!A$2:AM$2000,B1273,26)," ",INDEX('LŠZ H'!A$2:AM$2000,B1273,25)))</f>
        <v xml:space="preserve">, </v>
      </c>
      <c r="L1273" s="297">
        <f>IF(A1273="P",INDEX('LŠZ P'!A$2:AN$2000,B1273,20),INDEX('LŠZ H'!A$2:AM$2000,B1273,20))</f>
        <v>0</v>
      </c>
      <c r="M1273" s="297" t="str">
        <f>IF(A1273="P",CONCATENATE(INDEX('LŠZ P'!A$2:AN$2000,B1273,3),"/",INDEX('LŠZ P'!A$2:AN$2000,B1273,4)),CONCATENATE(INDEX('LŠZ H'!A$2:AM$2000,B1273,3),"/",INDEX('LŠZ H'!A$2:AM$2000,B1273,4)))</f>
        <v>/</v>
      </c>
      <c r="N1273" s="297" t="str">
        <f>IF(A1273="P",CONCATENATE(INDEX('LŠZ P'!A$2:AN$2000,B1273,23),";",INDEX('LŠZ P'!A$2:AN$2000,B1273,42)),CONCATENATE(INDEX('LŠZ H'!A$2:AM$2000,B1273,23),";",INDEX('LŠZ H'!A$2:AM$2000,B1273,39)))</f>
        <v>;</v>
      </c>
      <c r="O1273" s="303"/>
      <c r="P1273" s="397"/>
    </row>
    <row r="1274" spans="1:16" s="395" customFormat="1">
      <c r="A1274" s="300"/>
      <c r="B1274" s="398"/>
      <c r="C1274" s="295">
        <v>1271</v>
      </c>
      <c r="D1274" s="225">
        <f>IF(A1274="P",INDEX('LŠZ P'!A$2:AN$2000,B1274,11),INDEX('LŠZ H'!A$2:AM$2000,B1274,11))</f>
        <v>0</v>
      </c>
      <c r="E1274" s="297">
        <f>IF(A1274="P",INDEX('LŠZ P'!A$2:AN$2000,B1274,5),INDEX('LŠZ H'!A$2:AM$2000,B1274,5))</f>
        <v>0</v>
      </c>
      <c r="F1274" s="298">
        <f>IF(A1274="P",INDEX('LŠZ P'!A$2:AN$2000,B1274,6),INDEX('LŠZ H'!A$2:AM$2000,B1274,6))</f>
        <v>0</v>
      </c>
      <c r="G1274" s="258">
        <f>IF(A1274="P",INDEX('LŠZ P'!A$2:AN$2000,B1274,21),INDEX('LŠZ H'!A$2:AM$2000,B1274,21))</f>
        <v>0</v>
      </c>
      <c r="H1274" s="298">
        <f>IF(A1274="P",INDEX('LŠZ P'!A$2:AN$2000,B1274,17),INDEX('LŠZ H'!A$2:AM$2000,B1274,17))</f>
        <v>0</v>
      </c>
      <c r="I1274" s="226"/>
      <c r="J1274" s="258">
        <f>IF(A1274="P",INDEX('LŠZ P'!A$2:AN$2000,B1274,2),INDEX('LŠZ H'!A$2:AM$2000,B1274,2))</f>
        <v>0</v>
      </c>
      <c r="K1274" s="299" t="str">
        <f>IF(A1274="P",CONCATENATE(INDEX('LŠZ P'!A$2:AN$2000,B1274,24),",",INDEX('LŠZ P'!A$2:AN$2000,B1274,26)," ",INDEX('LŠZ P'!A$2:AN$2000,B1274,25)),CONCATENATE(INDEX('LŠZ H'!A$2:AM$2000,B1274,24),",",INDEX('LŠZ H'!A$2:AM$2000,B1274,26)," ",INDEX('LŠZ H'!A$2:AM$2000,B1274,25)))</f>
        <v xml:space="preserve">, </v>
      </c>
      <c r="L1274" s="297">
        <f>IF(A1274="P",INDEX('LŠZ P'!A$2:AN$2000,B1274,20),INDEX('LŠZ H'!A$2:AM$2000,B1274,20))</f>
        <v>0</v>
      </c>
      <c r="M1274" s="297" t="str">
        <f>IF(A1274="P",CONCATENATE(INDEX('LŠZ P'!A$2:AN$2000,B1274,3),"/",INDEX('LŠZ P'!A$2:AN$2000,B1274,4)),CONCATENATE(INDEX('LŠZ H'!A$2:AM$2000,B1274,3),"/",INDEX('LŠZ H'!A$2:AM$2000,B1274,4)))</f>
        <v>/</v>
      </c>
      <c r="N1274" s="297" t="str">
        <f>IF(A1274="P",CONCATENATE(INDEX('LŠZ P'!A$2:AN$2000,B1274,23),";",INDEX('LŠZ P'!A$2:AN$2000,B1274,42)),CONCATENATE(INDEX('LŠZ H'!A$2:AM$2000,B1274,23),";",INDEX('LŠZ H'!A$2:AM$2000,B1274,39)))</f>
        <v>;</v>
      </c>
      <c r="O1274" s="303"/>
      <c r="P1274" s="397"/>
    </row>
    <row r="1275" spans="1:16" s="395" customFormat="1">
      <c r="A1275" s="300"/>
      <c r="B1275" s="398"/>
      <c r="C1275" s="295">
        <v>1272</v>
      </c>
      <c r="D1275" s="225">
        <f>IF(A1275="P",INDEX('LŠZ P'!A$2:AN$2000,B1275,11),INDEX('LŠZ H'!A$2:AM$2000,B1275,11))</f>
        <v>0</v>
      </c>
      <c r="E1275" s="297">
        <f>IF(A1275="P",INDEX('LŠZ P'!A$2:AN$2000,B1275,5),INDEX('LŠZ H'!A$2:AM$2000,B1275,5))</f>
        <v>0</v>
      </c>
      <c r="F1275" s="298">
        <f>IF(A1275="P",INDEX('LŠZ P'!A$2:AN$2000,B1275,6),INDEX('LŠZ H'!A$2:AM$2000,B1275,6))</f>
        <v>0</v>
      </c>
      <c r="G1275" s="258">
        <f>IF(A1275="P",INDEX('LŠZ P'!A$2:AN$2000,B1275,21),INDEX('LŠZ H'!A$2:AM$2000,B1275,21))</f>
        <v>0</v>
      </c>
      <c r="H1275" s="298">
        <f>IF(A1275="P",INDEX('LŠZ P'!A$2:AN$2000,B1275,17),INDEX('LŠZ H'!A$2:AM$2000,B1275,17))</f>
        <v>0</v>
      </c>
      <c r="I1275" s="226"/>
      <c r="J1275" s="258">
        <f>IF(A1275="P",INDEX('LŠZ P'!A$2:AN$2000,B1275,2),INDEX('LŠZ H'!A$2:AM$2000,B1275,2))</f>
        <v>0</v>
      </c>
      <c r="K1275" s="299" t="str">
        <f>IF(A1275="P",CONCATENATE(INDEX('LŠZ P'!A$2:AN$2000,B1275,24),",",INDEX('LŠZ P'!A$2:AN$2000,B1275,26)," ",INDEX('LŠZ P'!A$2:AN$2000,B1275,25)),CONCATENATE(INDEX('LŠZ H'!A$2:AM$2000,B1275,24),",",INDEX('LŠZ H'!A$2:AM$2000,B1275,26)," ",INDEX('LŠZ H'!A$2:AM$2000,B1275,25)))</f>
        <v xml:space="preserve">, </v>
      </c>
      <c r="L1275" s="297">
        <f>IF(A1275="P",INDEX('LŠZ P'!A$2:AN$2000,B1275,20),INDEX('LŠZ H'!A$2:AM$2000,B1275,20))</f>
        <v>0</v>
      </c>
      <c r="M1275" s="297" t="str">
        <f>IF(A1275="P",CONCATENATE(INDEX('LŠZ P'!A$2:AN$2000,B1275,3),"/",INDEX('LŠZ P'!A$2:AN$2000,B1275,4)),CONCATENATE(INDEX('LŠZ H'!A$2:AM$2000,B1275,3),"/",INDEX('LŠZ H'!A$2:AM$2000,B1275,4)))</f>
        <v>/</v>
      </c>
      <c r="N1275" s="297" t="str">
        <f>IF(A1275="P",CONCATENATE(INDEX('LŠZ P'!A$2:AN$2000,B1275,23),";",INDEX('LŠZ P'!A$2:AN$2000,B1275,42)),CONCATENATE(INDEX('LŠZ H'!A$2:AM$2000,B1275,23),";",INDEX('LŠZ H'!A$2:AM$2000,B1275,39)))</f>
        <v>;</v>
      </c>
      <c r="O1275" s="303"/>
      <c r="P1275" s="397"/>
    </row>
    <row r="1276" spans="1:16" s="395" customFormat="1">
      <c r="A1276" s="300"/>
      <c r="B1276" s="398"/>
      <c r="C1276" s="295">
        <v>1273</v>
      </c>
      <c r="D1276" s="225">
        <f>IF(A1276="P",INDEX('LŠZ P'!A$2:AN$2000,B1276,11),INDEX('LŠZ H'!A$2:AM$2000,B1276,11))</f>
        <v>0</v>
      </c>
      <c r="E1276" s="297">
        <f>IF(A1276="P",INDEX('LŠZ P'!A$2:AN$2000,B1276,5),INDEX('LŠZ H'!A$2:AM$2000,B1276,5))</f>
        <v>0</v>
      </c>
      <c r="F1276" s="298">
        <f>IF(A1276="P",INDEX('LŠZ P'!A$2:AN$2000,B1276,6),INDEX('LŠZ H'!A$2:AM$2000,B1276,6))</f>
        <v>0</v>
      </c>
      <c r="G1276" s="258">
        <f>IF(A1276="P",INDEX('LŠZ P'!A$2:AN$2000,B1276,21),INDEX('LŠZ H'!A$2:AM$2000,B1276,21))</f>
        <v>0</v>
      </c>
      <c r="H1276" s="298">
        <f>IF(A1276="P",INDEX('LŠZ P'!A$2:AN$2000,B1276,17),INDEX('LŠZ H'!A$2:AM$2000,B1276,17))</f>
        <v>0</v>
      </c>
      <c r="I1276" s="226"/>
      <c r="J1276" s="258">
        <f>IF(A1276="P",INDEX('LŠZ P'!A$2:AN$2000,B1276,2),INDEX('LŠZ H'!A$2:AM$2000,B1276,2))</f>
        <v>0</v>
      </c>
      <c r="K1276" s="299" t="str">
        <f>IF(A1276="P",CONCATENATE(INDEX('LŠZ P'!A$2:AN$2000,B1276,24),",",INDEX('LŠZ P'!A$2:AN$2000,B1276,26)," ",INDEX('LŠZ P'!A$2:AN$2000,B1276,25)),CONCATENATE(INDEX('LŠZ H'!A$2:AM$2000,B1276,24),",",INDEX('LŠZ H'!A$2:AM$2000,B1276,26)," ",INDEX('LŠZ H'!A$2:AM$2000,B1276,25)))</f>
        <v xml:space="preserve">, </v>
      </c>
      <c r="L1276" s="297">
        <f>IF(A1276="P",INDEX('LŠZ P'!A$2:AN$2000,B1276,20),INDEX('LŠZ H'!A$2:AM$2000,B1276,20))</f>
        <v>0</v>
      </c>
      <c r="M1276" s="297" t="str">
        <f>IF(A1276="P",CONCATENATE(INDEX('LŠZ P'!A$2:AN$2000,B1276,3),"/",INDEX('LŠZ P'!A$2:AN$2000,B1276,4)),CONCATENATE(INDEX('LŠZ H'!A$2:AM$2000,B1276,3),"/",INDEX('LŠZ H'!A$2:AM$2000,B1276,4)))</f>
        <v>/</v>
      </c>
      <c r="N1276" s="297" t="str">
        <f>IF(A1276="P",CONCATENATE(INDEX('LŠZ P'!A$2:AN$2000,B1276,23),";",INDEX('LŠZ P'!A$2:AN$2000,B1276,42)),CONCATENATE(INDEX('LŠZ H'!A$2:AM$2000,B1276,23),";",INDEX('LŠZ H'!A$2:AM$2000,B1276,39)))</f>
        <v>;</v>
      </c>
      <c r="O1276" s="303"/>
      <c r="P1276" s="397"/>
    </row>
    <row r="1277" spans="1:16" s="395" customFormat="1">
      <c r="A1277" s="300"/>
      <c r="B1277" s="398"/>
      <c r="C1277" s="295">
        <v>1274</v>
      </c>
      <c r="D1277" s="225">
        <f>IF(A1277="P",INDEX('LŠZ P'!A$2:AN$2000,B1277,11),INDEX('LŠZ H'!A$2:AM$2000,B1277,11))</f>
        <v>0</v>
      </c>
      <c r="E1277" s="297">
        <f>IF(A1277="P",INDEX('LŠZ P'!A$2:AN$2000,B1277,5),INDEX('LŠZ H'!A$2:AM$2000,B1277,5))</f>
        <v>0</v>
      </c>
      <c r="F1277" s="298">
        <f>IF(A1277="P",INDEX('LŠZ P'!A$2:AN$2000,B1277,6),INDEX('LŠZ H'!A$2:AM$2000,B1277,6))</f>
        <v>0</v>
      </c>
      <c r="G1277" s="258">
        <f>IF(A1277="P",INDEX('LŠZ P'!A$2:AN$2000,B1277,21),INDEX('LŠZ H'!A$2:AM$2000,B1277,21))</f>
        <v>0</v>
      </c>
      <c r="H1277" s="298">
        <f>IF(A1277="P",INDEX('LŠZ P'!A$2:AN$2000,B1277,17),INDEX('LŠZ H'!A$2:AM$2000,B1277,17))</f>
        <v>0</v>
      </c>
      <c r="I1277" s="226"/>
      <c r="J1277" s="258">
        <f>IF(A1277="P",INDEX('LŠZ P'!A$2:AN$2000,B1277,2),INDEX('LŠZ H'!A$2:AM$2000,B1277,2))</f>
        <v>0</v>
      </c>
      <c r="K1277" s="299" t="str">
        <f>IF(A1277="P",CONCATENATE(INDEX('LŠZ P'!A$2:AN$2000,B1277,24),",",INDEX('LŠZ P'!A$2:AN$2000,B1277,26)," ",INDEX('LŠZ P'!A$2:AN$2000,B1277,25)),CONCATENATE(INDEX('LŠZ H'!A$2:AM$2000,B1277,24),",",INDEX('LŠZ H'!A$2:AM$2000,B1277,26)," ",INDEX('LŠZ H'!A$2:AM$2000,B1277,25)))</f>
        <v xml:space="preserve">, </v>
      </c>
      <c r="L1277" s="297">
        <f>IF(A1277="P",INDEX('LŠZ P'!A$2:AN$2000,B1277,20),INDEX('LŠZ H'!A$2:AM$2000,B1277,20))</f>
        <v>0</v>
      </c>
      <c r="M1277" s="297" t="str">
        <f>IF(A1277="P",CONCATENATE(INDEX('LŠZ P'!A$2:AN$2000,B1277,3),"/",INDEX('LŠZ P'!A$2:AN$2000,B1277,4)),CONCATENATE(INDEX('LŠZ H'!A$2:AM$2000,B1277,3),"/",INDEX('LŠZ H'!A$2:AM$2000,B1277,4)))</f>
        <v>/</v>
      </c>
      <c r="N1277" s="297" t="str">
        <f>IF(A1277="P",CONCATENATE(INDEX('LŠZ P'!A$2:AN$2000,B1277,23),";",INDEX('LŠZ P'!A$2:AN$2000,B1277,42)),CONCATENATE(INDEX('LŠZ H'!A$2:AM$2000,B1277,23),";",INDEX('LŠZ H'!A$2:AM$2000,B1277,39)))</f>
        <v>;</v>
      </c>
      <c r="O1277" s="303"/>
      <c r="P1277" s="397"/>
    </row>
    <row r="1278" spans="1:16" s="395" customFormat="1">
      <c r="A1278" s="300"/>
      <c r="B1278" s="398"/>
      <c r="C1278" s="295">
        <v>1275</v>
      </c>
      <c r="D1278" s="225">
        <f>IF(A1278="P",INDEX('LŠZ P'!A$2:AN$2000,B1278,11),INDEX('LŠZ H'!A$2:AM$2000,B1278,11))</f>
        <v>0</v>
      </c>
      <c r="E1278" s="297">
        <f>IF(A1278="P",INDEX('LŠZ P'!A$2:AN$2000,B1278,5),INDEX('LŠZ H'!A$2:AM$2000,B1278,5))</f>
        <v>0</v>
      </c>
      <c r="F1278" s="298">
        <f>IF(A1278="P",INDEX('LŠZ P'!A$2:AN$2000,B1278,6),INDEX('LŠZ H'!A$2:AM$2000,B1278,6))</f>
        <v>0</v>
      </c>
      <c r="G1278" s="258">
        <f>IF(A1278="P",INDEX('LŠZ P'!A$2:AN$2000,B1278,21),INDEX('LŠZ H'!A$2:AM$2000,B1278,21))</f>
        <v>0</v>
      </c>
      <c r="H1278" s="298">
        <f>IF(A1278="P",INDEX('LŠZ P'!A$2:AN$2000,B1278,17),INDEX('LŠZ H'!A$2:AM$2000,B1278,17))</f>
        <v>0</v>
      </c>
      <c r="I1278" s="226"/>
      <c r="J1278" s="258">
        <f>IF(A1278="P",INDEX('LŠZ P'!A$2:AN$2000,B1278,2),INDEX('LŠZ H'!A$2:AM$2000,B1278,2))</f>
        <v>0</v>
      </c>
      <c r="K1278" s="299" t="str">
        <f>IF(A1278="P",CONCATENATE(INDEX('LŠZ P'!A$2:AN$2000,B1278,24),",",INDEX('LŠZ P'!A$2:AN$2000,B1278,26)," ",INDEX('LŠZ P'!A$2:AN$2000,B1278,25)),CONCATENATE(INDEX('LŠZ H'!A$2:AM$2000,B1278,24),",",INDEX('LŠZ H'!A$2:AM$2000,B1278,26)," ",INDEX('LŠZ H'!A$2:AM$2000,B1278,25)))</f>
        <v xml:space="preserve">, </v>
      </c>
      <c r="L1278" s="297">
        <f>IF(A1278="P",INDEX('LŠZ P'!A$2:AN$2000,B1278,20),INDEX('LŠZ H'!A$2:AM$2000,B1278,20))</f>
        <v>0</v>
      </c>
      <c r="M1278" s="297" t="str">
        <f>IF(A1278="P",CONCATENATE(INDEX('LŠZ P'!A$2:AN$2000,B1278,3),"/",INDEX('LŠZ P'!A$2:AN$2000,B1278,4)),CONCATENATE(INDEX('LŠZ H'!A$2:AM$2000,B1278,3),"/",INDEX('LŠZ H'!A$2:AM$2000,B1278,4)))</f>
        <v>/</v>
      </c>
      <c r="N1278" s="297" t="str">
        <f>IF(A1278="P",CONCATENATE(INDEX('LŠZ P'!A$2:AN$2000,B1278,23),";",INDEX('LŠZ P'!A$2:AN$2000,B1278,42)),CONCATENATE(INDEX('LŠZ H'!A$2:AM$2000,B1278,23),";",INDEX('LŠZ H'!A$2:AM$2000,B1278,39)))</f>
        <v>;</v>
      </c>
      <c r="O1278" s="303"/>
      <c r="P1278" s="397"/>
    </row>
    <row r="1279" spans="1:16" s="395" customFormat="1">
      <c r="A1279" s="300"/>
      <c r="B1279" s="398"/>
      <c r="C1279" s="295">
        <v>1276</v>
      </c>
      <c r="D1279" s="225">
        <f>IF(A1279="P",INDEX('LŠZ P'!A$2:AN$2000,B1279,11),INDEX('LŠZ H'!A$2:AM$2000,B1279,11))</f>
        <v>0</v>
      </c>
      <c r="E1279" s="297">
        <f>IF(A1279="P",INDEX('LŠZ P'!A$2:AN$2000,B1279,5),INDEX('LŠZ H'!A$2:AM$2000,B1279,5))</f>
        <v>0</v>
      </c>
      <c r="F1279" s="298">
        <f>IF(A1279="P",INDEX('LŠZ P'!A$2:AN$2000,B1279,6),INDEX('LŠZ H'!A$2:AM$2000,B1279,6))</f>
        <v>0</v>
      </c>
      <c r="G1279" s="258">
        <f>IF(A1279="P",INDEX('LŠZ P'!A$2:AN$2000,B1279,21),INDEX('LŠZ H'!A$2:AM$2000,B1279,21))</f>
        <v>0</v>
      </c>
      <c r="H1279" s="298">
        <f>IF(A1279="P",INDEX('LŠZ P'!A$2:AN$2000,B1279,17),INDEX('LŠZ H'!A$2:AM$2000,B1279,17))</f>
        <v>0</v>
      </c>
      <c r="I1279" s="226"/>
      <c r="J1279" s="258">
        <f>IF(A1279="P",INDEX('LŠZ P'!A$2:AN$2000,B1279,2),INDEX('LŠZ H'!A$2:AM$2000,B1279,2))</f>
        <v>0</v>
      </c>
      <c r="K1279" s="299" t="str">
        <f>IF(A1279="P",CONCATENATE(INDEX('LŠZ P'!A$2:AN$2000,B1279,24),",",INDEX('LŠZ P'!A$2:AN$2000,B1279,26)," ",INDEX('LŠZ P'!A$2:AN$2000,B1279,25)),CONCATENATE(INDEX('LŠZ H'!A$2:AM$2000,B1279,24),",",INDEX('LŠZ H'!A$2:AM$2000,B1279,26)," ",INDEX('LŠZ H'!A$2:AM$2000,B1279,25)))</f>
        <v xml:space="preserve">, </v>
      </c>
      <c r="L1279" s="297">
        <f>IF(A1279="P",INDEX('LŠZ P'!A$2:AN$2000,B1279,20),INDEX('LŠZ H'!A$2:AM$2000,B1279,20))</f>
        <v>0</v>
      </c>
      <c r="M1279" s="297" t="str">
        <f>IF(A1279="P",CONCATENATE(INDEX('LŠZ P'!A$2:AN$2000,B1279,3),"/",INDEX('LŠZ P'!A$2:AN$2000,B1279,4)),CONCATENATE(INDEX('LŠZ H'!A$2:AM$2000,B1279,3),"/",INDEX('LŠZ H'!A$2:AM$2000,B1279,4)))</f>
        <v>/</v>
      </c>
      <c r="N1279" s="297" t="str">
        <f>IF(A1279="P",CONCATENATE(INDEX('LŠZ P'!A$2:AN$2000,B1279,23),";",INDEX('LŠZ P'!A$2:AN$2000,B1279,42)),CONCATENATE(INDEX('LŠZ H'!A$2:AM$2000,B1279,23),";",INDEX('LŠZ H'!A$2:AM$2000,B1279,39)))</f>
        <v>;</v>
      </c>
      <c r="O1279" s="303"/>
      <c r="P1279" s="397"/>
    </row>
    <row r="1280" spans="1:16" s="395" customFormat="1">
      <c r="A1280" s="300"/>
      <c r="B1280" s="398"/>
      <c r="C1280" s="295">
        <v>1277</v>
      </c>
      <c r="D1280" s="225">
        <f>IF(A1280="P",INDEX('LŠZ P'!A$2:AN$2000,B1280,11),INDEX('LŠZ H'!A$2:AM$2000,B1280,11))</f>
        <v>0</v>
      </c>
      <c r="E1280" s="297">
        <f>IF(A1280="P",INDEX('LŠZ P'!A$2:AN$2000,B1280,5),INDEX('LŠZ H'!A$2:AM$2000,B1280,5))</f>
        <v>0</v>
      </c>
      <c r="F1280" s="298">
        <f>IF(A1280="P",INDEX('LŠZ P'!A$2:AN$2000,B1280,6),INDEX('LŠZ H'!A$2:AM$2000,B1280,6))</f>
        <v>0</v>
      </c>
      <c r="G1280" s="258">
        <f>IF(A1280="P",INDEX('LŠZ P'!A$2:AN$2000,B1280,21),INDEX('LŠZ H'!A$2:AM$2000,B1280,21))</f>
        <v>0</v>
      </c>
      <c r="H1280" s="298">
        <f>IF(A1280="P",INDEX('LŠZ P'!A$2:AN$2000,B1280,17),INDEX('LŠZ H'!A$2:AM$2000,B1280,17))</f>
        <v>0</v>
      </c>
      <c r="I1280" s="226"/>
      <c r="J1280" s="258">
        <f>IF(A1280="P",INDEX('LŠZ P'!A$2:AN$2000,B1280,2),INDEX('LŠZ H'!A$2:AM$2000,B1280,2))</f>
        <v>0</v>
      </c>
      <c r="K1280" s="299" t="str">
        <f>IF(A1280="P",CONCATENATE(INDEX('LŠZ P'!A$2:AN$2000,B1280,24),",",INDEX('LŠZ P'!A$2:AN$2000,B1280,26)," ",INDEX('LŠZ P'!A$2:AN$2000,B1280,25)),CONCATENATE(INDEX('LŠZ H'!A$2:AM$2000,B1280,24),",",INDEX('LŠZ H'!A$2:AM$2000,B1280,26)," ",INDEX('LŠZ H'!A$2:AM$2000,B1280,25)))</f>
        <v xml:space="preserve">, </v>
      </c>
      <c r="L1280" s="297">
        <f>IF(A1280="P",INDEX('LŠZ P'!A$2:AN$2000,B1280,20),INDEX('LŠZ H'!A$2:AM$2000,B1280,20))</f>
        <v>0</v>
      </c>
      <c r="M1280" s="297" t="str">
        <f>IF(A1280="P",CONCATENATE(INDEX('LŠZ P'!A$2:AN$2000,B1280,3),"/",INDEX('LŠZ P'!A$2:AN$2000,B1280,4)),CONCATENATE(INDEX('LŠZ H'!A$2:AM$2000,B1280,3),"/",INDEX('LŠZ H'!A$2:AM$2000,B1280,4)))</f>
        <v>/</v>
      </c>
      <c r="N1280" s="297" t="str">
        <f>IF(A1280="P",CONCATENATE(INDEX('LŠZ P'!A$2:AN$2000,B1280,23),";",INDEX('LŠZ P'!A$2:AN$2000,B1280,42)),CONCATENATE(INDEX('LŠZ H'!A$2:AM$2000,B1280,23),";",INDEX('LŠZ H'!A$2:AM$2000,B1280,39)))</f>
        <v>;</v>
      </c>
      <c r="O1280" s="303"/>
      <c r="P1280" s="397"/>
    </row>
    <row r="1281" spans="1:16" s="395" customFormat="1">
      <c r="A1281" s="300"/>
      <c r="B1281" s="398"/>
      <c r="C1281" s="295">
        <v>1278</v>
      </c>
      <c r="D1281" s="225">
        <f>IF(A1281="P",INDEX('LŠZ P'!A$2:AN$2000,B1281,11),INDEX('LŠZ H'!A$2:AM$2000,B1281,11))</f>
        <v>0</v>
      </c>
      <c r="E1281" s="297">
        <f>IF(A1281="P",INDEX('LŠZ P'!A$2:AN$2000,B1281,5),INDEX('LŠZ H'!A$2:AM$2000,B1281,5))</f>
        <v>0</v>
      </c>
      <c r="F1281" s="298">
        <f>IF(A1281="P",INDEX('LŠZ P'!A$2:AN$2000,B1281,6),INDEX('LŠZ H'!A$2:AM$2000,B1281,6))</f>
        <v>0</v>
      </c>
      <c r="G1281" s="258">
        <f>IF(A1281="P",INDEX('LŠZ P'!A$2:AN$2000,B1281,21),INDEX('LŠZ H'!A$2:AM$2000,B1281,21))</f>
        <v>0</v>
      </c>
      <c r="H1281" s="298">
        <f>IF(A1281="P",INDEX('LŠZ P'!A$2:AN$2000,B1281,17),INDEX('LŠZ H'!A$2:AM$2000,B1281,17))</f>
        <v>0</v>
      </c>
      <c r="I1281" s="226"/>
      <c r="J1281" s="258">
        <f>IF(A1281="P",INDEX('LŠZ P'!A$2:AN$2000,B1281,2),INDEX('LŠZ H'!A$2:AM$2000,B1281,2))</f>
        <v>0</v>
      </c>
      <c r="K1281" s="299" t="str">
        <f>IF(A1281="P",CONCATENATE(INDEX('LŠZ P'!A$2:AN$2000,B1281,24),",",INDEX('LŠZ P'!A$2:AN$2000,B1281,26)," ",INDEX('LŠZ P'!A$2:AN$2000,B1281,25)),CONCATENATE(INDEX('LŠZ H'!A$2:AM$2000,B1281,24),",",INDEX('LŠZ H'!A$2:AM$2000,B1281,26)," ",INDEX('LŠZ H'!A$2:AM$2000,B1281,25)))</f>
        <v xml:space="preserve">, </v>
      </c>
      <c r="L1281" s="297">
        <f>IF(A1281="P",INDEX('LŠZ P'!A$2:AN$2000,B1281,20),INDEX('LŠZ H'!A$2:AM$2000,B1281,20))</f>
        <v>0</v>
      </c>
      <c r="M1281" s="297" t="str">
        <f>IF(A1281="P",CONCATENATE(INDEX('LŠZ P'!A$2:AN$2000,B1281,3),"/",INDEX('LŠZ P'!A$2:AN$2000,B1281,4)),CONCATENATE(INDEX('LŠZ H'!A$2:AM$2000,B1281,3),"/",INDEX('LŠZ H'!A$2:AM$2000,B1281,4)))</f>
        <v>/</v>
      </c>
      <c r="N1281" s="297" t="str">
        <f>IF(A1281="P",CONCATENATE(INDEX('LŠZ P'!A$2:AN$2000,B1281,23),";",INDEX('LŠZ P'!A$2:AN$2000,B1281,42)),CONCATENATE(INDEX('LŠZ H'!A$2:AM$2000,B1281,23),";",INDEX('LŠZ H'!A$2:AM$2000,B1281,39)))</f>
        <v>;</v>
      </c>
      <c r="O1281" s="303"/>
      <c r="P1281" s="397"/>
    </row>
    <row r="1282" spans="1:16" s="395" customFormat="1">
      <c r="A1282" s="300"/>
      <c r="B1282" s="398"/>
      <c r="C1282" s="295">
        <v>1279</v>
      </c>
      <c r="D1282" s="225">
        <f>IF(A1282="P",INDEX('LŠZ P'!A$2:AN$2000,B1282,11),INDEX('LŠZ H'!A$2:AM$2000,B1282,11))</f>
        <v>0</v>
      </c>
      <c r="E1282" s="297">
        <f>IF(A1282="P",INDEX('LŠZ P'!A$2:AN$2000,B1282,5),INDEX('LŠZ H'!A$2:AM$2000,B1282,5))</f>
        <v>0</v>
      </c>
      <c r="F1282" s="298">
        <f>IF(A1282="P",INDEX('LŠZ P'!A$2:AN$2000,B1282,6),INDEX('LŠZ H'!A$2:AM$2000,B1282,6))</f>
        <v>0</v>
      </c>
      <c r="G1282" s="258">
        <f>IF(A1282="P",INDEX('LŠZ P'!A$2:AN$2000,B1282,21),INDEX('LŠZ H'!A$2:AM$2000,B1282,21))</f>
        <v>0</v>
      </c>
      <c r="H1282" s="298">
        <f>IF(A1282="P",INDEX('LŠZ P'!A$2:AN$2000,B1282,17),INDEX('LŠZ H'!A$2:AM$2000,B1282,17))</f>
        <v>0</v>
      </c>
      <c r="I1282" s="226"/>
      <c r="J1282" s="258">
        <f>IF(A1282="P",INDEX('LŠZ P'!A$2:AN$2000,B1282,2),INDEX('LŠZ H'!A$2:AM$2000,B1282,2))</f>
        <v>0</v>
      </c>
      <c r="K1282" s="299" t="str">
        <f>IF(A1282="P",CONCATENATE(INDEX('LŠZ P'!A$2:AN$2000,B1282,24),",",INDEX('LŠZ P'!A$2:AN$2000,B1282,26)," ",INDEX('LŠZ P'!A$2:AN$2000,B1282,25)),CONCATENATE(INDEX('LŠZ H'!A$2:AM$2000,B1282,24),",",INDEX('LŠZ H'!A$2:AM$2000,B1282,26)," ",INDEX('LŠZ H'!A$2:AM$2000,B1282,25)))</f>
        <v xml:space="preserve">, </v>
      </c>
      <c r="L1282" s="297">
        <f>IF(A1282="P",INDEX('LŠZ P'!A$2:AN$2000,B1282,20),INDEX('LŠZ H'!A$2:AM$2000,B1282,20))</f>
        <v>0</v>
      </c>
      <c r="M1282" s="297" t="str">
        <f>IF(A1282="P",CONCATENATE(INDEX('LŠZ P'!A$2:AN$2000,B1282,3),"/",INDEX('LŠZ P'!A$2:AN$2000,B1282,4)),CONCATENATE(INDEX('LŠZ H'!A$2:AM$2000,B1282,3),"/",INDEX('LŠZ H'!A$2:AM$2000,B1282,4)))</f>
        <v>/</v>
      </c>
      <c r="N1282" s="297" t="str">
        <f>IF(A1282="P",CONCATENATE(INDEX('LŠZ P'!A$2:AN$2000,B1282,23),";",INDEX('LŠZ P'!A$2:AN$2000,B1282,42)),CONCATENATE(INDEX('LŠZ H'!A$2:AM$2000,B1282,23),";",INDEX('LŠZ H'!A$2:AM$2000,B1282,39)))</f>
        <v>;</v>
      </c>
      <c r="O1282" s="303"/>
      <c r="P1282" s="397"/>
    </row>
    <row r="1283" spans="1:16" s="395" customFormat="1">
      <c r="A1283" s="300"/>
      <c r="B1283" s="398"/>
      <c r="C1283" s="295">
        <v>1280</v>
      </c>
      <c r="D1283" s="225">
        <f>IF(A1283="P",INDEX('LŠZ P'!A$2:AN$2000,B1283,11),INDEX('LŠZ H'!A$2:AM$2000,B1283,11))</f>
        <v>0</v>
      </c>
      <c r="E1283" s="297">
        <f>IF(A1283="P",INDEX('LŠZ P'!A$2:AN$2000,B1283,5),INDEX('LŠZ H'!A$2:AM$2000,B1283,5))</f>
        <v>0</v>
      </c>
      <c r="F1283" s="298">
        <f>IF(A1283="P",INDEX('LŠZ P'!A$2:AN$2000,B1283,6),INDEX('LŠZ H'!A$2:AM$2000,B1283,6))</f>
        <v>0</v>
      </c>
      <c r="G1283" s="258">
        <f>IF(A1283="P",INDEX('LŠZ P'!A$2:AN$2000,B1283,21),INDEX('LŠZ H'!A$2:AM$2000,B1283,21))</f>
        <v>0</v>
      </c>
      <c r="H1283" s="298">
        <f>IF(A1283="P",INDEX('LŠZ P'!A$2:AN$2000,B1283,17),INDEX('LŠZ H'!A$2:AM$2000,B1283,17))</f>
        <v>0</v>
      </c>
      <c r="I1283" s="226"/>
      <c r="J1283" s="258">
        <f>IF(A1283="P",INDEX('LŠZ P'!A$2:AN$2000,B1283,2),INDEX('LŠZ H'!A$2:AM$2000,B1283,2))</f>
        <v>0</v>
      </c>
      <c r="K1283" s="299" t="str">
        <f>IF(A1283="P",CONCATENATE(INDEX('LŠZ P'!A$2:AN$2000,B1283,24),",",INDEX('LŠZ P'!A$2:AN$2000,B1283,26)," ",INDEX('LŠZ P'!A$2:AN$2000,B1283,25)),CONCATENATE(INDEX('LŠZ H'!A$2:AM$2000,B1283,24),",",INDEX('LŠZ H'!A$2:AM$2000,B1283,26)," ",INDEX('LŠZ H'!A$2:AM$2000,B1283,25)))</f>
        <v xml:space="preserve">, </v>
      </c>
      <c r="L1283" s="297">
        <f>IF(A1283="P",INDEX('LŠZ P'!A$2:AN$2000,B1283,20),INDEX('LŠZ H'!A$2:AM$2000,B1283,20))</f>
        <v>0</v>
      </c>
      <c r="M1283" s="297" t="str">
        <f>IF(A1283="P",CONCATENATE(INDEX('LŠZ P'!A$2:AN$2000,B1283,3),"/",INDEX('LŠZ P'!A$2:AN$2000,B1283,4)),CONCATENATE(INDEX('LŠZ H'!A$2:AM$2000,B1283,3),"/",INDEX('LŠZ H'!A$2:AM$2000,B1283,4)))</f>
        <v>/</v>
      </c>
      <c r="N1283" s="297" t="str">
        <f>IF(A1283="P",CONCATENATE(INDEX('LŠZ P'!A$2:AN$2000,B1283,23),";",INDEX('LŠZ P'!A$2:AN$2000,B1283,42)),CONCATENATE(INDEX('LŠZ H'!A$2:AM$2000,B1283,23),";",INDEX('LŠZ H'!A$2:AM$2000,B1283,39)))</f>
        <v>;</v>
      </c>
      <c r="O1283" s="303"/>
      <c r="P1283" s="397"/>
    </row>
    <row r="1284" spans="1:16" s="395" customFormat="1">
      <c r="A1284" s="300"/>
      <c r="B1284" s="398"/>
      <c r="C1284" s="295">
        <v>1281</v>
      </c>
      <c r="D1284" s="225">
        <f>IF(A1284="P",INDEX('LŠZ P'!A$2:AN$2000,B1284,11),INDEX('LŠZ H'!A$2:AM$2000,B1284,11))</f>
        <v>0</v>
      </c>
      <c r="E1284" s="297">
        <f>IF(A1284="P",INDEX('LŠZ P'!A$2:AN$2000,B1284,5),INDEX('LŠZ H'!A$2:AM$2000,B1284,5))</f>
        <v>0</v>
      </c>
      <c r="F1284" s="298">
        <f>IF(A1284="P",INDEX('LŠZ P'!A$2:AN$2000,B1284,6),INDEX('LŠZ H'!A$2:AM$2000,B1284,6))</f>
        <v>0</v>
      </c>
      <c r="G1284" s="258">
        <f>IF(A1284="P",INDEX('LŠZ P'!A$2:AN$2000,B1284,21),INDEX('LŠZ H'!A$2:AM$2000,B1284,21))</f>
        <v>0</v>
      </c>
      <c r="H1284" s="298">
        <f>IF(A1284="P",INDEX('LŠZ P'!A$2:AN$2000,B1284,17),INDEX('LŠZ H'!A$2:AM$2000,B1284,17))</f>
        <v>0</v>
      </c>
      <c r="I1284" s="226"/>
      <c r="J1284" s="258">
        <f>IF(A1284="P",INDEX('LŠZ P'!A$2:AN$2000,B1284,2),INDEX('LŠZ H'!A$2:AM$2000,B1284,2))</f>
        <v>0</v>
      </c>
      <c r="K1284" s="299" t="str">
        <f>IF(A1284="P",CONCATENATE(INDEX('LŠZ P'!A$2:AN$2000,B1284,24),",",INDEX('LŠZ P'!A$2:AN$2000,B1284,26)," ",INDEX('LŠZ P'!A$2:AN$2000,B1284,25)),CONCATENATE(INDEX('LŠZ H'!A$2:AM$2000,B1284,24),",",INDEX('LŠZ H'!A$2:AM$2000,B1284,26)," ",INDEX('LŠZ H'!A$2:AM$2000,B1284,25)))</f>
        <v xml:space="preserve">, </v>
      </c>
      <c r="L1284" s="297">
        <f>IF(A1284="P",INDEX('LŠZ P'!A$2:AN$2000,B1284,20),INDEX('LŠZ H'!A$2:AM$2000,B1284,20))</f>
        <v>0</v>
      </c>
      <c r="M1284" s="297" t="str">
        <f>IF(A1284="P",CONCATENATE(INDEX('LŠZ P'!A$2:AN$2000,B1284,3),"/",INDEX('LŠZ P'!A$2:AN$2000,B1284,4)),CONCATENATE(INDEX('LŠZ H'!A$2:AM$2000,B1284,3),"/",INDEX('LŠZ H'!A$2:AM$2000,B1284,4)))</f>
        <v>/</v>
      </c>
      <c r="N1284" s="297" t="str">
        <f>IF(A1284="P",CONCATENATE(INDEX('LŠZ P'!A$2:AN$2000,B1284,23),";",INDEX('LŠZ P'!A$2:AN$2000,B1284,42)),CONCATENATE(INDEX('LŠZ H'!A$2:AM$2000,B1284,23),";",INDEX('LŠZ H'!A$2:AM$2000,B1284,39)))</f>
        <v>;</v>
      </c>
      <c r="O1284" s="303"/>
      <c r="P1284" s="397"/>
    </row>
    <row r="1285" spans="1:16" s="395" customFormat="1">
      <c r="A1285" s="300"/>
      <c r="B1285" s="398"/>
      <c r="C1285" s="295">
        <v>1282</v>
      </c>
      <c r="D1285" s="225">
        <f>IF(A1285="P",INDEX('LŠZ P'!A$2:AN$2000,B1285,11),INDEX('LŠZ H'!A$2:AM$2000,B1285,11))</f>
        <v>0</v>
      </c>
      <c r="E1285" s="297">
        <f>IF(A1285="P",INDEX('LŠZ P'!A$2:AN$2000,B1285,5),INDEX('LŠZ H'!A$2:AM$2000,B1285,5))</f>
        <v>0</v>
      </c>
      <c r="F1285" s="298">
        <f>IF(A1285="P",INDEX('LŠZ P'!A$2:AN$2000,B1285,6),INDEX('LŠZ H'!A$2:AM$2000,B1285,6))</f>
        <v>0</v>
      </c>
      <c r="G1285" s="258">
        <f>IF(A1285="P",INDEX('LŠZ P'!A$2:AN$2000,B1285,21),INDEX('LŠZ H'!A$2:AM$2000,B1285,21))</f>
        <v>0</v>
      </c>
      <c r="H1285" s="298">
        <f>IF(A1285="P",INDEX('LŠZ P'!A$2:AN$2000,B1285,17),INDEX('LŠZ H'!A$2:AM$2000,B1285,17))</f>
        <v>0</v>
      </c>
      <c r="I1285" s="226"/>
      <c r="J1285" s="258">
        <f>IF(A1285="P",INDEX('LŠZ P'!A$2:AN$2000,B1285,2),INDEX('LŠZ H'!A$2:AM$2000,B1285,2))</f>
        <v>0</v>
      </c>
      <c r="K1285" s="299" t="str">
        <f>IF(A1285="P",CONCATENATE(INDEX('LŠZ P'!A$2:AN$2000,B1285,24),",",INDEX('LŠZ P'!A$2:AN$2000,B1285,26)," ",INDEX('LŠZ P'!A$2:AN$2000,B1285,25)),CONCATENATE(INDEX('LŠZ H'!A$2:AM$2000,B1285,24),",",INDEX('LŠZ H'!A$2:AM$2000,B1285,26)," ",INDEX('LŠZ H'!A$2:AM$2000,B1285,25)))</f>
        <v xml:space="preserve">, </v>
      </c>
      <c r="L1285" s="297">
        <f>IF(A1285="P",INDEX('LŠZ P'!A$2:AN$2000,B1285,20),INDEX('LŠZ H'!A$2:AM$2000,B1285,20))</f>
        <v>0</v>
      </c>
      <c r="M1285" s="297" t="str">
        <f>IF(A1285="P",CONCATENATE(INDEX('LŠZ P'!A$2:AN$2000,B1285,3),"/",INDEX('LŠZ P'!A$2:AN$2000,B1285,4)),CONCATENATE(INDEX('LŠZ H'!A$2:AM$2000,B1285,3),"/",INDEX('LŠZ H'!A$2:AM$2000,B1285,4)))</f>
        <v>/</v>
      </c>
      <c r="N1285" s="297" t="str">
        <f>IF(A1285="P",CONCATENATE(INDEX('LŠZ P'!A$2:AN$2000,B1285,23),";",INDEX('LŠZ P'!A$2:AN$2000,B1285,42)),CONCATENATE(INDEX('LŠZ H'!A$2:AM$2000,B1285,23),";",INDEX('LŠZ H'!A$2:AM$2000,B1285,39)))</f>
        <v>;</v>
      </c>
      <c r="O1285" s="303"/>
      <c r="P1285" s="397"/>
    </row>
    <row r="1286" spans="1:16" s="395" customFormat="1">
      <c r="A1286" s="300"/>
      <c r="B1286" s="398"/>
      <c r="C1286" s="295">
        <v>1283</v>
      </c>
      <c r="D1286" s="225">
        <f>IF(A1286="P",INDEX('LŠZ P'!A$2:AN$2000,B1286,11),INDEX('LŠZ H'!A$2:AM$2000,B1286,11))</f>
        <v>0</v>
      </c>
      <c r="E1286" s="297">
        <f>IF(A1286="P",INDEX('LŠZ P'!A$2:AN$2000,B1286,5),INDEX('LŠZ H'!A$2:AM$2000,B1286,5))</f>
        <v>0</v>
      </c>
      <c r="F1286" s="298">
        <f>IF(A1286="P",INDEX('LŠZ P'!A$2:AN$2000,B1286,6),INDEX('LŠZ H'!A$2:AM$2000,B1286,6))</f>
        <v>0</v>
      </c>
      <c r="G1286" s="258">
        <f>IF(A1286="P",INDEX('LŠZ P'!A$2:AN$2000,B1286,21),INDEX('LŠZ H'!A$2:AM$2000,B1286,21))</f>
        <v>0</v>
      </c>
      <c r="H1286" s="298">
        <f>IF(A1286="P",INDEX('LŠZ P'!A$2:AN$2000,B1286,17),INDEX('LŠZ H'!A$2:AM$2000,B1286,17))</f>
        <v>0</v>
      </c>
      <c r="I1286" s="226"/>
      <c r="J1286" s="258">
        <f>IF(A1286="P",INDEX('LŠZ P'!A$2:AN$2000,B1286,2),INDEX('LŠZ H'!A$2:AM$2000,B1286,2))</f>
        <v>0</v>
      </c>
      <c r="K1286" s="299" t="str">
        <f>IF(A1286="P",CONCATENATE(INDEX('LŠZ P'!A$2:AN$2000,B1286,24),",",INDEX('LŠZ P'!A$2:AN$2000,B1286,26)," ",INDEX('LŠZ P'!A$2:AN$2000,B1286,25)),CONCATENATE(INDEX('LŠZ H'!A$2:AM$2000,B1286,24),",",INDEX('LŠZ H'!A$2:AM$2000,B1286,26)," ",INDEX('LŠZ H'!A$2:AM$2000,B1286,25)))</f>
        <v xml:space="preserve">, </v>
      </c>
      <c r="L1286" s="297">
        <f>IF(A1286="P",INDEX('LŠZ P'!A$2:AN$2000,B1286,20),INDEX('LŠZ H'!A$2:AM$2000,B1286,20))</f>
        <v>0</v>
      </c>
      <c r="M1286" s="297" t="str">
        <f>IF(A1286="P",CONCATENATE(INDEX('LŠZ P'!A$2:AN$2000,B1286,3),"/",INDEX('LŠZ P'!A$2:AN$2000,B1286,4)),CONCATENATE(INDEX('LŠZ H'!A$2:AM$2000,B1286,3),"/",INDEX('LŠZ H'!A$2:AM$2000,B1286,4)))</f>
        <v>/</v>
      </c>
      <c r="N1286" s="297" t="str">
        <f>IF(A1286="P",CONCATENATE(INDEX('LŠZ P'!A$2:AN$2000,B1286,23),";",INDEX('LŠZ P'!A$2:AN$2000,B1286,42)),CONCATENATE(INDEX('LŠZ H'!A$2:AM$2000,B1286,23),";",INDEX('LŠZ H'!A$2:AM$2000,B1286,39)))</f>
        <v>;</v>
      </c>
      <c r="O1286" s="303"/>
      <c r="P1286" s="397"/>
    </row>
    <row r="1287" spans="1:16" s="395" customFormat="1">
      <c r="A1287" s="300"/>
      <c r="B1287" s="398"/>
      <c r="C1287" s="295">
        <v>1284</v>
      </c>
      <c r="D1287" s="225">
        <f>IF(A1287="P",INDEX('LŠZ P'!A$2:AN$2000,B1287,11),INDEX('LŠZ H'!A$2:AM$2000,B1287,11))</f>
        <v>0</v>
      </c>
      <c r="E1287" s="297">
        <f>IF(A1287="P",INDEX('LŠZ P'!A$2:AN$2000,B1287,5),INDEX('LŠZ H'!A$2:AM$2000,B1287,5))</f>
        <v>0</v>
      </c>
      <c r="F1287" s="298">
        <f>IF(A1287="P",INDEX('LŠZ P'!A$2:AN$2000,B1287,6),INDEX('LŠZ H'!A$2:AM$2000,B1287,6))</f>
        <v>0</v>
      </c>
      <c r="G1287" s="258">
        <f>IF(A1287="P",INDEX('LŠZ P'!A$2:AN$2000,B1287,21),INDEX('LŠZ H'!A$2:AM$2000,B1287,21))</f>
        <v>0</v>
      </c>
      <c r="H1287" s="298">
        <f>IF(A1287="P",INDEX('LŠZ P'!A$2:AN$2000,B1287,17),INDEX('LŠZ H'!A$2:AM$2000,B1287,17))</f>
        <v>0</v>
      </c>
      <c r="I1287" s="226"/>
      <c r="J1287" s="258">
        <f>IF(A1287="P",INDEX('LŠZ P'!A$2:AN$2000,B1287,2),INDEX('LŠZ H'!A$2:AM$2000,B1287,2))</f>
        <v>0</v>
      </c>
      <c r="K1287" s="299" t="str">
        <f>IF(A1287="P",CONCATENATE(INDEX('LŠZ P'!A$2:AN$2000,B1287,24),",",INDEX('LŠZ P'!A$2:AN$2000,B1287,26)," ",INDEX('LŠZ P'!A$2:AN$2000,B1287,25)),CONCATENATE(INDEX('LŠZ H'!A$2:AM$2000,B1287,24),",",INDEX('LŠZ H'!A$2:AM$2000,B1287,26)," ",INDEX('LŠZ H'!A$2:AM$2000,B1287,25)))</f>
        <v xml:space="preserve">, </v>
      </c>
      <c r="L1287" s="297">
        <f>IF(A1287="P",INDEX('LŠZ P'!A$2:AN$2000,B1287,20),INDEX('LŠZ H'!A$2:AM$2000,B1287,20))</f>
        <v>0</v>
      </c>
      <c r="M1287" s="297" t="str">
        <f>IF(A1287="P",CONCATENATE(INDEX('LŠZ P'!A$2:AN$2000,B1287,3),"/",INDEX('LŠZ P'!A$2:AN$2000,B1287,4)),CONCATENATE(INDEX('LŠZ H'!A$2:AM$2000,B1287,3),"/",INDEX('LŠZ H'!A$2:AM$2000,B1287,4)))</f>
        <v>/</v>
      </c>
      <c r="N1287" s="297" t="str">
        <f>IF(A1287="P",CONCATENATE(INDEX('LŠZ P'!A$2:AN$2000,B1287,23),";",INDEX('LŠZ P'!A$2:AN$2000,B1287,42)),CONCATENATE(INDEX('LŠZ H'!A$2:AM$2000,B1287,23),";",INDEX('LŠZ H'!A$2:AM$2000,B1287,39)))</f>
        <v>;</v>
      </c>
      <c r="O1287" s="303"/>
      <c r="P1287" s="397"/>
    </row>
    <row r="1288" spans="1:16" s="395" customFormat="1">
      <c r="A1288" s="300"/>
      <c r="B1288" s="398"/>
      <c r="C1288" s="295">
        <v>1285</v>
      </c>
      <c r="D1288" s="225">
        <f>IF(A1288="P",INDEX('LŠZ P'!A$2:AN$2000,B1288,11),INDEX('LŠZ H'!A$2:AM$2000,B1288,11))</f>
        <v>0</v>
      </c>
      <c r="E1288" s="297">
        <f>IF(A1288="P",INDEX('LŠZ P'!A$2:AN$2000,B1288,5),INDEX('LŠZ H'!A$2:AM$2000,B1288,5))</f>
        <v>0</v>
      </c>
      <c r="F1288" s="298">
        <f>IF(A1288="P",INDEX('LŠZ P'!A$2:AN$2000,B1288,6),INDEX('LŠZ H'!A$2:AM$2000,B1288,6))</f>
        <v>0</v>
      </c>
      <c r="G1288" s="258">
        <f>IF(A1288="P",INDEX('LŠZ P'!A$2:AN$2000,B1288,21),INDEX('LŠZ H'!A$2:AM$2000,B1288,21))</f>
        <v>0</v>
      </c>
      <c r="H1288" s="298">
        <f>IF(A1288="P",INDEX('LŠZ P'!A$2:AN$2000,B1288,17),INDEX('LŠZ H'!A$2:AM$2000,B1288,17))</f>
        <v>0</v>
      </c>
      <c r="I1288" s="226"/>
      <c r="J1288" s="258">
        <f>IF(A1288="P",INDEX('LŠZ P'!A$2:AN$2000,B1288,2),INDEX('LŠZ H'!A$2:AM$2000,B1288,2))</f>
        <v>0</v>
      </c>
      <c r="K1288" s="299" t="str">
        <f>IF(A1288="P",CONCATENATE(INDEX('LŠZ P'!A$2:AN$2000,B1288,24),",",INDEX('LŠZ P'!A$2:AN$2000,B1288,26)," ",INDEX('LŠZ P'!A$2:AN$2000,B1288,25)),CONCATENATE(INDEX('LŠZ H'!A$2:AM$2000,B1288,24),",",INDEX('LŠZ H'!A$2:AM$2000,B1288,26)," ",INDEX('LŠZ H'!A$2:AM$2000,B1288,25)))</f>
        <v xml:space="preserve">, </v>
      </c>
      <c r="L1288" s="297">
        <f>IF(A1288="P",INDEX('LŠZ P'!A$2:AN$2000,B1288,20),INDEX('LŠZ H'!A$2:AM$2000,B1288,20))</f>
        <v>0</v>
      </c>
      <c r="M1288" s="297" t="str">
        <f>IF(A1288="P",CONCATENATE(INDEX('LŠZ P'!A$2:AN$2000,B1288,3),"/",INDEX('LŠZ P'!A$2:AN$2000,B1288,4)),CONCATENATE(INDEX('LŠZ H'!A$2:AM$2000,B1288,3),"/",INDEX('LŠZ H'!A$2:AM$2000,B1288,4)))</f>
        <v>/</v>
      </c>
      <c r="N1288" s="297" t="str">
        <f>IF(A1288="P",CONCATENATE(INDEX('LŠZ P'!A$2:AN$2000,B1288,23),";",INDEX('LŠZ P'!A$2:AN$2000,B1288,42)),CONCATENATE(INDEX('LŠZ H'!A$2:AM$2000,B1288,23),";",INDEX('LŠZ H'!A$2:AM$2000,B1288,39)))</f>
        <v>;</v>
      </c>
      <c r="O1288" s="303"/>
      <c r="P1288" s="397"/>
    </row>
    <row r="1289" spans="1:16" s="395" customFormat="1">
      <c r="A1289" s="300"/>
      <c r="B1289" s="398"/>
      <c r="C1289" s="295">
        <v>1286</v>
      </c>
      <c r="D1289" s="225">
        <f>IF(A1289="P",INDEX('LŠZ P'!A$2:AN$2000,B1289,11),INDEX('LŠZ H'!A$2:AM$2000,B1289,11))</f>
        <v>0</v>
      </c>
      <c r="E1289" s="297">
        <f>IF(A1289="P",INDEX('LŠZ P'!A$2:AN$2000,B1289,5),INDEX('LŠZ H'!A$2:AM$2000,B1289,5))</f>
        <v>0</v>
      </c>
      <c r="F1289" s="298">
        <f>IF(A1289="P",INDEX('LŠZ P'!A$2:AN$2000,B1289,6),INDEX('LŠZ H'!A$2:AM$2000,B1289,6))</f>
        <v>0</v>
      </c>
      <c r="G1289" s="258">
        <f>IF(A1289="P",INDEX('LŠZ P'!A$2:AN$2000,B1289,21),INDEX('LŠZ H'!A$2:AM$2000,B1289,21))</f>
        <v>0</v>
      </c>
      <c r="H1289" s="298">
        <f>IF(A1289="P",INDEX('LŠZ P'!A$2:AN$2000,B1289,17),INDEX('LŠZ H'!A$2:AM$2000,B1289,17))</f>
        <v>0</v>
      </c>
      <c r="I1289" s="226"/>
      <c r="J1289" s="258">
        <f>IF(A1289="P",INDEX('LŠZ P'!A$2:AN$2000,B1289,2),INDEX('LŠZ H'!A$2:AM$2000,B1289,2))</f>
        <v>0</v>
      </c>
      <c r="K1289" s="299" t="str">
        <f>IF(A1289="P",CONCATENATE(INDEX('LŠZ P'!A$2:AN$2000,B1289,24),",",INDEX('LŠZ P'!A$2:AN$2000,B1289,26)," ",INDEX('LŠZ P'!A$2:AN$2000,B1289,25)),CONCATENATE(INDEX('LŠZ H'!A$2:AM$2000,B1289,24),",",INDEX('LŠZ H'!A$2:AM$2000,B1289,26)," ",INDEX('LŠZ H'!A$2:AM$2000,B1289,25)))</f>
        <v xml:space="preserve">, </v>
      </c>
      <c r="L1289" s="297">
        <f>IF(A1289="P",INDEX('LŠZ P'!A$2:AN$2000,B1289,20),INDEX('LŠZ H'!A$2:AM$2000,B1289,20))</f>
        <v>0</v>
      </c>
      <c r="M1289" s="297" t="str">
        <f>IF(A1289="P",CONCATENATE(INDEX('LŠZ P'!A$2:AN$2000,B1289,3),"/",INDEX('LŠZ P'!A$2:AN$2000,B1289,4)),CONCATENATE(INDEX('LŠZ H'!A$2:AM$2000,B1289,3),"/",INDEX('LŠZ H'!A$2:AM$2000,B1289,4)))</f>
        <v>/</v>
      </c>
      <c r="N1289" s="297" t="str">
        <f>IF(A1289="P",CONCATENATE(INDEX('LŠZ P'!A$2:AN$2000,B1289,23),";",INDEX('LŠZ P'!A$2:AN$2000,B1289,42)),CONCATENATE(INDEX('LŠZ H'!A$2:AM$2000,B1289,23),";",INDEX('LŠZ H'!A$2:AM$2000,B1289,39)))</f>
        <v>;</v>
      </c>
      <c r="O1289" s="303"/>
      <c r="P1289" s="397"/>
    </row>
    <row r="1290" spans="1:16" s="395" customFormat="1">
      <c r="A1290" s="300"/>
      <c r="B1290" s="398"/>
      <c r="C1290" s="295">
        <v>1287</v>
      </c>
      <c r="D1290" s="225">
        <f>IF(A1290="P",INDEX('LŠZ P'!A$2:AN$2000,B1290,11),INDEX('LŠZ H'!A$2:AM$2000,B1290,11))</f>
        <v>0</v>
      </c>
      <c r="E1290" s="297">
        <f>IF(A1290="P",INDEX('LŠZ P'!A$2:AN$2000,B1290,5),INDEX('LŠZ H'!A$2:AM$2000,B1290,5))</f>
        <v>0</v>
      </c>
      <c r="F1290" s="298">
        <f>IF(A1290="P",INDEX('LŠZ P'!A$2:AN$2000,B1290,6),INDEX('LŠZ H'!A$2:AM$2000,B1290,6))</f>
        <v>0</v>
      </c>
      <c r="G1290" s="258">
        <f>IF(A1290="P",INDEX('LŠZ P'!A$2:AN$2000,B1290,21),INDEX('LŠZ H'!A$2:AM$2000,B1290,21))</f>
        <v>0</v>
      </c>
      <c r="H1290" s="298">
        <f>IF(A1290="P",INDEX('LŠZ P'!A$2:AN$2000,B1290,17),INDEX('LŠZ H'!A$2:AM$2000,B1290,17))</f>
        <v>0</v>
      </c>
      <c r="I1290" s="226"/>
      <c r="J1290" s="258">
        <f>IF(A1290="P",INDEX('LŠZ P'!A$2:AN$2000,B1290,2),INDEX('LŠZ H'!A$2:AM$2000,B1290,2))</f>
        <v>0</v>
      </c>
      <c r="K1290" s="299" t="str">
        <f>IF(A1290="P",CONCATENATE(INDEX('LŠZ P'!A$2:AN$2000,B1290,24),",",INDEX('LŠZ P'!A$2:AN$2000,B1290,26)," ",INDEX('LŠZ P'!A$2:AN$2000,B1290,25)),CONCATENATE(INDEX('LŠZ H'!A$2:AM$2000,B1290,24),",",INDEX('LŠZ H'!A$2:AM$2000,B1290,26)," ",INDEX('LŠZ H'!A$2:AM$2000,B1290,25)))</f>
        <v xml:space="preserve">, </v>
      </c>
      <c r="L1290" s="297">
        <f>IF(A1290="P",INDEX('LŠZ P'!A$2:AN$2000,B1290,20),INDEX('LŠZ H'!A$2:AM$2000,B1290,20))</f>
        <v>0</v>
      </c>
      <c r="M1290" s="297" t="str">
        <f>IF(A1290="P",CONCATENATE(INDEX('LŠZ P'!A$2:AN$2000,B1290,3),"/",INDEX('LŠZ P'!A$2:AN$2000,B1290,4)),CONCATENATE(INDEX('LŠZ H'!A$2:AM$2000,B1290,3),"/",INDEX('LŠZ H'!A$2:AM$2000,B1290,4)))</f>
        <v>/</v>
      </c>
      <c r="N1290" s="297" t="str">
        <f>IF(A1290="P",CONCATENATE(INDEX('LŠZ P'!A$2:AN$2000,B1290,23),";",INDEX('LŠZ P'!A$2:AN$2000,B1290,42)),CONCATENATE(INDEX('LŠZ H'!A$2:AM$2000,B1290,23),";",INDEX('LŠZ H'!A$2:AM$2000,B1290,39)))</f>
        <v>;</v>
      </c>
      <c r="O1290" s="303"/>
      <c r="P1290" s="397"/>
    </row>
    <row r="1291" spans="1:16" s="395" customFormat="1">
      <c r="A1291" s="300"/>
      <c r="B1291" s="398"/>
      <c r="C1291" s="295">
        <v>1288</v>
      </c>
      <c r="D1291" s="225">
        <f>IF(A1291="P",INDEX('LŠZ P'!A$2:AN$2000,B1291,11),INDEX('LŠZ H'!A$2:AM$2000,B1291,11))</f>
        <v>0</v>
      </c>
      <c r="E1291" s="297">
        <f>IF(A1291="P",INDEX('LŠZ P'!A$2:AN$2000,B1291,5),INDEX('LŠZ H'!A$2:AM$2000,B1291,5))</f>
        <v>0</v>
      </c>
      <c r="F1291" s="298">
        <f>IF(A1291="P",INDEX('LŠZ P'!A$2:AN$2000,B1291,6),INDEX('LŠZ H'!A$2:AM$2000,B1291,6))</f>
        <v>0</v>
      </c>
      <c r="G1291" s="258">
        <f>IF(A1291="P",INDEX('LŠZ P'!A$2:AN$2000,B1291,21),INDEX('LŠZ H'!A$2:AM$2000,B1291,21))</f>
        <v>0</v>
      </c>
      <c r="H1291" s="298">
        <f>IF(A1291="P",INDEX('LŠZ P'!A$2:AN$2000,B1291,17),INDEX('LŠZ H'!A$2:AM$2000,B1291,17))</f>
        <v>0</v>
      </c>
      <c r="I1291" s="226"/>
      <c r="J1291" s="258">
        <f>IF(A1291="P",INDEX('LŠZ P'!A$2:AN$2000,B1291,2),INDEX('LŠZ H'!A$2:AM$2000,B1291,2))</f>
        <v>0</v>
      </c>
      <c r="K1291" s="299" t="str">
        <f>IF(A1291="P",CONCATENATE(INDEX('LŠZ P'!A$2:AN$2000,B1291,24),",",INDEX('LŠZ P'!A$2:AN$2000,B1291,26)," ",INDEX('LŠZ P'!A$2:AN$2000,B1291,25)),CONCATENATE(INDEX('LŠZ H'!A$2:AM$2000,B1291,24),",",INDEX('LŠZ H'!A$2:AM$2000,B1291,26)," ",INDEX('LŠZ H'!A$2:AM$2000,B1291,25)))</f>
        <v xml:space="preserve">, </v>
      </c>
      <c r="L1291" s="297">
        <f>IF(A1291="P",INDEX('LŠZ P'!A$2:AN$2000,B1291,20),INDEX('LŠZ H'!A$2:AM$2000,B1291,20))</f>
        <v>0</v>
      </c>
      <c r="M1291" s="297" t="str">
        <f>IF(A1291="P",CONCATENATE(INDEX('LŠZ P'!A$2:AN$2000,B1291,3),"/",INDEX('LŠZ P'!A$2:AN$2000,B1291,4)),CONCATENATE(INDEX('LŠZ H'!A$2:AM$2000,B1291,3),"/",INDEX('LŠZ H'!A$2:AM$2000,B1291,4)))</f>
        <v>/</v>
      </c>
      <c r="N1291" s="297" t="str">
        <f>IF(A1291="P",CONCATENATE(INDEX('LŠZ P'!A$2:AN$2000,B1291,23),";",INDEX('LŠZ P'!A$2:AN$2000,B1291,42)),CONCATENATE(INDEX('LŠZ H'!A$2:AM$2000,B1291,23),";",INDEX('LŠZ H'!A$2:AM$2000,B1291,39)))</f>
        <v>;</v>
      </c>
      <c r="O1291" s="303"/>
      <c r="P1291" s="397"/>
    </row>
    <row r="1292" spans="1:16" s="395" customFormat="1">
      <c r="A1292" s="300"/>
      <c r="B1292" s="398"/>
      <c r="C1292" s="295">
        <v>1289</v>
      </c>
      <c r="D1292" s="225">
        <f>IF(A1292="P",INDEX('LŠZ P'!A$2:AN$2000,B1292,11),INDEX('LŠZ H'!A$2:AM$2000,B1292,11))</f>
        <v>0</v>
      </c>
      <c r="E1292" s="297">
        <f>IF(A1292="P",INDEX('LŠZ P'!A$2:AN$2000,B1292,5),INDEX('LŠZ H'!A$2:AM$2000,B1292,5))</f>
        <v>0</v>
      </c>
      <c r="F1292" s="298">
        <f>IF(A1292="P",INDEX('LŠZ P'!A$2:AN$2000,B1292,6),INDEX('LŠZ H'!A$2:AM$2000,B1292,6))</f>
        <v>0</v>
      </c>
      <c r="G1292" s="258">
        <f>IF(A1292="P",INDEX('LŠZ P'!A$2:AN$2000,B1292,21),INDEX('LŠZ H'!A$2:AM$2000,B1292,21))</f>
        <v>0</v>
      </c>
      <c r="H1292" s="298">
        <f>IF(A1292="P",INDEX('LŠZ P'!A$2:AN$2000,B1292,17),INDEX('LŠZ H'!A$2:AM$2000,B1292,17))</f>
        <v>0</v>
      </c>
      <c r="I1292" s="226"/>
      <c r="J1292" s="258">
        <f>IF(A1292="P",INDEX('LŠZ P'!A$2:AN$2000,B1292,2),INDEX('LŠZ H'!A$2:AM$2000,B1292,2))</f>
        <v>0</v>
      </c>
      <c r="K1292" s="299" t="str">
        <f>IF(A1292="P",CONCATENATE(INDEX('LŠZ P'!A$2:AN$2000,B1292,24),",",INDEX('LŠZ P'!A$2:AN$2000,B1292,26)," ",INDEX('LŠZ P'!A$2:AN$2000,B1292,25)),CONCATENATE(INDEX('LŠZ H'!A$2:AM$2000,B1292,24),",",INDEX('LŠZ H'!A$2:AM$2000,B1292,26)," ",INDEX('LŠZ H'!A$2:AM$2000,B1292,25)))</f>
        <v xml:space="preserve">, </v>
      </c>
      <c r="L1292" s="297">
        <f>IF(A1292="P",INDEX('LŠZ P'!A$2:AN$2000,B1292,20),INDEX('LŠZ H'!A$2:AM$2000,B1292,20))</f>
        <v>0</v>
      </c>
      <c r="M1292" s="297" t="str">
        <f>IF(A1292="P",CONCATENATE(INDEX('LŠZ P'!A$2:AN$2000,B1292,3),"/",INDEX('LŠZ P'!A$2:AN$2000,B1292,4)),CONCATENATE(INDEX('LŠZ H'!A$2:AM$2000,B1292,3),"/",INDEX('LŠZ H'!A$2:AM$2000,B1292,4)))</f>
        <v>/</v>
      </c>
      <c r="N1292" s="297" t="str">
        <f>IF(A1292="P",CONCATENATE(INDEX('LŠZ P'!A$2:AN$2000,B1292,23),";",INDEX('LŠZ P'!A$2:AN$2000,B1292,42)),CONCATENATE(INDEX('LŠZ H'!A$2:AM$2000,B1292,23),";",INDEX('LŠZ H'!A$2:AM$2000,B1292,39)))</f>
        <v>;</v>
      </c>
      <c r="O1292" s="303"/>
      <c r="P1292" s="397"/>
    </row>
    <row r="1293" spans="1:16" s="395" customFormat="1">
      <c r="A1293" s="300"/>
      <c r="B1293" s="398"/>
      <c r="C1293" s="295">
        <v>1290</v>
      </c>
      <c r="D1293" s="225">
        <f>IF(A1293="P",INDEX('LŠZ P'!A$2:AN$2000,B1293,11),INDEX('LŠZ H'!A$2:AM$2000,B1293,11))</f>
        <v>0</v>
      </c>
      <c r="E1293" s="297">
        <f>IF(A1293="P",INDEX('LŠZ P'!A$2:AN$2000,B1293,5),INDEX('LŠZ H'!A$2:AM$2000,B1293,5))</f>
        <v>0</v>
      </c>
      <c r="F1293" s="298">
        <f>IF(A1293="P",INDEX('LŠZ P'!A$2:AN$2000,B1293,6),INDEX('LŠZ H'!A$2:AM$2000,B1293,6))</f>
        <v>0</v>
      </c>
      <c r="G1293" s="258">
        <f>IF(A1293="P",INDEX('LŠZ P'!A$2:AN$2000,B1293,21),INDEX('LŠZ H'!A$2:AM$2000,B1293,21))</f>
        <v>0</v>
      </c>
      <c r="H1293" s="298">
        <f>IF(A1293="P",INDEX('LŠZ P'!A$2:AN$2000,B1293,17),INDEX('LŠZ H'!A$2:AM$2000,B1293,17))</f>
        <v>0</v>
      </c>
      <c r="I1293" s="226"/>
      <c r="J1293" s="258">
        <f>IF(A1293="P",INDEX('LŠZ P'!A$2:AN$2000,B1293,2),INDEX('LŠZ H'!A$2:AM$2000,B1293,2))</f>
        <v>0</v>
      </c>
      <c r="K1293" s="299" t="str">
        <f>IF(A1293="P",CONCATENATE(INDEX('LŠZ P'!A$2:AN$2000,B1293,24),",",INDEX('LŠZ P'!A$2:AN$2000,B1293,26)," ",INDEX('LŠZ P'!A$2:AN$2000,B1293,25)),CONCATENATE(INDEX('LŠZ H'!A$2:AM$2000,B1293,24),",",INDEX('LŠZ H'!A$2:AM$2000,B1293,26)," ",INDEX('LŠZ H'!A$2:AM$2000,B1293,25)))</f>
        <v xml:space="preserve">, </v>
      </c>
      <c r="L1293" s="297">
        <f>IF(A1293="P",INDEX('LŠZ P'!A$2:AN$2000,B1293,20),INDEX('LŠZ H'!A$2:AM$2000,B1293,20))</f>
        <v>0</v>
      </c>
      <c r="M1293" s="297" t="str">
        <f>IF(A1293="P",CONCATENATE(INDEX('LŠZ P'!A$2:AN$2000,B1293,3),"/",INDEX('LŠZ P'!A$2:AN$2000,B1293,4)),CONCATENATE(INDEX('LŠZ H'!A$2:AM$2000,B1293,3),"/",INDEX('LŠZ H'!A$2:AM$2000,B1293,4)))</f>
        <v>/</v>
      </c>
      <c r="N1293" s="297" t="str">
        <f>IF(A1293="P",CONCATENATE(INDEX('LŠZ P'!A$2:AN$2000,B1293,23),";",INDEX('LŠZ P'!A$2:AN$2000,B1293,42)),CONCATENATE(INDEX('LŠZ H'!A$2:AM$2000,B1293,23),";",INDEX('LŠZ H'!A$2:AM$2000,B1293,39)))</f>
        <v>;</v>
      </c>
      <c r="O1293" s="303"/>
      <c r="P1293" s="397"/>
    </row>
    <row r="1294" spans="1:16" s="395" customFormat="1">
      <c r="A1294" s="300"/>
      <c r="B1294" s="398"/>
      <c r="C1294" s="295">
        <v>1291</v>
      </c>
      <c r="D1294" s="225">
        <f>IF(A1294="P",INDEX('LŠZ P'!A$2:AN$2000,B1294,11),INDEX('LŠZ H'!A$2:AM$2000,B1294,11))</f>
        <v>0</v>
      </c>
      <c r="E1294" s="297">
        <f>IF(A1294="P",INDEX('LŠZ P'!A$2:AN$2000,B1294,5),INDEX('LŠZ H'!A$2:AM$2000,B1294,5))</f>
        <v>0</v>
      </c>
      <c r="F1294" s="298">
        <f>IF(A1294="P",INDEX('LŠZ P'!A$2:AN$2000,B1294,6),INDEX('LŠZ H'!A$2:AM$2000,B1294,6))</f>
        <v>0</v>
      </c>
      <c r="G1294" s="258">
        <f>IF(A1294="P",INDEX('LŠZ P'!A$2:AN$2000,B1294,21),INDEX('LŠZ H'!A$2:AM$2000,B1294,21))</f>
        <v>0</v>
      </c>
      <c r="H1294" s="298">
        <f>IF(A1294="P",INDEX('LŠZ P'!A$2:AN$2000,B1294,17),INDEX('LŠZ H'!A$2:AM$2000,B1294,17))</f>
        <v>0</v>
      </c>
      <c r="I1294" s="226"/>
      <c r="J1294" s="258">
        <f>IF(A1294="P",INDEX('LŠZ P'!A$2:AN$2000,B1294,2),INDEX('LŠZ H'!A$2:AM$2000,B1294,2))</f>
        <v>0</v>
      </c>
      <c r="K1294" s="299" t="str">
        <f>IF(A1294="P",CONCATENATE(INDEX('LŠZ P'!A$2:AN$2000,B1294,24),",",INDEX('LŠZ P'!A$2:AN$2000,B1294,26)," ",INDEX('LŠZ P'!A$2:AN$2000,B1294,25)),CONCATENATE(INDEX('LŠZ H'!A$2:AM$2000,B1294,24),",",INDEX('LŠZ H'!A$2:AM$2000,B1294,26)," ",INDEX('LŠZ H'!A$2:AM$2000,B1294,25)))</f>
        <v xml:space="preserve">, </v>
      </c>
      <c r="L1294" s="297">
        <f>IF(A1294="P",INDEX('LŠZ P'!A$2:AN$2000,B1294,20),INDEX('LŠZ H'!A$2:AM$2000,B1294,20))</f>
        <v>0</v>
      </c>
      <c r="M1294" s="297" t="str">
        <f>IF(A1294="P",CONCATENATE(INDEX('LŠZ P'!A$2:AN$2000,B1294,3),"/",INDEX('LŠZ P'!A$2:AN$2000,B1294,4)),CONCATENATE(INDEX('LŠZ H'!A$2:AM$2000,B1294,3),"/",INDEX('LŠZ H'!A$2:AM$2000,B1294,4)))</f>
        <v>/</v>
      </c>
      <c r="N1294" s="297" t="str">
        <f>IF(A1294="P",CONCATENATE(INDEX('LŠZ P'!A$2:AN$2000,B1294,23),";",INDEX('LŠZ P'!A$2:AN$2000,B1294,42)),CONCATENATE(INDEX('LŠZ H'!A$2:AM$2000,B1294,23),";",INDEX('LŠZ H'!A$2:AM$2000,B1294,39)))</f>
        <v>;</v>
      </c>
      <c r="O1294" s="303"/>
      <c r="P1294" s="397"/>
    </row>
    <row r="1295" spans="1:16" s="395" customFormat="1">
      <c r="A1295" s="300"/>
      <c r="B1295" s="398"/>
      <c r="C1295" s="295">
        <v>1292</v>
      </c>
      <c r="D1295" s="225">
        <f>IF(A1295="P",INDEX('LŠZ P'!A$2:AN$2000,B1295,11),INDEX('LŠZ H'!A$2:AM$2000,B1295,11))</f>
        <v>0</v>
      </c>
      <c r="E1295" s="297">
        <f>IF(A1295="P",INDEX('LŠZ P'!A$2:AN$2000,B1295,5),INDEX('LŠZ H'!A$2:AM$2000,B1295,5))</f>
        <v>0</v>
      </c>
      <c r="F1295" s="298">
        <f>IF(A1295="P",INDEX('LŠZ P'!A$2:AN$2000,B1295,6),INDEX('LŠZ H'!A$2:AM$2000,B1295,6))</f>
        <v>0</v>
      </c>
      <c r="G1295" s="258">
        <f>IF(A1295="P",INDEX('LŠZ P'!A$2:AN$2000,B1295,21),INDEX('LŠZ H'!A$2:AM$2000,B1295,21))</f>
        <v>0</v>
      </c>
      <c r="H1295" s="298">
        <f>IF(A1295="P",INDEX('LŠZ P'!A$2:AN$2000,B1295,17),INDEX('LŠZ H'!A$2:AM$2000,B1295,17))</f>
        <v>0</v>
      </c>
      <c r="I1295" s="226"/>
      <c r="J1295" s="258">
        <f>IF(A1295="P",INDEX('LŠZ P'!A$2:AN$2000,B1295,2),INDEX('LŠZ H'!A$2:AM$2000,B1295,2))</f>
        <v>0</v>
      </c>
      <c r="K1295" s="299" t="str">
        <f>IF(A1295="P",CONCATENATE(INDEX('LŠZ P'!A$2:AN$2000,B1295,24),",",INDEX('LŠZ P'!A$2:AN$2000,B1295,26)," ",INDEX('LŠZ P'!A$2:AN$2000,B1295,25)),CONCATENATE(INDEX('LŠZ H'!A$2:AM$2000,B1295,24),",",INDEX('LŠZ H'!A$2:AM$2000,B1295,26)," ",INDEX('LŠZ H'!A$2:AM$2000,B1295,25)))</f>
        <v xml:space="preserve">, </v>
      </c>
      <c r="L1295" s="297">
        <f>IF(A1295="P",INDEX('LŠZ P'!A$2:AN$2000,B1295,20),INDEX('LŠZ H'!A$2:AM$2000,B1295,20))</f>
        <v>0</v>
      </c>
      <c r="M1295" s="297" t="str">
        <f>IF(A1295="P",CONCATENATE(INDEX('LŠZ P'!A$2:AN$2000,B1295,3),"/",INDEX('LŠZ P'!A$2:AN$2000,B1295,4)),CONCATENATE(INDEX('LŠZ H'!A$2:AM$2000,B1295,3),"/",INDEX('LŠZ H'!A$2:AM$2000,B1295,4)))</f>
        <v>/</v>
      </c>
      <c r="N1295" s="297" t="str">
        <f>IF(A1295="P",CONCATENATE(INDEX('LŠZ P'!A$2:AN$2000,B1295,23),";",INDEX('LŠZ P'!A$2:AN$2000,B1295,42)),CONCATENATE(INDEX('LŠZ H'!A$2:AM$2000,B1295,23),";",INDEX('LŠZ H'!A$2:AM$2000,B1295,39)))</f>
        <v>;</v>
      </c>
      <c r="O1295" s="303"/>
      <c r="P1295" s="397"/>
    </row>
    <row r="1296" spans="1:16" s="395" customFormat="1">
      <c r="A1296" s="300"/>
      <c r="B1296" s="398"/>
      <c r="C1296" s="295">
        <v>1293</v>
      </c>
      <c r="D1296" s="225">
        <f>IF(A1296="P",INDEX('LŠZ P'!A$2:AN$2000,B1296,11),INDEX('LŠZ H'!A$2:AM$2000,B1296,11))</f>
        <v>0</v>
      </c>
      <c r="E1296" s="297">
        <f>IF(A1296="P",INDEX('LŠZ P'!A$2:AN$2000,B1296,5),INDEX('LŠZ H'!A$2:AM$2000,B1296,5))</f>
        <v>0</v>
      </c>
      <c r="F1296" s="298">
        <f>IF(A1296="P",INDEX('LŠZ P'!A$2:AN$2000,B1296,6),INDEX('LŠZ H'!A$2:AM$2000,B1296,6))</f>
        <v>0</v>
      </c>
      <c r="G1296" s="258">
        <f>IF(A1296="P",INDEX('LŠZ P'!A$2:AN$2000,B1296,21),INDEX('LŠZ H'!A$2:AM$2000,B1296,21))</f>
        <v>0</v>
      </c>
      <c r="H1296" s="298">
        <f>IF(A1296="P",INDEX('LŠZ P'!A$2:AN$2000,B1296,17),INDEX('LŠZ H'!A$2:AM$2000,B1296,17))</f>
        <v>0</v>
      </c>
      <c r="I1296" s="226"/>
      <c r="J1296" s="258">
        <f>IF(A1296="P",INDEX('LŠZ P'!A$2:AN$2000,B1296,2),INDEX('LŠZ H'!A$2:AM$2000,B1296,2))</f>
        <v>0</v>
      </c>
      <c r="K1296" s="299" t="str">
        <f>IF(A1296="P",CONCATENATE(INDEX('LŠZ P'!A$2:AN$2000,B1296,24),",",INDEX('LŠZ P'!A$2:AN$2000,B1296,26)," ",INDEX('LŠZ P'!A$2:AN$2000,B1296,25)),CONCATENATE(INDEX('LŠZ H'!A$2:AM$2000,B1296,24),",",INDEX('LŠZ H'!A$2:AM$2000,B1296,26)," ",INDEX('LŠZ H'!A$2:AM$2000,B1296,25)))</f>
        <v xml:space="preserve">, </v>
      </c>
      <c r="L1296" s="297">
        <f>IF(A1296="P",INDEX('LŠZ P'!A$2:AN$2000,B1296,20),INDEX('LŠZ H'!A$2:AM$2000,B1296,20))</f>
        <v>0</v>
      </c>
      <c r="M1296" s="297" t="str">
        <f>IF(A1296="P",CONCATENATE(INDEX('LŠZ P'!A$2:AN$2000,B1296,3),"/",INDEX('LŠZ P'!A$2:AN$2000,B1296,4)),CONCATENATE(INDEX('LŠZ H'!A$2:AM$2000,B1296,3),"/",INDEX('LŠZ H'!A$2:AM$2000,B1296,4)))</f>
        <v>/</v>
      </c>
      <c r="N1296" s="297" t="str">
        <f>IF(A1296="P",CONCATENATE(INDEX('LŠZ P'!A$2:AN$2000,B1296,23),";",INDEX('LŠZ P'!A$2:AN$2000,B1296,42)),CONCATENATE(INDEX('LŠZ H'!A$2:AM$2000,B1296,23),";",INDEX('LŠZ H'!A$2:AM$2000,B1296,39)))</f>
        <v>;</v>
      </c>
      <c r="O1296" s="303"/>
      <c r="P1296" s="397"/>
    </row>
    <row r="1297" spans="1:16" s="395" customFormat="1">
      <c r="A1297" s="300"/>
      <c r="B1297" s="398"/>
      <c r="C1297" s="295">
        <v>1294</v>
      </c>
      <c r="D1297" s="225">
        <f>IF(A1297="P",INDEX('LŠZ P'!A$2:AN$2000,B1297,11),INDEX('LŠZ H'!A$2:AM$2000,B1297,11))</f>
        <v>0</v>
      </c>
      <c r="E1297" s="297">
        <f>IF(A1297="P",INDEX('LŠZ P'!A$2:AN$2000,B1297,5),INDEX('LŠZ H'!A$2:AM$2000,B1297,5))</f>
        <v>0</v>
      </c>
      <c r="F1297" s="298">
        <f>IF(A1297="P",INDEX('LŠZ P'!A$2:AN$2000,B1297,6),INDEX('LŠZ H'!A$2:AM$2000,B1297,6))</f>
        <v>0</v>
      </c>
      <c r="G1297" s="258">
        <f>IF(A1297="P",INDEX('LŠZ P'!A$2:AN$2000,B1297,21),INDEX('LŠZ H'!A$2:AM$2000,B1297,21))</f>
        <v>0</v>
      </c>
      <c r="H1297" s="298">
        <f>IF(A1297="P",INDEX('LŠZ P'!A$2:AN$2000,B1297,17),INDEX('LŠZ H'!A$2:AM$2000,B1297,17))</f>
        <v>0</v>
      </c>
      <c r="I1297" s="226"/>
      <c r="J1297" s="258">
        <f>IF(A1297="P",INDEX('LŠZ P'!A$2:AN$2000,B1297,2),INDEX('LŠZ H'!A$2:AM$2000,B1297,2))</f>
        <v>0</v>
      </c>
      <c r="K1297" s="299" t="str">
        <f>IF(A1297="P",CONCATENATE(INDEX('LŠZ P'!A$2:AN$2000,B1297,24),",",INDEX('LŠZ P'!A$2:AN$2000,B1297,26)," ",INDEX('LŠZ P'!A$2:AN$2000,B1297,25)),CONCATENATE(INDEX('LŠZ H'!A$2:AM$2000,B1297,24),",",INDEX('LŠZ H'!A$2:AM$2000,B1297,26)," ",INDEX('LŠZ H'!A$2:AM$2000,B1297,25)))</f>
        <v xml:space="preserve">, </v>
      </c>
      <c r="L1297" s="297">
        <f>IF(A1297="P",INDEX('LŠZ P'!A$2:AN$2000,B1297,20),INDEX('LŠZ H'!A$2:AM$2000,B1297,20))</f>
        <v>0</v>
      </c>
      <c r="M1297" s="297" t="str">
        <f>IF(A1297="P",CONCATENATE(INDEX('LŠZ P'!A$2:AN$2000,B1297,3),"/",INDEX('LŠZ P'!A$2:AN$2000,B1297,4)),CONCATENATE(INDEX('LŠZ H'!A$2:AM$2000,B1297,3),"/",INDEX('LŠZ H'!A$2:AM$2000,B1297,4)))</f>
        <v>/</v>
      </c>
      <c r="N1297" s="297" t="str">
        <f>IF(A1297="P",CONCATENATE(INDEX('LŠZ P'!A$2:AN$2000,B1297,23),";",INDEX('LŠZ P'!A$2:AN$2000,B1297,42)),CONCATENATE(INDEX('LŠZ H'!A$2:AM$2000,B1297,23),";",INDEX('LŠZ H'!A$2:AM$2000,B1297,39)))</f>
        <v>;</v>
      </c>
      <c r="O1297" s="303"/>
      <c r="P1297" s="397"/>
    </row>
    <row r="1298" spans="1:16" s="395" customFormat="1">
      <c r="A1298" s="300"/>
      <c r="B1298" s="398"/>
      <c r="C1298" s="295">
        <v>1295</v>
      </c>
      <c r="D1298" s="225">
        <f>IF(A1298="P",INDEX('LŠZ P'!A$2:AN$2000,B1298,11),INDEX('LŠZ H'!A$2:AM$2000,B1298,11))</f>
        <v>0</v>
      </c>
      <c r="E1298" s="297">
        <f>IF(A1298="P",INDEX('LŠZ P'!A$2:AN$2000,B1298,5),INDEX('LŠZ H'!A$2:AM$2000,B1298,5))</f>
        <v>0</v>
      </c>
      <c r="F1298" s="298">
        <f>IF(A1298="P",INDEX('LŠZ P'!A$2:AN$2000,B1298,6),INDEX('LŠZ H'!A$2:AM$2000,B1298,6))</f>
        <v>0</v>
      </c>
      <c r="G1298" s="258">
        <f>IF(A1298="P",INDEX('LŠZ P'!A$2:AN$2000,B1298,21),INDEX('LŠZ H'!A$2:AM$2000,B1298,21))</f>
        <v>0</v>
      </c>
      <c r="H1298" s="298">
        <f>IF(A1298="P",INDEX('LŠZ P'!A$2:AN$2000,B1298,17),INDEX('LŠZ H'!A$2:AM$2000,B1298,17))</f>
        <v>0</v>
      </c>
      <c r="I1298" s="226"/>
      <c r="J1298" s="258">
        <f>IF(A1298="P",INDEX('LŠZ P'!A$2:AN$2000,B1298,2),INDEX('LŠZ H'!A$2:AM$2000,B1298,2))</f>
        <v>0</v>
      </c>
      <c r="K1298" s="299" t="str">
        <f>IF(A1298="P",CONCATENATE(INDEX('LŠZ P'!A$2:AN$2000,B1298,24),",",INDEX('LŠZ P'!A$2:AN$2000,B1298,26)," ",INDEX('LŠZ P'!A$2:AN$2000,B1298,25)),CONCATENATE(INDEX('LŠZ H'!A$2:AM$2000,B1298,24),",",INDEX('LŠZ H'!A$2:AM$2000,B1298,26)," ",INDEX('LŠZ H'!A$2:AM$2000,B1298,25)))</f>
        <v xml:space="preserve">, </v>
      </c>
      <c r="L1298" s="297">
        <f>IF(A1298="P",INDEX('LŠZ P'!A$2:AN$2000,B1298,20),INDEX('LŠZ H'!A$2:AM$2000,B1298,20))</f>
        <v>0</v>
      </c>
      <c r="M1298" s="297" t="str">
        <f>IF(A1298="P",CONCATENATE(INDEX('LŠZ P'!A$2:AN$2000,B1298,3),"/",INDEX('LŠZ P'!A$2:AN$2000,B1298,4)),CONCATENATE(INDEX('LŠZ H'!A$2:AM$2000,B1298,3),"/",INDEX('LŠZ H'!A$2:AM$2000,B1298,4)))</f>
        <v>/</v>
      </c>
      <c r="N1298" s="297" t="str">
        <f>IF(A1298="P",CONCATENATE(INDEX('LŠZ P'!A$2:AN$2000,B1298,23),";",INDEX('LŠZ P'!A$2:AN$2000,B1298,42)),CONCATENATE(INDEX('LŠZ H'!A$2:AM$2000,B1298,23),";",INDEX('LŠZ H'!A$2:AM$2000,B1298,39)))</f>
        <v>;</v>
      </c>
      <c r="O1298" s="303"/>
      <c r="P1298" s="397"/>
    </row>
    <row r="1299" spans="1:16" s="395" customFormat="1">
      <c r="A1299" s="300"/>
      <c r="B1299" s="398"/>
      <c r="C1299" s="295">
        <v>1296</v>
      </c>
      <c r="D1299" s="225">
        <f>IF(A1299="P",INDEX('LŠZ P'!A$2:AN$2000,B1299,11),INDEX('LŠZ H'!A$2:AM$2000,B1299,11))</f>
        <v>0</v>
      </c>
      <c r="E1299" s="297">
        <f>IF(A1299="P",INDEX('LŠZ P'!A$2:AN$2000,B1299,5),INDEX('LŠZ H'!A$2:AM$2000,B1299,5))</f>
        <v>0</v>
      </c>
      <c r="F1299" s="298">
        <f>IF(A1299="P",INDEX('LŠZ P'!A$2:AN$2000,B1299,6),INDEX('LŠZ H'!A$2:AM$2000,B1299,6))</f>
        <v>0</v>
      </c>
      <c r="G1299" s="258">
        <f>IF(A1299="P",INDEX('LŠZ P'!A$2:AN$2000,B1299,21),INDEX('LŠZ H'!A$2:AM$2000,B1299,21))</f>
        <v>0</v>
      </c>
      <c r="H1299" s="298">
        <f>IF(A1299="P",INDEX('LŠZ P'!A$2:AN$2000,B1299,17),INDEX('LŠZ H'!A$2:AM$2000,B1299,17))</f>
        <v>0</v>
      </c>
      <c r="I1299" s="226"/>
      <c r="J1299" s="258">
        <f>IF(A1299="P",INDEX('LŠZ P'!A$2:AN$2000,B1299,2),INDEX('LŠZ H'!A$2:AM$2000,B1299,2))</f>
        <v>0</v>
      </c>
      <c r="K1299" s="299" t="str">
        <f>IF(A1299="P",CONCATENATE(INDEX('LŠZ P'!A$2:AN$2000,B1299,24),",",INDEX('LŠZ P'!A$2:AN$2000,B1299,26)," ",INDEX('LŠZ P'!A$2:AN$2000,B1299,25)),CONCATENATE(INDEX('LŠZ H'!A$2:AM$2000,B1299,24),",",INDEX('LŠZ H'!A$2:AM$2000,B1299,26)," ",INDEX('LŠZ H'!A$2:AM$2000,B1299,25)))</f>
        <v xml:space="preserve">, </v>
      </c>
      <c r="L1299" s="297">
        <f>IF(A1299="P",INDEX('LŠZ P'!A$2:AN$2000,B1299,20),INDEX('LŠZ H'!A$2:AM$2000,B1299,20))</f>
        <v>0</v>
      </c>
      <c r="M1299" s="297" t="str">
        <f>IF(A1299="P",CONCATENATE(INDEX('LŠZ P'!A$2:AN$2000,B1299,3),"/",INDEX('LŠZ P'!A$2:AN$2000,B1299,4)),CONCATENATE(INDEX('LŠZ H'!A$2:AM$2000,B1299,3),"/",INDEX('LŠZ H'!A$2:AM$2000,B1299,4)))</f>
        <v>/</v>
      </c>
      <c r="N1299" s="297" t="str">
        <f>IF(A1299="P",CONCATENATE(INDEX('LŠZ P'!A$2:AN$2000,B1299,23),";",INDEX('LŠZ P'!A$2:AN$2000,B1299,42)),CONCATENATE(INDEX('LŠZ H'!A$2:AM$2000,B1299,23),";",INDEX('LŠZ H'!A$2:AM$2000,B1299,39)))</f>
        <v>;</v>
      </c>
      <c r="O1299" s="303"/>
      <c r="P1299" s="397"/>
    </row>
    <row r="1300" spans="1:16" s="395" customFormat="1">
      <c r="A1300" s="300"/>
      <c r="B1300" s="398"/>
      <c r="C1300" s="295">
        <v>1297</v>
      </c>
      <c r="D1300" s="225">
        <f>IF(A1300="P",INDEX('LŠZ P'!A$2:AN$2000,B1300,11),INDEX('LŠZ H'!A$2:AM$2000,B1300,11))</f>
        <v>0</v>
      </c>
      <c r="E1300" s="297">
        <f>IF(A1300="P",INDEX('LŠZ P'!A$2:AN$2000,B1300,5),INDEX('LŠZ H'!A$2:AM$2000,B1300,5))</f>
        <v>0</v>
      </c>
      <c r="F1300" s="298">
        <f>IF(A1300="P",INDEX('LŠZ P'!A$2:AN$2000,B1300,6),INDEX('LŠZ H'!A$2:AM$2000,B1300,6))</f>
        <v>0</v>
      </c>
      <c r="G1300" s="258">
        <f>IF(A1300="P",INDEX('LŠZ P'!A$2:AN$2000,B1300,21),INDEX('LŠZ H'!A$2:AM$2000,B1300,21))</f>
        <v>0</v>
      </c>
      <c r="H1300" s="298">
        <f>IF(A1300="P",INDEX('LŠZ P'!A$2:AN$2000,B1300,17),INDEX('LŠZ H'!A$2:AM$2000,B1300,17))</f>
        <v>0</v>
      </c>
      <c r="I1300" s="226"/>
      <c r="J1300" s="258">
        <f>IF(A1300="P",INDEX('LŠZ P'!A$2:AN$2000,B1300,2),INDEX('LŠZ H'!A$2:AM$2000,B1300,2))</f>
        <v>0</v>
      </c>
      <c r="K1300" s="299" t="str">
        <f>IF(A1300="P",CONCATENATE(INDEX('LŠZ P'!A$2:AN$2000,B1300,24),",",INDEX('LŠZ P'!A$2:AN$2000,B1300,26)," ",INDEX('LŠZ P'!A$2:AN$2000,B1300,25)),CONCATENATE(INDEX('LŠZ H'!A$2:AM$2000,B1300,24),",",INDEX('LŠZ H'!A$2:AM$2000,B1300,26)," ",INDEX('LŠZ H'!A$2:AM$2000,B1300,25)))</f>
        <v xml:space="preserve">, </v>
      </c>
      <c r="L1300" s="297">
        <f>IF(A1300="P",INDEX('LŠZ P'!A$2:AN$2000,B1300,20),INDEX('LŠZ H'!A$2:AM$2000,B1300,20))</f>
        <v>0</v>
      </c>
      <c r="M1300" s="297" t="str">
        <f>IF(A1300="P",CONCATENATE(INDEX('LŠZ P'!A$2:AN$2000,B1300,3),"/",INDEX('LŠZ P'!A$2:AN$2000,B1300,4)),CONCATENATE(INDEX('LŠZ H'!A$2:AM$2000,B1300,3),"/",INDEX('LŠZ H'!A$2:AM$2000,B1300,4)))</f>
        <v>/</v>
      </c>
      <c r="N1300" s="297" t="str">
        <f>IF(A1300="P",CONCATENATE(INDEX('LŠZ P'!A$2:AN$2000,B1300,23),";",INDEX('LŠZ P'!A$2:AN$2000,B1300,42)),CONCATENATE(INDEX('LŠZ H'!A$2:AM$2000,B1300,23),";",INDEX('LŠZ H'!A$2:AM$2000,B1300,39)))</f>
        <v>;</v>
      </c>
      <c r="O1300" s="303"/>
      <c r="P1300" s="397"/>
    </row>
    <row r="1301" spans="1:16" s="395" customFormat="1">
      <c r="A1301" s="300"/>
      <c r="B1301" s="398"/>
      <c r="C1301" s="295">
        <v>1298</v>
      </c>
      <c r="D1301" s="225">
        <f>IF(A1301="P",INDEX('LŠZ P'!A$2:AN$2000,B1301,11),INDEX('LŠZ H'!A$2:AM$2000,B1301,11))</f>
        <v>0</v>
      </c>
      <c r="E1301" s="297">
        <f>IF(A1301="P",INDEX('LŠZ P'!A$2:AN$2000,B1301,5),INDEX('LŠZ H'!A$2:AM$2000,B1301,5))</f>
        <v>0</v>
      </c>
      <c r="F1301" s="298">
        <f>IF(A1301="P",INDEX('LŠZ P'!A$2:AN$2000,B1301,6),INDEX('LŠZ H'!A$2:AM$2000,B1301,6))</f>
        <v>0</v>
      </c>
      <c r="G1301" s="258">
        <f>IF(A1301="P",INDEX('LŠZ P'!A$2:AN$2000,B1301,21),INDEX('LŠZ H'!A$2:AM$2000,B1301,21))</f>
        <v>0</v>
      </c>
      <c r="H1301" s="298">
        <f>IF(A1301="P",INDEX('LŠZ P'!A$2:AN$2000,B1301,17),INDEX('LŠZ H'!A$2:AM$2000,B1301,17))</f>
        <v>0</v>
      </c>
      <c r="I1301" s="226"/>
      <c r="J1301" s="258">
        <f>IF(A1301="P",INDEX('LŠZ P'!A$2:AN$2000,B1301,2),INDEX('LŠZ H'!A$2:AM$2000,B1301,2))</f>
        <v>0</v>
      </c>
      <c r="K1301" s="299" t="str">
        <f>IF(A1301="P",CONCATENATE(INDEX('LŠZ P'!A$2:AN$2000,B1301,24),",",INDEX('LŠZ P'!A$2:AN$2000,B1301,26)," ",INDEX('LŠZ P'!A$2:AN$2000,B1301,25)),CONCATENATE(INDEX('LŠZ H'!A$2:AM$2000,B1301,24),",",INDEX('LŠZ H'!A$2:AM$2000,B1301,26)," ",INDEX('LŠZ H'!A$2:AM$2000,B1301,25)))</f>
        <v xml:space="preserve">, </v>
      </c>
      <c r="L1301" s="297">
        <f>IF(A1301="P",INDEX('LŠZ P'!A$2:AN$2000,B1301,20),INDEX('LŠZ H'!A$2:AM$2000,B1301,20))</f>
        <v>0</v>
      </c>
      <c r="M1301" s="297" t="str">
        <f>IF(A1301="P",CONCATENATE(INDEX('LŠZ P'!A$2:AN$2000,B1301,3),"/",INDEX('LŠZ P'!A$2:AN$2000,B1301,4)),CONCATENATE(INDEX('LŠZ H'!A$2:AM$2000,B1301,3),"/",INDEX('LŠZ H'!A$2:AM$2000,B1301,4)))</f>
        <v>/</v>
      </c>
      <c r="N1301" s="297" t="str">
        <f>IF(A1301="P",CONCATENATE(INDEX('LŠZ P'!A$2:AN$2000,B1301,23),";",INDEX('LŠZ P'!A$2:AN$2000,B1301,42)),CONCATENATE(INDEX('LŠZ H'!A$2:AM$2000,B1301,23),";",INDEX('LŠZ H'!A$2:AM$2000,B1301,39)))</f>
        <v>;</v>
      </c>
      <c r="O1301" s="303"/>
      <c r="P1301" s="397"/>
    </row>
    <row r="1302" spans="1:16" s="395" customFormat="1">
      <c r="A1302" s="300"/>
      <c r="B1302" s="398"/>
      <c r="C1302" s="295">
        <v>1299</v>
      </c>
      <c r="D1302" s="225">
        <f>IF(A1302="P",INDEX('LŠZ P'!A$2:AN$2000,B1302,11),INDEX('LŠZ H'!A$2:AM$2000,B1302,11))</f>
        <v>0</v>
      </c>
      <c r="E1302" s="297">
        <f>IF(A1302="P",INDEX('LŠZ P'!A$2:AN$2000,B1302,5),INDEX('LŠZ H'!A$2:AM$2000,B1302,5))</f>
        <v>0</v>
      </c>
      <c r="F1302" s="298">
        <f>IF(A1302="P",INDEX('LŠZ P'!A$2:AN$2000,B1302,6),INDEX('LŠZ H'!A$2:AM$2000,B1302,6))</f>
        <v>0</v>
      </c>
      <c r="G1302" s="258">
        <f>IF(A1302="P",INDEX('LŠZ P'!A$2:AN$2000,B1302,21),INDEX('LŠZ H'!A$2:AM$2000,B1302,21))</f>
        <v>0</v>
      </c>
      <c r="H1302" s="298">
        <f>IF(A1302="P",INDEX('LŠZ P'!A$2:AN$2000,B1302,17),INDEX('LŠZ H'!A$2:AM$2000,B1302,17))</f>
        <v>0</v>
      </c>
      <c r="I1302" s="226"/>
      <c r="J1302" s="258">
        <f>IF(A1302="P",INDEX('LŠZ P'!A$2:AN$2000,B1302,2),INDEX('LŠZ H'!A$2:AM$2000,B1302,2))</f>
        <v>0</v>
      </c>
      <c r="K1302" s="299" t="str">
        <f>IF(A1302="P",CONCATENATE(INDEX('LŠZ P'!A$2:AN$2000,B1302,24),",",INDEX('LŠZ P'!A$2:AN$2000,B1302,26)," ",INDEX('LŠZ P'!A$2:AN$2000,B1302,25)),CONCATENATE(INDEX('LŠZ H'!A$2:AM$2000,B1302,24),",",INDEX('LŠZ H'!A$2:AM$2000,B1302,26)," ",INDEX('LŠZ H'!A$2:AM$2000,B1302,25)))</f>
        <v xml:space="preserve">, </v>
      </c>
      <c r="L1302" s="297">
        <f>IF(A1302="P",INDEX('LŠZ P'!A$2:AN$2000,B1302,20),INDEX('LŠZ H'!A$2:AM$2000,B1302,20))</f>
        <v>0</v>
      </c>
      <c r="M1302" s="297" t="str">
        <f>IF(A1302="P",CONCATENATE(INDEX('LŠZ P'!A$2:AN$2000,B1302,3),"/",INDEX('LŠZ P'!A$2:AN$2000,B1302,4)),CONCATENATE(INDEX('LŠZ H'!A$2:AM$2000,B1302,3),"/",INDEX('LŠZ H'!A$2:AM$2000,B1302,4)))</f>
        <v>/</v>
      </c>
      <c r="N1302" s="297" t="str">
        <f>IF(A1302="P",CONCATENATE(INDEX('LŠZ P'!A$2:AN$2000,B1302,23),";",INDEX('LŠZ P'!A$2:AN$2000,B1302,42)),CONCATENATE(INDEX('LŠZ H'!A$2:AM$2000,B1302,23),";",INDEX('LŠZ H'!A$2:AM$2000,B1302,39)))</f>
        <v>;</v>
      </c>
      <c r="O1302" s="303"/>
      <c r="P1302" s="397"/>
    </row>
    <row r="1303" spans="1:16" s="395" customFormat="1">
      <c r="A1303" s="300"/>
      <c r="B1303" s="398"/>
      <c r="C1303" s="295">
        <v>1300</v>
      </c>
      <c r="D1303" s="225">
        <f>IF(A1303="P",INDEX('LŠZ P'!A$2:AN$2000,B1303,11),INDEX('LŠZ H'!A$2:AM$2000,B1303,11))</f>
        <v>0</v>
      </c>
      <c r="E1303" s="297">
        <f>IF(A1303="P",INDEX('LŠZ P'!A$2:AN$2000,B1303,5),INDEX('LŠZ H'!A$2:AM$2000,B1303,5))</f>
        <v>0</v>
      </c>
      <c r="F1303" s="298">
        <f>IF(A1303="P",INDEX('LŠZ P'!A$2:AN$2000,B1303,6),INDEX('LŠZ H'!A$2:AM$2000,B1303,6))</f>
        <v>0</v>
      </c>
      <c r="G1303" s="258">
        <f>IF(A1303="P",INDEX('LŠZ P'!A$2:AN$2000,B1303,21),INDEX('LŠZ H'!A$2:AM$2000,B1303,21))</f>
        <v>0</v>
      </c>
      <c r="H1303" s="298">
        <f>IF(A1303="P",INDEX('LŠZ P'!A$2:AN$2000,B1303,17),INDEX('LŠZ H'!A$2:AM$2000,B1303,17))</f>
        <v>0</v>
      </c>
      <c r="I1303" s="226"/>
      <c r="J1303" s="258">
        <f>IF(A1303="P",INDEX('LŠZ P'!A$2:AN$2000,B1303,2),INDEX('LŠZ H'!A$2:AM$2000,B1303,2))</f>
        <v>0</v>
      </c>
      <c r="K1303" s="299" t="str">
        <f>IF(A1303="P",CONCATENATE(INDEX('LŠZ P'!A$2:AN$2000,B1303,24),",",INDEX('LŠZ P'!A$2:AN$2000,B1303,26)," ",INDEX('LŠZ P'!A$2:AN$2000,B1303,25)),CONCATENATE(INDEX('LŠZ H'!A$2:AM$2000,B1303,24),",",INDEX('LŠZ H'!A$2:AM$2000,B1303,26)," ",INDEX('LŠZ H'!A$2:AM$2000,B1303,25)))</f>
        <v xml:space="preserve">, </v>
      </c>
      <c r="L1303" s="297">
        <f>IF(A1303="P",INDEX('LŠZ P'!A$2:AN$2000,B1303,20),INDEX('LŠZ H'!A$2:AM$2000,B1303,20))</f>
        <v>0</v>
      </c>
      <c r="M1303" s="297" t="str">
        <f>IF(A1303="P",CONCATENATE(INDEX('LŠZ P'!A$2:AN$2000,B1303,3),"/",INDEX('LŠZ P'!A$2:AN$2000,B1303,4)),CONCATENATE(INDEX('LŠZ H'!A$2:AM$2000,B1303,3),"/",INDEX('LŠZ H'!A$2:AM$2000,B1303,4)))</f>
        <v>/</v>
      </c>
      <c r="N1303" s="297" t="str">
        <f>IF(A1303="P",CONCATENATE(INDEX('LŠZ P'!A$2:AN$2000,B1303,23),";",INDEX('LŠZ P'!A$2:AN$2000,B1303,42)),CONCATENATE(INDEX('LŠZ H'!A$2:AM$2000,B1303,23),";",INDEX('LŠZ H'!A$2:AM$2000,B1303,39)))</f>
        <v>;</v>
      </c>
      <c r="O1303" s="303"/>
      <c r="P1303" s="397"/>
    </row>
    <row r="1304" spans="1:16" s="395" customFormat="1">
      <c r="A1304" s="300"/>
      <c r="B1304" s="398"/>
      <c r="C1304" s="295">
        <v>1301</v>
      </c>
      <c r="D1304" s="225">
        <f>IF(A1304="P",INDEX('LŠZ P'!A$2:AN$2000,B1304,11),INDEX('LŠZ H'!A$2:AM$2000,B1304,11))</f>
        <v>0</v>
      </c>
      <c r="E1304" s="297">
        <f>IF(A1304="P",INDEX('LŠZ P'!A$2:AN$2000,B1304,5),INDEX('LŠZ H'!A$2:AM$2000,B1304,5))</f>
        <v>0</v>
      </c>
      <c r="F1304" s="298">
        <f>IF(A1304="P",INDEX('LŠZ P'!A$2:AN$2000,B1304,6),INDEX('LŠZ H'!A$2:AM$2000,B1304,6))</f>
        <v>0</v>
      </c>
      <c r="G1304" s="258">
        <f>IF(A1304="P",INDEX('LŠZ P'!A$2:AN$2000,B1304,21),INDEX('LŠZ H'!A$2:AM$2000,B1304,21))</f>
        <v>0</v>
      </c>
      <c r="H1304" s="298">
        <f>IF(A1304="P",INDEX('LŠZ P'!A$2:AN$2000,B1304,17),INDEX('LŠZ H'!A$2:AM$2000,B1304,17))</f>
        <v>0</v>
      </c>
      <c r="I1304" s="226"/>
      <c r="J1304" s="258">
        <f>IF(A1304="P",INDEX('LŠZ P'!A$2:AN$2000,B1304,2),INDEX('LŠZ H'!A$2:AM$2000,B1304,2))</f>
        <v>0</v>
      </c>
      <c r="K1304" s="299" t="str">
        <f>IF(A1304="P",CONCATENATE(INDEX('LŠZ P'!A$2:AN$2000,B1304,24),",",INDEX('LŠZ P'!A$2:AN$2000,B1304,26)," ",INDEX('LŠZ P'!A$2:AN$2000,B1304,25)),CONCATENATE(INDEX('LŠZ H'!A$2:AM$2000,B1304,24),",",INDEX('LŠZ H'!A$2:AM$2000,B1304,26)," ",INDEX('LŠZ H'!A$2:AM$2000,B1304,25)))</f>
        <v xml:space="preserve">, </v>
      </c>
      <c r="L1304" s="297">
        <f>IF(A1304="P",INDEX('LŠZ P'!A$2:AN$2000,B1304,20),INDEX('LŠZ H'!A$2:AM$2000,B1304,20))</f>
        <v>0</v>
      </c>
      <c r="M1304" s="297" t="str">
        <f>IF(A1304="P",CONCATENATE(INDEX('LŠZ P'!A$2:AN$2000,B1304,3),"/",INDEX('LŠZ P'!A$2:AN$2000,B1304,4)),CONCATENATE(INDEX('LŠZ H'!A$2:AM$2000,B1304,3),"/",INDEX('LŠZ H'!A$2:AM$2000,B1304,4)))</f>
        <v>/</v>
      </c>
      <c r="N1304" s="297" t="str">
        <f>IF(A1304="P",CONCATENATE(INDEX('LŠZ P'!A$2:AN$2000,B1304,23),";",INDEX('LŠZ P'!A$2:AN$2000,B1304,42)),CONCATENATE(INDEX('LŠZ H'!A$2:AM$2000,B1304,23),";",INDEX('LŠZ H'!A$2:AM$2000,B1304,39)))</f>
        <v>;</v>
      </c>
      <c r="O1304" s="303"/>
      <c r="P1304" s="397"/>
    </row>
    <row r="1305" spans="1:16" s="395" customFormat="1">
      <c r="A1305" s="300"/>
      <c r="B1305" s="398"/>
      <c r="C1305" s="295">
        <v>1302</v>
      </c>
      <c r="D1305" s="225">
        <f>IF(A1305="P",INDEX('LŠZ P'!A$2:AN$2000,B1305,11),INDEX('LŠZ H'!A$2:AM$2000,B1305,11))</f>
        <v>0</v>
      </c>
      <c r="E1305" s="297">
        <f>IF(A1305="P",INDEX('LŠZ P'!A$2:AN$2000,B1305,5),INDEX('LŠZ H'!A$2:AM$2000,B1305,5))</f>
        <v>0</v>
      </c>
      <c r="F1305" s="298">
        <f>IF(A1305="P",INDEX('LŠZ P'!A$2:AN$2000,B1305,6),INDEX('LŠZ H'!A$2:AM$2000,B1305,6))</f>
        <v>0</v>
      </c>
      <c r="G1305" s="258">
        <f>IF(A1305="P",INDEX('LŠZ P'!A$2:AN$2000,B1305,21),INDEX('LŠZ H'!A$2:AM$2000,B1305,21))</f>
        <v>0</v>
      </c>
      <c r="H1305" s="298">
        <f>IF(A1305="P",INDEX('LŠZ P'!A$2:AN$2000,B1305,17),INDEX('LŠZ H'!A$2:AM$2000,B1305,17))</f>
        <v>0</v>
      </c>
      <c r="I1305" s="226"/>
      <c r="J1305" s="258">
        <f>IF(A1305="P",INDEX('LŠZ P'!A$2:AN$2000,B1305,2),INDEX('LŠZ H'!A$2:AM$2000,B1305,2))</f>
        <v>0</v>
      </c>
      <c r="K1305" s="299" t="str">
        <f>IF(A1305="P",CONCATENATE(INDEX('LŠZ P'!A$2:AN$2000,B1305,24),",",INDEX('LŠZ P'!A$2:AN$2000,B1305,26)," ",INDEX('LŠZ P'!A$2:AN$2000,B1305,25)),CONCATENATE(INDEX('LŠZ H'!A$2:AM$2000,B1305,24),",",INDEX('LŠZ H'!A$2:AM$2000,B1305,26)," ",INDEX('LŠZ H'!A$2:AM$2000,B1305,25)))</f>
        <v xml:space="preserve">, </v>
      </c>
      <c r="L1305" s="297">
        <f>IF(A1305="P",INDEX('LŠZ P'!A$2:AN$2000,B1305,20),INDEX('LŠZ H'!A$2:AM$2000,B1305,20))</f>
        <v>0</v>
      </c>
      <c r="M1305" s="297" t="str">
        <f>IF(A1305="P",CONCATENATE(INDEX('LŠZ P'!A$2:AN$2000,B1305,3),"/",INDEX('LŠZ P'!A$2:AN$2000,B1305,4)),CONCATENATE(INDEX('LŠZ H'!A$2:AM$2000,B1305,3),"/",INDEX('LŠZ H'!A$2:AM$2000,B1305,4)))</f>
        <v>/</v>
      </c>
      <c r="N1305" s="297" t="str">
        <f>IF(A1305="P",CONCATENATE(INDEX('LŠZ P'!A$2:AN$2000,B1305,23),";",INDEX('LŠZ P'!A$2:AN$2000,B1305,42)),CONCATENATE(INDEX('LŠZ H'!A$2:AM$2000,B1305,23),";",INDEX('LŠZ H'!A$2:AM$2000,B1305,39)))</f>
        <v>;</v>
      </c>
      <c r="O1305" s="303"/>
      <c r="P1305" s="397"/>
    </row>
    <row r="1306" spans="1:16" s="395" customFormat="1">
      <c r="A1306" s="300"/>
      <c r="B1306" s="398"/>
      <c r="C1306" s="295">
        <v>1303</v>
      </c>
      <c r="D1306" s="225">
        <f>IF(A1306="P",INDEX('LŠZ P'!A$2:AN$2000,B1306,11),INDEX('LŠZ H'!A$2:AM$2000,B1306,11))</f>
        <v>0</v>
      </c>
      <c r="E1306" s="297">
        <f>IF(A1306="P",INDEX('LŠZ P'!A$2:AN$2000,B1306,5),INDEX('LŠZ H'!A$2:AM$2000,B1306,5))</f>
        <v>0</v>
      </c>
      <c r="F1306" s="298">
        <f>IF(A1306="P",INDEX('LŠZ P'!A$2:AN$2000,B1306,6),INDEX('LŠZ H'!A$2:AM$2000,B1306,6))</f>
        <v>0</v>
      </c>
      <c r="G1306" s="258">
        <f>IF(A1306="P",INDEX('LŠZ P'!A$2:AN$2000,B1306,21),INDEX('LŠZ H'!A$2:AM$2000,B1306,21))</f>
        <v>0</v>
      </c>
      <c r="H1306" s="298">
        <f>IF(A1306="P",INDEX('LŠZ P'!A$2:AN$2000,B1306,17),INDEX('LŠZ H'!A$2:AM$2000,B1306,17))</f>
        <v>0</v>
      </c>
      <c r="I1306" s="226"/>
      <c r="J1306" s="258">
        <f>IF(A1306="P",INDEX('LŠZ P'!A$2:AN$2000,B1306,2),INDEX('LŠZ H'!A$2:AM$2000,B1306,2))</f>
        <v>0</v>
      </c>
      <c r="K1306" s="299" t="str">
        <f>IF(A1306="P",CONCATENATE(INDEX('LŠZ P'!A$2:AN$2000,B1306,24),",",INDEX('LŠZ P'!A$2:AN$2000,B1306,26)," ",INDEX('LŠZ P'!A$2:AN$2000,B1306,25)),CONCATENATE(INDEX('LŠZ H'!A$2:AM$2000,B1306,24),",",INDEX('LŠZ H'!A$2:AM$2000,B1306,26)," ",INDEX('LŠZ H'!A$2:AM$2000,B1306,25)))</f>
        <v xml:space="preserve">, </v>
      </c>
      <c r="L1306" s="297">
        <f>IF(A1306="P",INDEX('LŠZ P'!A$2:AN$2000,B1306,20),INDEX('LŠZ H'!A$2:AM$2000,B1306,20))</f>
        <v>0</v>
      </c>
      <c r="M1306" s="297" t="str">
        <f>IF(A1306="P",CONCATENATE(INDEX('LŠZ P'!A$2:AN$2000,B1306,3),"/",INDEX('LŠZ P'!A$2:AN$2000,B1306,4)),CONCATENATE(INDEX('LŠZ H'!A$2:AM$2000,B1306,3),"/",INDEX('LŠZ H'!A$2:AM$2000,B1306,4)))</f>
        <v>/</v>
      </c>
      <c r="N1306" s="297" t="str">
        <f>IF(A1306="P",CONCATENATE(INDEX('LŠZ P'!A$2:AN$2000,B1306,23),";",INDEX('LŠZ P'!A$2:AN$2000,B1306,42)),CONCATENATE(INDEX('LŠZ H'!A$2:AM$2000,B1306,23),";",INDEX('LŠZ H'!A$2:AM$2000,B1306,39)))</f>
        <v>;</v>
      </c>
      <c r="O1306" s="303"/>
      <c r="P1306" s="397"/>
    </row>
    <row r="1307" spans="1:16" s="395" customFormat="1">
      <c r="A1307" s="300"/>
      <c r="B1307" s="398"/>
      <c r="C1307" s="295">
        <v>1304</v>
      </c>
      <c r="D1307" s="225">
        <f>IF(A1307="P",INDEX('LŠZ P'!A$2:AN$2000,B1307,11),INDEX('LŠZ H'!A$2:AM$2000,B1307,11))</f>
        <v>0</v>
      </c>
      <c r="E1307" s="297">
        <f>IF(A1307="P",INDEX('LŠZ P'!A$2:AN$2000,B1307,5),INDEX('LŠZ H'!A$2:AM$2000,B1307,5))</f>
        <v>0</v>
      </c>
      <c r="F1307" s="298">
        <f>IF(A1307="P",INDEX('LŠZ P'!A$2:AN$2000,B1307,6),INDEX('LŠZ H'!A$2:AM$2000,B1307,6))</f>
        <v>0</v>
      </c>
      <c r="G1307" s="258">
        <f>IF(A1307="P",INDEX('LŠZ P'!A$2:AN$2000,B1307,21),INDEX('LŠZ H'!A$2:AM$2000,B1307,21))</f>
        <v>0</v>
      </c>
      <c r="H1307" s="298">
        <f>IF(A1307="P",INDEX('LŠZ P'!A$2:AN$2000,B1307,17),INDEX('LŠZ H'!A$2:AM$2000,B1307,17))</f>
        <v>0</v>
      </c>
      <c r="I1307" s="226"/>
      <c r="J1307" s="258">
        <f>IF(A1307="P",INDEX('LŠZ P'!A$2:AN$2000,B1307,2),INDEX('LŠZ H'!A$2:AM$2000,B1307,2))</f>
        <v>0</v>
      </c>
      <c r="K1307" s="299" t="str">
        <f>IF(A1307="P",CONCATENATE(INDEX('LŠZ P'!A$2:AN$2000,B1307,24),",",INDEX('LŠZ P'!A$2:AN$2000,B1307,26)," ",INDEX('LŠZ P'!A$2:AN$2000,B1307,25)),CONCATENATE(INDEX('LŠZ H'!A$2:AM$2000,B1307,24),",",INDEX('LŠZ H'!A$2:AM$2000,B1307,26)," ",INDEX('LŠZ H'!A$2:AM$2000,B1307,25)))</f>
        <v xml:space="preserve">, </v>
      </c>
      <c r="L1307" s="297">
        <f>IF(A1307="P",INDEX('LŠZ P'!A$2:AN$2000,B1307,20),INDEX('LŠZ H'!A$2:AM$2000,B1307,20))</f>
        <v>0</v>
      </c>
      <c r="M1307" s="297" t="str">
        <f>IF(A1307="P",CONCATENATE(INDEX('LŠZ P'!A$2:AN$2000,B1307,3),"/",INDEX('LŠZ P'!A$2:AN$2000,B1307,4)),CONCATENATE(INDEX('LŠZ H'!A$2:AM$2000,B1307,3),"/",INDEX('LŠZ H'!A$2:AM$2000,B1307,4)))</f>
        <v>/</v>
      </c>
      <c r="N1307" s="297" t="str">
        <f>IF(A1307="P",CONCATENATE(INDEX('LŠZ P'!A$2:AN$2000,B1307,23),";",INDEX('LŠZ P'!A$2:AN$2000,B1307,42)),CONCATENATE(INDEX('LŠZ H'!A$2:AM$2000,B1307,23),";",INDEX('LŠZ H'!A$2:AM$2000,B1307,39)))</f>
        <v>;</v>
      </c>
      <c r="O1307" s="303"/>
      <c r="P1307" s="397"/>
    </row>
    <row r="1308" spans="1:16" s="395" customFormat="1">
      <c r="A1308" s="300"/>
      <c r="B1308" s="398"/>
      <c r="C1308" s="295">
        <v>1305</v>
      </c>
      <c r="D1308" s="225">
        <f>IF(A1308="P",INDEX('LŠZ P'!A$2:AN$2000,B1308,11),INDEX('LŠZ H'!A$2:AM$2000,B1308,11))</f>
        <v>0</v>
      </c>
      <c r="E1308" s="297">
        <f>IF(A1308="P",INDEX('LŠZ P'!A$2:AN$2000,B1308,5),INDEX('LŠZ H'!A$2:AM$2000,B1308,5))</f>
        <v>0</v>
      </c>
      <c r="F1308" s="298">
        <f>IF(A1308="P",INDEX('LŠZ P'!A$2:AN$2000,B1308,6),INDEX('LŠZ H'!A$2:AM$2000,B1308,6))</f>
        <v>0</v>
      </c>
      <c r="G1308" s="258">
        <f>IF(A1308="P",INDEX('LŠZ P'!A$2:AN$2000,B1308,21),INDEX('LŠZ H'!A$2:AM$2000,B1308,21))</f>
        <v>0</v>
      </c>
      <c r="H1308" s="298">
        <f>IF(A1308="P",INDEX('LŠZ P'!A$2:AN$2000,B1308,17),INDEX('LŠZ H'!A$2:AM$2000,B1308,17))</f>
        <v>0</v>
      </c>
      <c r="I1308" s="226"/>
      <c r="J1308" s="258">
        <f>IF(A1308="P",INDEX('LŠZ P'!A$2:AN$2000,B1308,2),INDEX('LŠZ H'!A$2:AM$2000,B1308,2))</f>
        <v>0</v>
      </c>
      <c r="K1308" s="299" t="str">
        <f>IF(A1308="P",CONCATENATE(INDEX('LŠZ P'!A$2:AN$2000,B1308,24),",",INDEX('LŠZ P'!A$2:AN$2000,B1308,26)," ",INDEX('LŠZ P'!A$2:AN$2000,B1308,25)),CONCATENATE(INDEX('LŠZ H'!A$2:AM$2000,B1308,24),",",INDEX('LŠZ H'!A$2:AM$2000,B1308,26)," ",INDEX('LŠZ H'!A$2:AM$2000,B1308,25)))</f>
        <v xml:space="preserve">, </v>
      </c>
      <c r="L1308" s="297">
        <f>IF(A1308="P",INDEX('LŠZ P'!A$2:AN$2000,B1308,20),INDEX('LŠZ H'!A$2:AM$2000,B1308,20))</f>
        <v>0</v>
      </c>
      <c r="M1308" s="297" t="str">
        <f>IF(A1308="P",CONCATENATE(INDEX('LŠZ P'!A$2:AN$2000,B1308,3),"/",INDEX('LŠZ P'!A$2:AN$2000,B1308,4)),CONCATENATE(INDEX('LŠZ H'!A$2:AM$2000,B1308,3),"/",INDEX('LŠZ H'!A$2:AM$2000,B1308,4)))</f>
        <v>/</v>
      </c>
      <c r="N1308" s="297" t="str">
        <f>IF(A1308="P",CONCATENATE(INDEX('LŠZ P'!A$2:AN$2000,B1308,23),";",INDEX('LŠZ P'!A$2:AN$2000,B1308,42)),CONCATENATE(INDEX('LŠZ H'!A$2:AM$2000,B1308,23),";",INDEX('LŠZ H'!A$2:AM$2000,B1308,39)))</f>
        <v>;</v>
      </c>
      <c r="O1308" s="303"/>
      <c r="P1308" s="397"/>
    </row>
    <row r="1309" spans="1:16" s="395" customFormat="1">
      <c r="A1309" s="300"/>
      <c r="B1309" s="398"/>
      <c r="C1309" s="295">
        <v>1306</v>
      </c>
      <c r="D1309" s="225">
        <f>IF(A1309="P",INDEX('LŠZ P'!A$2:AN$2000,B1309,11),INDEX('LŠZ H'!A$2:AM$2000,B1309,11))</f>
        <v>0</v>
      </c>
      <c r="E1309" s="297">
        <f>IF(A1309="P",INDEX('LŠZ P'!A$2:AN$2000,B1309,5),INDEX('LŠZ H'!A$2:AM$2000,B1309,5))</f>
        <v>0</v>
      </c>
      <c r="F1309" s="298">
        <f>IF(A1309="P",INDEX('LŠZ P'!A$2:AN$2000,B1309,6),INDEX('LŠZ H'!A$2:AM$2000,B1309,6))</f>
        <v>0</v>
      </c>
      <c r="G1309" s="258">
        <f>IF(A1309="P",INDEX('LŠZ P'!A$2:AN$2000,B1309,21),INDEX('LŠZ H'!A$2:AM$2000,B1309,21))</f>
        <v>0</v>
      </c>
      <c r="H1309" s="298">
        <f>IF(A1309="P",INDEX('LŠZ P'!A$2:AN$2000,B1309,17),INDEX('LŠZ H'!A$2:AM$2000,B1309,17))</f>
        <v>0</v>
      </c>
      <c r="I1309" s="226"/>
      <c r="J1309" s="258">
        <f>IF(A1309="P",INDEX('LŠZ P'!A$2:AN$2000,B1309,2),INDEX('LŠZ H'!A$2:AM$2000,B1309,2))</f>
        <v>0</v>
      </c>
      <c r="K1309" s="299" t="str">
        <f>IF(A1309="P",CONCATENATE(INDEX('LŠZ P'!A$2:AN$2000,B1309,24),",",INDEX('LŠZ P'!A$2:AN$2000,B1309,26)," ",INDEX('LŠZ P'!A$2:AN$2000,B1309,25)),CONCATENATE(INDEX('LŠZ H'!A$2:AM$2000,B1309,24),",",INDEX('LŠZ H'!A$2:AM$2000,B1309,26)," ",INDEX('LŠZ H'!A$2:AM$2000,B1309,25)))</f>
        <v xml:space="preserve">, </v>
      </c>
      <c r="L1309" s="297">
        <f>IF(A1309="P",INDEX('LŠZ P'!A$2:AN$2000,B1309,20),INDEX('LŠZ H'!A$2:AM$2000,B1309,20))</f>
        <v>0</v>
      </c>
      <c r="M1309" s="297" t="str">
        <f>IF(A1309="P",CONCATENATE(INDEX('LŠZ P'!A$2:AN$2000,B1309,3),"/",INDEX('LŠZ P'!A$2:AN$2000,B1309,4)),CONCATENATE(INDEX('LŠZ H'!A$2:AM$2000,B1309,3),"/",INDEX('LŠZ H'!A$2:AM$2000,B1309,4)))</f>
        <v>/</v>
      </c>
      <c r="N1309" s="297" t="str">
        <f>IF(A1309="P",CONCATENATE(INDEX('LŠZ P'!A$2:AN$2000,B1309,23),";",INDEX('LŠZ P'!A$2:AN$2000,B1309,42)),CONCATENATE(INDEX('LŠZ H'!A$2:AM$2000,B1309,23),";",INDEX('LŠZ H'!A$2:AM$2000,B1309,39)))</f>
        <v>;</v>
      </c>
      <c r="O1309" s="303"/>
      <c r="P1309" s="397"/>
    </row>
    <row r="1310" spans="1:16" s="395" customFormat="1">
      <c r="A1310" s="300"/>
      <c r="B1310" s="398"/>
      <c r="C1310" s="295">
        <v>1307</v>
      </c>
      <c r="D1310" s="225">
        <f>IF(A1310="P",INDEX('LŠZ P'!A$2:AN$2000,B1310,11),INDEX('LŠZ H'!A$2:AM$2000,B1310,11))</f>
        <v>0</v>
      </c>
      <c r="E1310" s="297">
        <f>IF(A1310="P",INDEX('LŠZ P'!A$2:AN$2000,B1310,5),INDEX('LŠZ H'!A$2:AM$2000,B1310,5))</f>
        <v>0</v>
      </c>
      <c r="F1310" s="298">
        <f>IF(A1310="P",INDEX('LŠZ P'!A$2:AN$2000,B1310,6),INDEX('LŠZ H'!A$2:AM$2000,B1310,6))</f>
        <v>0</v>
      </c>
      <c r="G1310" s="258">
        <f>IF(A1310="P",INDEX('LŠZ P'!A$2:AN$2000,B1310,21),INDEX('LŠZ H'!A$2:AM$2000,B1310,21))</f>
        <v>0</v>
      </c>
      <c r="H1310" s="298">
        <f>IF(A1310="P",INDEX('LŠZ P'!A$2:AN$2000,B1310,17),INDEX('LŠZ H'!A$2:AM$2000,B1310,17))</f>
        <v>0</v>
      </c>
      <c r="I1310" s="226"/>
      <c r="J1310" s="258">
        <f>IF(A1310="P",INDEX('LŠZ P'!A$2:AN$2000,B1310,2),INDEX('LŠZ H'!A$2:AM$2000,B1310,2))</f>
        <v>0</v>
      </c>
      <c r="K1310" s="299" t="str">
        <f>IF(A1310="P",CONCATENATE(INDEX('LŠZ P'!A$2:AN$2000,B1310,24),",",INDEX('LŠZ P'!A$2:AN$2000,B1310,26)," ",INDEX('LŠZ P'!A$2:AN$2000,B1310,25)),CONCATENATE(INDEX('LŠZ H'!A$2:AM$2000,B1310,24),",",INDEX('LŠZ H'!A$2:AM$2000,B1310,26)," ",INDEX('LŠZ H'!A$2:AM$2000,B1310,25)))</f>
        <v xml:space="preserve">, </v>
      </c>
      <c r="L1310" s="297">
        <f>IF(A1310="P",INDEX('LŠZ P'!A$2:AN$2000,B1310,20),INDEX('LŠZ H'!A$2:AM$2000,B1310,20))</f>
        <v>0</v>
      </c>
      <c r="M1310" s="297" t="str">
        <f>IF(A1310="P",CONCATENATE(INDEX('LŠZ P'!A$2:AN$2000,B1310,3),"/",INDEX('LŠZ P'!A$2:AN$2000,B1310,4)),CONCATENATE(INDEX('LŠZ H'!A$2:AM$2000,B1310,3),"/",INDEX('LŠZ H'!A$2:AM$2000,B1310,4)))</f>
        <v>/</v>
      </c>
      <c r="N1310" s="297" t="str">
        <f>IF(A1310="P",CONCATENATE(INDEX('LŠZ P'!A$2:AN$2000,B1310,23),";",INDEX('LŠZ P'!A$2:AN$2000,B1310,42)),CONCATENATE(INDEX('LŠZ H'!A$2:AM$2000,B1310,23),";",INDEX('LŠZ H'!A$2:AM$2000,B1310,39)))</f>
        <v>;</v>
      </c>
      <c r="O1310" s="303"/>
      <c r="P1310" s="397"/>
    </row>
    <row r="1311" spans="1:16" s="395" customFormat="1">
      <c r="A1311" s="300"/>
      <c r="B1311" s="398"/>
      <c r="C1311" s="295">
        <v>1308</v>
      </c>
      <c r="D1311" s="225">
        <f>IF(A1311="P",INDEX('LŠZ P'!A$2:AN$2000,B1311,11),INDEX('LŠZ H'!A$2:AM$2000,B1311,11))</f>
        <v>0</v>
      </c>
      <c r="E1311" s="297">
        <f>IF(A1311="P",INDEX('LŠZ P'!A$2:AN$2000,B1311,5),INDEX('LŠZ H'!A$2:AM$2000,B1311,5))</f>
        <v>0</v>
      </c>
      <c r="F1311" s="298">
        <f>IF(A1311="P",INDEX('LŠZ P'!A$2:AN$2000,B1311,6),INDEX('LŠZ H'!A$2:AM$2000,B1311,6))</f>
        <v>0</v>
      </c>
      <c r="G1311" s="258">
        <f>IF(A1311="P",INDEX('LŠZ P'!A$2:AN$2000,B1311,21),INDEX('LŠZ H'!A$2:AM$2000,B1311,21))</f>
        <v>0</v>
      </c>
      <c r="H1311" s="298">
        <f>IF(A1311="P",INDEX('LŠZ P'!A$2:AN$2000,B1311,17),INDEX('LŠZ H'!A$2:AM$2000,B1311,17))</f>
        <v>0</v>
      </c>
      <c r="I1311" s="226"/>
      <c r="J1311" s="258">
        <f>IF(A1311="P",INDEX('LŠZ P'!A$2:AN$2000,B1311,2),INDEX('LŠZ H'!A$2:AM$2000,B1311,2))</f>
        <v>0</v>
      </c>
      <c r="K1311" s="299" t="str">
        <f>IF(A1311="P",CONCATENATE(INDEX('LŠZ P'!A$2:AN$2000,B1311,24),",",INDEX('LŠZ P'!A$2:AN$2000,B1311,26)," ",INDEX('LŠZ P'!A$2:AN$2000,B1311,25)),CONCATENATE(INDEX('LŠZ H'!A$2:AM$2000,B1311,24),",",INDEX('LŠZ H'!A$2:AM$2000,B1311,26)," ",INDEX('LŠZ H'!A$2:AM$2000,B1311,25)))</f>
        <v xml:space="preserve">, </v>
      </c>
      <c r="L1311" s="297">
        <f>IF(A1311="P",INDEX('LŠZ P'!A$2:AN$2000,B1311,20),INDEX('LŠZ H'!A$2:AM$2000,B1311,20))</f>
        <v>0</v>
      </c>
      <c r="M1311" s="297" t="str">
        <f>IF(A1311="P",CONCATENATE(INDEX('LŠZ P'!A$2:AN$2000,B1311,3),"/",INDEX('LŠZ P'!A$2:AN$2000,B1311,4)),CONCATENATE(INDEX('LŠZ H'!A$2:AM$2000,B1311,3),"/",INDEX('LŠZ H'!A$2:AM$2000,B1311,4)))</f>
        <v>/</v>
      </c>
      <c r="N1311" s="297" t="str">
        <f>IF(A1311="P",CONCATENATE(INDEX('LŠZ P'!A$2:AN$2000,B1311,23),";",INDEX('LŠZ P'!A$2:AN$2000,B1311,42)),CONCATENATE(INDEX('LŠZ H'!A$2:AM$2000,B1311,23),";",INDEX('LŠZ H'!A$2:AM$2000,B1311,39)))</f>
        <v>;</v>
      </c>
      <c r="O1311" s="303"/>
      <c r="P1311" s="397"/>
    </row>
    <row r="1312" spans="1:16" s="395" customFormat="1">
      <c r="A1312" s="300"/>
      <c r="B1312" s="398"/>
      <c r="C1312" s="295">
        <v>1309</v>
      </c>
      <c r="D1312" s="225">
        <f>IF(A1312="P",INDEX('LŠZ P'!A$2:AN$2000,B1312,11),INDEX('LŠZ H'!A$2:AM$2000,B1312,11))</f>
        <v>0</v>
      </c>
      <c r="E1312" s="297">
        <f>IF(A1312="P",INDEX('LŠZ P'!A$2:AN$2000,B1312,5),INDEX('LŠZ H'!A$2:AM$2000,B1312,5))</f>
        <v>0</v>
      </c>
      <c r="F1312" s="298">
        <f>IF(A1312="P",INDEX('LŠZ P'!A$2:AN$2000,B1312,6),INDEX('LŠZ H'!A$2:AM$2000,B1312,6))</f>
        <v>0</v>
      </c>
      <c r="G1312" s="258">
        <f>IF(A1312="P",INDEX('LŠZ P'!A$2:AN$2000,B1312,21),INDEX('LŠZ H'!A$2:AM$2000,B1312,21))</f>
        <v>0</v>
      </c>
      <c r="H1312" s="298">
        <f>IF(A1312="P",INDEX('LŠZ P'!A$2:AN$2000,B1312,17),INDEX('LŠZ H'!A$2:AM$2000,B1312,17))</f>
        <v>0</v>
      </c>
      <c r="I1312" s="226"/>
      <c r="J1312" s="258">
        <f>IF(A1312="P",INDEX('LŠZ P'!A$2:AN$2000,B1312,2),INDEX('LŠZ H'!A$2:AM$2000,B1312,2))</f>
        <v>0</v>
      </c>
      <c r="K1312" s="299" t="str">
        <f>IF(A1312="P",CONCATENATE(INDEX('LŠZ P'!A$2:AN$2000,B1312,24),",",INDEX('LŠZ P'!A$2:AN$2000,B1312,26)," ",INDEX('LŠZ P'!A$2:AN$2000,B1312,25)),CONCATENATE(INDEX('LŠZ H'!A$2:AM$2000,B1312,24),",",INDEX('LŠZ H'!A$2:AM$2000,B1312,26)," ",INDEX('LŠZ H'!A$2:AM$2000,B1312,25)))</f>
        <v xml:space="preserve">, </v>
      </c>
      <c r="L1312" s="297">
        <f>IF(A1312="P",INDEX('LŠZ P'!A$2:AN$2000,B1312,20),INDEX('LŠZ H'!A$2:AM$2000,B1312,20))</f>
        <v>0</v>
      </c>
      <c r="M1312" s="297" t="str">
        <f>IF(A1312="P",CONCATENATE(INDEX('LŠZ P'!A$2:AN$2000,B1312,3),"/",INDEX('LŠZ P'!A$2:AN$2000,B1312,4)),CONCATENATE(INDEX('LŠZ H'!A$2:AM$2000,B1312,3),"/",INDEX('LŠZ H'!A$2:AM$2000,B1312,4)))</f>
        <v>/</v>
      </c>
      <c r="N1312" s="297" t="str">
        <f>IF(A1312="P",CONCATENATE(INDEX('LŠZ P'!A$2:AN$2000,B1312,23),";",INDEX('LŠZ P'!A$2:AN$2000,B1312,42)),CONCATENATE(INDEX('LŠZ H'!A$2:AM$2000,B1312,23),";",INDEX('LŠZ H'!A$2:AM$2000,B1312,39)))</f>
        <v>;</v>
      </c>
      <c r="O1312" s="303"/>
      <c r="P1312" s="397"/>
    </row>
    <row r="1313" spans="1:16" s="395" customFormat="1">
      <c r="A1313" s="300"/>
      <c r="B1313" s="398"/>
      <c r="C1313" s="295">
        <v>1310</v>
      </c>
      <c r="D1313" s="225">
        <f>IF(A1313="P",INDEX('LŠZ P'!A$2:AN$2000,B1313,11),INDEX('LŠZ H'!A$2:AM$2000,B1313,11))</f>
        <v>0</v>
      </c>
      <c r="E1313" s="297">
        <f>IF(A1313="P",INDEX('LŠZ P'!A$2:AN$2000,B1313,5),INDEX('LŠZ H'!A$2:AM$2000,B1313,5))</f>
        <v>0</v>
      </c>
      <c r="F1313" s="298">
        <f>IF(A1313="P",INDEX('LŠZ P'!A$2:AN$2000,B1313,6),INDEX('LŠZ H'!A$2:AM$2000,B1313,6))</f>
        <v>0</v>
      </c>
      <c r="G1313" s="258">
        <f>IF(A1313="P",INDEX('LŠZ P'!A$2:AN$2000,B1313,21),INDEX('LŠZ H'!A$2:AM$2000,B1313,21))</f>
        <v>0</v>
      </c>
      <c r="H1313" s="298">
        <f>IF(A1313="P",INDEX('LŠZ P'!A$2:AN$2000,B1313,17),INDEX('LŠZ H'!A$2:AM$2000,B1313,17))</f>
        <v>0</v>
      </c>
      <c r="I1313" s="226"/>
      <c r="J1313" s="258">
        <f>IF(A1313="P",INDEX('LŠZ P'!A$2:AN$2000,B1313,2),INDEX('LŠZ H'!A$2:AM$2000,B1313,2))</f>
        <v>0</v>
      </c>
      <c r="K1313" s="299" t="str">
        <f>IF(A1313="P",CONCATENATE(INDEX('LŠZ P'!A$2:AN$2000,B1313,24),",",INDEX('LŠZ P'!A$2:AN$2000,B1313,26)," ",INDEX('LŠZ P'!A$2:AN$2000,B1313,25)),CONCATENATE(INDEX('LŠZ H'!A$2:AM$2000,B1313,24),",",INDEX('LŠZ H'!A$2:AM$2000,B1313,26)," ",INDEX('LŠZ H'!A$2:AM$2000,B1313,25)))</f>
        <v xml:space="preserve">, </v>
      </c>
      <c r="L1313" s="297">
        <f>IF(A1313="P",INDEX('LŠZ P'!A$2:AN$2000,B1313,20),INDEX('LŠZ H'!A$2:AM$2000,B1313,20))</f>
        <v>0</v>
      </c>
      <c r="M1313" s="297" t="str">
        <f>IF(A1313="P",CONCATENATE(INDEX('LŠZ P'!A$2:AN$2000,B1313,3),"/",INDEX('LŠZ P'!A$2:AN$2000,B1313,4)),CONCATENATE(INDEX('LŠZ H'!A$2:AM$2000,B1313,3),"/",INDEX('LŠZ H'!A$2:AM$2000,B1313,4)))</f>
        <v>/</v>
      </c>
      <c r="N1313" s="297" t="str">
        <f>IF(A1313="P",CONCATENATE(INDEX('LŠZ P'!A$2:AN$2000,B1313,23),";",INDEX('LŠZ P'!A$2:AN$2000,B1313,42)),CONCATENATE(INDEX('LŠZ H'!A$2:AM$2000,B1313,23),";",INDEX('LŠZ H'!A$2:AM$2000,B1313,39)))</f>
        <v>;</v>
      </c>
      <c r="O1313" s="303"/>
      <c r="P1313" s="397"/>
    </row>
    <row r="1314" spans="1:16" s="395" customFormat="1">
      <c r="A1314" s="300"/>
      <c r="B1314" s="398"/>
      <c r="C1314" s="295">
        <v>1311</v>
      </c>
      <c r="D1314" s="225">
        <f>IF(A1314="P",INDEX('LŠZ P'!A$2:AN$2000,B1314,11),INDEX('LŠZ H'!A$2:AM$2000,B1314,11))</f>
        <v>0</v>
      </c>
      <c r="E1314" s="297">
        <f>IF(A1314="P",INDEX('LŠZ P'!A$2:AN$2000,B1314,5),INDEX('LŠZ H'!A$2:AM$2000,B1314,5))</f>
        <v>0</v>
      </c>
      <c r="F1314" s="298">
        <f>IF(A1314="P",INDEX('LŠZ P'!A$2:AN$2000,B1314,6),INDEX('LŠZ H'!A$2:AM$2000,B1314,6))</f>
        <v>0</v>
      </c>
      <c r="G1314" s="258">
        <f>IF(A1314="P",INDEX('LŠZ P'!A$2:AN$2000,B1314,21),INDEX('LŠZ H'!A$2:AM$2000,B1314,21))</f>
        <v>0</v>
      </c>
      <c r="H1314" s="298">
        <f>IF(A1314="P",INDEX('LŠZ P'!A$2:AN$2000,B1314,17),INDEX('LŠZ H'!A$2:AM$2000,B1314,17))</f>
        <v>0</v>
      </c>
      <c r="I1314" s="226"/>
      <c r="J1314" s="258">
        <f>IF(A1314="P",INDEX('LŠZ P'!A$2:AN$2000,B1314,2),INDEX('LŠZ H'!A$2:AM$2000,B1314,2))</f>
        <v>0</v>
      </c>
      <c r="K1314" s="299" t="str">
        <f>IF(A1314="P",CONCATENATE(INDEX('LŠZ P'!A$2:AN$2000,B1314,24),",",INDEX('LŠZ P'!A$2:AN$2000,B1314,26)," ",INDEX('LŠZ P'!A$2:AN$2000,B1314,25)),CONCATENATE(INDEX('LŠZ H'!A$2:AM$2000,B1314,24),",",INDEX('LŠZ H'!A$2:AM$2000,B1314,26)," ",INDEX('LŠZ H'!A$2:AM$2000,B1314,25)))</f>
        <v xml:space="preserve">, </v>
      </c>
      <c r="L1314" s="297">
        <f>IF(A1314="P",INDEX('LŠZ P'!A$2:AN$2000,B1314,20),INDEX('LŠZ H'!A$2:AM$2000,B1314,20))</f>
        <v>0</v>
      </c>
      <c r="M1314" s="297" t="str">
        <f>IF(A1314="P",CONCATENATE(INDEX('LŠZ P'!A$2:AN$2000,B1314,3),"/",INDEX('LŠZ P'!A$2:AN$2000,B1314,4)),CONCATENATE(INDEX('LŠZ H'!A$2:AM$2000,B1314,3),"/",INDEX('LŠZ H'!A$2:AM$2000,B1314,4)))</f>
        <v>/</v>
      </c>
      <c r="N1314" s="297" t="str">
        <f>IF(A1314="P",CONCATENATE(INDEX('LŠZ P'!A$2:AN$2000,B1314,23),";",INDEX('LŠZ P'!A$2:AN$2000,B1314,42)),CONCATENATE(INDEX('LŠZ H'!A$2:AM$2000,B1314,23),";",INDEX('LŠZ H'!A$2:AM$2000,B1314,39)))</f>
        <v>;</v>
      </c>
      <c r="O1314" s="303"/>
      <c r="P1314" s="397"/>
    </row>
    <row r="1315" spans="1:16" s="395" customFormat="1">
      <c r="A1315" s="300"/>
      <c r="B1315" s="398"/>
      <c r="C1315" s="295">
        <v>1312</v>
      </c>
      <c r="D1315" s="225">
        <f>IF(A1315="P",INDEX('LŠZ P'!A$2:AN$2000,B1315,11),INDEX('LŠZ H'!A$2:AM$2000,B1315,11))</f>
        <v>0</v>
      </c>
      <c r="E1315" s="297">
        <f>IF(A1315="P",INDEX('LŠZ P'!A$2:AN$2000,B1315,5),INDEX('LŠZ H'!A$2:AM$2000,B1315,5))</f>
        <v>0</v>
      </c>
      <c r="F1315" s="298">
        <f>IF(A1315="P",INDEX('LŠZ P'!A$2:AN$2000,B1315,6),INDEX('LŠZ H'!A$2:AM$2000,B1315,6))</f>
        <v>0</v>
      </c>
      <c r="G1315" s="258">
        <f>IF(A1315="P",INDEX('LŠZ P'!A$2:AN$2000,B1315,21),INDEX('LŠZ H'!A$2:AM$2000,B1315,21))</f>
        <v>0</v>
      </c>
      <c r="H1315" s="298">
        <f>IF(A1315="P",INDEX('LŠZ P'!A$2:AN$2000,B1315,17),INDEX('LŠZ H'!A$2:AM$2000,B1315,17))</f>
        <v>0</v>
      </c>
      <c r="I1315" s="226"/>
      <c r="J1315" s="258">
        <f>IF(A1315="P",INDEX('LŠZ P'!A$2:AN$2000,B1315,2),INDEX('LŠZ H'!A$2:AM$2000,B1315,2))</f>
        <v>0</v>
      </c>
      <c r="K1315" s="299" t="str">
        <f>IF(A1315="P",CONCATENATE(INDEX('LŠZ P'!A$2:AN$2000,B1315,24),",",INDEX('LŠZ P'!A$2:AN$2000,B1315,26)," ",INDEX('LŠZ P'!A$2:AN$2000,B1315,25)),CONCATENATE(INDEX('LŠZ H'!A$2:AM$2000,B1315,24),",",INDEX('LŠZ H'!A$2:AM$2000,B1315,26)," ",INDEX('LŠZ H'!A$2:AM$2000,B1315,25)))</f>
        <v xml:space="preserve">, </v>
      </c>
      <c r="L1315" s="297">
        <f>IF(A1315="P",INDEX('LŠZ P'!A$2:AN$2000,B1315,20),INDEX('LŠZ H'!A$2:AM$2000,B1315,20))</f>
        <v>0</v>
      </c>
      <c r="M1315" s="297" t="str">
        <f>IF(A1315="P",CONCATENATE(INDEX('LŠZ P'!A$2:AN$2000,B1315,3),"/",INDEX('LŠZ P'!A$2:AN$2000,B1315,4)),CONCATENATE(INDEX('LŠZ H'!A$2:AM$2000,B1315,3),"/",INDEX('LŠZ H'!A$2:AM$2000,B1315,4)))</f>
        <v>/</v>
      </c>
      <c r="N1315" s="297" t="str">
        <f>IF(A1315="P",CONCATENATE(INDEX('LŠZ P'!A$2:AN$2000,B1315,23),";",INDEX('LŠZ P'!A$2:AN$2000,B1315,42)),CONCATENATE(INDEX('LŠZ H'!A$2:AM$2000,B1315,23),";",INDEX('LŠZ H'!A$2:AM$2000,B1315,39)))</f>
        <v>;</v>
      </c>
      <c r="O1315" s="303"/>
      <c r="P1315" s="397"/>
    </row>
    <row r="1316" spans="1:16" s="395" customFormat="1">
      <c r="A1316" s="300"/>
      <c r="B1316" s="398"/>
      <c r="C1316" s="295">
        <v>1313</v>
      </c>
      <c r="D1316" s="225">
        <f>IF(A1316="P",INDEX('LŠZ P'!A$2:AN$2000,B1316,11),INDEX('LŠZ H'!A$2:AM$2000,B1316,11))</f>
        <v>0</v>
      </c>
      <c r="E1316" s="297">
        <f>IF(A1316="P",INDEX('LŠZ P'!A$2:AN$2000,B1316,5),INDEX('LŠZ H'!A$2:AM$2000,B1316,5))</f>
        <v>0</v>
      </c>
      <c r="F1316" s="298">
        <f>IF(A1316="P",INDEX('LŠZ P'!A$2:AN$2000,B1316,6),INDEX('LŠZ H'!A$2:AM$2000,B1316,6))</f>
        <v>0</v>
      </c>
      <c r="G1316" s="258">
        <f>IF(A1316="P",INDEX('LŠZ P'!A$2:AN$2000,B1316,21),INDEX('LŠZ H'!A$2:AM$2000,B1316,21))</f>
        <v>0</v>
      </c>
      <c r="H1316" s="298">
        <f>IF(A1316="P",INDEX('LŠZ P'!A$2:AN$2000,B1316,17),INDEX('LŠZ H'!A$2:AM$2000,B1316,17))</f>
        <v>0</v>
      </c>
      <c r="I1316" s="226"/>
      <c r="J1316" s="258">
        <f>IF(A1316="P",INDEX('LŠZ P'!A$2:AN$2000,B1316,2),INDEX('LŠZ H'!A$2:AM$2000,B1316,2))</f>
        <v>0</v>
      </c>
      <c r="K1316" s="299" t="str">
        <f>IF(A1316="P",CONCATENATE(INDEX('LŠZ P'!A$2:AN$2000,B1316,24),",",INDEX('LŠZ P'!A$2:AN$2000,B1316,26)," ",INDEX('LŠZ P'!A$2:AN$2000,B1316,25)),CONCATENATE(INDEX('LŠZ H'!A$2:AM$2000,B1316,24),",",INDEX('LŠZ H'!A$2:AM$2000,B1316,26)," ",INDEX('LŠZ H'!A$2:AM$2000,B1316,25)))</f>
        <v xml:space="preserve">, </v>
      </c>
      <c r="L1316" s="297">
        <f>IF(A1316="P",INDEX('LŠZ P'!A$2:AN$2000,B1316,20),INDEX('LŠZ H'!A$2:AM$2000,B1316,20))</f>
        <v>0</v>
      </c>
      <c r="M1316" s="297" t="str">
        <f>IF(A1316="P",CONCATENATE(INDEX('LŠZ P'!A$2:AN$2000,B1316,3),"/",INDEX('LŠZ P'!A$2:AN$2000,B1316,4)),CONCATENATE(INDEX('LŠZ H'!A$2:AM$2000,B1316,3),"/",INDEX('LŠZ H'!A$2:AM$2000,B1316,4)))</f>
        <v>/</v>
      </c>
      <c r="N1316" s="297" t="str">
        <f>IF(A1316="P",CONCATENATE(INDEX('LŠZ P'!A$2:AN$2000,B1316,23),";",INDEX('LŠZ P'!A$2:AN$2000,B1316,42)),CONCATENATE(INDEX('LŠZ H'!A$2:AM$2000,B1316,23),";",INDEX('LŠZ H'!A$2:AM$2000,B1316,39)))</f>
        <v>;</v>
      </c>
      <c r="O1316" s="303"/>
      <c r="P1316" s="397"/>
    </row>
    <row r="1317" spans="1:16" s="395" customFormat="1">
      <c r="A1317" s="300"/>
      <c r="B1317" s="398"/>
      <c r="C1317" s="295">
        <v>1314</v>
      </c>
      <c r="D1317" s="225">
        <f>IF(A1317="P",INDEX('LŠZ P'!A$2:AN$2000,B1317,11),INDEX('LŠZ H'!A$2:AM$2000,B1317,11))</f>
        <v>0</v>
      </c>
      <c r="E1317" s="297">
        <f>IF(A1317="P",INDEX('LŠZ P'!A$2:AN$2000,B1317,5),INDEX('LŠZ H'!A$2:AM$2000,B1317,5))</f>
        <v>0</v>
      </c>
      <c r="F1317" s="298">
        <f>IF(A1317="P",INDEX('LŠZ P'!A$2:AN$2000,B1317,6),INDEX('LŠZ H'!A$2:AM$2000,B1317,6))</f>
        <v>0</v>
      </c>
      <c r="G1317" s="258">
        <f>IF(A1317="P",INDEX('LŠZ P'!A$2:AN$2000,B1317,21),INDEX('LŠZ H'!A$2:AM$2000,B1317,21))</f>
        <v>0</v>
      </c>
      <c r="H1317" s="298">
        <f>IF(A1317="P",INDEX('LŠZ P'!A$2:AN$2000,B1317,17),INDEX('LŠZ H'!A$2:AM$2000,B1317,17))</f>
        <v>0</v>
      </c>
      <c r="I1317" s="226"/>
      <c r="J1317" s="258">
        <f>IF(A1317="P",INDEX('LŠZ P'!A$2:AN$2000,B1317,2),INDEX('LŠZ H'!A$2:AM$2000,B1317,2))</f>
        <v>0</v>
      </c>
      <c r="K1317" s="299" t="str">
        <f>IF(A1317="P",CONCATENATE(INDEX('LŠZ P'!A$2:AN$2000,B1317,24),",",INDEX('LŠZ P'!A$2:AN$2000,B1317,26)," ",INDEX('LŠZ P'!A$2:AN$2000,B1317,25)),CONCATENATE(INDEX('LŠZ H'!A$2:AM$2000,B1317,24),",",INDEX('LŠZ H'!A$2:AM$2000,B1317,26)," ",INDEX('LŠZ H'!A$2:AM$2000,B1317,25)))</f>
        <v xml:space="preserve">, </v>
      </c>
      <c r="L1317" s="297">
        <f>IF(A1317="P",INDEX('LŠZ P'!A$2:AN$2000,B1317,20),INDEX('LŠZ H'!A$2:AM$2000,B1317,20))</f>
        <v>0</v>
      </c>
      <c r="M1317" s="297" t="str">
        <f>IF(A1317="P",CONCATENATE(INDEX('LŠZ P'!A$2:AN$2000,B1317,3),"/",INDEX('LŠZ P'!A$2:AN$2000,B1317,4)),CONCATENATE(INDEX('LŠZ H'!A$2:AM$2000,B1317,3),"/",INDEX('LŠZ H'!A$2:AM$2000,B1317,4)))</f>
        <v>/</v>
      </c>
      <c r="N1317" s="297" t="str">
        <f>IF(A1317="P",CONCATENATE(INDEX('LŠZ P'!A$2:AN$2000,B1317,23),";",INDEX('LŠZ P'!A$2:AN$2000,B1317,42)),CONCATENATE(INDEX('LŠZ H'!A$2:AM$2000,B1317,23),";",INDEX('LŠZ H'!A$2:AM$2000,B1317,39)))</f>
        <v>;</v>
      </c>
      <c r="O1317" s="303"/>
      <c r="P1317" s="397"/>
    </row>
    <row r="1318" spans="1:16" s="395" customFormat="1">
      <c r="A1318" s="300"/>
      <c r="B1318" s="398"/>
      <c r="C1318" s="295">
        <v>1315</v>
      </c>
      <c r="D1318" s="225">
        <f>IF(A1318="P",INDEX('LŠZ P'!A$2:AN$2000,B1318,11),INDEX('LŠZ H'!A$2:AM$2000,B1318,11))</f>
        <v>0</v>
      </c>
      <c r="E1318" s="297">
        <f>IF(A1318="P",INDEX('LŠZ P'!A$2:AN$2000,B1318,5),INDEX('LŠZ H'!A$2:AM$2000,B1318,5))</f>
        <v>0</v>
      </c>
      <c r="F1318" s="298">
        <f>IF(A1318="P",INDEX('LŠZ P'!A$2:AN$2000,B1318,6),INDEX('LŠZ H'!A$2:AM$2000,B1318,6))</f>
        <v>0</v>
      </c>
      <c r="G1318" s="258">
        <f>IF(A1318="P",INDEX('LŠZ P'!A$2:AN$2000,B1318,21),INDEX('LŠZ H'!A$2:AM$2000,B1318,21))</f>
        <v>0</v>
      </c>
      <c r="H1318" s="298">
        <f>IF(A1318="P",INDEX('LŠZ P'!A$2:AN$2000,B1318,17),INDEX('LŠZ H'!A$2:AM$2000,B1318,17))</f>
        <v>0</v>
      </c>
      <c r="I1318" s="226"/>
      <c r="J1318" s="258">
        <f>IF(A1318="P",INDEX('LŠZ P'!A$2:AN$2000,B1318,2),INDEX('LŠZ H'!A$2:AM$2000,B1318,2))</f>
        <v>0</v>
      </c>
      <c r="K1318" s="299" t="str">
        <f>IF(A1318="P",CONCATENATE(INDEX('LŠZ P'!A$2:AN$2000,B1318,24),",",INDEX('LŠZ P'!A$2:AN$2000,B1318,26)," ",INDEX('LŠZ P'!A$2:AN$2000,B1318,25)),CONCATENATE(INDEX('LŠZ H'!A$2:AM$2000,B1318,24),",",INDEX('LŠZ H'!A$2:AM$2000,B1318,26)," ",INDEX('LŠZ H'!A$2:AM$2000,B1318,25)))</f>
        <v xml:space="preserve">, </v>
      </c>
      <c r="L1318" s="297">
        <f>IF(A1318="P",INDEX('LŠZ P'!A$2:AN$2000,B1318,20),INDEX('LŠZ H'!A$2:AM$2000,B1318,20))</f>
        <v>0</v>
      </c>
      <c r="M1318" s="297" t="str">
        <f>IF(A1318="P",CONCATENATE(INDEX('LŠZ P'!A$2:AN$2000,B1318,3),"/",INDEX('LŠZ P'!A$2:AN$2000,B1318,4)),CONCATENATE(INDEX('LŠZ H'!A$2:AM$2000,B1318,3),"/",INDEX('LŠZ H'!A$2:AM$2000,B1318,4)))</f>
        <v>/</v>
      </c>
      <c r="N1318" s="297" t="str">
        <f>IF(A1318="P",CONCATENATE(INDEX('LŠZ P'!A$2:AN$2000,B1318,23),";",INDEX('LŠZ P'!A$2:AN$2000,B1318,42)),CONCATENATE(INDEX('LŠZ H'!A$2:AM$2000,B1318,23),";",INDEX('LŠZ H'!A$2:AM$2000,B1318,39)))</f>
        <v>;</v>
      </c>
      <c r="O1318" s="303"/>
      <c r="P1318" s="397"/>
    </row>
    <row r="1319" spans="1:16" s="395" customFormat="1">
      <c r="A1319" s="300"/>
      <c r="B1319" s="398"/>
      <c r="C1319" s="295">
        <v>1316</v>
      </c>
      <c r="D1319" s="225">
        <f>IF(A1319="P",INDEX('LŠZ P'!A$2:AN$2000,B1319,11),INDEX('LŠZ H'!A$2:AM$2000,B1319,11))</f>
        <v>0</v>
      </c>
      <c r="E1319" s="297">
        <f>IF(A1319="P",INDEX('LŠZ P'!A$2:AN$2000,B1319,5),INDEX('LŠZ H'!A$2:AM$2000,B1319,5))</f>
        <v>0</v>
      </c>
      <c r="F1319" s="298">
        <f>IF(A1319="P",INDEX('LŠZ P'!A$2:AN$2000,B1319,6),INDEX('LŠZ H'!A$2:AM$2000,B1319,6))</f>
        <v>0</v>
      </c>
      <c r="G1319" s="258">
        <f>IF(A1319="P",INDEX('LŠZ P'!A$2:AN$2000,B1319,21),INDEX('LŠZ H'!A$2:AM$2000,B1319,21))</f>
        <v>0</v>
      </c>
      <c r="H1319" s="298">
        <f>IF(A1319="P",INDEX('LŠZ P'!A$2:AN$2000,B1319,17),INDEX('LŠZ H'!A$2:AM$2000,B1319,17))</f>
        <v>0</v>
      </c>
      <c r="I1319" s="226"/>
      <c r="J1319" s="258">
        <f>IF(A1319="P",INDEX('LŠZ P'!A$2:AN$2000,B1319,2),INDEX('LŠZ H'!A$2:AM$2000,B1319,2))</f>
        <v>0</v>
      </c>
      <c r="K1319" s="299" t="str">
        <f>IF(A1319="P",CONCATENATE(INDEX('LŠZ P'!A$2:AN$2000,B1319,24),",",INDEX('LŠZ P'!A$2:AN$2000,B1319,26)," ",INDEX('LŠZ P'!A$2:AN$2000,B1319,25)),CONCATENATE(INDEX('LŠZ H'!A$2:AM$2000,B1319,24),",",INDEX('LŠZ H'!A$2:AM$2000,B1319,26)," ",INDEX('LŠZ H'!A$2:AM$2000,B1319,25)))</f>
        <v xml:space="preserve">, </v>
      </c>
      <c r="L1319" s="297">
        <f>IF(A1319="P",INDEX('LŠZ P'!A$2:AN$2000,B1319,20),INDEX('LŠZ H'!A$2:AM$2000,B1319,20))</f>
        <v>0</v>
      </c>
      <c r="M1319" s="297" t="str">
        <f>IF(A1319="P",CONCATENATE(INDEX('LŠZ P'!A$2:AN$2000,B1319,3),"/",INDEX('LŠZ P'!A$2:AN$2000,B1319,4)),CONCATENATE(INDEX('LŠZ H'!A$2:AM$2000,B1319,3),"/",INDEX('LŠZ H'!A$2:AM$2000,B1319,4)))</f>
        <v>/</v>
      </c>
      <c r="N1319" s="297" t="str">
        <f>IF(A1319="P",CONCATENATE(INDEX('LŠZ P'!A$2:AN$2000,B1319,23),";",INDEX('LŠZ P'!A$2:AN$2000,B1319,42)),CONCATENATE(INDEX('LŠZ H'!A$2:AM$2000,B1319,23),";",INDEX('LŠZ H'!A$2:AM$2000,B1319,39)))</f>
        <v>;</v>
      </c>
      <c r="O1319" s="303"/>
      <c r="P1319" s="397"/>
    </row>
    <row r="1320" spans="1:16" s="395" customFormat="1">
      <c r="A1320" s="300"/>
      <c r="B1320" s="398"/>
      <c r="C1320" s="295">
        <v>1317</v>
      </c>
      <c r="D1320" s="225">
        <f>IF(A1320="P",INDEX('LŠZ P'!A$2:AN$2000,B1320,11),INDEX('LŠZ H'!A$2:AM$2000,B1320,11))</f>
        <v>0</v>
      </c>
      <c r="E1320" s="297">
        <f>IF(A1320="P",INDEX('LŠZ P'!A$2:AN$2000,B1320,5),INDEX('LŠZ H'!A$2:AM$2000,B1320,5))</f>
        <v>0</v>
      </c>
      <c r="F1320" s="298">
        <f>IF(A1320="P",INDEX('LŠZ P'!A$2:AN$2000,B1320,6),INDEX('LŠZ H'!A$2:AM$2000,B1320,6))</f>
        <v>0</v>
      </c>
      <c r="G1320" s="258">
        <f>IF(A1320="P",INDEX('LŠZ P'!A$2:AN$2000,B1320,21),INDEX('LŠZ H'!A$2:AM$2000,B1320,21))</f>
        <v>0</v>
      </c>
      <c r="H1320" s="298">
        <f>IF(A1320="P",INDEX('LŠZ P'!A$2:AN$2000,B1320,17),INDEX('LŠZ H'!A$2:AM$2000,B1320,17))</f>
        <v>0</v>
      </c>
      <c r="I1320" s="226"/>
      <c r="J1320" s="258">
        <f>IF(A1320="P",INDEX('LŠZ P'!A$2:AN$2000,B1320,2),INDEX('LŠZ H'!A$2:AM$2000,B1320,2))</f>
        <v>0</v>
      </c>
      <c r="K1320" s="299" t="str">
        <f>IF(A1320="P",CONCATENATE(INDEX('LŠZ P'!A$2:AN$2000,B1320,24),",",INDEX('LŠZ P'!A$2:AN$2000,B1320,26)," ",INDEX('LŠZ P'!A$2:AN$2000,B1320,25)),CONCATENATE(INDEX('LŠZ H'!A$2:AM$2000,B1320,24),",",INDEX('LŠZ H'!A$2:AM$2000,B1320,26)," ",INDEX('LŠZ H'!A$2:AM$2000,B1320,25)))</f>
        <v xml:space="preserve">, </v>
      </c>
      <c r="L1320" s="297">
        <f>IF(A1320="P",INDEX('LŠZ P'!A$2:AN$2000,B1320,20),INDEX('LŠZ H'!A$2:AM$2000,B1320,20))</f>
        <v>0</v>
      </c>
      <c r="M1320" s="297" t="str">
        <f>IF(A1320="P",CONCATENATE(INDEX('LŠZ P'!A$2:AN$2000,B1320,3),"/",INDEX('LŠZ P'!A$2:AN$2000,B1320,4)),CONCATENATE(INDEX('LŠZ H'!A$2:AM$2000,B1320,3),"/",INDEX('LŠZ H'!A$2:AM$2000,B1320,4)))</f>
        <v>/</v>
      </c>
      <c r="N1320" s="297" t="str">
        <f>IF(A1320="P",CONCATENATE(INDEX('LŠZ P'!A$2:AN$2000,B1320,23),";",INDEX('LŠZ P'!A$2:AN$2000,B1320,42)),CONCATENATE(INDEX('LŠZ H'!A$2:AM$2000,B1320,23),";",INDEX('LŠZ H'!A$2:AM$2000,B1320,39)))</f>
        <v>;</v>
      </c>
      <c r="O1320" s="303"/>
      <c r="P1320" s="397"/>
    </row>
    <row r="1321" spans="1:16" s="395" customFormat="1">
      <c r="A1321" s="300"/>
      <c r="B1321" s="398"/>
      <c r="C1321" s="295">
        <v>1318</v>
      </c>
      <c r="D1321" s="225">
        <f>IF(A1321="P",INDEX('LŠZ P'!A$2:AN$2000,B1321,11),INDEX('LŠZ H'!A$2:AM$2000,B1321,11))</f>
        <v>0</v>
      </c>
      <c r="E1321" s="297">
        <f>IF(A1321="P",INDEX('LŠZ P'!A$2:AN$2000,B1321,5),INDEX('LŠZ H'!A$2:AM$2000,B1321,5))</f>
        <v>0</v>
      </c>
      <c r="F1321" s="298">
        <f>IF(A1321="P",INDEX('LŠZ P'!A$2:AN$2000,B1321,6),INDEX('LŠZ H'!A$2:AM$2000,B1321,6))</f>
        <v>0</v>
      </c>
      <c r="G1321" s="258">
        <f>IF(A1321="P",INDEX('LŠZ P'!A$2:AN$2000,B1321,21),INDEX('LŠZ H'!A$2:AM$2000,B1321,21))</f>
        <v>0</v>
      </c>
      <c r="H1321" s="298">
        <f>IF(A1321="P",INDEX('LŠZ P'!A$2:AN$2000,B1321,17),INDEX('LŠZ H'!A$2:AM$2000,B1321,17))</f>
        <v>0</v>
      </c>
      <c r="I1321" s="226"/>
      <c r="J1321" s="258">
        <f>IF(A1321="P",INDEX('LŠZ P'!A$2:AN$2000,B1321,2),INDEX('LŠZ H'!A$2:AM$2000,B1321,2))</f>
        <v>0</v>
      </c>
      <c r="K1321" s="299" t="str">
        <f>IF(A1321="P",CONCATENATE(INDEX('LŠZ P'!A$2:AN$2000,B1321,24),",",INDEX('LŠZ P'!A$2:AN$2000,B1321,26)," ",INDEX('LŠZ P'!A$2:AN$2000,B1321,25)),CONCATENATE(INDEX('LŠZ H'!A$2:AM$2000,B1321,24),",",INDEX('LŠZ H'!A$2:AM$2000,B1321,26)," ",INDEX('LŠZ H'!A$2:AM$2000,B1321,25)))</f>
        <v xml:space="preserve">, </v>
      </c>
      <c r="L1321" s="297">
        <f>IF(A1321="P",INDEX('LŠZ P'!A$2:AN$2000,B1321,20),INDEX('LŠZ H'!A$2:AM$2000,B1321,20))</f>
        <v>0</v>
      </c>
      <c r="M1321" s="297" t="str">
        <f>IF(A1321="P",CONCATENATE(INDEX('LŠZ P'!A$2:AN$2000,B1321,3),"/",INDEX('LŠZ P'!A$2:AN$2000,B1321,4)),CONCATENATE(INDEX('LŠZ H'!A$2:AM$2000,B1321,3),"/",INDEX('LŠZ H'!A$2:AM$2000,B1321,4)))</f>
        <v>/</v>
      </c>
      <c r="N1321" s="297" t="str">
        <f>IF(A1321="P",CONCATENATE(INDEX('LŠZ P'!A$2:AN$2000,B1321,23),";",INDEX('LŠZ P'!A$2:AN$2000,B1321,42)),CONCATENATE(INDEX('LŠZ H'!A$2:AM$2000,B1321,23),";",INDEX('LŠZ H'!A$2:AM$2000,B1321,39)))</f>
        <v>;</v>
      </c>
      <c r="O1321" s="303"/>
      <c r="P1321" s="397"/>
    </row>
    <row r="1322" spans="1:16" s="395" customFormat="1">
      <c r="A1322" s="300"/>
      <c r="B1322" s="398"/>
      <c r="C1322" s="295">
        <v>1319</v>
      </c>
      <c r="D1322" s="225">
        <f>IF(A1322="P",INDEX('LŠZ P'!A$2:AN$2000,B1322,11),INDEX('LŠZ H'!A$2:AM$2000,B1322,11))</f>
        <v>0</v>
      </c>
      <c r="E1322" s="297">
        <f>IF(A1322="P",INDEX('LŠZ P'!A$2:AN$2000,B1322,5),INDEX('LŠZ H'!A$2:AM$2000,B1322,5))</f>
        <v>0</v>
      </c>
      <c r="F1322" s="298">
        <f>IF(A1322="P",INDEX('LŠZ P'!A$2:AN$2000,B1322,6),INDEX('LŠZ H'!A$2:AM$2000,B1322,6))</f>
        <v>0</v>
      </c>
      <c r="G1322" s="258">
        <f>IF(A1322="P",INDEX('LŠZ P'!A$2:AN$2000,B1322,21),INDEX('LŠZ H'!A$2:AM$2000,B1322,21))</f>
        <v>0</v>
      </c>
      <c r="H1322" s="298">
        <f>IF(A1322="P",INDEX('LŠZ P'!A$2:AN$2000,B1322,17),INDEX('LŠZ H'!A$2:AM$2000,B1322,17))</f>
        <v>0</v>
      </c>
      <c r="I1322" s="226"/>
      <c r="J1322" s="258">
        <f>IF(A1322="P",INDEX('LŠZ P'!A$2:AN$2000,B1322,2),INDEX('LŠZ H'!A$2:AM$2000,B1322,2))</f>
        <v>0</v>
      </c>
      <c r="K1322" s="299" t="str">
        <f>IF(A1322="P",CONCATENATE(INDEX('LŠZ P'!A$2:AN$2000,B1322,24),",",INDEX('LŠZ P'!A$2:AN$2000,B1322,26)," ",INDEX('LŠZ P'!A$2:AN$2000,B1322,25)),CONCATENATE(INDEX('LŠZ H'!A$2:AM$2000,B1322,24),",",INDEX('LŠZ H'!A$2:AM$2000,B1322,26)," ",INDEX('LŠZ H'!A$2:AM$2000,B1322,25)))</f>
        <v xml:space="preserve">, </v>
      </c>
      <c r="L1322" s="297">
        <f>IF(A1322="P",INDEX('LŠZ P'!A$2:AN$2000,B1322,20),INDEX('LŠZ H'!A$2:AM$2000,B1322,20))</f>
        <v>0</v>
      </c>
      <c r="M1322" s="297" t="str">
        <f>IF(A1322="P",CONCATENATE(INDEX('LŠZ P'!A$2:AN$2000,B1322,3),"/",INDEX('LŠZ P'!A$2:AN$2000,B1322,4)),CONCATENATE(INDEX('LŠZ H'!A$2:AM$2000,B1322,3),"/",INDEX('LŠZ H'!A$2:AM$2000,B1322,4)))</f>
        <v>/</v>
      </c>
      <c r="N1322" s="297" t="str">
        <f>IF(A1322="P",CONCATENATE(INDEX('LŠZ P'!A$2:AN$2000,B1322,23),";",INDEX('LŠZ P'!A$2:AN$2000,B1322,42)),CONCATENATE(INDEX('LŠZ H'!A$2:AM$2000,B1322,23),";",INDEX('LŠZ H'!A$2:AM$2000,B1322,39)))</f>
        <v>;</v>
      </c>
      <c r="O1322" s="303"/>
      <c r="P1322" s="397"/>
    </row>
    <row r="1323" spans="1:16" s="395" customFormat="1">
      <c r="A1323" s="300"/>
      <c r="B1323" s="398"/>
      <c r="C1323" s="295">
        <v>1320</v>
      </c>
      <c r="D1323" s="225">
        <f>IF(A1323="P",INDEX('LŠZ P'!A$2:AN$2000,B1323,11),INDEX('LŠZ H'!A$2:AM$2000,B1323,11))</f>
        <v>0</v>
      </c>
      <c r="E1323" s="297">
        <f>IF(A1323="P",INDEX('LŠZ P'!A$2:AN$2000,B1323,5),INDEX('LŠZ H'!A$2:AM$2000,B1323,5))</f>
        <v>0</v>
      </c>
      <c r="F1323" s="298">
        <f>IF(A1323="P",INDEX('LŠZ P'!A$2:AN$2000,B1323,6),INDEX('LŠZ H'!A$2:AM$2000,B1323,6))</f>
        <v>0</v>
      </c>
      <c r="G1323" s="258">
        <f>IF(A1323="P",INDEX('LŠZ P'!A$2:AN$2000,B1323,21),INDEX('LŠZ H'!A$2:AM$2000,B1323,21))</f>
        <v>0</v>
      </c>
      <c r="H1323" s="298">
        <f>IF(A1323="P",INDEX('LŠZ P'!A$2:AN$2000,B1323,17),INDEX('LŠZ H'!A$2:AM$2000,B1323,17))</f>
        <v>0</v>
      </c>
      <c r="I1323" s="226"/>
      <c r="J1323" s="258">
        <f>IF(A1323="P",INDEX('LŠZ P'!A$2:AN$2000,B1323,2),INDEX('LŠZ H'!A$2:AM$2000,B1323,2))</f>
        <v>0</v>
      </c>
      <c r="K1323" s="299" t="str">
        <f>IF(A1323="P",CONCATENATE(INDEX('LŠZ P'!A$2:AN$2000,B1323,24),",",INDEX('LŠZ P'!A$2:AN$2000,B1323,26)," ",INDEX('LŠZ P'!A$2:AN$2000,B1323,25)),CONCATENATE(INDEX('LŠZ H'!A$2:AM$2000,B1323,24),",",INDEX('LŠZ H'!A$2:AM$2000,B1323,26)," ",INDEX('LŠZ H'!A$2:AM$2000,B1323,25)))</f>
        <v xml:space="preserve">, </v>
      </c>
      <c r="L1323" s="297">
        <f>IF(A1323="P",INDEX('LŠZ P'!A$2:AN$2000,B1323,20),INDEX('LŠZ H'!A$2:AM$2000,B1323,20))</f>
        <v>0</v>
      </c>
      <c r="M1323" s="297" t="str">
        <f>IF(A1323="P",CONCATENATE(INDEX('LŠZ P'!A$2:AN$2000,B1323,3),"/",INDEX('LŠZ P'!A$2:AN$2000,B1323,4)),CONCATENATE(INDEX('LŠZ H'!A$2:AM$2000,B1323,3),"/",INDEX('LŠZ H'!A$2:AM$2000,B1323,4)))</f>
        <v>/</v>
      </c>
      <c r="N1323" s="297" t="str">
        <f>IF(A1323="P",CONCATENATE(INDEX('LŠZ P'!A$2:AN$2000,B1323,23),";",INDEX('LŠZ P'!A$2:AN$2000,B1323,42)),CONCATENATE(INDEX('LŠZ H'!A$2:AM$2000,B1323,23),";",INDEX('LŠZ H'!A$2:AM$2000,B1323,39)))</f>
        <v>;</v>
      </c>
      <c r="O1323" s="303"/>
      <c r="P1323" s="397"/>
    </row>
    <row r="1324" spans="1:16" s="395" customFormat="1">
      <c r="A1324" s="300"/>
      <c r="B1324" s="398"/>
      <c r="C1324" s="295">
        <v>1321</v>
      </c>
      <c r="D1324" s="225">
        <f>IF(A1324="P",INDEX('LŠZ P'!A$2:AN$2000,B1324,11),INDEX('LŠZ H'!A$2:AM$2000,B1324,11))</f>
        <v>0</v>
      </c>
      <c r="E1324" s="297">
        <f>IF(A1324="P",INDEX('LŠZ P'!A$2:AN$2000,B1324,5),INDEX('LŠZ H'!A$2:AM$2000,B1324,5))</f>
        <v>0</v>
      </c>
      <c r="F1324" s="298">
        <f>IF(A1324="P",INDEX('LŠZ P'!A$2:AN$2000,B1324,6),INDEX('LŠZ H'!A$2:AM$2000,B1324,6))</f>
        <v>0</v>
      </c>
      <c r="G1324" s="258">
        <f>IF(A1324="P",INDEX('LŠZ P'!A$2:AN$2000,B1324,21),INDEX('LŠZ H'!A$2:AM$2000,B1324,21))</f>
        <v>0</v>
      </c>
      <c r="H1324" s="298">
        <f>IF(A1324="P",INDEX('LŠZ P'!A$2:AN$2000,B1324,17),INDEX('LŠZ H'!A$2:AM$2000,B1324,17))</f>
        <v>0</v>
      </c>
      <c r="I1324" s="226"/>
      <c r="J1324" s="258">
        <f>IF(A1324="P",INDEX('LŠZ P'!A$2:AN$2000,B1324,2),INDEX('LŠZ H'!A$2:AM$2000,B1324,2))</f>
        <v>0</v>
      </c>
      <c r="K1324" s="299" t="str">
        <f>IF(A1324="P",CONCATENATE(INDEX('LŠZ P'!A$2:AN$2000,B1324,24),",",INDEX('LŠZ P'!A$2:AN$2000,B1324,26)," ",INDEX('LŠZ P'!A$2:AN$2000,B1324,25)),CONCATENATE(INDEX('LŠZ H'!A$2:AM$2000,B1324,24),",",INDEX('LŠZ H'!A$2:AM$2000,B1324,26)," ",INDEX('LŠZ H'!A$2:AM$2000,B1324,25)))</f>
        <v xml:space="preserve">, </v>
      </c>
      <c r="L1324" s="297">
        <f>IF(A1324="P",INDEX('LŠZ P'!A$2:AN$2000,B1324,20),INDEX('LŠZ H'!A$2:AM$2000,B1324,20))</f>
        <v>0</v>
      </c>
      <c r="M1324" s="297" t="str">
        <f>IF(A1324="P",CONCATENATE(INDEX('LŠZ P'!A$2:AN$2000,B1324,3),"/",INDEX('LŠZ P'!A$2:AN$2000,B1324,4)),CONCATENATE(INDEX('LŠZ H'!A$2:AM$2000,B1324,3),"/",INDEX('LŠZ H'!A$2:AM$2000,B1324,4)))</f>
        <v>/</v>
      </c>
      <c r="N1324" s="297" t="str">
        <f>IF(A1324="P",CONCATENATE(INDEX('LŠZ P'!A$2:AN$2000,B1324,23),";",INDEX('LŠZ P'!A$2:AN$2000,B1324,42)),CONCATENATE(INDEX('LŠZ H'!A$2:AM$2000,B1324,23),";",INDEX('LŠZ H'!A$2:AM$2000,B1324,39)))</f>
        <v>;</v>
      </c>
      <c r="O1324" s="303"/>
      <c r="P1324" s="397"/>
    </row>
    <row r="1325" spans="1:16" s="395" customFormat="1">
      <c r="A1325" s="300"/>
      <c r="B1325" s="398"/>
      <c r="C1325" s="295">
        <v>1322</v>
      </c>
      <c r="D1325" s="225">
        <f>IF(A1325="P",INDEX('LŠZ P'!A$2:AN$2000,B1325,11),INDEX('LŠZ H'!A$2:AM$2000,B1325,11))</f>
        <v>0</v>
      </c>
      <c r="E1325" s="297">
        <f>IF(A1325="P",INDEX('LŠZ P'!A$2:AN$2000,B1325,5),INDEX('LŠZ H'!A$2:AM$2000,B1325,5))</f>
        <v>0</v>
      </c>
      <c r="F1325" s="298">
        <f>IF(A1325="P",INDEX('LŠZ P'!A$2:AN$2000,B1325,6),INDEX('LŠZ H'!A$2:AM$2000,B1325,6))</f>
        <v>0</v>
      </c>
      <c r="G1325" s="258">
        <f>IF(A1325="P",INDEX('LŠZ P'!A$2:AN$2000,B1325,21),INDEX('LŠZ H'!A$2:AM$2000,B1325,21))</f>
        <v>0</v>
      </c>
      <c r="H1325" s="298">
        <f>IF(A1325="P",INDEX('LŠZ P'!A$2:AN$2000,B1325,17),INDEX('LŠZ H'!A$2:AM$2000,B1325,17))</f>
        <v>0</v>
      </c>
      <c r="I1325" s="226"/>
      <c r="J1325" s="258">
        <f>IF(A1325="P",INDEX('LŠZ P'!A$2:AN$2000,B1325,2),INDEX('LŠZ H'!A$2:AM$2000,B1325,2))</f>
        <v>0</v>
      </c>
      <c r="K1325" s="299" t="str">
        <f>IF(A1325="P",CONCATENATE(INDEX('LŠZ P'!A$2:AN$2000,B1325,24),",",INDEX('LŠZ P'!A$2:AN$2000,B1325,26)," ",INDEX('LŠZ P'!A$2:AN$2000,B1325,25)),CONCATENATE(INDEX('LŠZ H'!A$2:AM$2000,B1325,24),",",INDEX('LŠZ H'!A$2:AM$2000,B1325,26)," ",INDEX('LŠZ H'!A$2:AM$2000,B1325,25)))</f>
        <v xml:space="preserve">, </v>
      </c>
      <c r="L1325" s="297">
        <f>IF(A1325="P",INDEX('LŠZ P'!A$2:AN$2000,B1325,20),INDEX('LŠZ H'!A$2:AM$2000,B1325,20))</f>
        <v>0</v>
      </c>
      <c r="M1325" s="297" t="str">
        <f>IF(A1325="P",CONCATENATE(INDEX('LŠZ P'!A$2:AN$2000,B1325,3),"/",INDEX('LŠZ P'!A$2:AN$2000,B1325,4)),CONCATENATE(INDEX('LŠZ H'!A$2:AM$2000,B1325,3),"/",INDEX('LŠZ H'!A$2:AM$2000,B1325,4)))</f>
        <v>/</v>
      </c>
      <c r="N1325" s="297" t="str">
        <f>IF(A1325="P",CONCATENATE(INDEX('LŠZ P'!A$2:AN$2000,B1325,23),";",INDEX('LŠZ P'!A$2:AN$2000,B1325,42)),CONCATENATE(INDEX('LŠZ H'!A$2:AM$2000,B1325,23),";",INDEX('LŠZ H'!A$2:AM$2000,B1325,39)))</f>
        <v>;</v>
      </c>
      <c r="O1325" s="303"/>
      <c r="P1325" s="397"/>
    </row>
    <row r="1326" spans="1:16" s="395" customFormat="1">
      <c r="A1326" s="300"/>
      <c r="B1326" s="398"/>
      <c r="C1326" s="295">
        <v>1323</v>
      </c>
      <c r="D1326" s="225">
        <f>IF(A1326="P",INDEX('LŠZ P'!A$2:AN$2000,B1326,11),INDEX('LŠZ H'!A$2:AM$2000,B1326,11))</f>
        <v>0</v>
      </c>
      <c r="E1326" s="297">
        <f>IF(A1326="P",INDEX('LŠZ P'!A$2:AN$2000,B1326,5),INDEX('LŠZ H'!A$2:AM$2000,B1326,5))</f>
        <v>0</v>
      </c>
      <c r="F1326" s="298">
        <f>IF(A1326="P",INDEX('LŠZ P'!A$2:AN$2000,B1326,6),INDEX('LŠZ H'!A$2:AM$2000,B1326,6))</f>
        <v>0</v>
      </c>
      <c r="G1326" s="258">
        <f>IF(A1326="P",INDEX('LŠZ P'!A$2:AN$2000,B1326,21),INDEX('LŠZ H'!A$2:AM$2000,B1326,21))</f>
        <v>0</v>
      </c>
      <c r="H1326" s="298">
        <f>IF(A1326="P",INDEX('LŠZ P'!A$2:AN$2000,B1326,17),INDEX('LŠZ H'!A$2:AM$2000,B1326,17))</f>
        <v>0</v>
      </c>
      <c r="I1326" s="226"/>
      <c r="J1326" s="258">
        <f>IF(A1326="P",INDEX('LŠZ P'!A$2:AN$2000,B1326,2),INDEX('LŠZ H'!A$2:AM$2000,B1326,2))</f>
        <v>0</v>
      </c>
      <c r="K1326" s="299" t="str">
        <f>IF(A1326="P",CONCATENATE(INDEX('LŠZ P'!A$2:AN$2000,B1326,24),",",INDEX('LŠZ P'!A$2:AN$2000,B1326,26)," ",INDEX('LŠZ P'!A$2:AN$2000,B1326,25)),CONCATENATE(INDEX('LŠZ H'!A$2:AM$2000,B1326,24),",",INDEX('LŠZ H'!A$2:AM$2000,B1326,26)," ",INDEX('LŠZ H'!A$2:AM$2000,B1326,25)))</f>
        <v xml:space="preserve">, </v>
      </c>
      <c r="L1326" s="297">
        <f>IF(A1326="P",INDEX('LŠZ P'!A$2:AN$2000,B1326,20),INDEX('LŠZ H'!A$2:AM$2000,B1326,20))</f>
        <v>0</v>
      </c>
      <c r="M1326" s="297" t="str">
        <f>IF(A1326="P",CONCATENATE(INDEX('LŠZ P'!A$2:AN$2000,B1326,3),"/",INDEX('LŠZ P'!A$2:AN$2000,B1326,4)),CONCATENATE(INDEX('LŠZ H'!A$2:AM$2000,B1326,3),"/",INDEX('LŠZ H'!A$2:AM$2000,B1326,4)))</f>
        <v>/</v>
      </c>
      <c r="N1326" s="297" t="str">
        <f>IF(A1326="P",CONCATENATE(INDEX('LŠZ P'!A$2:AN$2000,B1326,23),";",INDEX('LŠZ P'!A$2:AN$2000,B1326,42)),CONCATENATE(INDEX('LŠZ H'!A$2:AM$2000,B1326,23),";",INDEX('LŠZ H'!A$2:AM$2000,B1326,39)))</f>
        <v>;</v>
      </c>
      <c r="O1326" s="303"/>
      <c r="P1326" s="397"/>
    </row>
    <row r="1327" spans="1:16" s="395" customFormat="1">
      <c r="A1327" s="300"/>
      <c r="B1327" s="398"/>
      <c r="C1327" s="295">
        <v>1324</v>
      </c>
      <c r="D1327" s="225">
        <f>IF(A1327="P",INDEX('LŠZ P'!A$2:AN$2000,B1327,11),INDEX('LŠZ H'!A$2:AM$2000,B1327,11))</f>
        <v>0</v>
      </c>
      <c r="E1327" s="297">
        <f>IF(A1327="P",INDEX('LŠZ P'!A$2:AN$2000,B1327,5),INDEX('LŠZ H'!A$2:AM$2000,B1327,5))</f>
        <v>0</v>
      </c>
      <c r="F1327" s="298">
        <f>IF(A1327="P",INDEX('LŠZ P'!A$2:AN$2000,B1327,6),INDEX('LŠZ H'!A$2:AM$2000,B1327,6))</f>
        <v>0</v>
      </c>
      <c r="G1327" s="258">
        <f>IF(A1327="P",INDEX('LŠZ P'!A$2:AN$2000,B1327,21),INDEX('LŠZ H'!A$2:AM$2000,B1327,21))</f>
        <v>0</v>
      </c>
      <c r="H1327" s="298">
        <f>IF(A1327="P",INDEX('LŠZ P'!A$2:AN$2000,B1327,17),INDEX('LŠZ H'!A$2:AM$2000,B1327,17))</f>
        <v>0</v>
      </c>
      <c r="I1327" s="226"/>
      <c r="J1327" s="258">
        <f>IF(A1327="P",INDEX('LŠZ P'!A$2:AN$2000,B1327,2),INDEX('LŠZ H'!A$2:AM$2000,B1327,2))</f>
        <v>0</v>
      </c>
      <c r="K1327" s="299" t="str">
        <f>IF(A1327="P",CONCATENATE(INDEX('LŠZ P'!A$2:AN$2000,B1327,24),",",INDEX('LŠZ P'!A$2:AN$2000,B1327,26)," ",INDEX('LŠZ P'!A$2:AN$2000,B1327,25)),CONCATENATE(INDEX('LŠZ H'!A$2:AM$2000,B1327,24),",",INDEX('LŠZ H'!A$2:AM$2000,B1327,26)," ",INDEX('LŠZ H'!A$2:AM$2000,B1327,25)))</f>
        <v xml:space="preserve">, </v>
      </c>
      <c r="L1327" s="297">
        <f>IF(A1327="P",INDEX('LŠZ P'!A$2:AN$2000,B1327,20),INDEX('LŠZ H'!A$2:AM$2000,B1327,20))</f>
        <v>0</v>
      </c>
      <c r="M1327" s="297" t="str">
        <f>IF(A1327="P",CONCATENATE(INDEX('LŠZ P'!A$2:AN$2000,B1327,3),"/",INDEX('LŠZ P'!A$2:AN$2000,B1327,4)),CONCATENATE(INDEX('LŠZ H'!A$2:AM$2000,B1327,3),"/",INDEX('LŠZ H'!A$2:AM$2000,B1327,4)))</f>
        <v>/</v>
      </c>
      <c r="N1327" s="297" t="str">
        <f>IF(A1327="P",CONCATENATE(INDEX('LŠZ P'!A$2:AN$2000,B1327,23),";",INDEX('LŠZ P'!A$2:AN$2000,B1327,42)),CONCATENATE(INDEX('LŠZ H'!A$2:AM$2000,B1327,23),";",INDEX('LŠZ H'!A$2:AM$2000,B1327,39)))</f>
        <v>;</v>
      </c>
      <c r="O1327" s="303"/>
      <c r="P1327" s="397"/>
    </row>
    <row r="1328" spans="1:16" s="395" customFormat="1">
      <c r="A1328" s="300"/>
      <c r="B1328" s="398"/>
      <c r="C1328" s="295">
        <v>1325</v>
      </c>
      <c r="D1328" s="225">
        <f>IF(A1328="P",INDEX('LŠZ P'!A$2:AN$2000,B1328,11),INDEX('LŠZ H'!A$2:AM$2000,B1328,11))</f>
        <v>0</v>
      </c>
      <c r="E1328" s="297">
        <f>IF(A1328="P",INDEX('LŠZ P'!A$2:AN$2000,B1328,5),INDEX('LŠZ H'!A$2:AM$2000,B1328,5))</f>
        <v>0</v>
      </c>
      <c r="F1328" s="298">
        <f>IF(A1328="P",INDEX('LŠZ P'!A$2:AN$2000,B1328,6),INDEX('LŠZ H'!A$2:AM$2000,B1328,6))</f>
        <v>0</v>
      </c>
      <c r="G1328" s="258">
        <f>IF(A1328="P",INDEX('LŠZ P'!A$2:AN$2000,B1328,21),INDEX('LŠZ H'!A$2:AM$2000,B1328,21))</f>
        <v>0</v>
      </c>
      <c r="H1328" s="298">
        <f>IF(A1328="P",INDEX('LŠZ P'!A$2:AN$2000,B1328,17),INDEX('LŠZ H'!A$2:AM$2000,B1328,17))</f>
        <v>0</v>
      </c>
      <c r="I1328" s="226"/>
      <c r="J1328" s="258">
        <f>IF(A1328="P",INDEX('LŠZ P'!A$2:AN$2000,B1328,2),INDEX('LŠZ H'!A$2:AM$2000,B1328,2))</f>
        <v>0</v>
      </c>
      <c r="K1328" s="299" t="str">
        <f>IF(A1328="P",CONCATENATE(INDEX('LŠZ P'!A$2:AN$2000,B1328,24),",",INDEX('LŠZ P'!A$2:AN$2000,B1328,26)," ",INDEX('LŠZ P'!A$2:AN$2000,B1328,25)),CONCATENATE(INDEX('LŠZ H'!A$2:AM$2000,B1328,24),",",INDEX('LŠZ H'!A$2:AM$2000,B1328,26)," ",INDEX('LŠZ H'!A$2:AM$2000,B1328,25)))</f>
        <v xml:space="preserve">, </v>
      </c>
      <c r="L1328" s="297">
        <f>IF(A1328="P",INDEX('LŠZ P'!A$2:AN$2000,B1328,20),INDEX('LŠZ H'!A$2:AM$2000,B1328,20))</f>
        <v>0</v>
      </c>
      <c r="M1328" s="297" t="str">
        <f>IF(A1328="P",CONCATENATE(INDEX('LŠZ P'!A$2:AN$2000,B1328,3),"/",INDEX('LŠZ P'!A$2:AN$2000,B1328,4)),CONCATENATE(INDEX('LŠZ H'!A$2:AM$2000,B1328,3),"/",INDEX('LŠZ H'!A$2:AM$2000,B1328,4)))</f>
        <v>/</v>
      </c>
      <c r="N1328" s="297" t="str">
        <f>IF(A1328="P",CONCATENATE(INDEX('LŠZ P'!A$2:AN$2000,B1328,23),";",INDEX('LŠZ P'!A$2:AN$2000,B1328,42)),CONCATENATE(INDEX('LŠZ H'!A$2:AM$2000,B1328,23),";",INDEX('LŠZ H'!A$2:AM$2000,B1328,39)))</f>
        <v>;</v>
      </c>
      <c r="O1328" s="303"/>
      <c r="P1328" s="397"/>
    </row>
    <row r="1329" spans="1:16" s="395" customFormat="1">
      <c r="A1329" s="300"/>
      <c r="B1329" s="398"/>
      <c r="C1329" s="295">
        <v>1326</v>
      </c>
      <c r="D1329" s="225">
        <f>IF(A1329="P",INDEX('LŠZ P'!A$2:AN$2000,B1329,11),INDEX('LŠZ H'!A$2:AM$2000,B1329,11))</f>
        <v>0</v>
      </c>
      <c r="E1329" s="297">
        <f>IF(A1329="P",INDEX('LŠZ P'!A$2:AN$2000,B1329,5),INDEX('LŠZ H'!A$2:AM$2000,B1329,5))</f>
        <v>0</v>
      </c>
      <c r="F1329" s="298">
        <f>IF(A1329="P",INDEX('LŠZ P'!A$2:AN$2000,B1329,6),INDEX('LŠZ H'!A$2:AM$2000,B1329,6))</f>
        <v>0</v>
      </c>
      <c r="G1329" s="258">
        <f>IF(A1329="P",INDEX('LŠZ P'!A$2:AN$2000,B1329,21),INDEX('LŠZ H'!A$2:AM$2000,B1329,21))</f>
        <v>0</v>
      </c>
      <c r="H1329" s="298">
        <f>IF(A1329="P",INDEX('LŠZ P'!A$2:AN$2000,B1329,17),INDEX('LŠZ H'!A$2:AM$2000,B1329,17))</f>
        <v>0</v>
      </c>
      <c r="I1329" s="226"/>
      <c r="J1329" s="258">
        <f>IF(A1329="P",INDEX('LŠZ P'!A$2:AN$2000,B1329,2),INDEX('LŠZ H'!A$2:AM$2000,B1329,2))</f>
        <v>0</v>
      </c>
      <c r="K1329" s="299" t="str">
        <f>IF(A1329="P",CONCATENATE(INDEX('LŠZ P'!A$2:AN$2000,B1329,24),",",INDEX('LŠZ P'!A$2:AN$2000,B1329,26)," ",INDEX('LŠZ P'!A$2:AN$2000,B1329,25)),CONCATENATE(INDEX('LŠZ H'!A$2:AM$2000,B1329,24),",",INDEX('LŠZ H'!A$2:AM$2000,B1329,26)," ",INDEX('LŠZ H'!A$2:AM$2000,B1329,25)))</f>
        <v xml:space="preserve">, </v>
      </c>
      <c r="L1329" s="297">
        <f>IF(A1329="P",INDEX('LŠZ P'!A$2:AN$2000,B1329,20),INDEX('LŠZ H'!A$2:AM$2000,B1329,20))</f>
        <v>0</v>
      </c>
      <c r="M1329" s="297" t="str">
        <f>IF(A1329="P",CONCATENATE(INDEX('LŠZ P'!A$2:AN$2000,B1329,3),"/",INDEX('LŠZ P'!A$2:AN$2000,B1329,4)),CONCATENATE(INDEX('LŠZ H'!A$2:AM$2000,B1329,3),"/",INDEX('LŠZ H'!A$2:AM$2000,B1329,4)))</f>
        <v>/</v>
      </c>
      <c r="N1329" s="297" t="str">
        <f>IF(A1329="P",CONCATENATE(INDEX('LŠZ P'!A$2:AN$2000,B1329,23),";",INDEX('LŠZ P'!A$2:AN$2000,B1329,42)),CONCATENATE(INDEX('LŠZ H'!A$2:AM$2000,B1329,23),";",INDEX('LŠZ H'!A$2:AM$2000,B1329,39)))</f>
        <v>;</v>
      </c>
      <c r="O1329" s="303"/>
      <c r="P1329" s="397"/>
    </row>
    <row r="1330" spans="1:16" s="395" customFormat="1">
      <c r="A1330" s="300"/>
      <c r="B1330" s="398"/>
      <c r="C1330" s="295">
        <v>1327</v>
      </c>
      <c r="D1330" s="225">
        <f>IF(A1330="P",INDEX('LŠZ P'!A$2:AN$2000,B1330,11),INDEX('LŠZ H'!A$2:AM$2000,B1330,11))</f>
        <v>0</v>
      </c>
      <c r="E1330" s="297">
        <f>IF(A1330="P",INDEX('LŠZ P'!A$2:AN$2000,B1330,5),INDEX('LŠZ H'!A$2:AM$2000,B1330,5))</f>
        <v>0</v>
      </c>
      <c r="F1330" s="298">
        <f>IF(A1330="P",INDEX('LŠZ P'!A$2:AN$2000,B1330,6),INDEX('LŠZ H'!A$2:AM$2000,B1330,6))</f>
        <v>0</v>
      </c>
      <c r="G1330" s="258">
        <f>IF(A1330="P",INDEX('LŠZ P'!A$2:AN$2000,B1330,21),INDEX('LŠZ H'!A$2:AM$2000,B1330,21))</f>
        <v>0</v>
      </c>
      <c r="H1330" s="298">
        <f>IF(A1330="P",INDEX('LŠZ P'!A$2:AN$2000,B1330,17),INDEX('LŠZ H'!A$2:AM$2000,B1330,17))</f>
        <v>0</v>
      </c>
      <c r="I1330" s="226"/>
      <c r="J1330" s="258">
        <f>IF(A1330="P",INDEX('LŠZ P'!A$2:AN$2000,B1330,2),INDEX('LŠZ H'!A$2:AM$2000,B1330,2))</f>
        <v>0</v>
      </c>
      <c r="K1330" s="299" t="str">
        <f>IF(A1330="P",CONCATENATE(INDEX('LŠZ P'!A$2:AN$2000,B1330,24),",",INDEX('LŠZ P'!A$2:AN$2000,B1330,26)," ",INDEX('LŠZ P'!A$2:AN$2000,B1330,25)),CONCATENATE(INDEX('LŠZ H'!A$2:AM$2000,B1330,24),",",INDEX('LŠZ H'!A$2:AM$2000,B1330,26)," ",INDEX('LŠZ H'!A$2:AM$2000,B1330,25)))</f>
        <v xml:space="preserve">, </v>
      </c>
      <c r="L1330" s="297">
        <f>IF(A1330="P",INDEX('LŠZ P'!A$2:AN$2000,B1330,20),INDEX('LŠZ H'!A$2:AM$2000,B1330,20))</f>
        <v>0</v>
      </c>
      <c r="M1330" s="297" t="str">
        <f>IF(A1330="P",CONCATENATE(INDEX('LŠZ P'!A$2:AN$2000,B1330,3),"/",INDEX('LŠZ P'!A$2:AN$2000,B1330,4)),CONCATENATE(INDEX('LŠZ H'!A$2:AM$2000,B1330,3),"/",INDEX('LŠZ H'!A$2:AM$2000,B1330,4)))</f>
        <v>/</v>
      </c>
      <c r="N1330" s="297" t="str">
        <f>IF(A1330="P",CONCATENATE(INDEX('LŠZ P'!A$2:AN$2000,B1330,23),";",INDEX('LŠZ P'!A$2:AN$2000,B1330,42)),CONCATENATE(INDEX('LŠZ H'!A$2:AM$2000,B1330,23),";",INDEX('LŠZ H'!A$2:AM$2000,B1330,39)))</f>
        <v>;</v>
      </c>
      <c r="O1330" s="303"/>
      <c r="P1330" s="397"/>
    </row>
    <row r="1331" spans="1:16" s="395" customFormat="1">
      <c r="A1331" s="300"/>
      <c r="B1331" s="398"/>
      <c r="C1331" s="295">
        <v>1328</v>
      </c>
      <c r="D1331" s="225">
        <f>IF(A1331="P",INDEX('LŠZ P'!A$2:AN$2000,B1331,11),INDEX('LŠZ H'!A$2:AM$2000,B1331,11))</f>
        <v>0</v>
      </c>
      <c r="E1331" s="297">
        <f>IF(A1331="P",INDEX('LŠZ P'!A$2:AN$2000,B1331,5),INDEX('LŠZ H'!A$2:AM$2000,B1331,5))</f>
        <v>0</v>
      </c>
      <c r="F1331" s="298">
        <f>IF(A1331="P",INDEX('LŠZ P'!A$2:AN$2000,B1331,6),INDEX('LŠZ H'!A$2:AM$2000,B1331,6))</f>
        <v>0</v>
      </c>
      <c r="G1331" s="258">
        <f>IF(A1331="P",INDEX('LŠZ P'!A$2:AN$2000,B1331,21),INDEX('LŠZ H'!A$2:AM$2000,B1331,21))</f>
        <v>0</v>
      </c>
      <c r="H1331" s="298">
        <f>IF(A1331="P",INDEX('LŠZ P'!A$2:AN$2000,B1331,17),INDEX('LŠZ H'!A$2:AM$2000,B1331,17))</f>
        <v>0</v>
      </c>
      <c r="I1331" s="226"/>
      <c r="J1331" s="258">
        <f>IF(A1331="P",INDEX('LŠZ P'!A$2:AN$2000,B1331,2),INDEX('LŠZ H'!A$2:AM$2000,B1331,2))</f>
        <v>0</v>
      </c>
      <c r="K1331" s="299" t="str">
        <f>IF(A1331="P",CONCATENATE(INDEX('LŠZ P'!A$2:AN$2000,B1331,24),",",INDEX('LŠZ P'!A$2:AN$2000,B1331,26)," ",INDEX('LŠZ P'!A$2:AN$2000,B1331,25)),CONCATENATE(INDEX('LŠZ H'!A$2:AM$2000,B1331,24),",",INDEX('LŠZ H'!A$2:AM$2000,B1331,26)," ",INDEX('LŠZ H'!A$2:AM$2000,B1331,25)))</f>
        <v xml:space="preserve">, </v>
      </c>
      <c r="L1331" s="297">
        <f>IF(A1331="P",INDEX('LŠZ P'!A$2:AN$2000,B1331,20),INDEX('LŠZ H'!A$2:AM$2000,B1331,20))</f>
        <v>0</v>
      </c>
      <c r="M1331" s="297" t="str">
        <f>IF(A1331="P",CONCATENATE(INDEX('LŠZ P'!A$2:AN$2000,B1331,3),"/",INDEX('LŠZ P'!A$2:AN$2000,B1331,4)),CONCATENATE(INDEX('LŠZ H'!A$2:AM$2000,B1331,3),"/",INDEX('LŠZ H'!A$2:AM$2000,B1331,4)))</f>
        <v>/</v>
      </c>
      <c r="N1331" s="297" t="str">
        <f>IF(A1331="P",CONCATENATE(INDEX('LŠZ P'!A$2:AN$2000,B1331,23),";",INDEX('LŠZ P'!A$2:AN$2000,B1331,42)),CONCATENATE(INDEX('LŠZ H'!A$2:AM$2000,B1331,23),";",INDEX('LŠZ H'!A$2:AM$2000,B1331,39)))</f>
        <v>;</v>
      </c>
      <c r="O1331" s="303"/>
      <c r="P1331" s="397"/>
    </row>
    <row r="1332" spans="1:16" s="395" customFormat="1">
      <c r="A1332" s="300"/>
      <c r="B1332" s="398"/>
      <c r="C1332" s="295">
        <v>1329</v>
      </c>
      <c r="D1332" s="225">
        <f>IF(A1332="P",INDEX('LŠZ P'!A$2:AN$2000,B1332,11),INDEX('LŠZ H'!A$2:AM$2000,B1332,11))</f>
        <v>0</v>
      </c>
      <c r="E1332" s="297">
        <f>IF(A1332="P",INDEX('LŠZ P'!A$2:AN$2000,B1332,5),INDEX('LŠZ H'!A$2:AM$2000,B1332,5))</f>
        <v>0</v>
      </c>
      <c r="F1332" s="298">
        <f>IF(A1332="P",INDEX('LŠZ P'!A$2:AN$2000,B1332,6),INDEX('LŠZ H'!A$2:AM$2000,B1332,6))</f>
        <v>0</v>
      </c>
      <c r="G1332" s="258">
        <f>IF(A1332="P",INDEX('LŠZ P'!A$2:AN$2000,B1332,21),INDEX('LŠZ H'!A$2:AM$2000,B1332,21))</f>
        <v>0</v>
      </c>
      <c r="H1332" s="298">
        <f>IF(A1332="P",INDEX('LŠZ P'!A$2:AN$2000,B1332,17),INDEX('LŠZ H'!A$2:AM$2000,B1332,17))</f>
        <v>0</v>
      </c>
      <c r="I1332" s="226"/>
      <c r="J1332" s="258">
        <f>IF(A1332="P",INDEX('LŠZ P'!A$2:AN$2000,B1332,2),INDEX('LŠZ H'!A$2:AM$2000,B1332,2))</f>
        <v>0</v>
      </c>
      <c r="K1332" s="299" t="str">
        <f>IF(A1332="P",CONCATENATE(INDEX('LŠZ P'!A$2:AN$2000,B1332,24),",",INDEX('LŠZ P'!A$2:AN$2000,B1332,26)," ",INDEX('LŠZ P'!A$2:AN$2000,B1332,25)),CONCATENATE(INDEX('LŠZ H'!A$2:AM$2000,B1332,24),",",INDEX('LŠZ H'!A$2:AM$2000,B1332,26)," ",INDEX('LŠZ H'!A$2:AM$2000,B1332,25)))</f>
        <v xml:space="preserve">, </v>
      </c>
      <c r="L1332" s="297">
        <f>IF(A1332="P",INDEX('LŠZ P'!A$2:AN$2000,B1332,20),INDEX('LŠZ H'!A$2:AM$2000,B1332,20))</f>
        <v>0</v>
      </c>
      <c r="M1332" s="297" t="str">
        <f>IF(A1332="P",CONCATENATE(INDEX('LŠZ P'!A$2:AN$2000,B1332,3),"/",INDEX('LŠZ P'!A$2:AN$2000,B1332,4)),CONCATENATE(INDEX('LŠZ H'!A$2:AM$2000,B1332,3),"/",INDEX('LŠZ H'!A$2:AM$2000,B1332,4)))</f>
        <v>/</v>
      </c>
      <c r="N1332" s="297" t="str">
        <f>IF(A1332="P",CONCATENATE(INDEX('LŠZ P'!A$2:AN$2000,B1332,23),";",INDEX('LŠZ P'!A$2:AN$2000,B1332,42)),CONCATENATE(INDEX('LŠZ H'!A$2:AM$2000,B1332,23),";",INDEX('LŠZ H'!A$2:AM$2000,B1332,39)))</f>
        <v>;</v>
      </c>
      <c r="O1332" s="303"/>
      <c r="P1332" s="397"/>
    </row>
    <row r="1333" spans="1:16" s="395" customFormat="1">
      <c r="A1333" s="300"/>
      <c r="B1333" s="398"/>
      <c r="C1333" s="295">
        <v>1330</v>
      </c>
      <c r="D1333" s="225">
        <f>IF(A1333="P",INDEX('LŠZ P'!A$2:AN$2000,B1333,11),INDEX('LŠZ H'!A$2:AM$2000,B1333,11))</f>
        <v>0</v>
      </c>
      <c r="E1333" s="297">
        <f>IF(A1333="P",INDEX('LŠZ P'!A$2:AN$2000,B1333,5),INDEX('LŠZ H'!A$2:AM$2000,B1333,5))</f>
        <v>0</v>
      </c>
      <c r="F1333" s="298">
        <f>IF(A1333="P",INDEX('LŠZ P'!A$2:AN$2000,B1333,6),INDEX('LŠZ H'!A$2:AM$2000,B1333,6))</f>
        <v>0</v>
      </c>
      <c r="G1333" s="258">
        <f>IF(A1333="P",INDEX('LŠZ P'!A$2:AN$2000,B1333,21),INDEX('LŠZ H'!A$2:AM$2000,B1333,21))</f>
        <v>0</v>
      </c>
      <c r="H1333" s="298">
        <f>IF(A1333="P",INDEX('LŠZ P'!A$2:AN$2000,B1333,17),INDEX('LŠZ H'!A$2:AM$2000,B1333,17))</f>
        <v>0</v>
      </c>
      <c r="I1333" s="226"/>
      <c r="J1333" s="258">
        <f>IF(A1333="P",INDEX('LŠZ P'!A$2:AN$2000,B1333,2),INDEX('LŠZ H'!A$2:AM$2000,B1333,2))</f>
        <v>0</v>
      </c>
      <c r="K1333" s="299" t="str">
        <f>IF(A1333="P",CONCATENATE(INDEX('LŠZ P'!A$2:AN$2000,B1333,24),",",INDEX('LŠZ P'!A$2:AN$2000,B1333,26)," ",INDEX('LŠZ P'!A$2:AN$2000,B1333,25)),CONCATENATE(INDEX('LŠZ H'!A$2:AM$2000,B1333,24),",",INDEX('LŠZ H'!A$2:AM$2000,B1333,26)," ",INDEX('LŠZ H'!A$2:AM$2000,B1333,25)))</f>
        <v xml:space="preserve">, </v>
      </c>
      <c r="L1333" s="297">
        <f>IF(A1333="P",INDEX('LŠZ P'!A$2:AN$2000,B1333,20),INDEX('LŠZ H'!A$2:AM$2000,B1333,20))</f>
        <v>0</v>
      </c>
      <c r="M1333" s="297" t="str">
        <f>IF(A1333="P",CONCATENATE(INDEX('LŠZ P'!A$2:AN$2000,B1333,3),"/",INDEX('LŠZ P'!A$2:AN$2000,B1333,4)),CONCATENATE(INDEX('LŠZ H'!A$2:AM$2000,B1333,3),"/",INDEX('LŠZ H'!A$2:AM$2000,B1333,4)))</f>
        <v>/</v>
      </c>
      <c r="N1333" s="297" t="str">
        <f>IF(A1333="P",CONCATENATE(INDEX('LŠZ P'!A$2:AN$2000,B1333,23),";",INDEX('LŠZ P'!A$2:AN$2000,B1333,42)),CONCATENATE(INDEX('LŠZ H'!A$2:AM$2000,B1333,23),";",INDEX('LŠZ H'!A$2:AM$2000,B1333,39)))</f>
        <v>;</v>
      </c>
      <c r="O1333" s="303"/>
      <c r="P1333" s="397"/>
    </row>
    <row r="1334" spans="1:16" s="395" customFormat="1">
      <c r="A1334" s="300"/>
      <c r="B1334" s="398"/>
      <c r="C1334" s="295">
        <v>1331</v>
      </c>
      <c r="D1334" s="225">
        <f>IF(A1334="P",INDEX('LŠZ P'!A$2:AN$2000,B1334,11),INDEX('LŠZ H'!A$2:AM$2000,B1334,11))</f>
        <v>0</v>
      </c>
      <c r="E1334" s="297">
        <f>IF(A1334="P",INDEX('LŠZ P'!A$2:AN$2000,B1334,5),INDEX('LŠZ H'!A$2:AM$2000,B1334,5))</f>
        <v>0</v>
      </c>
      <c r="F1334" s="298">
        <f>IF(A1334="P",INDEX('LŠZ P'!A$2:AN$2000,B1334,6),INDEX('LŠZ H'!A$2:AM$2000,B1334,6))</f>
        <v>0</v>
      </c>
      <c r="G1334" s="258">
        <f>IF(A1334="P",INDEX('LŠZ P'!A$2:AN$2000,B1334,21),INDEX('LŠZ H'!A$2:AM$2000,B1334,21))</f>
        <v>0</v>
      </c>
      <c r="H1334" s="298">
        <f>IF(A1334="P",INDEX('LŠZ P'!A$2:AN$2000,B1334,17),INDEX('LŠZ H'!A$2:AM$2000,B1334,17))</f>
        <v>0</v>
      </c>
      <c r="I1334" s="226"/>
      <c r="J1334" s="258">
        <f>IF(A1334="P",INDEX('LŠZ P'!A$2:AN$2000,B1334,2),INDEX('LŠZ H'!A$2:AM$2000,B1334,2))</f>
        <v>0</v>
      </c>
      <c r="K1334" s="299" t="str">
        <f>IF(A1334="P",CONCATENATE(INDEX('LŠZ P'!A$2:AN$2000,B1334,24),",",INDEX('LŠZ P'!A$2:AN$2000,B1334,26)," ",INDEX('LŠZ P'!A$2:AN$2000,B1334,25)),CONCATENATE(INDEX('LŠZ H'!A$2:AM$2000,B1334,24),",",INDEX('LŠZ H'!A$2:AM$2000,B1334,26)," ",INDEX('LŠZ H'!A$2:AM$2000,B1334,25)))</f>
        <v xml:space="preserve">, </v>
      </c>
      <c r="L1334" s="297">
        <f>IF(A1334="P",INDEX('LŠZ P'!A$2:AN$2000,B1334,20),INDEX('LŠZ H'!A$2:AM$2000,B1334,20))</f>
        <v>0</v>
      </c>
      <c r="M1334" s="297" t="str">
        <f>IF(A1334="P",CONCATENATE(INDEX('LŠZ P'!A$2:AN$2000,B1334,3),"/",INDEX('LŠZ P'!A$2:AN$2000,B1334,4)),CONCATENATE(INDEX('LŠZ H'!A$2:AM$2000,B1334,3),"/",INDEX('LŠZ H'!A$2:AM$2000,B1334,4)))</f>
        <v>/</v>
      </c>
      <c r="N1334" s="297" t="str">
        <f>IF(A1334="P",CONCATENATE(INDEX('LŠZ P'!A$2:AN$2000,B1334,23),";",INDEX('LŠZ P'!A$2:AN$2000,B1334,42)),CONCATENATE(INDEX('LŠZ H'!A$2:AM$2000,B1334,23),";",INDEX('LŠZ H'!A$2:AM$2000,B1334,39)))</f>
        <v>;</v>
      </c>
      <c r="O1334" s="303"/>
      <c r="P1334" s="397"/>
    </row>
    <row r="1335" spans="1:16" s="395" customFormat="1">
      <c r="A1335" s="300"/>
      <c r="B1335" s="398"/>
      <c r="C1335" s="295">
        <v>1332</v>
      </c>
      <c r="D1335" s="225">
        <f>IF(A1335="P",INDEX('LŠZ P'!A$2:AN$2000,B1335,11),INDEX('LŠZ H'!A$2:AM$2000,B1335,11))</f>
        <v>0</v>
      </c>
      <c r="E1335" s="297">
        <f>IF(A1335="P",INDEX('LŠZ P'!A$2:AN$2000,B1335,5),INDEX('LŠZ H'!A$2:AM$2000,B1335,5))</f>
        <v>0</v>
      </c>
      <c r="F1335" s="298">
        <f>IF(A1335="P",INDEX('LŠZ P'!A$2:AN$2000,B1335,6),INDEX('LŠZ H'!A$2:AM$2000,B1335,6))</f>
        <v>0</v>
      </c>
      <c r="G1335" s="258">
        <f>IF(A1335="P",INDEX('LŠZ P'!A$2:AN$2000,B1335,21),INDEX('LŠZ H'!A$2:AM$2000,B1335,21))</f>
        <v>0</v>
      </c>
      <c r="H1335" s="298">
        <f>IF(A1335="P",INDEX('LŠZ P'!A$2:AN$2000,B1335,17),INDEX('LŠZ H'!A$2:AM$2000,B1335,17))</f>
        <v>0</v>
      </c>
      <c r="I1335" s="226"/>
      <c r="J1335" s="258">
        <f>IF(A1335="P",INDEX('LŠZ P'!A$2:AN$2000,B1335,2),INDEX('LŠZ H'!A$2:AM$2000,B1335,2))</f>
        <v>0</v>
      </c>
      <c r="K1335" s="299" t="str">
        <f>IF(A1335="P",CONCATENATE(INDEX('LŠZ P'!A$2:AN$2000,B1335,24),",",INDEX('LŠZ P'!A$2:AN$2000,B1335,26)," ",INDEX('LŠZ P'!A$2:AN$2000,B1335,25)),CONCATENATE(INDEX('LŠZ H'!A$2:AM$2000,B1335,24),",",INDEX('LŠZ H'!A$2:AM$2000,B1335,26)," ",INDEX('LŠZ H'!A$2:AM$2000,B1335,25)))</f>
        <v xml:space="preserve">, </v>
      </c>
      <c r="L1335" s="297">
        <f>IF(A1335="P",INDEX('LŠZ P'!A$2:AN$2000,B1335,20),INDEX('LŠZ H'!A$2:AM$2000,B1335,20))</f>
        <v>0</v>
      </c>
      <c r="M1335" s="297" t="str">
        <f>IF(A1335="P",CONCATENATE(INDEX('LŠZ P'!A$2:AN$2000,B1335,3),"/",INDEX('LŠZ P'!A$2:AN$2000,B1335,4)),CONCATENATE(INDEX('LŠZ H'!A$2:AM$2000,B1335,3),"/",INDEX('LŠZ H'!A$2:AM$2000,B1335,4)))</f>
        <v>/</v>
      </c>
      <c r="N1335" s="297" t="str">
        <f>IF(A1335="P",CONCATENATE(INDEX('LŠZ P'!A$2:AN$2000,B1335,23),";",INDEX('LŠZ P'!A$2:AN$2000,B1335,42)),CONCATENATE(INDEX('LŠZ H'!A$2:AM$2000,B1335,23),";",INDEX('LŠZ H'!A$2:AM$2000,B1335,39)))</f>
        <v>;</v>
      </c>
      <c r="O1335" s="303"/>
      <c r="P1335" s="397"/>
    </row>
    <row r="1336" spans="1:16" s="395" customFormat="1">
      <c r="A1336" s="300"/>
      <c r="B1336" s="398"/>
      <c r="C1336" s="295">
        <v>1333</v>
      </c>
      <c r="D1336" s="225">
        <f>IF(A1336="P",INDEX('LŠZ P'!A$2:AN$2000,B1336,11),INDEX('LŠZ H'!A$2:AM$2000,B1336,11))</f>
        <v>0</v>
      </c>
      <c r="E1336" s="297">
        <f>IF(A1336="P",INDEX('LŠZ P'!A$2:AN$2000,B1336,5),INDEX('LŠZ H'!A$2:AM$2000,B1336,5))</f>
        <v>0</v>
      </c>
      <c r="F1336" s="298">
        <f>IF(A1336="P",INDEX('LŠZ P'!A$2:AN$2000,B1336,6),INDEX('LŠZ H'!A$2:AM$2000,B1336,6))</f>
        <v>0</v>
      </c>
      <c r="G1336" s="258">
        <f>IF(A1336="P",INDEX('LŠZ P'!A$2:AN$2000,B1336,21),INDEX('LŠZ H'!A$2:AM$2000,B1336,21))</f>
        <v>0</v>
      </c>
      <c r="H1336" s="298">
        <f>IF(A1336="P",INDEX('LŠZ P'!A$2:AN$2000,B1336,17),INDEX('LŠZ H'!A$2:AM$2000,B1336,17))</f>
        <v>0</v>
      </c>
      <c r="I1336" s="226"/>
      <c r="J1336" s="258">
        <f>IF(A1336="P",INDEX('LŠZ P'!A$2:AN$2000,B1336,2),INDEX('LŠZ H'!A$2:AM$2000,B1336,2))</f>
        <v>0</v>
      </c>
      <c r="K1336" s="299" t="str">
        <f>IF(A1336="P",CONCATENATE(INDEX('LŠZ P'!A$2:AN$2000,B1336,24),",",INDEX('LŠZ P'!A$2:AN$2000,B1336,26)," ",INDEX('LŠZ P'!A$2:AN$2000,B1336,25)),CONCATENATE(INDEX('LŠZ H'!A$2:AM$2000,B1336,24),",",INDEX('LŠZ H'!A$2:AM$2000,B1336,26)," ",INDEX('LŠZ H'!A$2:AM$2000,B1336,25)))</f>
        <v xml:space="preserve">, </v>
      </c>
      <c r="L1336" s="297">
        <f>IF(A1336="P",INDEX('LŠZ P'!A$2:AN$2000,B1336,20),INDEX('LŠZ H'!A$2:AM$2000,B1336,20))</f>
        <v>0</v>
      </c>
      <c r="M1336" s="297" t="str">
        <f>IF(A1336="P",CONCATENATE(INDEX('LŠZ P'!A$2:AN$2000,B1336,3),"/",INDEX('LŠZ P'!A$2:AN$2000,B1336,4)),CONCATENATE(INDEX('LŠZ H'!A$2:AM$2000,B1336,3),"/",INDEX('LŠZ H'!A$2:AM$2000,B1336,4)))</f>
        <v>/</v>
      </c>
      <c r="N1336" s="297" t="str">
        <f>IF(A1336="P",CONCATENATE(INDEX('LŠZ P'!A$2:AN$2000,B1336,23),";",INDEX('LŠZ P'!A$2:AN$2000,B1336,42)),CONCATENATE(INDEX('LŠZ H'!A$2:AM$2000,B1336,23),";",INDEX('LŠZ H'!A$2:AM$2000,B1336,39)))</f>
        <v>;</v>
      </c>
      <c r="O1336" s="303"/>
      <c r="P1336" s="397"/>
    </row>
    <row r="1337" spans="1:16" s="395" customFormat="1">
      <c r="A1337" s="300"/>
      <c r="B1337" s="398"/>
      <c r="C1337" s="295">
        <v>1334</v>
      </c>
      <c r="D1337" s="225">
        <f>IF(A1337="P",INDEX('LŠZ P'!A$2:AN$2000,B1337,11),INDEX('LŠZ H'!A$2:AM$2000,B1337,11))</f>
        <v>0</v>
      </c>
      <c r="E1337" s="297">
        <f>IF(A1337="P",INDEX('LŠZ P'!A$2:AN$2000,B1337,5),INDEX('LŠZ H'!A$2:AM$2000,B1337,5))</f>
        <v>0</v>
      </c>
      <c r="F1337" s="298">
        <f>IF(A1337="P",INDEX('LŠZ P'!A$2:AN$2000,B1337,6),INDEX('LŠZ H'!A$2:AM$2000,B1337,6))</f>
        <v>0</v>
      </c>
      <c r="G1337" s="258">
        <f>IF(A1337="P",INDEX('LŠZ P'!A$2:AN$2000,B1337,21),INDEX('LŠZ H'!A$2:AM$2000,B1337,21))</f>
        <v>0</v>
      </c>
      <c r="H1337" s="298">
        <f>IF(A1337="P",INDEX('LŠZ P'!A$2:AN$2000,B1337,17),INDEX('LŠZ H'!A$2:AM$2000,B1337,17))</f>
        <v>0</v>
      </c>
      <c r="I1337" s="226"/>
      <c r="J1337" s="258">
        <f>IF(A1337="P",INDEX('LŠZ P'!A$2:AN$2000,B1337,2),INDEX('LŠZ H'!A$2:AM$2000,B1337,2))</f>
        <v>0</v>
      </c>
      <c r="K1337" s="299" t="str">
        <f>IF(A1337="P",CONCATENATE(INDEX('LŠZ P'!A$2:AN$2000,B1337,24),",",INDEX('LŠZ P'!A$2:AN$2000,B1337,26)," ",INDEX('LŠZ P'!A$2:AN$2000,B1337,25)),CONCATENATE(INDEX('LŠZ H'!A$2:AM$2000,B1337,24),",",INDEX('LŠZ H'!A$2:AM$2000,B1337,26)," ",INDEX('LŠZ H'!A$2:AM$2000,B1337,25)))</f>
        <v xml:space="preserve">, </v>
      </c>
      <c r="L1337" s="297">
        <f>IF(A1337="P",INDEX('LŠZ P'!A$2:AN$2000,B1337,20),INDEX('LŠZ H'!A$2:AM$2000,B1337,20))</f>
        <v>0</v>
      </c>
      <c r="M1337" s="297" t="str">
        <f>IF(A1337="P",CONCATENATE(INDEX('LŠZ P'!A$2:AN$2000,B1337,3),"/",INDEX('LŠZ P'!A$2:AN$2000,B1337,4)),CONCATENATE(INDEX('LŠZ H'!A$2:AM$2000,B1337,3),"/",INDEX('LŠZ H'!A$2:AM$2000,B1337,4)))</f>
        <v>/</v>
      </c>
      <c r="N1337" s="297" t="str">
        <f>IF(A1337="P",CONCATENATE(INDEX('LŠZ P'!A$2:AN$2000,B1337,23),";",INDEX('LŠZ P'!A$2:AN$2000,B1337,42)),CONCATENATE(INDEX('LŠZ H'!A$2:AM$2000,B1337,23),";",INDEX('LŠZ H'!A$2:AM$2000,B1337,39)))</f>
        <v>;</v>
      </c>
      <c r="O1337" s="303"/>
      <c r="P1337" s="397"/>
    </row>
    <row r="1338" spans="1:16" s="395" customFormat="1">
      <c r="A1338" s="300"/>
      <c r="B1338" s="398"/>
      <c r="C1338" s="295">
        <v>1335</v>
      </c>
      <c r="D1338" s="225">
        <f>IF(A1338="P",INDEX('LŠZ P'!A$2:AN$2000,B1338,11),INDEX('LŠZ H'!A$2:AM$2000,B1338,11))</f>
        <v>0</v>
      </c>
      <c r="E1338" s="297">
        <f>IF(A1338="P",INDEX('LŠZ P'!A$2:AN$2000,B1338,5),INDEX('LŠZ H'!A$2:AM$2000,B1338,5))</f>
        <v>0</v>
      </c>
      <c r="F1338" s="298">
        <f>IF(A1338="P",INDEX('LŠZ P'!A$2:AN$2000,B1338,6),INDEX('LŠZ H'!A$2:AM$2000,B1338,6))</f>
        <v>0</v>
      </c>
      <c r="G1338" s="258">
        <f>IF(A1338="P",INDEX('LŠZ P'!A$2:AN$2000,B1338,21),INDEX('LŠZ H'!A$2:AM$2000,B1338,21))</f>
        <v>0</v>
      </c>
      <c r="H1338" s="298">
        <f>IF(A1338="P",INDEX('LŠZ P'!A$2:AN$2000,B1338,17),INDEX('LŠZ H'!A$2:AM$2000,B1338,17))</f>
        <v>0</v>
      </c>
      <c r="I1338" s="226"/>
      <c r="J1338" s="258">
        <f>IF(A1338="P",INDEX('LŠZ P'!A$2:AN$2000,B1338,2),INDEX('LŠZ H'!A$2:AM$2000,B1338,2))</f>
        <v>0</v>
      </c>
      <c r="K1338" s="299" t="str">
        <f>IF(A1338="P",CONCATENATE(INDEX('LŠZ P'!A$2:AN$2000,B1338,24),",",INDEX('LŠZ P'!A$2:AN$2000,B1338,26)," ",INDEX('LŠZ P'!A$2:AN$2000,B1338,25)),CONCATENATE(INDEX('LŠZ H'!A$2:AM$2000,B1338,24),",",INDEX('LŠZ H'!A$2:AM$2000,B1338,26)," ",INDEX('LŠZ H'!A$2:AM$2000,B1338,25)))</f>
        <v xml:space="preserve">, </v>
      </c>
      <c r="L1338" s="297">
        <f>IF(A1338="P",INDEX('LŠZ P'!A$2:AN$2000,B1338,20),INDEX('LŠZ H'!A$2:AM$2000,B1338,20))</f>
        <v>0</v>
      </c>
      <c r="M1338" s="297" t="str">
        <f>IF(A1338="P",CONCATENATE(INDEX('LŠZ P'!A$2:AN$2000,B1338,3),"/",INDEX('LŠZ P'!A$2:AN$2000,B1338,4)),CONCATENATE(INDEX('LŠZ H'!A$2:AM$2000,B1338,3),"/",INDEX('LŠZ H'!A$2:AM$2000,B1338,4)))</f>
        <v>/</v>
      </c>
      <c r="N1338" s="297" t="str">
        <f>IF(A1338="P",CONCATENATE(INDEX('LŠZ P'!A$2:AN$2000,B1338,23),";",INDEX('LŠZ P'!A$2:AN$2000,B1338,42)),CONCATENATE(INDEX('LŠZ H'!A$2:AM$2000,B1338,23),";",INDEX('LŠZ H'!A$2:AM$2000,B1338,39)))</f>
        <v>;</v>
      </c>
      <c r="O1338" s="303"/>
      <c r="P1338" s="397"/>
    </row>
    <row r="1339" spans="1:16" s="395" customFormat="1">
      <c r="A1339" s="300"/>
      <c r="B1339" s="398"/>
      <c r="C1339" s="295">
        <v>1336</v>
      </c>
      <c r="D1339" s="225">
        <f>IF(A1339="P",INDEX('LŠZ P'!A$2:AN$2000,B1339,11),INDEX('LŠZ H'!A$2:AM$2000,B1339,11))</f>
        <v>0</v>
      </c>
      <c r="E1339" s="297">
        <f>IF(A1339="P",INDEX('LŠZ P'!A$2:AN$2000,B1339,5),INDEX('LŠZ H'!A$2:AM$2000,B1339,5))</f>
        <v>0</v>
      </c>
      <c r="F1339" s="298">
        <f>IF(A1339="P",INDEX('LŠZ P'!A$2:AN$2000,B1339,6),INDEX('LŠZ H'!A$2:AM$2000,B1339,6))</f>
        <v>0</v>
      </c>
      <c r="G1339" s="258">
        <f>IF(A1339="P",INDEX('LŠZ P'!A$2:AN$2000,B1339,21),INDEX('LŠZ H'!A$2:AM$2000,B1339,21))</f>
        <v>0</v>
      </c>
      <c r="H1339" s="298">
        <f>IF(A1339="P",INDEX('LŠZ P'!A$2:AN$2000,B1339,17),INDEX('LŠZ H'!A$2:AM$2000,B1339,17))</f>
        <v>0</v>
      </c>
      <c r="I1339" s="226"/>
      <c r="J1339" s="258">
        <f>IF(A1339="P",INDEX('LŠZ P'!A$2:AN$2000,B1339,2),INDEX('LŠZ H'!A$2:AM$2000,B1339,2))</f>
        <v>0</v>
      </c>
      <c r="K1339" s="299" t="str">
        <f>IF(A1339="P",CONCATENATE(INDEX('LŠZ P'!A$2:AN$2000,B1339,24),",",INDEX('LŠZ P'!A$2:AN$2000,B1339,26)," ",INDEX('LŠZ P'!A$2:AN$2000,B1339,25)),CONCATENATE(INDEX('LŠZ H'!A$2:AM$2000,B1339,24),",",INDEX('LŠZ H'!A$2:AM$2000,B1339,26)," ",INDEX('LŠZ H'!A$2:AM$2000,B1339,25)))</f>
        <v xml:space="preserve">, </v>
      </c>
      <c r="L1339" s="297">
        <f>IF(A1339="P",INDEX('LŠZ P'!A$2:AN$2000,B1339,20),INDEX('LŠZ H'!A$2:AM$2000,B1339,20))</f>
        <v>0</v>
      </c>
      <c r="M1339" s="297" t="str">
        <f>IF(A1339="P",CONCATENATE(INDEX('LŠZ P'!A$2:AN$2000,B1339,3),"/",INDEX('LŠZ P'!A$2:AN$2000,B1339,4)),CONCATENATE(INDEX('LŠZ H'!A$2:AM$2000,B1339,3),"/",INDEX('LŠZ H'!A$2:AM$2000,B1339,4)))</f>
        <v>/</v>
      </c>
      <c r="N1339" s="297" t="str">
        <f>IF(A1339="P",CONCATENATE(INDEX('LŠZ P'!A$2:AN$2000,B1339,23),";",INDEX('LŠZ P'!A$2:AN$2000,B1339,42)),CONCATENATE(INDEX('LŠZ H'!A$2:AM$2000,B1339,23),";",INDEX('LŠZ H'!A$2:AM$2000,B1339,39)))</f>
        <v>;</v>
      </c>
      <c r="O1339" s="303"/>
      <c r="P1339" s="397"/>
    </row>
    <row r="1340" spans="1:16" s="395" customFormat="1">
      <c r="A1340" s="300"/>
      <c r="B1340" s="398"/>
      <c r="C1340" s="295">
        <v>1337</v>
      </c>
      <c r="D1340" s="225">
        <f>IF(A1340="P",INDEX('LŠZ P'!A$2:AN$2000,B1340,11),INDEX('LŠZ H'!A$2:AM$2000,B1340,11))</f>
        <v>0</v>
      </c>
      <c r="E1340" s="297">
        <f>IF(A1340="P",INDEX('LŠZ P'!A$2:AN$2000,B1340,5),INDEX('LŠZ H'!A$2:AM$2000,B1340,5))</f>
        <v>0</v>
      </c>
      <c r="F1340" s="298">
        <f>IF(A1340="P",INDEX('LŠZ P'!A$2:AN$2000,B1340,6),INDEX('LŠZ H'!A$2:AM$2000,B1340,6))</f>
        <v>0</v>
      </c>
      <c r="G1340" s="258">
        <f>IF(A1340="P",INDEX('LŠZ P'!A$2:AN$2000,B1340,21),INDEX('LŠZ H'!A$2:AM$2000,B1340,21))</f>
        <v>0</v>
      </c>
      <c r="H1340" s="298">
        <f>IF(A1340="P",INDEX('LŠZ P'!A$2:AN$2000,B1340,17),INDEX('LŠZ H'!A$2:AM$2000,B1340,17))</f>
        <v>0</v>
      </c>
      <c r="I1340" s="226"/>
      <c r="J1340" s="258">
        <f>IF(A1340="P",INDEX('LŠZ P'!A$2:AN$2000,B1340,2),INDEX('LŠZ H'!A$2:AM$2000,B1340,2))</f>
        <v>0</v>
      </c>
      <c r="K1340" s="299" t="str">
        <f>IF(A1340="P",CONCATENATE(INDEX('LŠZ P'!A$2:AN$2000,B1340,24),",",INDEX('LŠZ P'!A$2:AN$2000,B1340,26)," ",INDEX('LŠZ P'!A$2:AN$2000,B1340,25)),CONCATENATE(INDEX('LŠZ H'!A$2:AM$2000,B1340,24),",",INDEX('LŠZ H'!A$2:AM$2000,B1340,26)," ",INDEX('LŠZ H'!A$2:AM$2000,B1340,25)))</f>
        <v xml:space="preserve">, </v>
      </c>
      <c r="L1340" s="297">
        <f>IF(A1340="P",INDEX('LŠZ P'!A$2:AN$2000,B1340,20),INDEX('LŠZ H'!A$2:AM$2000,B1340,20))</f>
        <v>0</v>
      </c>
      <c r="M1340" s="297" t="str">
        <f>IF(A1340="P",CONCATENATE(INDEX('LŠZ P'!A$2:AN$2000,B1340,3),"/",INDEX('LŠZ P'!A$2:AN$2000,B1340,4)),CONCATENATE(INDEX('LŠZ H'!A$2:AM$2000,B1340,3),"/",INDEX('LŠZ H'!A$2:AM$2000,B1340,4)))</f>
        <v>/</v>
      </c>
      <c r="N1340" s="297" t="str">
        <f>IF(A1340="P",CONCATENATE(INDEX('LŠZ P'!A$2:AN$2000,B1340,23),";",INDEX('LŠZ P'!A$2:AN$2000,B1340,42)),CONCATENATE(INDEX('LŠZ H'!A$2:AM$2000,B1340,23),";",INDEX('LŠZ H'!A$2:AM$2000,B1340,39)))</f>
        <v>;</v>
      </c>
      <c r="O1340" s="303"/>
      <c r="P1340" s="397"/>
    </row>
    <row r="1341" spans="1:16" s="395" customFormat="1">
      <c r="A1341" s="300"/>
      <c r="B1341" s="398"/>
      <c r="C1341" s="295">
        <v>1338</v>
      </c>
      <c r="D1341" s="225">
        <f>IF(A1341="P",INDEX('LŠZ P'!A$2:AN$2000,B1341,11),INDEX('LŠZ H'!A$2:AM$2000,B1341,11))</f>
        <v>0</v>
      </c>
      <c r="E1341" s="297">
        <f>IF(A1341="P",INDEX('LŠZ P'!A$2:AN$2000,B1341,5),INDEX('LŠZ H'!A$2:AM$2000,B1341,5))</f>
        <v>0</v>
      </c>
      <c r="F1341" s="298">
        <f>IF(A1341="P",INDEX('LŠZ P'!A$2:AN$2000,B1341,6),INDEX('LŠZ H'!A$2:AM$2000,B1341,6))</f>
        <v>0</v>
      </c>
      <c r="G1341" s="258">
        <f>IF(A1341="P",INDEX('LŠZ P'!A$2:AN$2000,B1341,21),INDEX('LŠZ H'!A$2:AM$2000,B1341,21))</f>
        <v>0</v>
      </c>
      <c r="H1341" s="298">
        <f>IF(A1341="P",INDEX('LŠZ P'!A$2:AN$2000,B1341,17),INDEX('LŠZ H'!A$2:AM$2000,B1341,17))</f>
        <v>0</v>
      </c>
      <c r="I1341" s="226"/>
      <c r="J1341" s="258">
        <f>IF(A1341="P",INDEX('LŠZ P'!A$2:AN$2000,B1341,2),INDEX('LŠZ H'!A$2:AM$2000,B1341,2))</f>
        <v>0</v>
      </c>
      <c r="K1341" s="299" t="str">
        <f>IF(A1341="P",CONCATENATE(INDEX('LŠZ P'!A$2:AN$2000,B1341,24),",",INDEX('LŠZ P'!A$2:AN$2000,B1341,26)," ",INDEX('LŠZ P'!A$2:AN$2000,B1341,25)),CONCATENATE(INDEX('LŠZ H'!A$2:AM$2000,B1341,24),",",INDEX('LŠZ H'!A$2:AM$2000,B1341,26)," ",INDEX('LŠZ H'!A$2:AM$2000,B1341,25)))</f>
        <v xml:space="preserve">, </v>
      </c>
      <c r="L1341" s="297">
        <f>IF(A1341="P",INDEX('LŠZ P'!A$2:AN$2000,B1341,20),INDEX('LŠZ H'!A$2:AM$2000,B1341,20))</f>
        <v>0</v>
      </c>
      <c r="M1341" s="297" t="str">
        <f>IF(A1341="P",CONCATENATE(INDEX('LŠZ P'!A$2:AN$2000,B1341,3),"/",INDEX('LŠZ P'!A$2:AN$2000,B1341,4)),CONCATENATE(INDEX('LŠZ H'!A$2:AM$2000,B1341,3),"/",INDEX('LŠZ H'!A$2:AM$2000,B1341,4)))</f>
        <v>/</v>
      </c>
      <c r="N1341" s="297" t="str">
        <f>IF(A1341="P",CONCATENATE(INDEX('LŠZ P'!A$2:AN$2000,B1341,23),";",INDEX('LŠZ P'!A$2:AN$2000,B1341,42)),CONCATENATE(INDEX('LŠZ H'!A$2:AM$2000,B1341,23),";",INDEX('LŠZ H'!A$2:AM$2000,B1341,39)))</f>
        <v>;</v>
      </c>
      <c r="O1341" s="303"/>
      <c r="P1341" s="397"/>
    </row>
    <row r="1342" spans="1:16" s="395" customFormat="1">
      <c r="A1342" s="300"/>
      <c r="B1342" s="398"/>
      <c r="C1342" s="295">
        <v>1339</v>
      </c>
      <c r="D1342" s="225">
        <f>IF(A1342="P",INDEX('LŠZ P'!A$2:AN$2000,B1342,11),INDEX('LŠZ H'!A$2:AM$2000,B1342,11))</f>
        <v>0</v>
      </c>
      <c r="E1342" s="297">
        <f>IF(A1342="P",INDEX('LŠZ P'!A$2:AN$2000,B1342,5),INDEX('LŠZ H'!A$2:AM$2000,B1342,5))</f>
        <v>0</v>
      </c>
      <c r="F1342" s="298">
        <f>IF(A1342="P",INDEX('LŠZ P'!A$2:AN$2000,B1342,6),INDEX('LŠZ H'!A$2:AM$2000,B1342,6))</f>
        <v>0</v>
      </c>
      <c r="G1342" s="258">
        <f>IF(A1342="P",INDEX('LŠZ P'!A$2:AN$2000,B1342,21),INDEX('LŠZ H'!A$2:AM$2000,B1342,21))</f>
        <v>0</v>
      </c>
      <c r="H1342" s="298">
        <f>IF(A1342="P",INDEX('LŠZ P'!A$2:AN$2000,B1342,17),INDEX('LŠZ H'!A$2:AM$2000,B1342,17))</f>
        <v>0</v>
      </c>
      <c r="I1342" s="226"/>
      <c r="J1342" s="258">
        <f>IF(A1342="P",INDEX('LŠZ P'!A$2:AN$2000,B1342,2),INDEX('LŠZ H'!A$2:AM$2000,B1342,2))</f>
        <v>0</v>
      </c>
      <c r="K1342" s="299" t="str">
        <f>IF(A1342="P",CONCATENATE(INDEX('LŠZ P'!A$2:AN$2000,B1342,24),",",INDEX('LŠZ P'!A$2:AN$2000,B1342,26)," ",INDEX('LŠZ P'!A$2:AN$2000,B1342,25)),CONCATENATE(INDEX('LŠZ H'!A$2:AM$2000,B1342,24),",",INDEX('LŠZ H'!A$2:AM$2000,B1342,26)," ",INDEX('LŠZ H'!A$2:AM$2000,B1342,25)))</f>
        <v xml:space="preserve">, </v>
      </c>
      <c r="L1342" s="297">
        <f>IF(A1342="P",INDEX('LŠZ P'!A$2:AN$2000,B1342,20),INDEX('LŠZ H'!A$2:AM$2000,B1342,20))</f>
        <v>0</v>
      </c>
      <c r="M1342" s="297" t="str">
        <f>IF(A1342="P",CONCATENATE(INDEX('LŠZ P'!A$2:AN$2000,B1342,3),"/",INDEX('LŠZ P'!A$2:AN$2000,B1342,4)),CONCATENATE(INDEX('LŠZ H'!A$2:AM$2000,B1342,3),"/",INDEX('LŠZ H'!A$2:AM$2000,B1342,4)))</f>
        <v>/</v>
      </c>
      <c r="N1342" s="297" t="str">
        <f>IF(A1342="P",CONCATENATE(INDEX('LŠZ P'!A$2:AN$2000,B1342,23),";",INDEX('LŠZ P'!A$2:AN$2000,B1342,42)),CONCATENATE(INDEX('LŠZ H'!A$2:AM$2000,B1342,23),";",INDEX('LŠZ H'!A$2:AM$2000,B1342,39)))</f>
        <v>;</v>
      </c>
      <c r="O1342" s="303"/>
      <c r="P1342" s="397"/>
    </row>
    <row r="1343" spans="1:16" s="395" customFormat="1">
      <c r="A1343" s="300"/>
      <c r="B1343" s="398"/>
      <c r="C1343" s="295">
        <v>1340</v>
      </c>
      <c r="D1343" s="225">
        <f>IF(A1343="P",INDEX('LŠZ P'!A$2:AN$2000,B1343,11),INDEX('LŠZ H'!A$2:AM$2000,B1343,11))</f>
        <v>0</v>
      </c>
      <c r="E1343" s="297">
        <f>IF(A1343="P",INDEX('LŠZ P'!A$2:AN$2000,B1343,5),INDEX('LŠZ H'!A$2:AM$2000,B1343,5))</f>
        <v>0</v>
      </c>
      <c r="F1343" s="298">
        <f>IF(A1343="P",INDEX('LŠZ P'!A$2:AN$2000,B1343,6),INDEX('LŠZ H'!A$2:AM$2000,B1343,6))</f>
        <v>0</v>
      </c>
      <c r="G1343" s="258">
        <f>IF(A1343="P",INDEX('LŠZ P'!A$2:AN$2000,B1343,21),INDEX('LŠZ H'!A$2:AM$2000,B1343,21))</f>
        <v>0</v>
      </c>
      <c r="H1343" s="298">
        <f>IF(A1343="P",INDEX('LŠZ P'!A$2:AN$2000,B1343,17),INDEX('LŠZ H'!A$2:AM$2000,B1343,17))</f>
        <v>0</v>
      </c>
      <c r="I1343" s="226"/>
      <c r="J1343" s="258">
        <f>IF(A1343="P",INDEX('LŠZ P'!A$2:AN$2000,B1343,2),INDEX('LŠZ H'!A$2:AM$2000,B1343,2))</f>
        <v>0</v>
      </c>
      <c r="K1343" s="299" t="str">
        <f>IF(A1343="P",CONCATENATE(INDEX('LŠZ P'!A$2:AN$2000,B1343,24),",",INDEX('LŠZ P'!A$2:AN$2000,B1343,26)," ",INDEX('LŠZ P'!A$2:AN$2000,B1343,25)),CONCATENATE(INDEX('LŠZ H'!A$2:AM$2000,B1343,24),",",INDEX('LŠZ H'!A$2:AM$2000,B1343,26)," ",INDEX('LŠZ H'!A$2:AM$2000,B1343,25)))</f>
        <v xml:space="preserve">, </v>
      </c>
      <c r="L1343" s="297">
        <f>IF(A1343="P",INDEX('LŠZ P'!A$2:AN$2000,B1343,20),INDEX('LŠZ H'!A$2:AM$2000,B1343,20))</f>
        <v>0</v>
      </c>
      <c r="M1343" s="297" t="str">
        <f>IF(A1343="P",CONCATENATE(INDEX('LŠZ P'!A$2:AN$2000,B1343,3),"/",INDEX('LŠZ P'!A$2:AN$2000,B1343,4)),CONCATENATE(INDEX('LŠZ H'!A$2:AM$2000,B1343,3),"/",INDEX('LŠZ H'!A$2:AM$2000,B1343,4)))</f>
        <v>/</v>
      </c>
      <c r="N1343" s="297" t="str">
        <f>IF(A1343="P",CONCATENATE(INDEX('LŠZ P'!A$2:AN$2000,B1343,23),";",INDEX('LŠZ P'!A$2:AN$2000,B1343,42)),CONCATENATE(INDEX('LŠZ H'!A$2:AM$2000,B1343,23),";",INDEX('LŠZ H'!A$2:AM$2000,B1343,39)))</f>
        <v>;</v>
      </c>
      <c r="O1343" s="303"/>
      <c r="P1343" s="397"/>
    </row>
    <row r="1344" spans="1:16" s="395" customFormat="1">
      <c r="A1344" s="300"/>
      <c r="B1344" s="398"/>
      <c r="C1344" s="295">
        <v>1341</v>
      </c>
      <c r="D1344" s="225">
        <f>IF(A1344="P",INDEX('LŠZ P'!A$2:AN$2000,B1344,11),INDEX('LŠZ H'!A$2:AM$2000,B1344,11))</f>
        <v>0</v>
      </c>
      <c r="E1344" s="297">
        <f>IF(A1344="P",INDEX('LŠZ P'!A$2:AN$2000,B1344,5),INDEX('LŠZ H'!A$2:AM$2000,B1344,5))</f>
        <v>0</v>
      </c>
      <c r="F1344" s="298">
        <f>IF(A1344="P",INDEX('LŠZ P'!A$2:AN$2000,B1344,6),INDEX('LŠZ H'!A$2:AM$2000,B1344,6))</f>
        <v>0</v>
      </c>
      <c r="G1344" s="258">
        <f>IF(A1344="P",INDEX('LŠZ P'!A$2:AN$2000,B1344,21),INDEX('LŠZ H'!A$2:AM$2000,B1344,21))</f>
        <v>0</v>
      </c>
      <c r="H1344" s="298">
        <f>IF(A1344="P",INDEX('LŠZ P'!A$2:AN$2000,B1344,17),INDEX('LŠZ H'!A$2:AM$2000,B1344,17))</f>
        <v>0</v>
      </c>
      <c r="I1344" s="226"/>
      <c r="J1344" s="258">
        <f>IF(A1344="P",INDEX('LŠZ P'!A$2:AN$2000,B1344,2),INDEX('LŠZ H'!A$2:AM$2000,B1344,2))</f>
        <v>0</v>
      </c>
      <c r="K1344" s="299" t="str">
        <f>IF(A1344="P",CONCATENATE(INDEX('LŠZ P'!A$2:AN$2000,B1344,24),",",INDEX('LŠZ P'!A$2:AN$2000,B1344,26)," ",INDEX('LŠZ P'!A$2:AN$2000,B1344,25)),CONCATENATE(INDEX('LŠZ H'!A$2:AM$2000,B1344,24),",",INDEX('LŠZ H'!A$2:AM$2000,B1344,26)," ",INDEX('LŠZ H'!A$2:AM$2000,B1344,25)))</f>
        <v xml:space="preserve">, </v>
      </c>
      <c r="L1344" s="297">
        <f>IF(A1344="P",INDEX('LŠZ P'!A$2:AN$2000,B1344,20),INDEX('LŠZ H'!A$2:AM$2000,B1344,20))</f>
        <v>0</v>
      </c>
      <c r="M1344" s="297" t="str">
        <f>IF(A1344="P",CONCATENATE(INDEX('LŠZ P'!A$2:AN$2000,B1344,3),"/",INDEX('LŠZ P'!A$2:AN$2000,B1344,4)),CONCATENATE(INDEX('LŠZ H'!A$2:AM$2000,B1344,3),"/",INDEX('LŠZ H'!A$2:AM$2000,B1344,4)))</f>
        <v>/</v>
      </c>
      <c r="N1344" s="297" t="str">
        <f>IF(A1344="P",CONCATENATE(INDEX('LŠZ P'!A$2:AN$2000,B1344,23),";",INDEX('LŠZ P'!A$2:AN$2000,B1344,42)),CONCATENATE(INDEX('LŠZ H'!A$2:AM$2000,B1344,23),";",INDEX('LŠZ H'!A$2:AM$2000,B1344,39)))</f>
        <v>;</v>
      </c>
      <c r="O1344" s="303"/>
      <c r="P1344" s="397"/>
    </row>
    <row r="1345" spans="1:16" s="395" customFormat="1">
      <c r="A1345" s="300"/>
      <c r="B1345" s="398"/>
      <c r="C1345" s="295">
        <v>1342</v>
      </c>
      <c r="D1345" s="225">
        <f>IF(A1345="P",INDEX('LŠZ P'!A$2:AN$2000,B1345,11),INDEX('LŠZ H'!A$2:AM$2000,B1345,11))</f>
        <v>0</v>
      </c>
      <c r="E1345" s="297">
        <f>IF(A1345="P",INDEX('LŠZ P'!A$2:AN$2000,B1345,5),INDEX('LŠZ H'!A$2:AM$2000,B1345,5))</f>
        <v>0</v>
      </c>
      <c r="F1345" s="298">
        <f>IF(A1345="P",INDEX('LŠZ P'!A$2:AN$2000,B1345,6),INDEX('LŠZ H'!A$2:AM$2000,B1345,6))</f>
        <v>0</v>
      </c>
      <c r="G1345" s="258">
        <f>IF(A1345="P",INDEX('LŠZ P'!A$2:AN$2000,B1345,21),INDEX('LŠZ H'!A$2:AM$2000,B1345,21))</f>
        <v>0</v>
      </c>
      <c r="H1345" s="298">
        <f>IF(A1345="P",INDEX('LŠZ P'!A$2:AN$2000,B1345,17),INDEX('LŠZ H'!A$2:AM$2000,B1345,17))</f>
        <v>0</v>
      </c>
      <c r="I1345" s="226"/>
      <c r="J1345" s="258">
        <f>IF(A1345="P",INDEX('LŠZ P'!A$2:AN$2000,B1345,2),INDEX('LŠZ H'!A$2:AM$2000,B1345,2))</f>
        <v>0</v>
      </c>
      <c r="K1345" s="299" t="str">
        <f>IF(A1345="P",CONCATENATE(INDEX('LŠZ P'!A$2:AN$2000,B1345,24),",",INDEX('LŠZ P'!A$2:AN$2000,B1345,26)," ",INDEX('LŠZ P'!A$2:AN$2000,B1345,25)),CONCATENATE(INDEX('LŠZ H'!A$2:AM$2000,B1345,24),",",INDEX('LŠZ H'!A$2:AM$2000,B1345,26)," ",INDEX('LŠZ H'!A$2:AM$2000,B1345,25)))</f>
        <v xml:space="preserve">, </v>
      </c>
      <c r="L1345" s="297">
        <f>IF(A1345="P",INDEX('LŠZ P'!A$2:AN$2000,B1345,20),INDEX('LŠZ H'!A$2:AM$2000,B1345,20))</f>
        <v>0</v>
      </c>
      <c r="M1345" s="297" t="str">
        <f>IF(A1345="P",CONCATENATE(INDEX('LŠZ P'!A$2:AN$2000,B1345,3),"/",INDEX('LŠZ P'!A$2:AN$2000,B1345,4)),CONCATENATE(INDEX('LŠZ H'!A$2:AM$2000,B1345,3),"/",INDEX('LŠZ H'!A$2:AM$2000,B1345,4)))</f>
        <v>/</v>
      </c>
      <c r="N1345" s="297" t="str">
        <f>IF(A1345="P",CONCATENATE(INDEX('LŠZ P'!A$2:AN$2000,B1345,23),";",INDEX('LŠZ P'!A$2:AN$2000,B1345,42)),CONCATENATE(INDEX('LŠZ H'!A$2:AM$2000,B1345,23),";",INDEX('LŠZ H'!A$2:AM$2000,B1345,39)))</f>
        <v>;</v>
      </c>
      <c r="O1345" s="303"/>
      <c r="P1345" s="397"/>
    </row>
    <row r="1346" spans="1:16" s="395" customFormat="1">
      <c r="A1346" s="300"/>
      <c r="B1346" s="398"/>
      <c r="C1346" s="295">
        <v>1343</v>
      </c>
      <c r="D1346" s="225">
        <f>IF(A1346="P",INDEX('LŠZ P'!A$2:AN$2000,B1346,11),INDEX('LŠZ H'!A$2:AM$2000,B1346,11))</f>
        <v>0</v>
      </c>
      <c r="E1346" s="297">
        <f>IF(A1346="P",INDEX('LŠZ P'!A$2:AN$2000,B1346,5),INDEX('LŠZ H'!A$2:AM$2000,B1346,5))</f>
        <v>0</v>
      </c>
      <c r="F1346" s="298">
        <f>IF(A1346="P",INDEX('LŠZ P'!A$2:AN$2000,B1346,6),INDEX('LŠZ H'!A$2:AM$2000,B1346,6))</f>
        <v>0</v>
      </c>
      <c r="G1346" s="258">
        <f>IF(A1346="P",INDEX('LŠZ P'!A$2:AN$2000,B1346,21),INDEX('LŠZ H'!A$2:AM$2000,B1346,21))</f>
        <v>0</v>
      </c>
      <c r="H1346" s="298">
        <f>IF(A1346="P",INDEX('LŠZ P'!A$2:AN$2000,B1346,17),INDEX('LŠZ H'!A$2:AM$2000,B1346,17))</f>
        <v>0</v>
      </c>
      <c r="I1346" s="226"/>
      <c r="J1346" s="258">
        <f>IF(A1346="P",INDEX('LŠZ P'!A$2:AN$2000,B1346,2),INDEX('LŠZ H'!A$2:AM$2000,B1346,2))</f>
        <v>0</v>
      </c>
      <c r="K1346" s="299" t="str">
        <f>IF(A1346="P",CONCATENATE(INDEX('LŠZ P'!A$2:AN$2000,B1346,24),",",INDEX('LŠZ P'!A$2:AN$2000,B1346,26)," ",INDEX('LŠZ P'!A$2:AN$2000,B1346,25)),CONCATENATE(INDEX('LŠZ H'!A$2:AM$2000,B1346,24),",",INDEX('LŠZ H'!A$2:AM$2000,B1346,26)," ",INDEX('LŠZ H'!A$2:AM$2000,B1346,25)))</f>
        <v xml:space="preserve">, </v>
      </c>
      <c r="L1346" s="297">
        <f>IF(A1346="P",INDEX('LŠZ P'!A$2:AN$2000,B1346,20),INDEX('LŠZ H'!A$2:AM$2000,B1346,20))</f>
        <v>0</v>
      </c>
      <c r="M1346" s="297" t="str">
        <f>IF(A1346="P",CONCATENATE(INDEX('LŠZ P'!A$2:AN$2000,B1346,3),"/",INDEX('LŠZ P'!A$2:AN$2000,B1346,4)),CONCATENATE(INDEX('LŠZ H'!A$2:AM$2000,B1346,3),"/",INDEX('LŠZ H'!A$2:AM$2000,B1346,4)))</f>
        <v>/</v>
      </c>
      <c r="N1346" s="297" t="str">
        <f>IF(A1346="P",CONCATENATE(INDEX('LŠZ P'!A$2:AN$2000,B1346,23),";",INDEX('LŠZ P'!A$2:AN$2000,B1346,42)),CONCATENATE(INDEX('LŠZ H'!A$2:AM$2000,B1346,23),";",INDEX('LŠZ H'!A$2:AM$2000,B1346,39)))</f>
        <v>;</v>
      </c>
      <c r="O1346" s="303"/>
      <c r="P1346" s="397"/>
    </row>
    <row r="1347" spans="1:16" s="395" customFormat="1">
      <c r="A1347" s="300"/>
      <c r="B1347" s="398"/>
      <c r="C1347" s="295">
        <v>1344</v>
      </c>
      <c r="D1347" s="225">
        <f>IF(A1347="P",INDEX('LŠZ P'!A$2:AN$2000,B1347,11),INDEX('LŠZ H'!A$2:AM$2000,B1347,11))</f>
        <v>0</v>
      </c>
      <c r="E1347" s="297">
        <f>IF(A1347="P",INDEX('LŠZ P'!A$2:AN$2000,B1347,5),INDEX('LŠZ H'!A$2:AM$2000,B1347,5))</f>
        <v>0</v>
      </c>
      <c r="F1347" s="298">
        <f>IF(A1347="P",INDEX('LŠZ P'!A$2:AN$2000,B1347,6),INDEX('LŠZ H'!A$2:AM$2000,B1347,6))</f>
        <v>0</v>
      </c>
      <c r="G1347" s="258">
        <f>IF(A1347="P",INDEX('LŠZ P'!A$2:AN$2000,B1347,21),INDEX('LŠZ H'!A$2:AM$2000,B1347,21))</f>
        <v>0</v>
      </c>
      <c r="H1347" s="298">
        <f>IF(A1347="P",INDEX('LŠZ P'!A$2:AN$2000,B1347,17),INDEX('LŠZ H'!A$2:AM$2000,B1347,17))</f>
        <v>0</v>
      </c>
      <c r="I1347" s="226"/>
      <c r="J1347" s="258">
        <f>IF(A1347="P",INDEX('LŠZ P'!A$2:AN$2000,B1347,2),INDEX('LŠZ H'!A$2:AM$2000,B1347,2))</f>
        <v>0</v>
      </c>
      <c r="K1347" s="299" t="str">
        <f>IF(A1347="P",CONCATENATE(INDEX('LŠZ P'!A$2:AN$2000,B1347,24),",",INDEX('LŠZ P'!A$2:AN$2000,B1347,26)," ",INDEX('LŠZ P'!A$2:AN$2000,B1347,25)),CONCATENATE(INDEX('LŠZ H'!A$2:AM$2000,B1347,24),",",INDEX('LŠZ H'!A$2:AM$2000,B1347,26)," ",INDEX('LŠZ H'!A$2:AM$2000,B1347,25)))</f>
        <v xml:space="preserve">, </v>
      </c>
      <c r="L1347" s="297">
        <f>IF(A1347="P",INDEX('LŠZ P'!A$2:AN$2000,B1347,20),INDEX('LŠZ H'!A$2:AM$2000,B1347,20))</f>
        <v>0</v>
      </c>
      <c r="M1347" s="297" t="str">
        <f>IF(A1347="P",CONCATENATE(INDEX('LŠZ P'!A$2:AN$2000,B1347,3),"/",INDEX('LŠZ P'!A$2:AN$2000,B1347,4)),CONCATENATE(INDEX('LŠZ H'!A$2:AM$2000,B1347,3),"/",INDEX('LŠZ H'!A$2:AM$2000,B1347,4)))</f>
        <v>/</v>
      </c>
      <c r="N1347" s="297" t="str">
        <f>IF(A1347="P",CONCATENATE(INDEX('LŠZ P'!A$2:AN$2000,B1347,23),";",INDEX('LŠZ P'!A$2:AN$2000,B1347,42)),CONCATENATE(INDEX('LŠZ H'!A$2:AM$2000,B1347,23),";",INDEX('LŠZ H'!A$2:AM$2000,B1347,39)))</f>
        <v>;</v>
      </c>
      <c r="O1347" s="303"/>
      <c r="P1347" s="397"/>
    </row>
    <row r="1348" spans="1:16" s="395" customFormat="1">
      <c r="A1348" s="300"/>
      <c r="B1348" s="398"/>
      <c r="C1348" s="295">
        <v>1345</v>
      </c>
      <c r="D1348" s="225">
        <f>IF(A1348="P",INDEX('LŠZ P'!A$2:AN$2000,B1348,11),INDEX('LŠZ H'!A$2:AM$2000,B1348,11))</f>
        <v>0</v>
      </c>
      <c r="E1348" s="297">
        <f>IF(A1348="P",INDEX('LŠZ P'!A$2:AN$2000,B1348,5),INDEX('LŠZ H'!A$2:AM$2000,B1348,5))</f>
        <v>0</v>
      </c>
      <c r="F1348" s="298">
        <f>IF(A1348="P",INDEX('LŠZ P'!A$2:AN$2000,B1348,6),INDEX('LŠZ H'!A$2:AM$2000,B1348,6))</f>
        <v>0</v>
      </c>
      <c r="G1348" s="258">
        <f>IF(A1348="P",INDEX('LŠZ P'!A$2:AN$2000,B1348,21),INDEX('LŠZ H'!A$2:AM$2000,B1348,21))</f>
        <v>0</v>
      </c>
      <c r="H1348" s="298">
        <f>IF(A1348="P",INDEX('LŠZ P'!A$2:AN$2000,B1348,17),INDEX('LŠZ H'!A$2:AM$2000,B1348,17))</f>
        <v>0</v>
      </c>
      <c r="I1348" s="226"/>
      <c r="J1348" s="258">
        <f>IF(A1348="P",INDEX('LŠZ P'!A$2:AN$2000,B1348,2),INDEX('LŠZ H'!A$2:AM$2000,B1348,2))</f>
        <v>0</v>
      </c>
      <c r="K1348" s="299" t="str">
        <f>IF(A1348="P",CONCATENATE(INDEX('LŠZ P'!A$2:AN$2000,B1348,24),",",INDEX('LŠZ P'!A$2:AN$2000,B1348,26)," ",INDEX('LŠZ P'!A$2:AN$2000,B1348,25)),CONCATENATE(INDEX('LŠZ H'!A$2:AM$2000,B1348,24),",",INDEX('LŠZ H'!A$2:AM$2000,B1348,26)," ",INDEX('LŠZ H'!A$2:AM$2000,B1348,25)))</f>
        <v xml:space="preserve">, </v>
      </c>
      <c r="L1348" s="297">
        <f>IF(A1348="P",INDEX('LŠZ P'!A$2:AN$2000,B1348,20),INDEX('LŠZ H'!A$2:AM$2000,B1348,20))</f>
        <v>0</v>
      </c>
      <c r="M1348" s="297" t="str">
        <f>IF(A1348="P",CONCATENATE(INDEX('LŠZ P'!A$2:AN$2000,B1348,3),"/",INDEX('LŠZ P'!A$2:AN$2000,B1348,4)),CONCATENATE(INDEX('LŠZ H'!A$2:AM$2000,B1348,3),"/",INDEX('LŠZ H'!A$2:AM$2000,B1348,4)))</f>
        <v>/</v>
      </c>
      <c r="N1348" s="297" t="str">
        <f>IF(A1348="P",CONCATENATE(INDEX('LŠZ P'!A$2:AN$2000,B1348,23),";",INDEX('LŠZ P'!A$2:AN$2000,B1348,42)),CONCATENATE(INDEX('LŠZ H'!A$2:AM$2000,B1348,23),";",INDEX('LŠZ H'!A$2:AM$2000,B1348,39)))</f>
        <v>;</v>
      </c>
      <c r="O1348" s="303"/>
      <c r="P1348" s="397"/>
    </row>
    <row r="1349" spans="1:16" s="395" customFormat="1">
      <c r="A1349" s="300"/>
      <c r="B1349" s="398"/>
      <c r="C1349" s="295">
        <v>1346</v>
      </c>
      <c r="D1349" s="225">
        <f>IF(A1349="P",INDEX('LŠZ P'!A$2:AN$2000,B1349,11),INDEX('LŠZ H'!A$2:AM$2000,B1349,11))</f>
        <v>0</v>
      </c>
      <c r="E1349" s="297">
        <f>IF(A1349="P",INDEX('LŠZ P'!A$2:AN$2000,B1349,5),INDEX('LŠZ H'!A$2:AM$2000,B1349,5))</f>
        <v>0</v>
      </c>
      <c r="F1349" s="298">
        <f>IF(A1349="P",INDEX('LŠZ P'!A$2:AN$2000,B1349,6),INDEX('LŠZ H'!A$2:AM$2000,B1349,6))</f>
        <v>0</v>
      </c>
      <c r="G1349" s="258">
        <f>IF(A1349="P",INDEX('LŠZ P'!A$2:AN$2000,B1349,21),INDEX('LŠZ H'!A$2:AM$2000,B1349,21))</f>
        <v>0</v>
      </c>
      <c r="H1349" s="298">
        <f>IF(A1349="P",INDEX('LŠZ P'!A$2:AN$2000,B1349,17),INDEX('LŠZ H'!A$2:AM$2000,B1349,17))</f>
        <v>0</v>
      </c>
      <c r="I1349" s="226"/>
      <c r="J1349" s="258">
        <f>IF(A1349="P",INDEX('LŠZ P'!A$2:AN$2000,B1349,2),INDEX('LŠZ H'!A$2:AM$2000,B1349,2))</f>
        <v>0</v>
      </c>
      <c r="K1349" s="299" t="str">
        <f>IF(A1349="P",CONCATENATE(INDEX('LŠZ P'!A$2:AN$2000,B1349,24),",",INDEX('LŠZ P'!A$2:AN$2000,B1349,26)," ",INDEX('LŠZ P'!A$2:AN$2000,B1349,25)),CONCATENATE(INDEX('LŠZ H'!A$2:AM$2000,B1349,24),",",INDEX('LŠZ H'!A$2:AM$2000,B1349,26)," ",INDEX('LŠZ H'!A$2:AM$2000,B1349,25)))</f>
        <v xml:space="preserve">, </v>
      </c>
      <c r="L1349" s="297">
        <f>IF(A1349="P",INDEX('LŠZ P'!A$2:AN$2000,B1349,20),INDEX('LŠZ H'!A$2:AM$2000,B1349,20))</f>
        <v>0</v>
      </c>
      <c r="M1349" s="297" t="str">
        <f>IF(A1349="P",CONCATENATE(INDEX('LŠZ P'!A$2:AN$2000,B1349,3),"/",INDEX('LŠZ P'!A$2:AN$2000,B1349,4)),CONCATENATE(INDEX('LŠZ H'!A$2:AM$2000,B1349,3),"/",INDEX('LŠZ H'!A$2:AM$2000,B1349,4)))</f>
        <v>/</v>
      </c>
      <c r="N1349" s="297" t="str">
        <f>IF(A1349="P",CONCATENATE(INDEX('LŠZ P'!A$2:AN$2000,B1349,23),";",INDEX('LŠZ P'!A$2:AN$2000,B1349,42)),CONCATENATE(INDEX('LŠZ H'!A$2:AM$2000,B1349,23),";",INDEX('LŠZ H'!A$2:AM$2000,B1349,39)))</f>
        <v>;</v>
      </c>
      <c r="O1349" s="303"/>
      <c r="P1349" s="397"/>
    </row>
    <row r="1350" spans="1:16" s="395" customFormat="1">
      <c r="A1350" s="300"/>
      <c r="B1350" s="398"/>
      <c r="C1350" s="295">
        <v>1347</v>
      </c>
      <c r="D1350" s="225">
        <f>IF(A1350="P",INDEX('LŠZ P'!A$2:AN$2000,B1350,11),INDEX('LŠZ H'!A$2:AM$2000,B1350,11))</f>
        <v>0</v>
      </c>
      <c r="E1350" s="297">
        <f>IF(A1350="P",INDEX('LŠZ P'!A$2:AN$2000,B1350,5),INDEX('LŠZ H'!A$2:AM$2000,B1350,5))</f>
        <v>0</v>
      </c>
      <c r="F1350" s="298">
        <f>IF(A1350="P",INDEX('LŠZ P'!A$2:AN$2000,B1350,6),INDEX('LŠZ H'!A$2:AM$2000,B1350,6))</f>
        <v>0</v>
      </c>
      <c r="G1350" s="258">
        <f>IF(A1350="P",INDEX('LŠZ P'!A$2:AN$2000,B1350,21),INDEX('LŠZ H'!A$2:AM$2000,B1350,21))</f>
        <v>0</v>
      </c>
      <c r="H1350" s="298">
        <f>IF(A1350="P",INDEX('LŠZ P'!A$2:AN$2000,B1350,17),INDEX('LŠZ H'!A$2:AM$2000,B1350,17))</f>
        <v>0</v>
      </c>
      <c r="I1350" s="226"/>
      <c r="J1350" s="258">
        <f>IF(A1350="P",INDEX('LŠZ P'!A$2:AN$2000,B1350,2),INDEX('LŠZ H'!A$2:AM$2000,B1350,2))</f>
        <v>0</v>
      </c>
      <c r="K1350" s="299" t="str">
        <f>IF(A1350="P",CONCATENATE(INDEX('LŠZ P'!A$2:AN$2000,B1350,24),",",INDEX('LŠZ P'!A$2:AN$2000,B1350,26)," ",INDEX('LŠZ P'!A$2:AN$2000,B1350,25)),CONCATENATE(INDEX('LŠZ H'!A$2:AM$2000,B1350,24),",",INDEX('LŠZ H'!A$2:AM$2000,B1350,26)," ",INDEX('LŠZ H'!A$2:AM$2000,B1350,25)))</f>
        <v xml:space="preserve">, </v>
      </c>
      <c r="L1350" s="297">
        <f>IF(A1350="P",INDEX('LŠZ P'!A$2:AN$2000,B1350,20),INDEX('LŠZ H'!A$2:AM$2000,B1350,20))</f>
        <v>0</v>
      </c>
      <c r="M1350" s="297" t="str">
        <f>IF(A1350="P",CONCATENATE(INDEX('LŠZ P'!A$2:AN$2000,B1350,3),"/",INDEX('LŠZ P'!A$2:AN$2000,B1350,4)),CONCATENATE(INDEX('LŠZ H'!A$2:AM$2000,B1350,3),"/",INDEX('LŠZ H'!A$2:AM$2000,B1350,4)))</f>
        <v>/</v>
      </c>
      <c r="N1350" s="297" t="str">
        <f>IF(A1350="P",CONCATENATE(INDEX('LŠZ P'!A$2:AN$2000,B1350,23),";",INDEX('LŠZ P'!A$2:AN$2000,B1350,42)),CONCATENATE(INDEX('LŠZ H'!A$2:AM$2000,B1350,23),";",INDEX('LŠZ H'!A$2:AM$2000,B1350,39)))</f>
        <v>;</v>
      </c>
      <c r="O1350" s="303"/>
      <c r="P1350" s="397"/>
    </row>
    <row r="1351" spans="1:16" s="395" customFormat="1">
      <c r="A1351" s="300"/>
      <c r="B1351" s="398"/>
      <c r="C1351" s="295">
        <v>1348</v>
      </c>
      <c r="D1351" s="225">
        <f>IF(A1351="P",INDEX('LŠZ P'!A$2:AN$2000,B1351,11),INDEX('LŠZ H'!A$2:AM$2000,B1351,11))</f>
        <v>0</v>
      </c>
      <c r="E1351" s="297">
        <f>IF(A1351="P",INDEX('LŠZ P'!A$2:AN$2000,B1351,5),INDEX('LŠZ H'!A$2:AM$2000,B1351,5))</f>
        <v>0</v>
      </c>
      <c r="F1351" s="298">
        <f>IF(A1351="P",INDEX('LŠZ P'!A$2:AN$2000,B1351,6),INDEX('LŠZ H'!A$2:AM$2000,B1351,6))</f>
        <v>0</v>
      </c>
      <c r="G1351" s="258">
        <f>IF(A1351="P",INDEX('LŠZ P'!A$2:AN$2000,B1351,21),INDEX('LŠZ H'!A$2:AM$2000,B1351,21))</f>
        <v>0</v>
      </c>
      <c r="H1351" s="298">
        <f>IF(A1351="P",INDEX('LŠZ P'!A$2:AN$2000,B1351,17),INDEX('LŠZ H'!A$2:AM$2000,B1351,17))</f>
        <v>0</v>
      </c>
      <c r="I1351" s="226"/>
      <c r="J1351" s="258">
        <f>IF(A1351="P",INDEX('LŠZ P'!A$2:AN$2000,B1351,2),INDEX('LŠZ H'!A$2:AM$2000,B1351,2))</f>
        <v>0</v>
      </c>
      <c r="K1351" s="299" t="str">
        <f>IF(A1351="P",CONCATENATE(INDEX('LŠZ P'!A$2:AN$2000,B1351,24),",",INDEX('LŠZ P'!A$2:AN$2000,B1351,26)," ",INDEX('LŠZ P'!A$2:AN$2000,B1351,25)),CONCATENATE(INDEX('LŠZ H'!A$2:AM$2000,B1351,24),",",INDEX('LŠZ H'!A$2:AM$2000,B1351,26)," ",INDEX('LŠZ H'!A$2:AM$2000,B1351,25)))</f>
        <v xml:space="preserve">, </v>
      </c>
      <c r="L1351" s="297">
        <f>IF(A1351="P",INDEX('LŠZ P'!A$2:AN$2000,B1351,20),INDEX('LŠZ H'!A$2:AM$2000,B1351,20))</f>
        <v>0</v>
      </c>
      <c r="M1351" s="297" t="str">
        <f>IF(A1351="P",CONCATENATE(INDEX('LŠZ P'!A$2:AN$2000,B1351,3),"/",INDEX('LŠZ P'!A$2:AN$2000,B1351,4)),CONCATENATE(INDEX('LŠZ H'!A$2:AM$2000,B1351,3),"/",INDEX('LŠZ H'!A$2:AM$2000,B1351,4)))</f>
        <v>/</v>
      </c>
      <c r="N1351" s="297" t="str">
        <f>IF(A1351="P",CONCATENATE(INDEX('LŠZ P'!A$2:AN$2000,B1351,23),";",INDEX('LŠZ P'!A$2:AN$2000,B1351,42)),CONCATENATE(INDEX('LŠZ H'!A$2:AM$2000,B1351,23),";",INDEX('LŠZ H'!A$2:AM$2000,B1351,39)))</f>
        <v>;</v>
      </c>
      <c r="O1351" s="303"/>
      <c r="P1351" s="397"/>
    </row>
    <row r="1352" spans="1:16" s="395" customFormat="1">
      <c r="A1352" s="300"/>
      <c r="B1352" s="398"/>
      <c r="C1352" s="295">
        <v>1349</v>
      </c>
      <c r="D1352" s="225">
        <f>IF(A1352="P",INDEX('LŠZ P'!A$2:AN$2000,B1352,11),INDEX('LŠZ H'!A$2:AM$2000,B1352,11))</f>
        <v>0</v>
      </c>
      <c r="E1352" s="297">
        <f>IF(A1352="P",INDEX('LŠZ P'!A$2:AN$2000,B1352,5),INDEX('LŠZ H'!A$2:AM$2000,B1352,5))</f>
        <v>0</v>
      </c>
      <c r="F1352" s="298">
        <f>IF(A1352="P",INDEX('LŠZ P'!A$2:AN$2000,B1352,6),INDEX('LŠZ H'!A$2:AM$2000,B1352,6))</f>
        <v>0</v>
      </c>
      <c r="G1352" s="258">
        <f>IF(A1352="P",INDEX('LŠZ P'!A$2:AN$2000,B1352,21),INDEX('LŠZ H'!A$2:AM$2000,B1352,21))</f>
        <v>0</v>
      </c>
      <c r="H1352" s="298">
        <f>IF(A1352="P",INDEX('LŠZ P'!A$2:AN$2000,B1352,17),INDEX('LŠZ H'!A$2:AM$2000,B1352,17))</f>
        <v>0</v>
      </c>
      <c r="I1352" s="226"/>
      <c r="J1352" s="258">
        <f>IF(A1352="P",INDEX('LŠZ P'!A$2:AN$2000,B1352,2),INDEX('LŠZ H'!A$2:AM$2000,B1352,2))</f>
        <v>0</v>
      </c>
      <c r="K1352" s="299" t="str">
        <f>IF(A1352="P",CONCATENATE(INDEX('LŠZ P'!A$2:AN$2000,B1352,24),",",INDEX('LŠZ P'!A$2:AN$2000,B1352,26)," ",INDEX('LŠZ P'!A$2:AN$2000,B1352,25)),CONCATENATE(INDEX('LŠZ H'!A$2:AM$2000,B1352,24),",",INDEX('LŠZ H'!A$2:AM$2000,B1352,26)," ",INDEX('LŠZ H'!A$2:AM$2000,B1352,25)))</f>
        <v xml:space="preserve">, </v>
      </c>
      <c r="L1352" s="297">
        <f>IF(A1352="P",INDEX('LŠZ P'!A$2:AN$2000,B1352,20),INDEX('LŠZ H'!A$2:AM$2000,B1352,20))</f>
        <v>0</v>
      </c>
      <c r="M1352" s="297" t="str">
        <f>IF(A1352="P",CONCATENATE(INDEX('LŠZ P'!A$2:AN$2000,B1352,3),"/",INDEX('LŠZ P'!A$2:AN$2000,B1352,4)),CONCATENATE(INDEX('LŠZ H'!A$2:AM$2000,B1352,3),"/",INDEX('LŠZ H'!A$2:AM$2000,B1352,4)))</f>
        <v>/</v>
      </c>
      <c r="N1352" s="297" t="str">
        <f>IF(A1352="P",CONCATENATE(INDEX('LŠZ P'!A$2:AN$2000,B1352,23),";",INDEX('LŠZ P'!A$2:AN$2000,B1352,42)),CONCATENATE(INDEX('LŠZ H'!A$2:AM$2000,B1352,23),";",INDEX('LŠZ H'!A$2:AM$2000,B1352,39)))</f>
        <v>;</v>
      </c>
      <c r="O1352" s="303"/>
      <c r="P1352" s="397"/>
    </row>
    <row r="1353" spans="1:16" s="395" customFormat="1">
      <c r="A1353" s="300"/>
      <c r="B1353" s="398"/>
      <c r="C1353" s="295">
        <v>1350</v>
      </c>
      <c r="D1353" s="225">
        <f>IF(A1353="P",INDEX('LŠZ P'!A$2:AN$2000,B1353,11),INDEX('LŠZ H'!A$2:AM$2000,B1353,11))</f>
        <v>0</v>
      </c>
      <c r="E1353" s="297">
        <f>IF(A1353="P",INDEX('LŠZ P'!A$2:AN$2000,B1353,5),INDEX('LŠZ H'!A$2:AM$2000,B1353,5))</f>
        <v>0</v>
      </c>
      <c r="F1353" s="298">
        <f>IF(A1353="P",INDEX('LŠZ P'!A$2:AN$2000,B1353,6),INDEX('LŠZ H'!A$2:AM$2000,B1353,6))</f>
        <v>0</v>
      </c>
      <c r="G1353" s="258">
        <f>IF(A1353="P",INDEX('LŠZ P'!A$2:AN$2000,B1353,21),INDEX('LŠZ H'!A$2:AM$2000,B1353,21))</f>
        <v>0</v>
      </c>
      <c r="H1353" s="298">
        <f>IF(A1353="P",INDEX('LŠZ P'!A$2:AN$2000,B1353,17),INDEX('LŠZ H'!A$2:AM$2000,B1353,17))</f>
        <v>0</v>
      </c>
      <c r="I1353" s="226"/>
      <c r="J1353" s="258">
        <f>IF(A1353="P",INDEX('LŠZ P'!A$2:AN$2000,B1353,2),INDEX('LŠZ H'!A$2:AM$2000,B1353,2))</f>
        <v>0</v>
      </c>
      <c r="K1353" s="299" t="str">
        <f>IF(A1353="P",CONCATENATE(INDEX('LŠZ P'!A$2:AN$2000,B1353,24),",",INDEX('LŠZ P'!A$2:AN$2000,B1353,26)," ",INDEX('LŠZ P'!A$2:AN$2000,B1353,25)),CONCATENATE(INDEX('LŠZ H'!A$2:AM$2000,B1353,24),",",INDEX('LŠZ H'!A$2:AM$2000,B1353,26)," ",INDEX('LŠZ H'!A$2:AM$2000,B1353,25)))</f>
        <v xml:space="preserve">, </v>
      </c>
      <c r="L1353" s="297">
        <f>IF(A1353="P",INDEX('LŠZ P'!A$2:AN$2000,B1353,20),INDEX('LŠZ H'!A$2:AM$2000,B1353,20))</f>
        <v>0</v>
      </c>
      <c r="M1353" s="297" t="str">
        <f>IF(A1353="P",CONCATENATE(INDEX('LŠZ P'!A$2:AN$2000,B1353,3),"/",INDEX('LŠZ P'!A$2:AN$2000,B1353,4)),CONCATENATE(INDEX('LŠZ H'!A$2:AM$2000,B1353,3),"/",INDEX('LŠZ H'!A$2:AM$2000,B1353,4)))</f>
        <v>/</v>
      </c>
      <c r="N1353" s="297" t="str">
        <f>IF(A1353="P",CONCATENATE(INDEX('LŠZ P'!A$2:AN$2000,B1353,23),";",INDEX('LŠZ P'!A$2:AN$2000,B1353,42)),CONCATENATE(INDEX('LŠZ H'!A$2:AM$2000,B1353,23),";",INDEX('LŠZ H'!A$2:AM$2000,B1353,39)))</f>
        <v>;</v>
      </c>
      <c r="O1353" s="303"/>
      <c r="P1353" s="397"/>
    </row>
    <row r="1354" spans="1:16" s="395" customFormat="1">
      <c r="A1354" s="300"/>
      <c r="B1354" s="398"/>
      <c r="C1354" s="295">
        <v>1351</v>
      </c>
      <c r="D1354" s="225">
        <f>IF(A1354="P",INDEX('LŠZ P'!A$2:AN$2000,B1354,11),INDEX('LŠZ H'!A$2:AM$2000,B1354,11))</f>
        <v>0</v>
      </c>
      <c r="E1354" s="297">
        <f>IF(A1354="P",INDEX('LŠZ P'!A$2:AN$2000,B1354,5),INDEX('LŠZ H'!A$2:AM$2000,B1354,5))</f>
        <v>0</v>
      </c>
      <c r="F1354" s="298">
        <f>IF(A1354="P",INDEX('LŠZ P'!A$2:AN$2000,B1354,6),INDEX('LŠZ H'!A$2:AM$2000,B1354,6))</f>
        <v>0</v>
      </c>
      <c r="G1354" s="258">
        <f>IF(A1354="P",INDEX('LŠZ P'!A$2:AN$2000,B1354,21),INDEX('LŠZ H'!A$2:AM$2000,B1354,21))</f>
        <v>0</v>
      </c>
      <c r="H1354" s="298">
        <f>IF(A1354="P",INDEX('LŠZ P'!A$2:AN$2000,B1354,17),INDEX('LŠZ H'!A$2:AM$2000,B1354,17))</f>
        <v>0</v>
      </c>
      <c r="I1354" s="226"/>
      <c r="J1354" s="258">
        <f>IF(A1354="P",INDEX('LŠZ P'!A$2:AN$2000,B1354,2),INDEX('LŠZ H'!A$2:AM$2000,B1354,2))</f>
        <v>0</v>
      </c>
      <c r="K1354" s="299" t="str">
        <f>IF(A1354="P",CONCATENATE(INDEX('LŠZ P'!A$2:AN$2000,B1354,24),",",INDEX('LŠZ P'!A$2:AN$2000,B1354,26)," ",INDEX('LŠZ P'!A$2:AN$2000,B1354,25)),CONCATENATE(INDEX('LŠZ H'!A$2:AM$2000,B1354,24),",",INDEX('LŠZ H'!A$2:AM$2000,B1354,26)," ",INDEX('LŠZ H'!A$2:AM$2000,B1354,25)))</f>
        <v xml:space="preserve">, </v>
      </c>
      <c r="L1354" s="297">
        <f>IF(A1354="P",INDEX('LŠZ P'!A$2:AN$2000,B1354,20),INDEX('LŠZ H'!A$2:AM$2000,B1354,20))</f>
        <v>0</v>
      </c>
      <c r="M1354" s="297" t="str">
        <f>IF(A1354="P",CONCATENATE(INDEX('LŠZ P'!A$2:AN$2000,B1354,3),"/",INDEX('LŠZ P'!A$2:AN$2000,B1354,4)),CONCATENATE(INDEX('LŠZ H'!A$2:AM$2000,B1354,3),"/",INDEX('LŠZ H'!A$2:AM$2000,B1354,4)))</f>
        <v>/</v>
      </c>
      <c r="N1354" s="297" t="str">
        <f>IF(A1354="P",CONCATENATE(INDEX('LŠZ P'!A$2:AN$2000,B1354,23),";",INDEX('LŠZ P'!A$2:AN$2000,B1354,42)),CONCATENATE(INDEX('LŠZ H'!A$2:AM$2000,B1354,23),";",INDEX('LŠZ H'!A$2:AM$2000,B1354,39)))</f>
        <v>;</v>
      </c>
      <c r="O1354" s="303"/>
      <c r="P1354" s="397"/>
    </row>
    <row r="1355" spans="1:16" s="395" customFormat="1">
      <c r="A1355" s="300"/>
      <c r="B1355" s="398"/>
      <c r="C1355" s="295">
        <v>1352</v>
      </c>
      <c r="D1355" s="225">
        <f>IF(A1355="P",INDEX('LŠZ P'!A$2:AN$2000,B1355,11),INDEX('LŠZ H'!A$2:AM$2000,B1355,11))</f>
        <v>0</v>
      </c>
      <c r="E1355" s="297">
        <f>IF(A1355="P",INDEX('LŠZ P'!A$2:AN$2000,B1355,5),INDEX('LŠZ H'!A$2:AM$2000,B1355,5))</f>
        <v>0</v>
      </c>
      <c r="F1355" s="298">
        <f>IF(A1355="P",INDEX('LŠZ P'!A$2:AN$2000,B1355,6),INDEX('LŠZ H'!A$2:AM$2000,B1355,6))</f>
        <v>0</v>
      </c>
      <c r="G1355" s="258">
        <f>IF(A1355="P",INDEX('LŠZ P'!A$2:AN$2000,B1355,21),INDEX('LŠZ H'!A$2:AM$2000,B1355,21))</f>
        <v>0</v>
      </c>
      <c r="H1355" s="298">
        <f>IF(A1355="P",INDEX('LŠZ P'!A$2:AN$2000,B1355,17),INDEX('LŠZ H'!A$2:AM$2000,B1355,17))</f>
        <v>0</v>
      </c>
      <c r="I1355" s="226"/>
      <c r="J1355" s="258">
        <f>IF(A1355="P",INDEX('LŠZ P'!A$2:AN$2000,B1355,2),INDEX('LŠZ H'!A$2:AM$2000,B1355,2))</f>
        <v>0</v>
      </c>
      <c r="K1355" s="299" t="str">
        <f>IF(A1355="P",CONCATENATE(INDEX('LŠZ P'!A$2:AN$2000,B1355,24),",",INDEX('LŠZ P'!A$2:AN$2000,B1355,26)," ",INDEX('LŠZ P'!A$2:AN$2000,B1355,25)),CONCATENATE(INDEX('LŠZ H'!A$2:AM$2000,B1355,24),",",INDEX('LŠZ H'!A$2:AM$2000,B1355,26)," ",INDEX('LŠZ H'!A$2:AM$2000,B1355,25)))</f>
        <v xml:space="preserve">, </v>
      </c>
      <c r="L1355" s="297">
        <f>IF(A1355="P",INDEX('LŠZ P'!A$2:AN$2000,B1355,20),INDEX('LŠZ H'!A$2:AM$2000,B1355,20))</f>
        <v>0</v>
      </c>
      <c r="M1355" s="297" t="str">
        <f>IF(A1355="P",CONCATENATE(INDEX('LŠZ P'!A$2:AN$2000,B1355,3),"/",INDEX('LŠZ P'!A$2:AN$2000,B1355,4)),CONCATENATE(INDEX('LŠZ H'!A$2:AM$2000,B1355,3),"/",INDEX('LŠZ H'!A$2:AM$2000,B1355,4)))</f>
        <v>/</v>
      </c>
      <c r="N1355" s="297" t="str">
        <f>IF(A1355="P",CONCATENATE(INDEX('LŠZ P'!A$2:AN$2000,B1355,23),";",INDEX('LŠZ P'!A$2:AN$2000,B1355,42)),CONCATENATE(INDEX('LŠZ H'!A$2:AM$2000,B1355,23),";",INDEX('LŠZ H'!A$2:AM$2000,B1355,39)))</f>
        <v>;</v>
      </c>
      <c r="O1355" s="303"/>
      <c r="P1355" s="397"/>
    </row>
    <row r="1356" spans="1:16" s="395" customFormat="1">
      <c r="A1356" s="300"/>
      <c r="B1356" s="398"/>
      <c r="C1356" s="295">
        <v>1353</v>
      </c>
      <c r="D1356" s="225">
        <f>IF(A1356="P",INDEX('LŠZ P'!A$2:AN$2000,B1356,11),INDEX('LŠZ H'!A$2:AM$2000,B1356,11))</f>
        <v>0</v>
      </c>
      <c r="E1356" s="297">
        <f>IF(A1356="P",INDEX('LŠZ P'!A$2:AN$2000,B1356,5),INDEX('LŠZ H'!A$2:AM$2000,B1356,5))</f>
        <v>0</v>
      </c>
      <c r="F1356" s="298">
        <f>IF(A1356="P",INDEX('LŠZ P'!A$2:AN$2000,B1356,6),INDEX('LŠZ H'!A$2:AM$2000,B1356,6))</f>
        <v>0</v>
      </c>
      <c r="G1356" s="258">
        <f>IF(A1356="P",INDEX('LŠZ P'!A$2:AN$2000,B1356,21),INDEX('LŠZ H'!A$2:AM$2000,B1356,21))</f>
        <v>0</v>
      </c>
      <c r="H1356" s="298">
        <f>IF(A1356="P",INDEX('LŠZ P'!A$2:AN$2000,B1356,17),INDEX('LŠZ H'!A$2:AM$2000,B1356,17))</f>
        <v>0</v>
      </c>
      <c r="I1356" s="226"/>
      <c r="J1356" s="258">
        <f>IF(A1356="P",INDEX('LŠZ P'!A$2:AN$2000,B1356,2),INDEX('LŠZ H'!A$2:AM$2000,B1356,2))</f>
        <v>0</v>
      </c>
      <c r="K1356" s="299" t="str">
        <f>IF(A1356="P",CONCATENATE(INDEX('LŠZ P'!A$2:AN$2000,B1356,24),",",INDEX('LŠZ P'!A$2:AN$2000,B1356,26)," ",INDEX('LŠZ P'!A$2:AN$2000,B1356,25)),CONCATENATE(INDEX('LŠZ H'!A$2:AM$2000,B1356,24),",",INDEX('LŠZ H'!A$2:AM$2000,B1356,26)," ",INDEX('LŠZ H'!A$2:AM$2000,B1356,25)))</f>
        <v xml:space="preserve">, </v>
      </c>
      <c r="L1356" s="297">
        <f>IF(A1356="P",INDEX('LŠZ P'!A$2:AN$2000,B1356,20),INDEX('LŠZ H'!A$2:AM$2000,B1356,20))</f>
        <v>0</v>
      </c>
      <c r="M1356" s="297" t="str">
        <f>IF(A1356="P",CONCATENATE(INDEX('LŠZ P'!A$2:AN$2000,B1356,3),"/",INDEX('LŠZ P'!A$2:AN$2000,B1356,4)),CONCATENATE(INDEX('LŠZ H'!A$2:AM$2000,B1356,3),"/",INDEX('LŠZ H'!A$2:AM$2000,B1356,4)))</f>
        <v>/</v>
      </c>
      <c r="N1356" s="297" t="str">
        <f>IF(A1356="P",CONCATENATE(INDEX('LŠZ P'!A$2:AN$2000,B1356,23),";",INDEX('LŠZ P'!A$2:AN$2000,B1356,42)),CONCATENATE(INDEX('LŠZ H'!A$2:AM$2000,B1356,23),";",INDEX('LŠZ H'!A$2:AM$2000,B1356,39)))</f>
        <v>;</v>
      </c>
      <c r="O1356" s="303"/>
      <c r="P1356" s="397"/>
    </row>
    <row r="1357" spans="1:16" s="395" customFormat="1">
      <c r="A1357" s="300"/>
      <c r="B1357" s="398"/>
      <c r="C1357" s="295">
        <v>1354</v>
      </c>
      <c r="D1357" s="225">
        <f>IF(A1357="P",INDEX('LŠZ P'!A$2:AN$2000,B1357,11),INDEX('LŠZ H'!A$2:AM$2000,B1357,11))</f>
        <v>0</v>
      </c>
      <c r="E1357" s="297">
        <f>IF(A1357="P",INDEX('LŠZ P'!A$2:AN$2000,B1357,5),INDEX('LŠZ H'!A$2:AM$2000,B1357,5))</f>
        <v>0</v>
      </c>
      <c r="F1357" s="298">
        <f>IF(A1357="P",INDEX('LŠZ P'!A$2:AN$2000,B1357,6),INDEX('LŠZ H'!A$2:AM$2000,B1357,6))</f>
        <v>0</v>
      </c>
      <c r="G1357" s="258">
        <f>IF(A1357="P",INDEX('LŠZ P'!A$2:AN$2000,B1357,21),INDEX('LŠZ H'!A$2:AM$2000,B1357,21))</f>
        <v>0</v>
      </c>
      <c r="H1357" s="298">
        <f>IF(A1357="P",INDEX('LŠZ P'!A$2:AN$2000,B1357,17),INDEX('LŠZ H'!A$2:AM$2000,B1357,17))</f>
        <v>0</v>
      </c>
      <c r="I1357" s="226"/>
      <c r="J1357" s="258">
        <f>IF(A1357="P",INDEX('LŠZ P'!A$2:AN$2000,B1357,2),INDEX('LŠZ H'!A$2:AM$2000,B1357,2))</f>
        <v>0</v>
      </c>
      <c r="K1357" s="299" t="str">
        <f>IF(A1357="P",CONCATENATE(INDEX('LŠZ P'!A$2:AN$2000,B1357,24),",",INDEX('LŠZ P'!A$2:AN$2000,B1357,26)," ",INDEX('LŠZ P'!A$2:AN$2000,B1357,25)),CONCATENATE(INDEX('LŠZ H'!A$2:AM$2000,B1357,24),",",INDEX('LŠZ H'!A$2:AM$2000,B1357,26)," ",INDEX('LŠZ H'!A$2:AM$2000,B1357,25)))</f>
        <v xml:space="preserve">, </v>
      </c>
      <c r="L1357" s="297">
        <f>IF(A1357="P",INDEX('LŠZ P'!A$2:AN$2000,B1357,20),INDEX('LŠZ H'!A$2:AM$2000,B1357,20))</f>
        <v>0</v>
      </c>
      <c r="M1357" s="297" t="str">
        <f>IF(A1357="P",CONCATENATE(INDEX('LŠZ P'!A$2:AN$2000,B1357,3),"/",INDEX('LŠZ P'!A$2:AN$2000,B1357,4)),CONCATENATE(INDEX('LŠZ H'!A$2:AM$2000,B1357,3),"/",INDEX('LŠZ H'!A$2:AM$2000,B1357,4)))</f>
        <v>/</v>
      </c>
      <c r="N1357" s="297" t="str">
        <f>IF(A1357="P",CONCATENATE(INDEX('LŠZ P'!A$2:AN$2000,B1357,23),";",INDEX('LŠZ P'!A$2:AN$2000,B1357,42)),CONCATENATE(INDEX('LŠZ H'!A$2:AM$2000,B1357,23),";",INDEX('LŠZ H'!A$2:AM$2000,B1357,39)))</f>
        <v>;</v>
      </c>
      <c r="O1357" s="303"/>
      <c r="P1357" s="397"/>
    </row>
    <row r="1358" spans="1:16" s="395" customFormat="1">
      <c r="A1358" s="300"/>
      <c r="B1358" s="398"/>
      <c r="C1358" s="295">
        <v>1355</v>
      </c>
      <c r="D1358" s="225">
        <f>IF(A1358="P",INDEX('LŠZ P'!A$2:AN$2000,B1358,11),INDEX('LŠZ H'!A$2:AM$2000,B1358,11))</f>
        <v>0</v>
      </c>
      <c r="E1358" s="297">
        <f>IF(A1358="P",INDEX('LŠZ P'!A$2:AN$2000,B1358,5),INDEX('LŠZ H'!A$2:AM$2000,B1358,5))</f>
        <v>0</v>
      </c>
      <c r="F1358" s="298">
        <f>IF(A1358="P",INDEX('LŠZ P'!A$2:AN$2000,B1358,6),INDEX('LŠZ H'!A$2:AM$2000,B1358,6))</f>
        <v>0</v>
      </c>
      <c r="G1358" s="258">
        <f>IF(A1358="P",INDEX('LŠZ P'!A$2:AN$2000,B1358,21),INDEX('LŠZ H'!A$2:AM$2000,B1358,21))</f>
        <v>0</v>
      </c>
      <c r="H1358" s="298">
        <f>IF(A1358="P",INDEX('LŠZ P'!A$2:AN$2000,B1358,17),INDEX('LŠZ H'!A$2:AM$2000,B1358,17))</f>
        <v>0</v>
      </c>
      <c r="I1358" s="226"/>
      <c r="J1358" s="258">
        <f>IF(A1358="P",INDEX('LŠZ P'!A$2:AN$2000,B1358,2),INDEX('LŠZ H'!A$2:AM$2000,B1358,2))</f>
        <v>0</v>
      </c>
      <c r="K1358" s="299" t="str">
        <f>IF(A1358="P",CONCATENATE(INDEX('LŠZ P'!A$2:AN$2000,B1358,24),",",INDEX('LŠZ P'!A$2:AN$2000,B1358,26)," ",INDEX('LŠZ P'!A$2:AN$2000,B1358,25)),CONCATENATE(INDEX('LŠZ H'!A$2:AM$2000,B1358,24),",",INDEX('LŠZ H'!A$2:AM$2000,B1358,26)," ",INDEX('LŠZ H'!A$2:AM$2000,B1358,25)))</f>
        <v xml:space="preserve">, </v>
      </c>
      <c r="L1358" s="297">
        <f>IF(A1358="P",INDEX('LŠZ P'!A$2:AN$2000,B1358,20),INDEX('LŠZ H'!A$2:AM$2000,B1358,20))</f>
        <v>0</v>
      </c>
      <c r="M1358" s="297" t="str">
        <f>IF(A1358="P",CONCATENATE(INDEX('LŠZ P'!A$2:AN$2000,B1358,3),"/",INDEX('LŠZ P'!A$2:AN$2000,B1358,4)),CONCATENATE(INDEX('LŠZ H'!A$2:AM$2000,B1358,3),"/",INDEX('LŠZ H'!A$2:AM$2000,B1358,4)))</f>
        <v>/</v>
      </c>
      <c r="N1358" s="297" t="str">
        <f>IF(A1358="P",CONCATENATE(INDEX('LŠZ P'!A$2:AN$2000,B1358,23),";",INDEX('LŠZ P'!A$2:AN$2000,B1358,42)),CONCATENATE(INDEX('LŠZ H'!A$2:AM$2000,B1358,23),";",INDEX('LŠZ H'!A$2:AM$2000,B1358,39)))</f>
        <v>;</v>
      </c>
      <c r="O1358" s="303"/>
      <c r="P1358" s="397"/>
    </row>
    <row r="1359" spans="1:16" s="395" customFormat="1">
      <c r="A1359" s="300"/>
      <c r="B1359" s="398"/>
      <c r="C1359" s="295">
        <v>1356</v>
      </c>
      <c r="D1359" s="225">
        <f>IF(A1359="P",INDEX('LŠZ P'!A$2:AN$2000,B1359,11),INDEX('LŠZ H'!A$2:AM$2000,B1359,11))</f>
        <v>0</v>
      </c>
      <c r="E1359" s="297">
        <f>IF(A1359="P",INDEX('LŠZ P'!A$2:AN$2000,B1359,5),INDEX('LŠZ H'!A$2:AM$2000,B1359,5))</f>
        <v>0</v>
      </c>
      <c r="F1359" s="298">
        <f>IF(A1359="P",INDEX('LŠZ P'!A$2:AN$2000,B1359,6),INDEX('LŠZ H'!A$2:AM$2000,B1359,6))</f>
        <v>0</v>
      </c>
      <c r="G1359" s="258">
        <f>IF(A1359="P",INDEX('LŠZ P'!A$2:AN$2000,B1359,21),INDEX('LŠZ H'!A$2:AM$2000,B1359,21))</f>
        <v>0</v>
      </c>
      <c r="H1359" s="298">
        <f>IF(A1359="P",INDEX('LŠZ P'!A$2:AN$2000,B1359,17),INDEX('LŠZ H'!A$2:AM$2000,B1359,17))</f>
        <v>0</v>
      </c>
      <c r="I1359" s="226"/>
      <c r="J1359" s="258">
        <f>IF(A1359="P",INDEX('LŠZ P'!A$2:AN$2000,B1359,2),INDEX('LŠZ H'!A$2:AM$2000,B1359,2))</f>
        <v>0</v>
      </c>
      <c r="K1359" s="299" t="str">
        <f>IF(A1359="P",CONCATENATE(INDEX('LŠZ P'!A$2:AN$2000,B1359,24),",",INDEX('LŠZ P'!A$2:AN$2000,B1359,26)," ",INDEX('LŠZ P'!A$2:AN$2000,B1359,25)),CONCATENATE(INDEX('LŠZ H'!A$2:AM$2000,B1359,24),",",INDEX('LŠZ H'!A$2:AM$2000,B1359,26)," ",INDEX('LŠZ H'!A$2:AM$2000,B1359,25)))</f>
        <v xml:space="preserve">, </v>
      </c>
      <c r="L1359" s="297">
        <f>IF(A1359="P",INDEX('LŠZ P'!A$2:AN$2000,B1359,20),INDEX('LŠZ H'!A$2:AM$2000,B1359,20))</f>
        <v>0</v>
      </c>
      <c r="M1359" s="297" t="str">
        <f>IF(A1359="P",CONCATENATE(INDEX('LŠZ P'!A$2:AN$2000,B1359,3),"/",INDEX('LŠZ P'!A$2:AN$2000,B1359,4)),CONCATENATE(INDEX('LŠZ H'!A$2:AM$2000,B1359,3),"/",INDEX('LŠZ H'!A$2:AM$2000,B1359,4)))</f>
        <v>/</v>
      </c>
      <c r="N1359" s="297" t="str">
        <f>IF(A1359="P",CONCATENATE(INDEX('LŠZ P'!A$2:AN$2000,B1359,23),";",INDEX('LŠZ P'!A$2:AN$2000,B1359,42)),CONCATENATE(INDEX('LŠZ H'!A$2:AM$2000,B1359,23),";",INDEX('LŠZ H'!A$2:AM$2000,B1359,39)))</f>
        <v>;</v>
      </c>
      <c r="O1359" s="303"/>
      <c r="P1359" s="397"/>
    </row>
    <row r="1360" spans="1:16" s="395" customFormat="1">
      <c r="A1360" s="300"/>
      <c r="B1360" s="398"/>
      <c r="C1360" s="295">
        <v>1357</v>
      </c>
      <c r="D1360" s="225">
        <f>IF(A1360="P",INDEX('LŠZ P'!A$2:AN$2000,B1360,11),INDEX('LŠZ H'!A$2:AM$2000,B1360,11))</f>
        <v>0</v>
      </c>
      <c r="E1360" s="297">
        <f>IF(A1360="P",INDEX('LŠZ P'!A$2:AN$2000,B1360,5),INDEX('LŠZ H'!A$2:AM$2000,B1360,5))</f>
        <v>0</v>
      </c>
      <c r="F1360" s="298">
        <f>IF(A1360="P",INDEX('LŠZ P'!A$2:AN$2000,B1360,6),INDEX('LŠZ H'!A$2:AM$2000,B1360,6))</f>
        <v>0</v>
      </c>
      <c r="G1360" s="258">
        <f>IF(A1360="P",INDEX('LŠZ P'!A$2:AN$2000,B1360,21),INDEX('LŠZ H'!A$2:AM$2000,B1360,21))</f>
        <v>0</v>
      </c>
      <c r="H1360" s="298">
        <f>IF(A1360="P",INDEX('LŠZ P'!A$2:AN$2000,B1360,17),INDEX('LŠZ H'!A$2:AM$2000,B1360,17))</f>
        <v>0</v>
      </c>
      <c r="I1360" s="226"/>
      <c r="J1360" s="258">
        <f>IF(A1360="P",INDEX('LŠZ P'!A$2:AN$2000,B1360,2),INDEX('LŠZ H'!A$2:AM$2000,B1360,2))</f>
        <v>0</v>
      </c>
      <c r="K1360" s="299" t="str">
        <f>IF(A1360="P",CONCATENATE(INDEX('LŠZ P'!A$2:AN$2000,B1360,24),",",INDEX('LŠZ P'!A$2:AN$2000,B1360,26)," ",INDEX('LŠZ P'!A$2:AN$2000,B1360,25)),CONCATENATE(INDEX('LŠZ H'!A$2:AM$2000,B1360,24),",",INDEX('LŠZ H'!A$2:AM$2000,B1360,26)," ",INDEX('LŠZ H'!A$2:AM$2000,B1360,25)))</f>
        <v xml:space="preserve">, </v>
      </c>
      <c r="L1360" s="297">
        <f>IF(A1360="P",INDEX('LŠZ P'!A$2:AN$2000,B1360,20),INDEX('LŠZ H'!A$2:AM$2000,B1360,20))</f>
        <v>0</v>
      </c>
      <c r="M1360" s="297" t="str">
        <f>IF(A1360="P",CONCATENATE(INDEX('LŠZ P'!A$2:AN$2000,B1360,3),"/",INDEX('LŠZ P'!A$2:AN$2000,B1360,4)),CONCATENATE(INDEX('LŠZ H'!A$2:AM$2000,B1360,3),"/",INDEX('LŠZ H'!A$2:AM$2000,B1360,4)))</f>
        <v>/</v>
      </c>
      <c r="N1360" s="297" t="str">
        <f>IF(A1360="P",CONCATENATE(INDEX('LŠZ P'!A$2:AN$2000,B1360,23),";",INDEX('LŠZ P'!A$2:AN$2000,B1360,42)),CONCATENATE(INDEX('LŠZ H'!A$2:AM$2000,B1360,23),";",INDEX('LŠZ H'!A$2:AM$2000,B1360,39)))</f>
        <v>;</v>
      </c>
      <c r="O1360" s="303"/>
      <c r="P1360" s="397"/>
    </row>
    <row r="1361" spans="1:16" s="395" customFormat="1">
      <c r="A1361" s="300"/>
      <c r="B1361" s="398"/>
      <c r="C1361" s="295">
        <v>1358</v>
      </c>
      <c r="D1361" s="225">
        <f>IF(A1361="P",INDEX('LŠZ P'!A$2:AN$2000,B1361,11),INDEX('LŠZ H'!A$2:AM$2000,B1361,11))</f>
        <v>0</v>
      </c>
      <c r="E1361" s="297">
        <f>IF(A1361="P",INDEX('LŠZ P'!A$2:AN$2000,B1361,5),INDEX('LŠZ H'!A$2:AM$2000,B1361,5))</f>
        <v>0</v>
      </c>
      <c r="F1361" s="298">
        <f>IF(A1361="P",INDEX('LŠZ P'!A$2:AN$2000,B1361,6),INDEX('LŠZ H'!A$2:AM$2000,B1361,6))</f>
        <v>0</v>
      </c>
      <c r="G1361" s="258">
        <f>IF(A1361="P",INDEX('LŠZ P'!A$2:AN$2000,B1361,21),INDEX('LŠZ H'!A$2:AM$2000,B1361,21))</f>
        <v>0</v>
      </c>
      <c r="H1361" s="298">
        <f>IF(A1361="P",INDEX('LŠZ P'!A$2:AN$2000,B1361,17),INDEX('LŠZ H'!A$2:AM$2000,B1361,17))</f>
        <v>0</v>
      </c>
      <c r="I1361" s="226"/>
      <c r="J1361" s="258">
        <f>IF(A1361="P",INDEX('LŠZ P'!A$2:AN$2000,B1361,2),INDEX('LŠZ H'!A$2:AM$2000,B1361,2))</f>
        <v>0</v>
      </c>
      <c r="K1361" s="299" t="str">
        <f>IF(A1361="P",CONCATENATE(INDEX('LŠZ P'!A$2:AN$2000,B1361,24),",",INDEX('LŠZ P'!A$2:AN$2000,B1361,26)," ",INDEX('LŠZ P'!A$2:AN$2000,B1361,25)),CONCATENATE(INDEX('LŠZ H'!A$2:AM$2000,B1361,24),",",INDEX('LŠZ H'!A$2:AM$2000,B1361,26)," ",INDEX('LŠZ H'!A$2:AM$2000,B1361,25)))</f>
        <v xml:space="preserve">, </v>
      </c>
      <c r="L1361" s="297">
        <f>IF(A1361="P",INDEX('LŠZ P'!A$2:AN$2000,B1361,20),INDEX('LŠZ H'!A$2:AM$2000,B1361,20))</f>
        <v>0</v>
      </c>
      <c r="M1361" s="297" t="str">
        <f>IF(A1361="P",CONCATENATE(INDEX('LŠZ P'!A$2:AN$2000,B1361,3),"/",INDEX('LŠZ P'!A$2:AN$2000,B1361,4)),CONCATENATE(INDEX('LŠZ H'!A$2:AM$2000,B1361,3),"/",INDEX('LŠZ H'!A$2:AM$2000,B1361,4)))</f>
        <v>/</v>
      </c>
      <c r="N1361" s="297" t="str">
        <f>IF(A1361="P",CONCATENATE(INDEX('LŠZ P'!A$2:AN$2000,B1361,23),";",INDEX('LŠZ P'!A$2:AN$2000,B1361,42)),CONCATENATE(INDEX('LŠZ H'!A$2:AM$2000,B1361,23),";",INDEX('LŠZ H'!A$2:AM$2000,B1361,39)))</f>
        <v>;</v>
      </c>
      <c r="O1361" s="303"/>
      <c r="P1361" s="397"/>
    </row>
    <row r="1362" spans="1:16" s="395" customFormat="1">
      <c r="A1362" s="300"/>
      <c r="B1362" s="398"/>
      <c r="C1362" s="295">
        <v>1359</v>
      </c>
      <c r="D1362" s="225">
        <f>IF(A1362="P",INDEX('LŠZ P'!A$2:AN$2000,B1362,11),INDEX('LŠZ H'!A$2:AM$2000,B1362,11))</f>
        <v>0</v>
      </c>
      <c r="E1362" s="297">
        <f>IF(A1362="P",INDEX('LŠZ P'!A$2:AN$2000,B1362,5),INDEX('LŠZ H'!A$2:AM$2000,B1362,5))</f>
        <v>0</v>
      </c>
      <c r="F1362" s="298">
        <f>IF(A1362="P",INDEX('LŠZ P'!A$2:AN$2000,B1362,6),INDEX('LŠZ H'!A$2:AM$2000,B1362,6))</f>
        <v>0</v>
      </c>
      <c r="G1362" s="258">
        <f>IF(A1362="P",INDEX('LŠZ P'!A$2:AN$2000,B1362,21),INDEX('LŠZ H'!A$2:AM$2000,B1362,21))</f>
        <v>0</v>
      </c>
      <c r="H1362" s="298">
        <f>IF(A1362="P",INDEX('LŠZ P'!A$2:AN$2000,B1362,17),INDEX('LŠZ H'!A$2:AM$2000,B1362,17))</f>
        <v>0</v>
      </c>
      <c r="I1362" s="226"/>
      <c r="J1362" s="258">
        <f>IF(A1362="P",INDEX('LŠZ P'!A$2:AN$2000,B1362,2),INDEX('LŠZ H'!A$2:AM$2000,B1362,2))</f>
        <v>0</v>
      </c>
      <c r="K1362" s="299" t="str">
        <f>IF(A1362="P",CONCATENATE(INDEX('LŠZ P'!A$2:AN$2000,B1362,24),",",INDEX('LŠZ P'!A$2:AN$2000,B1362,26)," ",INDEX('LŠZ P'!A$2:AN$2000,B1362,25)),CONCATENATE(INDEX('LŠZ H'!A$2:AM$2000,B1362,24),",",INDEX('LŠZ H'!A$2:AM$2000,B1362,26)," ",INDEX('LŠZ H'!A$2:AM$2000,B1362,25)))</f>
        <v xml:space="preserve">, </v>
      </c>
      <c r="L1362" s="297">
        <f>IF(A1362="P",INDEX('LŠZ P'!A$2:AN$2000,B1362,20),INDEX('LŠZ H'!A$2:AM$2000,B1362,20))</f>
        <v>0</v>
      </c>
      <c r="M1362" s="297" t="str">
        <f>IF(A1362="P",CONCATENATE(INDEX('LŠZ P'!A$2:AN$2000,B1362,3),"/",INDEX('LŠZ P'!A$2:AN$2000,B1362,4)),CONCATENATE(INDEX('LŠZ H'!A$2:AM$2000,B1362,3),"/",INDEX('LŠZ H'!A$2:AM$2000,B1362,4)))</f>
        <v>/</v>
      </c>
      <c r="N1362" s="297" t="str">
        <f>IF(A1362="P",CONCATENATE(INDEX('LŠZ P'!A$2:AN$2000,B1362,23),";",INDEX('LŠZ P'!A$2:AN$2000,B1362,42)),CONCATENATE(INDEX('LŠZ H'!A$2:AM$2000,B1362,23),";",INDEX('LŠZ H'!A$2:AM$2000,B1362,39)))</f>
        <v>;</v>
      </c>
      <c r="O1362" s="303"/>
      <c r="P1362" s="397"/>
    </row>
    <row r="1363" spans="1:16" s="395" customFormat="1">
      <c r="A1363" s="300"/>
      <c r="B1363" s="398"/>
      <c r="C1363" s="295">
        <v>1360</v>
      </c>
      <c r="D1363" s="225">
        <f>IF(A1363="P",INDEX('LŠZ P'!A$2:AN$2000,B1363,11),INDEX('LŠZ H'!A$2:AM$2000,B1363,11))</f>
        <v>0</v>
      </c>
      <c r="E1363" s="297">
        <f>IF(A1363="P",INDEX('LŠZ P'!A$2:AN$2000,B1363,5),INDEX('LŠZ H'!A$2:AM$2000,B1363,5))</f>
        <v>0</v>
      </c>
      <c r="F1363" s="298">
        <f>IF(A1363="P",INDEX('LŠZ P'!A$2:AN$2000,B1363,6),INDEX('LŠZ H'!A$2:AM$2000,B1363,6))</f>
        <v>0</v>
      </c>
      <c r="G1363" s="258">
        <f>IF(A1363="P",INDEX('LŠZ P'!A$2:AN$2000,B1363,21),INDEX('LŠZ H'!A$2:AM$2000,B1363,21))</f>
        <v>0</v>
      </c>
      <c r="H1363" s="298">
        <f>IF(A1363="P",INDEX('LŠZ P'!A$2:AN$2000,B1363,17),INDEX('LŠZ H'!A$2:AM$2000,B1363,17))</f>
        <v>0</v>
      </c>
      <c r="I1363" s="226"/>
      <c r="J1363" s="258">
        <f>IF(A1363="P",INDEX('LŠZ P'!A$2:AN$2000,B1363,2),INDEX('LŠZ H'!A$2:AM$2000,B1363,2))</f>
        <v>0</v>
      </c>
      <c r="K1363" s="299" t="str">
        <f>IF(A1363="P",CONCATENATE(INDEX('LŠZ P'!A$2:AN$2000,B1363,24),",",INDEX('LŠZ P'!A$2:AN$2000,B1363,26)," ",INDEX('LŠZ P'!A$2:AN$2000,B1363,25)),CONCATENATE(INDEX('LŠZ H'!A$2:AM$2000,B1363,24),",",INDEX('LŠZ H'!A$2:AM$2000,B1363,26)," ",INDEX('LŠZ H'!A$2:AM$2000,B1363,25)))</f>
        <v xml:space="preserve">, </v>
      </c>
      <c r="L1363" s="297">
        <f>IF(A1363="P",INDEX('LŠZ P'!A$2:AN$2000,B1363,20),INDEX('LŠZ H'!A$2:AM$2000,B1363,20))</f>
        <v>0</v>
      </c>
      <c r="M1363" s="297" t="str">
        <f>IF(A1363="P",CONCATENATE(INDEX('LŠZ P'!A$2:AN$2000,B1363,3),"/",INDEX('LŠZ P'!A$2:AN$2000,B1363,4)),CONCATENATE(INDEX('LŠZ H'!A$2:AM$2000,B1363,3),"/",INDEX('LŠZ H'!A$2:AM$2000,B1363,4)))</f>
        <v>/</v>
      </c>
      <c r="N1363" s="297" t="str">
        <f>IF(A1363="P",CONCATENATE(INDEX('LŠZ P'!A$2:AN$2000,B1363,23),";",INDEX('LŠZ P'!A$2:AN$2000,B1363,42)),CONCATENATE(INDEX('LŠZ H'!A$2:AM$2000,B1363,23),";",INDEX('LŠZ H'!A$2:AM$2000,B1363,39)))</f>
        <v>;</v>
      </c>
      <c r="O1363" s="303"/>
      <c r="P1363" s="397"/>
    </row>
    <row r="1364" spans="1:16" s="395" customFormat="1">
      <c r="A1364" s="300"/>
      <c r="B1364" s="398"/>
      <c r="C1364" s="295">
        <v>1361</v>
      </c>
      <c r="D1364" s="225">
        <f>IF(A1364="P",INDEX('LŠZ P'!A$2:AN$2000,B1364,11),INDEX('LŠZ H'!A$2:AM$2000,B1364,11))</f>
        <v>0</v>
      </c>
      <c r="E1364" s="297">
        <f>IF(A1364="P",INDEX('LŠZ P'!A$2:AN$2000,B1364,5),INDEX('LŠZ H'!A$2:AM$2000,B1364,5))</f>
        <v>0</v>
      </c>
      <c r="F1364" s="298">
        <f>IF(A1364="P",INDEX('LŠZ P'!A$2:AN$2000,B1364,6),INDEX('LŠZ H'!A$2:AM$2000,B1364,6))</f>
        <v>0</v>
      </c>
      <c r="G1364" s="258">
        <f>IF(A1364="P",INDEX('LŠZ P'!A$2:AN$2000,B1364,21),INDEX('LŠZ H'!A$2:AM$2000,B1364,21))</f>
        <v>0</v>
      </c>
      <c r="H1364" s="298">
        <f>IF(A1364="P",INDEX('LŠZ P'!A$2:AN$2000,B1364,17),INDEX('LŠZ H'!A$2:AM$2000,B1364,17))</f>
        <v>0</v>
      </c>
      <c r="I1364" s="226"/>
      <c r="J1364" s="258">
        <f>IF(A1364="P",INDEX('LŠZ P'!A$2:AN$2000,B1364,2),INDEX('LŠZ H'!A$2:AM$2000,B1364,2))</f>
        <v>0</v>
      </c>
      <c r="K1364" s="299" t="str">
        <f>IF(A1364="P",CONCATENATE(INDEX('LŠZ P'!A$2:AN$2000,B1364,24),",",INDEX('LŠZ P'!A$2:AN$2000,B1364,26)," ",INDEX('LŠZ P'!A$2:AN$2000,B1364,25)),CONCATENATE(INDEX('LŠZ H'!A$2:AM$2000,B1364,24),",",INDEX('LŠZ H'!A$2:AM$2000,B1364,26)," ",INDEX('LŠZ H'!A$2:AM$2000,B1364,25)))</f>
        <v xml:space="preserve">, </v>
      </c>
      <c r="L1364" s="297">
        <f>IF(A1364="P",INDEX('LŠZ P'!A$2:AN$2000,B1364,20),INDEX('LŠZ H'!A$2:AM$2000,B1364,20))</f>
        <v>0</v>
      </c>
      <c r="M1364" s="297" t="str">
        <f>IF(A1364="P",CONCATENATE(INDEX('LŠZ P'!A$2:AN$2000,B1364,3),"/",INDEX('LŠZ P'!A$2:AN$2000,B1364,4)),CONCATENATE(INDEX('LŠZ H'!A$2:AM$2000,B1364,3),"/",INDEX('LŠZ H'!A$2:AM$2000,B1364,4)))</f>
        <v>/</v>
      </c>
      <c r="N1364" s="297" t="str">
        <f>IF(A1364="P",CONCATENATE(INDEX('LŠZ P'!A$2:AN$2000,B1364,23),";",INDEX('LŠZ P'!A$2:AN$2000,B1364,42)),CONCATENATE(INDEX('LŠZ H'!A$2:AM$2000,B1364,23),";",INDEX('LŠZ H'!A$2:AM$2000,B1364,39)))</f>
        <v>;</v>
      </c>
      <c r="O1364" s="303"/>
      <c r="P1364" s="397"/>
    </row>
    <row r="1365" spans="1:16" s="395" customFormat="1">
      <c r="A1365" s="300"/>
      <c r="B1365" s="398"/>
      <c r="C1365" s="295">
        <v>1362</v>
      </c>
      <c r="D1365" s="225">
        <f>IF(A1365="P",INDEX('LŠZ P'!A$2:AN$2000,B1365,11),INDEX('LŠZ H'!A$2:AM$2000,B1365,11))</f>
        <v>0</v>
      </c>
      <c r="E1365" s="297">
        <f>IF(A1365="P",INDEX('LŠZ P'!A$2:AN$2000,B1365,5),INDEX('LŠZ H'!A$2:AM$2000,B1365,5))</f>
        <v>0</v>
      </c>
      <c r="F1365" s="298">
        <f>IF(A1365="P",INDEX('LŠZ P'!A$2:AN$2000,B1365,6),INDEX('LŠZ H'!A$2:AM$2000,B1365,6))</f>
        <v>0</v>
      </c>
      <c r="G1365" s="258">
        <f>IF(A1365="P",INDEX('LŠZ P'!A$2:AN$2000,B1365,21),INDEX('LŠZ H'!A$2:AM$2000,B1365,21))</f>
        <v>0</v>
      </c>
      <c r="H1365" s="298">
        <f>IF(A1365="P",INDEX('LŠZ P'!A$2:AN$2000,B1365,17),INDEX('LŠZ H'!A$2:AM$2000,B1365,17))</f>
        <v>0</v>
      </c>
      <c r="I1365" s="226"/>
      <c r="J1365" s="258">
        <f>IF(A1365="P",INDEX('LŠZ P'!A$2:AN$2000,B1365,2),INDEX('LŠZ H'!A$2:AM$2000,B1365,2))</f>
        <v>0</v>
      </c>
      <c r="K1365" s="299" t="str">
        <f>IF(A1365="P",CONCATENATE(INDEX('LŠZ P'!A$2:AN$2000,B1365,24),",",INDEX('LŠZ P'!A$2:AN$2000,B1365,26)," ",INDEX('LŠZ P'!A$2:AN$2000,B1365,25)),CONCATENATE(INDEX('LŠZ H'!A$2:AM$2000,B1365,24),",",INDEX('LŠZ H'!A$2:AM$2000,B1365,26)," ",INDEX('LŠZ H'!A$2:AM$2000,B1365,25)))</f>
        <v xml:space="preserve">, </v>
      </c>
      <c r="L1365" s="297">
        <f>IF(A1365="P",INDEX('LŠZ P'!A$2:AN$2000,B1365,20),INDEX('LŠZ H'!A$2:AM$2000,B1365,20))</f>
        <v>0</v>
      </c>
      <c r="M1365" s="297" t="str">
        <f>IF(A1365="P",CONCATENATE(INDEX('LŠZ P'!A$2:AN$2000,B1365,3),"/",INDEX('LŠZ P'!A$2:AN$2000,B1365,4)),CONCATENATE(INDEX('LŠZ H'!A$2:AM$2000,B1365,3),"/",INDEX('LŠZ H'!A$2:AM$2000,B1365,4)))</f>
        <v>/</v>
      </c>
      <c r="N1365" s="297" t="str">
        <f>IF(A1365="P",CONCATENATE(INDEX('LŠZ P'!A$2:AN$2000,B1365,23),";",INDEX('LŠZ P'!A$2:AN$2000,B1365,42)),CONCATENATE(INDEX('LŠZ H'!A$2:AM$2000,B1365,23),";",INDEX('LŠZ H'!A$2:AM$2000,B1365,39)))</f>
        <v>;</v>
      </c>
      <c r="O1365" s="303"/>
      <c r="P1365" s="397"/>
    </row>
    <row r="1366" spans="1:16" s="395" customFormat="1">
      <c r="A1366" s="300"/>
      <c r="B1366" s="398"/>
      <c r="C1366" s="295">
        <v>1363</v>
      </c>
      <c r="D1366" s="225">
        <f>IF(A1366="P",INDEX('LŠZ P'!A$2:AN$2000,B1366,11),INDEX('LŠZ H'!A$2:AM$2000,B1366,11))</f>
        <v>0</v>
      </c>
      <c r="E1366" s="297">
        <f>IF(A1366="P",INDEX('LŠZ P'!A$2:AN$2000,B1366,5),INDEX('LŠZ H'!A$2:AM$2000,B1366,5))</f>
        <v>0</v>
      </c>
      <c r="F1366" s="298">
        <f>IF(A1366="P",INDEX('LŠZ P'!A$2:AN$2000,B1366,6),INDEX('LŠZ H'!A$2:AM$2000,B1366,6))</f>
        <v>0</v>
      </c>
      <c r="G1366" s="258">
        <f>IF(A1366="P",INDEX('LŠZ P'!A$2:AN$2000,B1366,21),INDEX('LŠZ H'!A$2:AM$2000,B1366,21))</f>
        <v>0</v>
      </c>
      <c r="H1366" s="298">
        <f>IF(A1366="P",INDEX('LŠZ P'!A$2:AN$2000,B1366,17),INDEX('LŠZ H'!A$2:AM$2000,B1366,17))</f>
        <v>0</v>
      </c>
      <c r="I1366" s="226"/>
      <c r="J1366" s="258">
        <f>IF(A1366="P",INDEX('LŠZ P'!A$2:AN$2000,B1366,2),INDEX('LŠZ H'!A$2:AM$2000,B1366,2))</f>
        <v>0</v>
      </c>
      <c r="K1366" s="299" t="str">
        <f>IF(A1366="P",CONCATENATE(INDEX('LŠZ P'!A$2:AN$2000,B1366,24),",",INDEX('LŠZ P'!A$2:AN$2000,B1366,26)," ",INDEX('LŠZ P'!A$2:AN$2000,B1366,25)),CONCATENATE(INDEX('LŠZ H'!A$2:AM$2000,B1366,24),",",INDEX('LŠZ H'!A$2:AM$2000,B1366,26)," ",INDEX('LŠZ H'!A$2:AM$2000,B1366,25)))</f>
        <v xml:space="preserve">, </v>
      </c>
      <c r="L1366" s="297">
        <f>IF(A1366="P",INDEX('LŠZ P'!A$2:AN$2000,B1366,20),INDEX('LŠZ H'!A$2:AM$2000,B1366,20))</f>
        <v>0</v>
      </c>
      <c r="M1366" s="297" t="str">
        <f>IF(A1366="P",CONCATENATE(INDEX('LŠZ P'!A$2:AN$2000,B1366,3),"/",INDEX('LŠZ P'!A$2:AN$2000,B1366,4)),CONCATENATE(INDEX('LŠZ H'!A$2:AM$2000,B1366,3),"/",INDEX('LŠZ H'!A$2:AM$2000,B1366,4)))</f>
        <v>/</v>
      </c>
      <c r="N1366" s="297" t="str">
        <f>IF(A1366="P",CONCATENATE(INDEX('LŠZ P'!A$2:AN$2000,B1366,23),";",INDEX('LŠZ P'!A$2:AN$2000,B1366,42)),CONCATENATE(INDEX('LŠZ H'!A$2:AM$2000,B1366,23),";",INDEX('LŠZ H'!A$2:AM$2000,B1366,39)))</f>
        <v>;</v>
      </c>
      <c r="O1366" s="303"/>
      <c r="P1366" s="397"/>
    </row>
    <row r="1367" spans="1:16" s="395" customFormat="1">
      <c r="A1367" s="300"/>
      <c r="B1367" s="398"/>
      <c r="C1367" s="295">
        <v>1364</v>
      </c>
      <c r="D1367" s="225">
        <f>IF(A1367="P",INDEX('LŠZ P'!A$2:AN$2000,B1367,11),INDEX('LŠZ H'!A$2:AM$2000,B1367,11))</f>
        <v>0</v>
      </c>
      <c r="E1367" s="297">
        <f>IF(A1367="P",INDEX('LŠZ P'!A$2:AN$2000,B1367,5),INDEX('LŠZ H'!A$2:AM$2000,B1367,5))</f>
        <v>0</v>
      </c>
      <c r="F1367" s="298">
        <f>IF(A1367="P",INDEX('LŠZ P'!A$2:AN$2000,B1367,6),INDEX('LŠZ H'!A$2:AM$2000,B1367,6))</f>
        <v>0</v>
      </c>
      <c r="G1367" s="258">
        <f>IF(A1367="P",INDEX('LŠZ P'!A$2:AN$2000,B1367,21),INDEX('LŠZ H'!A$2:AM$2000,B1367,21))</f>
        <v>0</v>
      </c>
      <c r="H1367" s="298">
        <f>IF(A1367="P",INDEX('LŠZ P'!A$2:AN$2000,B1367,17),INDEX('LŠZ H'!A$2:AM$2000,B1367,17))</f>
        <v>0</v>
      </c>
      <c r="I1367" s="226"/>
      <c r="J1367" s="258">
        <f>IF(A1367="P",INDEX('LŠZ P'!A$2:AN$2000,B1367,2),INDEX('LŠZ H'!A$2:AM$2000,B1367,2))</f>
        <v>0</v>
      </c>
      <c r="K1367" s="299" t="str">
        <f>IF(A1367="P",CONCATENATE(INDEX('LŠZ P'!A$2:AN$2000,B1367,24),",",INDEX('LŠZ P'!A$2:AN$2000,B1367,26)," ",INDEX('LŠZ P'!A$2:AN$2000,B1367,25)),CONCATENATE(INDEX('LŠZ H'!A$2:AM$2000,B1367,24),",",INDEX('LŠZ H'!A$2:AM$2000,B1367,26)," ",INDEX('LŠZ H'!A$2:AM$2000,B1367,25)))</f>
        <v xml:space="preserve">, </v>
      </c>
      <c r="L1367" s="297">
        <f>IF(A1367="P",INDEX('LŠZ P'!A$2:AN$2000,B1367,20),INDEX('LŠZ H'!A$2:AM$2000,B1367,20))</f>
        <v>0</v>
      </c>
      <c r="M1367" s="297" t="str">
        <f>IF(A1367="P",CONCATENATE(INDEX('LŠZ P'!A$2:AN$2000,B1367,3),"/",INDEX('LŠZ P'!A$2:AN$2000,B1367,4)),CONCATENATE(INDEX('LŠZ H'!A$2:AM$2000,B1367,3),"/",INDEX('LŠZ H'!A$2:AM$2000,B1367,4)))</f>
        <v>/</v>
      </c>
      <c r="N1367" s="297" t="str">
        <f>IF(A1367="P",CONCATENATE(INDEX('LŠZ P'!A$2:AN$2000,B1367,23),";",INDEX('LŠZ P'!A$2:AN$2000,B1367,42)),CONCATENATE(INDEX('LŠZ H'!A$2:AM$2000,B1367,23),";",INDEX('LŠZ H'!A$2:AM$2000,B1367,39)))</f>
        <v>;</v>
      </c>
      <c r="O1367" s="303"/>
      <c r="P1367" s="397"/>
    </row>
    <row r="1368" spans="1:16" s="395" customFormat="1">
      <c r="A1368" s="300"/>
      <c r="B1368" s="398"/>
      <c r="C1368" s="295">
        <v>1365</v>
      </c>
      <c r="D1368" s="225">
        <f>IF(A1368="P",INDEX('LŠZ P'!A$2:AN$2000,B1368,11),INDEX('LŠZ H'!A$2:AM$2000,B1368,11))</f>
        <v>0</v>
      </c>
      <c r="E1368" s="297">
        <f>IF(A1368="P",INDEX('LŠZ P'!A$2:AN$2000,B1368,5),INDEX('LŠZ H'!A$2:AM$2000,B1368,5))</f>
        <v>0</v>
      </c>
      <c r="F1368" s="298">
        <f>IF(A1368="P",INDEX('LŠZ P'!A$2:AN$2000,B1368,6),INDEX('LŠZ H'!A$2:AM$2000,B1368,6))</f>
        <v>0</v>
      </c>
      <c r="G1368" s="258">
        <f>IF(A1368="P",INDEX('LŠZ P'!A$2:AN$2000,B1368,21),INDEX('LŠZ H'!A$2:AM$2000,B1368,21))</f>
        <v>0</v>
      </c>
      <c r="H1368" s="298">
        <f>IF(A1368="P",INDEX('LŠZ P'!A$2:AN$2000,B1368,17),INDEX('LŠZ H'!A$2:AM$2000,B1368,17))</f>
        <v>0</v>
      </c>
      <c r="I1368" s="226"/>
      <c r="J1368" s="258">
        <f>IF(A1368="P",INDEX('LŠZ P'!A$2:AN$2000,B1368,2),INDEX('LŠZ H'!A$2:AM$2000,B1368,2))</f>
        <v>0</v>
      </c>
      <c r="K1368" s="299" t="str">
        <f>IF(A1368="P",CONCATENATE(INDEX('LŠZ P'!A$2:AN$2000,B1368,24),",",INDEX('LŠZ P'!A$2:AN$2000,B1368,26)," ",INDEX('LŠZ P'!A$2:AN$2000,B1368,25)),CONCATENATE(INDEX('LŠZ H'!A$2:AM$2000,B1368,24),",",INDEX('LŠZ H'!A$2:AM$2000,B1368,26)," ",INDEX('LŠZ H'!A$2:AM$2000,B1368,25)))</f>
        <v xml:space="preserve">, </v>
      </c>
      <c r="L1368" s="297">
        <f>IF(A1368="P",INDEX('LŠZ P'!A$2:AN$2000,B1368,20),INDEX('LŠZ H'!A$2:AM$2000,B1368,20))</f>
        <v>0</v>
      </c>
      <c r="M1368" s="297" t="str">
        <f>IF(A1368="P",CONCATENATE(INDEX('LŠZ P'!A$2:AN$2000,B1368,3),"/",INDEX('LŠZ P'!A$2:AN$2000,B1368,4)),CONCATENATE(INDEX('LŠZ H'!A$2:AM$2000,B1368,3),"/",INDEX('LŠZ H'!A$2:AM$2000,B1368,4)))</f>
        <v>/</v>
      </c>
      <c r="N1368" s="297" t="str">
        <f>IF(A1368="P",CONCATENATE(INDEX('LŠZ P'!A$2:AN$2000,B1368,23),";",INDEX('LŠZ P'!A$2:AN$2000,B1368,42)),CONCATENATE(INDEX('LŠZ H'!A$2:AM$2000,B1368,23),";",INDEX('LŠZ H'!A$2:AM$2000,B1368,39)))</f>
        <v>;</v>
      </c>
      <c r="O1368" s="303"/>
      <c r="P1368" s="397"/>
    </row>
    <row r="1369" spans="1:16" s="395" customFormat="1">
      <c r="A1369" s="300"/>
      <c r="B1369" s="398"/>
      <c r="C1369" s="295">
        <v>1366</v>
      </c>
      <c r="D1369" s="225">
        <f>IF(A1369="P",INDEX('LŠZ P'!A$2:AN$2000,B1369,11),INDEX('LŠZ H'!A$2:AM$2000,B1369,11))</f>
        <v>0</v>
      </c>
      <c r="E1369" s="297">
        <f>IF(A1369="P",INDEX('LŠZ P'!A$2:AN$2000,B1369,5),INDEX('LŠZ H'!A$2:AM$2000,B1369,5))</f>
        <v>0</v>
      </c>
      <c r="F1369" s="298">
        <f>IF(A1369="P",INDEX('LŠZ P'!A$2:AN$2000,B1369,6),INDEX('LŠZ H'!A$2:AM$2000,B1369,6))</f>
        <v>0</v>
      </c>
      <c r="G1369" s="258">
        <f>IF(A1369="P",INDEX('LŠZ P'!A$2:AN$2000,B1369,21),INDEX('LŠZ H'!A$2:AM$2000,B1369,21))</f>
        <v>0</v>
      </c>
      <c r="H1369" s="298">
        <f>IF(A1369="P",INDEX('LŠZ P'!A$2:AN$2000,B1369,17),INDEX('LŠZ H'!A$2:AM$2000,B1369,17))</f>
        <v>0</v>
      </c>
      <c r="I1369" s="226"/>
      <c r="J1369" s="258">
        <f>IF(A1369="P",INDEX('LŠZ P'!A$2:AN$2000,B1369,2),INDEX('LŠZ H'!A$2:AM$2000,B1369,2))</f>
        <v>0</v>
      </c>
      <c r="K1369" s="299" t="str">
        <f>IF(A1369="P",CONCATENATE(INDEX('LŠZ P'!A$2:AN$2000,B1369,24),",",INDEX('LŠZ P'!A$2:AN$2000,B1369,26)," ",INDEX('LŠZ P'!A$2:AN$2000,B1369,25)),CONCATENATE(INDEX('LŠZ H'!A$2:AM$2000,B1369,24),",",INDEX('LŠZ H'!A$2:AM$2000,B1369,26)," ",INDEX('LŠZ H'!A$2:AM$2000,B1369,25)))</f>
        <v xml:space="preserve">, </v>
      </c>
      <c r="L1369" s="297">
        <f>IF(A1369="P",INDEX('LŠZ P'!A$2:AN$2000,B1369,20),INDEX('LŠZ H'!A$2:AM$2000,B1369,20))</f>
        <v>0</v>
      </c>
      <c r="M1369" s="297" t="str">
        <f>IF(A1369="P",CONCATENATE(INDEX('LŠZ P'!A$2:AN$2000,B1369,3),"/",INDEX('LŠZ P'!A$2:AN$2000,B1369,4)),CONCATENATE(INDEX('LŠZ H'!A$2:AM$2000,B1369,3),"/",INDEX('LŠZ H'!A$2:AM$2000,B1369,4)))</f>
        <v>/</v>
      </c>
      <c r="N1369" s="297" t="str">
        <f>IF(A1369="P",CONCATENATE(INDEX('LŠZ P'!A$2:AN$2000,B1369,23),";",INDEX('LŠZ P'!A$2:AN$2000,B1369,42)),CONCATENATE(INDEX('LŠZ H'!A$2:AM$2000,B1369,23),";",INDEX('LŠZ H'!A$2:AM$2000,B1369,39)))</f>
        <v>;</v>
      </c>
      <c r="O1369" s="303"/>
      <c r="P1369" s="397"/>
    </row>
    <row r="1370" spans="1:16" s="395" customFormat="1">
      <c r="A1370" s="300"/>
      <c r="B1370" s="398"/>
      <c r="C1370" s="295">
        <v>1367</v>
      </c>
      <c r="D1370" s="225">
        <f>IF(A1370="P",INDEX('LŠZ P'!A$2:AN$2000,B1370,11),INDEX('LŠZ H'!A$2:AM$2000,B1370,11))</f>
        <v>0</v>
      </c>
      <c r="E1370" s="297">
        <f>IF(A1370="P",INDEX('LŠZ P'!A$2:AN$2000,B1370,5),INDEX('LŠZ H'!A$2:AM$2000,B1370,5))</f>
        <v>0</v>
      </c>
      <c r="F1370" s="298">
        <f>IF(A1370="P",INDEX('LŠZ P'!A$2:AN$2000,B1370,6),INDEX('LŠZ H'!A$2:AM$2000,B1370,6))</f>
        <v>0</v>
      </c>
      <c r="G1370" s="258">
        <f>IF(A1370="P",INDEX('LŠZ P'!A$2:AN$2000,B1370,21),INDEX('LŠZ H'!A$2:AM$2000,B1370,21))</f>
        <v>0</v>
      </c>
      <c r="H1370" s="298">
        <f>IF(A1370="P",INDEX('LŠZ P'!A$2:AN$2000,B1370,17),INDEX('LŠZ H'!A$2:AM$2000,B1370,17))</f>
        <v>0</v>
      </c>
      <c r="I1370" s="226"/>
      <c r="J1370" s="258">
        <f>IF(A1370="P",INDEX('LŠZ P'!A$2:AN$2000,B1370,2),INDEX('LŠZ H'!A$2:AM$2000,B1370,2))</f>
        <v>0</v>
      </c>
      <c r="K1370" s="299" t="str">
        <f>IF(A1370="P",CONCATENATE(INDEX('LŠZ P'!A$2:AN$2000,B1370,24),",",INDEX('LŠZ P'!A$2:AN$2000,B1370,26)," ",INDEX('LŠZ P'!A$2:AN$2000,B1370,25)),CONCATENATE(INDEX('LŠZ H'!A$2:AM$2000,B1370,24),",",INDEX('LŠZ H'!A$2:AM$2000,B1370,26)," ",INDEX('LŠZ H'!A$2:AM$2000,B1370,25)))</f>
        <v xml:space="preserve">, </v>
      </c>
      <c r="L1370" s="297">
        <f>IF(A1370="P",INDEX('LŠZ P'!A$2:AN$2000,B1370,20),INDEX('LŠZ H'!A$2:AM$2000,B1370,20))</f>
        <v>0</v>
      </c>
      <c r="M1370" s="297" t="str">
        <f>IF(A1370="P",CONCATENATE(INDEX('LŠZ P'!A$2:AN$2000,B1370,3),"/",INDEX('LŠZ P'!A$2:AN$2000,B1370,4)),CONCATENATE(INDEX('LŠZ H'!A$2:AM$2000,B1370,3),"/",INDEX('LŠZ H'!A$2:AM$2000,B1370,4)))</f>
        <v>/</v>
      </c>
      <c r="N1370" s="297" t="str">
        <f>IF(A1370="P",CONCATENATE(INDEX('LŠZ P'!A$2:AN$2000,B1370,23),";",INDEX('LŠZ P'!A$2:AN$2000,B1370,42)),CONCATENATE(INDEX('LŠZ H'!A$2:AM$2000,B1370,23),";",INDEX('LŠZ H'!A$2:AM$2000,B1370,39)))</f>
        <v>;</v>
      </c>
      <c r="O1370" s="303"/>
      <c r="P1370" s="397"/>
    </row>
    <row r="1371" spans="1:16" s="395" customFormat="1">
      <c r="A1371" s="300"/>
      <c r="B1371" s="398"/>
      <c r="C1371" s="295">
        <v>1368</v>
      </c>
      <c r="D1371" s="225">
        <f>IF(A1371="P",INDEX('LŠZ P'!A$2:AN$2000,B1371,11),INDEX('LŠZ H'!A$2:AM$2000,B1371,11))</f>
        <v>0</v>
      </c>
      <c r="E1371" s="297">
        <f>IF(A1371="P",INDEX('LŠZ P'!A$2:AN$2000,B1371,5),INDEX('LŠZ H'!A$2:AM$2000,B1371,5))</f>
        <v>0</v>
      </c>
      <c r="F1371" s="298">
        <f>IF(A1371="P",INDEX('LŠZ P'!A$2:AN$2000,B1371,6),INDEX('LŠZ H'!A$2:AM$2000,B1371,6))</f>
        <v>0</v>
      </c>
      <c r="G1371" s="258">
        <f>IF(A1371="P",INDEX('LŠZ P'!A$2:AN$2000,B1371,21),INDEX('LŠZ H'!A$2:AM$2000,B1371,21))</f>
        <v>0</v>
      </c>
      <c r="H1371" s="298">
        <f>IF(A1371="P",INDEX('LŠZ P'!A$2:AN$2000,B1371,17),INDEX('LŠZ H'!A$2:AM$2000,B1371,17))</f>
        <v>0</v>
      </c>
      <c r="I1371" s="226"/>
      <c r="J1371" s="258">
        <f>IF(A1371="P",INDEX('LŠZ P'!A$2:AN$2000,B1371,2),INDEX('LŠZ H'!A$2:AM$2000,B1371,2))</f>
        <v>0</v>
      </c>
      <c r="K1371" s="299" t="str">
        <f>IF(A1371="P",CONCATENATE(INDEX('LŠZ P'!A$2:AN$2000,B1371,24),",",INDEX('LŠZ P'!A$2:AN$2000,B1371,26)," ",INDEX('LŠZ P'!A$2:AN$2000,B1371,25)),CONCATENATE(INDEX('LŠZ H'!A$2:AM$2000,B1371,24),",",INDEX('LŠZ H'!A$2:AM$2000,B1371,26)," ",INDEX('LŠZ H'!A$2:AM$2000,B1371,25)))</f>
        <v xml:space="preserve">, </v>
      </c>
      <c r="L1371" s="297">
        <f>IF(A1371="P",INDEX('LŠZ P'!A$2:AN$2000,B1371,20),INDEX('LŠZ H'!A$2:AM$2000,B1371,20))</f>
        <v>0</v>
      </c>
      <c r="M1371" s="297" t="str">
        <f>IF(A1371="P",CONCATENATE(INDEX('LŠZ P'!A$2:AN$2000,B1371,3),"/",INDEX('LŠZ P'!A$2:AN$2000,B1371,4)),CONCATENATE(INDEX('LŠZ H'!A$2:AM$2000,B1371,3),"/",INDEX('LŠZ H'!A$2:AM$2000,B1371,4)))</f>
        <v>/</v>
      </c>
      <c r="N1371" s="297" t="str">
        <f>IF(A1371="P",CONCATENATE(INDEX('LŠZ P'!A$2:AN$2000,B1371,23),";",INDEX('LŠZ P'!A$2:AN$2000,B1371,42)),CONCATENATE(INDEX('LŠZ H'!A$2:AM$2000,B1371,23),";",INDEX('LŠZ H'!A$2:AM$2000,B1371,39)))</f>
        <v>;</v>
      </c>
      <c r="O1371" s="303"/>
      <c r="P1371" s="397"/>
    </row>
    <row r="1372" spans="1:16" s="395" customFormat="1">
      <c r="A1372" s="300"/>
      <c r="B1372" s="398"/>
      <c r="C1372" s="295">
        <v>1369</v>
      </c>
      <c r="D1372" s="225">
        <f>IF(A1372="P",INDEX('LŠZ P'!A$2:AN$2000,B1372,11),INDEX('LŠZ H'!A$2:AM$2000,B1372,11))</f>
        <v>0</v>
      </c>
      <c r="E1372" s="297">
        <f>IF(A1372="P",INDEX('LŠZ P'!A$2:AN$2000,B1372,5),INDEX('LŠZ H'!A$2:AM$2000,B1372,5))</f>
        <v>0</v>
      </c>
      <c r="F1372" s="298">
        <f>IF(A1372="P",INDEX('LŠZ P'!A$2:AN$2000,B1372,6),INDEX('LŠZ H'!A$2:AM$2000,B1372,6))</f>
        <v>0</v>
      </c>
      <c r="G1372" s="258">
        <f>IF(A1372="P",INDEX('LŠZ P'!A$2:AN$2000,B1372,21),INDEX('LŠZ H'!A$2:AM$2000,B1372,21))</f>
        <v>0</v>
      </c>
      <c r="H1372" s="298">
        <f>IF(A1372="P",INDEX('LŠZ P'!A$2:AN$2000,B1372,17),INDEX('LŠZ H'!A$2:AM$2000,B1372,17))</f>
        <v>0</v>
      </c>
      <c r="I1372" s="226"/>
      <c r="J1372" s="258">
        <f>IF(A1372="P",INDEX('LŠZ P'!A$2:AN$2000,B1372,2),INDEX('LŠZ H'!A$2:AM$2000,B1372,2))</f>
        <v>0</v>
      </c>
      <c r="K1372" s="299" t="str">
        <f>IF(A1372="P",CONCATENATE(INDEX('LŠZ P'!A$2:AN$2000,B1372,24),",",INDEX('LŠZ P'!A$2:AN$2000,B1372,26)," ",INDEX('LŠZ P'!A$2:AN$2000,B1372,25)),CONCATENATE(INDEX('LŠZ H'!A$2:AM$2000,B1372,24),",",INDEX('LŠZ H'!A$2:AM$2000,B1372,26)," ",INDEX('LŠZ H'!A$2:AM$2000,B1372,25)))</f>
        <v xml:space="preserve">, </v>
      </c>
      <c r="L1372" s="297">
        <f>IF(A1372="P",INDEX('LŠZ P'!A$2:AN$2000,B1372,20),INDEX('LŠZ H'!A$2:AM$2000,B1372,20))</f>
        <v>0</v>
      </c>
      <c r="M1372" s="297" t="str">
        <f>IF(A1372="P",CONCATENATE(INDEX('LŠZ P'!A$2:AN$2000,B1372,3),"/",INDEX('LŠZ P'!A$2:AN$2000,B1372,4)),CONCATENATE(INDEX('LŠZ H'!A$2:AM$2000,B1372,3),"/",INDEX('LŠZ H'!A$2:AM$2000,B1372,4)))</f>
        <v>/</v>
      </c>
      <c r="N1372" s="297" t="str">
        <f>IF(A1372="P",CONCATENATE(INDEX('LŠZ P'!A$2:AN$2000,B1372,23),";",INDEX('LŠZ P'!A$2:AN$2000,B1372,42)),CONCATENATE(INDEX('LŠZ H'!A$2:AM$2000,B1372,23),";",INDEX('LŠZ H'!A$2:AM$2000,B1372,39)))</f>
        <v>;</v>
      </c>
      <c r="O1372" s="303"/>
      <c r="P1372" s="397"/>
    </row>
    <row r="1373" spans="1:16" s="395" customFormat="1">
      <c r="A1373" s="300"/>
      <c r="B1373" s="398"/>
      <c r="C1373" s="295">
        <v>1370</v>
      </c>
      <c r="D1373" s="225">
        <f>IF(A1373="P",INDEX('LŠZ P'!A$2:AN$2000,B1373,11),INDEX('LŠZ H'!A$2:AM$2000,B1373,11))</f>
        <v>0</v>
      </c>
      <c r="E1373" s="297">
        <f>IF(A1373="P",INDEX('LŠZ P'!A$2:AN$2000,B1373,5),INDEX('LŠZ H'!A$2:AM$2000,B1373,5))</f>
        <v>0</v>
      </c>
      <c r="F1373" s="298">
        <f>IF(A1373="P",INDEX('LŠZ P'!A$2:AN$2000,B1373,6),INDEX('LŠZ H'!A$2:AM$2000,B1373,6))</f>
        <v>0</v>
      </c>
      <c r="G1373" s="258">
        <f>IF(A1373="P",INDEX('LŠZ P'!A$2:AN$2000,B1373,21),INDEX('LŠZ H'!A$2:AM$2000,B1373,21))</f>
        <v>0</v>
      </c>
      <c r="H1373" s="298">
        <f>IF(A1373="P",INDEX('LŠZ P'!A$2:AN$2000,B1373,17),INDEX('LŠZ H'!A$2:AM$2000,B1373,17))</f>
        <v>0</v>
      </c>
      <c r="I1373" s="226"/>
      <c r="J1373" s="258">
        <f>IF(A1373="P",INDEX('LŠZ P'!A$2:AN$2000,B1373,2),INDEX('LŠZ H'!A$2:AM$2000,B1373,2))</f>
        <v>0</v>
      </c>
      <c r="K1373" s="299" t="str">
        <f>IF(A1373="P",CONCATENATE(INDEX('LŠZ P'!A$2:AN$2000,B1373,24),",",INDEX('LŠZ P'!A$2:AN$2000,B1373,26)," ",INDEX('LŠZ P'!A$2:AN$2000,B1373,25)),CONCATENATE(INDEX('LŠZ H'!A$2:AM$2000,B1373,24),",",INDEX('LŠZ H'!A$2:AM$2000,B1373,26)," ",INDEX('LŠZ H'!A$2:AM$2000,B1373,25)))</f>
        <v xml:space="preserve">, </v>
      </c>
      <c r="L1373" s="297">
        <f>IF(A1373="P",INDEX('LŠZ P'!A$2:AN$2000,B1373,20),INDEX('LŠZ H'!A$2:AM$2000,B1373,20))</f>
        <v>0</v>
      </c>
      <c r="M1373" s="297" t="str">
        <f>IF(A1373="P",CONCATENATE(INDEX('LŠZ P'!A$2:AN$2000,B1373,3),"/",INDEX('LŠZ P'!A$2:AN$2000,B1373,4)),CONCATENATE(INDEX('LŠZ H'!A$2:AM$2000,B1373,3),"/",INDEX('LŠZ H'!A$2:AM$2000,B1373,4)))</f>
        <v>/</v>
      </c>
      <c r="N1373" s="297" t="str">
        <f>IF(A1373="P",CONCATENATE(INDEX('LŠZ P'!A$2:AN$2000,B1373,23),";",INDEX('LŠZ P'!A$2:AN$2000,B1373,42)),CONCATENATE(INDEX('LŠZ H'!A$2:AM$2000,B1373,23),";",INDEX('LŠZ H'!A$2:AM$2000,B1373,39)))</f>
        <v>;</v>
      </c>
      <c r="O1373" s="303"/>
      <c r="P1373" s="397"/>
    </row>
    <row r="1374" spans="1:16" s="395" customFormat="1">
      <c r="A1374" s="300"/>
      <c r="B1374" s="398"/>
      <c r="C1374" s="295">
        <v>1371</v>
      </c>
      <c r="D1374" s="225">
        <f>IF(A1374="P",INDEX('LŠZ P'!A$2:AN$2000,B1374,11),INDEX('LŠZ H'!A$2:AM$2000,B1374,11))</f>
        <v>0</v>
      </c>
      <c r="E1374" s="297">
        <f>IF(A1374="P",INDEX('LŠZ P'!A$2:AN$2000,B1374,5),INDEX('LŠZ H'!A$2:AM$2000,B1374,5))</f>
        <v>0</v>
      </c>
      <c r="F1374" s="298">
        <f>IF(A1374="P",INDEX('LŠZ P'!A$2:AN$2000,B1374,6),INDEX('LŠZ H'!A$2:AM$2000,B1374,6))</f>
        <v>0</v>
      </c>
      <c r="G1374" s="258">
        <f>IF(A1374="P",INDEX('LŠZ P'!A$2:AN$2000,B1374,21),INDEX('LŠZ H'!A$2:AM$2000,B1374,21))</f>
        <v>0</v>
      </c>
      <c r="H1374" s="298">
        <f>IF(A1374="P",INDEX('LŠZ P'!A$2:AN$2000,B1374,17),INDEX('LŠZ H'!A$2:AM$2000,B1374,17))</f>
        <v>0</v>
      </c>
      <c r="I1374" s="226"/>
      <c r="J1374" s="258">
        <f>IF(A1374="P",INDEX('LŠZ P'!A$2:AN$2000,B1374,2),INDEX('LŠZ H'!A$2:AM$2000,B1374,2))</f>
        <v>0</v>
      </c>
      <c r="K1374" s="299" t="str">
        <f>IF(A1374="P",CONCATENATE(INDEX('LŠZ P'!A$2:AN$2000,B1374,24),",",INDEX('LŠZ P'!A$2:AN$2000,B1374,26)," ",INDEX('LŠZ P'!A$2:AN$2000,B1374,25)),CONCATENATE(INDEX('LŠZ H'!A$2:AM$2000,B1374,24),",",INDEX('LŠZ H'!A$2:AM$2000,B1374,26)," ",INDEX('LŠZ H'!A$2:AM$2000,B1374,25)))</f>
        <v xml:space="preserve">, </v>
      </c>
      <c r="L1374" s="297">
        <f>IF(A1374="P",INDEX('LŠZ P'!A$2:AN$2000,B1374,20),INDEX('LŠZ H'!A$2:AM$2000,B1374,20))</f>
        <v>0</v>
      </c>
      <c r="M1374" s="297" t="str">
        <f>IF(A1374="P",CONCATENATE(INDEX('LŠZ P'!A$2:AN$2000,B1374,3),"/",INDEX('LŠZ P'!A$2:AN$2000,B1374,4)),CONCATENATE(INDEX('LŠZ H'!A$2:AM$2000,B1374,3),"/",INDEX('LŠZ H'!A$2:AM$2000,B1374,4)))</f>
        <v>/</v>
      </c>
      <c r="N1374" s="297" t="str">
        <f>IF(A1374="P",CONCATENATE(INDEX('LŠZ P'!A$2:AN$2000,B1374,23),";",INDEX('LŠZ P'!A$2:AN$2000,B1374,42)),CONCATENATE(INDEX('LŠZ H'!A$2:AM$2000,B1374,23),";",INDEX('LŠZ H'!A$2:AM$2000,B1374,39)))</f>
        <v>;</v>
      </c>
      <c r="O1374" s="303"/>
      <c r="P1374" s="397"/>
    </row>
    <row r="1375" spans="1:16" s="395" customFormat="1">
      <c r="A1375" s="300"/>
      <c r="B1375" s="398"/>
      <c r="C1375" s="295">
        <v>1372</v>
      </c>
      <c r="D1375" s="225">
        <f>IF(A1375="P",INDEX('LŠZ P'!A$2:AN$2000,B1375,11),INDEX('LŠZ H'!A$2:AM$2000,B1375,11))</f>
        <v>0</v>
      </c>
      <c r="E1375" s="297">
        <f>IF(A1375="P",INDEX('LŠZ P'!A$2:AN$2000,B1375,5),INDEX('LŠZ H'!A$2:AM$2000,B1375,5))</f>
        <v>0</v>
      </c>
      <c r="F1375" s="298">
        <f>IF(A1375="P",INDEX('LŠZ P'!A$2:AN$2000,B1375,6),INDEX('LŠZ H'!A$2:AM$2000,B1375,6))</f>
        <v>0</v>
      </c>
      <c r="G1375" s="258">
        <f>IF(A1375="P",INDEX('LŠZ P'!A$2:AN$2000,B1375,21),INDEX('LŠZ H'!A$2:AM$2000,B1375,21))</f>
        <v>0</v>
      </c>
      <c r="H1375" s="298">
        <f>IF(A1375="P",INDEX('LŠZ P'!A$2:AN$2000,B1375,17),INDEX('LŠZ H'!A$2:AM$2000,B1375,17))</f>
        <v>0</v>
      </c>
      <c r="I1375" s="226"/>
      <c r="J1375" s="258">
        <f>IF(A1375="P",INDEX('LŠZ P'!A$2:AN$2000,B1375,2),INDEX('LŠZ H'!A$2:AM$2000,B1375,2))</f>
        <v>0</v>
      </c>
      <c r="K1375" s="299" t="str">
        <f>IF(A1375="P",CONCATENATE(INDEX('LŠZ P'!A$2:AN$2000,B1375,24),",",INDEX('LŠZ P'!A$2:AN$2000,B1375,26)," ",INDEX('LŠZ P'!A$2:AN$2000,B1375,25)),CONCATENATE(INDEX('LŠZ H'!A$2:AM$2000,B1375,24),",",INDEX('LŠZ H'!A$2:AM$2000,B1375,26)," ",INDEX('LŠZ H'!A$2:AM$2000,B1375,25)))</f>
        <v xml:space="preserve">, </v>
      </c>
      <c r="L1375" s="297">
        <f>IF(A1375="P",INDEX('LŠZ P'!A$2:AN$2000,B1375,20),INDEX('LŠZ H'!A$2:AM$2000,B1375,20))</f>
        <v>0</v>
      </c>
      <c r="M1375" s="297" t="str">
        <f>IF(A1375="P",CONCATENATE(INDEX('LŠZ P'!A$2:AN$2000,B1375,3),"/",INDEX('LŠZ P'!A$2:AN$2000,B1375,4)),CONCATENATE(INDEX('LŠZ H'!A$2:AM$2000,B1375,3),"/",INDEX('LŠZ H'!A$2:AM$2000,B1375,4)))</f>
        <v>/</v>
      </c>
      <c r="N1375" s="297" t="str">
        <f>IF(A1375="P",CONCATENATE(INDEX('LŠZ P'!A$2:AN$2000,B1375,23),";",INDEX('LŠZ P'!A$2:AN$2000,B1375,42)),CONCATENATE(INDEX('LŠZ H'!A$2:AM$2000,B1375,23),";",INDEX('LŠZ H'!A$2:AM$2000,B1375,39)))</f>
        <v>;</v>
      </c>
      <c r="O1375" s="303"/>
      <c r="P1375" s="397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44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43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42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241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40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39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238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237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236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235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234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233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2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1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0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29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228" priority="17673" stopIfTrue="1">
      <formula>$B95=""</formula>
    </cfRule>
  </conditionalFormatting>
  <conditionalFormatting sqref="I93:I100">
    <cfRule type="expression" dxfId="18227" priority="17603" stopIfTrue="1">
      <formula>$B93=""</formula>
    </cfRule>
  </conditionalFormatting>
  <conditionalFormatting sqref="I93:I100">
    <cfRule type="expression" dxfId="18226" priority="17602" stopIfTrue="1">
      <formula>$B93=""</formula>
    </cfRule>
  </conditionalFormatting>
  <conditionalFormatting sqref="I93:I95">
    <cfRule type="expression" dxfId="18225" priority="17583" stopIfTrue="1">
      <formula>$B93=""</formula>
    </cfRule>
  </conditionalFormatting>
  <conditionalFormatting sqref="I93:I95">
    <cfRule type="expression" dxfId="18224" priority="17582" stopIfTrue="1">
      <formula>$B93=""</formula>
    </cfRule>
  </conditionalFormatting>
  <conditionalFormatting sqref="I93:I95">
    <cfRule type="expression" dxfId="18223" priority="17581" stopIfTrue="1">
      <formula>$B93=""</formula>
    </cfRule>
  </conditionalFormatting>
  <conditionalFormatting sqref="I93:I95">
    <cfRule type="expression" dxfId="18222" priority="17543" stopIfTrue="1">
      <formula>$B93=""</formula>
    </cfRule>
  </conditionalFormatting>
  <conditionalFormatting sqref="I93:I95">
    <cfRule type="expression" dxfId="18221" priority="17542" stopIfTrue="1">
      <formula>$B93=""</formula>
    </cfRule>
  </conditionalFormatting>
  <conditionalFormatting sqref="I93:I95">
    <cfRule type="expression" dxfId="18220" priority="17541" stopIfTrue="1">
      <formula>$B93=""</formula>
    </cfRule>
  </conditionalFormatting>
  <conditionalFormatting sqref="D93:H103">
    <cfRule type="expression" dxfId="18219" priority="17540" stopIfTrue="1">
      <formula>$B93=""</formula>
    </cfRule>
  </conditionalFormatting>
  <conditionalFormatting sqref="J93:M104">
    <cfRule type="expression" dxfId="18218" priority="17538" stopIfTrue="1">
      <formula>$B93=""</formula>
    </cfRule>
  </conditionalFormatting>
  <conditionalFormatting sqref="I93:I130">
    <cfRule type="expression" dxfId="18217" priority="17537" stopIfTrue="1">
      <formula>$B93=""</formula>
    </cfRule>
  </conditionalFormatting>
  <conditionalFormatting sqref="I93:I130">
    <cfRule type="expression" dxfId="18216" priority="17536" stopIfTrue="1">
      <formula>$B93=""</formula>
    </cfRule>
  </conditionalFormatting>
  <conditionalFormatting sqref="I93:I130">
    <cfRule type="expression" dxfId="18215" priority="17535" stopIfTrue="1">
      <formula>$B93=""</formula>
    </cfRule>
  </conditionalFormatting>
  <conditionalFormatting sqref="J93:M97">
    <cfRule type="expression" dxfId="18214" priority="17518" stopIfTrue="1">
      <formula>$B93=""</formula>
    </cfRule>
  </conditionalFormatting>
  <conditionalFormatting sqref="D93:M97 I96:I130">
    <cfRule type="expression" dxfId="18213" priority="17517" stopIfTrue="1">
      <formula>$B93=""</formula>
    </cfRule>
  </conditionalFormatting>
  <conditionalFormatting sqref="D93:M97 I96:I130">
    <cfRule type="expression" dxfId="18212" priority="17516" stopIfTrue="1">
      <formula>$B93=""</formula>
    </cfRule>
  </conditionalFormatting>
  <conditionalFormatting sqref="I93:I130">
    <cfRule type="expression" dxfId="18211" priority="17515" stopIfTrue="1">
      <formula>$B93=""</formula>
    </cfRule>
  </conditionalFormatting>
  <conditionalFormatting sqref="D93:H96">
    <cfRule type="expression" dxfId="18210" priority="17513" stopIfTrue="1">
      <formula>$B93=""</formula>
    </cfRule>
  </conditionalFormatting>
  <conditionalFormatting sqref="J93:M94">
    <cfRule type="expression" dxfId="18209" priority="17512" stopIfTrue="1">
      <formula>$B93=""</formula>
    </cfRule>
  </conditionalFormatting>
  <conditionalFormatting sqref="J95:M96">
    <cfRule type="expression" dxfId="18208" priority="17511" stopIfTrue="1">
      <formula>$B95=""</formula>
    </cfRule>
  </conditionalFormatting>
  <conditionalFormatting sqref="D97:H97">
    <cfRule type="expression" dxfId="18207" priority="17510" stopIfTrue="1">
      <formula>$B97=""</formula>
    </cfRule>
  </conditionalFormatting>
  <conditionalFormatting sqref="J97:M97">
    <cfRule type="expression" dxfId="18206" priority="17509" stopIfTrue="1">
      <formula>$B97=""</formula>
    </cfRule>
  </conditionalFormatting>
  <conditionalFormatting sqref="J93:M94">
    <cfRule type="expression" dxfId="18205" priority="17507" stopIfTrue="1">
      <formula>$B93=""</formula>
    </cfRule>
  </conditionalFormatting>
  <conditionalFormatting sqref="J95:M95">
    <cfRule type="expression" dxfId="18204" priority="17506" stopIfTrue="1">
      <formula>$B95=""</formula>
    </cfRule>
  </conditionalFormatting>
  <conditionalFormatting sqref="I96">
    <cfRule type="expression" dxfId="18203" priority="17505" stopIfTrue="1">
      <formula>$B96=""</formula>
    </cfRule>
  </conditionalFormatting>
  <conditionalFormatting sqref="I96">
    <cfRule type="expression" dxfId="18202" priority="17504" stopIfTrue="1">
      <formula>$B96=""</formula>
    </cfRule>
  </conditionalFormatting>
  <conditionalFormatting sqref="I96">
    <cfRule type="expression" dxfId="18201" priority="17503" stopIfTrue="1">
      <formula>$B96=""</formula>
    </cfRule>
  </conditionalFormatting>
  <conditionalFormatting sqref="D96:H97">
    <cfRule type="expression" dxfId="18200" priority="17502" stopIfTrue="1">
      <formula>$B96=""</formula>
    </cfRule>
  </conditionalFormatting>
  <conditionalFormatting sqref="J96:M97">
    <cfRule type="expression" dxfId="18199" priority="17501" stopIfTrue="1">
      <formula>$B96=""</formula>
    </cfRule>
  </conditionalFormatting>
  <conditionalFormatting sqref="I96">
    <cfRule type="expression" dxfId="18198" priority="17500" stopIfTrue="1">
      <formula>$B96=""</formula>
    </cfRule>
  </conditionalFormatting>
  <conditionalFormatting sqref="I96">
    <cfRule type="expression" dxfId="18197" priority="17499" stopIfTrue="1">
      <formula>$B96=""</formula>
    </cfRule>
  </conditionalFormatting>
  <conditionalFormatting sqref="J97:M104">
    <cfRule type="expression" dxfId="18196" priority="17498" stopIfTrue="1">
      <formula>$B97=""</formula>
    </cfRule>
  </conditionalFormatting>
  <conditionalFormatting sqref="D97:M104 I101:I130">
    <cfRule type="expression" dxfId="18195" priority="17497" stopIfTrue="1">
      <formula>$B97=""</formula>
    </cfRule>
  </conditionalFormatting>
  <conditionalFormatting sqref="D97:M104 I101:I130">
    <cfRule type="expression" dxfId="18194" priority="17496" stopIfTrue="1">
      <formula>$B97=""</formula>
    </cfRule>
  </conditionalFormatting>
  <conditionalFormatting sqref="I97:I130">
    <cfRule type="expression" dxfId="18193" priority="17495" stopIfTrue="1">
      <formula>$B97=""</formula>
    </cfRule>
  </conditionalFormatting>
  <conditionalFormatting sqref="D97:H98">
    <cfRule type="expression" dxfId="18192" priority="17494" stopIfTrue="1">
      <formula>$B97=""</formula>
    </cfRule>
  </conditionalFormatting>
  <conditionalFormatting sqref="D99:H103">
    <cfRule type="expression" dxfId="18191" priority="17493" stopIfTrue="1">
      <formula>$B99=""</formula>
    </cfRule>
  </conditionalFormatting>
  <conditionalFormatting sqref="J97:M101">
    <cfRule type="expression" dxfId="18190" priority="17492" stopIfTrue="1">
      <formula>$B97=""</formula>
    </cfRule>
  </conditionalFormatting>
  <conditionalFormatting sqref="J102:M103">
    <cfRule type="expression" dxfId="18189" priority="17491" stopIfTrue="1">
      <formula>$B102=""</formula>
    </cfRule>
  </conditionalFormatting>
  <conditionalFormatting sqref="D104:H104">
    <cfRule type="expression" dxfId="18188" priority="17490" stopIfTrue="1">
      <formula>$B104=""</formula>
    </cfRule>
  </conditionalFormatting>
  <conditionalFormatting sqref="J104:M104">
    <cfRule type="expression" dxfId="18187" priority="17489" stopIfTrue="1">
      <formula>$B104=""</formula>
    </cfRule>
  </conditionalFormatting>
  <conditionalFormatting sqref="D98:H99">
    <cfRule type="expression" dxfId="18186" priority="17488" stopIfTrue="1">
      <formula>$B98=""</formula>
    </cfRule>
  </conditionalFormatting>
  <conditionalFormatting sqref="J98:M101">
    <cfRule type="expression" dxfId="18185" priority="17487" stopIfTrue="1">
      <formula>$B98=""</formula>
    </cfRule>
  </conditionalFormatting>
  <conditionalFormatting sqref="J102:M102">
    <cfRule type="expression" dxfId="18184" priority="17486" stopIfTrue="1">
      <formula>$B102=""</formula>
    </cfRule>
  </conditionalFormatting>
  <conditionalFormatting sqref="I103">
    <cfRule type="expression" dxfId="18183" priority="17485" stopIfTrue="1">
      <formula>$B103=""</formula>
    </cfRule>
  </conditionalFormatting>
  <conditionalFormatting sqref="I103">
    <cfRule type="expression" dxfId="18182" priority="17484" stopIfTrue="1">
      <formula>$B103=""</formula>
    </cfRule>
  </conditionalFormatting>
  <conditionalFormatting sqref="I103">
    <cfRule type="expression" dxfId="18181" priority="17483" stopIfTrue="1">
      <formula>$B103=""</formula>
    </cfRule>
  </conditionalFormatting>
  <conditionalFormatting sqref="D103:H104">
    <cfRule type="expression" dxfId="18180" priority="17482" stopIfTrue="1">
      <formula>$B103=""</formula>
    </cfRule>
  </conditionalFormatting>
  <conditionalFormatting sqref="J103:M104">
    <cfRule type="expression" dxfId="18179" priority="17481" stopIfTrue="1">
      <formula>$B103=""</formula>
    </cfRule>
  </conditionalFormatting>
  <conditionalFormatting sqref="I103">
    <cfRule type="expression" dxfId="18178" priority="17480" stopIfTrue="1">
      <formula>$B103=""</formula>
    </cfRule>
  </conditionalFormatting>
  <conditionalFormatting sqref="I103">
    <cfRule type="expression" dxfId="18177" priority="17479" stopIfTrue="1">
      <formula>$B103=""</formula>
    </cfRule>
  </conditionalFormatting>
  <conditionalFormatting sqref="I93:I130">
    <cfRule type="expression" dxfId="18176" priority="17478" stopIfTrue="1">
      <formula>$B93=""</formula>
    </cfRule>
  </conditionalFormatting>
  <conditionalFormatting sqref="I93:I130">
    <cfRule type="expression" dxfId="18175" priority="17477" stopIfTrue="1">
      <formula>$B93=""</formula>
    </cfRule>
  </conditionalFormatting>
  <conditionalFormatting sqref="I93:I130">
    <cfRule type="expression" dxfId="18174" priority="17476" stopIfTrue="1">
      <formula>$B93=""</formula>
    </cfRule>
  </conditionalFormatting>
  <conditionalFormatting sqref="I93:I130">
    <cfRule type="expression" dxfId="18173" priority="17475" stopIfTrue="1">
      <formula>$B93=""</formula>
    </cfRule>
  </conditionalFormatting>
  <conditionalFormatting sqref="I93:I130">
    <cfRule type="expression" dxfId="18172" priority="17474" stopIfTrue="1">
      <formula>$B93=""</formula>
    </cfRule>
  </conditionalFormatting>
  <conditionalFormatting sqref="I98:I130">
    <cfRule type="expression" dxfId="18171" priority="17473" stopIfTrue="1">
      <formula>$B98=""</formula>
    </cfRule>
  </conditionalFormatting>
  <conditionalFormatting sqref="I98:I130">
    <cfRule type="expression" dxfId="18170" priority="17472" stopIfTrue="1">
      <formula>$B98=""</formula>
    </cfRule>
  </conditionalFormatting>
  <conditionalFormatting sqref="I98:I130">
    <cfRule type="expression" dxfId="18169" priority="17471" stopIfTrue="1">
      <formula>$B98=""</formula>
    </cfRule>
  </conditionalFormatting>
  <conditionalFormatting sqref="I93:I95">
    <cfRule type="expression" dxfId="18168" priority="17470" stopIfTrue="1">
      <formula>$B93=""</formula>
    </cfRule>
  </conditionalFormatting>
  <conditionalFormatting sqref="I93:I95">
    <cfRule type="expression" dxfId="18167" priority="17469" stopIfTrue="1">
      <formula>$B93=""</formula>
    </cfRule>
  </conditionalFormatting>
  <conditionalFormatting sqref="I93:I95">
    <cfRule type="expression" dxfId="18166" priority="17468" stopIfTrue="1">
      <formula>$B93=""</formula>
    </cfRule>
  </conditionalFormatting>
  <conditionalFormatting sqref="I93:I95">
    <cfRule type="expression" dxfId="18165" priority="17467" stopIfTrue="1">
      <formula>$B93=""</formula>
    </cfRule>
  </conditionalFormatting>
  <conditionalFormatting sqref="I93:I95">
    <cfRule type="expression" dxfId="18164" priority="17466" stopIfTrue="1">
      <formula>$B93=""</formula>
    </cfRule>
  </conditionalFormatting>
  <conditionalFormatting sqref="I93:I130">
    <cfRule type="expression" dxfId="18163" priority="17465" stopIfTrue="1">
      <formula>$B93=""</formula>
    </cfRule>
  </conditionalFormatting>
  <conditionalFormatting sqref="I93:I130">
    <cfRule type="expression" dxfId="18162" priority="17464" stopIfTrue="1">
      <formula>$B93=""</formula>
    </cfRule>
  </conditionalFormatting>
  <conditionalFormatting sqref="I93:I130">
    <cfRule type="expression" dxfId="18161" priority="17463" stopIfTrue="1">
      <formula>$B93=""</formula>
    </cfRule>
  </conditionalFormatting>
  <conditionalFormatting sqref="I93:I130">
    <cfRule type="expression" dxfId="18160" priority="17462" stopIfTrue="1">
      <formula>$B93=""</formula>
    </cfRule>
  </conditionalFormatting>
  <conditionalFormatting sqref="I93:I130">
    <cfRule type="expression" dxfId="18159" priority="17461" stopIfTrue="1">
      <formula>$B93=""</formula>
    </cfRule>
  </conditionalFormatting>
  <conditionalFormatting sqref="I93:I130">
    <cfRule type="expression" dxfId="18158" priority="17460" stopIfTrue="1">
      <formula>$B93=""</formula>
    </cfRule>
  </conditionalFormatting>
  <conditionalFormatting sqref="I93:I130">
    <cfRule type="expression" dxfId="18157" priority="17459" stopIfTrue="1">
      <formula>$B93=""</formula>
    </cfRule>
  </conditionalFormatting>
  <conditionalFormatting sqref="I93:I130">
    <cfRule type="expression" dxfId="18156" priority="17458" stopIfTrue="1">
      <formula>$B93=""</formula>
    </cfRule>
  </conditionalFormatting>
  <conditionalFormatting sqref="I93:I95">
    <cfRule type="expression" dxfId="18155" priority="17457" stopIfTrue="1">
      <formula>$B93=""</formula>
    </cfRule>
  </conditionalFormatting>
  <conditionalFormatting sqref="I93:I95">
    <cfRule type="expression" dxfId="18154" priority="17456" stopIfTrue="1">
      <formula>$B93=""</formula>
    </cfRule>
  </conditionalFormatting>
  <conditionalFormatting sqref="I93:I95">
    <cfRule type="expression" dxfId="18153" priority="17455" stopIfTrue="1">
      <formula>$B93=""</formula>
    </cfRule>
  </conditionalFormatting>
  <conditionalFormatting sqref="I93:I95">
    <cfRule type="expression" dxfId="18152" priority="17454" stopIfTrue="1">
      <formula>$B93=""</formula>
    </cfRule>
  </conditionalFormatting>
  <conditionalFormatting sqref="I93:I95">
    <cfRule type="expression" dxfId="18151" priority="17453" stopIfTrue="1">
      <formula>$B93=""</formula>
    </cfRule>
  </conditionalFormatting>
  <conditionalFormatting sqref="I93:I95">
    <cfRule type="expression" dxfId="18150" priority="17452" stopIfTrue="1">
      <formula>$B93=""</formula>
    </cfRule>
  </conditionalFormatting>
  <conditionalFormatting sqref="I93:I95">
    <cfRule type="expression" dxfId="18149" priority="17451" stopIfTrue="1">
      <formula>$B93=""</formula>
    </cfRule>
  </conditionalFormatting>
  <conditionalFormatting sqref="I93:I95">
    <cfRule type="expression" dxfId="18148" priority="17450" stopIfTrue="1">
      <formula>$B93=""</formula>
    </cfRule>
  </conditionalFormatting>
  <conditionalFormatting sqref="I93:I95">
    <cfRule type="expression" dxfId="18147" priority="17449" stopIfTrue="1">
      <formula>$B93=""</formula>
    </cfRule>
  </conditionalFormatting>
  <conditionalFormatting sqref="I93:I95">
    <cfRule type="expression" dxfId="18146" priority="17448" stopIfTrue="1">
      <formula>$B93=""</formula>
    </cfRule>
  </conditionalFormatting>
  <conditionalFormatting sqref="I93:I95">
    <cfRule type="expression" dxfId="18145" priority="17447" stopIfTrue="1">
      <formula>$B93=""</formula>
    </cfRule>
  </conditionalFormatting>
  <conditionalFormatting sqref="I93:I95">
    <cfRule type="expression" dxfId="18144" priority="17446" stopIfTrue="1">
      <formula>$B93=""</formula>
    </cfRule>
  </conditionalFormatting>
  <conditionalFormatting sqref="I93:I95">
    <cfRule type="expression" dxfId="18143" priority="17445" stopIfTrue="1">
      <formula>$B93=""</formula>
    </cfRule>
  </conditionalFormatting>
  <conditionalFormatting sqref="I93:I95">
    <cfRule type="expression" dxfId="18142" priority="17444" stopIfTrue="1">
      <formula>$B93=""</formula>
    </cfRule>
  </conditionalFormatting>
  <conditionalFormatting sqref="I93:I95">
    <cfRule type="expression" dxfId="18141" priority="17443" stopIfTrue="1">
      <formula>$B93=""</formula>
    </cfRule>
  </conditionalFormatting>
  <conditionalFormatting sqref="I93:I95">
    <cfRule type="expression" dxfId="18140" priority="17442" stopIfTrue="1">
      <formula>$B93=""</formula>
    </cfRule>
  </conditionalFormatting>
  <conditionalFormatting sqref="I93:I95">
    <cfRule type="expression" dxfId="18139" priority="17441" stopIfTrue="1">
      <formula>$B93=""</formula>
    </cfRule>
  </conditionalFormatting>
  <conditionalFormatting sqref="I93:I95">
    <cfRule type="expression" dxfId="18138" priority="17440" stopIfTrue="1">
      <formula>$B93=""</formula>
    </cfRule>
  </conditionalFormatting>
  <conditionalFormatting sqref="I93:I95">
    <cfRule type="expression" dxfId="18137" priority="17439" stopIfTrue="1">
      <formula>$B93=""</formula>
    </cfRule>
  </conditionalFormatting>
  <conditionalFormatting sqref="I104:I130">
    <cfRule type="expression" dxfId="18136" priority="17438" stopIfTrue="1">
      <formula>$B104=""</formula>
    </cfRule>
  </conditionalFormatting>
  <conditionalFormatting sqref="I104:I130">
    <cfRule type="expression" dxfId="18135" priority="17437" stopIfTrue="1">
      <formula>$B104=""</formula>
    </cfRule>
  </conditionalFormatting>
  <conditionalFormatting sqref="I104:I130">
    <cfRule type="expression" dxfId="18134" priority="17436" stopIfTrue="1">
      <formula>$B104=""</formula>
    </cfRule>
  </conditionalFormatting>
  <conditionalFormatting sqref="I104:I130">
    <cfRule type="expression" dxfId="18133" priority="17435" stopIfTrue="1">
      <formula>$B104=""</formula>
    </cfRule>
  </conditionalFormatting>
  <conditionalFormatting sqref="I104:I130">
    <cfRule type="expression" dxfId="18132" priority="17434" stopIfTrue="1">
      <formula>$B104=""</formula>
    </cfRule>
  </conditionalFormatting>
  <conditionalFormatting sqref="I104:I130">
    <cfRule type="expression" dxfId="18131" priority="17433" stopIfTrue="1">
      <formula>$B104=""</formula>
    </cfRule>
  </conditionalFormatting>
  <conditionalFormatting sqref="I104:I105">
    <cfRule type="expression" dxfId="18130" priority="17432" stopIfTrue="1">
      <formula>$B104=""</formula>
    </cfRule>
  </conditionalFormatting>
  <conditionalFormatting sqref="I104:I105">
    <cfRule type="expression" dxfId="18129" priority="17431" stopIfTrue="1">
      <formula>$B104=""</formula>
    </cfRule>
  </conditionalFormatting>
  <conditionalFormatting sqref="I104:I105">
    <cfRule type="expression" dxfId="18128" priority="17430" stopIfTrue="1">
      <formula>$B104=""</formula>
    </cfRule>
  </conditionalFormatting>
  <conditionalFormatting sqref="I104:I130">
    <cfRule type="expression" dxfId="18127" priority="17429" stopIfTrue="1">
      <formula>$B104=""</formula>
    </cfRule>
  </conditionalFormatting>
  <conditionalFormatting sqref="I104:I130">
    <cfRule type="expression" dxfId="18126" priority="17428" stopIfTrue="1">
      <formula>$B104=""</formula>
    </cfRule>
  </conditionalFormatting>
  <conditionalFormatting sqref="I104:I130">
    <cfRule type="expression" dxfId="18125" priority="17427" stopIfTrue="1">
      <formula>$B104=""</formula>
    </cfRule>
  </conditionalFormatting>
  <conditionalFormatting sqref="I104:I130">
    <cfRule type="expression" dxfId="18124" priority="17426" stopIfTrue="1">
      <formula>$B104=""</formula>
    </cfRule>
  </conditionalFormatting>
  <conditionalFormatting sqref="I104:I130">
    <cfRule type="expression" dxfId="18123" priority="17425" stopIfTrue="1">
      <formula>$B104=""</formula>
    </cfRule>
  </conditionalFormatting>
  <conditionalFormatting sqref="I104:I130">
    <cfRule type="expression" dxfId="18122" priority="17424" stopIfTrue="1">
      <formula>$B104=""</formula>
    </cfRule>
  </conditionalFormatting>
  <conditionalFormatting sqref="I104:I130">
    <cfRule type="expression" dxfId="18121" priority="17423" stopIfTrue="1">
      <formula>$B104=""</formula>
    </cfRule>
  </conditionalFormatting>
  <conditionalFormatting sqref="I104:I130">
    <cfRule type="expression" dxfId="18120" priority="17422" stopIfTrue="1">
      <formula>$B104=""</formula>
    </cfRule>
  </conditionalFormatting>
  <conditionalFormatting sqref="I104:I130">
    <cfRule type="expression" dxfId="18119" priority="17421" stopIfTrue="1">
      <formula>$B104=""</formula>
    </cfRule>
  </conditionalFormatting>
  <conditionalFormatting sqref="I104:I130">
    <cfRule type="expression" dxfId="18118" priority="17420" stopIfTrue="1">
      <formula>$B104=""</formula>
    </cfRule>
  </conditionalFormatting>
  <conditionalFormatting sqref="I104:I130">
    <cfRule type="expression" dxfId="18117" priority="17419" stopIfTrue="1">
      <formula>$B104=""</formula>
    </cfRule>
  </conditionalFormatting>
  <conditionalFormatting sqref="I104:I130">
    <cfRule type="expression" dxfId="18116" priority="17418" stopIfTrue="1">
      <formula>$B104=""</formula>
    </cfRule>
  </conditionalFormatting>
  <conditionalFormatting sqref="I104:I130">
    <cfRule type="expression" dxfId="18115" priority="17417" stopIfTrue="1">
      <formula>$B104=""</formula>
    </cfRule>
  </conditionalFormatting>
  <conditionalFormatting sqref="I104:I130">
    <cfRule type="expression" dxfId="18114" priority="17416" stopIfTrue="1">
      <formula>$B104=""</formula>
    </cfRule>
  </conditionalFormatting>
  <conditionalFormatting sqref="I104:I130">
    <cfRule type="expression" dxfId="18113" priority="17415" stopIfTrue="1">
      <formula>$B104=""</formula>
    </cfRule>
  </conditionalFormatting>
  <conditionalFormatting sqref="I104:I130">
    <cfRule type="expression" dxfId="18112" priority="17414" stopIfTrue="1">
      <formula>$B104=""</formula>
    </cfRule>
  </conditionalFormatting>
  <conditionalFormatting sqref="D113:H123">
    <cfRule type="expression" dxfId="18111" priority="17413" stopIfTrue="1">
      <formula>$B113=""</formula>
    </cfRule>
  </conditionalFormatting>
  <conditionalFormatting sqref="J104:M109">
    <cfRule type="expression" dxfId="18110" priority="17412" stopIfTrue="1">
      <formula>$B104=""</formula>
    </cfRule>
  </conditionalFormatting>
  <conditionalFormatting sqref="J110:M124">
    <cfRule type="expression" dxfId="18109" priority="17411" stopIfTrue="1">
      <formula>$B110=""</formula>
    </cfRule>
  </conditionalFormatting>
  <conditionalFormatting sqref="D104:M109 I110:I130">
    <cfRule type="expression" dxfId="18108" priority="17410" stopIfTrue="1">
      <formula>$B104=""</formula>
    </cfRule>
  </conditionalFormatting>
  <conditionalFormatting sqref="D104:M109 I110:I130">
    <cfRule type="expression" dxfId="18107" priority="17409" stopIfTrue="1">
      <formula>$B104=""</formula>
    </cfRule>
  </conditionalFormatting>
  <conditionalFormatting sqref="I104:I130">
    <cfRule type="expression" dxfId="18106" priority="17408" stopIfTrue="1">
      <formula>$B104=""</formula>
    </cfRule>
  </conditionalFormatting>
  <conditionalFormatting sqref="D104:H108">
    <cfRule type="expression" dxfId="18105" priority="17407" stopIfTrue="1">
      <formula>$B104=""</formula>
    </cfRule>
  </conditionalFormatting>
  <conditionalFormatting sqref="J104:M106">
    <cfRule type="expression" dxfId="18104" priority="17406" stopIfTrue="1">
      <formula>$B104=""</formula>
    </cfRule>
  </conditionalFormatting>
  <conditionalFormatting sqref="J107:M108">
    <cfRule type="expression" dxfId="18103" priority="17405" stopIfTrue="1">
      <formula>$B107=""</formula>
    </cfRule>
  </conditionalFormatting>
  <conditionalFormatting sqref="D109:H109">
    <cfRule type="expression" dxfId="18102" priority="17404" stopIfTrue="1">
      <formula>$B109=""</formula>
    </cfRule>
  </conditionalFormatting>
  <conditionalFormatting sqref="J109:M109">
    <cfRule type="expression" dxfId="18101" priority="17403" stopIfTrue="1">
      <formula>$B109=""</formula>
    </cfRule>
  </conditionalFormatting>
  <conditionalFormatting sqref="D104:H104">
    <cfRule type="expression" dxfId="18100" priority="17402" stopIfTrue="1">
      <formula>$B104=""</formula>
    </cfRule>
  </conditionalFormatting>
  <conditionalFormatting sqref="J104:M106">
    <cfRule type="expression" dxfId="18099" priority="17401" stopIfTrue="1">
      <formula>$B104=""</formula>
    </cfRule>
  </conditionalFormatting>
  <conditionalFormatting sqref="J107:M107">
    <cfRule type="expression" dxfId="18098" priority="17400" stopIfTrue="1">
      <formula>$B107=""</formula>
    </cfRule>
  </conditionalFormatting>
  <conditionalFormatting sqref="I108">
    <cfRule type="expression" dxfId="18097" priority="17399" stopIfTrue="1">
      <formula>$B108=""</formula>
    </cfRule>
  </conditionalFormatting>
  <conditionalFormatting sqref="I108">
    <cfRule type="expression" dxfId="18096" priority="17398" stopIfTrue="1">
      <formula>$B108=""</formula>
    </cfRule>
  </conditionalFormatting>
  <conditionalFormatting sqref="I108">
    <cfRule type="expression" dxfId="18095" priority="17397" stopIfTrue="1">
      <formula>$B108=""</formula>
    </cfRule>
  </conditionalFormatting>
  <conditionalFormatting sqref="D108:H109">
    <cfRule type="expression" dxfId="18094" priority="17396" stopIfTrue="1">
      <formula>$B108=""</formula>
    </cfRule>
  </conditionalFormatting>
  <conditionalFormatting sqref="J108:M109">
    <cfRule type="expression" dxfId="18093" priority="17395" stopIfTrue="1">
      <formula>$B108=""</formula>
    </cfRule>
  </conditionalFormatting>
  <conditionalFormatting sqref="I108">
    <cfRule type="expression" dxfId="18092" priority="17394" stopIfTrue="1">
      <formula>$B108=""</formula>
    </cfRule>
  </conditionalFormatting>
  <conditionalFormatting sqref="I108">
    <cfRule type="expression" dxfId="18091" priority="17393" stopIfTrue="1">
      <formula>$B108=""</formula>
    </cfRule>
  </conditionalFormatting>
  <conditionalFormatting sqref="J110:M117">
    <cfRule type="expression" dxfId="18090" priority="17392" stopIfTrue="1">
      <formula>$B110=""</formula>
    </cfRule>
  </conditionalFormatting>
  <conditionalFormatting sqref="D110:M117">
    <cfRule type="expression" dxfId="18089" priority="17391" stopIfTrue="1">
      <formula>$B110=""</formula>
    </cfRule>
  </conditionalFormatting>
  <conditionalFormatting sqref="D110:M117">
    <cfRule type="expression" dxfId="18088" priority="17390" stopIfTrue="1">
      <formula>$B110=""</formula>
    </cfRule>
  </conditionalFormatting>
  <conditionalFormatting sqref="I110:I117">
    <cfRule type="expression" dxfId="18087" priority="17389" stopIfTrue="1">
      <formula>$B110=""</formula>
    </cfRule>
  </conditionalFormatting>
  <conditionalFormatting sqref="D110:H111">
    <cfRule type="expression" dxfId="18086" priority="17388" stopIfTrue="1">
      <formula>$B110=""</formula>
    </cfRule>
  </conditionalFormatting>
  <conditionalFormatting sqref="D112:H116">
    <cfRule type="expression" dxfId="18085" priority="17387" stopIfTrue="1">
      <formula>$B112=""</formula>
    </cfRule>
  </conditionalFormatting>
  <conditionalFormatting sqref="J110:M114">
    <cfRule type="expression" dxfId="18084" priority="17386" stopIfTrue="1">
      <formula>$B110=""</formula>
    </cfRule>
  </conditionalFormatting>
  <conditionalFormatting sqref="J115:M116">
    <cfRule type="expression" dxfId="18083" priority="17385" stopIfTrue="1">
      <formula>$B115=""</formula>
    </cfRule>
  </conditionalFormatting>
  <conditionalFormatting sqref="D117:H117">
    <cfRule type="expression" dxfId="18082" priority="17384" stopIfTrue="1">
      <formula>$B117=""</formula>
    </cfRule>
  </conditionalFormatting>
  <conditionalFormatting sqref="J117:M117">
    <cfRule type="expression" dxfId="18081" priority="17383" stopIfTrue="1">
      <formula>$B117=""</formula>
    </cfRule>
  </conditionalFormatting>
  <conditionalFormatting sqref="D111:H112">
    <cfRule type="expression" dxfId="18080" priority="17382" stopIfTrue="1">
      <formula>$B111=""</formula>
    </cfRule>
  </conditionalFormatting>
  <conditionalFormatting sqref="J111:M114">
    <cfRule type="expression" dxfId="18079" priority="17381" stopIfTrue="1">
      <formula>$B111=""</formula>
    </cfRule>
  </conditionalFormatting>
  <conditionalFormatting sqref="J115:M115">
    <cfRule type="expression" dxfId="18078" priority="17380" stopIfTrue="1">
      <formula>$B115=""</formula>
    </cfRule>
  </conditionalFormatting>
  <conditionalFormatting sqref="I116">
    <cfRule type="expression" dxfId="18077" priority="17379" stopIfTrue="1">
      <formula>$B116=""</formula>
    </cfRule>
  </conditionalFormatting>
  <conditionalFormatting sqref="I116">
    <cfRule type="expression" dxfId="18076" priority="17378" stopIfTrue="1">
      <formula>$B116=""</formula>
    </cfRule>
  </conditionalFormatting>
  <conditionalFormatting sqref="I116">
    <cfRule type="expression" dxfId="18075" priority="17377" stopIfTrue="1">
      <formula>$B116=""</formula>
    </cfRule>
  </conditionalFormatting>
  <conditionalFormatting sqref="D116:H117">
    <cfRule type="expression" dxfId="18074" priority="17376" stopIfTrue="1">
      <formula>$B116=""</formula>
    </cfRule>
  </conditionalFormatting>
  <conditionalFormatting sqref="J116:M117">
    <cfRule type="expression" dxfId="18073" priority="17375" stopIfTrue="1">
      <formula>$B116=""</formula>
    </cfRule>
  </conditionalFormatting>
  <conditionalFormatting sqref="I116">
    <cfRule type="expression" dxfId="18072" priority="17374" stopIfTrue="1">
      <formula>$B116=""</formula>
    </cfRule>
  </conditionalFormatting>
  <conditionalFormatting sqref="I116">
    <cfRule type="expression" dxfId="18071" priority="17373" stopIfTrue="1">
      <formula>$B116=""</formula>
    </cfRule>
  </conditionalFormatting>
  <conditionalFormatting sqref="J117:M124">
    <cfRule type="expression" dxfId="18070" priority="17372" stopIfTrue="1">
      <formula>$B117=""</formula>
    </cfRule>
  </conditionalFormatting>
  <conditionalFormatting sqref="I118:I130 D117:M124">
    <cfRule type="expression" dxfId="18069" priority="17371" stopIfTrue="1">
      <formula>$B117=""</formula>
    </cfRule>
  </conditionalFormatting>
  <conditionalFormatting sqref="I118:I130 D117:M124">
    <cfRule type="expression" dxfId="18068" priority="17370" stopIfTrue="1">
      <formula>$B117=""</formula>
    </cfRule>
  </conditionalFormatting>
  <conditionalFormatting sqref="I117:I130">
    <cfRule type="expression" dxfId="18067" priority="17369" stopIfTrue="1">
      <formula>$B117=""</formula>
    </cfRule>
  </conditionalFormatting>
  <conditionalFormatting sqref="D117:H118">
    <cfRule type="expression" dxfId="18066" priority="17368" stopIfTrue="1">
      <formula>$B117=""</formula>
    </cfRule>
  </conditionalFormatting>
  <conditionalFormatting sqref="D119:H123">
    <cfRule type="expression" dxfId="18065" priority="17367" stopIfTrue="1">
      <formula>$B119=""</formula>
    </cfRule>
  </conditionalFormatting>
  <conditionalFormatting sqref="J117:M121">
    <cfRule type="expression" dxfId="18064" priority="17366" stopIfTrue="1">
      <formula>$B117=""</formula>
    </cfRule>
  </conditionalFormatting>
  <conditionalFormatting sqref="J122:M123">
    <cfRule type="expression" dxfId="18063" priority="17365" stopIfTrue="1">
      <formula>$B122=""</formula>
    </cfRule>
  </conditionalFormatting>
  <conditionalFormatting sqref="D124:H124">
    <cfRule type="expression" dxfId="18062" priority="17364" stopIfTrue="1">
      <formula>$B124=""</formula>
    </cfRule>
  </conditionalFormatting>
  <conditionalFormatting sqref="J124:M124">
    <cfRule type="expression" dxfId="18061" priority="17363" stopIfTrue="1">
      <formula>$B124=""</formula>
    </cfRule>
  </conditionalFormatting>
  <conditionalFormatting sqref="D118:H119">
    <cfRule type="expression" dxfId="18060" priority="17362" stopIfTrue="1">
      <formula>$B118=""</formula>
    </cfRule>
  </conditionalFormatting>
  <conditionalFormatting sqref="J118:M121">
    <cfRule type="expression" dxfId="18059" priority="17361" stopIfTrue="1">
      <formula>$B118=""</formula>
    </cfRule>
  </conditionalFormatting>
  <conditionalFormatting sqref="J122:M122">
    <cfRule type="expression" dxfId="18058" priority="17360" stopIfTrue="1">
      <formula>$B122=""</formula>
    </cfRule>
  </conditionalFormatting>
  <conditionalFormatting sqref="I123">
    <cfRule type="expression" dxfId="18057" priority="17359" stopIfTrue="1">
      <formula>$B123=""</formula>
    </cfRule>
  </conditionalFormatting>
  <conditionalFormatting sqref="I123">
    <cfRule type="expression" dxfId="18056" priority="17358" stopIfTrue="1">
      <formula>$B123=""</formula>
    </cfRule>
  </conditionalFormatting>
  <conditionalFormatting sqref="I123">
    <cfRule type="expression" dxfId="18055" priority="17357" stopIfTrue="1">
      <formula>$B123=""</formula>
    </cfRule>
  </conditionalFormatting>
  <conditionalFormatting sqref="D123:H124">
    <cfRule type="expression" dxfId="18054" priority="17356" stopIfTrue="1">
      <formula>$B123=""</formula>
    </cfRule>
  </conditionalFormatting>
  <conditionalFormatting sqref="J123:M124">
    <cfRule type="expression" dxfId="18053" priority="17355" stopIfTrue="1">
      <formula>$B123=""</formula>
    </cfRule>
  </conditionalFormatting>
  <conditionalFormatting sqref="I123">
    <cfRule type="expression" dxfId="18052" priority="17354" stopIfTrue="1">
      <formula>$B123=""</formula>
    </cfRule>
  </conditionalFormatting>
  <conditionalFormatting sqref="I123">
    <cfRule type="expression" dxfId="18051" priority="17353" stopIfTrue="1">
      <formula>$B123=""</formula>
    </cfRule>
  </conditionalFormatting>
  <conditionalFormatting sqref="I109:I130">
    <cfRule type="expression" dxfId="18050" priority="17352" stopIfTrue="1">
      <formula>$B109=""</formula>
    </cfRule>
  </conditionalFormatting>
  <conditionalFormatting sqref="I109:I130">
    <cfRule type="expression" dxfId="18049" priority="17351" stopIfTrue="1">
      <formula>$B109=""</formula>
    </cfRule>
  </conditionalFormatting>
  <conditionalFormatting sqref="I109:I130">
    <cfRule type="expression" dxfId="18048" priority="17350" stopIfTrue="1">
      <formula>$B109=""</formula>
    </cfRule>
  </conditionalFormatting>
  <conditionalFormatting sqref="I109:I130">
    <cfRule type="expression" dxfId="18047" priority="17349" stopIfTrue="1">
      <formula>$B109=""</formula>
    </cfRule>
  </conditionalFormatting>
  <conditionalFormatting sqref="I109:I130">
    <cfRule type="expression" dxfId="18046" priority="17348" stopIfTrue="1">
      <formula>$B109=""</formula>
    </cfRule>
  </conditionalFormatting>
  <conditionalFormatting sqref="I118:I120">
    <cfRule type="expression" dxfId="18045" priority="17347" stopIfTrue="1">
      <formula>$B118=""</formula>
    </cfRule>
  </conditionalFormatting>
  <conditionalFormatting sqref="I118:I120">
    <cfRule type="expression" dxfId="18044" priority="17346" stopIfTrue="1">
      <formula>$B118=""</formula>
    </cfRule>
  </conditionalFormatting>
  <conditionalFormatting sqref="I118:I120">
    <cfRule type="expression" dxfId="18043" priority="17345" stopIfTrue="1">
      <formula>$B118=""</formula>
    </cfRule>
  </conditionalFormatting>
  <conditionalFormatting sqref="I104:I130">
    <cfRule type="expression" dxfId="18042" priority="17344" stopIfTrue="1">
      <formula>$B104=""</formula>
    </cfRule>
  </conditionalFormatting>
  <conditionalFormatting sqref="I104:I130">
    <cfRule type="expression" dxfId="18041" priority="17343" stopIfTrue="1">
      <formula>$B104=""</formula>
    </cfRule>
  </conditionalFormatting>
  <conditionalFormatting sqref="I104:I130">
    <cfRule type="expression" dxfId="18040" priority="17342" stopIfTrue="1">
      <formula>$B104=""</formula>
    </cfRule>
  </conditionalFormatting>
  <conditionalFormatting sqref="I104:I130">
    <cfRule type="expression" dxfId="18039" priority="17341" stopIfTrue="1">
      <formula>$B104=""</formula>
    </cfRule>
  </conditionalFormatting>
  <conditionalFormatting sqref="I104:I130">
    <cfRule type="expression" dxfId="18038" priority="17340" stopIfTrue="1">
      <formula>$B104=""</formula>
    </cfRule>
  </conditionalFormatting>
  <conditionalFormatting sqref="I110:I130">
    <cfRule type="expression" dxfId="18037" priority="17339" stopIfTrue="1">
      <formula>$B110=""</formula>
    </cfRule>
  </conditionalFormatting>
  <conditionalFormatting sqref="I110:I130">
    <cfRule type="expression" dxfId="18036" priority="17338" stopIfTrue="1">
      <formula>$B110=""</formula>
    </cfRule>
  </conditionalFormatting>
  <conditionalFormatting sqref="I110:I130">
    <cfRule type="expression" dxfId="18035" priority="17337" stopIfTrue="1">
      <formula>$B110=""</formula>
    </cfRule>
  </conditionalFormatting>
  <conditionalFormatting sqref="I110:I130">
    <cfRule type="expression" dxfId="18034" priority="17336" stopIfTrue="1">
      <formula>$B110=""</formula>
    </cfRule>
  </conditionalFormatting>
  <conditionalFormatting sqref="I110:I130">
    <cfRule type="expression" dxfId="18033" priority="17335" stopIfTrue="1">
      <formula>$B110=""</formula>
    </cfRule>
  </conditionalFormatting>
  <conditionalFormatting sqref="I110:I130">
    <cfRule type="expression" dxfId="18032" priority="17334" stopIfTrue="1">
      <formula>$B110=""</formula>
    </cfRule>
  </conditionalFormatting>
  <conditionalFormatting sqref="I110:I130">
    <cfRule type="expression" dxfId="18031" priority="17333" stopIfTrue="1">
      <formula>$B110=""</formula>
    </cfRule>
  </conditionalFormatting>
  <conditionalFormatting sqref="I110:I130">
    <cfRule type="expression" dxfId="18030" priority="17332" stopIfTrue="1">
      <formula>$B110=""</formula>
    </cfRule>
  </conditionalFormatting>
  <conditionalFormatting sqref="I104:I105">
    <cfRule type="expression" dxfId="18029" priority="17331" stopIfTrue="1">
      <formula>$B104=""</formula>
    </cfRule>
  </conditionalFormatting>
  <conditionalFormatting sqref="I104:I105">
    <cfRule type="expression" dxfId="18028" priority="17330" stopIfTrue="1">
      <formula>$B104=""</formula>
    </cfRule>
  </conditionalFormatting>
  <conditionalFormatting sqref="I104:I105">
    <cfRule type="expression" dxfId="18027" priority="17329" stopIfTrue="1">
      <formula>$B104=""</formula>
    </cfRule>
  </conditionalFormatting>
  <conditionalFormatting sqref="I104:I105">
    <cfRule type="expression" dxfId="18026" priority="17328" stopIfTrue="1">
      <formula>$B104=""</formula>
    </cfRule>
  </conditionalFormatting>
  <conditionalFormatting sqref="I104:I105">
    <cfRule type="expression" dxfId="18025" priority="17327" stopIfTrue="1">
      <formula>$B104=""</formula>
    </cfRule>
  </conditionalFormatting>
  <conditionalFormatting sqref="I104:I105">
    <cfRule type="expression" dxfId="18024" priority="17326" stopIfTrue="1">
      <formula>$B104=""</formula>
    </cfRule>
  </conditionalFormatting>
  <conditionalFormatting sqref="I104:I105">
    <cfRule type="expression" dxfId="18023" priority="17325" stopIfTrue="1">
      <formula>$B104=""</formula>
    </cfRule>
  </conditionalFormatting>
  <conditionalFormatting sqref="I104:I105">
    <cfRule type="expression" dxfId="18022" priority="17324" stopIfTrue="1">
      <formula>$B104=""</formula>
    </cfRule>
  </conditionalFormatting>
  <conditionalFormatting sqref="I104:I105">
    <cfRule type="expression" dxfId="18021" priority="17323" stopIfTrue="1">
      <formula>$B104=""</formula>
    </cfRule>
  </conditionalFormatting>
  <conditionalFormatting sqref="I104:I105">
    <cfRule type="expression" dxfId="18020" priority="17322" stopIfTrue="1">
      <formula>$B104=""</formula>
    </cfRule>
  </conditionalFormatting>
  <conditionalFormatting sqref="I104:I105">
    <cfRule type="expression" dxfId="18019" priority="17321" stopIfTrue="1">
      <formula>$B104=""</formula>
    </cfRule>
  </conditionalFormatting>
  <conditionalFormatting sqref="I104:I105">
    <cfRule type="expression" dxfId="18018" priority="17320" stopIfTrue="1">
      <formula>$B104=""</formula>
    </cfRule>
  </conditionalFormatting>
  <conditionalFormatting sqref="I104:I105">
    <cfRule type="expression" dxfId="18017" priority="17319" stopIfTrue="1">
      <formula>$B104=""</formula>
    </cfRule>
  </conditionalFormatting>
  <conditionalFormatting sqref="I104:I105">
    <cfRule type="expression" dxfId="18016" priority="17318" stopIfTrue="1">
      <formula>$B104=""</formula>
    </cfRule>
  </conditionalFormatting>
  <conditionalFormatting sqref="I104:I105">
    <cfRule type="expression" dxfId="18015" priority="17317" stopIfTrue="1">
      <formula>$B104=""</formula>
    </cfRule>
  </conditionalFormatting>
  <conditionalFormatting sqref="I104:I105">
    <cfRule type="expression" dxfId="18014" priority="17316" stopIfTrue="1">
      <formula>$B104=""</formula>
    </cfRule>
  </conditionalFormatting>
  <conditionalFormatting sqref="I104:I105">
    <cfRule type="expression" dxfId="18013" priority="17315" stopIfTrue="1">
      <formula>$B104=""</formula>
    </cfRule>
  </conditionalFormatting>
  <conditionalFormatting sqref="I104:I105">
    <cfRule type="expression" dxfId="18012" priority="17314" stopIfTrue="1">
      <formula>$B104=""</formula>
    </cfRule>
  </conditionalFormatting>
  <conditionalFormatting sqref="I104:I105">
    <cfRule type="expression" dxfId="18011" priority="17313" stopIfTrue="1">
      <formula>$B104=""</formula>
    </cfRule>
  </conditionalFormatting>
  <conditionalFormatting sqref="I124:I174">
    <cfRule type="expression" dxfId="18010" priority="17312" stopIfTrue="1">
      <formula>$B124=""</formula>
    </cfRule>
  </conditionalFormatting>
  <conditionalFormatting sqref="I124:I174">
    <cfRule type="expression" dxfId="18009" priority="17311" stopIfTrue="1">
      <formula>$B124=""</formula>
    </cfRule>
  </conditionalFormatting>
  <conditionalFormatting sqref="I124:I174">
    <cfRule type="expression" dxfId="18008" priority="17310" stopIfTrue="1">
      <formula>$B124=""</formula>
    </cfRule>
  </conditionalFormatting>
  <conditionalFormatting sqref="I124:I174">
    <cfRule type="expression" dxfId="18007" priority="17309" stopIfTrue="1">
      <formula>$B124=""</formula>
    </cfRule>
  </conditionalFormatting>
  <conditionalFormatting sqref="I124:I174">
    <cfRule type="expression" dxfId="18006" priority="17308" stopIfTrue="1">
      <formula>$B124=""</formula>
    </cfRule>
  </conditionalFormatting>
  <conditionalFormatting sqref="I124:I174">
    <cfRule type="expression" dxfId="18005" priority="17307" stopIfTrue="1">
      <formula>$B124=""</formula>
    </cfRule>
  </conditionalFormatting>
  <conditionalFormatting sqref="I124:I125">
    <cfRule type="expression" dxfId="18004" priority="17306" stopIfTrue="1">
      <formula>$B124=""</formula>
    </cfRule>
  </conditionalFormatting>
  <conditionalFormatting sqref="I124:I125">
    <cfRule type="expression" dxfId="18003" priority="17305" stopIfTrue="1">
      <formula>$B124=""</formula>
    </cfRule>
  </conditionalFormatting>
  <conditionalFormatting sqref="I124:I125">
    <cfRule type="expression" dxfId="18002" priority="17304" stopIfTrue="1">
      <formula>$B124=""</formula>
    </cfRule>
  </conditionalFormatting>
  <conditionalFormatting sqref="I124:I174">
    <cfRule type="expression" dxfId="18001" priority="17303" stopIfTrue="1">
      <formula>$B124=""</formula>
    </cfRule>
  </conditionalFormatting>
  <conditionalFormatting sqref="I124:I174">
    <cfRule type="expression" dxfId="18000" priority="17302" stopIfTrue="1">
      <formula>$B124=""</formula>
    </cfRule>
  </conditionalFormatting>
  <conditionalFormatting sqref="I124:I174">
    <cfRule type="expression" dxfId="17999" priority="17301" stopIfTrue="1">
      <formula>$B124=""</formula>
    </cfRule>
  </conditionalFormatting>
  <conditionalFormatting sqref="I124:I174">
    <cfRule type="expression" dxfId="17998" priority="17300" stopIfTrue="1">
      <formula>$B124=""</formula>
    </cfRule>
  </conditionalFormatting>
  <conditionalFormatting sqref="I124:I174">
    <cfRule type="expression" dxfId="17997" priority="17299" stopIfTrue="1">
      <formula>$B124=""</formula>
    </cfRule>
  </conditionalFormatting>
  <conditionalFormatting sqref="I124:I174">
    <cfRule type="expression" dxfId="17996" priority="17298" stopIfTrue="1">
      <formula>$B124=""</formula>
    </cfRule>
  </conditionalFormatting>
  <conditionalFormatting sqref="I124:I174">
    <cfRule type="expression" dxfId="17995" priority="17297" stopIfTrue="1">
      <formula>$B124=""</formula>
    </cfRule>
  </conditionalFormatting>
  <conditionalFormatting sqref="I124:I174">
    <cfRule type="expression" dxfId="17994" priority="17296" stopIfTrue="1">
      <formula>$B124=""</formula>
    </cfRule>
  </conditionalFormatting>
  <conditionalFormatting sqref="I124:I174">
    <cfRule type="expression" dxfId="17993" priority="17295" stopIfTrue="1">
      <formula>$B124=""</formula>
    </cfRule>
  </conditionalFormatting>
  <conditionalFormatting sqref="I124:I174">
    <cfRule type="expression" dxfId="17992" priority="17294" stopIfTrue="1">
      <formula>$B124=""</formula>
    </cfRule>
  </conditionalFormatting>
  <conditionalFormatting sqref="I124:I174">
    <cfRule type="expression" dxfId="17991" priority="17293" stopIfTrue="1">
      <formula>$B124=""</formula>
    </cfRule>
  </conditionalFormatting>
  <conditionalFormatting sqref="I124:I174">
    <cfRule type="expression" dxfId="17990" priority="17292" stopIfTrue="1">
      <formula>$B124=""</formula>
    </cfRule>
  </conditionalFormatting>
  <conditionalFormatting sqref="I124:I174">
    <cfRule type="expression" dxfId="17989" priority="17291" stopIfTrue="1">
      <formula>$B124=""</formula>
    </cfRule>
  </conditionalFormatting>
  <conditionalFormatting sqref="I124:I174">
    <cfRule type="expression" dxfId="17988" priority="17290" stopIfTrue="1">
      <formula>$B124=""</formula>
    </cfRule>
  </conditionalFormatting>
  <conditionalFormatting sqref="I124:I174">
    <cfRule type="expression" dxfId="17987" priority="17289" stopIfTrue="1">
      <formula>$B124=""</formula>
    </cfRule>
  </conditionalFormatting>
  <conditionalFormatting sqref="I124:I174">
    <cfRule type="expression" dxfId="17986" priority="17288" stopIfTrue="1">
      <formula>$B124=""</formula>
    </cfRule>
  </conditionalFormatting>
  <conditionalFormatting sqref="D133:H143">
    <cfRule type="expression" dxfId="17985" priority="17287" stopIfTrue="1">
      <formula>$B133=""</formula>
    </cfRule>
  </conditionalFormatting>
  <conditionalFormatting sqref="J124:M129">
    <cfRule type="expression" dxfId="17984" priority="17286" stopIfTrue="1">
      <formula>$B124=""</formula>
    </cfRule>
  </conditionalFormatting>
  <conditionalFormatting sqref="J130:M144">
    <cfRule type="expression" dxfId="17983" priority="17285" stopIfTrue="1">
      <formula>$B130=""</formula>
    </cfRule>
  </conditionalFormatting>
  <conditionalFormatting sqref="D124:M129 I126:I174">
    <cfRule type="expression" dxfId="17982" priority="17284" stopIfTrue="1">
      <formula>$B124=""</formula>
    </cfRule>
  </conditionalFormatting>
  <conditionalFormatting sqref="D124:M129 I126:I174">
    <cfRule type="expression" dxfId="17981" priority="17283" stopIfTrue="1">
      <formula>$B124=""</formula>
    </cfRule>
  </conditionalFormatting>
  <conditionalFormatting sqref="I124:I174">
    <cfRule type="expression" dxfId="17980" priority="17282" stopIfTrue="1">
      <formula>$B124=""</formula>
    </cfRule>
  </conditionalFormatting>
  <conditionalFormatting sqref="D124:H128">
    <cfRule type="expression" dxfId="17979" priority="17281" stopIfTrue="1">
      <formula>$B124=""</formula>
    </cfRule>
  </conditionalFormatting>
  <conditionalFormatting sqref="J124:M126">
    <cfRule type="expression" dxfId="17978" priority="17280" stopIfTrue="1">
      <formula>$B124=""</formula>
    </cfRule>
  </conditionalFormatting>
  <conditionalFormatting sqref="J127:M128">
    <cfRule type="expression" dxfId="17977" priority="17279" stopIfTrue="1">
      <formula>$B127=""</formula>
    </cfRule>
  </conditionalFormatting>
  <conditionalFormatting sqref="D129:H129">
    <cfRule type="expression" dxfId="17976" priority="17278" stopIfTrue="1">
      <formula>$B129=""</formula>
    </cfRule>
  </conditionalFormatting>
  <conditionalFormatting sqref="J129:M129">
    <cfRule type="expression" dxfId="17975" priority="17277" stopIfTrue="1">
      <formula>$B129=""</formula>
    </cfRule>
  </conditionalFormatting>
  <conditionalFormatting sqref="D124:H124">
    <cfRule type="expression" dxfId="17974" priority="17276" stopIfTrue="1">
      <formula>$B124=""</formula>
    </cfRule>
  </conditionalFormatting>
  <conditionalFormatting sqref="J124:M126">
    <cfRule type="expression" dxfId="17973" priority="17275" stopIfTrue="1">
      <formula>$B124=""</formula>
    </cfRule>
  </conditionalFormatting>
  <conditionalFormatting sqref="J127:M127">
    <cfRule type="expression" dxfId="17972" priority="17274" stopIfTrue="1">
      <formula>$B127=""</formula>
    </cfRule>
  </conditionalFormatting>
  <conditionalFormatting sqref="I128">
    <cfRule type="expression" dxfId="17971" priority="17273" stopIfTrue="1">
      <formula>$B128=""</formula>
    </cfRule>
  </conditionalFormatting>
  <conditionalFormatting sqref="I128">
    <cfRule type="expression" dxfId="17970" priority="17272" stopIfTrue="1">
      <formula>$B128=""</formula>
    </cfRule>
  </conditionalFormatting>
  <conditionalFormatting sqref="I128">
    <cfRule type="expression" dxfId="17969" priority="17271" stopIfTrue="1">
      <formula>$B128=""</formula>
    </cfRule>
  </conditionalFormatting>
  <conditionalFormatting sqref="D128:H129">
    <cfRule type="expression" dxfId="17968" priority="17270" stopIfTrue="1">
      <formula>$B128=""</formula>
    </cfRule>
  </conditionalFormatting>
  <conditionalFormatting sqref="J128:M129">
    <cfRule type="expression" dxfId="17967" priority="17269" stopIfTrue="1">
      <formula>$B128=""</formula>
    </cfRule>
  </conditionalFormatting>
  <conditionalFormatting sqref="I128">
    <cfRule type="expression" dxfId="17966" priority="17268" stopIfTrue="1">
      <formula>$B128=""</formula>
    </cfRule>
  </conditionalFormatting>
  <conditionalFormatting sqref="I128">
    <cfRule type="expression" dxfId="17965" priority="17267" stopIfTrue="1">
      <formula>$B128=""</formula>
    </cfRule>
  </conditionalFormatting>
  <conditionalFormatting sqref="J130:M137">
    <cfRule type="expression" dxfId="17964" priority="17266" stopIfTrue="1">
      <formula>$B130=""</formula>
    </cfRule>
  </conditionalFormatting>
  <conditionalFormatting sqref="D130:M137 I135:I149">
    <cfRule type="expression" dxfId="17963" priority="17265" stopIfTrue="1">
      <formula>$B130=""</formula>
    </cfRule>
  </conditionalFormatting>
  <conditionalFormatting sqref="D130:M137 I135:I149">
    <cfRule type="expression" dxfId="17962" priority="17264" stopIfTrue="1">
      <formula>$B130=""</formula>
    </cfRule>
  </conditionalFormatting>
  <conditionalFormatting sqref="I130:I149">
    <cfRule type="expression" dxfId="17961" priority="17263" stopIfTrue="1">
      <formula>$B130=""</formula>
    </cfRule>
  </conditionalFormatting>
  <conditionalFormatting sqref="D130:H131">
    <cfRule type="expression" dxfId="17960" priority="17262" stopIfTrue="1">
      <formula>$B130=""</formula>
    </cfRule>
  </conditionalFormatting>
  <conditionalFormatting sqref="D132:H136">
    <cfRule type="expression" dxfId="17959" priority="17261" stopIfTrue="1">
      <formula>$B132=""</formula>
    </cfRule>
  </conditionalFormatting>
  <conditionalFormatting sqref="J130:M134">
    <cfRule type="expression" dxfId="17958" priority="17260" stopIfTrue="1">
      <formula>$B130=""</formula>
    </cfRule>
  </conditionalFormatting>
  <conditionalFormatting sqref="J135:M136">
    <cfRule type="expression" dxfId="17957" priority="17259" stopIfTrue="1">
      <formula>$B135=""</formula>
    </cfRule>
  </conditionalFormatting>
  <conditionalFormatting sqref="D137:H137">
    <cfRule type="expression" dxfId="17956" priority="17258" stopIfTrue="1">
      <formula>$B137=""</formula>
    </cfRule>
  </conditionalFormatting>
  <conditionalFormatting sqref="J137:M137">
    <cfRule type="expression" dxfId="17955" priority="17257" stopIfTrue="1">
      <formula>$B137=""</formula>
    </cfRule>
  </conditionalFormatting>
  <conditionalFormatting sqref="D131:H132">
    <cfRule type="expression" dxfId="17954" priority="17256" stopIfTrue="1">
      <formula>$B131=""</formula>
    </cfRule>
  </conditionalFormatting>
  <conditionalFormatting sqref="J131:M134">
    <cfRule type="expression" dxfId="17953" priority="17255" stopIfTrue="1">
      <formula>$B131=""</formula>
    </cfRule>
  </conditionalFormatting>
  <conditionalFormatting sqref="J135:M135">
    <cfRule type="expression" dxfId="17952" priority="17254" stopIfTrue="1">
      <formula>$B135=""</formula>
    </cfRule>
  </conditionalFormatting>
  <conditionalFormatting sqref="I136">
    <cfRule type="expression" dxfId="17951" priority="17253" stopIfTrue="1">
      <formula>$B136=""</formula>
    </cfRule>
  </conditionalFormatting>
  <conditionalFormatting sqref="I136">
    <cfRule type="expression" dxfId="17950" priority="17252" stopIfTrue="1">
      <formula>$B136=""</formula>
    </cfRule>
  </conditionalFormatting>
  <conditionalFormatting sqref="I136">
    <cfRule type="expression" dxfId="17949" priority="17251" stopIfTrue="1">
      <formula>$B136=""</formula>
    </cfRule>
  </conditionalFormatting>
  <conditionalFormatting sqref="D136:H137">
    <cfRule type="expression" dxfId="17948" priority="17250" stopIfTrue="1">
      <formula>$B136=""</formula>
    </cfRule>
  </conditionalFormatting>
  <conditionalFormatting sqref="J136:M137">
    <cfRule type="expression" dxfId="17947" priority="17249" stopIfTrue="1">
      <formula>$B136=""</formula>
    </cfRule>
  </conditionalFormatting>
  <conditionalFormatting sqref="I136">
    <cfRule type="expression" dxfId="17946" priority="17248" stopIfTrue="1">
      <formula>$B136=""</formula>
    </cfRule>
  </conditionalFormatting>
  <conditionalFormatting sqref="I136">
    <cfRule type="expression" dxfId="17945" priority="17247" stopIfTrue="1">
      <formula>$B136=""</formula>
    </cfRule>
  </conditionalFormatting>
  <conditionalFormatting sqref="J137:M144">
    <cfRule type="expression" dxfId="17944" priority="17246" stopIfTrue="1">
      <formula>$B137=""</formula>
    </cfRule>
  </conditionalFormatting>
  <conditionalFormatting sqref="D137:M144 I145:I174">
    <cfRule type="expression" dxfId="17943" priority="17245" stopIfTrue="1">
      <formula>$B137=""</formula>
    </cfRule>
  </conditionalFormatting>
  <conditionalFormatting sqref="D137:M144 I145:I174">
    <cfRule type="expression" dxfId="17942" priority="17244" stopIfTrue="1">
      <formula>$B137=""</formula>
    </cfRule>
  </conditionalFormatting>
  <conditionalFormatting sqref="I137:I174">
    <cfRule type="expression" dxfId="17941" priority="17243" stopIfTrue="1">
      <formula>$B137=""</formula>
    </cfRule>
  </conditionalFormatting>
  <conditionalFormatting sqref="D137:H138">
    <cfRule type="expression" dxfId="17940" priority="17242" stopIfTrue="1">
      <formula>$B137=""</formula>
    </cfRule>
  </conditionalFormatting>
  <conditionalFormatting sqref="D139:H143">
    <cfRule type="expression" dxfId="17939" priority="17241" stopIfTrue="1">
      <formula>$B139=""</formula>
    </cfRule>
  </conditionalFormatting>
  <conditionalFormatting sqref="J137:M141">
    <cfRule type="expression" dxfId="17938" priority="17240" stopIfTrue="1">
      <formula>$B137=""</formula>
    </cfRule>
  </conditionalFormatting>
  <conditionalFormatting sqref="J142:M143">
    <cfRule type="expression" dxfId="17937" priority="17239" stopIfTrue="1">
      <formula>$B142=""</formula>
    </cfRule>
  </conditionalFormatting>
  <conditionalFormatting sqref="D144:H144">
    <cfRule type="expression" dxfId="17936" priority="17238" stopIfTrue="1">
      <formula>$B144=""</formula>
    </cfRule>
  </conditionalFormatting>
  <conditionalFormatting sqref="J144:M144">
    <cfRule type="expression" dxfId="17935" priority="17237" stopIfTrue="1">
      <formula>$B144=""</formula>
    </cfRule>
  </conditionalFormatting>
  <conditionalFormatting sqref="D138:H139">
    <cfRule type="expression" dxfId="17934" priority="17236" stopIfTrue="1">
      <formula>$B138=""</formula>
    </cfRule>
  </conditionalFormatting>
  <conditionalFormatting sqref="J138:M141">
    <cfRule type="expression" dxfId="17933" priority="17235" stopIfTrue="1">
      <formula>$B138=""</formula>
    </cfRule>
  </conditionalFormatting>
  <conditionalFormatting sqref="J142:M142">
    <cfRule type="expression" dxfId="17932" priority="17234" stopIfTrue="1">
      <formula>$B142=""</formula>
    </cfRule>
  </conditionalFormatting>
  <conditionalFormatting sqref="I143">
    <cfRule type="expression" dxfId="17931" priority="17233" stopIfTrue="1">
      <formula>$B143=""</formula>
    </cfRule>
  </conditionalFormatting>
  <conditionalFormatting sqref="I143">
    <cfRule type="expression" dxfId="17930" priority="17232" stopIfTrue="1">
      <formula>$B143=""</formula>
    </cfRule>
  </conditionalFormatting>
  <conditionalFormatting sqref="I143">
    <cfRule type="expression" dxfId="17929" priority="17231" stopIfTrue="1">
      <formula>$B143=""</formula>
    </cfRule>
  </conditionalFormatting>
  <conditionalFormatting sqref="D143:H144">
    <cfRule type="expression" dxfId="17928" priority="17230" stopIfTrue="1">
      <formula>$B143=""</formula>
    </cfRule>
  </conditionalFormatting>
  <conditionalFormatting sqref="J143:M144">
    <cfRule type="expression" dxfId="17927" priority="17229" stopIfTrue="1">
      <formula>$B143=""</formula>
    </cfRule>
  </conditionalFormatting>
  <conditionalFormatting sqref="I143">
    <cfRule type="expression" dxfId="17926" priority="17228" stopIfTrue="1">
      <formula>$B143=""</formula>
    </cfRule>
  </conditionalFormatting>
  <conditionalFormatting sqref="I143">
    <cfRule type="expression" dxfId="17925" priority="17227" stopIfTrue="1">
      <formula>$B143=""</formula>
    </cfRule>
  </conditionalFormatting>
  <conditionalFormatting sqref="I129:I174">
    <cfRule type="expression" dxfId="17924" priority="17226" stopIfTrue="1">
      <formula>$B129=""</formula>
    </cfRule>
  </conditionalFormatting>
  <conditionalFormatting sqref="I129:I174">
    <cfRule type="expression" dxfId="17923" priority="17225" stopIfTrue="1">
      <formula>$B129=""</formula>
    </cfRule>
  </conditionalFormatting>
  <conditionalFormatting sqref="I129:I174">
    <cfRule type="expression" dxfId="17922" priority="17224" stopIfTrue="1">
      <formula>$B129=""</formula>
    </cfRule>
  </conditionalFormatting>
  <conditionalFormatting sqref="I129:I174">
    <cfRule type="expression" dxfId="17921" priority="17223" stopIfTrue="1">
      <formula>$B129=""</formula>
    </cfRule>
  </conditionalFormatting>
  <conditionalFormatting sqref="I129:I174">
    <cfRule type="expression" dxfId="17920" priority="17222" stopIfTrue="1">
      <formula>$B129=""</formula>
    </cfRule>
  </conditionalFormatting>
  <conditionalFormatting sqref="I138:I174">
    <cfRule type="expression" dxfId="17919" priority="17221" stopIfTrue="1">
      <formula>$B138=""</formula>
    </cfRule>
  </conditionalFormatting>
  <conditionalFormatting sqref="I138:I174">
    <cfRule type="expression" dxfId="17918" priority="17220" stopIfTrue="1">
      <formula>$B138=""</formula>
    </cfRule>
  </conditionalFormatting>
  <conditionalFormatting sqref="I138:I174">
    <cfRule type="expression" dxfId="17917" priority="17219" stopIfTrue="1">
      <formula>$B138=""</formula>
    </cfRule>
  </conditionalFormatting>
  <conditionalFormatting sqref="I124:I174">
    <cfRule type="expression" dxfId="17916" priority="17218" stopIfTrue="1">
      <formula>$B124=""</formula>
    </cfRule>
  </conditionalFormatting>
  <conditionalFormatting sqref="I124:I174">
    <cfRule type="expression" dxfId="17915" priority="17217" stopIfTrue="1">
      <formula>$B124=""</formula>
    </cfRule>
  </conditionalFormatting>
  <conditionalFormatting sqref="I124:I174">
    <cfRule type="expression" dxfId="17914" priority="17216" stopIfTrue="1">
      <formula>$B124=""</formula>
    </cfRule>
  </conditionalFormatting>
  <conditionalFormatting sqref="I124:I174">
    <cfRule type="expression" dxfId="17913" priority="17215" stopIfTrue="1">
      <formula>$B124=""</formula>
    </cfRule>
  </conditionalFormatting>
  <conditionalFormatting sqref="I124:I174">
    <cfRule type="expression" dxfId="17912" priority="17214" stopIfTrue="1">
      <formula>$B124=""</formula>
    </cfRule>
  </conditionalFormatting>
  <conditionalFormatting sqref="I130:I174">
    <cfRule type="expression" dxfId="17911" priority="17213" stopIfTrue="1">
      <formula>$B130=""</formula>
    </cfRule>
  </conditionalFormatting>
  <conditionalFormatting sqref="I130:I174">
    <cfRule type="expression" dxfId="17910" priority="17212" stopIfTrue="1">
      <formula>$B130=""</formula>
    </cfRule>
  </conditionalFormatting>
  <conditionalFormatting sqref="I130:I174">
    <cfRule type="expression" dxfId="17909" priority="17211" stopIfTrue="1">
      <formula>$B130=""</formula>
    </cfRule>
  </conditionalFormatting>
  <conditionalFormatting sqref="I130:I174">
    <cfRule type="expression" dxfId="17908" priority="17210" stopIfTrue="1">
      <formula>$B130=""</formula>
    </cfRule>
  </conditionalFormatting>
  <conditionalFormatting sqref="I130:I174">
    <cfRule type="expression" dxfId="17907" priority="17209" stopIfTrue="1">
      <formula>$B130=""</formula>
    </cfRule>
  </conditionalFormatting>
  <conditionalFormatting sqref="I130:I174">
    <cfRule type="expression" dxfId="17906" priority="17208" stopIfTrue="1">
      <formula>$B130=""</formula>
    </cfRule>
  </conditionalFormatting>
  <conditionalFormatting sqref="I130:I174">
    <cfRule type="expression" dxfId="17905" priority="17207" stopIfTrue="1">
      <formula>$B130=""</formula>
    </cfRule>
  </conditionalFormatting>
  <conditionalFormatting sqref="I130:I174">
    <cfRule type="expression" dxfId="17904" priority="17206" stopIfTrue="1">
      <formula>$B130=""</formula>
    </cfRule>
  </conditionalFormatting>
  <conditionalFormatting sqref="I124:I125">
    <cfRule type="expression" dxfId="17903" priority="17205" stopIfTrue="1">
      <formula>$B124=""</formula>
    </cfRule>
  </conditionalFormatting>
  <conditionalFormatting sqref="I124:I125">
    <cfRule type="expression" dxfId="17902" priority="17204" stopIfTrue="1">
      <formula>$B124=""</formula>
    </cfRule>
  </conditionalFormatting>
  <conditionalFormatting sqref="I124:I125">
    <cfRule type="expression" dxfId="17901" priority="17203" stopIfTrue="1">
      <formula>$B124=""</formula>
    </cfRule>
  </conditionalFormatting>
  <conditionalFormatting sqref="I124:I125">
    <cfRule type="expression" dxfId="17900" priority="17202" stopIfTrue="1">
      <formula>$B124=""</formula>
    </cfRule>
  </conditionalFormatting>
  <conditionalFormatting sqref="I124:I125">
    <cfRule type="expression" dxfId="17899" priority="17201" stopIfTrue="1">
      <formula>$B124=""</formula>
    </cfRule>
  </conditionalFormatting>
  <conditionalFormatting sqref="I124:I125">
    <cfRule type="expression" dxfId="17898" priority="17200" stopIfTrue="1">
      <formula>$B124=""</formula>
    </cfRule>
  </conditionalFormatting>
  <conditionalFormatting sqref="I124:I125">
    <cfRule type="expression" dxfId="17897" priority="17199" stopIfTrue="1">
      <formula>$B124=""</formula>
    </cfRule>
  </conditionalFormatting>
  <conditionalFormatting sqref="I124:I125">
    <cfRule type="expression" dxfId="17896" priority="17198" stopIfTrue="1">
      <formula>$B124=""</formula>
    </cfRule>
  </conditionalFormatting>
  <conditionalFormatting sqref="I124:I125">
    <cfRule type="expression" dxfId="17895" priority="17197" stopIfTrue="1">
      <formula>$B124=""</formula>
    </cfRule>
  </conditionalFormatting>
  <conditionalFormatting sqref="I124:I125">
    <cfRule type="expression" dxfId="17894" priority="17196" stopIfTrue="1">
      <formula>$B124=""</formula>
    </cfRule>
  </conditionalFormatting>
  <conditionalFormatting sqref="I124:I125">
    <cfRule type="expression" dxfId="17893" priority="17195" stopIfTrue="1">
      <formula>$B124=""</formula>
    </cfRule>
  </conditionalFormatting>
  <conditionalFormatting sqref="I124:I125">
    <cfRule type="expression" dxfId="17892" priority="17194" stopIfTrue="1">
      <formula>$B124=""</formula>
    </cfRule>
  </conditionalFormatting>
  <conditionalFormatting sqref="I124:I125">
    <cfRule type="expression" dxfId="17891" priority="17193" stopIfTrue="1">
      <formula>$B124=""</formula>
    </cfRule>
  </conditionalFormatting>
  <conditionalFormatting sqref="I124:I125">
    <cfRule type="expression" dxfId="17890" priority="17192" stopIfTrue="1">
      <formula>$B124=""</formula>
    </cfRule>
  </conditionalFormatting>
  <conditionalFormatting sqref="I124:I125">
    <cfRule type="expression" dxfId="17889" priority="17191" stopIfTrue="1">
      <formula>$B124=""</formula>
    </cfRule>
  </conditionalFormatting>
  <conditionalFormatting sqref="I124:I125">
    <cfRule type="expression" dxfId="17888" priority="17190" stopIfTrue="1">
      <formula>$B124=""</formula>
    </cfRule>
  </conditionalFormatting>
  <conditionalFormatting sqref="I124:I125">
    <cfRule type="expression" dxfId="17887" priority="17189" stopIfTrue="1">
      <formula>$B124=""</formula>
    </cfRule>
  </conditionalFormatting>
  <conditionalFormatting sqref="I124:I125">
    <cfRule type="expression" dxfId="17886" priority="17188" stopIfTrue="1">
      <formula>$B124=""</formula>
    </cfRule>
  </conditionalFormatting>
  <conditionalFormatting sqref="I124:I125">
    <cfRule type="expression" dxfId="17885" priority="17187" stopIfTrue="1">
      <formula>$B124=""</formula>
    </cfRule>
  </conditionalFormatting>
  <conditionalFormatting sqref="I144:I174">
    <cfRule type="expression" dxfId="17884" priority="17186" stopIfTrue="1">
      <formula>$B144=""</formula>
    </cfRule>
  </conditionalFormatting>
  <conditionalFormatting sqref="I144:I174">
    <cfRule type="expression" dxfId="17883" priority="17185" stopIfTrue="1">
      <formula>$B144=""</formula>
    </cfRule>
  </conditionalFormatting>
  <conditionalFormatting sqref="I144:I174">
    <cfRule type="expression" dxfId="17882" priority="17184" stopIfTrue="1">
      <formula>$B144=""</formula>
    </cfRule>
  </conditionalFormatting>
  <conditionalFormatting sqref="I144:I174">
    <cfRule type="expression" dxfId="17881" priority="17183" stopIfTrue="1">
      <formula>$B144=""</formula>
    </cfRule>
  </conditionalFormatting>
  <conditionalFormatting sqref="I144:I174">
    <cfRule type="expression" dxfId="17880" priority="17182" stopIfTrue="1">
      <formula>$B144=""</formula>
    </cfRule>
  </conditionalFormatting>
  <conditionalFormatting sqref="I144:I174">
    <cfRule type="expression" dxfId="17879" priority="17181" stopIfTrue="1">
      <formula>$B144=""</formula>
    </cfRule>
  </conditionalFormatting>
  <conditionalFormatting sqref="I144:I145">
    <cfRule type="expression" dxfId="17878" priority="17180" stopIfTrue="1">
      <formula>$B144=""</formula>
    </cfRule>
  </conditionalFormatting>
  <conditionalFormatting sqref="I144:I145">
    <cfRule type="expression" dxfId="17877" priority="17179" stopIfTrue="1">
      <formula>$B144=""</formula>
    </cfRule>
  </conditionalFormatting>
  <conditionalFormatting sqref="I144:I145">
    <cfRule type="expression" dxfId="17876" priority="17178" stopIfTrue="1">
      <formula>$B144=""</formula>
    </cfRule>
  </conditionalFormatting>
  <conditionalFormatting sqref="I144:I174">
    <cfRule type="expression" dxfId="17875" priority="17177" stopIfTrue="1">
      <formula>$B144=""</formula>
    </cfRule>
  </conditionalFormatting>
  <conditionalFormatting sqref="I144:I174">
    <cfRule type="expression" dxfId="17874" priority="17176" stopIfTrue="1">
      <formula>$B144=""</formula>
    </cfRule>
  </conditionalFormatting>
  <conditionalFormatting sqref="I144:I174">
    <cfRule type="expression" dxfId="17873" priority="17175" stopIfTrue="1">
      <formula>$B144=""</formula>
    </cfRule>
  </conditionalFormatting>
  <conditionalFormatting sqref="I144:I174">
    <cfRule type="expression" dxfId="17872" priority="17174" stopIfTrue="1">
      <formula>$B144=""</formula>
    </cfRule>
  </conditionalFormatting>
  <conditionalFormatting sqref="I144:I174">
    <cfRule type="expression" dxfId="17871" priority="17173" stopIfTrue="1">
      <formula>$B144=""</formula>
    </cfRule>
  </conditionalFormatting>
  <conditionalFormatting sqref="I144:I174">
    <cfRule type="expression" dxfId="17870" priority="17172" stopIfTrue="1">
      <formula>$B144=""</formula>
    </cfRule>
  </conditionalFormatting>
  <conditionalFormatting sqref="I144:I174">
    <cfRule type="expression" dxfId="17869" priority="17171" stopIfTrue="1">
      <formula>$B144=""</formula>
    </cfRule>
  </conditionalFormatting>
  <conditionalFormatting sqref="I144:I174">
    <cfRule type="expression" dxfId="17868" priority="17170" stopIfTrue="1">
      <formula>$B144=""</formula>
    </cfRule>
  </conditionalFormatting>
  <conditionalFormatting sqref="I144:I174">
    <cfRule type="expression" dxfId="17867" priority="17169" stopIfTrue="1">
      <formula>$B144=""</formula>
    </cfRule>
  </conditionalFormatting>
  <conditionalFormatting sqref="I144:I174">
    <cfRule type="expression" dxfId="17866" priority="17168" stopIfTrue="1">
      <formula>$B144=""</formula>
    </cfRule>
  </conditionalFormatting>
  <conditionalFormatting sqref="I144:I174">
    <cfRule type="expression" dxfId="17865" priority="17167" stopIfTrue="1">
      <formula>$B144=""</formula>
    </cfRule>
  </conditionalFormatting>
  <conditionalFormatting sqref="I144:I174">
    <cfRule type="expression" dxfId="17864" priority="17166" stopIfTrue="1">
      <formula>$B144=""</formula>
    </cfRule>
  </conditionalFormatting>
  <conditionalFormatting sqref="I144:I174">
    <cfRule type="expression" dxfId="17863" priority="17165" stopIfTrue="1">
      <formula>$B144=""</formula>
    </cfRule>
  </conditionalFormatting>
  <conditionalFormatting sqref="I144:I149">
    <cfRule type="expression" dxfId="17862" priority="17164" stopIfTrue="1">
      <formula>$B144=""</formula>
    </cfRule>
  </conditionalFormatting>
  <conditionalFormatting sqref="I144:I149">
    <cfRule type="expression" dxfId="17861" priority="17163" stopIfTrue="1">
      <formula>$B144=""</formula>
    </cfRule>
  </conditionalFormatting>
  <conditionalFormatting sqref="I144:I149">
    <cfRule type="expression" dxfId="17860" priority="17162" stopIfTrue="1">
      <formula>$B144=""</formula>
    </cfRule>
  </conditionalFormatting>
  <conditionalFormatting sqref="D153:H163">
    <cfRule type="expression" dxfId="17859" priority="17161" stopIfTrue="1">
      <formula>$B153=""</formula>
    </cfRule>
  </conditionalFormatting>
  <conditionalFormatting sqref="J144:M149">
    <cfRule type="expression" dxfId="17858" priority="17160" stopIfTrue="1">
      <formula>$B144=""</formula>
    </cfRule>
  </conditionalFormatting>
  <conditionalFormatting sqref="J150:M163">
    <cfRule type="expression" dxfId="17857" priority="17159" stopIfTrue="1">
      <formula>$B150=""</formula>
    </cfRule>
  </conditionalFormatting>
  <conditionalFormatting sqref="D144:M149 I150:I174">
    <cfRule type="expression" dxfId="17856" priority="17158" stopIfTrue="1">
      <formula>$B144=""</formula>
    </cfRule>
  </conditionalFormatting>
  <conditionalFormatting sqref="D144:M149 I150:I174">
    <cfRule type="expression" dxfId="17855" priority="17157" stopIfTrue="1">
      <formula>$B144=""</formula>
    </cfRule>
  </conditionalFormatting>
  <conditionalFormatting sqref="I144:I174">
    <cfRule type="expression" dxfId="17854" priority="17156" stopIfTrue="1">
      <formula>$B144=""</formula>
    </cfRule>
  </conditionalFormatting>
  <conditionalFormatting sqref="D144:H148">
    <cfRule type="expression" dxfId="17853" priority="17155" stopIfTrue="1">
      <formula>$B144=""</formula>
    </cfRule>
  </conditionalFormatting>
  <conditionalFormatting sqref="J144:M146">
    <cfRule type="expression" dxfId="17852" priority="17154" stopIfTrue="1">
      <formula>$B144=""</formula>
    </cfRule>
  </conditionalFormatting>
  <conditionalFormatting sqref="J147:M148">
    <cfRule type="expression" dxfId="17851" priority="17153" stopIfTrue="1">
      <formula>$B147=""</formula>
    </cfRule>
  </conditionalFormatting>
  <conditionalFormatting sqref="D149:H149">
    <cfRule type="expression" dxfId="17850" priority="17152" stopIfTrue="1">
      <formula>$B149=""</formula>
    </cfRule>
  </conditionalFormatting>
  <conditionalFormatting sqref="J149:M149">
    <cfRule type="expression" dxfId="17849" priority="17151" stopIfTrue="1">
      <formula>$B149=""</formula>
    </cfRule>
  </conditionalFormatting>
  <conditionalFormatting sqref="D144:H144">
    <cfRule type="expression" dxfId="17848" priority="17150" stopIfTrue="1">
      <formula>$B144=""</formula>
    </cfRule>
  </conditionalFormatting>
  <conditionalFormatting sqref="J144:M146">
    <cfRule type="expression" dxfId="17847" priority="17149" stopIfTrue="1">
      <formula>$B144=""</formula>
    </cfRule>
  </conditionalFormatting>
  <conditionalFormatting sqref="J147:M147">
    <cfRule type="expression" dxfId="17846" priority="17148" stopIfTrue="1">
      <formula>$B147=""</formula>
    </cfRule>
  </conditionalFormatting>
  <conditionalFormatting sqref="I148">
    <cfRule type="expression" dxfId="17845" priority="17147" stopIfTrue="1">
      <formula>$B148=""</formula>
    </cfRule>
  </conditionalFormatting>
  <conditionalFormatting sqref="I148">
    <cfRule type="expression" dxfId="17844" priority="17146" stopIfTrue="1">
      <formula>$B148=""</formula>
    </cfRule>
  </conditionalFormatting>
  <conditionalFormatting sqref="I148">
    <cfRule type="expression" dxfId="17843" priority="17145" stopIfTrue="1">
      <formula>$B148=""</formula>
    </cfRule>
  </conditionalFormatting>
  <conditionalFormatting sqref="D148:H149">
    <cfRule type="expression" dxfId="17842" priority="17144" stopIfTrue="1">
      <formula>$B148=""</formula>
    </cfRule>
  </conditionalFormatting>
  <conditionalFormatting sqref="J148:M149">
    <cfRule type="expression" dxfId="17841" priority="17143" stopIfTrue="1">
      <formula>$B148=""</formula>
    </cfRule>
  </conditionalFormatting>
  <conditionalFormatting sqref="I148">
    <cfRule type="expression" dxfId="17840" priority="17142" stopIfTrue="1">
      <formula>$B148=""</formula>
    </cfRule>
  </conditionalFormatting>
  <conditionalFormatting sqref="I148">
    <cfRule type="expression" dxfId="17839" priority="17141" stopIfTrue="1">
      <formula>$B148=""</formula>
    </cfRule>
  </conditionalFormatting>
  <conditionalFormatting sqref="J150:M157">
    <cfRule type="expression" dxfId="17838" priority="17140" stopIfTrue="1">
      <formula>$B150=""</formula>
    </cfRule>
  </conditionalFormatting>
  <conditionalFormatting sqref="D150:M157 I153:I174">
    <cfRule type="expression" dxfId="17837" priority="17139" stopIfTrue="1">
      <formula>$B150=""</formula>
    </cfRule>
  </conditionalFormatting>
  <conditionalFormatting sqref="D150:M157 I153:I174">
    <cfRule type="expression" dxfId="17836" priority="17138" stopIfTrue="1">
      <formula>$B150=""</formula>
    </cfRule>
  </conditionalFormatting>
  <conditionalFormatting sqref="I150:I174">
    <cfRule type="expression" dxfId="17835" priority="17137" stopIfTrue="1">
      <formula>$B150=""</formula>
    </cfRule>
  </conditionalFormatting>
  <conditionalFormatting sqref="D150:H151">
    <cfRule type="expression" dxfId="17834" priority="17136" stopIfTrue="1">
      <formula>$B150=""</formula>
    </cfRule>
  </conditionalFormatting>
  <conditionalFormatting sqref="D152:H156">
    <cfRule type="expression" dxfId="17833" priority="17135" stopIfTrue="1">
      <formula>$B152=""</formula>
    </cfRule>
  </conditionalFormatting>
  <conditionalFormatting sqref="J150:M154">
    <cfRule type="expression" dxfId="17832" priority="17134" stopIfTrue="1">
      <formula>$B150=""</formula>
    </cfRule>
  </conditionalFormatting>
  <conditionalFormatting sqref="J155:M156">
    <cfRule type="expression" dxfId="17831" priority="17133" stopIfTrue="1">
      <formula>$B155=""</formula>
    </cfRule>
  </conditionalFormatting>
  <conditionalFormatting sqref="D157:H157">
    <cfRule type="expression" dxfId="17830" priority="17132" stopIfTrue="1">
      <formula>$B157=""</formula>
    </cfRule>
  </conditionalFormatting>
  <conditionalFormatting sqref="J157:M157">
    <cfRule type="expression" dxfId="17829" priority="17131" stopIfTrue="1">
      <formula>$B157=""</formula>
    </cfRule>
  </conditionalFormatting>
  <conditionalFormatting sqref="D151:H152">
    <cfRule type="expression" dxfId="17828" priority="17130" stopIfTrue="1">
      <formula>$B151=""</formula>
    </cfRule>
  </conditionalFormatting>
  <conditionalFormatting sqref="J151:M154">
    <cfRule type="expression" dxfId="17827" priority="17129" stopIfTrue="1">
      <formula>$B151=""</formula>
    </cfRule>
  </conditionalFormatting>
  <conditionalFormatting sqref="J155:M155">
    <cfRule type="expression" dxfId="17826" priority="17128" stopIfTrue="1">
      <formula>$B155=""</formula>
    </cfRule>
  </conditionalFormatting>
  <conditionalFormatting sqref="I156">
    <cfRule type="expression" dxfId="17825" priority="17127" stopIfTrue="1">
      <formula>$B156=""</formula>
    </cfRule>
  </conditionalFormatting>
  <conditionalFormatting sqref="I156">
    <cfRule type="expression" dxfId="17824" priority="17126" stopIfTrue="1">
      <formula>$B156=""</formula>
    </cfRule>
  </conditionalFormatting>
  <conditionalFormatting sqref="I156">
    <cfRule type="expression" dxfId="17823" priority="17125" stopIfTrue="1">
      <formula>$B156=""</formula>
    </cfRule>
  </conditionalFormatting>
  <conditionalFormatting sqref="D156:H157">
    <cfRule type="expression" dxfId="17822" priority="17124" stopIfTrue="1">
      <formula>$B156=""</formula>
    </cfRule>
  </conditionalFormatting>
  <conditionalFormatting sqref="J156:M157">
    <cfRule type="expression" dxfId="17821" priority="17123" stopIfTrue="1">
      <formula>$B156=""</formula>
    </cfRule>
  </conditionalFormatting>
  <conditionalFormatting sqref="I156">
    <cfRule type="expression" dxfId="17820" priority="17122" stopIfTrue="1">
      <formula>$B156=""</formula>
    </cfRule>
  </conditionalFormatting>
  <conditionalFormatting sqref="I156">
    <cfRule type="expression" dxfId="17819" priority="17121" stopIfTrue="1">
      <formula>$B156=""</formula>
    </cfRule>
  </conditionalFormatting>
  <conditionalFormatting sqref="J157:M163">
    <cfRule type="expression" dxfId="17818" priority="17120" stopIfTrue="1">
      <formula>$B157=""</formula>
    </cfRule>
  </conditionalFormatting>
  <conditionalFormatting sqref="D157:M163">
    <cfRule type="expression" dxfId="17817" priority="17119" stopIfTrue="1">
      <formula>$B157=""</formula>
    </cfRule>
  </conditionalFormatting>
  <conditionalFormatting sqref="D157:M163">
    <cfRule type="expression" dxfId="17816" priority="17118" stopIfTrue="1">
      <formula>$B157=""</formula>
    </cfRule>
  </conditionalFormatting>
  <conditionalFormatting sqref="I157:I163">
    <cfRule type="expression" dxfId="17815" priority="17117" stopIfTrue="1">
      <formula>$B157=""</formula>
    </cfRule>
  </conditionalFormatting>
  <conditionalFormatting sqref="D157:H158">
    <cfRule type="expression" dxfId="17814" priority="17116" stopIfTrue="1">
      <formula>$B157=""</formula>
    </cfRule>
  </conditionalFormatting>
  <conditionalFormatting sqref="D159:H163">
    <cfRule type="expression" dxfId="17813" priority="17115" stopIfTrue="1">
      <formula>$B159=""</formula>
    </cfRule>
  </conditionalFormatting>
  <conditionalFormatting sqref="J157:M161">
    <cfRule type="expression" dxfId="17812" priority="17114" stopIfTrue="1">
      <formula>$B157=""</formula>
    </cfRule>
  </conditionalFormatting>
  <conditionalFormatting sqref="J162:M163">
    <cfRule type="expression" dxfId="17811" priority="17113" stopIfTrue="1">
      <formula>$B162=""</formula>
    </cfRule>
  </conditionalFormatting>
  <conditionalFormatting sqref="D158:H159">
    <cfRule type="expression" dxfId="17810" priority="17112" stopIfTrue="1">
      <formula>$B158=""</formula>
    </cfRule>
  </conditionalFormatting>
  <conditionalFormatting sqref="J158:M161">
    <cfRule type="expression" dxfId="17809" priority="17111" stopIfTrue="1">
      <formula>$B158=""</formula>
    </cfRule>
  </conditionalFormatting>
  <conditionalFormatting sqref="J162:M162">
    <cfRule type="expression" dxfId="17808" priority="17110" stopIfTrue="1">
      <formula>$B162=""</formula>
    </cfRule>
  </conditionalFormatting>
  <conditionalFormatting sqref="I163">
    <cfRule type="expression" dxfId="17807" priority="17109" stopIfTrue="1">
      <formula>$B163=""</formula>
    </cfRule>
  </conditionalFormatting>
  <conditionalFormatting sqref="I163">
    <cfRule type="expression" dxfId="17806" priority="17108" stopIfTrue="1">
      <formula>$B163=""</formula>
    </cfRule>
  </conditionalFormatting>
  <conditionalFormatting sqref="I163">
    <cfRule type="expression" dxfId="17805" priority="17107" stopIfTrue="1">
      <formula>$B163=""</formula>
    </cfRule>
  </conditionalFormatting>
  <conditionalFormatting sqref="D163:H163">
    <cfRule type="expression" dxfId="17804" priority="17106" stopIfTrue="1">
      <formula>$B163=""</formula>
    </cfRule>
  </conditionalFormatting>
  <conditionalFormatting sqref="J163:M163">
    <cfRule type="expression" dxfId="17803" priority="17105" stopIfTrue="1">
      <formula>$B163=""</formula>
    </cfRule>
  </conditionalFormatting>
  <conditionalFormatting sqref="I163">
    <cfRule type="expression" dxfId="17802" priority="17104" stopIfTrue="1">
      <formula>$B163=""</formula>
    </cfRule>
  </conditionalFormatting>
  <conditionalFormatting sqref="I163">
    <cfRule type="expression" dxfId="17801" priority="17103" stopIfTrue="1">
      <formula>$B163=""</formula>
    </cfRule>
  </conditionalFormatting>
  <conditionalFormatting sqref="I149:I174">
    <cfRule type="expression" dxfId="17800" priority="17102" stopIfTrue="1">
      <formula>$B149=""</formula>
    </cfRule>
  </conditionalFormatting>
  <conditionalFormatting sqref="I149:I174">
    <cfRule type="expression" dxfId="17799" priority="17101" stopIfTrue="1">
      <formula>$B149=""</formula>
    </cfRule>
  </conditionalFormatting>
  <conditionalFormatting sqref="I149:I174">
    <cfRule type="expression" dxfId="17798" priority="17100" stopIfTrue="1">
      <formula>$B149=""</formula>
    </cfRule>
  </conditionalFormatting>
  <conditionalFormatting sqref="I149:I174">
    <cfRule type="expression" dxfId="17797" priority="17099" stopIfTrue="1">
      <formula>$B149=""</formula>
    </cfRule>
  </conditionalFormatting>
  <conditionalFormatting sqref="I149:I174">
    <cfRule type="expression" dxfId="17796" priority="17098" stopIfTrue="1">
      <formula>$B149=""</formula>
    </cfRule>
  </conditionalFormatting>
  <conditionalFormatting sqref="I158:I160">
    <cfRule type="expression" dxfId="17795" priority="17097" stopIfTrue="1">
      <formula>$B158=""</formula>
    </cfRule>
  </conditionalFormatting>
  <conditionalFormatting sqref="I158:I160">
    <cfRule type="expression" dxfId="17794" priority="17096" stopIfTrue="1">
      <formula>$B158=""</formula>
    </cfRule>
  </conditionalFormatting>
  <conditionalFormatting sqref="I158:I160">
    <cfRule type="expression" dxfId="17793" priority="17095" stopIfTrue="1">
      <formula>$B158=""</formula>
    </cfRule>
  </conditionalFormatting>
  <conditionalFormatting sqref="I144:I149">
    <cfRule type="expression" dxfId="17792" priority="17094" stopIfTrue="1">
      <formula>$B144=""</formula>
    </cfRule>
  </conditionalFormatting>
  <conditionalFormatting sqref="I144:I149">
    <cfRule type="expression" dxfId="17791" priority="17093" stopIfTrue="1">
      <formula>$B144=""</formula>
    </cfRule>
  </conditionalFormatting>
  <conditionalFormatting sqref="I144:I149">
    <cfRule type="expression" dxfId="17790" priority="17092" stopIfTrue="1">
      <formula>$B144=""</formula>
    </cfRule>
  </conditionalFormatting>
  <conditionalFormatting sqref="I144:I149">
    <cfRule type="expression" dxfId="17789" priority="17091" stopIfTrue="1">
      <formula>$B144=""</formula>
    </cfRule>
  </conditionalFormatting>
  <conditionalFormatting sqref="I144:I149">
    <cfRule type="expression" dxfId="17788" priority="17090" stopIfTrue="1">
      <formula>$B144=""</formula>
    </cfRule>
  </conditionalFormatting>
  <conditionalFormatting sqref="I150:I174">
    <cfRule type="expression" dxfId="17787" priority="17089" stopIfTrue="1">
      <formula>$B150=""</formula>
    </cfRule>
  </conditionalFormatting>
  <conditionalFormatting sqref="I150:I174">
    <cfRule type="expression" dxfId="17786" priority="17088" stopIfTrue="1">
      <formula>$B150=""</formula>
    </cfRule>
  </conditionalFormatting>
  <conditionalFormatting sqref="I150:I174">
    <cfRule type="expression" dxfId="17785" priority="17087" stopIfTrue="1">
      <formula>$B150=""</formula>
    </cfRule>
  </conditionalFormatting>
  <conditionalFormatting sqref="I150:I174">
    <cfRule type="expression" dxfId="17784" priority="17086" stopIfTrue="1">
      <formula>$B150=""</formula>
    </cfRule>
  </conditionalFormatting>
  <conditionalFormatting sqref="I150:I174">
    <cfRule type="expression" dxfId="17783" priority="17085" stopIfTrue="1">
      <formula>$B150=""</formula>
    </cfRule>
  </conditionalFormatting>
  <conditionalFormatting sqref="I150:I174">
    <cfRule type="expression" dxfId="17782" priority="17084" stopIfTrue="1">
      <formula>$B150=""</formula>
    </cfRule>
  </conditionalFormatting>
  <conditionalFormatting sqref="I150:I174">
    <cfRule type="expression" dxfId="17781" priority="17083" stopIfTrue="1">
      <formula>$B150=""</formula>
    </cfRule>
  </conditionalFormatting>
  <conditionalFormatting sqref="I150:I174">
    <cfRule type="expression" dxfId="17780" priority="17082" stopIfTrue="1">
      <formula>$B150=""</formula>
    </cfRule>
  </conditionalFormatting>
  <conditionalFormatting sqref="I144:I145">
    <cfRule type="expression" dxfId="17779" priority="17081" stopIfTrue="1">
      <formula>$B144=""</formula>
    </cfRule>
  </conditionalFormatting>
  <conditionalFormatting sqref="I144:I145">
    <cfRule type="expression" dxfId="17778" priority="17080" stopIfTrue="1">
      <formula>$B144=""</formula>
    </cfRule>
  </conditionalFormatting>
  <conditionalFormatting sqref="I144:I145">
    <cfRule type="expression" dxfId="17777" priority="17079" stopIfTrue="1">
      <formula>$B144=""</formula>
    </cfRule>
  </conditionalFormatting>
  <conditionalFormatting sqref="I144:I145">
    <cfRule type="expression" dxfId="17776" priority="17078" stopIfTrue="1">
      <formula>$B144=""</formula>
    </cfRule>
  </conditionalFormatting>
  <conditionalFormatting sqref="I144:I145">
    <cfRule type="expression" dxfId="17775" priority="17077" stopIfTrue="1">
      <formula>$B144=""</formula>
    </cfRule>
  </conditionalFormatting>
  <conditionalFormatting sqref="I144:I145">
    <cfRule type="expression" dxfId="17774" priority="17076" stopIfTrue="1">
      <formula>$B144=""</formula>
    </cfRule>
  </conditionalFormatting>
  <conditionalFormatting sqref="I144:I145">
    <cfRule type="expression" dxfId="17773" priority="17075" stopIfTrue="1">
      <formula>$B144=""</formula>
    </cfRule>
  </conditionalFormatting>
  <conditionalFormatting sqref="I144:I145">
    <cfRule type="expression" dxfId="17772" priority="17074" stopIfTrue="1">
      <formula>$B144=""</formula>
    </cfRule>
  </conditionalFormatting>
  <conditionalFormatting sqref="I144:I145">
    <cfRule type="expression" dxfId="17771" priority="17073" stopIfTrue="1">
      <formula>$B144=""</formula>
    </cfRule>
  </conditionalFormatting>
  <conditionalFormatting sqref="I144:I145">
    <cfRule type="expression" dxfId="17770" priority="17072" stopIfTrue="1">
      <formula>$B144=""</formula>
    </cfRule>
  </conditionalFormatting>
  <conditionalFormatting sqref="I144:I145">
    <cfRule type="expression" dxfId="17769" priority="17071" stopIfTrue="1">
      <formula>$B144=""</formula>
    </cfRule>
  </conditionalFormatting>
  <conditionalFormatting sqref="I144:I145">
    <cfRule type="expression" dxfId="17768" priority="17070" stopIfTrue="1">
      <formula>$B144=""</formula>
    </cfRule>
  </conditionalFormatting>
  <conditionalFormatting sqref="I144:I145">
    <cfRule type="expression" dxfId="17767" priority="17069" stopIfTrue="1">
      <formula>$B144=""</formula>
    </cfRule>
  </conditionalFormatting>
  <conditionalFormatting sqref="I144:I145">
    <cfRule type="expression" dxfId="17766" priority="17068" stopIfTrue="1">
      <formula>$B144=""</formula>
    </cfRule>
  </conditionalFormatting>
  <conditionalFormatting sqref="I144:I145">
    <cfRule type="expression" dxfId="17765" priority="17067" stopIfTrue="1">
      <formula>$B144=""</formula>
    </cfRule>
  </conditionalFormatting>
  <conditionalFormatting sqref="I144:I145">
    <cfRule type="expression" dxfId="17764" priority="17066" stopIfTrue="1">
      <formula>$B144=""</formula>
    </cfRule>
  </conditionalFormatting>
  <conditionalFormatting sqref="I144:I145">
    <cfRule type="expression" dxfId="17763" priority="17065" stopIfTrue="1">
      <formula>$B144=""</formula>
    </cfRule>
  </conditionalFormatting>
  <conditionalFormatting sqref="I144:I145">
    <cfRule type="expression" dxfId="17762" priority="17064" stopIfTrue="1">
      <formula>$B144=""</formula>
    </cfRule>
  </conditionalFormatting>
  <conditionalFormatting sqref="I144:I145">
    <cfRule type="expression" dxfId="17761" priority="17063" stopIfTrue="1">
      <formula>$B144=""</formula>
    </cfRule>
  </conditionalFormatting>
  <conditionalFormatting sqref="I163:I199">
    <cfRule type="expression" dxfId="17760" priority="17062" stopIfTrue="1">
      <formula>$B163=""</formula>
    </cfRule>
  </conditionalFormatting>
  <conditionalFormatting sqref="I163:I199">
    <cfRule type="expression" dxfId="17759" priority="17061" stopIfTrue="1">
      <formula>$B163=""</formula>
    </cfRule>
  </conditionalFormatting>
  <conditionalFormatting sqref="I163:I199">
    <cfRule type="expression" dxfId="17758" priority="17060" stopIfTrue="1">
      <formula>$B163=""</formula>
    </cfRule>
  </conditionalFormatting>
  <conditionalFormatting sqref="I163:I199">
    <cfRule type="expression" dxfId="17757" priority="17059" stopIfTrue="1">
      <formula>$B163=""</formula>
    </cfRule>
  </conditionalFormatting>
  <conditionalFormatting sqref="I163:I199">
    <cfRule type="expression" dxfId="17756" priority="17058" stopIfTrue="1">
      <formula>$B163=""</formula>
    </cfRule>
  </conditionalFormatting>
  <conditionalFormatting sqref="I163:I199">
    <cfRule type="expression" dxfId="17755" priority="17057" stopIfTrue="1">
      <formula>$B163=""</formula>
    </cfRule>
  </conditionalFormatting>
  <conditionalFormatting sqref="I163:I165">
    <cfRule type="expression" dxfId="17754" priority="17056" stopIfTrue="1">
      <formula>$B163=""</formula>
    </cfRule>
  </conditionalFormatting>
  <conditionalFormatting sqref="I163:I165">
    <cfRule type="expression" dxfId="17753" priority="17055" stopIfTrue="1">
      <formula>$B163=""</formula>
    </cfRule>
  </conditionalFormatting>
  <conditionalFormatting sqref="I163:I165">
    <cfRule type="expression" dxfId="17752" priority="17054" stopIfTrue="1">
      <formula>$B163=""</formula>
    </cfRule>
  </conditionalFormatting>
  <conditionalFormatting sqref="I163:I199">
    <cfRule type="expression" dxfId="17751" priority="17053" stopIfTrue="1">
      <formula>$B163=""</formula>
    </cfRule>
  </conditionalFormatting>
  <conditionalFormatting sqref="I163:I199">
    <cfRule type="expression" dxfId="17750" priority="17052" stopIfTrue="1">
      <formula>$B163=""</formula>
    </cfRule>
  </conditionalFormatting>
  <conditionalFormatting sqref="I163:I199">
    <cfRule type="expression" dxfId="17749" priority="17051" stopIfTrue="1">
      <formula>$B163=""</formula>
    </cfRule>
  </conditionalFormatting>
  <conditionalFormatting sqref="I163:I199">
    <cfRule type="expression" dxfId="17748" priority="17050" stopIfTrue="1">
      <formula>$B163=""</formula>
    </cfRule>
  </conditionalFormatting>
  <conditionalFormatting sqref="I163:I199">
    <cfRule type="expression" dxfId="17747" priority="17049" stopIfTrue="1">
      <formula>$B163=""</formula>
    </cfRule>
  </conditionalFormatting>
  <conditionalFormatting sqref="I163:I199">
    <cfRule type="expression" dxfId="17746" priority="17048" stopIfTrue="1">
      <formula>$B163=""</formula>
    </cfRule>
  </conditionalFormatting>
  <conditionalFormatting sqref="I163:I199">
    <cfRule type="expression" dxfId="17745" priority="17047" stopIfTrue="1">
      <formula>$B163=""</formula>
    </cfRule>
  </conditionalFormatting>
  <conditionalFormatting sqref="I163:I199">
    <cfRule type="expression" dxfId="17744" priority="17046" stopIfTrue="1">
      <formula>$B163=""</formula>
    </cfRule>
  </conditionalFormatting>
  <conditionalFormatting sqref="I163:I199">
    <cfRule type="expression" dxfId="17743" priority="17045" stopIfTrue="1">
      <formula>$B163=""</formula>
    </cfRule>
  </conditionalFormatting>
  <conditionalFormatting sqref="I163:I199">
    <cfRule type="expression" dxfId="17742" priority="17044" stopIfTrue="1">
      <formula>$B163=""</formula>
    </cfRule>
  </conditionalFormatting>
  <conditionalFormatting sqref="I163:I199">
    <cfRule type="expression" dxfId="17741" priority="17043" stopIfTrue="1">
      <formula>$B163=""</formula>
    </cfRule>
  </conditionalFormatting>
  <conditionalFormatting sqref="I163:I199">
    <cfRule type="expression" dxfId="17740" priority="17042" stopIfTrue="1">
      <formula>$B163=""</formula>
    </cfRule>
  </conditionalFormatting>
  <conditionalFormatting sqref="I163:I199">
    <cfRule type="expression" dxfId="17739" priority="17041" stopIfTrue="1">
      <formula>$B163=""</formula>
    </cfRule>
  </conditionalFormatting>
  <conditionalFormatting sqref="I163:I199">
    <cfRule type="expression" dxfId="17738" priority="17040" stopIfTrue="1">
      <formula>$B163=""</formula>
    </cfRule>
  </conditionalFormatting>
  <conditionalFormatting sqref="I163:I199">
    <cfRule type="expression" dxfId="17737" priority="17039" stopIfTrue="1">
      <formula>$B163=""</formula>
    </cfRule>
  </conditionalFormatting>
  <conditionalFormatting sqref="I163:I199">
    <cfRule type="expression" dxfId="17736" priority="17038" stopIfTrue="1">
      <formula>$B163=""</formula>
    </cfRule>
  </conditionalFormatting>
  <conditionalFormatting sqref="D172:H182">
    <cfRule type="expression" dxfId="17735" priority="17037" stopIfTrue="1">
      <formula>$B172=""</formula>
    </cfRule>
  </conditionalFormatting>
  <conditionalFormatting sqref="J163:M168">
    <cfRule type="expression" dxfId="17734" priority="17036" stopIfTrue="1">
      <formula>$B163=""</formula>
    </cfRule>
  </conditionalFormatting>
  <conditionalFormatting sqref="J169:M183">
    <cfRule type="expression" dxfId="17733" priority="17035" stopIfTrue="1">
      <formula>$B169=""</formula>
    </cfRule>
  </conditionalFormatting>
  <conditionalFormatting sqref="D163:M168 I169:I199">
    <cfRule type="expression" dxfId="17732" priority="17034" stopIfTrue="1">
      <formula>$B163=""</formula>
    </cfRule>
  </conditionalFormatting>
  <conditionalFormatting sqref="D163:M168 I169:I199">
    <cfRule type="expression" dxfId="17731" priority="17033" stopIfTrue="1">
      <formula>$B163=""</formula>
    </cfRule>
  </conditionalFormatting>
  <conditionalFormatting sqref="I163:I199">
    <cfRule type="expression" dxfId="17730" priority="17032" stopIfTrue="1">
      <formula>$B163=""</formula>
    </cfRule>
  </conditionalFormatting>
  <conditionalFormatting sqref="D163:H167">
    <cfRule type="expression" dxfId="17729" priority="17031" stopIfTrue="1">
      <formula>$B163=""</formula>
    </cfRule>
  </conditionalFormatting>
  <conditionalFormatting sqref="J163:M165">
    <cfRule type="expression" dxfId="17728" priority="17030" stopIfTrue="1">
      <formula>$B163=""</formula>
    </cfRule>
  </conditionalFormatting>
  <conditionalFormatting sqref="J166:M167">
    <cfRule type="expression" dxfId="17727" priority="17029" stopIfTrue="1">
      <formula>$B166=""</formula>
    </cfRule>
  </conditionalFormatting>
  <conditionalFormatting sqref="D168:H168">
    <cfRule type="expression" dxfId="17726" priority="17028" stopIfTrue="1">
      <formula>$B168=""</formula>
    </cfRule>
  </conditionalFormatting>
  <conditionalFormatting sqref="J168:M168">
    <cfRule type="expression" dxfId="17725" priority="17027" stopIfTrue="1">
      <formula>$B168=""</formula>
    </cfRule>
  </conditionalFormatting>
  <conditionalFormatting sqref="D163:H163">
    <cfRule type="expression" dxfId="17724" priority="17026" stopIfTrue="1">
      <formula>$B163=""</formula>
    </cfRule>
  </conditionalFormatting>
  <conditionalFormatting sqref="J163:M165">
    <cfRule type="expression" dxfId="17723" priority="17025" stopIfTrue="1">
      <formula>$B163=""</formula>
    </cfRule>
  </conditionalFormatting>
  <conditionalFormatting sqref="J166:M166">
    <cfRule type="expression" dxfId="17722" priority="17024" stopIfTrue="1">
      <formula>$B166=""</formula>
    </cfRule>
  </conditionalFormatting>
  <conditionalFormatting sqref="I167">
    <cfRule type="expression" dxfId="17721" priority="17023" stopIfTrue="1">
      <formula>$B167=""</formula>
    </cfRule>
  </conditionalFormatting>
  <conditionalFormatting sqref="I167">
    <cfRule type="expression" dxfId="17720" priority="17022" stopIfTrue="1">
      <formula>$B167=""</formula>
    </cfRule>
  </conditionalFormatting>
  <conditionalFormatting sqref="I167">
    <cfRule type="expression" dxfId="17719" priority="17021" stopIfTrue="1">
      <formula>$B167=""</formula>
    </cfRule>
  </conditionalFormatting>
  <conditionalFormatting sqref="D167:H168">
    <cfRule type="expression" dxfId="17718" priority="17020" stopIfTrue="1">
      <formula>$B167=""</formula>
    </cfRule>
  </conditionalFormatting>
  <conditionalFormatting sqref="J167:M168">
    <cfRule type="expression" dxfId="17717" priority="17019" stopIfTrue="1">
      <formula>$B167=""</formula>
    </cfRule>
  </conditionalFormatting>
  <conditionalFormatting sqref="I167">
    <cfRule type="expression" dxfId="17716" priority="17018" stopIfTrue="1">
      <formula>$B167=""</formula>
    </cfRule>
  </conditionalFormatting>
  <conditionalFormatting sqref="I167">
    <cfRule type="expression" dxfId="17715" priority="17017" stopIfTrue="1">
      <formula>$B167=""</formula>
    </cfRule>
  </conditionalFormatting>
  <conditionalFormatting sqref="J169:M176">
    <cfRule type="expression" dxfId="17714" priority="17016" stopIfTrue="1">
      <formula>$B169=""</formula>
    </cfRule>
  </conditionalFormatting>
  <conditionalFormatting sqref="D169:M176">
    <cfRule type="expression" dxfId="17713" priority="17015" stopIfTrue="1">
      <formula>$B169=""</formula>
    </cfRule>
  </conditionalFormatting>
  <conditionalFormatting sqref="D169:M176">
    <cfRule type="expression" dxfId="17712" priority="17014" stopIfTrue="1">
      <formula>$B169=""</formula>
    </cfRule>
  </conditionalFormatting>
  <conditionalFormatting sqref="I169:I176">
    <cfRule type="expression" dxfId="17711" priority="17013" stopIfTrue="1">
      <formula>$B169=""</formula>
    </cfRule>
  </conditionalFormatting>
  <conditionalFormatting sqref="D169:H170">
    <cfRule type="expression" dxfId="17710" priority="17012" stopIfTrue="1">
      <formula>$B169=""</formula>
    </cfRule>
  </conditionalFormatting>
  <conditionalFormatting sqref="D171:H175">
    <cfRule type="expression" dxfId="17709" priority="17011" stopIfTrue="1">
      <formula>$B171=""</formula>
    </cfRule>
  </conditionalFormatting>
  <conditionalFormatting sqref="J169:M173">
    <cfRule type="expression" dxfId="17708" priority="17010" stopIfTrue="1">
      <formula>$B169=""</formula>
    </cfRule>
  </conditionalFormatting>
  <conditionalFormatting sqref="J174:M175">
    <cfRule type="expression" dxfId="17707" priority="17009" stopIfTrue="1">
      <formula>$B174=""</formula>
    </cfRule>
  </conditionalFormatting>
  <conditionalFormatting sqref="D176:H176">
    <cfRule type="expression" dxfId="17706" priority="17008" stopIfTrue="1">
      <formula>$B176=""</formula>
    </cfRule>
  </conditionalFormatting>
  <conditionalFormatting sqref="J176:M176">
    <cfRule type="expression" dxfId="17705" priority="17007" stopIfTrue="1">
      <formula>$B176=""</formula>
    </cfRule>
  </conditionalFormatting>
  <conditionalFormatting sqref="D170:H171">
    <cfRule type="expression" dxfId="17704" priority="17006" stopIfTrue="1">
      <formula>$B170=""</formula>
    </cfRule>
  </conditionalFormatting>
  <conditionalFormatting sqref="J170:M173">
    <cfRule type="expression" dxfId="17703" priority="17005" stopIfTrue="1">
      <formula>$B170=""</formula>
    </cfRule>
  </conditionalFormatting>
  <conditionalFormatting sqref="J174:M174">
    <cfRule type="expression" dxfId="17702" priority="17004" stopIfTrue="1">
      <formula>$B174=""</formula>
    </cfRule>
  </conditionalFormatting>
  <conditionalFormatting sqref="I175">
    <cfRule type="expression" dxfId="17701" priority="17003" stopIfTrue="1">
      <formula>$B175=""</formula>
    </cfRule>
  </conditionalFormatting>
  <conditionalFormatting sqref="I175">
    <cfRule type="expression" dxfId="17700" priority="17002" stopIfTrue="1">
      <formula>$B175=""</formula>
    </cfRule>
  </conditionalFormatting>
  <conditionalFormatting sqref="I175">
    <cfRule type="expression" dxfId="17699" priority="17001" stopIfTrue="1">
      <formula>$B175=""</formula>
    </cfRule>
  </conditionalFormatting>
  <conditionalFormatting sqref="D175:H176">
    <cfRule type="expression" dxfId="17698" priority="17000" stopIfTrue="1">
      <formula>$B175=""</formula>
    </cfRule>
  </conditionalFormatting>
  <conditionalFormatting sqref="J175:M176">
    <cfRule type="expression" dxfId="17697" priority="16999" stopIfTrue="1">
      <formula>$B175=""</formula>
    </cfRule>
  </conditionalFormatting>
  <conditionalFormatting sqref="I175">
    <cfRule type="expression" dxfId="17696" priority="16998" stopIfTrue="1">
      <formula>$B175=""</formula>
    </cfRule>
  </conditionalFormatting>
  <conditionalFormatting sqref="I175">
    <cfRule type="expression" dxfId="17695" priority="16997" stopIfTrue="1">
      <formula>$B175=""</formula>
    </cfRule>
  </conditionalFormatting>
  <conditionalFormatting sqref="J176:M183">
    <cfRule type="expression" dxfId="17694" priority="16996" stopIfTrue="1">
      <formula>$B176=""</formula>
    </cfRule>
  </conditionalFormatting>
  <conditionalFormatting sqref="D176:M183 I179:I199">
    <cfRule type="expression" dxfId="17693" priority="16995" stopIfTrue="1">
      <formula>$B176=""</formula>
    </cfRule>
  </conditionalFormatting>
  <conditionalFormatting sqref="D176:M183 I179:I199">
    <cfRule type="expression" dxfId="17692" priority="16994" stopIfTrue="1">
      <formula>$B176=""</formula>
    </cfRule>
  </conditionalFormatting>
  <conditionalFormatting sqref="I176:I199">
    <cfRule type="expression" dxfId="17691" priority="16993" stopIfTrue="1">
      <formula>$B176=""</formula>
    </cfRule>
  </conditionalFormatting>
  <conditionalFormatting sqref="D176:H177">
    <cfRule type="expression" dxfId="17690" priority="16992" stopIfTrue="1">
      <formula>$B176=""</formula>
    </cfRule>
  </conditionalFormatting>
  <conditionalFormatting sqref="D178:H182">
    <cfRule type="expression" dxfId="17689" priority="16991" stopIfTrue="1">
      <formula>$B178=""</formula>
    </cfRule>
  </conditionalFormatting>
  <conditionalFormatting sqref="J176:M180">
    <cfRule type="expression" dxfId="17688" priority="16990" stopIfTrue="1">
      <formula>$B176=""</formula>
    </cfRule>
  </conditionalFormatting>
  <conditionalFormatting sqref="J181:M182">
    <cfRule type="expression" dxfId="17687" priority="16989" stopIfTrue="1">
      <formula>$B181=""</formula>
    </cfRule>
  </conditionalFormatting>
  <conditionalFormatting sqref="D183:H183">
    <cfRule type="expression" dxfId="17686" priority="16988" stopIfTrue="1">
      <formula>$B183=""</formula>
    </cfRule>
  </conditionalFormatting>
  <conditionalFormatting sqref="J183:M183">
    <cfRule type="expression" dxfId="17685" priority="16987" stopIfTrue="1">
      <formula>$B183=""</formula>
    </cfRule>
  </conditionalFormatting>
  <conditionalFormatting sqref="D177:H178">
    <cfRule type="expression" dxfId="17684" priority="16986" stopIfTrue="1">
      <formula>$B177=""</formula>
    </cfRule>
  </conditionalFormatting>
  <conditionalFormatting sqref="J177:M180">
    <cfRule type="expression" dxfId="17683" priority="16985" stopIfTrue="1">
      <formula>$B177=""</formula>
    </cfRule>
  </conditionalFormatting>
  <conditionalFormatting sqref="J181:M181">
    <cfRule type="expression" dxfId="17682" priority="16984" stopIfTrue="1">
      <formula>$B181=""</formula>
    </cfRule>
  </conditionalFormatting>
  <conditionalFormatting sqref="I182">
    <cfRule type="expression" dxfId="17681" priority="16983" stopIfTrue="1">
      <formula>$B182=""</formula>
    </cfRule>
  </conditionalFormatting>
  <conditionalFormatting sqref="I182">
    <cfRule type="expression" dxfId="17680" priority="16982" stopIfTrue="1">
      <formula>$B182=""</formula>
    </cfRule>
  </conditionalFormatting>
  <conditionalFormatting sqref="I182">
    <cfRule type="expression" dxfId="17679" priority="16981" stopIfTrue="1">
      <formula>$B182=""</formula>
    </cfRule>
  </conditionalFormatting>
  <conditionalFormatting sqref="D182:H183">
    <cfRule type="expression" dxfId="17678" priority="16980" stopIfTrue="1">
      <formula>$B182=""</formula>
    </cfRule>
  </conditionalFormatting>
  <conditionalFormatting sqref="J182:M183">
    <cfRule type="expression" dxfId="17677" priority="16979" stopIfTrue="1">
      <formula>$B182=""</formula>
    </cfRule>
  </conditionalFormatting>
  <conditionalFormatting sqref="I182">
    <cfRule type="expression" dxfId="17676" priority="16978" stopIfTrue="1">
      <formula>$B182=""</formula>
    </cfRule>
  </conditionalFormatting>
  <conditionalFormatting sqref="I182">
    <cfRule type="expression" dxfId="17675" priority="16977" stopIfTrue="1">
      <formula>$B182=""</formula>
    </cfRule>
  </conditionalFormatting>
  <conditionalFormatting sqref="I168:I199">
    <cfRule type="expression" dxfId="17674" priority="16976" stopIfTrue="1">
      <formula>$B168=""</formula>
    </cfRule>
  </conditionalFormatting>
  <conditionalFormatting sqref="I168:I199">
    <cfRule type="expression" dxfId="17673" priority="16975" stopIfTrue="1">
      <formula>$B168=""</formula>
    </cfRule>
  </conditionalFormatting>
  <conditionalFormatting sqref="I168:I199">
    <cfRule type="expression" dxfId="17672" priority="16974" stopIfTrue="1">
      <formula>$B168=""</formula>
    </cfRule>
  </conditionalFormatting>
  <conditionalFormatting sqref="I168:I199">
    <cfRule type="expression" dxfId="17671" priority="16973" stopIfTrue="1">
      <formula>$B168=""</formula>
    </cfRule>
  </conditionalFormatting>
  <conditionalFormatting sqref="I168:I199">
    <cfRule type="expression" dxfId="17670" priority="16972" stopIfTrue="1">
      <formula>$B168=""</formula>
    </cfRule>
  </conditionalFormatting>
  <conditionalFormatting sqref="I177:I199">
    <cfRule type="expression" dxfId="17669" priority="16971" stopIfTrue="1">
      <formula>$B177=""</formula>
    </cfRule>
  </conditionalFormatting>
  <conditionalFormatting sqref="I177:I199">
    <cfRule type="expression" dxfId="17668" priority="16970" stopIfTrue="1">
      <formula>$B177=""</formula>
    </cfRule>
  </conditionalFormatting>
  <conditionalFormatting sqref="I177:I199">
    <cfRule type="expression" dxfId="17667" priority="16969" stopIfTrue="1">
      <formula>$B177=""</formula>
    </cfRule>
  </conditionalFormatting>
  <conditionalFormatting sqref="I163:I199">
    <cfRule type="expression" dxfId="17666" priority="16968" stopIfTrue="1">
      <formula>$B163=""</formula>
    </cfRule>
  </conditionalFormatting>
  <conditionalFormatting sqref="I163:I199">
    <cfRule type="expression" dxfId="17665" priority="16967" stopIfTrue="1">
      <formula>$B163=""</formula>
    </cfRule>
  </conditionalFormatting>
  <conditionalFormatting sqref="I163:I199">
    <cfRule type="expression" dxfId="17664" priority="16966" stopIfTrue="1">
      <formula>$B163=""</formula>
    </cfRule>
  </conditionalFormatting>
  <conditionalFormatting sqref="I163:I199">
    <cfRule type="expression" dxfId="17663" priority="16965" stopIfTrue="1">
      <formula>$B163=""</formula>
    </cfRule>
  </conditionalFormatting>
  <conditionalFormatting sqref="I163:I199">
    <cfRule type="expression" dxfId="17662" priority="16964" stopIfTrue="1">
      <formula>$B163=""</formula>
    </cfRule>
  </conditionalFormatting>
  <conditionalFormatting sqref="I169:I199">
    <cfRule type="expression" dxfId="17661" priority="16963" stopIfTrue="1">
      <formula>$B169=""</formula>
    </cfRule>
  </conditionalFormatting>
  <conditionalFormatting sqref="I169:I199">
    <cfRule type="expression" dxfId="17660" priority="16962" stopIfTrue="1">
      <formula>$B169=""</formula>
    </cfRule>
  </conditionalFormatting>
  <conditionalFormatting sqref="I169:I199">
    <cfRule type="expression" dxfId="17659" priority="16961" stopIfTrue="1">
      <formula>$B169=""</formula>
    </cfRule>
  </conditionalFormatting>
  <conditionalFormatting sqref="I169:I199">
    <cfRule type="expression" dxfId="17658" priority="16960" stopIfTrue="1">
      <formula>$B169=""</formula>
    </cfRule>
  </conditionalFormatting>
  <conditionalFormatting sqref="I169:I199">
    <cfRule type="expression" dxfId="17657" priority="16959" stopIfTrue="1">
      <formula>$B169=""</formula>
    </cfRule>
  </conditionalFormatting>
  <conditionalFormatting sqref="I169:I199">
    <cfRule type="expression" dxfId="17656" priority="16958" stopIfTrue="1">
      <formula>$B169=""</formula>
    </cfRule>
  </conditionalFormatting>
  <conditionalFormatting sqref="I169:I199">
    <cfRule type="expression" dxfId="17655" priority="16957" stopIfTrue="1">
      <formula>$B169=""</formula>
    </cfRule>
  </conditionalFormatting>
  <conditionalFormatting sqref="I169:I199">
    <cfRule type="expression" dxfId="17654" priority="16956" stopIfTrue="1">
      <formula>$B169=""</formula>
    </cfRule>
  </conditionalFormatting>
  <conditionalFormatting sqref="I163:I165">
    <cfRule type="expression" dxfId="17653" priority="16955" stopIfTrue="1">
      <formula>$B163=""</formula>
    </cfRule>
  </conditionalFormatting>
  <conditionalFormatting sqref="I163:I165">
    <cfRule type="expression" dxfId="17652" priority="16954" stopIfTrue="1">
      <formula>$B163=""</formula>
    </cfRule>
  </conditionalFormatting>
  <conditionalFormatting sqref="I163:I165">
    <cfRule type="expression" dxfId="17651" priority="16953" stopIfTrue="1">
      <formula>$B163=""</formula>
    </cfRule>
  </conditionalFormatting>
  <conditionalFormatting sqref="I163:I165">
    <cfRule type="expression" dxfId="17650" priority="16952" stopIfTrue="1">
      <formula>$B163=""</formula>
    </cfRule>
  </conditionalFormatting>
  <conditionalFormatting sqref="I163:I165">
    <cfRule type="expression" dxfId="17649" priority="16951" stopIfTrue="1">
      <formula>$B163=""</formula>
    </cfRule>
  </conditionalFormatting>
  <conditionalFormatting sqref="I163:I165">
    <cfRule type="expression" dxfId="17648" priority="16950" stopIfTrue="1">
      <formula>$B163=""</formula>
    </cfRule>
  </conditionalFormatting>
  <conditionalFormatting sqref="I163:I165">
    <cfRule type="expression" dxfId="17647" priority="16949" stopIfTrue="1">
      <formula>$B163=""</formula>
    </cfRule>
  </conditionalFormatting>
  <conditionalFormatting sqref="I163:I165">
    <cfRule type="expression" dxfId="17646" priority="16948" stopIfTrue="1">
      <formula>$B163=""</formula>
    </cfRule>
  </conditionalFormatting>
  <conditionalFormatting sqref="I163:I165">
    <cfRule type="expression" dxfId="17645" priority="16947" stopIfTrue="1">
      <formula>$B163=""</formula>
    </cfRule>
  </conditionalFormatting>
  <conditionalFormatting sqref="I163:I165">
    <cfRule type="expression" dxfId="17644" priority="16946" stopIfTrue="1">
      <formula>$B163=""</formula>
    </cfRule>
  </conditionalFormatting>
  <conditionalFormatting sqref="I163:I165">
    <cfRule type="expression" dxfId="17643" priority="16945" stopIfTrue="1">
      <formula>$B163=""</formula>
    </cfRule>
  </conditionalFormatting>
  <conditionalFormatting sqref="I163:I165">
    <cfRule type="expression" dxfId="17642" priority="16944" stopIfTrue="1">
      <formula>$B163=""</formula>
    </cfRule>
  </conditionalFormatting>
  <conditionalFormatting sqref="I163:I165">
    <cfRule type="expression" dxfId="17641" priority="16943" stopIfTrue="1">
      <formula>$B163=""</formula>
    </cfRule>
  </conditionalFormatting>
  <conditionalFormatting sqref="I163:I165">
    <cfRule type="expression" dxfId="17640" priority="16942" stopIfTrue="1">
      <formula>$B163=""</formula>
    </cfRule>
  </conditionalFormatting>
  <conditionalFormatting sqref="I163:I165">
    <cfRule type="expression" dxfId="17639" priority="16941" stopIfTrue="1">
      <formula>$B163=""</formula>
    </cfRule>
  </conditionalFormatting>
  <conditionalFormatting sqref="I163:I165">
    <cfRule type="expression" dxfId="17638" priority="16940" stopIfTrue="1">
      <formula>$B163=""</formula>
    </cfRule>
  </conditionalFormatting>
  <conditionalFormatting sqref="I163:I165">
    <cfRule type="expression" dxfId="17637" priority="16939" stopIfTrue="1">
      <formula>$B163=""</formula>
    </cfRule>
  </conditionalFormatting>
  <conditionalFormatting sqref="I163:I165">
    <cfRule type="expression" dxfId="17636" priority="16938" stopIfTrue="1">
      <formula>$B163=""</formula>
    </cfRule>
  </conditionalFormatting>
  <conditionalFormatting sqref="I163:I165">
    <cfRule type="expression" dxfId="17635" priority="16937" stopIfTrue="1">
      <formula>$B163=""</formula>
    </cfRule>
  </conditionalFormatting>
  <conditionalFormatting sqref="I183:I223">
    <cfRule type="expression" dxfId="17634" priority="16936" stopIfTrue="1">
      <formula>$B183=""</formula>
    </cfRule>
  </conditionalFormatting>
  <conditionalFormatting sqref="I183:I223">
    <cfRule type="expression" dxfId="17633" priority="16935" stopIfTrue="1">
      <formula>$B183=""</formula>
    </cfRule>
  </conditionalFormatting>
  <conditionalFormatting sqref="I183:I223">
    <cfRule type="expression" dxfId="17632" priority="16934" stopIfTrue="1">
      <formula>$B183=""</formula>
    </cfRule>
  </conditionalFormatting>
  <conditionalFormatting sqref="I183:I223">
    <cfRule type="expression" dxfId="17631" priority="16933" stopIfTrue="1">
      <formula>$B183=""</formula>
    </cfRule>
  </conditionalFormatting>
  <conditionalFormatting sqref="I183:I223">
    <cfRule type="expression" dxfId="17630" priority="16932" stopIfTrue="1">
      <formula>$B183=""</formula>
    </cfRule>
  </conditionalFormatting>
  <conditionalFormatting sqref="I183:I223">
    <cfRule type="expression" dxfId="17629" priority="16931" stopIfTrue="1">
      <formula>$B183=""</formula>
    </cfRule>
  </conditionalFormatting>
  <conditionalFormatting sqref="I183:I184">
    <cfRule type="expression" dxfId="17628" priority="16930" stopIfTrue="1">
      <formula>$B183=""</formula>
    </cfRule>
  </conditionalFormatting>
  <conditionalFormatting sqref="I183:I184">
    <cfRule type="expression" dxfId="17627" priority="16929" stopIfTrue="1">
      <formula>$B183=""</formula>
    </cfRule>
  </conditionalFormatting>
  <conditionalFormatting sqref="I183:I184">
    <cfRule type="expression" dxfId="17626" priority="16928" stopIfTrue="1">
      <formula>$B183=""</formula>
    </cfRule>
  </conditionalFormatting>
  <conditionalFormatting sqref="I183:I223">
    <cfRule type="expression" dxfId="17625" priority="16927" stopIfTrue="1">
      <formula>$B183=""</formula>
    </cfRule>
  </conditionalFormatting>
  <conditionalFormatting sqref="I183:I223">
    <cfRule type="expression" dxfId="17624" priority="16926" stopIfTrue="1">
      <formula>$B183=""</formula>
    </cfRule>
  </conditionalFormatting>
  <conditionalFormatting sqref="I183:I223">
    <cfRule type="expression" dxfId="17623" priority="16925" stopIfTrue="1">
      <formula>$B183=""</formula>
    </cfRule>
  </conditionalFormatting>
  <conditionalFormatting sqref="I183:I223">
    <cfRule type="expression" dxfId="17622" priority="16924" stopIfTrue="1">
      <formula>$B183=""</formula>
    </cfRule>
  </conditionalFormatting>
  <conditionalFormatting sqref="I183:I223">
    <cfRule type="expression" dxfId="17621" priority="16923" stopIfTrue="1">
      <formula>$B183=""</formula>
    </cfRule>
  </conditionalFormatting>
  <conditionalFormatting sqref="I183:I223">
    <cfRule type="expression" dxfId="17620" priority="16922" stopIfTrue="1">
      <formula>$B183=""</formula>
    </cfRule>
  </conditionalFormatting>
  <conditionalFormatting sqref="I183:I223">
    <cfRule type="expression" dxfId="17619" priority="16921" stopIfTrue="1">
      <formula>$B183=""</formula>
    </cfRule>
  </conditionalFormatting>
  <conditionalFormatting sqref="I183:I223">
    <cfRule type="expression" dxfId="17618" priority="16920" stopIfTrue="1">
      <formula>$B183=""</formula>
    </cfRule>
  </conditionalFormatting>
  <conditionalFormatting sqref="I183:I223">
    <cfRule type="expression" dxfId="17617" priority="16919" stopIfTrue="1">
      <formula>$B183=""</formula>
    </cfRule>
  </conditionalFormatting>
  <conditionalFormatting sqref="I183:I223">
    <cfRule type="expression" dxfId="17616" priority="16918" stopIfTrue="1">
      <formula>$B183=""</formula>
    </cfRule>
  </conditionalFormatting>
  <conditionalFormatting sqref="I183:I223">
    <cfRule type="expression" dxfId="17615" priority="16917" stopIfTrue="1">
      <formula>$B183=""</formula>
    </cfRule>
  </conditionalFormatting>
  <conditionalFormatting sqref="I183:I223">
    <cfRule type="expression" dxfId="17614" priority="16916" stopIfTrue="1">
      <formula>$B183=""</formula>
    </cfRule>
  </conditionalFormatting>
  <conditionalFormatting sqref="I183:I223">
    <cfRule type="expression" dxfId="17613" priority="16915" stopIfTrue="1">
      <formula>$B183=""</formula>
    </cfRule>
  </conditionalFormatting>
  <conditionalFormatting sqref="I183:I188">
    <cfRule type="expression" dxfId="17612" priority="16914" stopIfTrue="1">
      <formula>$B183=""</formula>
    </cfRule>
  </conditionalFormatting>
  <conditionalFormatting sqref="I183:I188">
    <cfRule type="expression" dxfId="17611" priority="16913" stopIfTrue="1">
      <formula>$B183=""</formula>
    </cfRule>
  </conditionalFormatting>
  <conditionalFormatting sqref="I183:I188">
    <cfRule type="expression" dxfId="17610" priority="16912" stopIfTrue="1">
      <formula>$B183=""</formula>
    </cfRule>
  </conditionalFormatting>
  <conditionalFormatting sqref="D192:H204">
    <cfRule type="expression" dxfId="17609" priority="16911" stopIfTrue="1">
      <formula>$B192=""</formula>
    </cfRule>
  </conditionalFormatting>
  <conditionalFormatting sqref="J183:M188">
    <cfRule type="expression" dxfId="17608" priority="16910" stopIfTrue="1">
      <formula>$B183=""</formula>
    </cfRule>
  </conditionalFormatting>
  <conditionalFormatting sqref="D183:M188 I189:I223">
    <cfRule type="expression" dxfId="17607" priority="16909" stopIfTrue="1">
      <formula>$B183=""</formula>
    </cfRule>
  </conditionalFormatting>
  <conditionalFormatting sqref="D183:M188 I189:I223">
    <cfRule type="expression" dxfId="17606" priority="16908" stopIfTrue="1">
      <formula>$B183=""</formula>
    </cfRule>
  </conditionalFormatting>
  <conditionalFormatting sqref="I183:I223">
    <cfRule type="expression" dxfId="17605" priority="16907" stopIfTrue="1">
      <formula>$B183=""</formula>
    </cfRule>
  </conditionalFormatting>
  <conditionalFormatting sqref="D183:H187">
    <cfRule type="expression" dxfId="17604" priority="16906" stopIfTrue="1">
      <formula>$B183=""</formula>
    </cfRule>
  </conditionalFormatting>
  <conditionalFormatting sqref="J183:M185">
    <cfRule type="expression" dxfId="17603" priority="16905" stopIfTrue="1">
      <formula>$B183=""</formula>
    </cfRule>
  </conditionalFormatting>
  <conditionalFormatting sqref="J186:M187">
    <cfRule type="expression" dxfId="17602" priority="16904" stopIfTrue="1">
      <formula>$B186=""</formula>
    </cfRule>
  </conditionalFormatting>
  <conditionalFormatting sqref="D188:H188">
    <cfRule type="expression" dxfId="17601" priority="16903" stopIfTrue="1">
      <formula>$B188=""</formula>
    </cfRule>
  </conditionalFormatting>
  <conditionalFormatting sqref="J188:M188">
    <cfRule type="expression" dxfId="17600" priority="16902" stopIfTrue="1">
      <formula>$B188=""</formula>
    </cfRule>
  </conditionalFormatting>
  <conditionalFormatting sqref="D183:H183">
    <cfRule type="expression" dxfId="17599" priority="16901" stopIfTrue="1">
      <formula>$B183=""</formula>
    </cfRule>
  </conditionalFormatting>
  <conditionalFormatting sqref="J183:M185">
    <cfRule type="expression" dxfId="17598" priority="16900" stopIfTrue="1">
      <formula>$B183=""</formula>
    </cfRule>
  </conditionalFormatting>
  <conditionalFormatting sqref="J186:M186">
    <cfRule type="expression" dxfId="17597" priority="16899" stopIfTrue="1">
      <formula>$B186=""</formula>
    </cfRule>
  </conditionalFormatting>
  <conditionalFormatting sqref="I187">
    <cfRule type="expression" dxfId="17596" priority="16898" stopIfTrue="1">
      <formula>$B187=""</formula>
    </cfRule>
  </conditionalFormatting>
  <conditionalFormatting sqref="I187">
    <cfRule type="expression" dxfId="17595" priority="16897" stopIfTrue="1">
      <formula>$B187=""</formula>
    </cfRule>
  </conditionalFormatting>
  <conditionalFormatting sqref="I187">
    <cfRule type="expression" dxfId="17594" priority="16896" stopIfTrue="1">
      <formula>$B187=""</formula>
    </cfRule>
  </conditionalFormatting>
  <conditionalFormatting sqref="D187:H188">
    <cfRule type="expression" dxfId="17593" priority="16895" stopIfTrue="1">
      <formula>$B187=""</formula>
    </cfRule>
  </conditionalFormatting>
  <conditionalFormatting sqref="J187:M188">
    <cfRule type="expression" dxfId="17592" priority="16894" stopIfTrue="1">
      <formula>$B187=""</formula>
    </cfRule>
  </conditionalFormatting>
  <conditionalFormatting sqref="I187">
    <cfRule type="expression" dxfId="17591" priority="16893" stopIfTrue="1">
      <formula>$B187=""</formula>
    </cfRule>
  </conditionalFormatting>
  <conditionalFormatting sqref="I187">
    <cfRule type="expression" dxfId="17590" priority="16892" stopIfTrue="1">
      <formula>$B187=""</formula>
    </cfRule>
  </conditionalFormatting>
  <conditionalFormatting sqref="J189:M196">
    <cfRule type="expression" dxfId="17589" priority="16891" stopIfTrue="1">
      <formula>$B189=""</formula>
    </cfRule>
  </conditionalFormatting>
  <conditionalFormatting sqref="D189:M196 I197:I223">
    <cfRule type="expression" dxfId="17588" priority="16890" stopIfTrue="1">
      <formula>$B189=""</formula>
    </cfRule>
  </conditionalFormatting>
  <conditionalFormatting sqref="D189:M196 I197:I223">
    <cfRule type="expression" dxfId="17587" priority="16889" stopIfTrue="1">
      <formula>$B189=""</formula>
    </cfRule>
  </conditionalFormatting>
  <conditionalFormatting sqref="I189:I223">
    <cfRule type="expression" dxfId="17586" priority="16888" stopIfTrue="1">
      <formula>$B189=""</formula>
    </cfRule>
  </conditionalFormatting>
  <conditionalFormatting sqref="D189:H190">
    <cfRule type="expression" dxfId="17585" priority="16887" stopIfTrue="1">
      <formula>$B189=""</formula>
    </cfRule>
  </conditionalFormatting>
  <conditionalFormatting sqref="D191:H195">
    <cfRule type="expression" dxfId="17584" priority="16886" stopIfTrue="1">
      <formula>$B191=""</formula>
    </cfRule>
  </conditionalFormatting>
  <conditionalFormatting sqref="J189:M193">
    <cfRule type="expression" dxfId="17583" priority="16885" stopIfTrue="1">
      <formula>$B189=""</formula>
    </cfRule>
  </conditionalFormatting>
  <conditionalFormatting sqref="J194:M195">
    <cfRule type="expression" dxfId="17582" priority="16884" stopIfTrue="1">
      <formula>$B194=""</formula>
    </cfRule>
  </conditionalFormatting>
  <conditionalFormatting sqref="D196:H196">
    <cfRule type="expression" dxfId="17581" priority="16883" stopIfTrue="1">
      <formula>$B196=""</formula>
    </cfRule>
  </conditionalFormatting>
  <conditionalFormatting sqref="J196:M196">
    <cfRule type="expression" dxfId="17580" priority="16882" stopIfTrue="1">
      <formula>$B196=""</formula>
    </cfRule>
  </conditionalFormatting>
  <conditionalFormatting sqref="D190:H191">
    <cfRule type="expression" dxfId="17579" priority="16881" stopIfTrue="1">
      <formula>$B190=""</formula>
    </cfRule>
  </conditionalFormatting>
  <conditionalFormatting sqref="J190:M193">
    <cfRule type="expression" dxfId="17578" priority="16880" stopIfTrue="1">
      <formula>$B190=""</formula>
    </cfRule>
  </conditionalFormatting>
  <conditionalFormatting sqref="J194:M194">
    <cfRule type="expression" dxfId="17577" priority="16879" stopIfTrue="1">
      <formula>$B194=""</formula>
    </cfRule>
  </conditionalFormatting>
  <conditionalFormatting sqref="I195">
    <cfRule type="expression" dxfId="17576" priority="16878" stopIfTrue="1">
      <formula>$B195=""</formula>
    </cfRule>
  </conditionalFormatting>
  <conditionalFormatting sqref="I195">
    <cfRule type="expression" dxfId="17575" priority="16877" stopIfTrue="1">
      <formula>$B195=""</formula>
    </cfRule>
  </conditionalFormatting>
  <conditionalFormatting sqref="I195">
    <cfRule type="expression" dxfId="17574" priority="16876" stopIfTrue="1">
      <formula>$B195=""</formula>
    </cfRule>
  </conditionalFormatting>
  <conditionalFormatting sqref="D195:H196">
    <cfRule type="expression" dxfId="17573" priority="16875" stopIfTrue="1">
      <formula>$B195=""</formula>
    </cfRule>
  </conditionalFormatting>
  <conditionalFormatting sqref="J195:M196">
    <cfRule type="expression" dxfId="17572" priority="16874" stopIfTrue="1">
      <formula>$B195=""</formula>
    </cfRule>
  </conditionalFormatting>
  <conditionalFormatting sqref="I195">
    <cfRule type="expression" dxfId="17571" priority="16873" stopIfTrue="1">
      <formula>$B195=""</formula>
    </cfRule>
  </conditionalFormatting>
  <conditionalFormatting sqref="I195">
    <cfRule type="expression" dxfId="17570" priority="16872" stopIfTrue="1">
      <formula>$B195=""</formula>
    </cfRule>
  </conditionalFormatting>
  <conditionalFormatting sqref="J196:M204">
    <cfRule type="expression" dxfId="17569" priority="16871" stopIfTrue="1">
      <formula>$B196=""</formula>
    </cfRule>
  </conditionalFormatting>
  <conditionalFormatting sqref="D196:M204 I202:I223">
    <cfRule type="expression" dxfId="17568" priority="16870" stopIfTrue="1">
      <formula>$B196=""</formula>
    </cfRule>
  </conditionalFormatting>
  <conditionalFormatting sqref="D196:M204 I202:I223">
    <cfRule type="expression" dxfId="17567" priority="16869" stopIfTrue="1">
      <formula>$B196=""</formula>
    </cfRule>
  </conditionalFormatting>
  <conditionalFormatting sqref="I196:I223">
    <cfRule type="expression" dxfId="17566" priority="16868" stopIfTrue="1">
      <formula>$B196=""</formula>
    </cfRule>
  </conditionalFormatting>
  <conditionalFormatting sqref="D196:H197">
    <cfRule type="expression" dxfId="17565" priority="16867" stopIfTrue="1">
      <formula>$B196=""</formula>
    </cfRule>
  </conditionalFormatting>
  <conditionalFormatting sqref="D198:H204">
    <cfRule type="expression" dxfId="17564" priority="16866" stopIfTrue="1">
      <formula>$B198=""</formula>
    </cfRule>
  </conditionalFormatting>
  <conditionalFormatting sqref="J196:M200">
    <cfRule type="expression" dxfId="17563" priority="16865" stopIfTrue="1">
      <formula>$B196=""</formula>
    </cfRule>
  </conditionalFormatting>
  <conditionalFormatting sqref="J201:M202">
    <cfRule type="expression" dxfId="17562" priority="16864" stopIfTrue="1">
      <formula>$B201=""</formula>
    </cfRule>
  </conditionalFormatting>
  <conditionalFormatting sqref="D197:H198">
    <cfRule type="expression" dxfId="17561" priority="16863" stopIfTrue="1">
      <formula>$B197=""</formula>
    </cfRule>
  </conditionalFormatting>
  <conditionalFormatting sqref="J197:M200">
    <cfRule type="expression" dxfId="17560" priority="16862" stopIfTrue="1">
      <formula>$B197=""</formula>
    </cfRule>
  </conditionalFormatting>
  <conditionalFormatting sqref="J201:M201">
    <cfRule type="expression" dxfId="17559" priority="16861" stopIfTrue="1">
      <formula>$B201=""</formula>
    </cfRule>
  </conditionalFormatting>
  <conditionalFormatting sqref="I202">
    <cfRule type="expression" dxfId="17558" priority="16860" stopIfTrue="1">
      <formula>$B202=""</formula>
    </cfRule>
  </conditionalFormatting>
  <conditionalFormatting sqref="I202">
    <cfRule type="expression" dxfId="17557" priority="16859" stopIfTrue="1">
      <formula>$B202=""</formula>
    </cfRule>
  </conditionalFormatting>
  <conditionalFormatting sqref="I202">
    <cfRule type="expression" dxfId="17556" priority="16858" stopIfTrue="1">
      <formula>$B202=""</formula>
    </cfRule>
  </conditionalFormatting>
  <conditionalFormatting sqref="D202:H202">
    <cfRule type="expression" dxfId="17555" priority="16857" stopIfTrue="1">
      <formula>$B202=""</formula>
    </cfRule>
  </conditionalFormatting>
  <conditionalFormatting sqref="J202:M202">
    <cfRule type="expression" dxfId="17554" priority="16856" stopIfTrue="1">
      <formula>$B202=""</formula>
    </cfRule>
  </conditionalFormatting>
  <conditionalFormatting sqref="I202">
    <cfRule type="expression" dxfId="17553" priority="16855" stopIfTrue="1">
      <formula>$B202=""</formula>
    </cfRule>
  </conditionalFormatting>
  <conditionalFormatting sqref="I202">
    <cfRule type="expression" dxfId="17552" priority="16854" stopIfTrue="1">
      <formula>$B202=""</formula>
    </cfRule>
  </conditionalFormatting>
  <conditionalFormatting sqref="I188:I223">
    <cfRule type="expression" dxfId="17551" priority="16853" stopIfTrue="1">
      <formula>$B188=""</formula>
    </cfRule>
  </conditionalFormatting>
  <conditionalFormatting sqref="I188:I223">
    <cfRule type="expression" dxfId="17550" priority="16852" stopIfTrue="1">
      <formula>$B188=""</formula>
    </cfRule>
  </conditionalFormatting>
  <conditionalFormatting sqref="I188:I223">
    <cfRule type="expression" dxfId="17549" priority="16851" stopIfTrue="1">
      <formula>$B188=""</formula>
    </cfRule>
  </conditionalFormatting>
  <conditionalFormatting sqref="I188:I223">
    <cfRule type="expression" dxfId="17548" priority="16850" stopIfTrue="1">
      <formula>$B188=""</formula>
    </cfRule>
  </conditionalFormatting>
  <conditionalFormatting sqref="I188:I223">
    <cfRule type="expression" dxfId="17547" priority="16849" stopIfTrue="1">
      <formula>$B188=""</formula>
    </cfRule>
  </conditionalFormatting>
  <conditionalFormatting sqref="I197:I199">
    <cfRule type="expression" dxfId="17546" priority="16848" stopIfTrue="1">
      <formula>$B197=""</formula>
    </cfRule>
  </conditionalFormatting>
  <conditionalFormatting sqref="I197:I199">
    <cfRule type="expression" dxfId="17545" priority="16847" stopIfTrue="1">
      <formula>$B197=""</formula>
    </cfRule>
  </conditionalFormatting>
  <conditionalFormatting sqref="I197:I199">
    <cfRule type="expression" dxfId="17544" priority="16846" stopIfTrue="1">
      <formula>$B197=""</formula>
    </cfRule>
  </conditionalFormatting>
  <conditionalFormatting sqref="I183:I188">
    <cfRule type="expression" dxfId="17543" priority="16845" stopIfTrue="1">
      <formula>$B183=""</formula>
    </cfRule>
  </conditionalFormatting>
  <conditionalFormatting sqref="I183:I188">
    <cfRule type="expression" dxfId="17542" priority="16844" stopIfTrue="1">
      <formula>$B183=""</formula>
    </cfRule>
  </conditionalFormatting>
  <conditionalFormatting sqref="I183:I188">
    <cfRule type="expression" dxfId="17541" priority="16843" stopIfTrue="1">
      <formula>$B183=""</formula>
    </cfRule>
  </conditionalFormatting>
  <conditionalFormatting sqref="I183:I188">
    <cfRule type="expression" dxfId="17540" priority="16842" stopIfTrue="1">
      <formula>$B183=""</formula>
    </cfRule>
  </conditionalFormatting>
  <conditionalFormatting sqref="I183:I188">
    <cfRule type="expression" dxfId="17539" priority="16841" stopIfTrue="1">
      <formula>$B183=""</formula>
    </cfRule>
  </conditionalFormatting>
  <conditionalFormatting sqref="I189:I223">
    <cfRule type="expression" dxfId="17538" priority="16840" stopIfTrue="1">
      <formula>$B189=""</formula>
    </cfRule>
  </conditionalFormatting>
  <conditionalFormatting sqref="I189:I223">
    <cfRule type="expression" dxfId="17537" priority="16839" stopIfTrue="1">
      <formula>$B189=""</formula>
    </cfRule>
  </conditionalFormatting>
  <conditionalFormatting sqref="I189:I223">
    <cfRule type="expression" dxfId="17536" priority="16838" stopIfTrue="1">
      <formula>$B189=""</formula>
    </cfRule>
  </conditionalFormatting>
  <conditionalFormatting sqref="I189:I223">
    <cfRule type="expression" dxfId="17535" priority="16837" stopIfTrue="1">
      <formula>$B189=""</formula>
    </cfRule>
  </conditionalFormatting>
  <conditionalFormatting sqref="I189:I223">
    <cfRule type="expression" dxfId="17534" priority="16836" stopIfTrue="1">
      <formula>$B189=""</formula>
    </cfRule>
  </conditionalFormatting>
  <conditionalFormatting sqref="I189:I223">
    <cfRule type="expression" dxfId="17533" priority="16835" stopIfTrue="1">
      <formula>$B189=""</formula>
    </cfRule>
  </conditionalFormatting>
  <conditionalFormatting sqref="I189:I223">
    <cfRule type="expression" dxfId="17532" priority="16834" stopIfTrue="1">
      <formula>$B189=""</formula>
    </cfRule>
  </conditionalFormatting>
  <conditionalFormatting sqref="I189:I223">
    <cfRule type="expression" dxfId="17531" priority="16833" stopIfTrue="1">
      <formula>$B189=""</formula>
    </cfRule>
  </conditionalFormatting>
  <conditionalFormatting sqref="I183:I184">
    <cfRule type="expression" dxfId="17530" priority="16832" stopIfTrue="1">
      <formula>$B183=""</formula>
    </cfRule>
  </conditionalFormatting>
  <conditionalFormatting sqref="I183:I184">
    <cfRule type="expression" dxfId="17529" priority="16831" stopIfTrue="1">
      <formula>$B183=""</formula>
    </cfRule>
  </conditionalFormatting>
  <conditionalFormatting sqref="I183:I184">
    <cfRule type="expression" dxfId="17528" priority="16830" stopIfTrue="1">
      <formula>$B183=""</formula>
    </cfRule>
  </conditionalFormatting>
  <conditionalFormatting sqref="I183:I184">
    <cfRule type="expression" dxfId="17527" priority="16829" stopIfTrue="1">
      <formula>$B183=""</formula>
    </cfRule>
  </conditionalFormatting>
  <conditionalFormatting sqref="I183:I184">
    <cfRule type="expression" dxfId="17526" priority="16828" stopIfTrue="1">
      <formula>$B183=""</formula>
    </cfRule>
  </conditionalFormatting>
  <conditionalFormatting sqref="I183:I184">
    <cfRule type="expression" dxfId="17525" priority="16827" stopIfTrue="1">
      <formula>$B183=""</formula>
    </cfRule>
  </conditionalFormatting>
  <conditionalFormatting sqref="I183:I184">
    <cfRule type="expression" dxfId="17524" priority="16826" stopIfTrue="1">
      <formula>$B183=""</formula>
    </cfRule>
  </conditionalFormatting>
  <conditionalFormatting sqref="I183:I184">
    <cfRule type="expression" dxfId="17523" priority="16825" stopIfTrue="1">
      <formula>$B183=""</formula>
    </cfRule>
  </conditionalFormatting>
  <conditionalFormatting sqref="I183:I184">
    <cfRule type="expression" dxfId="17522" priority="16824" stopIfTrue="1">
      <formula>$B183=""</formula>
    </cfRule>
  </conditionalFormatting>
  <conditionalFormatting sqref="I183:I184">
    <cfRule type="expression" dxfId="17521" priority="16823" stopIfTrue="1">
      <formula>$B183=""</formula>
    </cfRule>
  </conditionalFormatting>
  <conditionalFormatting sqref="I183:I184">
    <cfRule type="expression" dxfId="17520" priority="16822" stopIfTrue="1">
      <formula>$B183=""</formula>
    </cfRule>
  </conditionalFormatting>
  <conditionalFormatting sqref="I183:I184">
    <cfRule type="expression" dxfId="17519" priority="16821" stopIfTrue="1">
      <formula>$B183=""</formula>
    </cfRule>
  </conditionalFormatting>
  <conditionalFormatting sqref="I183:I184">
    <cfRule type="expression" dxfId="17518" priority="16820" stopIfTrue="1">
      <formula>$B183=""</formula>
    </cfRule>
  </conditionalFormatting>
  <conditionalFormatting sqref="I183:I184">
    <cfRule type="expression" dxfId="17517" priority="16819" stopIfTrue="1">
      <formula>$B183=""</formula>
    </cfRule>
  </conditionalFormatting>
  <conditionalFormatting sqref="I183:I184">
    <cfRule type="expression" dxfId="17516" priority="16818" stopIfTrue="1">
      <formula>$B183=""</formula>
    </cfRule>
  </conditionalFormatting>
  <conditionalFormatting sqref="I183:I184">
    <cfRule type="expression" dxfId="17515" priority="16817" stopIfTrue="1">
      <formula>$B183=""</formula>
    </cfRule>
  </conditionalFormatting>
  <conditionalFormatting sqref="I183:I184">
    <cfRule type="expression" dxfId="17514" priority="16816" stopIfTrue="1">
      <formula>$B183=""</formula>
    </cfRule>
  </conditionalFormatting>
  <conditionalFormatting sqref="I183:I184">
    <cfRule type="expression" dxfId="17513" priority="16815" stopIfTrue="1">
      <formula>$B183=""</formula>
    </cfRule>
  </conditionalFormatting>
  <conditionalFormatting sqref="I183:I184">
    <cfRule type="expression" dxfId="17512" priority="16814" stopIfTrue="1">
      <formula>$B183=""</formula>
    </cfRule>
  </conditionalFormatting>
  <conditionalFormatting sqref="I97:I130">
    <cfRule type="expression" dxfId="17511" priority="16813" stopIfTrue="1">
      <formula>$B97=""</formula>
    </cfRule>
  </conditionalFormatting>
  <conditionalFormatting sqref="I97:I130">
    <cfRule type="expression" dxfId="17510" priority="16812" stopIfTrue="1">
      <formula>$B97=""</formula>
    </cfRule>
  </conditionalFormatting>
  <conditionalFormatting sqref="I97:I130">
    <cfRule type="expression" dxfId="17509" priority="16811" stopIfTrue="1">
      <formula>$B97=""</formula>
    </cfRule>
  </conditionalFormatting>
  <conditionalFormatting sqref="I97:I130">
    <cfRule type="expression" dxfId="17508" priority="16810" stopIfTrue="1">
      <formula>$B97=""</formula>
    </cfRule>
  </conditionalFormatting>
  <conditionalFormatting sqref="I97:I130">
    <cfRule type="expression" dxfId="17507" priority="16809" stopIfTrue="1">
      <formula>$B97=""</formula>
    </cfRule>
  </conditionalFormatting>
  <conditionalFormatting sqref="I97:I130">
    <cfRule type="expression" dxfId="17506" priority="16808" stopIfTrue="1">
      <formula>$B97=""</formula>
    </cfRule>
  </conditionalFormatting>
  <conditionalFormatting sqref="I97:I130">
    <cfRule type="expression" dxfId="17505" priority="16807" stopIfTrue="1">
      <formula>$B97=""</formula>
    </cfRule>
  </conditionalFormatting>
  <conditionalFormatting sqref="I97:I130">
    <cfRule type="expression" dxfId="17504" priority="16806" stopIfTrue="1">
      <formula>$B97=""</formula>
    </cfRule>
  </conditionalFormatting>
  <conditionalFormatting sqref="I97:I130">
    <cfRule type="expression" dxfId="17503" priority="16805" stopIfTrue="1">
      <formula>$B97=""</formula>
    </cfRule>
  </conditionalFormatting>
  <conditionalFormatting sqref="I97:I130">
    <cfRule type="expression" dxfId="17502" priority="16804" stopIfTrue="1">
      <formula>$B97=""</formula>
    </cfRule>
  </conditionalFormatting>
  <conditionalFormatting sqref="I97:I130">
    <cfRule type="expression" dxfId="17501" priority="16803" stopIfTrue="1">
      <formula>$B97=""</formula>
    </cfRule>
  </conditionalFormatting>
  <conditionalFormatting sqref="I97:I130">
    <cfRule type="expression" dxfId="17500" priority="16802" stopIfTrue="1">
      <formula>$B97=""</formula>
    </cfRule>
  </conditionalFormatting>
  <conditionalFormatting sqref="I97:I130">
    <cfRule type="expression" dxfId="17499" priority="16801" stopIfTrue="1">
      <formula>$B97=""</formula>
    </cfRule>
  </conditionalFormatting>
  <conditionalFormatting sqref="I97:I130">
    <cfRule type="expression" dxfId="17498" priority="16800" stopIfTrue="1">
      <formula>$B97=""</formula>
    </cfRule>
  </conditionalFormatting>
  <conditionalFormatting sqref="I97:I130">
    <cfRule type="expression" dxfId="17497" priority="16799" stopIfTrue="1">
      <formula>$B97=""</formula>
    </cfRule>
  </conditionalFormatting>
  <conditionalFormatting sqref="I97:I130">
    <cfRule type="expression" dxfId="17496" priority="16798" stopIfTrue="1">
      <formula>$B97=""</formula>
    </cfRule>
  </conditionalFormatting>
  <conditionalFormatting sqref="I97:I130">
    <cfRule type="expression" dxfId="17495" priority="16797" stopIfTrue="1">
      <formula>$B97=""</formula>
    </cfRule>
  </conditionalFormatting>
  <conditionalFormatting sqref="I97:I130">
    <cfRule type="expression" dxfId="17494" priority="16796" stopIfTrue="1">
      <formula>$B97=""</formula>
    </cfRule>
  </conditionalFormatting>
  <conditionalFormatting sqref="I97:I130">
    <cfRule type="expression" dxfId="17493" priority="16795" stopIfTrue="1">
      <formula>$B97=""</formula>
    </cfRule>
  </conditionalFormatting>
  <conditionalFormatting sqref="I97:I130">
    <cfRule type="expression" dxfId="17492" priority="16794" stopIfTrue="1">
      <formula>$B97=""</formula>
    </cfRule>
  </conditionalFormatting>
  <conditionalFormatting sqref="I97:I130">
    <cfRule type="expression" dxfId="17491" priority="16793" stopIfTrue="1">
      <formula>$B97=""</formula>
    </cfRule>
  </conditionalFormatting>
  <conditionalFormatting sqref="I97:I130">
    <cfRule type="expression" dxfId="17490" priority="16792" stopIfTrue="1">
      <formula>$B97=""</formula>
    </cfRule>
  </conditionalFormatting>
  <conditionalFormatting sqref="I97:I130">
    <cfRule type="expression" dxfId="17489" priority="16791" stopIfTrue="1">
      <formula>$B97=""</formula>
    </cfRule>
  </conditionalFormatting>
  <conditionalFormatting sqref="I97:I130">
    <cfRule type="expression" dxfId="17488" priority="16790" stopIfTrue="1">
      <formula>$B97=""</formula>
    </cfRule>
  </conditionalFormatting>
  <conditionalFormatting sqref="I106">
    <cfRule type="expression" dxfId="17487" priority="16789" stopIfTrue="1">
      <formula>$B106=""</formula>
    </cfRule>
  </conditionalFormatting>
  <conditionalFormatting sqref="I106">
    <cfRule type="expression" dxfId="17486" priority="16788" stopIfTrue="1">
      <formula>$B106=""</formula>
    </cfRule>
  </conditionalFormatting>
  <conditionalFormatting sqref="I106">
    <cfRule type="expression" dxfId="17485" priority="16787" stopIfTrue="1">
      <formula>$B106=""</formula>
    </cfRule>
  </conditionalFormatting>
  <conditionalFormatting sqref="I106">
    <cfRule type="expression" dxfId="17484" priority="16786" stopIfTrue="1">
      <formula>$B106=""</formula>
    </cfRule>
  </conditionalFormatting>
  <conditionalFormatting sqref="I106">
    <cfRule type="expression" dxfId="17483" priority="16785" stopIfTrue="1">
      <formula>$B106=""</formula>
    </cfRule>
  </conditionalFormatting>
  <conditionalFormatting sqref="I106">
    <cfRule type="expression" dxfId="17482" priority="16784" stopIfTrue="1">
      <formula>$B106=""</formula>
    </cfRule>
  </conditionalFormatting>
  <conditionalFormatting sqref="I106">
    <cfRule type="expression" dxfId="17481" priority="16783" stopIfTrue="1">
      <formula>$B106=""</formula>
    </cfRule>
  </conditionalFormatting>
  <conditionalFormatting sqref="I106">
    <cfRule type="expression" dxfId="17480" priority="16782" stopIfTrue="1">
      <formula>$B106=""</formula>
    </cfRule>
  </conditionalFormatting>
  <conditionalFormatting sqref="I106">
    <cfRule type="expression" dxfId="17479" priority="16781" stopIfTrue="1">
      <formula>$B106=""</formula>
    </cfRule>
  </conditionalFormatting>
  <conditionalFormatting sqref="I106">
    <cfRule type="expression" dxfId="17478" priority="16780" stopIfTrue="1">
      <formula>$B106=""</formula>
    </cfRule>
  </conditionalFormatting>
  <conditionalFormatting sqref="I106">
    <cfRule type="expression" dxfId="17477" priority="16779" stopIfTrue="1">
      <formula>$B106=""</formula>
    </cfRule>
  </conditionalFormatting>
  <conditionalFormatting sqref="I106">
    <cfRule type="expression" dxfId="17476" priority="16778" stopIfTrue="1">
      <formula>$B106=""</formula>
    </cfRule>
  </conditionalFormatting>
  <conditionalFormatting sqref="I106">
    <cfRule type="expression" dxfId="17475" priority="16777" stopIfTrue="1">
      <formula>$B106=""</formula>
    </cfRule>
  </conditionalFormatting>
  <conditionalFormatting sqref="I106">
    <cfRule type="expression" dxfId="17474" priority="16776" stopIfTrue="1">
      <formula>$B106=""</formula>
    </cfRule>
  </conditionalFormatting>
  <conditionalFormatting sqref="I106">
    <cfRule type="expression" dxfId="17473" priority="16775" stopIfTrue="1">
      <formula>$B106=""</formula>
    </cfRule>
  </conditionalFormatting>
  <conditionalFormatting sqref="I106">
    <cfRule type="expression" dxfId="17472" priority="16774" stopIfTrue="1">
      <formula>$B106=""</formula>
    </cfRule>
  </conditionalFormatting>
  <conditionalFormatting sqref="I106">
    <cfRule type="expression" dxfId="17471" priority="16773" stopIfTrue="1">
      <formula>$B106=""</formula>
    </cfRule>
  </conditionalFormatting>
  <conditionalFormatting sqref="I106">
    <cfRule type="expression" dxfId="17470" priority="16772" stopIfTrue="1">
      <formula>$B106=""</formula>
    </cfRule>
  </conditionalFormatting>
  <conditionalFormatting sqref="I106">
    <cfRule type="expression" dxfId="17469" priority="16771" stopIfTrue="1">
      <formula>$B106=""</formula>
    </cfRule>
  </conditionalFormatting>
  <conditionalFormatting sqref="I106">
    <cfRule type="expression" dxfId="17468" priority="16770" stopIfTrue="1">
      <formula>$B106=""</formula>
    </cfRule>
  </conditionalFormatting>
  <conditionalFormatting sqref="I106">
    <cfRule type="expression" dxfId="17467" priority="16769" stopIfTrue="1">
      <formula>$B106=""</formula>
    </cfRule>
  </conditionalFormatting>
  <conditionalFormatting sqref="I106">
    <cfRule type="expression" dxfId="17466" priority="16768" stopIfTrue="1">
      <formula>$B106=""</formula>
    </cfRule>
  </conditionalFormatting>
  <conditionalFormatting sqref="I106">
    <cfRule type="expression" dxfId="17465" priority="16767" stopIfTrue="1">
      <formula>$B106=""</formula>
    </cfRule>
  </conditionalFormatting>
  <conditionalFormatting sqref="I106">
    <cfRule type="expression" dxfId="17464" priority="16766" stopIfTrue="1">
      <formula>$B106=""</formula>
    </cfRule>
  </conditionalFormatting>
  <conditionalFormatting sqref="I106">
    <cfRule type="expression" dxfId="17463" priority="16765" stopIfTrue="1">
      <formula>$B106=""</formula>
    </cfRule>
  </conditionalFormatting>
  <conditionalFormatting sqref="I106">
    <cfRule type="expression" dxfId="17462" priority="16764" stopIfTrue="1">
      <formula>$B106=""</formula>
    </cfRule>
  </conditionalFormatting>
  <conditionalFormatting sqref="I106">
    <cfRule type="expression" dxfId="17461" priority="16763" stopIfTrue="1">
      <formula>$B106=""</formula>
    </cfRule>
  </conditionalFormatting>
  <conditionalFormatting sqref="I106">
    <cfRule type="expression" dxfId="17460" priority="16762" stopIfTrue="1">
      <formula>$B106=""</formula>
    </cfRule>
  </conditionalFormatting>
  <conditionalFormatting sqref="I106">
    <cfRule type="expression" dxfId="17459" priority="16761" stopIfTrue="1">
      <formula>$B106=""</formula>
    </cfRule>
  </conditionalFormatting>
  <conditionalFormatting sqref="I106">
    <cfRule type="expression" dxfId="17458" priority="16760" stopIfTrue="1">
      <formula>$B106=""</formula>
    </cfRule>
  </conditionalFormatting>
  <conditionalFormatting sqref="I106">
    <cfRule type="expression" dxfId="17457" priority="16759" stopIfTrue="1">
      <formula>$B106=""</formula>
    </cfRule>
  </conditionalFormatting>
  <conditionalFormatting sqref="I106">
    <cfRule type="expression" dxfId="17456" priority="16758" stopIfTrue="1">
      <formula>$B106=""</formula>
    </cfRule>
  </conditionalFormatting>
  <conditionalFormatting sqref="I106">
    <cfRule type="expression" dxfId="17455" priority="16757" stopIfTrue="1">
      <formula>$B106=""</formula>
    </cfRule>
  </conditionalFormatting>
  <conditionalFormatting sqref="I106">
    <cfRule type="expression" dxfId="17454" priority="16756" stopIfTrue="1">
      <formula>$B106=""</formula>
    </cfRule>
  </conditionalFormatting>
  <conditionalFormatting sqref="I106">
    <cfRule type="expression" dxfId="17453" priority="16755" stopIfTrue="1">
      <formula>$B106=""</formula>
    </cfRule>
  </conditionalFormatting>
  <conditionalFormatting sqref="I106">
    <cfRule type="expression" dxfId="17452" priority="16754" stopIfTrue="1">
      <formula>$B106=""</formula>
    </cfRule>
  </conditionalFormatting>
  <conditionalFormatting sqref="I106">
    <cfRule type="expression" dxfId="17451" priority="16753" stopIfTrue="1">
      <formula>$B106=""</formula>
    </cfRule>
  </conditionalFormatting>
  <conditionalFormatting sqref="I106">
    <cfRule type="expression" dxfId="17450" priority="16752" stopIfTrue="1">
      <formula>$B106=""</formula>
    </cfRule>
  </conditionalFormatting>
  <conditionalFormatting sqref="I106">
    <cfRule type="expression" dxfId="17449" priority="16751" stopIfTrue="1">
      <formula>$B106=""</formula>
    </cfRule>
  </conditionalFormatting>
  <conditionalFormatting sqref="I106">
    <cfRule type="expression" dxfId="17448" priority="16750" stopIfTrue="1">
      <formula>$B106=""</formula>
    </cfRule>
  </conditionalFormatting>
  <conditionalFormatting sqref="I106">
    <cfRule type="expression" dxfId="17447" priority="16749" stopIfTrue="1">
      <formula>$B106=""</formula>
    </cfRule>
  </conditionalFormatting>
  <conditionalFormatting sqref="I106">
    <cfRule type="expression" dxfId="17446" priority="16748" stopIfTrue="1">
      <formula>$B106=""</formula>
    </cfRule>
  </conditionalFormatting>
  <conditionalFormatting sqref="I106">
    <cfRule type="expression" dxfId="17445" priority="16747" stopIfTrue="1">
      <formula>$B106=""</formula>
    </cfRule>
  </conditionalFormatting>
  <conditionalFormatting sqref="I106">
    <cfRule type="expression" dxfId="17444" priority="16746" stopIfTrue="1">
      <formula>$B106=""</formula>
    </cfRule>
  </conditionalFormatting>
  <conditionalFormatting sqref="I106">
    <cfRule type="expression" dxfId="17443" priority="16745" stopIfTrue="1">
      <formula>$B106=""</formula>
    </cfRule>
  </conditionalFormatting>
  <conditionalFormatting sqref="I106">
    <cfRule type="expression" dxfId="17442" priority="16744" stopIfTrue="1">
      <formula>$B106=""</formula>
    </cfRule>
  </conditionalFormatting>
  <conditionalFormatting sqref="I106">
    <cfRule type="expression" dxfId="17441" priority="16743" stopIfTrue="1">
      <formula>$B106=""</formula>
    </cfRule>
  </conditionalFormatting>
  <conditionalFormatting sqref="I106">
    <cfRule type="expression" dxfId="17440" priority="16742" stopIfTrue="1">
      <formula>$B106=""</formula>
    </cfRule>
  </conditionalFormatting>
  <conditionalFormatting sqref="I106">
    <cfRule type="expression" dxfId="17439" priority="16741" stopIfTrue="1">
      <formula>$B106=""</formula>
    </cfRule>
  </conditionalFormatting>
  <conditionalFormatting sqref="I106">
    <cfRule type="expression" dxfId="17438" priority="16740" stopIfTrue="1">
      <formula>$B106=""</formula>
    </cfRule>
  </conditionalFormatting>
  <conditionalFormatting sqref="I106">
    <cfRule type="expression" dxfId="17437" priority="16739" stopIfTrue="1">
      <formula>$B106=""</formula>
    </cfRule>
  </conditionalFormatting>
  <conditionalFormatting sqref="I106">
    <cfRule type="expression" dxfId="17436" priority="16738" stopIfTrue="1">
      <formula>$B106=""</formula>
    </cfRule>
  </conditionalFormatting>
  <conditionalFormatting sqref="I106">
    <cfRule type="expression" dxfId="17435" priority="16737" stopIfTrue="1">
      <formula>$B106=""</formula>
    </cfRule>
  </conditionalFormatting>
  <conditionalFormatting sqref="I106">
    <cfRule type="expression" dxfId="17434" priority="16736" stopIfTrue="1">
      <formula>$B106=""</formula>
    </cfRule>
  </conditionalFormatting>
  <conditionalFormatting sqref="I106">
    <cfRule type="expression" dxfId="17433" priority="16735" stopIfTrue="1">
      <formula>$B106=""</formula>
    </cfRule>
  </conditionalFormatting>
  <conditionalFormatting sqref="I106">
    <cfRule type="expression" dxfId="17432" priority="16734" stopIfTrue="1">
      <formula>$B106=""</formula>
    </cfRule>
  </conditionalFormatting>
  <conditionalFormatting sqref="I106">
    <cfRule type="expression" dxfId="17431" priority="16733" stopIfTrue="1">
      <formula>$B106=""</formula>
    </cfRule>
  </conditionalFormatting>
  <conditionalFormatting sqref="I106">
    <cfRule type="expression" dxfId="17430" priority="16732" stopIfTrue="1">
      <formula>$B106=""</formula>
    </cfRule>
  </conditionalFormatting>
  <conditionalFormatting sqref="I106">
    <cfRule type="expression" dxfId="17429" priority="16731" stopIfTrue="1">
      <formula>$B106=""</formula>
    </cfRule>
  </conditionalFormatting>
  <conditionalFormatting sqref="I106">
    <cfRule type="expression" dxfId="17428" priority="16730" stopIfTrue="1">
      <formula>$B106=""</formula>
    </cfRule>
  </conditionalFormatting>
  <conditionalFormatting sqref="I106">
    <cfRule type="expression" dxfId="17427" priority="16729" stopIfTrue="1">
      <formula>$B106=""</formula>
    </cfRule>
  </conditionalFormatting>
  <conditionalFormatting sqref="I106">
    <cfRule type="expression" dxfId="17426" priority="16728" stopIfTrue="1">
      <formula>$B106=""</formula>
    </cfRule>
  </conditionalFormatting>
  <conditionalFormatting sqref="I106">
    <cfRule type="expression" dxfId="17425" priority="16727" stopIfTrue="1">
      <formula>$B106=""</formula>
    </cfRule>
  </conditionalFormatting>
  <conditionalFormatting sqref="I106">
    <cfRule type="expression" dxfId="17424" priority="16726" stopIfTrue="1">
      <formula>$B106=""</formula>
    </cfRule>
  </conditionalFormatting>
  <conditionalFormatting sqref="I106">
    <cfRule type="expression" dxfId="17423" priority="16725" stopIfTrue="1">
      <formula>$B106=""</formula>
    </cfRule>
  </conditionalFormatting>
  <conditionalFormatting sqref="I106">
    <cfRule type="expression" dxfId="17422" priority="16724" stopIfTrue="1">
      <formula>$B106=""</formula>
    </cfRule>
  </conditionalFormatting>
  <conditionalFormatting sqref="I106">
    <cfRule type="expression" dxfId="17421" priority="16723" stopIfTrue="1">
      <formula>$B106=""</formula>
    </cfRule>
  </conditionalFormatting>
  <conditionalFormatting sqref="I106">
    <cfRule type="expression" dxfId="17420" priority="16722" stopIfTrue="1">
      <formula>$B106=""</formula>
    </cfRule>
  </conditionalFormatting>
  <conditionalFormatting sqref="I106">
    <cfRule type="expression" dxfId="17419" priority="16721" stopIfTrue="1">
      <formula>$B106=""</formula>
    </cfRule>
  </conditionalFormatting>
  <conditionalFormatting sqref="I106">
    <cfRule type="expression" dxfId="17418" priority="16720" stopIfTrue="1">
      <formula>$B106=""</formula>
    </cfRule>
  </conditionalFormatting>
  <conditionalFormatting sqref="I106">
    <cfRule type="expression" dxfId="17417" priority="16719" stopIfTrue="1">
      <formula>$B106=""</formula>
    </cfRule>
  </conditionalFormatting>
  <conditionalFormatting sqref="I128:I174">
    <cfRule type="expression" dxfId="17416" priority="16718" stopIfTrue="1">
      <formula>$B128=""</formula>
    </cfRule>
  </conditionalFormatting>
  <conditionalFormatting sqref="I128:I174">
    <cfRule type="expression" dxfId="17415" priority="16717" stopIfTrue="1">
      <formula>$B128=""</formula>
    </cfRule>
  </conditionalFormatting>
  <conditionalFormatting sqref="I128:I174">
    <cfRule type="expression" dxfId="17414" priority="16716" stopIfTrue="1">
      <formula>$B128=""</formula>
    </cfRule>
  </conditionalFormatting>
  <conditionalFormatting sqref="I128:I174">
    <cfRule type="expression" dxfId="17413" priority="16715" stopIfTrue="1">
      <formula>$B128=""</formula>
    </cfRule>
  </conditionalFormatting>
  <conditionalFormatting sqref="I128:I174">
    <cfRule type="expression" dxfId="17412" priority="16714" stopIfTrue="1">
      <formula>$B128=""</formula>
    </cfRule>
  </conditionalFormatting>
  <conditionalFormatting sqref="I128:I174">
    <cfRule type="expression" dxfId="17411" priority="16713" stopIfTrue="1">
      <formula>$B128=""</formula>
    </cfRule>
  </conditionalFormatting>
  <conditionalFormatting sqref="I128:I174">
    <cfRule type="expression" dxfId="17410" priority="16712" stopIfTrue="1">
      <formula>$B128=""</formula>
    </cfRule>
  </conditionalFormatting>
  <conditionalFormatting sqref="I128:I174">
    <cfRule type="expression" dxfId="17409" priority="16711" stopIfTrue="1">
      <formula>$B128=""</formula>
    </cfRule>
  </conditionalFormatting>
  <conditionalFormatting sqref="I128:I174">
    <cfRule type="expression" dxfId="17408" priority="16710" stopIfTrue="1">
      <formula>$B128=""</formula>
    </cfRule>
  </conditionalFormatting>
  <conditionalFormatting sqref="I128:I174">
    <cfRule type="expression" dxfId="17407" priority="16709" stopIfTrue="1">
      <formula>$B128=""</formula>
    </cfRule>
  </conditionalFormatting>
  <conditionalFormatting sqref="I128:I174">
    <cfRule type="expression" dxfId="17406" priority="16708" stopIfTrue="1">
      <formula>$B128=""</formula>
    </cfRule>
  </conditionalFormatting>
  <conditionalFormatting sqref="I128:I174">
    <cfRule type="expression" dxfId="17405" priority="16707" stopIfTrue="1">
      <formula>$B128=""</formula>
    </cfRule>
  </conditionalFormatting>
  <conditionalFormatting sqref="I128:I174">
    <cfRule type="expression" dxfId="17404" priority="16706" stopIfTrue="1">
      <formula>$B128=""</formula>
    </cfRule>
  </conditionalFormatting>
  <conditionalFormatting sqref="I128:I174">
    <cfRule type="expression" dxfId="17403" priority="16705" stopIfTrue="1">
      <formula>$B128=""</formula>
    </cfRule>
  </conditionalFormatting>
  <conditionalFormatting sqref="I128:I174">
    <cfRule type="expression" dxfId="17402" priority="16704" stopIfTrue="1">
      <formula>$B128=""</formula>
    </cfRule>
  </conditionalFormatting>
  <conditionalFormatting sqref="I128:I174">
    <cfRule type="expression" dxfId="17401" priority="16703" stopIfTrue="1">
      <formula>$B128=""</formula>
    </cfRule>
  </conditionalFormatting>
  <conditionalFormatting sqref="I128:I174">
    <cfRule type="expression" dxfId="17400" priority="16702" stopIfTrue="1">
      <formula>$B128=""</formula>
    </cfRule>
  </conditionalFormatting>
  <conditionalFormatting sqref="I128:I174">
    <cfRule type="expression" dxfId="17399" priority="16701" stopIfTrue="1">
      <formula>$B128=""</formula>
    </cfRule>
  </conditionalFormatting>
  <conditionalFormatting sqref="I128:I174">
    <cfRule type="expression" dxfId="17398" priority="16700" stopIfTrue="1">
      <formula>$B128=""</formula>
    </cfRule>
  </conditionalFormatting>
  <conditionalFormatting sqref="I128:I174">
    <cfRule type="expression" dxfId="17397" priority="16699" stopIfTrue="1">
      <formula>$B128=""</formula>
    </cfRule>
  </conditionalFormatting>
  <conditionalFormatting sqref="I128:I174">
    <cfRule type="expression" dxfId="17396" priority="16698" stopIfTrue="1">
      <formula>$B128=""</formula>
    </cfRule>
  </conditionalFormatting>
  <conditionalFormatting sqref="I128:I174">
    <cfRule type="expression" dxfId="17395" priority="16697" stopIfTrue="1">
      <formula>$B128=""</formula>
    </cfRule>
  </conditionalFormatting>
  <conditionalFormatting sqref="I128:I174">
    <cfRule type="expression" dxfId="17394" priority="16696" stopIfTrue="1">
      <formula>$B128=""</formula>
    </cfRule>
  </conditionalFormatting>
  <conditionalFormatting sqref="I128:I174">
    <cfRule type="expression" dxfId="17393" priority="16695" stopIfTrue="1">
      <formula>$B128=""</formula>
    </cfRule>
  </conditionalFormatting>
  <conditionalFormatting sqref="I128:I174">
    <cfRule type="expression" dxfId="17392" priority="16694" stopIfTrue="1">
      <formula>$B128=""</formula>
    </cfRule>
  </conditionalFormatting>
  <conditionalFormatting sqref="I128:I174">
    <cfRule type="expression" dxfId="17391" priority="16693" stopIfTrue="1">
      <formula>$B128=""</formula>
    </cfRule>
  </conditionalFormatting>
  <conditionalFormatting sqref="I128:I174">
    <cfRule type="expression" dxfId="17390" priority="16692" stopIfTrue="1">
      <formula>$B128=""</formula>
    </cfRule>
  </conditionalFormatting>
  <conditionalFormatting sqref="I128:I174">
    <cfRule type="expression" dxfId="17389" priority="16691" stopIfTrue="1">
      <formula>$B128=""</formula>
    </cfRule>
  </conditionalFormatting>
  <conditionalFormatting sqref="I128:I174">
    <cfRule type="expression" dxfId="17388" priority="16690" stopIfTrue="1">
      <formula>$B128=""</formula>
    </cfRule>
  </conditionalFormatting>
  <conditionalFormatting sqref="I128:I174">
    <cfRule type="expression" dxfId="17387" priority="16689" stopIfTrue="1">
      <formula>$B128=""</formula>
    </cfRule>
  </conditionalFormatting>
  <conditionalFormatting sqref="I129:I174">
    <cfRule type="expression" dxfId="17386" priority="16688" stopIfTrue="1">
      <formula>$B129=""</formula>
    </cfRule>
  </conditionalFormatting>
  <conditionalFormatting sqref="I129:I174">
    <cfRule type="expression" dxfId="17385" priority="16687" stopIfTrue="1">
      <formula>$B129=""</formula>
    </cfRule>
  </conditionalFormatting>
  <conditionalFormatting sqref="I129:I174">
    <cfRule type="expression" dxfId="17384" priority="16686" stopIfTrue="1">
      <formula>$B129=""</formula>
    </cfRule>
  </conditionalFormatting>
  <conditionalFormatting sqref="I129:I174">
    <cfRule type="expression" dxfId="17383" priority="16685" stopIfTrue="1">
      <formula>$B129=""</formula>
    </cfRule>
  </conditionalFormatting>
  <conditionalFormatting sqref="I129:I174">
    <cfRule type="expression" dxfId="17382" priority="16684" stopIfTrue="1">
      <formula>$B129=""</formula>
    </cfRule>
  </conditionalFormatting>
  <conditionalFormatting sqref="I157:I158">
    <cfRule type="expression" dxfId="17381" priority="16683" stopIfTrue="1">
      <formula>$B157=""</formula>
    </cfRule>
  </conditionalFormatting>
  <conditionalFormatting sqref="I157:I158">
    <cfRule type="expression" dxfId="17380" priority="16682" stopIfTrue="1">
      <formula>$B157=""</formula>
    </cfRule>
  </conditionalFormatting>
  <conditionalFormatting sqref="I157:I158">
    <cfRule type="expression" dxfId="17379" priority="16681" stopIfTrue="1">
      <formula>$B157=""</formula>
    </cfRule>
  </conditionalFormatting>
  <conditionalFormatting sqref="I157:I158">
    <cfRule type="expression" dxfId="17378" priority="16680" stopIfTrue="1">
      <formula>$B157=""</formula>
    </cfRule>
  </conditionalFormatting>
  <conditionalFormatting sqref="I157:I158">
    <cfRule type="expression" dxfId="17377" priority="16679" stopIfTrue="1">
      <formula>$B157=""</formula>
    </cfRule>
  </conditionalFormatting>
  <conditionalFormatting sqref="I157:I158">
    <cfRule type="expression" dxfId="17376" priority="16678" stopIfTrue="1">
      <formula>$B157=""</formula>
    </cfRule>
  </conditionalFormatting>
  <conditionalFormatting sqref="I157:I158">
    <cfRule type="expression" dxfId="17375" priority="16677" stopIfTrue="1">
      <formula>$B157=""</formula>
    </cfRule>
  </conditionalFormatting>
  <conditionalFormatting sqref="I157:I158">
    <cfRule type="expression" dxfId="17374" priority="16676" stopIfTrue="1">
      <formula>$B157=""</formula>
    </cfRule>
  </conditionalFormatting>
  <conditionalFormatting sqref="I157:I158">
    <cfRule type="expression" dxfId="17373" priority="16675" stopIfTrue="1">
      <formula>$B157=""</formula>
    </cfRule>
  </conditionalFormatting>
  <conditionalFormatting sqref="I157:I158">
    <cfRule type="expression" dxfId="17372" priority="16674" stopIfTrue="1">
      <formula>$B157=""</formula>
    </cfRule>
  </conditionalFormatting>
  <conditionalFormatting sqref="I157:I158">
    <cfRule type="expression" dxfId="17371" priority="16673" stopIfTrue="1">
      <formula>$B157=""</formula>
    </cfRule>
  </conditionalFormatting>
  <conditionalFormatting sqref="I157:I158">
    <cfRule type="expression" dxfId="17370" priority="16672" stopIfTrue="1">
      <formula>$B157=""</formula>
    </cfRule>
  </conditionalFormatting>
  <conditionalFormatting sqref="I157:I158">
    <cfRule type="expression" dxfId="17369" priority="16671" stopIfTrue="1">
      <formula>$B157=""</formula>
    </cfRule>
  </conditionalFormatting>
  <conditionalFormatting sqref="I157:I158">
    <cfRule type="expression" dxfId="17368" priority="16670" stopIfTrue="1">
      <formula>$B157=""</formula>
    </cfRule>
  </conditionalFormatting>
  <conditionalFormatting sqref="I157:I158">
    <cfRule type="expression" dxfId="17367" priority="16669" stopIfTrue="1">
      <formula>$B157=""</formula>
    </cfRule>
  </conditionalFormatting>
  <conditionalFormatting sqref="I157:I158">
    <cfRule type="expression" dxfId="17366" priority="16668" stopIfTrue="1">
      <formula>$B157=""</formula>
    </cfRule>
  </conditionalFormatting>
  <conditionalFormatting sqref="I157:I158">
    <cfRule type="expression" dxfId="17365" priority="16667" stopIfTrue="1">
      <formula>$B157=""</formula>
    </cfRule>
  </conditionalFormatting>
  <conditionalFormatting sqref="I157:I158">
    <cfRule type="expression" dxfId="17364" priority="16666" stopIfTrue="1">
      <formula>$B157=""</formula>
    </cfRule>
  </conditionalFormatting>
  <conditionalFormatting sqref="I157:I158">
    <cfRule type="expression" dxfId="17363" priority="16665" stopIfTrue="1">
      <formula>$B157=""</formula>
    </cfRule>
  </conditionalFormatting>
  <conditionalFormatting sqref="I157:I158">
    <cfRule type="expression" dxfId="17362" priority="16664" stopIfTrue="1">
      <formula>$B157=""</formula>
    </cfRule>
  </conditionalFormatting>
  <conditionalFormatting sqref="I157:I158">
    <cfRule type="expression" dxfId="17361" priority="16663" stopIfTrue="1">
      <formula>$B157=""</formula>
    </cfRule>
  </conditionalFormatting>
  <conditionalFormatting sqref="I157:I158">
    <cfRule type="expression" dxfId="17360" priority="16662" stopIfTrue="1">
      <formula>$B157=""</formula>
    </cfRule>
  </conditionalFormatting>
  <conditionalFormatting sqref="I157:I158">
    <cfRule type="expression" dxfId="17359" priority="16661" stopIfTrue="1">
      <formula>$B157=""</formula>
    </cfRule>
  </conditionalFormatting>
  <conditionalFormatting sqref="I157:I158">
    <cfRule type="expression" dxfId="17358" priority="16660" stopIfTrue="1">
      <formula>$B157=""</formula>
    </cfRule>
  </conditionalFormatting>
  <conditionalFormatting sqref="I157:I158">
    <cfRule type="expression" dxfId="17357" priority="16659" stopIfTrue="1">
      <formula>$B157=""</formula>
    </cfRule>
  </conditionalFormatting>
  <conditionalFormatting sqref="I157:I158">
    <cfRule type="expression" dxfId="17356" priority="16658" stopIfTrue="1">
      <formula>$B157=""</formula>
    </cfRule>
  </conditionalFormatting>
  <conditionalFormatting sqref="I157:I158">
    <cfRule type="expression" dxfId="17355" priority="16657" stopIfTrue="1">
      <formula>$B157=""</formula>
    </cfRule>
  </conditionalFormatting>
  <conditionalFormatting sqref="I157:I158">
    <cfRule type="expression" dxfId="17354" priority="16656" stopIfTrue="1">
      <formula>$B157=""</formula>
    </cfRule>
  </conditionalFormatting>
  <conditionalFormatting sqref="I157:I158">
    <cfRule type="expression" dxfId="17353" priority="16655" stopIfTrue="1">
      <formula>$B157=""</formula>
    </cfRule>
  </conditionalFormatting>
  <conditionalFormatting sqref="I157:I158">
    <cfRule type="expression" dxfId="17352" priority="16654" stopIfTrue="1">
      <formula>$B157=""</formula>
    </cfRule>
  </conditionalFormatting>
  <conditionalFormatting sqref="I157:I158">
    <cfRule type="expression" dxfId="17351" priority="16653" stopIfTrue="1">
      <formula>$B157=""</formula>
    </cfRule>
  </conditionalFormatting>
  <conditionalFormatting sqref="I157:I158">
    <cfRule type="expression" dxfId="17350" priority="16652" stopIfTrue="1">
      <formula>$B157=""</formula>
    </cfRule>
  </conditionalFormatting>
  <conditionalFormatting sqref="I157:I158">
    <cfRule type="expression" dxfId="17349" priority="16651" stopIfTrue="1">
      <formula>$B157=""</formula>
    </cfRule>
  </conditionalFormatting>
  <conditionalFormatting sqref="I157:I158">
    <cfRule type="expression" dxfId="17348" priority="16650" stopIfTrue="1">
      <formula>$B157=""</formula>
    </cfRule>
  </conditionalFormatting>
  <conditionalFormatting sqref="I157:I158">
    <cfRule type="expression" dxfId="17347" priority="16649" stopIfTrue="1">
      <formula>$B157=""</formula>
    </cfRule>
  </conditionalFormatting>
  <conditionalFormatting sqref="I157:I158">
    <cfRule type="expression" dxfId="17346" priority="16648" stopIfTrue="1">
      <formula>$B157=""</formula>
    </cfRule>
  </conditionalFormatting>
  <conditionalFormatting sqref="I157:I158">
    <cfRule type="expression" dxfId="17345" priority="16647" stopIfTrue="1">
      <formula>$B157=""</formula>
    </cfRule>
  </conditionalFormatting>
  <conditionalFormatting sqref="I157:I158">
    <cfRule type="expression" dxfId="17344" priority="16646" stopIfTrue="1">
      <formula>$B157=""</formula>
    </cfRule>
  </conditionalFormatting>
  <conditionalFormatting sqref="I157:I158">
    <cfRule type="expression" dxfId="17343" priority="16645" stopIfTrue="1">
      <formula>$B157=""</formula>
    </cfRule>
  </conditionalFormatting>
  <conditionalFormatting sqref="I157:I158">
    <cfRule type="expression" dxfId="17342" priority="16644" stopIfTrue="1">
      <formula>$B157=""</formula>
    </cfRule>
  </conditionalFormatting>
  <conditionalFormatting sqref="I157:I158">
    <cfRule type="expression" dxfId="17341" priority="16643" stopIfTrue="1">
      <formula>$B157=""</formula>
    </cfRule>
  </conditionalFormatting>
  <conditionalFormatting sqref="I157:I158">
    <cfRule type="expression" dxfId="17340" priority="16642" stopIfTrue="1">
      <formula>$B157=""</formula>
    </cfRule>
  </conditionalFormatting>
  <conditionalFormatting sqref="I157:I158">
    <cfRule type="expression" dxfId="17339" priority="16641" stopIfTrue="1">
      <formula>$B157=""</formula>
    </cfRule>
  </conditionalFormatting>
  <conditionalFormatting sqref="I157:I158">
    <cfRule type="expression" dxfId="17338" priority="16640" stopIfTrue="1">
      <formula>$B157=""</formula>
    </cfRule>
  </conditionalFormatting>
  <conditionalFormatting sqref="I157:I158">
    <cfRule type="expression" dxfId="17337" priority="16639" stopIfTrue="1">
      <formula>$B157=""</formula>
    </cfRule>
  </conditionalFormatting>
  <conditionalFormatting sqref="I157:I158">
    <cfRule type="expression" dxfId="17336" priority="16638" stopIfTrue="1">
      <formula>$B157=""</formula>
    </cfRule>
  </conditionalFormatting>
  <conditionalFormatting sqref="I157:I158">
    <cfRule type="expression" dxfId="17335" priority="16637" stopIfTrue="1">
      <formula>$B157=""</formula>
    </cfRule>
  </conditionalFormatting>
  <conditionalFormatting sqref="I157:I158">
    <cfRule type="expression" dxfId="17334" priority="16636" stopIfTrue="1">
      <formula>$B157=""</formula>
    </cfRule>
  </conditionalFormatting>
  <conditionalFormatting sqref="I157:I158">
    <cfRule type="expression" dxfId="17333" priority="16635" stopIfTrue="1">
      <formula>$B157=""</formula>
    </cfRule>
  </conditionalFormatting>
  <conditionalFormatting sqref="I157:I158">
    <cfRule type="expression" dxfId="17332" priority="16634" stopIfTrue="1">
      <formula>$B157=""</formula>
    </cfRule>
  </conditionalFormatting>
  <conditionalFormatting sqref="I157:I158">
    <cfRule type="expression" dxfId="17331" priority="16633" stopIfTrue="1">
      <formula>$B157=""</formula>
    </cfRule>
  </conditionalFormatting>
  <conditionalFormatting sqref="I157:I158">
    <cfRule type="expression" dxfId="17330" priority="16632" stopIfTrue="1">
      <formula>$B157=""</formula>
    </cfRule>
  </conditionalFormatting>
  <conditionalFormatting sqref="I157:I158">
    <cfRule type="expression" dxfId="17329" priority="16631" stopIfTrue="1">
      <formula>$B157=""</formula>
    </cfRule>
  </conditionalFormatting>
  <conditionalFormatting sqref="I157:I158">
    <cfRule type="expression" dxfId="17328" priority="16630" stopIfTrue="1">
      <formula>$B157=""</formula>
    </cfRule>
  </conditionalFormatting>
  <conditionalFormatting sqref="I157:I158">
    <cfRule type="expression" dxfId="17327" priority="16629" stopIfTrue="1">
      <formula>$B157=""</formula>
    </cfRule>
  </conditionalFormatting>
  <conditionalFormatting sqref="I157:I158">
    <cfRule type="expression" dxfId="17326" priority="16628" stopIfTrue="1">
      <formula>$B157=""</formula>
    </cfRule>
  </conditionalFormatting>
  <conditionalFormatting sqref="I157:I158">
    <cfRule type="expression" dxfId="17325" priority="16627" stopIfTrue="1">
      <formula>$B157=""</formula>
    </cfRule>
  </conditionalFormatting>
  <conditionalFormatting sqref="I157:I158">
    <cfRule type="expression" dxfId="17324" priority="16626" stopIfTrue="1">
      <formula>$B157=""</formula>
    </cfRule>
  </conditionalFormatting>
  <conditionalFormatting sqref="I157:I158">
    <cfRule type="expression" dxfId="17323" priority="16625" stopIfTrue="1">
      <formula>$B157=""</formula>
    </cfRule>
  </conditionalFormatting>
  <conditionalFormatting sqref="I157:I158">
    <cfRule type="expression" dxfId="17322" priority="16624" stopIfTrue="1">
      <formula>$B157=""</formula>
    </cfRule>
  </conditionalFormatting>
  <conditionalFormatting sqref="I157:I158">
    <cfRule type="expression" dxfId="17321" priority="16623" stopIfTrue="1">
      <formula>$B157=""</formula>
    </cfRule>
  </conditionalFormatting>
  <conditionalFormatting sqref="I157:I158">
    <cfRule type="expression" dxfId="17320" priority="16622" stopIfTrue="1">
      <formula>$B157=""</formula>
    </cfRule>
  </conditionalFormatting>
  <conditionalFormatting sqref="I157:I158">
    <cfRule type="expression" dxfId="17319" priority="16621" stopIfTrue="1">
      <formula>$B157=""</formula>
    </cfRule>
  </conditionalFormatting>
  <conditionalFormatting sqref="I157:I158">
    <cfRule type="expression" dxfId="17318" priority="16620" stopIfTrue="1">
      <formula>$B157=""</formula>
    </cfRule>
  </conditionalFormatting>
  <conditionalFormatting sqref="I157:I158">
    <cfRule type="expression" dxfId="17317" priority="16619" stopIfTrue="1">
      <formula>$B157=""</formula>
    </cfRule>
  </conditionalFormatting>
  <conditionalFormatting sqref="I157:I158">
    <cfRule type="expression" dxfId="17316" priority="16618" stopIfTrue="1">
      <formula>$B157=""</formula>
    </cfRule>
  </conditionalFormatting>
  <conditionalFormatting sqref="I157:I158">
    <cfRule type="expression" dxfId="17315" priority="16617" stopIfTrue="1">
      <formula>$B157=""</formula>
    </cfRule>
  </conditionalFormatting>
  <conditionalFormatting sqref="I157:I158">
    <cfRule type="expression" dxfId="17314" priority="16616" stopIfTrue="1">
      <formula>$B157=""</formula>
    </cfRule>
  </conditionalFormatting>
  <conditionalFormatting sqref="I157:I158">
    <cfRule type="expression" dxfId="17313" priority="16615" stopIfTrue="1">
      <formula>$B157=""</formula>
    </cfRule>
  </conditionalFormatting>
  <conditionalFormatting sqref="I157:I158">
    <cfRule type="expression" dxfId="17312" priority="16614" stopIfTrue="1">
      <formula>$B157=""</formula>
    </cfRule>
  </conditionalFormatting>
  <conditionalFormatting sqref="I157:I158">
    <cfRule type="expression" dxfId="17311" priority="16613" stopIfTrue="1">
      <formula>$B157=""</formula>
    </cfRule>
  </conditionalFormatting>
  <conditionalFormatting sqref="I157:I158">
    <cfRule type="expression" dxfId="17310" priority="16612" stopIfTrue="1">
      <formula>$B157=""</formula>
    </cfRule>
  </conditionalFormatting>
  <conditionalFormatting sqref="I157:I158">
    <cfRule type="expression" dxfId="17309" priority="16611" stopIfTrue="1">
      <formula>$B157=""</formula>
    </cfRule>
  </conditionalFormatting>
  <conditionalFormatting sqref="I157:I158">
    <cfRule type="expression" dxfId="17308" priority="16610" stopIfTrue="1">
      <formula>$B157=""</formula>
    </cfRule>
  </conditionalFormatting>
  <conditionalFormatting sqref="I157:I158">
    <cfRule type="expression" dxfId="17307" priority="16609" stopIfTrue="1">
      <formula>$B157=""</formula>
    </cfRule>
  </conditionalFormatting>
  <conditionalFormatting sqref="I157:I158">
    <cfRule type="expression" dxfId="17306" priority="16608" stopIfTrue="1">
      <formula>$B157=""</formula>
    </cfRule>
  </conditionalFormatting>
  <conditionalFormatting sqref="I157:I158">
    <cfRule type="expression" dxfId="17305" priority="16607" stopIfTrue="1">
      <formula>$B157=""</formula>
    </cfRule>
  </conditionalFormatting>
  <conditionalFormatting sqref="I157:I158">
    <cfRule type="expression" dxfId="17304" priority="16606" stopIfTrue="1">
      <formula>$B157=""</formula>
    </cfRule>
  </conditionalFormatting>
  <conditionalFormatting sqref="I157:I158">
    <cfRule type="expression" dxfId="17303" priority="16605" stopIfTrue="1">
      <formula>$B157=""</formula>
    </cfRule>
  </conditionalFormatting>
  <conditionalFormatting sqref="I157:I158">
    <cfRule type="expression" dxfId="17302" priority="16604" stopIfTrue="1">
      <formula>$B157=""</formula>
    </cfRule>
  </conditionalFormatting>
  <conditionalFormatting sqref="I157:I158">
    <cfRule type="expression" dxfId="17301" priority="16603" stopIfTrue="1">
      <formula>$B157=""</formula>
    </cfRule>
  </conditionalFormatting>
  <conditionalFormatting sqref="I157:I158">
    <cfRule type="expression" dxfId="17300" priority="16602" stopIfTrue="1">
      <formula>$B157=""</formula>
    </cfRule>
  </conditionalFormatting>
  <conditionalFormatting sqref="I157:I158">
    <cfRule type="expression" dxfId="17299" priority="16601" stopIfTrue="1">
      <formula>$B157=""</formula>
    </cfRule>
  </conditionalFormatting>
  <conditionalFormatting sqref="I157:I158">
    <cfRule type="expression" dxfId="17298" priority="16600" stopIfTrue="1">
      <formula>$B157=""</formula>
    </cfRule>
  </conditionalFormatting>
  <conditionalFormatting sqref="I157:I158">
    <cfRule type="expression" dxfId="17297" priority="16599" stopIfTrue="1">
      <formula>$B157=""</formula>
    </cfRule>
  </conditionalFormatting>
  <conditionalFormatting sqref="I157:I158">
    <cfRule type="expression" dxfId="17296" priority="16598" stopIfTrue="1">
      <formula>$B157=""</formula>
    </cfRule>
  </conditionalFormatting>
  <conditionalFormatting sqref="I157:I158">
    <cfRule type="expression" dxfId="17295" priority="16597" stopIfTrue="1">
      <formula>$B157=""</formula>
    </cfRule>
  </conditionalFormatting>
  <conditionalFormatting sqref="I157:I158">
    <cfRule type="expression" dxfId="17294" priority="16596" stopIfTrue="1">
      <formula>$B157=""</formula>
    </cfRule>
  </conditionalFormatting>
  <conditionalFormatting sqref="I157:I158">
    <cfRule type="expression" dxfId="17293" priority="16595" stopIfTrue="1">
      <formula>$B157=""</formula>
    </cfRule>
  </conditionalFormatting>
  <conditionalFormatting sqref="I157:I158">
    <cfRule type="expression" dxfId="17292" priority="16594" stopIfTrue="1">
      <formula>$B157=""</formula>
    </cfRule>
  </conditionalFormatting>
  <conditionalFormatting sqref="I157:I158">
    <cfRule type="expression" dxfId="17291" priority="16593" stopIfTrue="1">
      <formula>$B157=""</formula>
    </cfRule>
  </conditionalFormatting>
  <conditionalFormatting sqref="I157:I158">
    <cfRule type="expression" dxfId="17290" priority="16592" stopIfTrue="1">
      <formula>$B157=""</formula>
    </cfRule>
  </conditionalFormatting>
  <conditionalFormatting sqref="I157:I158">
    <cfRule type="expression" dxfId="17289" priority="16591" stopIfTrue="1">
      <formula>$B157=""</formula>
    </cfRule>
  </conditionalFormatting>
  <conditionalFormatting sqref="I157:I158">
    <cfRule type="expression" dxfId="17288" priority="16590" stopIfTrue="1">
      <formula>$B157=""</formula>
    </cfRule>
  </conditionalFormatting>
  <conditionalFormatting sqref="I157:I158">
    <cfRule type="expression" dxfId="17287" priority="16589" stopIfTrue="1">
      <formula>$B157=""</formula>
    </cfRule>
  </conditionalFormatting>
  <conditionalFormatting sqref="I157:I158">
    <cfRule type="expression" dxfId="17286" priority="16588" stopIfTrue="1">
      <formula>$B157=""</formula>
    </cfRule>
  </conditionalFormatting>
  <conditionalFormatting sqref="I157:I158">
    <cfRule type="expression" dxfId="17285" priority="16587" stopIfTrue="1">
      <formula>$B157=""</formula>
    </cfRule>
  </conditionalFormatting>
  <conditionalFormatting sqref="I157:I158">
    <cfRule type="expression" dxfId="17284" priority="16586" stopIfTrue="1">
      <formula>$B157=""</formula>
    </cfRule>
  </conditionalFormatting>
  <conditionalFormatting sqref="I157:I158">
    <cfRule type="expression" dxfId="17283" priority="16585" stopIfTrue="1">
      <formula>$B157=""</formula>
    </cfRule>
  </conditionalFormatting>
  <conditionalFormatting sqref="I157:I158">
    <cfRule type="expression" dxfId="17282" priority="16584" stopIfTrue="1">
      <formula>$B157=""</formula>
    </cfRule>
  </conditionalFormatting>
  <conditionalFormatting sqref="I157:I158">
    <cfRule type="expression" dxfId="17281" priority="16583" stopIfTrue="1">
      <formula>$B157=""</formula>
    </cfRule>
  </conditionalFormatting>
  <conditionalFormatting sqref="I157:I158">
    <cfRule type="expression" dxfId="17280" priority="16582" stopIfTrue="1">
      <formula>$B157=""</formula>
    </cfRule>
  </conditionalFormatting>
  <conditionalFormatting sqref="I157:I158">
    <cfRule type="expression" dxfId="17279" priority="16581" stopIfTrue="1">
      <formula>$B157=""</formula>
    </cfRule>
  </conditionalFormatting>
  <conditionalFormatting sqref="I157:I158">
    <cfRule type="expression" dxfId="17278" priority="16580" stopIfTrue="1">
      <formula>$B157=""</formula>
    </cfRule>
  </conditionalFormatting>
  <conditionalFormatting sqref="I157:I158">
    <cfRule type="expression" dxfId="17277" priority="16579" stopIfTrue="1">
      <formula>$B157=""</formula>
    </cfRule>
  </conditionalFormatting>
  <conditionalFormatting sqref="I157:I158">
    <cfRule type="expression" dxfId="17276" priority="16578" stopIfTrue="1">
      <formula>$B157=""</formula>
    </cfRule>
  </conditionalFormatting>
  <conditionalFormatting sqref="I157:I158">
    <cfRule type="expression" dxfId="17275" priority="16577" stopIfTrue="1">
      <formula>$B157=""</formula>
    </cfRule>
  </conditionalFormatting>
  <conditionalFormatting sqref="I157:I158">
    <cfRule type="expression" dxfId="17274" priority="16576" stopIfTrue="1">
      <formula>$B157=""</formula>
    </cfRule>
  </conditionalFormatting>
  <conditionalFormatting sqref="I159">
    <cfRule type="expression" dxfId="17273" priority="16575" stopIfTrue="1">
      <formula>$B159=""</formula>
    </cfRule>
  </conditionalFormatting>
  <conditionalFormatting sqref="I159">
    <cfRule type="expression" dxfId="17272" priority="16574" stopIfTrue="1">
      <formula>$B159=""</formula>
    </cfRule>
  </conditionalFormatting>
  <conditionalFormatting sqref="I159">
    <cfRule type="expression" dxfId="17271" priority="16573" stopIfTrue="1">
      <formula>$B159=""</formula>
    </cfRule>
  </conditionalFormatting>
  <conditionalFormatting sqref="I159">
    <cfRule type="expression" dxfId="17270" priority="16572" stopIfTrue="1">
      <formula>$B159=""</formula>
    </cfRule>
  </conditionalFormatting>
  <conditionalFormatting sqref="I159">
    <cfRule type="expression" dxfId="17269" priority="16571" stopIfTrue="1">
      <formula>$B159=""</formula>
    </cfRule>
  </conditionalFormatting>
  <conditionalFormatting sqref="I159">
    <cfRule type="expression" dxfId="17268" priority="16570" stopIfTrue="1">
      <formula>$B159=""</formula>
    </cfRule>
  </conditionalFormatting>
  <conditionalFormatting sqref="I159">
    <cfRule type="expression" dxfId="17267" priority="16569" stopIfTrue="1">
      <formula>$B159=""</formula>
    </cfRule>
  </conditionalFormatting>
  <conditionalFormatting sqref="I159">
    <cfRule type="expression" dxfId="17266" priority="16568" stopIfTrue="1">
      <formula>$B159=""</formula>
    </cfRule>
  </conditionalFormatting>
  <conditionalFormatting sqref="I159">
    <cfRule type="expression" dxfId="17265" priority="16567" stopIfTrue="1">
      <formula>$B159=""</formula>
    </cfRule>
  </conditionalFormatting>
  <conditionalFormatting sqref="I159">
    <cfRule type="expression" dxfId="17264" priority="16566" stopIfTrue="1">
      <formula>$B159=""</formula>
    </cfRule>
  </conditionalFormatting>
  <conditionalFormatting sqref="I159">
    <cfRule type="expression" dxfId="17263" priority="16565" stopIfTrue="1">
      <formula>$B159=""</formula>
    </cfRule>
  </conditionalFormatting>
  <conditionalFormatting sqref="I159">
    <cfRule type="expression" dxfId="17262" priority="16564" stopIfTrue="1">
      <formula>$B159=""</formula>
    </cfRule>
  </conditionalFormatting>
  <conditionalFormatting sqref="I159">
    <cfRule type="expression" dxfId="17261" priority="16563" stopIfTrue="1">
      <formula>$B159=""</formula>
    </cfRule>
  </conditionalFormatting>
  <conditionalFormatting sqref="I159">
    <cfRule type="expression" dxfId="17260" priority="16562" stopIfTrue="1">
      <formula>$B159=""</formula>
    </cfRule>
  </conditionalFormatting>
  <conditionalFormatting sqref="I159">
    <cfRule type="expression" dxfId="17259" priority="16561" stopIfTrue="1">
      <formula>$B159=""</formula>
    </cfRule>
  </conditionalFormatting>
  <conditionalFormatting sqref="I159">
    <cfRule type="expression" dxfId="17258" priority="16560" stopIfTrue="1">
      <formula>$B159=""</formula>
    </cfRule>
  </conditionalFormatting>
  <conditionalFormatting sqref="I159">
    <cfRule type="expression" dxfId="17257" priority="16559" stopIfTrue="1">
      <formula>$B159=""</formula>
    </cfRule>
  </conditionalFormatting>
  <conditionalFormatting sqref="I159">
    <cfRule type="expression" dxfId="17256" priority="16558" stopIfTrue="1">
      <formula>$B159=""</formula>
    </cfRule>
  </conditionalFormatting>
  <conditionalFormatting sqref="I159">
    <cfRule type="expression" dxfId="17255" priority="16557" stopIfTrue="1">
      <formula>$B159=""</formula>
    </cfRule>
  </conditionalFormatting>
  <conditionalFormatting sqref="I159">
    <cfRule type="expression" dxfId="17254" priority="16556" stopIfTrue="1">
      <formula>$B159=""</formula>
    </cfRule>
  </conditionalFormatting>
  <conditionalFormatting sqref="I159">
    <cfRule type="expression" dxfId="17253" priority="16555" stopIfTrue="1">
      <formula>$B159=""</formula>
    </cfRule>
  </conditionalFormatting>
  <conditionalFormatting sqref="I159">
    <cfRule type="expression" dxfId="17252" priority="16554" stopIfTrue="1">
      <formula>$B159=""</formula>
    </cfRule>
  </conditionalFormatting>
  <conditionalFormatting sqref="I159">
    <cfRule type="expression" dxfId="17251" priority="16553" stopIfTrue="1">
      <formula>$B159=""</formula>
    </cfRule>
  </conditionalFormatting>
  <conditionalFormatting sqref="I159">
    <cfRule type="expression" dxfId="17250" priority="16552" stopIfTrue="1">
      <formula>$B159=""</formula>
    </cfRule>
  </conditionalFormatting>
  <conditionalFormatting sqref="I159">
    <cfRule type="expression" dxfId="17249" priority="16551" stopIfTrue="1">
      <formula>$B159=""</formula>
    </cfRule>
  </conditionalFormatting>
  <conditionalFormatting sqref="I159">
    <cfRule type="expression" dxfId="17248" priority="16550" stopIfTrue="1">
      <formula>$B159=""</formula>
    </cfRule>
  </conditionalFormatting>
  <conditionalFormatting sqref="I159">
    <cfRule type="expression" dxfId="17247" priority="16549" stopIfTrue="1">
      <formula>$B159=""</formula>
    </cfRule>
  </conditionalFormatting>
  <conditionalFormatting sqref="I159">
    <cfRule type="expression" dxfId="17246" priority="16548" stopIfTrue="1">
      <formula>$B159=""</formula>
    </cfRule>
  </conditionalFormatting>
  <conditionalFormatting sqref="I159">
    <cfRule type="expression" dxfId="17245" priority="16547" stopIfTrue="1">
      <formula>$B159=""</formula>
    </cfRule>
  </conditionalFormatting>
  <conditionalFormatting sqref="I159">
    <cfRule type="expression" dxfId="17244" priority="16546" stopIfTrue="1">
      <formula>$B159=""</formula>
    </cfRule>
  </conditionalFormatting>
  <conditionalFormatting sqref="I159">
    <cfRule type="expression" dxfId="17243" priority="16545" stopIfTrue="1">
      <formula>$B159=""</formula>
    </cfRule>
  </conditionalFormatting>
  <conditionalFormatting sqref="I159">
    <cfRule type="expression" dxfId="17242" priority="16544" stopIfTrue="1">
      <formula>$B159=""</formula>
    </cfRule>
  </conditionalFormatting>
  <conditionalFormatting sqref="I159">
    <cfRule type="expression" dxfId="17241" priority="16543" stopIfTrue="1">
      <formula>$B159=""</formula>
    </cfRule>
  </conditionalFormatting>
  <conditionalFormatting sqref="I159">
    <cfRule type="expression" dxfId="17240" priority="16542" stopIfTrue="1">
      <formula>$B159=""</formula>
    </cfRule>
  </conditionalFormatting>
  <conditionalFormatting sqref="I159">
    <cfRule type="expression" dxfId="17239" priority="16541" stopIfTrue="1">
      <formula>$B159=""</formula>
    </cfRule>
  </conditionalFormatting>
  <conditionalFormatting sqref="I159">
    <cfRule type="expression" dxfId="17238" priority="16540" stopIfTrue="1">
      <formula>$B159=""</formula>
    </cfRule>
  </conditionalFormatting>
  <conditionalFormatting sqref="I159">
    <cfRule type="expression" dxfId="17237" priority="16539" stopIfTrue="1">
      <formula>$B159=""</formula>
    </cfRule>
  </conditionalFormatting>
  <conditionalFormatting sqref="I159">
    <cfRule type="expression" dxfId="17236" priority="16538" stopIfTrue="1">
      <formula>$B159=""</formula>
    </cfRule>
  </conditionalFormatting>
  <conditionalFormatting sqref="I159">
    <cfRule type="expression" dxfId="17235" priority="16537" stopIfTrue="1">
      <formula>$B159=""</formula>
    </cfRule>
  </conditionalFormatting>
  <conditionalFormatting sqref="I159">
    <cfRule type="expression" dxfId="17234" priority="16536" stopIfTrue="1">
      <formula>$B159=""</formula>
    </cfRule>
  </conditionalFormatting>
  <conditionalFormatting sqref="I159">
    <cfRule type="expression" dxfId="17233" priority="16535" stopIfTrue="1">
      <formula>$B159=""</formula>
    </cfRule>
  </conditionalFormatting>
  <conditionalFormatting sqref="I159">
    <cfRule type="expression" dxfId="17232" priority="16534" stopIfTrue="1">
      <formula>$B159=""</formula>
    </cfRule>
  </conditionalFormatting>
  <conditionalFormatting sqref="I159">
    <cfRule type="expression" dxfId="17231" priority="16533" stopIfTrue="1">
      <formula>$B159=""</formula>
    </cfRule>
  </conditionalFormatting>
  <conditionalFormatting sqref="I159">
    <cfRule type="expression" dxfId="17230" priority="16532" stopIfTrue="1">
      <formula>$B159=""</formula>
    </cfRule>
  </conditionalFormatting>
  <conditionalFormatting sqref="I159">
    <cfRule type="expression" dxfId="17229" priority="16531" stopIfTrue="1">
      <formula>$B159=""</formula>
    </cfRule>
  </conditionalFormatting>
  <conditionalFormatting sqref="I159">
    <cfRule type="expression" dxfId="17228" priority="16530" stopIfTrue="1">
      <formula>$B159=""</formula>
    </cfRule>
  </conditionalFormatting>
  <conditionalFormatting sqref="I159">
    <cfRule type="expression" dxfId="17227" priority="16529" stopIfTrue="1">
      <formula>$B159=""</formula>
    </cfRule>
  </conditionalFormatting>
  <conditionalFormatting sqref="I159">
    <cfRule type="expression" dxfId="17226" priority="16528" stopIfTrue="1">
      <formula>$B159=""</formula>
    </cfRule>
  </conditionalFormatting>
  <conditionalFormatting sqref="I159">
    <cfRule type="expression" dxfId="17225" priority="16527" stopIfTrue="1">
      <formula>$B159=""</formula>
    </cfRule>
  </conditionalFormatting>
  <conditionalFormatting sqref="I159">
    <cfRule type="expression" dxfId="17224" priority="16526" stopIfTrue="1">
      <formula>$B159=""</formula>
    </cfRule>
  </conditionalFormatting>
  <conditionalFormatting sqref="I159">
    <cfRule type="expression" dxfId="17223" priority="16525" stopIfTrue="1">
      <formula>$B159=""</formula>
    </cfRule>
  </conditionalFormatting>
  <conditionalFormatting sqref="I159">
    <cfRule type="expression" dxfId="17222" priority="16524" stopIfTrue="1">
      <formula>$B159=""</formula>
    </cfRule>
  </conditionalFormatting>
  <conditionalFormatting sqref="I159">
    <cfRule type="expression" dxfId="17221" priority="16523" stopIfTrue="1">
      <formula>$B159=""</formula>
    </cfRule>
  </conditionalFormatting>
  <conditionalFormatting sqref="I159">
    <cfRule type="expression" dxfId="17220" priority="16522" stopIfTrue="1">
      <formula>$B159=""</formula>
    </cfRule>
  </conditionalFormatting>
  <conditionalFormatting sqref="I159">
    <cfRule type="expression" dxfId="17219" priority="16521" stopIfTrue="1">
      <formula>$B159=""</formula>
    </cfRule>
  </conditionalFormatting>
  <conditionalFormatting sqref="I159">
    <cfRule type="expression" dxfId="17218" priority="16520" stopIfTrue="1">
      <formula>$B159=""</formula>
    </cfRule>
  </conditionalFormatting>
  <conditionalFormatting sqref="I159">
    <cfRule type="expression" dxfId="17217" priority="16519" stopIfTrue="1">
      <formula>$B159=""</formula>
    </cfRule>
  </conditionalFormatting>
  <conditionalFormatting sqref="I159">
    <cfRule type="expression" dxfId="17216" priority="16518" stopIfTrue="1">
      <formula>$B159=""</formula>
    </cfRule>
  </conditionalFormatting>
  <conditionalFormatting sqref="I159">
    <cfRule type="expression" dxfId="17215" priority="16517" stopIfTrue="1">
      <formula>$B159=""</formula>
    </cfRule>
  </conditionalFormatting>
  <conditionalFormatting sqref="I159">
    <cfRule type="expression" dxfId="17214" priority="16516" stopIfTrue="1">
      <formula>$B159=""</formula>
    </cfRule>
  </conditionalFormatting>
  <conditionalFormatting sqref="I159">
    <cfRule type="expression" dxfId="17213" priority="16515" stopIfTrue="1">
      <formula>$B159=""</formula>
    </cfRule>
  </conditionalFormatting>
  <conditionalFormatting sqref="I159">
    <cfRule type="expression" dxfId="17212" priority="16514" stopIfTrue="1">
      <formula>$B159=""</formula>
    </cfRule>
  </conditionalFormatting>
  <conditionalFormatting sqref="I159">
    <cfRule type="expression" dxfId="17211" priority="16513" stopIfTrue="1">
      <formula>$B159=""</formula>
    </cfRule>
  </conditionalFormatting>
  <conditionalFormatting sqref="I159">
    <cfRule type="expression" dxfId="17210" priority="16512" stopIfTrue="1">
      <formula>$B159=""</formula>
    </cfRule>
  </conditionalFormatting>
  <conditionalFormatting sqref="I159">
    <cfRule type="expression" dxfId="17209" priority="16511" stopIfTrue="1">
      <formula>$B159=""</formula>
    </cfRule>
  </conditionalFormatting>
  <conditionalFormatting sqref="I159">
    <cfRule type="expression" dxfId="17208" priority="16510" stopIfTrue="1">
      <formula>$B159=""</formula>
    </cfRule>
  </conditionalFormatting>
  <conditionalFormatting sqref="I159">
    <cfRule type="expression" dxfId="17207" priority="16509" stopIfTrue="1">
      <formula>$B159=""</formula>
    </cfRule>
  </conditionalFormatting>
  <conditionalFormatting sqref="I159">
    <cfRule type="expression" dxfId="17206" priority="16508" stopIfTrue="1">
      <formula>$B159=""</formula>
    </cfRule>
  </conditionalFormatting>
  <conditionalFormatting sqref="I159">
    <cfRule type="expression" dxfId="17205" priority="16507" stopIfTrue="1">
      <formula>$B159=""</formula>
    </cfRule>
  </conditionalFormatting>
  <conditionalFormatting sqref="I159">
    <cfRule type="expression" dxfId="17204" priority="16506" stopIfTrue="1">
      <formula>$B159=""</formula>
    </cfRule>
  </conditionalFormatting>
  <conditionalFormatting sqref="I159">
    <cfRule type="expression" dxfId="17203" priority="16505" stopIfTrue="1">
      <formula>$B159=""</formula>
    </cfRule>
  </conditionalFormatting>
  <conditionalFormatting sqref="I159">
    <cfRule type="expression" dxfId="17202" priority="16504" stopIfTrue="1">
      <formula>$B159=""</formula>
    </cfRule>
  </conditionalFormatting>
  <conditionalFormatting sqref="I159">
    <cfRule type="expression" dxfId="17201" priority="16503" stopIfTrue="1">
      <formula>$B159=""</formula>
    </cfRule>
  </conditionalFormatting>
  <conditionalFormatting sqref="I159">
    <cfRule type="expression" dxfId="17200" priority="16502" stopIfTrue="1">
      <formula>$B159=""</formula>
    </cfRule>
  </conditionalFormatting>
  <conditionalFormatting sqref="I159">
    <cfRule type="expression" dxfId="17199" priority="16501" stopIfTrue="1">
      <formula>$B159=""</formula>
    </cfRule>
  </conditionalFormatting>
  <conditionalFormatting sqref="I159">
    <cfRule type="expression" dxfId="17198" priority="16500" stopIfTrue="1">
      <formula>$B159=""</formula>
    </cfRule>
  </conditionalFormatting>
  <conditionalFormatting sqref="I159">
    <cfRule type="expression" dxfId="17197" priority="16499" stopIfTrue="1">
      <formula>$B159=""</formula>
    </cfRule>
  </conditionalFormatting>
  <conditionalFormatting sqref="I159">
    <cfRule type="expression" dxfId="17196" priority="16498" stopIfTrue="1">
      <formula>$B159=""</formula>
    </cfRule>
  </conditionalFormatting>
  <conditionalFormatting sqref="I159">
    <cfRule type="expression" dxfId="17195" priority="16497" stopIfTrue="1">
      <formula>$B159=""</formula>
    </cfRule>
  </conditionalFormatting>
  <conditionalFormatting sqref="I159">
    <cfRule type="expression" dxfId="17194" priority="16496" stopIfTrue="1">
      <formula>$B159=""</formula>
    </cfRule>
  </conditionalFormatting>
  <conditionalFormatting sqref="I159">
    <cfRule type="expression" dxfId="17193" priority="16495" stopIfTrue="1">
      <formula>$B159=""</formula>
    </cfRule>
  </conditionalFormatting>
  <conditionalFormatting sqref="I159">
    <cfRule type="expression" dxfId="17192" priority="16494" stopIfTrue="1">
      <formula>$B159=""</formula>
    </cfRule>
  </conditionalFormatting>
  <conditionalFormatting sqref="I159">
    <cfRule type="expression" dxfId="17191" priority="16493" stopIfTrue="1">
      <formula>$B159=""</formula>
    </cfRule>
  </conditionalFormatting>
  <conditionalFormatting sqref="I159">
    <cfRule type="expression" dxfId="17190" priority="16492" stopIfTrue="1">
      <formula>$B159=""</formula>
    </cfRule>
  </conditionalFormatting>
  <conditionalFormatting sqref="I159">
    <cfRule type="expression" dxfId="17189" priority="16491" stopIfTrue="1">
      <formula>$B159=""</formula>
    </cfRule>
  </conditionalFormatting>
  <conditionalFormatting sqref="I159">
    <cfRule type="expression" dxfId="17188" priority="16490" stopIfTrue="1">
      <formula>$B159=""</formula>
    </cfRule>
  </conditionalFormatting>
  <conditionalFormatting sqref="I159">
    <cfRule type="expression" dxfId="17187" priority="16489" stopIfTrue="1">
      <formula>$B159=""</formula>
    </cfRule>
  </conditionalFormatting>
  <conditionalFormatting sqref="I159">
    <cfRule type="expression" dxfId="17186" priority="16488" stopIfTrue="1">
      <formula>$B159=""</formula>
    </cfRule>
  </conditionalFormatting>
  <conditionalFormatting sqref="I159">
    <cfRule type="expression" dxfId="17185" priority="16487" stopIfTrue="1">
      <formula>$B159=""</formula>
    </cfRule>
  </conditionalFormatting>
  <conditionalFormatting sqref="I159">
    <cfRule type="expression" dxfId="17184" priority="16486" stopIfTrue="1">
      <formula>$B159=""</formula>
    </cfRule>
  </conditionalFormatting>
  <conditionalFormatting sqref="I159">
    <cfRule type="expression" dxfId="17183" priority="16485" stopIfTrue="1">
      <formula>$B159=""</formula>
    </cfRule>
  </conditionalFormatting>
  <conditionalFormatting sqref="I159">
    <cfRule type="expression" dxfId="17182" priority="16484" stopIfTrue="1">
      <formula>$B159=""</formula>
    </cfRule>
  </conditionalFormatting>
  <conditionalFormatting sqref="I159">
    <cfRule type="expression" dxfId="17181" priority="16483" stopIfTrue="1">
      <formula>$B159=""</formula>
    </cfRule>
  </conditionalFormatting>
  <conditionalFormatting sqref="I159">
    <cfRule type="expression" dxfId="17180" priority="16482" stopIfTrue="1">
      <formula>$B159=""</formula>
    </cfRule>
  </conditionalFormatting>
  <conditionalFormatting sqref="I159">
    <cfRule type="expression" dxfId="17179" priority="16481" stopIfTrue="1">
      <formula>$B159=""</formula>
    </cfRule>
  </conditionalFormatting>
  <conditionalFormatting sqref="I159">
    <cfRule type="expression" dxfId="17178" priority="16480" stopIfTrue="1">
      <formula>$B159=""</formula>
    </cfRule>
  </conditionalFormatting>
  <conditionalFormatting sqref="I159">
    <cfRule type="expression" dxfId="17177" priority="16479" stopIfTrue="1">
      <formula>$B159=""</formula>
    </cfRule>
  </conditionalFormatting>
  <conditionalFormatting sqref="I159">
    <cfRule type="expression" dxfId="17176" priority="16478" stopIfTrue="1">
      <formula>$B159=""</formula>
    </cfRule>
  </conditionalFormatting>
  <conditionalFormatting sqref="I159">
    <cfRule type="expression" dxfId="17175" priority="16477" stopIfTrue="1">
      <formula>$B159=""</formula>
    </cfRule>
  </conditionalFormatting>
  <conditionalFormatting sqref="I159">
    <cfRule type="expression" dxfId="17174" priority="16476" stopIfTrue="1">
      <formula>$B159=""</formula>
    </cfRule>
  </conditionalFormatting>
  <conditionalFormatting sqref="I159">
    <cfRule type="expression" dxfId="17173" priority="16475" stopIfTrue="1">
      <formula>$B159=""</formula>
    </cfRule>
  </conditionalFormatting>
  <conditionalFormatting sqref="I159">
    <cfRule type="expression" dxfId="17172" priority="16474" stopIfTrue="1">
      <formula>$B159=""</formula>
    </cfRule>
  </conditionalFormatting>
  <conditionalFormatting sqref="I159">
    <cfRule type="expression" dxfId="17171" priority="16473" stopIfTrue="1">
      <formula>$B159=""</formula>
    </cfRule>
  </conditionalFormatting>
  <conditionalFormatting sqref="I159">
    <cfRule type="expression" dxfId="17170" priority="16472" stopIfTrue="1">
      <formula>$B159=""</formula>
    </cfRule>
  </conditionalFormatting>
  <conditionalFormatting sqref="I159">
    <cfRule type="expression" dxfId="17169" priority="16471" stopIfTrue="1">
      <formula>$B159=""</formula>
    </cfRule>
  </conditionalFormatting>
  <conditionalFormatting sqref="I159">
    <cfRule type="expression" dxfId="17168" priority="16470" stopIfTrue="1">
      <formula>$B159=""</formula>
    </cfRule>
  </conditionalFormatting>
  <conditionalFormatting sqref="I159">
    <cfRule type="expression" dxfId="17167" priority="16469" stopIfTrue="1">
      <formula>$B159=""</formula>
    </cfRule>
  </conditionalFormatting>
  <conditionalFormatting sqref="I159">
    <cfRule type="expression" dxfId="17166" priority="16468" stopIfTrue="1">
      <formula>$B159=""</formula>
    </cfRule>
  </conditionalFormatting>
  <conditionalFormatting sqref="I159">
    <cfRule type="expression" dxfId="17165" priority="16467" stopIfTrue="1">
      <formula>$B159=""</formula>
    </cfRule>
  </conditionalFormatting>
  <conditionalFormatting sqref="I159">
    <cfRule type="expression" dxfId="17164" priority="16466" stopIfTrue="1">
      <formula>$B159=""</formula>
    </cfRule>
  </conditionalFormatting>
  <conditionalFormatting sqref="I159">
    <cfRule type="expression" dxfId="17163" priority="16465" stopIfTrue="1">
      <formula>$B159=""</formula>
    </cfRule>
  </conditionalFormatting>
  <conditionalFormatting sqref="I161:I162">
    <cfRule type="expression" dxfId="17162" priority="16464" stopIfTrue="1">
      <formula>$B161=""</formula>
    </cfRule>
  </conditionalFormatting>
  <conditionalFormatting sqref="I161:I162">
    <cfRule type="expression" dxfId="17161" priority="16463" stopIfTrue="1">
      <formula>$B161=""</formula>
    </cfRule>
  </conditionalFormatting>
  <conditionalFormatting sqref="I161:I162">
    <cfRule type="expression" dxfId="17160" priority="16462" stopIfTrue="1">
      <formula>$B161=""</formula>
    </cfRule>
  </conditionalFormatting>
  <conditionalFormatting sqref="I161:I162">
    <cfRule type="expression" dxfId="17159" priority="16461" stopIfTrue="1">
      <formula>$B161=""</formula>
    </cfRule>
  </conditionalFormatting>
  <conditionalFormatting sqref="I161:I162">
    <cfRule type="expression" dxfId="17158" priority="16460" stopIfTrue="1">
      <formula>$B161=""</formula>
    </cfRule>
  </conditionalFormatting>
  <conditionalFormatting sqref="I161:I162">
    <cfRule type="expression" dxfId="17157" priority="16459" stopIfTrue="1">
      <formula>$B161=""</formula>
    </cfRule>
  </conditionalFormatting>
  <conditionalFormatting sqref="I161:I162">
    <cfRule type="expression" dxfId="17156" priority="16458" stopIfTrue="1">
      <formula>$B161=""</formula>
    </cfRule>
  </conditionalFormatting>
  <conditionalFormatting sqref="I161:I162">
    <cfRule type="expression" dxfId="17155" priority="16457" stopIfTrue="1">
      <formula>$B161=""</formula>
    </cfRule>
  </conditionalFormatting>
  <conditionalFormatting sqref="I161:I162">
    <cfRule type="expression" dxfId="17154" priority="16456" stopIfTrue="1">
      <formula>$B161=""</formula>
    </cfRule>
  </conditionalFormatting>
  <conditionalFormatting sqref="I161:I162">
    <cfRule type="expression" dxfId="17153" priority="16455" stopIfTrue="1">
      <formula>$B161=""</formula>
    </cfRule>
  </conditionalFormatting>
  <conditionalFormatting sqref="I161:I162">
    <cfRule type="expression" dxfId="17152" priority="16454" stopIfTrue="1">
      <formula>$B161=""</formula>
    </cfRule>
  </conditionalFormatting>
  <conditionalFormatting sqref="I161:I162">
    <cfRule type="expression" dxfId="17151" priority="16453" stopIfTrue="1">
      <formula>$B161=""</formula>
    </cfRule>
  </conditionalFormatting>
  <conditionalFormatting sqref="I161:I162">
    <cfRule type="expression" dxfId="17150" priority="16452" stopIfTrue="1">
      <formula>$B161=""</formula>
    </cfRule>
  </conditionalFormatting>
  <conditionalFormatting sqref="I161:I162">
    <cfRule type="expression" dxfId="17149" priority="16451" stopIfTrue="1">
      <formula>$B161=""</formula>
    </cfRule>
  </conditionalFormatting>
  <conditionalFormatting sqref="I161:I162">
    <cfRule type="expression" dxfId="17148" priority="16450" stopIfTrue="1">
      <formula>$B161=""</formula>
    </cfRule>
  </conditionalFormatting>
  <conditionalFormatting sqref="I161:I162">
    <cfRule type="expression" dxfId="17147" priority="16449" stopIfTrue="1">
      <formula>$B161=""</formula>
    </cfRule>
  </conditionalFormatting>
  <conditionalFormatting sqref="I161:I162">
    <cfRule type="expression" dxfId="17146" priority="16448" stopIfTrue="1">
      <formula>$B161=""</formula>
    </cfRule>
  </conditionalFormatting>
  <conditionalFormatting sqref="I161:I162">
    <cfRule type="expression" dxfId="17145" priority="16447" stopIfTrue="1">
      <formula>$B161=""</formula>
    </cfRule>
  </conditionalFormatting>
  <conditionalFormatting sqref="I161:I162">
    <cfRule type="expression" dxfId="17144" priority="16446" stopIfTrue="1">
      <formula>$B161=""</formula>
    </cfRule>
  </conditionalFormatting>
  <conditionalFormatting sqref="I164:I165">
    <cfRule type="expression" dxfId="17143" priority="16445" stopIfTrue="1">
      <formula>$B164=""</formula>
    </cfRule>
  </conditionalFormatting>
  <conditionalFormatting sqref="I164:I165">
    <cfRule type="expression" dxfId="17142" priority="16444" stopIfTrue="1">
      <formula>$B164=""</formula>
    </cfRule>
  </conditionalFormatting>
  <conditionalFormatting sqref="I164:I165">
    <cfRule type="expression" dxfId="17141" priority="16443" stopIfTrue="1">
      <formula>$B164=""</formula>
    </cfRule>
  </conditionalFormatting>
  <conditionalFormatting sqref="I164:I165">
    <cfRule type="expression" dxfId="17140" priority="16442" stopIfTrue="1">
      <formula>$B164=""</formula>
    </cfRule>
  </conditionalFormatting>
  <conditionalFormatting sqref="I164:I165">
    <cfRule type="expression" dxfId="17139" priority="16441" stopIfTrue="1">
      <formula>$B164=""</formula>
    </cfRule>
  </conditionalFormatting>
  <conditionalFormatting sqref="I164:I165">
    <cfRule type="expression" dxfId="17138" priority="16440" stopIfTrue="1">
      <formula>$B164=""</formula>
    </cfRule>
  </conditionalFormatting>
  <conditionalFormatting sqref="I164:I165">
    <cfRule type="expression" dxfId="17137" priority="16439" stopIfTrue="1">
      <formula>$B164=""</formula>
    </cfRule>
  </conditionalFormatting>
  <conditionalFormatting sqref="I164:I165">
    <cfRule type="expression" dxfId="17136" priority="16438" stopIfTrue="1">
      <formula>$B164=""</formula>
    </cfRule>
  </conditionalFormatting>
  <conditionalFormatting sqref="I183:I186">
    <cfRule type="expression" dxfId="17135" priority="16437" stopIfTrue="1">
      <formula>$B183=""</formula>
    </cfRule>
  </conditionalFormatting>
  <conditionalFormatting sqref="I183:I186">
    <cfRule type="expression" dxfId="17134" priority="16436" stopIfTrue="1">
      <formula>$B183=""</formula>
    </cfRule>
  </conditionalFormatting>
  <conditionalFormatting sqref="I183:I186">
    <cfRule type="expression" dxfId="17133" priority="16435" stopIfTrue="1">
      <formula>$B183=""</formula>
    </cfRule>
  </conditionalFormatting>
  <conditionalFormatting sqref="I183:I186">
    <cfRule type="expression" dxfId="17132" priority="16434" stopIfTrue="1">
      <formula>$B183=""</formula>
    </cfRule>
  </conditionalFormatting>
  <conditionalFormatting sqref="I183:I186">
    <cfRule type="expression" dxfId="17131" priority="16433" stopIfTrue="1">
      <formula>$B183=""</formula>
    </cfRule>
  </conditionalFormatting>
  <conditionalFormatting sqref="I183:I186">
    <cfRule type="expression" dxfId="17130" priority="16432" stopIfTrue="1">
      <formula>$B183=""</formula>
    </cfRule>
  </conditionalFormatting>
  <conditionalFormatting sqref="I183:I186">
    <cfRule type="expression" dxfId="17129" priority="16431" stopIfTrue="1">
      <formula>$B183=""</formula>
    </cfRule>
  </conditionalFormatting>
  <conditionalFormatting sqref="I183:I186">
    <cfRule type="expression" dxfId="17128" priority="16430" stopIfTrue="1">
      <formula>$B183=""</formula>
    </cfRule>
  </conditionalFormatting>
  <conditionalFormatting sqref="I183:I186">
    <cfRule type="expression" dxfId="17127" priority="16429" stopIfTrue="1">
      <formula>$B183=""</formula>
    </cfRule>
  </conditionalFormatting>
  <conditionalFormatting sqref="I183:I186">
    <cfRule type="expression" dxfId="17126" priority="16428" stopIfTrue="1">
      <formula>$B183=""</formula>
    </cfRule>
  </conditionalFormatting>
  <conditionalFormatting sqref="I183:I186">
    <cfRule type="expression" dxfId="17125" priority="16427" stopIfTrue="1">
      <formula>$B183=""</formula>
    </cfRule>
  </conditionalFormatting>
  <conditionalFormatting sqref="I183:I186">
    <cfRule type="expression" dxfId="17124" priority="16426" stopIfTrue="1">
      <formula>$B183=""</formula>
    </cfRule>
  </conditionalFormatting>
  <conditionalFormatting sqref="I183:I186">
    <cfRule type="expression" dxfId="17123" priority="16425" stopIfTrue="1">
      <formula>$B183=""</formula>
    </cfRule>
  </conditionalFormatting>
  <conditionalFormatting sqref="I183:I186">
    <cfRule type="expression" dxfId="17122" priority="16424" stopIfTrue="1">
      <formula>$B183=""</formula>
    </cfRule>
  </conditionalFormatting>
  <conditionalFormatting sqref="I183:I186">
    <cfRule type="expression" dxfId="17121" priority="16423" stopIfTrue="1">
      <formula>$B183=""</formula>
    </cfRule>
  </conditionalFormatting>
  <conditionalFormatting sqref="I183:I186">
    <cfRule type="expression" dxfId="17120" priority="16422" stopIfTrue="1">
      <formula>$B183=""</formula>
    </cfRule>
  </conditionalFormatting>
  <conditionalFormatting sqref="I183:I186">
    <cfRule type="expression" dxfId="17119" priority="16421" stopIfTrue="1">
      <formula>$B183=""</formula>
    </cfRule>
  </conditionalFormatting>
  <conditionalFormatting sqref="I183:I186">
    <cfRule type="expression" dxfId="17118" priority="16420" stopIfTrue="1">
      <formula>$B183=""</formula>
    </cfRule>
  </conditionalFormatting>
  <conditionalFormatting sqref="I183:I186">
    <cfRule type="expression" dxfId="17117" priority="16419" stopIfTrue="1">
      <formula>$B183=""</formula>
    </cfRule>
  </conditionalFormatting>
  <conditionalFormatting sqref="I183:I186">
    <cfRule type="expression" dxfId="17116" priority="16418" stopIfTrue="1">
      <formula>$B183=""</formula>
    </cfRule>
  </conditionalFormatting>
  <conditionalFormatting sqref="I183:I186">
    <cfRule type="expression" dxfId="17115" priority="16417" stopIfTrue="1">
      <formula>$B183=""</formula>
    </cfRule>
  </conditionalFormatting>
  <conditionalFormatting sqref="I183:I186">
    <cfRule type="expression" dxfId="17114" priority="16416" stopIfTrue="1">
      <formula>$B183=""</formula>
    </cfRule>
  </conditionalFormatting>
  <conditionalFormatting sqref="I183:I186">
    <cfRule type="expression" dxfId="17113" priority="16415" stopIfTrue="1">
      <formula>$B183=""</formula>
    </cfRule>
  </conditionalFormatting>
  <conditionalFormatting sqref="I183:I186">
    <cfRule type="expression" dxfId="17112" priority="16414" stopIfTrue="1">
      <formula>$B183=""</formula>
    </cfRule>
  </conditionalFormatting>
  <conditionalFormatting sqref="I183:I186">
    <cfRule type="expression" dxfId="17111" priority="16413" stopIfTrue="1">
      <formula>$B183=""</formula>
    </cfRule>
  </conditionalFormatting>
  <conditionalFormatting sqref="I183:I186">
    <cfRule type="expression" dxfId="17110" priority="16412" stopIfTrue="1">
      <formula>$B183=""</formula>
    </cfRule>
  </conditionalFormatting>
  <conditionalFormatting sqref="I183:I186">
    <cfRule type="expression" dxfId="17109" priority="16411" stopIfTrue="1">
      <formula>$B183=""</formula>
    </cfRule>
  </conditionalFormatting>
  <conditionalFormatting sqref="I183:I186">
    <cfRule type="expression" dxfId="17108" priority="16410" stopIfTrue="1">
      <formula>$B183=""</formula>
    </cfRule>
  </conditionalFormatting>
  <conditionalFormatting sqref="I183:I186">
    <cfRule type="expression" dxfId="17107" priority="16409" stopIfTrue="1">
      <formula>$B183=""</formula>
    </cfRule>
  </conditionalFormatting>
  <conditionalFormatting sqref="I183:I186">
    <cfRule type="expression" dxfId="17106" priority="16408" stopIfTrue="1">
      <formula>$B183=""</formula>
    </cfRule>
  </conditionalFormatting>
  <conditionalFormatting sqref="I183:I186">
    <cfRule type="expression" dxfId="17105" priority="16407" stopIfTrue="1">
      <formula>$B183=""</formula>
    </cfRule>
  </conditionalFormatting>
  <conditionalFormatting sqref="I183:I186">
    <cfRule type="expression" dxfId="17104" priority="16406" stopIfTrue="1">
      <formula>$B183=""</formula>
    </cfRule>
  </conditionalFormatting>
  <conditionalFormatting sqref="I183:I186">
    <cfRule type="expression" dxfId="17103" priority="16405" stopIfTrue="1">
      <formula>$B183=""</formula>
    </cfRule>
  </conditionalFormatting>
  <conditionalFormatting sqref="I183:I186">
    <cfRule type="expression" dxfId="17102" priority="16404" stopIfTrue="1">
      <formula>$B183=""</formula>
    </cfRule>
  </conditionalFormatting>
  <conditionalFormatting sqref="I183:I186">
    <cfRule type="expression" dxfId="17101" priority="16403" stopIfTrue="1">
      <formula>$B183=""</formula>
    </cfRule>
  </conditionalFormatting>
  <conditionalFormatting sqref="I187:I188">
    <cfRule type="expression" dxfId="17100" priority="16402" stopIfTrue="1">
      <formula>$B187=""</formula>
    </cfRule>
  </conditionalFormatting>
  <conditionalFormatting sqref="I187:I188">
    <cfRule type="expression" dxfId="17099" priority="16401" stopIfTrue="1">
      <formula>$B187=""</formula>
    </cfRule>
  </conditionalFormatting>
  <conditionalFormatting sqref="I187:I188">
    <cfRule type="expression" dxfId="17098" priority="16400" stopIfTrue="1">
      <formula>$B187=""</formula>
    </cfRule>
  </conditionalFormatting>
  <conditionalFormatting sqref="I187:I188">
    <cfRule type="expression" dxfId="17097" priority="16399" stopIfTrue="1">
      <formula>$B187=""</formula>
    </cfRule>
  </conditionalFormatting>
  <conditionalFormatting sqref="I187:I188">
    <cfRule type="expression" dxfId="17096" priority="16398" stopIfTrue="1">
      <formula>$B187=""</formula>
    </cfRule>
  </conditionalFormatting>
  <conditionalFormatting sqref="I187:I188">
    <cfRule type="expression" dxfId="17095" priority="16397" stopIfTrue="1">
      <formula>$B187=""</formula>
    </cfRule>
  </conditionalFormatting>
  <conditionalFormatting sqref="I187:I188">
    <cfRule type="expression" dxfId="17094" priority="16396" stopIfTrue="1">
      <formula>$B187=""</formula>
    </cfRule>
  </conditionalFormatting>
  <conditionalFormatting sqref="I187:I188">
    <cfRule type="expression" dxfId="17093" priority="16395" stopIfTrue="1">
      <formula>$B187=""</formula>
    </cfRule>
  </conditionalFormatting>
  <conditionalFormatting sqref="I187:I188">
    <cfRule type="expression" dxfId="17092" priority="16394" stopIfTrue="1">
      <formula>$B187=""</formula>
    </cfRule>
  </conditionalFormatting>
  <conditionalFormatting sqref="I187:I188">
    <cfRule type="expression" dxfId="17091" priority="16393" stopIfTrue="1">
      <formula>$B187=""</formula>
    </cfRule>
  </conditionalFormatting>
  <conditionalFormatting sqref="I187:I188">
    <cfRule type="expression" dxfId="17090" priority="16392" stopIfTrue="1">
      <formula>$B187=""</formula>
    </cfRule>
  </conditionalFormatting>
  <conditionalFormatting sqref="I187:I188">
    <cfRule type="expression" dxfId="17089" priority="16391" stopIfTrue="1">
      <formula>$B187=""</formula>
    </cfRule>
  </conditionalFormatting>
  <conditionalFormatting sqref="I187:I188">
    <cfRule type="expression" dxfId="17088" priority="16390" stopIfTrue="1">
      <formula>$B187=""</formula>
    </cfRule>
  </conditionalFormatting>
  <conditionalFormatting sqref="I187:I188">
    <cfRule type="expression" dxfId="17087" priority="16389" stopIfTrue="1">
      <formula>$B187=""</formula>
    </cfRule>
  </conditionalFormatting>
  <conditionalFormatting sqref="I187:I188">
    <cfRule type="expression" dxfId="17086" priority="16388" stopIfTrue="1">
      <formula>$B187=""</formula>
    </cfRule>
  </conditionalFormatting>
  <conditionalFormatting sqref="I187:I188">
    <cfRule type="expression" dxfId="17085" priority="16387" stopIfTrue="1">
      <formula>$B187=""</formula>
    </cfRule>
  </conditionalFormatting>
  <conditionalFormatting sqref="I187:I188">
    <cfRule type="expression" dxfId="17084" priority="16386" stopIfTrue="1">
      <formula>$B187=""</formula>
    </cfRule>
  </conditionalFormatting>
  <conditionalFormatting sqref="I187:I188">
    <cfRule type="expression" dxfId="17083" priority="16385" stopIfTrue="1">
      <formula>$B187=""</formula>
    </cfRule>
  </conditionalFormatting>
  <conditionalFormatting sqref="I187:I188">
    <cfRule type="expression" dxfId="17082" priority="16384" stopIfTrue="1">
      <formula>$B187=""</formula>
    </cfRule>
  </conditionalFormatting>
  <conditionalFormatting sqref="I187:I188">
    <cfRule type="expression" dxfId="17081" priority="16383" stopIfTrue="1">
      <formula>$B187=""</formula>
    </cfRule>
  </conditionalFormatting>
  <conditionalFormatting sqref="I187:I188">
    <cfRule type="expression" dxfId="17080" priority="16382" stopIfTrue="1">
      <formula>$B187=""</formula>
    </cfRule>
  </conditionalFormatting>
  <conditionalFormatting sqref="I187:I188">
    <cfRule type="expression" dxfId="17079" priority="16381" stopIfTrue="1">
      <formula>$B187=""</formula>
    </cfRule>
  </conditionalFormatting>
  <conditionalFormatting sqref="I187:I188">
    <cfRule type="expression" dxfId="17078" priority="16380" stopIfTrue="1">
      <formula>$B187=""</formula>
    </cfRule>
  </conditionalFormatting>
  <conditionalFormatting sqref="I187:I188">
    <cfRule type="expression" dxfId="17077" priority="16379" stopIfTrue="1">
      <formula>$B187=""</formula>
    </cfRule>
  </conditionalFormatting>
  <conditionalFormatting sqref="I187:I188">
    <cfRule type="expression" dxfId="17076" priority="16378" stopIfTrue="1">
      <formula>$B187=""</formula>
    </cfRule>
  </conditionalFormatting>
  <conditionalFormatting sqref="I187:I188">
    <cfRule type="expression" dxfId="17075" priority="16377" stopIfTrue="1">
      <formula>$B187=""</formula>
    </cfRule>
  </conditionalFormatting>
  <conditionalFormatting sqref="I187:I188">
    <cfRule type="expression" dxfId="17074" priority="16376" stopIfTrue="1">
      <formula>$B187=""</formula>
    </cfRule>
  </conditionalFormatting>
  <conditionalFormatting sqref="I187:I188">
    <cfRule type="expression" dxfId="17073" priority="16375" stopIfTrue="1">
      <formula>$B187=""</formula>
    </cfRule>
  </conditionalFormatting>
  <conditionalFormatting sqref="I187:I188">
    <cfRule type="expression" dxfId="17072" priority="16374" stopIfTrue="1">
      <formula>$B187=""</formula>
    </cfRule>
  </conditionalFormatting>
  <conditionalFormatting sqref="I187:I188">
    <cfRule type="expression" dxfId="17071" priority="16373" stopIfTrue="1">
      <formula>$B187=""</formula>
    </cfRule>
  </conditionalFormatting>
  <conditionalFormatting sqref="I187:I188">
    <cfRule type="expression" dxfId="17070" priority="16372" stopIfTrue="1">
      <formula>$B187=""</formula>
    </cfRule>
  </conditionalFormatting>
  <conditionalFormatting sqref="I187:I188">
    <cfRule type="expression" dxfId="17069" priority="16371" stopIfTrue="1">
      <formula>$B187=""</formula>
    </cfRule>
  </conditionalFormatting>
  <conditionalFormatting sqref="I187:I188">
    <cfRule type="expression" dxfId="17068" priority="16370" stopIfTrue="1">
      <formula>$B187=""</formula>
    </cfRule>
  </conditionalFormatting>
  <conditionalFormatting sqref="I187:I188">
    <cfRule type="expression" dxfId="17067" priority="16369" stopIfTrue="1">
      <formula>$B187=""</formula>
    </cfRule>
  </conditionalFormatting>
  <conditionalFormatting sqref="I187:I188">
    <cfRule type="expression" dxfId="17066" priority="16368" stopIfTrue="1">
      <formula>$B187=""</formula>
    </cfRule>
  </conditionalFormatting>
  <conditionalFormatting sqref="I187:I188">
    <cfRule type="expression" dxfId="17065" priority="16367" stopIfTrue="1">
      <formula>$B187=""</formula>
    </cfRule>
  </conditionalFormatting>
  <conditionalFormatting sqref="I187:I188">
    <cfRule type="expression" dxfId="17064" priority="16366" stopIfTrue="1">
      <formula>$B187=""</formula>
    </cfRule>
  </conditionalFormatting>
  <conditionalFormatting sqref="I187:I188">
    <cfRule type="expression" dxfId="17063" priority="16365" stopIfTrue="1">
      <formula>$B187=""</formula>
    </cfRule>
  </conditionalFormatting>
  <conditionalFormatting sqref="I189">
    <cfRule type="expression" dxfId="17062" priority="16364" stopIfTrue="1">
      <formula>$B189=""</formula>
    </cfRule>
  </conditionalFormatting>
  <conditionalFormatting sqref="I189">
    <cfRule type="expression" dxfId="17061" priority="16363" stopIfTrue="1">
      <formula>$B189=""</formula>
    </cfRule>
  </conditionalFormatting>
  <conditionalFormatting sqref="I189">
    <cfRule type="expression" dxfId="17060" priority="16362" stopIfTrue="1">
      <formula>$B189=""</formula>
    </cfRule>
  </conditionalFormatting>
  <conditionalFormatting sqref="I189">
    <cfRule type="expression" dxfId="17059" priority="16361" stopIfTrue="1">
      <formula>$B189=""</formula>
    </cfRule>
  </conditionalFormatting>
  <conditionalFormatting sqref="I189">
    <cfRule type="expression" dxfId="17058" priority="16360" stopIfTrue="1">
      <formula>$B189=""</formula>
    </cfRule>
  </conditionalFormatting>
  <conditionalFormatting sqref="I189">
    <cfRule type="expression" dxfId="17057" priority="16359" stopIfTrue="1">
      <formula>$B189=""</formula>
    </cfRule>
  </conditionalFormatting>
  <conditionalFormatting sqref="I189">
    <cfRule type="expression" dxfId="17056" priority="16358" stopIfTrue="1">
      <formula>$B189=""</formula>
    </cfRule>
  </conditionalFormatting>
  <conditionalFormatting sqref="I189">
    <cfRule type="expression" dxfId="17055" priority="16357" stopIfTrue="1">
      <formula>$B189=""</formula>
    </cfRule>
  </conditionalFormatting>
  <conditionalFormatting sqref="I189">
    <cfRule type="expression" dxfId="17054" priority="16356" stopIfTrue="1">
      <formula>$B189=""</formula>
    </cfRule>
  </conditionalFormatting>
  <conditionalFormatting sqref="I189">
    <cfRule type="expression" dxfId="17053" priority="16355" stopIfTrue="1">
      <formula>$B189=""</formula>
    </cfRule>
  </conditionalFormatting>
  <conditionalFormatting sqref="I189">
    <cfRule type="expression" dxfId="17052" priority="16354" stopIfTrue="1">
      <formula>$B189=""</formula>
    </cfRule>
  </conditionalFormatting>
  <conditionalFormatting sqref="I189">
    <cfRule type="expression" dxfId="17051" priority="16353" stopIfTrue="1">
      <formula>$B189=""</formula>
    </cfRule>
  </conditionalFormatting>
  <conditionalFormatting sqref="I189">
    <cfRule type="expression" dxfId="17050" priority="16352" stopIfTrue="1">
      <formula>$B189=""</formula>
    </cfRule>
  </conditionalFormatting>
  <conditionalFormatting sqref="I189">
    <cfRule type="expression" dxfId="17049" priority="16351" stopIfTrue="1">
      <formula>$B189=""</formula>
    </cfRule>
  </conditionalFormatting>
  <conditionalFormatting sqref="I189">
    <cfRule type="expression" dxfId="17048" priority="16350" stopIfTrue="1">
      <formula>$B189=""</formula>
    </cfRule>
  </conditionalFormatting>
  <conditionalFormatting sqref="I189">
    <cfRule type="expression" dxfId="17047" priority="16349" stopIfTrue="1">
      <formula>$B189=""</formula>
    </cfRule>
  </conditionalFormatting>
  <conditionalFormatting sqref="I189">
    <cfRule type="expression" dxfId="17046" priority="16348" stopIfTrue="1">
      <formula>$B189=""</formula>
    </cfRule>
  </conditionalFormatting>
  <conditionalFormatting sqref="I189">
    <cfRule type="expression" dxfId="17045" priority="16347" stopIfTrue="1">
      <formula>$B189=""</formula>
    </cfRule>
  </conditionalFormatting>
  <conditionalFormatting sqref="I189">
    <cfRule type="expression" dxfId="17044" priority="16346" stopIfTrue="1">
      <formula>$B189=""</formula>
    </cfRule>
  </conditionalFormatting>
  <conditionalFormatting sqref="I189">
    <cfRule type="expression" dxfId="17043" priority="16345" stopIfTrue="1">
      <formula>$B189=""</formula>
    </cfRule>
  </conditionalFormatting>
  <conditionalFormatting sqref="I189">
    <cfRule type="expression" dxfId="17042" priority="16344" stopIfTrue="1">
      <formula>$B189=""</formula>
    </cfRule>
  </conditionalFormatting>
  <conditionalFormatting sqref="I189">
    <cfRule type="expression" dxfId="17041" priority="16343" stopIfTrue="1">
      <formula>$B189=""</formula>
    </cfRule>
  </conditionalFormatting>
  <conditionalFormatting sqref="I189">
    <cfRule type="expression" dxfId="17040" priority="16342" stopIfTrue="1">
      <formula>$B189=""</formula>
    </cfRule>
  </conditionalFormatting>
  <conditionalFormatting sqref="I189">
    <cfRule type="expression" dxfId="17039" priority="16341" stopIfTrue="1">
      <formula>$B189=""</formula>
    </cfRule>
  </conditionalFormatting>
  <conditionalFormatting sqref="I189">
    <cfRule type="expression" dxfId="17038" priority="16340" stopIfTrue="1">
      <formula>$B189=""</formula>
    </cfRule>
  </conditionalFormatting>
  <conditionalFormatting sqref="I189">
    <cfRule type="expression" dxfId="17037" priority="16339" stopIfTrue="1">
      <formula>$B189=""</formula>
    </cfRule>
  </conditionalFormatting>
  <conditionalFormatting sqref="I189">
    <cfRule type="expression" dxfId="17036" priority="16338" stopIfTrue="1">
      <formula>$B189=""</formula>
    </cfRule>
  </conditionalFormatting>
  <conditionalFormatting sqref="I189">
    <cfRule type="expression" dxfId="17035" priority="16337" stopIfTrue="1">
      <formula>$B189=""</formula>
    </cfRule>
  </conditionalFormatting>
  <conditionalFormatting sqref="I189">
    <cfRule type="expression" dxfId="17034" priority="16336" stopIfTrue="1">
      <formula>$B189=""</formula>
    </cfRule>
  </conditionalFormatting>
  <conditionalFormatting sqref="I189">
    <cfRule type="expression" dxfId="17033" priority="16335" stopIfTrue="1">
      <formula>$B189=""</formula>
    </cfRule>
  </conditionalFormatting>
  <conditionalFormatting sqref="I189">
    <cfRule type="expression" dxfId="17032" priority="16334" stopIfTrue="1">
      <formula>$B189=""</formula>
    </cfRule>
  </conditionalFormatting>
  <conditionalFormatting sqref="I189">
    <cfRule type="expression" dxfId="17031" priority="16333" stopIfTrue="1">
      <formula>$B189=""</formula>
    </cfRule>
  </conditionalFormatting>
  <conditionalFormatting sqref="I189">
    <cfRule type="expression" dxfId="17030" priority="16332" stopIfTrue="1">
      <formula>$B189=""</formula>
    </cfRule>
  </conditionalFormatting>
  <conditionalFormatting sqref="I189">
    <cfRule type="expression" dxfId="17029" priority="16331" stopIfTrue="1">
      <formula>$B189=""</formula>
    </cfRule>
  </conditionalFormatting>
  <conditionalFormatting sqref="I189">
    <cfRule type="expression" dxfId="17028" priority="16330" stopIfTrue="1">
      <formula>$B189=""</formula>
    </cfRule>
  </conditionalFormatting>
  <conditionalFormatting sqref="I189">
    <cfRule type="expression" dxfId="17027" priority="16329" stopIfTrue="1">
      <formula>$B189=""</formula>
    </cfRule>
  </conditionalFormatting>
  <conditionalFormatting sqref="I189">
    <cfRule type="expression" dxfId="17026" priority="16328" stopIfTrue="1">
      <formula>$B189=""</formula>
    </cfRule>
  </conditionalFormatting>
  <conditionalFormatting sqref="I189">
    <cfRule type="expression" dxfId="17025" priority="16327" stopIfTrue="1">
      <formula>$B189=""</formula>
    </cfRule>
  </conditionalFormatting>
  <conditionalFormatting sqref="I189">
    <cfRule type="expression" dxfId="17024" priority="16326" stopIfTrue="1">
      <formula>$B189=""</formula>
    </cfRule>
  </conditionalFormatting>
  <conditionalFormatting sqref="I189">
    <cfRule type="expression" dxfId="17023" priority="16325" stopIfTrue="1">
      <formula>$B189=""</formula>
    </cfRule>
  </conditionalFormatting>
  <conditionalFormatting sqref="I189">
    <cfRule type="expression" dxfId="17022" priority="16324" stopIfTrue="1">
      <formula>$B189=""</formula>
    </cfRule>
  </conditionalFormatting>
  <conditionalFormatting sqref="I189">
    <cfRule type="expression" dxfId="17021" priority="16323" stopIfTrue="1">
      <formula>$B189=""</formula>
    </cfRule>
  </conditionalFormatting>
  <conditionalFormatting sqref="I189">
    <cfRule type="expression" dxfId="17020" priority="16322" stopIfTrue="1">
      <formula>$B189=""</formula>
    </cfRule>
  </conditionalFormatting>
  <conditionalFormatting sqref="I189">
    <cfRule type="expression" dxfId="17019" priority="16321" stopIfTrue="1">
      <formula>$B189=""</formula>
    </cfRule>
  </conditionalFormatting>
  <conditionalFormatting sqref="I189">
    <cfRule type="expression" dxfId="17018" priority="16320" stopIfTrue="1">
      <formula>$B189=""</formula>
    </cfRule>
  </conditionalFormatting>
  <conditionalFormatting sqref="I189">
    <cfRule type="expression" dxfId="17017" priority="16319" stopIfTrue="1">
      <formula>$B189=""</formula>
    </cfRule>
  </conditionalFormatting>
  <conditionalFormatting sqref="J202:M202">
    <cfRule type="expression" dxfId="17016" priority="16318" stopIfTrue="1">
      <formula>$B202=""</formula>
    </cfRule>
  </conditionalFormatting>
  <conditionalFormatting sqref="J203:M204">
    <cfRule type="expression" dxfId="17015" priority="16317" stopIfTrue="1">
      <formula>$B203=""</formula>
    </cfRule>
  </conditionalFormatting>
  <conditionalFormatting sqref="J202:M202">
    <cfRule type="expression" dxfId="17014" priority="16316" stopIfTrue="1">
      <formula>$B202=""</formula>
    </cfRule>
  </conditionalFormatting>
  <conditionalFormatting sqref="J203:M203">
    <cfRule type="expression" dxfId="17013" priority="16315" stopIfTrue="1">
      <formula>$B203=""</formula>
    </cfRule>
  </conditionalFormatting>
  <conditionalFormatting sqref="I204">
    <cfRule type="expression" dxfId="17012" priority="16314" stopIfTrue="1">
      <formula>$B204=""</formula>
    </cfRule>
  </conditionalFormatting>
  <conditionalFormatting sqref="I204">
    <cfRule type="expression" dxfId="17011" priority="16313" stopIfTrue="1">
      <formula>$B204=""</formula>
    </cfRule>
  </conditionalFormatting>
  <conditionalFormatting sqref="I204">
    <cfRule type="expression" dxfId="17010" priority="16312" stopIfTrue="1">
      <formula>$B204=""</formula>
    </cfRule>
  </conditionalFormatting>
  <conditionalFormatting sqref="D204:H204">
    <cfRule type="expression" dxfId="17009" priority="16311" stopIfTrue="1">
      <formula>$B204=""</formula>
    </cfRule>
  </conditionalFormatting>
  <conditionalFormatting sqref="J204:M204">
    <cfRule type="expression" dxfId="17008" priority="16310" stopIfTrue="1">
      <formula>$B204=""</formula>
    </cfRule>
  </conditionalFormatting>
  <conditionalFormatting sqref="I204">
    <cfRule type="expression" dxfId="17007" priority="16309" stopIfTrue="1">
      <formula>$B204=""</formula>
    </cfRule>
  </conditionalFormatting>
  <conditionalFormatting sqref="I204">
    <cfRule type="expression" dxfId="17006" priority="16308" stopIfTrue="1">
      <formula>$B204=""</formula>
    </cfRule>
  </conditionalFormatting>
  <conditionalFormatting sqref="I204:I212">
    <cfRule type="expression" dxfId="17005" priority="16307" stopIfTrue="1">
      <formula>$B204=""</formula>
    </cfRule>
  </conditionalFormatting>
  <conditionalFormatting sqref="I204:I212">
    <cfRule type="expression" dxfId="17004" priority="16306" stopIfTrue="1">
      <formula>$B204=""</formula>
    </cfRule>
  </conditionalFormatting>
  <conditionalFormatting sqref="I204:I212">
    <cfRule type="expression" dxfId="17003" priority="16305" stopIfTrue="1">
      <formula>$B204=""</formula>
    </cfRule>
  </conditionalFormatting>
  <conditionalFormatting sqref="I204:I212">
    <cfRule type="expression" dxfId="17002" priority="16304" stopIfTrue="1">
      <formula>$B204=""</formula>
    </cfRule>
  </conditionalFormatting>
  <conditionalFormatting sqref="I204:I212">
    <cfRule type="expression" dxfId="17001" priority="16303" stopIfTrue="1">
      <formula>$B204=""</formula>
    </cfRule>
  </conditionalFormatting>
  <conditionalFormatting sqref="I204:I212">
    <cfRule type="expression" dxfId="17000" priority="16302" stopIfTrue="1">
      <formula>$B204=""</formula>
    </cfRule>
  </conditionalFormatting>
  <conditionalFormatting sqref="I204:I212">
    <cfRule type="expression" dxfId="16999" priority="16301" stopIfTrue="1">
      <formula>$B204=""</formula>
    </cfRule>
  </conditionalFormatting>
  <conditionalFormatting sqref="I204:I212">
    <cfRule type="expression" dxfId="16998" priority="16300" stopIfTrue="1">
      <formula>$B204=""</formula>
    </cfRule>
  </conditionalFormatting>
  <conditionalFormatting sqref="I204:I212">
    <cfRule type="expression" dxfId="16997" priority="16299" stopIfTrue="1">
      <formula>$B204=""</formula>
    </cfRule>
  </conditionalFormatting>
  <conditionalFormatting sqref="I204:I212">
    <cfRule type="expression" dxfId="16996" priority="16298" stopIfTrue="1">
      <formula>$B204=""</formula>
    </cfRule>
  </conditionalFormatting>
  <conditionalFormatting sqref="I204:I212">
    <cfRule type="expression" dxfId="16995" priority="16297" stopIfTrue="1">
      <formula>$B204=""</formula>
    </cfRule>
  </conditionalFormatting>
  <conditionalFormatting sqref="I204:I212">
    <cfRule type="expression" dxfId="16994" priority="16296" stopIfTrue="1">
      <formula>$B204=""</formula>
    </cfRule>
  </conditionalFormatting>
  <conditionalFormatting sqref="I204:I212">
    <cfRule type="expression" dxfId="16993" priority="16295" stopIfTrue="1">
      <formula>$B204=""</formula>
    </cfRule>
  </conditionalFormatting>
  <conditionalFormatting sqref="I204:I212">
    <cfRule type="expression" dxfId="16992" priority="16294" stopIfTrue="1">
      <formula>$B204=""</formula>
    </cfRule>
  </conditionalFormatting>
  <conditionalFormatting sqref="I204:I212">
    <cfRule type="expression" dxfId="16991" priority="16293" stopIfTrue="1">
      <formula>$B204=""</formula>
    </cfRule>
  </conditionalFormatting>
  <conditionalFormatting sqref="I204:I212">
    <cfRule type="expression" dxfId="16990" priority="16292" stopIfTrue="1">
      <formula>$B204=""</formula>
    </cfRule>
  </conditionalFormatting>
  <conditionalFormatting sqref="I204:I212">
    <cfRule type="expression" dxfId="16989" priority="16291" stopIfTrue="1">
      <formula>$B204=""</formula>
    </cfRule>
  </conditionalFormatting>
  <conditionalFormatting sqref="I204:I212">
    <cfRule type="expression" dxfId="16988" priority="16290" stopIfTrue="1">
      <formula>$B204=""</formula>
    </cfRule>
  </conditionalFormatting>
  <conditionalFormatting sqref="I204:I212">
    <cfRule type="expression" dxfId="16987" priority="16289" stopIfTrue="1">
      <formula>$B204=""</formula>
    </cfRule>
  </conditionalFormatting>
  <conditionalFormatting sqref="D206:H218">
    <cfRule type="expression" dxfId="16986" priority="16288" stopIfTrue="1">
      <formula>$B206=""</formula>
    </cfRule>
  </conditionalFormatting>
  <conditionalFormatting sqref="I204:I253 I257:I258 I261:I262">
    <cfRule type="expression" dxfId="16985" priority="16287" stopIfTrue="1">
      <formula>$B204=""</formula>
    </cfRule>
  </conditionalFormatting>
  <conditionalFormatting sqref="I204:I253 I257:I258 I261:I262">
    <cfRule type="expression" dxfId="16984" priority="16286" stopIfTrue="1">
      <formula>$B204=""</formula>
    </cfRule>
  </conditionalFormatting>
  <conditionalFormatting sqref="I204:I253 I257:I258 I261:I262">
    <cfRule type="expression" dxfId="16983" priority="16285" stopIfTrue="1">
      <formula>$B204=""</formula>
    </cfRule>
  </conditionalFormatting>
  <conditionalFormatting sqref="J204:M210">
    <cfRule type="expression" dxfId="16982" priority="16284" stopIfTrue="1">
      <formula>$B204=""</formula>
    </cfRule>
  </conditionalFormatting>
  <conditionalFormatting sqref="D204:M210 I211:I212">
    <cfRule type="expression" dxfId="16981" priority="16283" stopIfTrue="1">
      <formula>$B204=""</formula>
    </cfRule>
  </conditionalFormatting>
  <conditionalFormatting sqref="D204:M210 I211:I212">
    <cfRule type="expression" dxfId="16980" priority="16282" stopIfTrue="1">
      <formula>$B204=""</formula>
    </cfRule>
  </conditionalFormatting>
  <conditionalFormatting sqref="I204:I212">
    <cfRule type="expression" dxfId="16979" priority="16281" stopIfTrue="1">
      <formula>$B204=""</formula>
    </cfRule>
  </conditionalFormatting>
  <conditionalFormatting sqref="D204:H204">
    <cfRule type="expression" dxfId="16978" priority="16280" stopIfTrue="1">
      <formula>$B204=""</formula>
    </cfRule>
  </conditionalFormatting>
  <conditionalFormatting sqref="D205:H209">
    <cfRule type="expression" dxfId="16977" priority="16279" stopIfTrue="1">
      <formula>$B205=""</formula>
    </cfRule>
  </conditionalFormatting>
  <conditionalFormatting sqref="J204:M207">
    <cfRule type="expression" dxfId="16976" priority="16278" stopIfTrue="1">
      <formula>$B204=""</formula>
    </cfRule>
  </conditionalFormatting>
  <conditionalFormatting sqref="J208:M209">
    <cfRule type="expression" dxfId="16975" priority="16277" stopIfTrue="1">
      <formula>$B208=""</formula>
    </cfRule>
  </conditionalFormatting>
  <conditionalFormatting sqref="D210:H210">
    <cfRule type="expression" dxfId="16974" priority="16276" stopIfTrue="1">
      <formula>$B210=""</formula>
    </cfRule>
  </conditionalFormatting>
  <conditionalFormatting sqref="J210:M210">
    <cfRule type="expression" dxfId="16973" priority="16275" stopIfTrue="1">
      <formula>$B210=""</formula>
    </cfRule>
  </conditionalFormatting>
  <conditionalFormatting sqref="D204:H205">
    <cfRule type="expression" dxfId="16972" priority="16274" stopIfTrue="1">
      <formula>$B204=""</formula>
    </cfRule>
  </conditionalFormatting>
  <conditionalFormatting sqref="J204:M207">
    <cfRule type="expression" dxfId="16971" priority="16273" stopIfTrue="1">
      <formula>$B204=""</formula>
    </cfRule>
  </conditionalFormatting>
  <conditionalFormatting sqref="J208:M208">
    <cfRule type="expression" dxfId="16970" priority="16272" stopIfTrue="1">
      <formula>$B208=""</formula>
    </cfRule>
  </conditionalFormatting>
  <conditionalFormatting sqref="I209">
    <cfRule type="expression" dxfId="16969" priority="16271" stopIfTrue="1">
      <formula>$B209=""</formula>
    </cfRule>
  </conditionalFormatting>
  <conditionalFormatting sqref="I209">
    <cfRule type="expression" dxfId="16968" priority="16270" stopIfTrue="1">
      <formula>$B209=""</formula>
    </cfRule>
  </conditionalFormatting>
  <conditionalFormatting sqref="I209">
    <cfRule type="expression" dxfId="16967" priority="16269" stopIfTrue="1">
      <formula>$B209=""</formula>
    </cfRule>
  </conditionalFormatting>
  <conditionalFormatting sqref="D209:H210">
    <cfRule type="expression" dxfId="16966" priority="16268" stopIfTrue="1">
      <formula>$B209=""</formula>
    </cfRule>
  </conditionalFormatting>
  <conditionalFormatting sqref="J209:M210">
    <cfRule type="expression" dxfId="16965" priority="16267" stopIfTrue="1">
      <formula>$B209=""</formula>
    </cfRule>
  </conditionalFormatting>
  <conditionalFormatting sqref="I209">
    <cfRule type="expression" dxfId="16964" priority="16266" stopIfTrue="1">
      <formula>$B209=""</formula>
    </cfRule>
  </conditionalFormatting>
  <conditionalFormatting sqref="I209">
    <cfRule type="expression" dxfId="16963" priority="16265" stopIfTrue="1">
      <formula>$B209=""</formula>
    </cfRule>
  </conditionalFormatting>
  <conditionalFormatting sqref="J210:M218">
    <cfRule type="expression" dxfId="16962" priority="16264" stopIfTrue="1">
      <formula>$B210=""</formula>
    </cfRule>
  </conditionalFormatting>
  <conditionalFormatting sqref="D210:M218 I218:I253 I257:I258 I261:I262">
    <cfRule type="expression" dxfId="16961" priority="16263" stopIfTrue="1">
      <formula>$B210=""</formula>
    </cfRule>
  </conditionalFormatting>
  <conditionalFormatting sqref="D210:M218 I218:I253 I257:I258 I261:I262">
    <cfRule type="expression" dxfId="16960" priority="16262" stopIfTrue="1">
      <formula>$B210=""</formula>
    </cfRule>
  </conditionalFormatting>
  <conditionalFormatting sqref="I210:I253 I257:I258 I261:I262">
    <cfRule type="expression" dxfId="16959" priority="16261" stopIfTrue="1">
      <formula>$B210=""</formula>
    </cfRule>
  </conditionalFormatting>
  <conditionalFormatting sqref="D210:H211">
    <cfRule type="expression" dxfId="16958" priority="16260" stopIfTrue="1">
      <formula>$B210=""</formula>
    </cfRule>
  </conditionalFormatting>
  <conditionalFormatting sqref="D212:H218">
    <cfRule type="expression" dxfId="16957" priority="16259" stopIfTrue="1">
      <formula>$B212=""</formula>
    </cfRule>
  </conditionalFormatting>
  <conditionalFormatting sqref="J210:M214">
    <cfRule type="expression" dxfId="16956" priority="16258" stopIfTrue="1">
      <formula>$B210=""</formula>
    </cfRule>
  </conditionalFormatting>
  <conditionalFormatting sqref="J215:M216">
    <cfRule type="expression" dxfId="16955" priority="16257" stopIfTrue="1">
      <formula>$B215=""</formula>
    </cfRule>
  </conditionalFormatting>
  <conditionalFormatting sqref="D211:H212">
    <cfRule type="expression" dxfId="16954" priority="16256" stopIfTrue="1">
      <formula>$B211=""</formula>
    </cfRule>
  </conditionalFormatting>
  <conditionalFormatting sqref="J211:M214">
    <cfRule type="expression" dxfId="16953" priority="16255" stopIfTrue="1">
      <formula>$B211=""</formula>
    </cfRule>
  </conditionalFormatting>
  <conditionalFormatting sqref="J215:M215">
    <cfRule type="expression" dxfId="16952" priority="16254" stopIfTrue="1">
      <formula>$B215=""</formula>
    </cfRule>
  </conditionalFormatting>
  <conditionalFormatting sqref="I216">
    <cfRule type="expression" dxfId="16951" priority="16253" stopIfTrue="1">
      <formula>$B216=""</formula>
    </cfRule>
  </conditionalFormatting>
  <conditionalFormatting sqref="I216">
    <cfRule type="expression" dxfId="16950" priority="16252" stopIfTrue="1">
      <formula>$B216=""</formula>
    </cfRule>
  </conditionalFormatting>
  <conditionalFormatting sqref="I216">
    <cfRule type="expression" dxfId="16949" priority="16251" stopIfTrue="1">
      <formula>$B216=""</formula>
    </cfRule>
  </conditionalFormatting>
  <conditionalFormatting sqref="D216:H216">
    <cfRule type="expression" dxfId="16948" priority="16250" stopIfTrue="1">
      <formula>$B216=""</formula>
    </cfRule>
  </conditionalFormatting>
  <conditionalFormatting sqref="J216:M216">
    <cfRule type="expression" dxfId="16947" priority="16249" stopIfTrue="1">
      <formula>$B216=""</formula>
    </cfRule>
  </conditionalFormatting>
  <conditionalFormatting sqref="I216">
    <cfRule type="expression" dxfId="16946" priority="16248" stopIfTrue="1">
      <formula>$B216=""</formula>
    </cfRule>
  </conditionalFormatting>
  <conditionalFormatting sqref="I216">
    <cfRule type="expression" dxfId="16945" priority="16247" stopIfTrue="1">
      <formula>$B216=""</formula>
    </cfRule>
  </conditionalFormatting>
  <conditionalFormatting sqref="I204:I253 I257:I258 I261:I262">
    <cfRule type="expression" dxfId="16944" priority="16246" stopIfTrue="1">
      <formula>$B204=""</formula>
    </cfRule>
  </conditionalFormatting>
  <conditionalFormatting sqref="I204:I253 I257:I258 I261:I262">
    <cfRule type="expression" dxfId="16943" priority="16245" stopIfTrue="1">
      <formula>$B204=""</formula>
    </cfRule>
  </conditionalFormatting>
  <conditionalFormatting sqref="I204:I253 I257:I258 I261:I262">
    <cfRule type="expression" dxfId="16942" priority="16244" stopIfTrue="1">
      <formula>$B204=""</formula>
    </cfRule>
  </conditionalFormatting>
  <conditionalFormatting sqref="I204:I253 I257:I258 I261:I262">
    <cfRule type="expression" dxfId="16941" priority="16243" stopIfTrue="1">
      <formula>$B204=""</formula>
    </cfRule>
  </conditionalFormatting>
  <conditionalFormatting sqref="I204:I253 I257:I258 I261:I262">
    <cfRule type="expression" dxfId="16940" priority="16242" stopIfTrue="1">
      <formula>$B204=""</formula>
    </cfRule>
  </conditionalFormatting>
  <conditionalFormatting sqref="I211:I253 I257:I258 I261:I262">
    <cfRule type="expression" dxfId="16939" priority="16241" stopIfTrue="1">
      <formula>$B211=""</formula>
    </cfRule>
  </conditionalFormatting>
  <conditionalFormatting sqref="I211:I253 I257:I258 I261:I262">
    <cfRule type="expression" dxfId="16938" priority="16240" stopIfTrue="1">
      <formula>$B211=""</formula>
    </cfRule>
  </conditionalFormatting>
  <conditionalFormatting sqref="I211:I253 I257:I258 I261:I262">
    <cfRule type="expression" dxfId="16937" priority="16239" stopIfTrue="1">
      <formula>$B211=""</formula>
    </cfRule>
  </conditionalFormatting>
  <conditionalFormatting sqref="I204:I253 I257:I258 I261:I262">
    <cfRule type="expression" dxfId="16936" priority="16238" stopIfTrue="1">
      <formula>$B204=""</formula>
    </cfRule>
  </conditionalFormatting>
  <conditionalFormatting sqref="I204:I253 I257:I258 I261:I262">
    <cfRule type="expression" dxfId="16935" priority="16237" stopIfTrue="1">
      <formula>$B204=""</formula>
    </cfRule>
  </conditionalFormatting>
  <conditionalFormatting sqref="I204:I253 I257:I258 I261:I262">
    <cfRule type="expression" dxfId="16934" priority="16236" stopIfTrue="1">
      <formula>$B204=""</formula>
    </cfRule>
  </conditionalFormatting>
  <conditionalFormatting sqref="I204:I253 I257:I258 I261:I262">
    <cfRule type="expression" dxfId="16933" priority="16235" stopIfTrue="1">
      <formula>$B204=""</formula>
    </cfRule>
  </conditionalFormatting>
  <conditionalFormatting sqref="I204:I253 I257:I258 I261:I262">
    <cfRule type="expression" dxfId="16932" priority="16234" stopIfTrue="1">
      <formula>$B204=""</formula>
    </cfRule>
  </conditionalFormatting>
  <conditionalFormatting sqref="I204:I253 I257:I258 I261:I262">
    <cfRule type="expression" dxfId="16931" priority="16233" stopIfTrue="1">
      <formula>$B204=""</formula>
    </cfRule>
  </conditionalFormatting>
  <conditionalFormatting sqref="I204:I253 I257:I258 I261:I262">
    <cfRule type="expression" dxfId="16930" priority="16232" stopIfTrue="1">
      <formula>$B204=""</formula>
    </cfRule>
  </conditionalFormatting>
  <conditionalFormatting sqref="I204:I253 I257:I258 I261:I262">
    <cfRule type="expression" dxfId="16929" priority="16231" stopIfTrue="1">
      <formula>$B204=""</formula>
    </cfRule>
  </conditionalFormatting>
  <conditionalFormatting sqref="J216:M216">
    <cfRule type="expression" dxfId="16928" priority="16230" stopIfTrue="1">
      <formula>$B216=""</formula>
    </cfRule>
  </conditionalFormatting>
  <conditionalFormatting sqref="J217:M218">
    <cfRule type="expression" dxfId="16927" priority="16229" stopIfTrue="1">
      <formula>$B217=""</formula>
    </cfRule>
  </conditionalFormatting>
  <conditionalFormatting sqref="J216:M216">
    <cfRule type="expression" dxfId="16926" priority="16228" stopIfTrue="1">
      <formula>$B216=""</formula>
    </cfRule>
  </conditionalFormatting>
  <conditionalFormatting sqref="J217:M217">
    <cfRule type="expression" dxfId="16925" priority="16227" stopIfTrue="1">
      <formula>$B217=""</formula>
    </cfRule>
  </conditionalFormatting>
  <conditionalFormatting sqref="I218">
    <cfRule type="expression" dxfId="16924" priority="16226" stopIfTrue="1">
      <formula>$B218=""</formula>
    </cfRule>
  </conditionalFormatting>
  <conditionalFormatting sqref="I218">
    <cfRule type="expression" dxfId="16923" priority="16225" stopIfTrue="1">
      <formula>$B218=""</formula>
    </cfRule>
  </conditionalFormatting>
  <conditionalFormatting sqref="I218">
    <cfRule type="expression" dxfId="16922" priority="16224" stopIfTrue="1">
      <formula>$B218=""</formula>
    </cfRule>
  </conditionalFormatting>
  <conditionalFormatting sqref="D218:H218">
    <cfRule type="expression" dxfId="16921" priority="16223" stopIfTrue="1">
      <formula>$B218=""</formula>
    </cfRule>
  </conditionalFormatting>
  <conditionalFormatting sqref="J218:M218">
    <cfRule type="expression" dxfId="16920" priority="16222" stopIfTrue="1">
      <formula>$B218=""</formula>
    </cfRule>
  </conditionalFormatting>
  <conditionalFormatting sqref="I218">
    <cfRule type="expression" dxfId="16919" priority="16221" stopIfTrue="1">
      <formula>$B218=""</formula>
    </cfRule>
  </conditionalFormatting>
  <conditionalFormatting sqref="I218">
    <cfRule type="expression" dxfId="16918" priority="16220" stopIfTrue="1">
      <formula>$B218=""</formula>
    </cfRule>
  </conditionalFormatting>
  <conditionalFormatting sqref="I218:I223">
    <cfRule type="expression" dxfId="16917" priority="16219" stopIfTrue="1">
      <formula>$B218=""</formula>
    </cfRule>
  </conditionalFormatting>
  <conditionalFormatting sqref="I218:I223">
    <cfRule type="expression" dxfId="16916" priority="16218" stopIfTrue="1">
      <formula>$B218=""</formula>
    </cfRule>
  </conditionalFormatting>
  <conditionalFormatting sqref="I218:I223">
    <cfRule type="expression" dxfId="16915" priority="16217" stopIfTrue="1">
      <formula>$B218=""</formula>
    </cfRule>
  </conditionalFormatting>
  <conditionalFormatting sqref="I218:I223">
    <cfRule type="expression" dxfId="16914" priority="16216" stopIfTrue="1">
      <formula>$B218=""</formula>
    </cfRule>
  </conditionalFormatting>
  <conditionalFormatting sqref="I218:I223">
    <cfRule type="expression" dxfId="16913" priority="16215" stopIfTrue="1">
      <formula>$B218=""</formula>
    </cfRule>
  </conditionalFormatting>
  <conditionalFormatting sqref="I218:I223">
    <cfRule type="expression" dxfId="16912" priority="16214" stopIfTrue="1">
      <formula>$B218=""</formula>
    </cfRule>
  </conditionalFormatting>
  <conditionalFormatting sqref="I218:I223">
    <cfRule type="expression" dxfId="16911" priority="16213" stopIfTrue="1">
      <formula>$B218=""</formula>
    </cfRule>
  </conditionalFormatting>
  <conditionalFormatting sqref="I218:I223">
    <cfRule type="expression" dxfId="16910" priority="16212" stopIfTrue="1">
      <formula>$B218=""</formula>
    </cfRule>
  </conditionalFormatting>
  <conditionalFormatting sqref="I218:I223">
    <cfRule type="expression" dxfId="16909" priority="16211" stopIfTrue="1">
      <formula>$B218=""</formula>
    </cfRule>
  </conditionalFormatting>
  <conditionalFormatting sqref="I218:I223">
    <cfRule type="expression" dxfId="16908" priority="16210" stopIfTrue="1">
      <formula>$B218=""</formula>
    </cfRule>
  </conditionalFormatting>
  <conditionalFormatting sqref="I218:I223">
    <cfRule type="expression" dxfId="16907" priority="16209" stopIfTrue="1">
      <formula>$B218=""</formula>
    </cfRule>
  </conditionalFormatting>
  <conditionalFormatting sqref="I218:I223">
    <cfRule type="expression" dxfId="16906" priority="16208" stopIfTrue="1">
      <formula>$B218=""</formula>
    </cfRule>
  </conditionalFormatting>
  <conditionalFormatting sqref="I218:I223">
    <cfRule type="expression" dxfId="16905" priority="16207" stopIfTrue="1">
      <formula>$B218=""</formula>
    </cfRule>
  </conditionalFormatting>
  <conditionalFormatting sqref="I218:I223">
    <cfRule type="expression" dxfId="16904" priority="16206" stopIfTrue="1">
      <formula>$B218=""</formula>
    </cfRule>
  </conditionalFormatting>
  <conditionalFormatting sqref="I218:I223">
    <cfRule type="expression" dxfId="16903" priority="16205" stopIfTrue="1">
      <formula>$B218=""</formula>
    </cfRule>
  </conditionalFormatting>
  <conditionalFormatting sqref="I218:I223">
    <cfRule type="expression" dxfId="16902" priority="16204" stopIfTrue="1">
      <formula>$B218=""</formula>
    </cfRule>
  </conditionalFormatting>
  <conditionalFormatting sqref="I218:I223">
    <cfRule type="expression" dxfId="16901" priority="16203" stopIfTrue="1">
      <formula>$B218=""</formula>
    </cfRule>
  </conditionalFormatting>
  <conditionalFormatting sqref="I218:I223">
    <cfRule type="expression" dxfId="16900" priority="16202" stopIfTrue="1">
      <formula>$B218=""</formula>
    </cfRule>
  </conditionalFormatting>
  <conditionalFormatting sqref="I218:I223">
    <cfRule type="expression" dxfId="16899" priority="16201" stopIfTrue="1">
      <formula>$B218=""</formula>
    </cfRule>
  </conditionalFormatting>
  <conditionalFormatting sqref="D220:H232">
    <cfRule type="expression" dxfId="16898" priority="16200" stopIfTrue="1">
      <formula>$B220=""</formula>
    </cfRule>
  </conditionalFormatting>
  <conditionalFormatting sqref="I218:I227">
    <cfRule type="expression" dxfId="16897" priority="16199" stopIfTrue="1">
      <formula>$B218=""</formula>
    </cfRule>
  </conditionalFormatting>
  <conditionalFormatting sqref="I218:I227">
    <cfRule type="expression" dxfId="16896" priority="16198" stopIfTrue="1">
      <formula>$B218=""</formula>
    </cfRule>
  </conditionalFormatting>
  <conditionalFormatting sqref="I218:I227">
    <cfRule type="expression" dxfId="16895" priority="16197" stopIfTrue="1">
      <formula>$B218=""</formula>
    </cfRule>
  </conditionalFormatting>
  <conditionalFormatting sqref="J218:M224">
    <cfRule type="expression" dxfId="16894" priority="16196" stopIfTrue="1">
      <formula>$B218=""</formula>
    </cfRule>
  </conditionalFormatting>
  <conditionalFormatting sqref="D218:M224">
    <cfRule type="expression" dxfId="16893" priority="16195" stopIfTrue="1">
      <formula>$B218=""</formula>
    </cfRule>
  </conditionalFormatting>
  <conditionalFormatting sqref="D218:M224">
    <cfRule type="expression" dxfId="16892" priority="16194" stopIfTrue="1">
      <formula>$B218=""</formula>
    </cfRule>
  </conditionalFormatting>
  <conditionalFormatting sqref="I218:I224">
    <cfRule type="expression" dxfId="16891" priority="16193" stopIfTrue="1">
      <formula>$B218=""</formula>
    </cfRule>
  </conditionalFormatting>
  <conditionalFormatting sqref="D218:H218">
    <cfRule type="expression" dxfId="16890" priority="16192" stopIfTrue="1">
      <formula>$B218=""</formula>
    </cfRule>
  </conditionalFormatting>
  <conditionalFormatting sqref="D219:H223">
    <cfRule type="expression" dxfId="16889" priority="16191" stopIfTrue="1">
      <formula>$B219=""</formula>
    </cfRule>
  </conditionalFormatting>
  <conditionalFormatting sqref="J218:M221">
    <cfRule type="expression" dxfId="16888" priority="16190" stopIfTrue="1">
      <formula>$B218=""</formula>
    </cfRule>
  </conditionalFormatting>
  <conditionalFormatting sqref="J222:M223">
    <cfRule type="expression" dxfId="16887" priority="16189" stopIfTrue="1">
      <formula>$B222=""</formula>
    </cfRule>
  </conditionalFormatting>
  <conditionalFormatting sqref="D224:H224">
    <cfRule type="expression" dxfId="16886" priority="16188" stopIfTrue="1">
      <formula>$B224=""</formula>
    </cfRule>
  </conditionalFormatting>
  <conditionalFormatting sqref="J224:M224">
    <cfRule type="expression" dxfId="16885" priority="16187" stopIfTrue="1">
      <formula>$B224=""</formula>
    </cfRule>
  </conditionalFormatting>
  <conditionalFormatting sqref="D218:H219">
    <cfRule type="expression" dxfId="16884" priority="16186" stopIfTrue="1">
      <formula>$B218=""</formula>
    </cfRule>
  </conditionalFormatting>
  <conditionalFormatting sqref="J218:M221">
    <cfRule type="expression" dxfId="16883" priority="16185" stopIfTrue="1">
      <formula>$B218=""</formula>
    </cfRule>
  </conditionalFormatting>
  <conditionalFormatting sqref="J222:M222">
    <cfRule type="expression" dxfId="16882" priority="16184" stopIfTrue="1">
      <formula>$B222=""</formula>
    </cfRule>
  </conditionalFormatting>
  <conditionalFormatting sqref="I223">
    <cfRule type="expression" dxfId="16881" priority="16183" stopIfTrue="1">
      <formula>$B223=""</formula>
    </cfRule>
  </conditionalFormatting>
  <conditionalFormatting sqref="I223">
    <cfRule type="expression" dxfId="16880" priority="16182" stopIfTrue="1">
      <formula>$B223=""</formula>
    </cfRule>
  </conditionalFormatting>
  <conditionalFormatting sqref="I223">
    <cfRule type="expression" dxfId="16879" priority="16181" stopIfTrue="1">
      <formula>$B223=""</formula>
    </cfRule>
  </conditionalFormatting>
  <conditionalFormatting sqref="D223:H224">
    <cfRule type="expression" dxfId="16878" priority="16180" stopIfTrue="1">
      <formula>$B223=""</formula>
    </cfRule>
  </conditionalFormatting>
  <conditionalFormatting sqref="J223:M224">
    <cfRule type="expression" dxfId="16877" priority="16179" stopIfTrue="1">
      <formula>$B223=""</formula>
    </cfRule>
  </conditionalFormatting>
  <conditionalFormatting sqref="I223">
    <cfRule type="expression" dxfId="16876" priority="16178" stopIfTrue="1">
      <formula>$B223=""</formula>
    </cfRule>
  </conditionalFormatting>
  <conditionalFormatting sqref="I223">
    <cfRule type="expression" dxfId="16875" priority="16177" stopIfTrue="1">
      <formula>$B223=""</formula>
    </cfRule>
  </conditionalFormatting>
  <conditionalFormatting sqref="J224:M232">
    <cfRule type="expression" dxfId="16874" priority="16176" stopIfTrue="1">
      <formula>$B224=""</formula>
    </cfRule>
  </conditionalFormatting>
  <conditionalFormatting sqref="D224:M232 I228:I253 I257:I258 I261:I262">
    <cfRule type="expression" dxfId="16873" priority="16175" stopIfTrue="1">
      <formula>$B224=""</formula>
    </cfRule>
  </conditionalFormatting>
  <conditionalFormatting sqref="D224:M232 I228:I253 I257:I258 I261:I262">
    <cfRule type="expression" dxfId="16872" priority="16174" stopIfTrue="1">
      <formula>$B224=""</formula>
    </cfRule>
  </conditionalFormatting>
  <conditionalFormatting sqref="I224:I253 I257:I258 I261:I262">
    <cfRule type="expression" dxfId="16871" priority="16173" stopIfTrue="1">
      <formula>$B224=""</formula>
    </cfRule>
  </conditionalFormatting>
  <conditionalFormatting sqref="D224:H225">
    <cfRule type="expression" dxfId="16870" priority="16172" stopIfTrue="1">
      <formula>$B224=""</formula>
    </cfRule>
  </conditionalFormatting>
  <conditionalFormatting sqref="D226:H232">
    <cfRule type="expression" dxfId="16869" priority="16171" stopIfTrue="1">
      <formula>$B226=""</formula>
    </cfRule>
  </conditionalFormatting>
  <conditionalFormatting sqref="J224:M228">
    <cfRule type="expression" dxfId="16868" priority="16170" stopIfTrue="1">
      <formula>$B224=""</formula>
    </cfRule>
  </conditionalFormatting>
  <conditionalFormatting sqref="J229:M230">
    <cfRule type="expression" dxfId="16867" priority="16169" stopIfTrue="1">
      <formula>$B229=""</formula>
    </cfRule>
  </conditionalFormatting>
  <conditionalFormatting sqref="D225:H226">
    <cfRule type="expression" dxfId="16866" priority="16168" stopIfTrue="1">
      <formula>$B225=""</formula>
    </cfRule>
  </conditionalFormatting>
  <conditionalFormatting sqref="J225:M228">
    <cfRule type="expression" dxfId="16865" priority="16167" stopIfTrue="1">
      <formula>$B225=""</formula>
    </cfRule>
  </conditionalFormatting>
  <conditionalFormatting sqref="J229:M229">
    <cfRule type="expression" dxfId="16864" priority="16166" stopIfTrue="1">
      <formula>$B229=""</formula>
    </cfRule>
  </conditionalFormatting>
  <conditionalFormatting sqref="I230">
    <cfRule type="expression" dxfId="16863" priority="16165" stopIfTrue="1">
      <formula>$B230=""</formula>
    </cfRule>
  </conditionalFormatting>
  <conditionalFormatting sqref="I230">
    <cfRule type="expression" dxfId="16862" priority="16164" stopIfTrue="1">
      <formula>$B230=""</formula>
    </cfRule>
  </conditionalFormatting>
  <conditionalFormatting sqref="I230">
    <cfRule type="expression" dxfId="16861" priority="16163" stopIfTrue="1">
      <formula>$B230=""</formula>
    </cfRule>
  </conditionalFormatting>
  <conditionalFormatting sqref="D230:H230">
    <cfRule type="expression" dxfId="16860" priority="16162" stopIfTrue="1">
      <formula>$B230=""</formula>
    </cfRule>
  </conditionalFormatting>
  <conditionalFormatting sqref="J230:M230">
    <cfRule type="expression" dxfId="16859" priority="16161" stopIfTrue="1">
      <formula>$B230=""</formula>
    </cfRule>
  </conditionalFormatting>
  <conditionalFormatting sqref="I230">
    <cfRule type="expression" dxfId="16858" priority="16160" stopIfTrue="1">
      <formula>$B230=""</formula>
    </cfRule>
  </conditionalFormatting>
  <conditionalFormatting sqref="I230">
    <cfRule type="expression" dxfId="16857" priority="16159" stopIfTrue="1">
      <formula>$B230=""</formula>
    </cfRule>
  </conditionalFormatting>
  <conditionalFormatting sqref="I218:I227">
    <cfRule type="expression" dxfId="16856" priority="16158" stopIfTrue="1">
      <formula>$B218=""</formula>
    </cfRule>
  </conditionalFormatting>
  <conditionalFormatting sqref="I218:I227">
    <cfRule type="expression" dxfId="16855" priority="16157" stopIfTrue="1">
      <formula>$B218=""</formula>
    </cfRule>
  </conditionalFormatting>
  <conditionalFormatting sqref="I218:I227">
    <cfRule type="expression" dxfId="16854" priority="16156" stopIfTrue="1">
      <formula>$B218=""</formula>
    </cfRule>
  </conditionalFormatting>
  <conditionalFormatting sqref="I218:I227">
    <cfRule type="expression" dxfId="16853" priority="16155" stopIfTrue="1">
      <formula>$B218=""</formula>
    </cfRule>
  </conditionalFormatting>
  <conditionalFormatting sqref="I218:I227">
    <cfRule type="expression" dxfId="16852" priority="16154" stopIfTrue="1">
      <formula>$B218=""</formula>
    </cfRule>
  </conditionalFormatting>
  <conditionalFormatting sqref="I225:I227">
    <cfRule type="expression" dxfId="16851" priority="16153" stopIfTrue="1">
      <formula>$B225=""</formula>
    </cfRule>
  </conditionalFormatting>
  <conditionalFormatting sqref="I225:I227">
    <cfRule type="expression" dxfId="16850" priority="16152" stopIfTrue="1">
      <formula>$B225=""</formula>
    </cfRule>
  </conditionalFormatting>
  <conditionalFormatting sqref="I225:I227">
    <cfRule type="expression" dxfId="16849" priority="16151" stopIfTrue="1">
      <formula>$B225=""</formula>
    </cfRule>
  </conditionalFormatting>
  <conditionalFormatting sqref="I218:I227">
    <cfRule type="expression" dxfId="16848" priority="16150" stopIfTrue="1">
      <formula>$B218=""</formula>
    </cfRule>
  </conditionalFormatting>
  <conditionalFormatting sqref="I218:I227">
    <cfRule type="expression" dxfId="16847" priority="16149" stopIfTrue="1">
      <formula>$B218=""</formula>
    </cfRule>
  </conditionalFormatting>
  <conditionalFormatting sqref="I218:I227">
    <cfRule type="expression" dxfId="16846" priority="16148" stopIfTrue="1">
      <formula>$B218=""</formula>
    </cfRule>
  </conditionalFormatting>
  <conditionalFormatting sqref="I218:I227">
    <cfRule type="expression" dxfId="16845" priority="16147" stopIfTrue="1">
      <formula>$B218=""</formula>
    </cfRule>
  </conditionalFormatting>
  <conditionalFormatting sqref="I218:I227">
    <cfRule type="expression" dxfId="16844" priority="16146" stopIfTrue="1">
      <formula>$B218=""</formula>
    </cfRule>
  </conditionalFormatting>
  <conditionalFormatting sqref="I218:I227">
    <cfRule type="expression" dxfId="16843" priority="16145" stopIfTrue="1">
      <formula>$B218=""</formula>
    </cfRule>
  </conditionalFormatting>
  <conditionalFormatting sqref="I218:I227">
    <cfRule type="expression" dxfId="16842" priority="16144" stopIfTrue="1">
      <formula>$B218=""</formula>
    </cfRule>
  </conditionalFormatting>
  <conditionalFormatting sqref="I218:I227">
    <cfRule type="expression" dxfId="16841" priority="16143" stopIfTrue="1">
      <formula>$B218=""</formula>
    </cfRule>
  </conditionalFormatting>
  <conditionalFormatting sqref="J230:M230">
    <cfRule type="expression" dxfId="16840" priority="16142" stopIfTrue="1">
      <formula>$B230=""</formula>
    </cfRule>
  </conditionalFormatting>
  <conditionalFormatting sqref="J231:M232">
    <cfRule type="expression" dxfId="16839" priority="16141" stopIfTrue="1">
      <formula>$B231=""</formula>
    </cfRule>
  </conditionalFormatting>
  <conditionalFormatting sqref="J230:M230">
    <cfRule type="expression" dxfId="16838" priority="16140" stopIfTrue="1">
      <formula>$B230=""</formula>
    </cfRule>
  </conditionalFormatting>
  <conditionalFormatting sqref="J231:M231">
    <cfRule type="expression" dxfId="16837" priority="16139" stopIfTrue="1">
      <formula>$B231=""</formula>
    </cfRule>
  </conditionalFormatting>
  <conditionalFormatting sqref="I232">
    <cfRule type="expression" dxfId="16836" priority="16138" stopIfTrue="1">
      <formula>$B232=""</formula>
    </cfRule>
  </conditionalFormatting>
  <conditionalFormatting sqref="I232">
    <cfRule type="expression" dxfId="16835" priority="16137" stopIfTrue="1">
      <formula>$B232=""</formula>
    </cfRule>
  </conditionalFormatting>
  <conditionalFormatting sqref="I232">
    <cfRule type="expression" dxfId="16834" priority="16136" stopIfTrue="1">
      <formula>$B232=""</formula>
    </cfRule>
  </conditionalFormatting>
  <conditionalFormatting sqref="D232:H232">
    <cfRule type="expression" dxfId="16833" priority="16135" stopIfTrue="1">
      <formula>$B232=""</formula>
    </cfRule>
  </conditionalFormatting>
  <conditionalFormatting sqref="J232:M232">
    <cfRule type="expression" dxfId="16832" priority="16134" stopIfTrue="1">
      <formula>$B232=""</formula>
    </cfRule>
  </conditionalFormatting>
  <conditionalFormatting sqref="I232">
    <cfRule type="expression" dxfId="16831" priority="16133" stopIfTrue="1">
      <formula>$B232=""</formula>
    </cfRule>
  </conditionalFormatting>
  <conditionalFormatting sqref="I232">
    <cfRule type="expression" dxfId="16830" priority="16132" stopIfTrue="1">
      <formula>$B232=""</formula>
    </cfRule>
  </conditionalFormatting>
  <conditionalFormatting sqref="I232:I253 I257:I258 I261:I262">
    <cfRule type="expression" dxfId="16829" priority="16131" stopIfTrue="1">
      <formula>$B232=""</formula>
    </cfRule>
  </conditionalFormatting>
  <conditionalFormatting sqref="I232:I253 I257:I258 I261:I262">
    <cfRule type="expression" dxfId="16828" priority="16130" stopIfTrue="1">
      <formula>$B232=""</formula>
    </cfRule>
  </conditionalFormatting>
  <conditionalFormatting sqref="I232:I253 I257:I258 I261:I262">
    <cfRule type="expression" dxfId="16827" priority="16129" stopIfTrue="1">
      <formula>$B232=""</formula>
    </cfRule>
  </conditionalFormatting>
  <conditionalFormatting sqref="I232:I253 I257:I258 I261:I262">
    <cfRule type="expression" dxfId="16826" priority="16128" stopIfTrue="1">
      <formula>$B232=""</formula>
    </cfRule>
  </conditionalFormatting>
  <conditionalFormatting sqref="I232:I253 I257:I258 I261:I262">
    <cfRule type="expression" dxfId="16825" priority="16127" stopIfTrue="1">
      <formula>$B232=""</formula>
    </cfRule>
  </conditionalFormatting>
  <conditionalFormatting sqref="I232:I253 I257:I258 I261:I262">
    <cfRule type="expression" dxfId="16824" priority="16126" stopIfTrue="1">
      <formula>$B232=""</formula>
    </cfRule>
  </conditionalFormatting>
  <conditionalFormatting sqref="I232:I253 I257:I258 I261:I262">
    <cfRule type="expression" dxfId="16823" priority="16125" stopIfTrue="1">
      <formula>$B232=""</formula>
    </cfRule>
  </conditionalFormatting>
  <conditionalFormatting sqref="I232:I253 I257:I258 I261:I262">
    <cfRule type="expression" dxfId="16822" priority="16124" stopIfTrue="1">
      <formula>$B232=""</formula>
    </cfRule>
  </conditionalFormatting>
  <conditionalFormatting sqref="I232:I253 I257:I258 I261:I262">
    <cfRule type="expression" dxfId="16821" priority="16123" stopIfTrue="1">
      <formula>$B232=""</formula>
    </cfRule>
  </conditionalFormatting>
  <conditionalFormatting sqref="I232:I253 I257:I258 I261:I262">
    <cfRule type="expression" dxfId="16820" priority="16122" stopIfTrue="1">
      <formula>$B232=""</formula>
    </cfRule>
  </conditionalFormatting>
  <conditionalFormatting sqref="I232:I253 I257:I258 I261:I262">
    <cfRule type="expression" dxfId="16819" priority="16121" stopIfTrue="1">
      <formula>$B232=""</formula>
    </cfRule>
  </conditionalFormatting>
  <conditionalFormatting sqref="I232:I253 I257:I258 I261:I262">
    <cfRule type="expression" dxfId="16818" priority="16120" stopIfTrue="1">
      <formula>$B232=""</formula>
    </cfRule>
  </conditionalFormatting>
  <conditionalFormatting sqref="I232:I253 I257:I258 I261:I262">
    <cfRule type="expression" dxfId="16817" priority="16119" stopIfTrue="1">
      <formula>$B232=""</formula>
    </cfRule>
  </conditionalFormatting>
  <conditionalFormatting sqref="I232:I253 I257:I258 I261:I262">
    <cfRule type="expression" dxfId="16816" priority="16118" stopIfTrue="1">
      <formula>$B232=""</formula>
    </cfRule>
  </conditionalFormatting>
  <conditionalFormatting sqref="I232:I253 I257:I258 I261:I262">
    <cfRule type="expression" dxfId="16815" priority="16117" stopIfTrue="1">
      <formula>$B232=""</formula>
    </cfRule>
  </conditionalFormatting>
  <conditionalFormatting sqref="I232:I253 I257:I258 I261:I262">
    <cfRule type="expression" dxfId="16814" priority="16116" stopIfTrue="1">
      <formula>$B232=""</formula>
    </cfRule>
  </conditionalFormatting>
  <conditionalFormatting sqref="I232:I253 I257:I258 I261:I262">
    <cfRule type="expression" dxfId="16813" priority="16115" stopIfTrue="1">
      <formula>$B232=""</formula>
    </cfRule>
  </conditionalFormatting>
  <conditionalFormatting sqref="I232:I253 I257:I258 I261:I262">
    <cfRule type="expression" dxfId="16812" priority="16114" stopIfTrue="1">
      <formula>$B232=""</formula>
    </cfRule>
  </conditionalFormatting>
  <conditionalFormatting sqref="I232:I253 I257:I258 I261:I262">
    <cfRule type="expression" dxfId="16811" priority="16113" stopIfTrue="1">
      <formula>$B232=""</formula>
    </cfRule>
  </conditionalFormatting>
  <conditionalFormatting sqref="D234:H245">
    <cfRule type="expression" dxfId="16810" priority="16112" stopIfTrue="1">
      <formula>$B234=""</formula>
    </cfRule>
  </conditionalFormatting>
  <conditionalFormatting sqref="I232:I253 I257:I258 I261:I262">
    <cfRule type="expression" dxfId="16809" priority="16111" stopIfTrue="1">
      <formula>$B232=""</formula>
    </cfRule>
  </conditionalFormatting>
  <conditionalFormatting sqref="I232:I253 I257:I258 I261:I262">
    <cfRule type="expression" dxfId="16808" priority="16110" stopIfTrue="1">
      <formula>$B232=""</formula>
    </cfRule>
  </conditionalFormatting>
  <conditionalFormatting sqref="I232:I253 I257:I258 I261:I262">
    <cfRule type="expression" dxfId="16807" priority="16109" stopIfTrue="1">
      <formula>$B232=""</formula>
    </cfRule>
  </conditionalFormatting>
  <conditionalFormatting sqref="J232:M238">
    <cfRule type="expression" dxfId="16806" priority="16108" stopIfTrue="1">
      <formula>$B232=""</formula>
    </cfRule>
  </conditionalFormatting>
  <conditionalFormatting sqref="D232:M238 I237:I253 I257:I258 I261:I262">
    <cfRule type="expression" dxfId="16805" priority="16107" stopIfTrue="1">
      <formula>$B232=""</formula>
    </cfRule>
  </conditionalFormatting>
  <conditionalFormatting sqref="D232:M238 I237:I253 I257:I258 I261:I262">
    <cfRule type="expression" dxfId="16804" priority="16106" stopIfTrue="1">
      <formula>$B232=""</formula>
    </cfRule>
  </conditionalFormatting>
  <conditionalFormatting sqref="I232:I253 I257:I258 I261:I262">
    <cfRule type="expression" dxfId="16803" priority="16105" stopIfTrue="1">
      <formula>$B232=""</formula>
    </cfRule>
  </conditionalFormatting>
  <conditionalFormatting sqref="D232:H232">
    <cfRule type="expression" dxfId="16802" priority="16104" stopIfTrue="1">
      <formula>$B232=""</formula>
    </cfRule>
  </conditionalFormatting>
  <conditionalFormatting sqref="D233:H237">
    <cfRule type="expression" dxfId="16801" priority="16103" stopIfTrue="1">
      <formula>$B233=""</formula>
    </cfRule>
  </conditionalFormatting>
  <conditionalFormatting sqref="J232:M235">
    <cfRule type="expression" dxfId="16800" priority="16102" stopIfTrue="1">
      <formula>$B232=""</formula>
    </cfRule>
  </conditionalFormatting>
  <conditionalFormatting sqref="J236:M237">
    <cfRule type="expression" dxfId="16799" priority="16101" stopIfTrue="1">
      <formula>$B236=""</formula>
    </cfRule>
  </conditionalFormatting>
  <conditionalFormatting sqref="D238:H238">
    <cfRule type="expression" dxfId="16798" priority="16100" stopIfTrue="1">
      <formula>$B238=""</formula>
    </cfRule>
  </conditionalFormatting>
  <conditionalFormatting sqref="J238:M238">
    <cfRule type="expression" dxfId="16797" priority="16099" stopIfTrue="1">
      <formula>$B238=""</formula>
    </cfRule>
  </conditionalFormatting>
  <conditionalFormatting sqref="D232:H233">
    <cfRule type="expression" dxfId="16796" priority="16098" stopIfTrue="1">
      <formula>$B232=""</formula>
    </cfRule>
  </conditionalFormatting>
  <conditionalFormatting sqref="J232:M235">
    <cfRule type="expression" dxfId="16795" priority="16097" stopIfTrue="1">
      <formula>$B232=""</formula>
    </cfRule>
  </conditionalFormatting>
  <conditionalFormatting sqref="J236:M236">
    <cfRule type="expression" dxfId="16794" priority="16096" stopIfTrue="1">
      <formula>$B236=""</formula>
    </cfRule>
  </conditionalFormatting>
  <conditionalFormatting sqref="I237">
    <cfRule type="expression" dxfId="16793" priority="16095" stopIfTrue="1">
      <formula>$B237=""</formula>
    </cfRule>
  </conditionalFormatting>
  <conditionalFormatting sqref="I237">
    <cfRule type="expression" dxfId="16792" priority="16094" stopIfTrue="1">
      <formula>$B237=""</formula>
    </cfRule>
  </conditionalFormatting>
  <conditionalFormatting sqref="I237">
    <cfRule type="expression" dxfId="16791" priority="16093" stopIfTrue="1">
      <formula>$B237=""</formula>
    </cfRule>
  </conditionalFormatting>
  <conditionalFormatting sqref="D237:H238">
    <cfRule type="expression" dxfId="16790" priority="16092" stopIfTrue="1">
      <formula>$B237=""</formula>
    </cfRule>
  </conditionalFormatting>
  <conditionalFormatting sqref="J237:M238">
    <cfRule type="expression" dxfId="16789" priority="16091" stopIfTrue="1">
      <formula>$B237=""</formula>
    </cfRule>
  </conditionalFormatting>
  <conditionalFormatting sqref="I237">
    <cfRule type="expression" dxfId="16788" priority="16090" stopIfTrue="1">
      <formula>$B237=""</formula>
    </cfRule>
  </conditionalFormatting>
  <conditionalFormatting sqref="I237">
    <cfRule type="expression" dxfId="16787" priority="16089" stopIfTrue="1">
      <formula>$B237=""</formula>
    </cfRule>
  </conditionalFormatting>
  <conditionalFormatting sqref="J238:M245">
    <cfRule type="expression" dxfId="16786" priority="16088" stopIfTrue="1">
      <formula>$B238=""</formula>
    </cfRule>
  </conditionalFormatting>
  <conditionalFormatting sqref="D238:M245 I241:I253 I257:I258 I261:I262">
    <cfRule type="expression" dxfId="16785" priority="16087" stopIfTrue="1">
      <formula>$B238=""</formula>
    </cfRule>
  </conditionalFormatting>
  <conditionalFormatting sqref="D238:M245 I241:I253 I257:I258 I261:I262">
    <cfRule type="expression" dxfId="16784" priority="16086" stopIfTrue="1">
      <formula>$B238=""</formula>
    </cfRule>
  </conditionalFormatting>
  <conditionalFormatting sqref="I238:I253 I257:I258 I261:I262">
    <cfRule type="expression" dxfId="16783" priority="16085" stopIfTrue="1">
      <formula>$B238=""</formula>
    </cfRule>
  </conditionalFormatting>
  <conditionalFormatting sqref="D238:H239">
    <cfRule type="expression" dxfId="16782" priority="16084" stopIfTrue="1">
      <formula>$B238=""</formula>
    </cfRule>
  </conditionalFormatting>
  <conditionalFormatting sqref="D240:H245">
    <cfRule type="expression" dxfId="16781" priority="16083" stopIfTrue="1">
      <formula>$B240=""</formula>
    </cfRule>
  </conditionalFormatting>
  <conditionalFormatting sqref="J238:M242">
    <cfRule type="expression" dxfId="16780" priority="16082" stopIfTrue="1">
      <formula>$B238=""</formula>
    </cfRule>
  </conditionalFormatting>
  <conditionalFormatting sqref="J243:M244">
    <cfRule type="expression" dxfId="16779" priority="16081" stopIfTrue="1">
      <formula>$B243=""</formula>
    </cfRule>
  </conditionalFormatting>
  <conditionalFormatting sqref="D239:H240">
    <cfRule type="expression" dxfId="16778" priority="16080" stopIfTrue="1">
      <formula>$B239=""</formula>
    </cfRule>
  </conditionalFormatting>
  <conditionalFormatting sqref="J239:M242">
    <cfRule type="expression" dxfId="16777" priority="16079" stopIfTrue="1">
      <formula>$B239=""</formula>
    </cfRule>
  </conditionalFormatting>
  <conditionalFormatting sqref="J243:M243">
    <cfRule type="expression" dxfId="16776" priority="16078" stopIfTrue="1">
      <formula>$B243=""</formula>
    </cfRule>
  </conditionalFormatting>
  <conditionalFormatting sqref="I244 I247">
    <cfRule type="expression" dxfId="16775" priority="16077" stopIfTrue="1">
      <formula>$B244=""</formula>
    </cfRule>
  </conditionalFormatting>
  <conditionalFormatting sqref="I244 I247">
    <cfRule type="expression" dxfId="16774" priority="16076" stopIfTrue="1">
      <formula>$B244=""</formula>
    </cfRule>
  </conditionalFormatting>
  <conditionalFormatting sqref="I244 I247">
    <cfRule type="expression" dxfId="16773" priority="16075" stopIfTrue="1">
      <formula>$B244=""</formula>
    </cfRule>
  </conditionalFormatting>
  <conditionalFormatting sqref="D244:H244">
    <cfRule type="expression" dxfId="16772" priority="16074" stopIfTrue="1">
      <formula>$B244=""</formula>
    </cfRule>
  </conditionalFormatting>
  <conditionalFormatting sqref="J244:M244">
    <cfRule type="expression" dxfId="16771" priority="16073" stopIfTrue="1">
      <formula>$B244=""</formula>
    </cfRule>
  </conditionalFormatting>
  <conditionalFormatting sqref="I244 I247">
    <cfRule type="expression" dxfId="16770" priority="16072" stopIfTrue="1">
      <formula>$B244=""</formula>
    </cfRule>
  </conditionalFormatting>
  <conditionalFormatting sqref="I244 I247">
    <cfRule type="expression" dxfId="16769" priority="16071" stopIfTrue="1">
      <formula>$B244=""</formula>
    </cfRule>
  </conditionalFormatting>
  <conditionalFormatting sqref="I232:I253 I257:I258 I261:I262">
    <cfRule type="expression" dxfId="16768" priority="16070" stopIfTrue="1">
      <formula>$B232=""</formula>
    </cfRule>
  </conditionalFormatting>
  <conditionalFormatting sqref="I232:I253 I257:I258 I261:I262">
    <cfRule type="expression" dxfId="16767" priority="16069" stopIfTrue="1">
      <formula>$B232=""</formula>
    </cfRule>
  </conditionalFormatting>
  <conditionalFormatting sqref="I232:I253 I257:I258 I261:I262">
    <cfRule type="expression" dxfId="16766" priority="16068" stopIfTrue="1">
      <formula>$B232=""</formula>
    </cfRule>
  </conditionalFormatting>
  <conditionalFormatting sqref="I232:I253 I257:I258 I261:I262">
    <cfRule type="expression" dxfId="16765" priority="16067" stopIfTrue="1">
      <formula>$B232=""</formula>
    </cfRule>
  </conditionalFormatting>
  <conditionalFormatting sqref="I232:I253 I257:I258 I261:I262">
    <cfRule type="expression" dxfId="16764" priority="16066" stopIfTrue="1">
      <formula>$B232=""</formula>
    </cfRule>
  </conditionalFormatting>
  <conditionalFormatting sqref="I239:I253 I257:I258 I261:I262">
    <cfRule type="expression" dxfId="16763" priority="16065" stopIfTrue="1">
      <formula>$B239=""</formula>
    </cfRule>
  </conditionalFormatting>
  <conditionalFormatting sqref="I239:I253 I257:I258 I261:I262">
    <cfRule type="expression" dxfId="16762" priority="16064" stopIfTrue="1">
      <formula>$B239=""</formula>
    </cfRule>
  </conditionalFormatting>
  <conditionalFormatting sqref="I239:I253 I257:I258 I261:I262">
    <cfRule type="expression" dxfId="16761" priority="16063" stopIfTrue="1">
      <formula>$B239=""</formula>
    </cfRule>
  </conditionalFormatting>
  <conditionalFormatting sqref="I232:I253 I257:I258 I261:I262">
    <cfRule type="expression" dxfId="16760" priority="16062" stopIfTrue="1">
      <formula>$B232=""</formula>
    </cfRule>
  </conditionalFormatting>
  <conditionalFormatting sqref="I232:I253 I257:I258 I261:I262">
    <cfRule type="expression" dxfId="16759" priority="16061" stopIfTrue="1">
      <formula>$B232=""</formula>
    </cfRule>
  </conditionalFormatting>
  <conditionalFormatting sqref="I232:I253 I257:I258 I261:I262">
    <cfRule type="expression" dxfId="16758" priority="16060" stopIfTrue="1">
      <formula>$B232=""</formula>
    </cfRule>
  </conditionalFormatting>
  <conditionalFormatting sqref="I232:I253 I257:I258 I261:I262">
    <cfRule type="expression" dxfId="16757" priority="16059" stopIfTrue="1">
      <formula>$B232=""</formula>
    </cfRule>
  </conditionalFormatting>
  <conditionalFormatting sqref="I232:I253 I257:I258 I261:I262">
    <cfRule type="expression" dxfId="16756" priority="16058" stopIfTrue="1">
      <formula>$B232=""</formula>
    </cfRule>
  </conditionalFormatting>
  <conditionalFormatting sqref="I232:I253 I257:I258 I261:I262">
    <cfRule type="expression" dxfId="16755" priority="16057" stopIfTrue="1">
      <formula>$B232=""</formula>
    </cfRule>
  </conditionalFormatting>
  <conditionalFormatting sqref="I232:I253 I257:I258 I261:I262">
    <cfRule type="expression" dxfId="16754" priority="16056" stopIfTrue="1">
      <formula>$B232=""</formula>
    </cfRule>
  </conditionalFormatting>
  <conditionalFormatting sqref="I232:I253 I257:I258 I261:I262">
    <cfRule type="expression" dxfId="16753" priority="16055" stopIfTrue="1">
      <formula>$B232=""</formula>
    </cfRule>
  </conditionalFormatting>
  <conditionalFormatting sqref="J244:M244">
    <cfRule type="expression" dxfId="16752" priority="16054" stopIfTrue="1">
      <formula>$B244=""</formula>
    </cfRule>
  </conditionalFormatting>
  <conditionalFormatting sqref="J245:M245">
    <cfRule type="expression" dxfId="16751" priority="16053" stopIfTrue="1">
      <formula>$B245=""</formula>
    </cfRule>
  </conditionalFormatting>
  <conditionalFormatting sqref="J244:M244">
    <cfRule type="expression" dxfId="16750" priority="16052" stopIfTrue="1">
      <formula>$B244=""</formula>
    </cfRule>
  </conditionalFormatting>
  <conditionalFormatting sqref="J245:M245">
    <cfRule type="expression" dxfId="16749" priority="16051" stopIfTrue="1">
      <formula>$B245=""</formula>
    </cfRule>
  </conditionalFormatting>
  <conditionalFormatting sqref="I245:I301">
    <cfRule type="expression" dxfId="16748" priority="16050" stopIfTrue="1">
      <formula>$B245=""</formula>
    </cfRule>
  </conditionalFormatting>
  <conditionalFormatting sqref="I245:I301">
    <cfRule type="expression" dxfId="16747" priority="16049" stopIfTrue="1">
      <formula>$B245=""</formula>
    </cfRule>
  </conditionalFormatting>
  <conditionalFormatting sqref="I245:I301">
    <cfRule type="expression" dxfId="16746" priority="16048" stopIfTrue="1">
      <formula>$B245=""</formula>
    </cfRule>
  </conditionalFormatting>
  <conditionalFormatting sqref="I245:I301">
    <cfRule type="expression" dxfId="16745" priority="16047" stopIfTrue="1">
      <formula>$B245=""</formula>
    </cfRule>
  </conditionalFormatting>
  <conditionalFormatting sqref="I245:I301">
    <cfRule type="expression" dxfId="16744" priority="16046" stopIfTrue="1">
      <formula>$B245=""</formula>
    </cfRule>
  </conditionalFormatting>
  <conditionalFormatting sqref="I245:I301">
    <cfRule type="expression" dxfId="16743" priority="16045" stopIfTrue="1">
      <formula>$B245=""</formula>
    </cfRule>
  </conditionalFormatting>
  <conditionalFormatting sqref="I245:I301">
    <cfRule type="expression" dxfId="16742" priority="16044" stopIfTrue="1">
      <formula>$B245=""</formula>
    </cfRule>
  </conditionalFormatting>
  <conditionalFormatting sqref="I245:I301">
    <cfRule type="expression" dxfId="16741" priority="16043" stopIfTrue="1">
      <formula>$B245=""</formula>
    </cfRule>
  </conditionalFormatting>
  <conditionalFormatting sqref="I245:I301">
    <cfRule type="expression" dxfId="16740" priority="16042" stopIfTrue="1">
      <formula>$B245=""</formula>
    </cfRule>
  </conditionalFormatting>
  <conditionalFormatting sqref="I245:I301">
    <cfRule type="expression" dxfId="16739" priority="16041" stopIfTrue="1">
      <formula>$B245=""</formula>
    </cfRule>
  </conditionalFormatting>
  <conditionalFormatting sqref="I245:I301">
    <cfRule type="expression" dxfId="16738" priority="16040" stopIfTrue="1">
      <formula>$B245=""</formula>
    </cfRule>
  </conditionalFormatting>
  <conditionalFormatting sqref="I245:I301">
    <cfRule type="expression" dxfId="16737" priority="16039" stopIfTrue="1">
      <formula>$B245=""</formula>
    </cfRule>
  </conditionalFormatting>
  <conditionalFormatting sqref="I245:I301">
    <cfRule type="expression" dxfId="16736" priority="16038" stopIfTrue="1">
      <formula>$B245=""</formula>
    </cfRule>
  </conditionalFormatting>
  <conditionalFormatting sqref="I245:I301">
    <cfRule type="expression" dxfId="16735" priority="16037" stopIfTrue="1">
      <formula>$B245=""</formula>
    </cfRule>
  </conditionalFormatting>
  <conditionalFormatting sqref="I245:I301">
    <cfRule type="expression" dxfId="16734" priority="16036" stopIfTrue="1">
      <formula>$B245=""</formula>
    </cfRule>
  </conditionalFormatting>
  <conditionalFormatting sqref="I245:I301">
    <cfRule type="expression" dxfId="16733" priority="16035" stopIfTrue="1">
      <formula>$B245=""</formula>
    </cfRule>
  </conditionalFormatting>
  <conditionalFormatting sqref="I245:I301">
    <cfRule type="expression" dxfId="16732" priority="16034" stopIfTrue="1">
      <formula>$B245=""</formula>
    </cfRule>
  </conditionalFormatting>
  <conditionalFormatting sqref="I245:I301">
    <cfRule type="expression" dxfId="16731" priority="16033" stopIfTrue="1">
      <formula>$B245=""</formula>
    </cfRule>
  </conditionalFormatting>
  <conditionalFormatting sqref="I245:I301">
    <cfRule type="expression" dxfId="16730" priority="16032" stopIfTrue="1">
      <formula>$B245=""</formula>
    </cfRule>
  </conditionalFormatting>
  <conditionalFormatting sqref="D247:H259">
    <cfRule type="expression" dxfId="16729" priority="16031" stopIfTrue="1">
      <formula>$B247=""</formula>
    </cfRule>
  </conditionalFormatting>
  <conditionalFormatting sqref="I245:I301">
    <cfRule type="expression" dxfId="16728" priority="16030" stopIfTrue="1">
      <formula>$B245=""</formula>
    </cfRule>
  </conditionalFormatting>
  <conditionalFormatting sqref="I245:I301">
    <cfRule type="expression" dxfId="16727" priority="16029" stopIfTrue="1">
      <formula>$B245=""</formula>
    </cfRule>
  </conditionalFormatting>
  <conditionalFormatting sqref="I245:I301">
    <cfRule type="expression" dxfId="16726" priority="16028" stopIfTrue="1">
      <formula>$B245=""</formula>
    </cfRule>
  </conditionalFormatting>
  <conditionalFormatting sqref="J245:M251">
    <cfRule type="expression" dxfId="16725" priority="16027" stopIfTrue="1">
      <formula>$B245=""</formula>
    </cfRule>
  </conditionalFormatting>
  <conditionalFormatting sqref="D245:M251 I252:I301">
    <cfRule type="expression" dxfId="16724" priority="16026" stopIfTrue="1">
      <formula>$B245=""</formula>
    </cfRule>
  </conditionalFormatting>
  <conditionalFormatting sqref="D245:M251 I252:I301">
    <cfRule type="expression" dxfId="16723" priority="16025" stopIfTrue="1">
      <formula>$B245=""</formula>
    </cfRule>
  </conditionalFormatting>
  <conditionalFormatting sqref="I245:I301">
    <cfRule type="expression" dxfId="16722" priority="16024" stopIfTrue="1">
      <formula>$B245=""</formula>
    </cfRule>
  </conditionalFormatting>
  <conditionalFormatting sqref="D245:H245">
    <cfRule type="expression" dxfId="16721" priority="16023" stopIfTrue="1">
      <formula>$B245=""</formula>
    </cfRule>
  </conditionalFormatting>
  <conditionalFormatting sqref="D246:H250">
    <cfRule type="expression" dxfId="16720" priority="16022" stopIfTrue="1">
      <formula>$B246=""</formula>
    </cfRule>
  </conditionalFormatting>
  <conditionalFormatting sqref="J245:M248">
    <cfRule type="expression" dxfId="16719" priority="16021" stopIfTrue="1">
      <formula>$B245=""</formula>
    </cfRule>
  </conditionalFormatting>
  <conditionalFormatting sqref="J249:M250">
    <cfRule type="expression" dxfId="16718" priority="16020" stopIfTrue="1">
      <formula>$B249=""</formula>
    </cfRule>
  </conditionalFormatting>
  <conditionalFormatting sqref="D251:H251">
    <cfRule type="expression" dxfId="16717" priority="16019" stopIfTrue="1">
      <formula>$B251=""</formula>
    </cfRule>
  </conditionalFormatting>
  <conditionalFormatting sqref="J251:M251">
    <cfRule type="expression" dxfId="16716" priority="16018" stopIfTrue="1">
      <formula>$B251=""</formula>
    </cfRule>
  </conditionalFormatting>
  <conditionalFormatting sqref="D245:H246">
    <cfRule type="expression" dxfId="16715" priority="16017" stopIfTrue="1">
      <formula>$B245=""</formula>
    </cfRule>
  </conditionalFormatting>
  <conditionalFormatting sqref="J245:M248">
    <cfRule type="expression" dxfId="16714" priority="16016" stopIfTrue="1">
      <formula>$B245=""</formula>
    </cfRule>
  </conditionalFormatting>
  <conditionalFormatting sqref="J249:M249">
    <cfRule type="expression" dxfId="16713" priority="16015" stopIfTrue="1">
      <formula>$B249=""</formula>
    </cfRule>
  </conditionalFormatting>
  <conditionalFormatting sqref="I250">
    <cfRule type="expression" dxfId="16712" priority="16014" stopIfTrue="1">
      <formula>$B250=""</formula>
    </cfRule>
  </conditionalFormatting>
  <conditionalFormatting sqref="I250">
    <cfRule type="expression" dxfId="16711" priority="16013" stopIfTrue="1">
      <formula>$B250=""</formula>
    </cfRule>
  </conditionalFormatting>
  <conditionalFormatting sqref="I250">
    <cfRule type="expression" dxfId="16710" priority="16012" stopIfTrue="1">
      <formula>$B250=""</formula>
    </cfRule>
  </conditionalFormatting>
  <conditionalFormatting sqref="D250:H251">
    <cfRule type="expression" dxfId="16709" priority="16011" stopIfTrue="1">
      <formula>$B250=""</formula>
    </cfRule>
  </conditionalFormatting>
  <conditionalFormatting sqref="J250:M251">
    <cfRule type="expression" dxfId="16708" priority="16010" stopIfTrue="1">
      <formula>$B250=""</formula>
    </cfRule>
  </conditionalFormatting>
  <conditionalFormatting sqref="I250">
    <cfRule type="expression" dxfId="16707" priority="16009" stopIfTrue="1">
      <formula>$B250=""</formula>
    </cfRule>
  </conditionalFormatting>
  <conditionalFormatting sqref="I250">
    <cfRule type="expression" dxfId="16706" priority="16008" stopIfTrue="1">
      <formula>$B250=""</formula>
    </cfRule>
  </conditionalFormatting>
  <conditionalFormatting sqref="J251:M259">
    <cfRule type="expression" dxfId="16705" priority="16007" stopIfTrue="1">
      <formula>$B251=""</formula>
    </cfRule>
  </conditionalFormatting>
  <conditionalFormatting sqref="D251:M259 I255:I301">
    <cfRule type="expression" dxfId="16704" priority="16006" stopIfTrue="1">
      <formula>$B251=""</formula>
    </cfRule>
  </conditionalFormatting>
  <conditionalFormatting sqref="D251:M259 I255:I301">
    <cfRule type="expression" dxfId="16703" priority="16005" stopIfTrue="1">
      <formula>$B251=""</formula>
    </cfRule>
  </conditionalFormatting>
  <conditionalFormatting sqref="I251:I301">
    <cfRule type="expression" dxfId="16702" priority="16004" stopIfTrue="1">
      <formula>$B251=""</formula>
    </cfRule>
  </conditionalFormatting>
  <conditionalFormatting sqref="D251:H252">
    <cfRule type="expression" dxfId="16701" priority="16003" stopIfTrue="1">
      <formula>$B251=""</formula>
    </cfRule>
  </conditionalFormatting>
  <conditionalFormatting sqref="D253:H259">
    <cfRule type="expression" dxfId="16700" priority="16002" stopIfTrue="1">
      <formula>$B253=""</formula>
    </cfRule>
  </conditionalFormatting>
  <conditionalFormatting sqref="J251:M255">
    <cfRule type="expression" dxfId="16699" priority="16001" stopIfTrue="1">
      <formula>$B251=""</formula>
    </cfRule>
  </conditionalFormatting>
  <conditionalFormatting sqref="J256:M257">
    <cfRule type="expression" dxfId="16698" priority="16000" stopIfTrue="1">
      <formula>$B256=""</formula>
    </cfRule>
  </conditionalFormatting>
  <conditionalFormatting sqref="D252:H253">
    <cfRule type="expression" dxfId="16697" priority="15999" stopIfTrue="1">
      <formula>$B252=""</formula>
    </cfRule>
  </conditionalFormatting>
  <conditionalFormatting sqref="J252:M255">
    <cfRule type="expression" dxfId="16696" priority="15998" stopIfTrue="1">
      <formula>$B252=""</formula>
    </cfRule>
  </conditionalFormatting>
  <conditionalFormatting sqref="J256:M256">
    <cfRule type="expression" dxfId="16695" priority="15997" stopIfTrue="1">
      <formula>$B256=""</formula>
    </cfRule>
  </conditionalFormatting>
  <conditionalFormatting sqref="I257 I261">
    <cfRule type="expression" dxfId="16694" priority="15996" stopIfTrue="1">
      <formula>$B257=""</formula>
    </cfRule>
  </conditionalFormatting>
  <conditionalFormatting sqref="I257 I261">
    <cfRule type="expression" dxfId="16693" priority="15995" stopIfTrue="1">
      <formula>$B257=""</formula>
    </cfRule>
  </conditionalFormatting>
  <conditionalFormatting sqref="I257 I261">
    <cfRule type="expression" dxfId="16692" priority="15994" stopIfTrue="1">
      <formula>$B257=""</formula>
    </cfRule>
  </conditionalFormatting>
  <conditionalFormatting sqref="D257:H257">
    <cfRule type="expression" dxfId="16691" priority="15993" stopIfTrue="1">
      <formula>$B257=""</formula>
    </cfRule>
  </conditionalFormatting>
  <conditionalFormatting sqref="J257:M257">
    <cfRule type="expression" dxfId="16690" priority="15992" stopIfTrue="1">
      <formula>$B257=""</formula>
    </cfRule>
  </conditionalFormatting>
  <conditionalFormatting sqref="I257 I261">
    <cfRule type="expression" dxfId="16689" priority="15991" stopIfTrue="1">
      <formula>$B257=""</formula>
    </cfRule>
  </conditionalFormatting>
  <conditionalFormatting sqref="I257 I261">
    <cfRule type="expression" dxfId="16688" priority="15990" stopIfTrue="1">
      <formula>$B257=""</formula>
    </cfRule>
  </conditionalFormatting>
  <conditionalFormatting sqref="I245:I301">
    <cfRule type="expression" dxfId="16687" priority="15989" stopIfTrue="1">
      <formula>$B245=""</formula>
    </cfRule>
  </conditionalFormatting>
  <conditionalFormatting sqref="I245:I301">
    <cfRule type="expression" dxfId="16686" priority="15988" stopIfTrue="1">
      <formula>$B245=""</formula>
    </cfRule>
  </conditionalFormatting>
  <conditionalFormatting sqref="I245:I301">
    <cfRule type="expression" dxfId="16685" priority="15987" stopIfTrue="1">
      <formula>$B245=""</formula>
    </cfRule>
  </conditionalFormatting>
  <conditionalFormatting sqref="I245:I301">
    <cfRule type="expression" dxfId="16684" priority="15986" stopIfTrue="1">
      <formula>$B245=""</formula>
    </cfRule>
  </conditionalFormatting>
  <conditionalFormatting sqref="I245:I301">
    <cfRule type="expression" dxfId="16683" priority="15985" stopIfTrue="1">
      <formula>$B245=""</formula>
    </cfRule>
  </conditionalFormatting>
  <conditionalFormatting sqref="I252:I254 I257:I258 I260:I262">
    <cfRule type="expression" dxfId="16682" priority="15984" stopIfTrue="1">
      <formula>$B252=""</formula>
    </cfRule>
  </conditionalFormatting>
  <conditionalFormatting sqref="I252:I254 I257:I258 I260:I262">
    <cfRule type="expression" dxfId="16681" priority="15983" stopIfTrue="1">
      <formula>$B252=""</formula>
    </cfRule>
  </conditionalFormatting>
  <conditionalFormatting sqref="I252:I254 I257:I258 I260:I262">
    <cfRule type="expression" dxfId="16680" priority="15982" stopIfTrue="1">
      <formula>$B252=""</formula>
    </cfRule>
  </conditionalFormatting>
  <conditionalFormatting sqref="I245:I301">
    <cfRule type="expression" dxfId="16679" priority="15981" stopIfTrue="1">
      <formula>$B245=""</formula>
    </cfRule>
  </conditionalFormatting>
  <conditionalFormatting sqref="I245:I301">
    <cfRule type="expression" dxfId="16678" priority="15980" stopIfTrue="1">
      <formula>$B245=""</formula>
    </cfRule>
  </conditionalFormatting>
  <conditionalFormatting sqref="I245:I301">
    <cfRule type="expression" dxfId="16677" priority="15979" stopIfTrue="1">
      <formula>$B245=""</formula>
    </cfRule>
  </conditionalFormatting>
  <conditionalFormatting sqref="I245:I301">
    <cfRule type="expression" dxfId="16676" priority="15978" stopIfTrue="1">
      <formula>$B245=""</formula>
    </cfRule>
  </conditionalFormatting>
  <conditionalFormatting sqref="I245:I301">
    <cfRule type="expression" dxfId="16675" priority="15977" stopIfTrue="1">
      <formula>$B245=""</formula>
    </cfRule>
  </conditionalFormatting>
  <conditionalFormatting sqref="I245:I301">
    <cfRule type="expression" dxfId="16674" priority="15976" stopIfTrue="1">
      <formula>$B245=""</formula>
    </cfRule>
  </conditionalFormatting>
  <conditionalFormatting sqref="I245:I301">
    <cfRule type="expression" dxfId="16673" priority="15975" stopIfTrue="1">
      <formula>$B245=""</formula>
    </cfRule>
  </conditionalFormatting>
  <conditionalFormatting sqref="I245:I301">
    <cfRule type="expression" dxfId="16672" priority="15974" stopIfTrue="1">
      <formula>$B245=""</formula>
    </cfRule>
  </conditionalFormatting>
  <conditionalFormatting sqref="J257:M257">
    <cfRule type="expression" dxfId="16671" priority="15973" stopIfTrue="1">
      <formula>$B257=""</formula>
    </cfRule>
  </conditionalFormatting>
  <conditionalFormatting sqref="J258:M259">
    <cfRule type="expression" dxfId="16670" priority="15972" stopIfTrue="1">
      <formula>$B258=""</formula>
    </cfRule>
  </conditionalFormatting>
  <conditionalFormatting sqref="J257:M257">
    <cfRule type="expression" dxfId="16669" priority="15971" stopIfTrue="1">
      <formula>$B257=""</formula>
    </cfRule>
  </conditionalFormatting>
  <conditionalFormatting sqref="J258:M258">
    <cfRule type="expression" dxfId="16668" priority="15970" stopIfTrue="1">
      <formula>$B258=""</formula>
    </cfRule>
  </conditionalFormatting>
  <conditionalFormatting sqref="I259">
    <cfRule type="expression" dxfId="16667" priority="15969" stopIfTrue="1">
      <formula>$B259=""</formula>
    </cfRule>
  </conditionalFormatting>
  <conditionalFormatting sqref="I259">
    <cfRule type="expression" dxfId="16666" priority="15968" stopIfTrue="1">
      <formula>$B259=""</formula>
    </cfRule>
  </conditionalFormatting>
  <conditionalFormatting sqref="I259">
    <cfRule type="expression" dxfId="16665" priority="15967" stopIfTrue="1">
      <formula>$B259=""</formula>
    </cfRule>
  </conditionalFormatting>
  <conditionalFormatting sqref="D259:H259">
    <cfRule type="expression" dxfId="16664" priority="15966" stopIfTrue="1">
      <formula>$B259=""</formula>
    </cfRule>
  </conditionalFormatting>
  <conditionalFormatting sqref="J259:M259">
    <cfRule type="expression" dxfId="16663" priority="15965" stopIfTrue="1">
      <formula>$B259=""</formula>
    </cfRule>
  </conditionalFormatting>
  <conditionalFormatting sqref="I259">
    <cfRule type="expression" dxfId="16662" priority="15964" stopIfTrue="1">
      <formula>$B259=""</formula>
    </cfRule>
  </conditionalFormatting>
  <conditionalFormatting sqref="I259">
    <cfRule type="expression" dxfId="16661" priority="15963" stopIfTrue="1">
      <formula>$B259=""</formula>
    </cfRule>
  </conditionalFormatting>
  <conditionalFormatting sqref="I259:I264">
    <cfRule type="expression" dxfId="16660" priority="15962" stopIfTrue="1">
      <formula>$B259=""</formula>
    </cfRule>
  </conditionalFormatting>
  <conditionalFormatting sqref="I259:I264">
    <cfRule type="expression" dxfId="16659" priority="15961" stopIfTrue="1">
      <formula>$B259=""</formula>
    </cfRule>
  </conditionalFormatting>
  <conditionalFormatting sqref="I259:I264">
    <cfRule type="expression" dxfId="16658" priority="15960" stopIfTrue="1">
      <formula>$B259=""</formula>
    </cfRule>
  </conditionalFormatting>
  <conditionalFormatting sqref="I259:I264">
    <cfRule type="expression" dxfId="16657" priority="15959" stopIfTrue="1">
      <formula>$B259=""</formula>
    </cfRule>
  </conditionalFormatting>
  <conditionalFormatting sqref="I259:I264">
    <cfRule type="expression" dxfId="16656" priority="15958" stopIfTrue="1">
      <formula>$B259=""</formula>
    </cfRule>
  </conditionalFormatting>
  <conditionalFormatting sqref="I259:I264">
    <cfRule type="expression" dxfId="16655" priority="15957" stopIfTrue="1">
      <formula>$B259=""</formula>
    </cfRule>
  </conditionalFormatting>
  <conditionalFormatting sqref="I259:I264">
    <cfRule type="expression" dxfId="16654" priority="15956" stopIfTrue="1">
      <formula>$B259=""</formula>
    </cfRule>
  </conditionalFormatting>
  <conditionalFormatting sqref="I259:I264">
    <cfRule type="expression" dxfId="16653" priority="15955" stopIfTrue="1">
      <formula>$B259=""</formula>
    </cfRule>
  </conditionalFormatting>
  <conditionalFormatting sqref="I259:I264">
    <cfRule type="expression" dxfId="16652" priority="15954" stopIfTrue="1">
      <formula>$B259=""</formula>
    </cfRule>
  </conditionalFormatting>
  <conditionalFormatting sqref="I259:I264">
    <cfRule type="expression" dxfId="16651" priority="15953" stopIfTrue="1">
      <formula>$B259=""</formula>
    </cfRule>
  </conditionalFormatting>
  <conditionalFormatting sqref="I259:I264">
    <cfRule type="expression" dxfId="16650" priority="15952" stopIfTrue="1">
      <formula>$B259=""</formula>
    </cfRule>
  </conditionalFormatting>
  <conditionalFormatting sqref="I259:I264">
    <cfRule type="expression" dxfId="16649" priority="15951" stopIfTrue="1">
      <formula>$B259=""</formula>
    </cfRule>
  </conditionalFormatting>
  <conditionalFormatting sqref="I259:I264">
    <cfRule type="expression" dxfId="16648" priority="15950" stopIfTrue="1">
      <formula>$B259=""</formula>
    </cfRule>
  </conditionalFormatting>
  <conditionalFormatting sqref="I259:I264">
    <cfRule type="expression" dxfId="16647" priority="15949" stopIfTrue="1">
      <formula>$B259=""</formula>
    </cfRule>
  </conditionalFormatting>
  <conditionalFormatting sqref="I259:I264">
    <cfRule type="expression" dxfId="16646" priority="15948" stopIfTrue="1">
      <formula>$B259=""</formula>
    </cfRule>
  </conditionalFormatting>
  <conditionalFormatting sqref="I259:I264">
    <cfRule type="expression" dxfId="16645" priority="15947" stopIfTrue="1">
      <formula>$B259=""</formula>
    </cfRule>
  </conditionalFormatting>
  <conditionalFormatting sqref="I259:I264">
    <cfRule type="expression" dxfId="16644" priority="15946" stopIfTrue="1">
      <formula>$B259=""</formula>
    </cfRule>
  </conditionalFormatting>
  <conditionalFormatting sqref="I259:I264">
    <cfRule type="expression" dxfId="16643" priority="15945" stopIfTrue="1">
      <formula>$B259=""</formula>
    </cfRule>
  </conditionalFormatting>
  <conditionalFormatting sqref="I259:I264">
    <cfRule type="expression" dxfId="16642" priority="15944" stopIfTrue="1">
      <formula>$B259=""</formula>
    </cfRule>
  </conditionalFormatting>
  <conditionalFormatting sqref="D261:H272">
    <cfRule type="expression" dxfId="16641" priority="15943" stopIfTrue="1">
      <formula>$B261=""</formula>
    </cfRule>
  </conditionalFormatting>
  <conditionalFormatting sqref="I259:I301">
    <cfRule type="expression" dxfId="16640" priority="15942" stopIfTrue="1">
      <formula>$B259=""</formula>
    </cfRule>
  </conditionalFormatting>
  <conditionalFormatting sqref="I259:I301">
    <cfRule type="expression" dxfId="16639" priority="15941" stopIfTrue="1">
      <formula>$B259=""</formula>
    </cfRule>
  </conditionalFormatting>
  <conditionalFormatting sqref="I259:I301">
    <cfRule type="expression" dxfId="16638" priority="15940" stopIfTrue="1">
      <formula>$B259=""</formula>
    </cfRule>
  </conditionalFormatting>
  <conditionalFormatting sqref="J259:M265">
    <cfRule type="expression" dxfId="16637" priority="15939" stopIfTrue="1">
      <formula>$B259=""</formula>
    </cfRule>
  </conditionalFormatting>
  <conditionalFormatting sqref="D259:M265 I265:I301">
    <cfRule type="expression" dxfId="16636" priority="15938" stopIfTrue="1">
      <formula>$B259=""</formula>
    </cfRule>
  </conditionalFormatting>
  <conditionalFormatting sqref="D259:M265 I265:I301">
    <cfRule type="expression" dxfId="16635" priority="15937" stopIfTrue="1">
      <formula>$B259=""</formula>
    </cfRule>
  </conditionalFormatting>
  <conditionalFormatting sqref="I259:I301">
    <cfRule type="expression" dxfId="16634" priority="15936" stopIfTrue="1">
      <formula>$B259=""</formula>
    </cfRule>
  </conditionalFormatting>
  <conditionalFormatting sqref="D259:H259">
    <cfRule type="expression" dxfId="16633" priority="15935" stopIfTrue="1">
      <formula>$B259=""</formula>
    </cfRule>
  </conditionalFormatting>
  <conditionalFormatting sqref="D260:H264">
    <cfRule type="expression" dxfId="16632" priority="15934" stopIfTrue="1">
      <formula>$B260=""</formula>
    </cfRule>
  </conditionalFormatting>
  <conditionalFormatting sqref="J259:M262">
    <cfRule type="expression" dxfId="16631" priority="15933" stopIfTrue="1">
      <formula>$B259=""</formula>
    </cfRule>
  </conditionalFormatting>
  <conditionalFormatting sqref="J263:M264">
    <cfRule type="expression" dxfId="16630" priority="15932" stopIfTrue="1">
      <formula>$B263=""</formula>
    </cfRule>
  </conditionalFormatting>
  <conditionalFormatting sqref="D265:H265">
    <cfRule type="expression" dxfId="16629" priority="15931" stopIfTrue="1">
      <formula>$B265=""</formula>
    </cfRule>
  </conditionalFormatting>
  <conditionalFormatting sqref="J265:M265">
    <cfRule type="expression" dxfId="16628" priority="15930" stopIfTrue="1">
      <formula>$B265=""</formula>
    </cfRule>
  </conditionalFormatting>
  <conditionalFormatting sqref="D259:H260">
    <cfRule type="expression" dxfId="16627" priority="15929" stopIfTrue="1">
      <formula>$B259=""</formula>
    </cfRule>
  </conditionalFormatting>
  <conditionalFormatting sqref="J259:M262">
    <cfRule type="expression" dxfId="16626" priority="15928" stopIfTrue="1">
      <formula>$B259=""</formula>
    </cfRule>
  </conditionalFormatting>
  <conditionalFormatting sqref="J263:M263">
    <cfRule type="expression" dxfId="16625" priority="15927" stopIfTrue="1">
      <formula>$B263=""</formula>
    </cfRule>
  </conditionalFormatting>
  <conditionalFormatting sqref="I264">
    <cfRule type="expression" dxfId="16624" priority="15926" stopIfTrue="1">
      <formula>$B264=""</formula>
    </cfRule>
  </conditionalFormatting>
  <conditionalFormatting sqref="I264">
    <cfRule type="expression" dxfId="16623" priority="15925" stopIfTrue="1">
      <formula>$B264=""</formula>
    </cfRule>
  </conditionalFormatting>
  <conditionalFormatting sqref="I264">
    <cfRule type="expression" dxfId="16622" priority="15924" stopIfTrue="1">
      <formula>$B264=""</formula>
    </cfRule>
  </conditionalFormatting>
  <conditionalFormatting sqref="D264:H265">
    <cfRule type="expression" dxfId="16621" priority="15923" stopIfTrue="1">
      <formula>$B264=""</formula>
    </cfRule>
  </conditionalFormatting>
  <conditionalFormatting sqref="J264:M265">
    <cfRule type="expression" dxfId="16620" priority="15922" stopIfTrue="1">
      <formula>$B264=""</formula>
    </cfRule>
  </conditionalFormatting>
  <conditionalFormatting sqref="I264">
    <cfRule type="expression" dxfId="16619" priority="15921" stopIfTrue="1">
      <formula>$B264=""</formula>
    </cfRule>
  </conditionalFormatting>
  <conditionalFormatting sqref="I264">
    <cfRule type="expression" dxfId="16618" priority="15920" stopIfTrue="1">
      <formula>$B264=""</formula>
    </cfRule>
  </conditionalFormatting>
  <conditionalFormatting sqref="J265:M272">
    <cfRule type="expression" dxfId="16617" priority="15919" stopIfTrue="1">
      <formula>$B265=""</formula>
    </cfRule>
  </conditionalFormatting>
  <conditionalFormatting sqref="D265:M272 I269:I301">
    <cfRule type="expression" dxfId="16616" priority="15918" stopIfTrue="1">
      <formula>$B265=""</formula>
    </cfRule>
  </conditionalFormatting>
  <conditionalFormatting sqref="D265:M272 I269:I301">
    <cfRule type="expression" dxfId="16615" priority="15917" stopIfTrue="1">
      <formula>$B265=""</formula>
    </cfRule>
  </conditionalFormatting>
  <conditionalFormatting sqref="I265:I301">
    <cfRule type="expression" dxfId="16614" priority="15916" stopIfTrue="1">
      <formula>$B265=""</formula>
    </cfRule>
  </conditionalFormatting>
  <conditionalFormatting sqref="D265:H266">
    <cfRule type="expression" dxfId="16613" priority="15915" stopIfTrue="1">
      <formula>$B265=""</formula>
    </cfRule>
  </conditionalFormatting>
  <conditionalFormatting sqref="D267:H272">
    <cfRule type="expression" dxfId="16612" priority="15914" stopIfTrue="1">
      <formula>$B267=""</formula>
    </cfRule>
  </conditionalFormatting>
  <conditionalFormatting sqref="J265:M269">
    <cfRule type="expression" dxfId="16611" priority="15913" stopIfTrue="1">
      <formula>$B265=""</formula>
    </cfRule>
  </conditionalFormatting>
  <conditionalFormatting sqref="J270:M271">
    <cfRule type="expression" dxfId="16610" priority="15912" stopIfTrue="1">
      <formula>$B270=""</formula>
    </cfRule>
  </conditionalFormatting>
  <conditionalFormatting sqref="D266:H267">
    <cfRule type="expression" dxfId="16609" priority="15911" stopIfTrue="1">
      <formula>$B266=""</formula>
    </cfRule>
  </conditionalFormatting>
  <conditionalFormatting sqref="J266:M269">
    <cfRule type="expression" dxfId="16608" priority="15910" stopIfTrue="1">
      <formula>$B266=""</formula>
    </cfRule>
  </conditionalFormatting>
  <conditionalFormatting sqref="J270:M270">
    <cfRule type="expression" dxfId="16607" priority="15909" stopIfTrue="1">
      <formula>$B270=""</formula>
    </cfRule>
  </conditionalFormatting>
  <conditionalFormatting sqref="I271">
    <cfRule type="expression" dxfId="16606" priority="15908" stopIfTrue="1">
      <formula>$B271=""</formula>
    </cfRule>
  </conditionalFormatting>
  <conditionalFormatting sqref="I271">
    <cfRule type="expression" dxfId="16605" priority="15907" stopIfTrue="1">
      <formula>$B271=""</formula>
    </cfRule>
  </conditionalFormatting>
  <conditionalFormatting sqref="I271">
    <cfRule type="expression" dxfId="16604" priority="15906" stopIfTrue="1">
      <formula>$B271=""</formula>
    </cfRule>
  </conditionalFormatting>
  <conditionalFormatting sqref="D271:H271">
    <cfRule type="expression" dxfId="16603" priority="15905" stopIfTrue="1">
      <formula>$B271=""</formula>
    </cfRule>
  </conditionalFormatting>
  <conditionalFormatting sqref="J271:M271">
    <cfRule type="expression" dxfId="16602" priority="15904" stopIfTrue="1">
      <formula>$B271=""</formula>
    </cfRule>
  </conditionalFormatting>
  <conditionalFormatting sqref="I271">
    <cfRule type="expression" dxfId="16601" priority="15903" stopIfTrue="1">
      <formula>$B271=""</formula>
    </cfRule>
  </conditionalFormatting>
  <conditionalFormatting sqref="I271">
    <cfRule type="expression" dxfId="16600" priority="15902" stopIfTrue="1">
      <formula>$B271=""</formula>
    </cfRule>
  </conditionalFormatting>
  <conditionalFormatting sqref="I259:I301">
    <cfRule type="expression" dxfId="16599" priority="15901" stopIfTrue="1">
      <formula>$B259=""</formula>
    </cfRule>
  </conditionalFormatting>
  <conditionalFormatting sqref="I259:I301">
    <cfRule type="expression" dxfId="16598" priority="15900" stopIfTrue="1">
      <formula>$B259=""</formula>
    </cfRule>
  </conditionalFormatting>
  <conditionalFormatting sqref="I259:I301">
    <cfRule type="expression" dxfId="16597" priority="15899" stopIfTrue="1">
      <formula>$B259=""</formula>
    </cfRule>
  </conditionalFormatting>
  <conditionalFormatting sqref="I259:I301">
    <cfRule type="expression" dxfId="16596" priority="15898" stopIfTrue="1">
      <formula>$B259=""</formula>
    </cfRule>
  </conditionalFormatting>
  <conditionalFormatting sqref="I259:I301">
    <cfRule type="expression" dxfId="16595" priority="15897" stopIfTrue="1">
      <formula>$B259=""</formula>
    </cfRule>
  </conditionalFormatting>
  <conditionalFormatting sqref="I266:I268">
    <cfRule type="expression" dxfId="16594" priority="15896" stopIfTrue="1">
      <formula>$B266=""</formula>
    </cfRule>
  </conditionalFormatting>
  <conditionalFormatting sqref="I266:I268">
    <cfRule type="expression" dxfId="16593" priority="15895" stopIfTrue="1">
      <formula>$B266=""</formula>
    </cfRule>
  </conditionalFormatting>
  <conditionalFormatting sqref="I266:I268">
    <cfRule type="expression" dxfId="16592" priority="15894" stopIfTrue="1">
      <formula>$B266=""</formula>
    </cfRule>
  </conditionalFormatting>
  <conditionalFormatting sqref="I259:I301">
    <cfRule type="expression" dxfId="16591" priority="15893" stopIfTrue="1">
      <formula>$B259=""</formula>
    </cfRule>
  </conditionalFormatting>
  <conditionalFormatting sqref="I259:I301">
    <cfRule type="expression" dxfId="16590" priority="15892" stopIfTrue="1">
      <formula>$B259=""</formula>
    </cfRule>
  </conditionalFormatting>
  <conditionalFormatting sqref="I259:I301">
    <cfRule type="expression" dxfId="16589" priority="15891" stopIfTrue="1">
      <formula>$B259=""</formula>
    </cfRule>
  </conditionalFormatting>
  <conditionalFormatting sqref="I259:I301">
    <cfRule type="expression" dxfId="16588" priority="15890" stopIfTrue="1">
      <formula>$B259=""</formula>
    </cfRule>
  </conditionalFormatting>
  <conditionalFormatting sqref="I259:I301">
    <cfRule type="expression" dxfId="16587" priority="15889" stopIfTrue="1">
      <formula>$B259=""</formula>
    </cfRule>
  </conditionalFormatting>
  <conditionalFormatting sqref="I259:I301">
    <cfRule type="expression" dxfId="16586" priority="15888" stopIfTrue="1">
      <formula>$B259=""</formula>
    </cfRule>
  </conditionalFormatting>
  <conditionalFormatting sqref="I259:I301">
    <cfRule type="expression" dxfId="16585" priority="15887" stopIfTrue="1">
      <formula>$B259=""</formula>
    </cfRule>
  </conditionalFormatting>
  <conditionalFormatting sqref="I259:I301">
    <cfRule type="expression" dxfId="16584" priority="15886" stopIfTrue="1">
      <formula>$B259=""</formula>
    </cfRule>
  </conditionalFormatting>
  <conditionalFormatting sqref="J271:M271">
    <cfRule type="expression" dxfId="16583" priority="15885" stopIfTrue="1">
      <formula>$B271=""</formula>
    </cfRule>
  </conditionalFormatting>
  <conditionalFormatting sqref="J272:M272">
    <cfRule type="expression" dxfId="16582" priority="15884" stopIfTrue="1">
      <formula>$B272=""</formula>
    </cfRule>
  </conditionalFormatting>
  <conditionalFormatting sqref="J271:M271">
    <cfRule type="expression" dxfId="16581" priority="15883" stopIfTrue="1">
      <formula>$B271=""</formula>
    </cfRule>
  </conditionalFormatting>
  <conditionalFormatting sqref="J272:M272">
    <cfRule type="expression" dxfId="16580" priority="15882" stopIfTrue="1">
      <formula>$B272=""</formula>
    </cfRule>
  </conditionalFormatting>
  <conditionalFormatting sqref="I272:I301">
    <cfRule type="expression" dxfId="16579" priority="15881" stopIfTrue="1">
      <formula>$B272=""</formula>
    </cfRule>
  </conditionalFormatting>
  <conditionalFormatting sqref="I272:I301">
    <cfRule type="expression" dxfId="16578" priority="15880" stopIfTrue="1">
      <formula>$B272=""</formula>
    </cfRule>
  </conditionalFormatting>
  <conditionalFormatting sqref="I272:I301">
    <cfRule type="expression" dxfId="16577" priority="15879" stopIfTrue="1">
      <formula>$B272=""</formula>
    </cfRule>
  </conditionalFormatting>
  <conditionalFormatting sqref="I272:I301">
    <cfRule type="expression" dxfId="16576" priority="15878" stopIfTrue="1">
      <formula>$B272=""</formula>
    </cfRule>
  </conditionalFormatting>
  <conditionalFormatting sqref="I272:I301">
    <cfRule type="expression" dxfId="16575" priority="15877" stopIfTrue="1">
      <formula>$B272=""</formula>
    </cfRule>
  </conditionalFormatting>
  <conditionalFormatting sqref="I272:I301">
    <cfRule type="expression" dxfId="16574" priority="15876" stopIfTrue="1">
      <formula>$B272=""</formula>
    </cfRule>
  </conditionalFormatting>
  <conditionalFormatting sqref="I272:I301">
    <cfRule type="expression" dxfId="16573" priority="15875" stopIfTrue="1">
      <formula>$B272=""</formula>
    </cfRule>
  </conditionalFormatting>
  <conditionalFormatting sqref="I272:I301">
    <cfRule type="expression" dxfId="16572" priority="15874" stopIfTrue="1">
      <formula>$B272=""</formula>
    </cfRule>
  </conditionalFormatting>
  <conditionalFormatting sqref="I272:I301">
    <cfRule type="expression" dxfId="16571" priority="15873" stopIfTrue="1">
      <formula>$B272=""</formula>
    </cfRule>
  </conditionalFormatting>
  <conditionalFormatting sqref="I272:I301">
    <cfRule type="expression" dxfId="16570" priority="15872" stopIfTrue="1">
      <formula>$B272=""</formula>
    </cfRule>
  </conditionalFormatting>
  <conditionalFormatting sqref="I272:I301">
    <cfRule type="expression" dxfId="16569" priority="15871" stopIfTrue="1">
      <formula>$B272=""</formula>
    </cfRule>
  </conditionalFormatting>
  <conditionalFormatting sqref="I272:I301">
    <cfRule type="expression" dxfId="16568" priority="15870" stopIfTrue="1">
      <formula>$B272=""</formula>
    </cfRule>
  </conditionalFormatting>
  <conditionalFormatting sqref="I272:I301">
    <cfRule type="expression" dxfId="16567" priority="15869" stopIfTrue="1">
      <formula>$B272=""</formula>
    </cfRule>
  </conditionalFormatting>
  <conditionalFormatting sqref="I272:I301">
    <cfRule type="expression" dxfId="16566" priority="15868" stopIfTrue="1">
      <formula>$B272=""</formula>
    </cfRule>
  </conditionalFormatting>
  <conditionalFormatting sqref="I272:I301">
    <cfRule type="expression" dxfId="16565" priority="15867" stopIfTrue="1">
      <formula>$B272=""</formula>
    </cfRule>
  </conditionalFormatting>
  <conditionalFormatting sqref="I272:I301">
    <cfRule type="expression" dxfId="16564" priority="15866" stopIfTrue="1">
      <formula>$B272=""</formula>
    </cfRule>
  </conditionalFormatting>
  <conditionalFormatting sqref="I272:I301">
    <cfRule type="expression" dxfId="16563" priority="15865" stopIfTrue="1">
      <formula>$B272=""</formula>
    </cfRule>
  </conditionalFormatting>
  <conditionalFormatting sqref="I272:I301">
    <cfRule type="expression" dxfId="16562" priority="15864" stopIfTrue="1">
      <formula>$B272=""</formula>
    </cfRule>
  </conditionalFormatting>
  <conditionalFormatting sqref="I272:I301">
    <cfRule type="expression" dxfId="16561" priority="15863" stopIfTrue="1">
      <formula>$B272=""</formula>
    </cfRule>
  </conditionalFormatting>
  <conditionalFormatting sqref="D274:H286">
    <cfRule type="expression" dxfId="16560" priority="15862" stopIfTrue="1">
      <formula>$B274=""</formula>
    </cfRule>
  </conditionalFormatting>
  <conditionalFormatting sqref="I272:I301">
    <cfRule type="expression" dxfId="16559" priority="15861" stopIfTrue="1">
      <formula>$B272=""</formula>
    </cfRule>
  </conditionalFormatting>
  <conditionalFormatting sqref="I272:I301">
    <cfRule type="expression" dxfId="16558" priority="15860" stopIfTrue="1">
      <formula>$B272=""</formula>
    </cfRule>
  </conditionalFormatting>
  <conditionalFormatting sqref="I272:I301">
    <cfRule type="expression" dxfId="16557" priority="15859" stopIfTrue="1">
      <formula>$B272=""</formula>
    </cfRule>
  </conditionalFormatting>
  <conditionalFormatting sqref="J272:M278">
    <cfRule type="expression" dxfId="16556" priority="15858" stopIfTrue="1">
      <formula>$B272=""</formula>
    </cfRule>
  </conditionalFormatting>
  <conditionalFormatting sqref="D272:M278 I278:I301">
    <cfRule type="expression" dxfId="16555" priority="15857" stopIfTrue="1">
      <formula>$B272=""</formula>
    </cfRule>
  </conditionalFormatting>
  <conditionalFormatting sqref="D272:M278 I278:I301">
    <cfRule type="expression" dxfId="16554" priority="15856" stopIfTrue="1">
      <formula>$B272=""</formula>
    </cfRule>
  </conditionalFormatting>
  <conditionalFormatting sqref="I272:I301">
    <cfRule type="expression" dxfId="16553" priority="15855" stopIfTrue="1">
      <formula>$B272=""</formula>
    </cfRule>
  </conditionalFormatting>
  <conditionalFormatting sqref="D272:H272">
    <cfRule type="expression" dxfId="16552" priority="15854" stopIfTrue="1">
      <formula>$B272=""</formula>
    </cfRule>
  </conditionalFormatting>
  <conditionalFormatting sqref="D273:H277">
    <cfRule type="expression" dxfId="16551" priority="15853" stopIfTrue="1">
      <formula>$B273=""</formula>
    </cfRule>
  </conditionalFormatting>
  <conditionalFormatting sqref="J272:M275">
    <cfRule type="expression" dxfId="16550" priority="15852" stopIfTrue="1">
      <formula>$B272=""</formula>
    </cfRule>
  </conditionalFormatting>
  <conditionalFormatting sqref="J276:M277">
    <cfRule type="expression" dxfId="16549" priority="15851" stopIfTrue="1">
      <formula>$B276=""</formula>
    </cfRule>
  </conditionalFormatting>
  <conditionalFormatting sqref="D278:H278">
    <cfRule type="expression" dxfId="16548" priority="15850" stopIfTrue="1">
      <formula>$B278=""</formula>
    </cfRule>
  </conditionalFormatting>
  <conditionalFormatting sqref="J278:M278">
    <cfRule type="expression" dxfId="16547" priority="15849" stopIfTrue="1">
      <formula>$B278=""</formula>
    </cfRule>
  </conditionalFormatting>
  <conditionalFormatting sqref="D272:H273">
    <cfRule type="expression" dxfId="16546" priority="15848" stopIfTrue="1">
      <formula>$B272=""</formula>
    </cfRule>
  </conditionalFormatting>
  <conditionalFormatting sqref="J272:M275">
    <cfRule type="expression" dxfId="16545" priority="15847" stopIfTrue="1">
      <formula>$B272=""</formula>
    </cfRule>
  </conditionalFormatting>
  <conditionalFormatting sqref="J276:M276">
    <cfRule type="expression" dxfId="16544" priority="15846" stopIfTrue="1">
      <formula>$B276=""</formula>
    </cfRule>
  </conditionalFormatting>
  <conditionalFormatting sqref="I277 I279">
    <cfRule type="expression" dxfId="16543" priority="15845" stopIfTrue="1">
      <formula>$B277=""</formula>
    </cfRule>
  </conditionalFormatting>
  <conditionalFormatting sqref="I277 I279">
    <cfRule type="expression" dxfId="16542" priority="15844" stopIfTrue="1">
      <formula>$B277=""</formula>
    </cfRule>
  </conditionalFormatting>
  <conditionalFormatting sqref="I277 I279">
    <cfRule type="expression" dxfId="16541" priority="15843" stopIfTrue="1">
      <formula>$B277=""</formula>
    </cfRule>
  </conditionalFormatting>
  <conditionalFormatting sqref="D277:H278">
    <cfRule type="expression" dxfId="16540" priority="15842" stopIfTrue="1">
      <formula>$B277=""</formula>
    </cfRule>
  </conditionalFormatting>
  <conditionalFormatting sqref="J277:M278">
    <cfRule type="expression" dxfId="16539" priority="15841" stopIfTrue="1">
      <formula>$B277=""</formula>
    </cfRule>
  </conditionalFormatting>
  <conditionalFormatting sqref="I277 I279">
    <cfRule type="expression" dxfId="16538" priority="15840" stopIfTrue="1">
      <formula>$B277=""</formula>
    </cfRule>
  </conditionalFormatting>
  <conditionalFormatting sqref="I277 I279">
    <cfRule type="expression" dxfId="16537" priority="15839" stopIfTrue="1">
      <formula>$B277=""</formula>
    </cfRule>
  </conditionalFormatting>
  <conditionalFormatting sqref="J278:M286">
    <cfRule type="expression" dxfId="16536" priority="15838" stopIfTrue="1">
      <formula>$B278=""</formula>
    </cfRule>
  </conditionalFormatting>
  <conditionalFormatting sqref="D278:M286 I281:I301">
    <cfRule type="expression" dxfId="16535" priority="15837" stopIfTrue="1">
      <formula>$B278=""</formula>
    </cfRule>
  </conditionalFormatting>
  <conditionalFormatting sqref="D278:M286 I281:I301">
    <cfRule type="expression" dxfId="16534" priority="15836" stopIfTrue="1">
      <formula>$B278=""</formula>
    </cfRule>
  </conditionalFormatting>
  <conditionalFormatting sqref="I278:I301">
    <cfRule type="expression" dxfId="16533" priority="15835" stopIfTrue="1">
      <formula>$B278=""</formula>
    </cfRule>
  </conditionalFormatting>
  <conditionalFormatting sqref="D278:H279">
    <cfRule type="expression" dxfId="16532" priority="15834" stopIfTrue="1">
      <formula>$B278=""</formula>
    </cfRule>
  </conditionalFormatting>
  <conditionalFormatting sqref="D280:H286">
    <cfRule type="expression" dxfId="16531" priority="15833" stopIfTrue="1">
      <formula>$B280=""</formula>
    </cfRule>
  </conditionalFormatting>
  <conditionalFormatting sqref="J278:M282">
    <cfRule type="expression" dxfId="16530" priority="15832" stopIfTrue="1">
      <formula>$B278=""</formula>
    </cfRule>
  </conditionalFormatting>
  <conditionalFormatting sqref="J283:M284">
    <cfRule type="expression" dxfId="16529" priority="15831" stopIfTrue="1">
      <formula>$B283=""</formula>
    </cfRule>
  </conditionalFormatting>
  <conditionalFormatting sqref="D279:H280">
    <cfRule type="expression" dxfId="16528" priority="15830" stopIfTrue="1">
      <formula>$B279=""</formula>
    </cfRule>
  </conditionalFormatting>
  <conditionalFormatting sqref="J279:M282">
    <cfRule type="expression" dxfId="16527" priority="15829" stopIfTrue="1">
      <formula>$B279=""</formula>
    </cfRule>
  </conditionalFormatting>
  <conditionalFormatting sqref="J283:M283">
    <cfRule type="expression" dxfId="16526" priority="15828" stopIfTrue="1">
      <formula>$B283=""</formula>
    </cfRule>
  </conditionalFormatting>
  <conditionalFormatting sqref="I284">
    <cfRule type="expression" dxfId="16525" priority="15827" stopIfTrue="1">
      <formula>$B284=""</formula>
    </cfRule>
  </conditionalFormatting>
  <conditionalFormatting sqref="I284">
    <cfRule type="expression" dxfId="16524" priority="15826" stopIfTrue="1">
      <formula>$B284=""</formula>
    </cfRule>
  </conditionalFormatting>
  <conditionalFormatting sqref="I284">
    <cfRule type="expression" dxfId="16523" priority="15825" stopIfTrue="1">
      <formula>$B284=""</formula>
    </cfRule>
  </conditionalFormatting>
  <conditionalFormatting sqref="D284:H284">
    <cfRule type="expression" dxfId="16522" priority="15824" stopIfTrue="1">
      <formula>$B284=""</formula>
    </cfRule>
  </conditionalFormatting>
  <conditionalFormatting sqref="J284:M284">
    <cfRule type="expression" dxfId="16521" priority="15823" stopIfTrue="1">
      <formula>$B284=""</formula>
    </cfRule>
  </conditionalFormatting>
  <conditionalFormatting sqref="I284">
    <cfRule type="expression" dxfId="16520" priority="15822" stopIfTrue="1">
      <formula>$B284=""</formula>
    </cfRule>
  </conditionalFormatting>
  <conditionalFormatting sqref="I284">
    <cfRule type="expression" dxfId="16519" priority="15821" stopIfTrue="1">
      <formula>$B284=""</formula>
    </cfRule>
  </conditionalFormatting>
  <conditionalFormatting sqref="I272:I301">
    <cfRule type="expression" dxfId="16518" priority="15820" stopIfTrue="1">
      <formula>$B272=""</formula>
    </cfRule>
  </conditionalFormatting>
  <conditionalFormatting sqref="I272:I301">
    <cfRule type="expression" dxfId="16517" priority="15819" stopIfTrue="1">
      <formula>$B272=""</formula>
    </cfRule>
  </conditionalFormatting>
  <conditionalFormatting sqref="I272:I301">
    <cfRule type="expression" dxfId="16516" priority="15818" stopIfTrue="1">
      <formula>$B272=""</formula>
    </cfRule>
  </conditionalFormatting>
  <conditionalFormatting sqref="I272:I301">
    <cfRule type="expression" dxfId="16515" priority="15817" stopIfTrue="1">
      <formula>$B272=""</formula>
    </cfRule>
  </conditionalFormatting>
  <conditionalFormatting sqref="I272:I301">
    <cfRule type="expression" dxfId="16514" priority="15816" stopIfTrue="1">
      <formula>$B272=""</formula>
    </cfRule>
  </conditionalFormatting>
  <conditionalFormatting sqref="I279:I301">
    <cfRule type="expression" dxfId="16513" priority="15815" stopIfTrue="1">
      <formula>$B279=""</formula>
    </cfRule>
  </conditionalFormatting>
  <conditionalFormatting sqref="I279:I301">
    <cfRule type="expression" dxfId="16512" priority="15814" stopIfTrue="1">
      <formula>$B279=""</formula>
    </cfRule>
  </conditionalFormatting>
  <conditionalFormatting sqref="I279:I301">
    <cfRule type="expression" dxfId="16511" priority="15813" stopIfTrue="1">
      <formula>$B279=""</formula>
    </cfRule>
  </conditionalFormatting>
  <conditionalFormatting sqref="I272:I301">
    <cfRule type="expression" dxfId="16510" priority="15812" stopIfTrue="1">
      <formula>$B272=""</formula>
    </cfRule>
  </conditionalFormatting>
  <conditionalFormatting sqref="I272:I301">
    <cfRule type="expression" dxfId="16509" priority="15811" stopIfTrue="1">
      <formula>$B272=""</formula>
    </cfRule>
  </conditionalFormatting>
  <conditionalFormatting sqref="I272:I301">
    <cfRule type="expression" dxfId="16508" priority="15810" stopIfTrue="1">
      <formula>$B272=""</formula>
    </cfRule>
  </conditionalFormatting>
  <conditionalFormatting sqref="I272:I301">
    <cfRule type="expression" dxfId="16507" priority="15809" stopIfTrue="1">
      <formula>$B272=""</formula>
    </cfRule>
  </conditionalFormatting>
  <conditionalFormatting sqref="I272:I301">
    <cfRule type="expression" dxfId="16506" priority="15808" stopIfTrue="1">
      <formula>$B272=""</formula>
    </cfRule>
  </conditionalFormatting>
  <conditionalFormatting sqref="I272:I301">
    <cfRule type="expression" dxfId="16505" priority="15807" stopIfTrue="1">
      <formula>$B272=""</formula>
    </cfRule>
  </conditionalFormatting>
  <conditionalFormatting sqref="I272:I301">
    <cfRule type="expression" dxfId="16504" priority="15806" stopIfTrue="1">
      <formula>$B272=""</formula>
    </cfRule>
  </conditionalFormatting>
  <conditionalFormatting sqref="I272:I301">
    <cfRule type="expression" dxfId="16503" priority="15805" stopIfTrue="1">
      <formula>$B272=""</formula>
    </cfRule>
  </conditionalFormatting>
  <conditionalFormatting sqref="J284:M284">
    <cfRule type="expression" dxfId="16502" priority="15804" stopIfTrue="1">
      <formula>$B284=""</formula>
    </cfRule>
  </conditionalFormatting>
  <conditionalFormatting sqref="J285:M286">
    <cfRule type="expression" dxfId="16501" priority="15803" stopIfTrue="1">
      <formula>$B285=""</formula>
    </cfRule>
  </conditionalFormatting>
  <conditionalFormatting sqref="J284:M284">
    <cfRule type="expression" dxfId="16500" priority="15802" stopIfTrue="1">
      <formula>$B284=""</formula>
    </cfRule>
  </conditionalFormatting>
  <conditionalFormatting sqref="J285:M285">
    <cfRule type="expression" dxfId="16499" priority="15801" stopIfTrue="1">
      <formula>$B285=""</formula>
    </cfRule>
  </conditionalFormatting>
  <conditionalFormatting sqref="I286">
    <cfRule type="expression" dxfId="16498" priority="15800" stopIfTrue="1">
      <formula>$B286=""</formula>
    </cfRule>
  </conditionalFormatting>
  <conditionalFormatting sqref="I286">
    <cfRule type="expression" dxfId="16497" priority="15799" stopIfTrue="1">
      <formula>$B286=""</formula>
    </cfRule>
  </conditionalFormatting>
  <conditionalFormatting sqref="I286">
    <cfRule type="expression" dxfId="16496" priority="15798" stopIfTrue="1">
      <formula>$B286=""</formula>
    </cfRule>
  </conditionalFormatting>
  <conditionalFormatting sqref="D286:H286">
    <cfRule type="expression" dxfId="16495" priority="15797" stopIfTrue="1">
      <formula>$B286=""</formula>
    </cfRule>
  </conditionalFormatting>
  <conditionalFormatting sqref="J286:M286">
    <cfRule type="expression" dxfId="16494" priority="15796" stopIfTrue="1">
      <formula>$B286=""</formula>
    </cfRule>
  </conditionalFormatting>
  <conditionalFormatting sqref="I286">
    <cfRule type="expression" dxfId="16493" priority="15795" stopIfTrue="1">
      <formula>$B286=""</formula>
    </cfRule>
  </conditionalFormatting>
  <conditionalFormatting sqref="I286">
    <cfRule type="expression" dxfId="16492" priority="15794" stopIfTrue="1">
      <formula>$B286=""</formula>
    </cfRule>
  </conditionalFormatting>
  <conditionalFormatting sqref="I286:I301">
    <cfRule type="expression" dxfId="16491" priority="15793" stopIfTrue="1">
      <formula>$B286=""</formula>
    </cfRule>
  </conditionalFormatting>
  <conditionalFormatting sqref="I286:I301">
    <cfRule type="expression" dxfId="16490" priority="15792" stopIfTrue="1">
      <formula>$B286=""</formula>
    </cfRule>
  </conditionalFormatting>
  <conditionalFormatting sqref="I286:I301">
    <cfRule type="expression" dxfId="16489" priority="15791" stopIfTrue="1">
      <formula>$B286=""</formula>
    </cfRule>
  </conditionalFormatting>
  <conditionalFormatting sqref="I286:I301">
    <cfRule type="expression" dxfId="16488" priority="15790" stopIfTrue="1">
      <formula>$B286=""</formula>
    </cfRule>
  </conditionalFormatting>
  <conditionalFormatting sqref="I286:I301">
    <cfRule type="expression" dxfId="16487" priority="15789" stopIfTrue="1">
      <formula>$B286=""</formula>
    </cfRule>
  </conditionalFormatting>
  <conditionalFormatting sqref="I286:I301">
    <cfRule type="expression" dxfId="16486" priority="15788" stopIfTrue="1">
      <formula>$B286=""</formula>
    </cfRule>
  </conditionalFormatting>
  <conditionalFormatting sqref="I286:I301">
    <cfRule type="expression" dxfId="16485" priority="15787" stopIfTrue="1">
      <formula>$B286=""</formula>
    </cfRule>
  </conditionalFormatting>
  <conditionalFormatting sqref="I286:I301">
    <cfRule type="expression" dxfId="16484" priority="15786" stopIfTrue="1">
      <formula>$B286=""</formula>
    </cfRule>
  </conditionalFormatting>
  <conditionalFormatting sqref="I286:I301">
    <cfRule type="expression" dxfId="16483" priority="15785" stopIfTrue="1">
      <formula>$B286=""</formula>
    </cfRule>
  </conditionalFormatting>
  <conditionalFormatting sqref="I286:I301">
    <cfRule type="expression" dxfId="16482" priority="15784" stopIfTrue="1">
      <formula>$B286=""</formula>
    </cfRule>
  </conditionalFormatting>
  <conditionalFormatting sqref="I286:I301">
    <cfRule type="expression" dxfId="16481" priority="15783" stopIfTrue="1">
      <formula>$B286=""</formula>
    </cfRule>
  </conditionalFormatting>
  <conditionalFormatting sqref="I286:I301">
    <cfRule type="expression" dxfId="16480" priority="15782" stopIfTrue="1">
      <formula>$B286=""</formula>
    </cfRule>
  </conditionalFormatting>
  <conditionalFormatting sqref="I286:I301">
    <cfRule type="expression" dxfId="16479" priority="15781" stopIfTrue="1">
      <formula>$B286=""</formula>
    </cfRule>
  </conditionalFormatting>
  <conditionalFormatting sqref="I286:I301">
    <cfRule type="expression" dxfId="16478" priority="15780" stopIfTrue="1">
      <formula>$B286=""</formula>
    </cfRule>
  </conditionalFormatting>
  <conditionalFormatting sqref="I286:I301">
    <cfRule type="expression" dxfId="16477" priority="15779" stopIfTrue="1">
      <formula>$B286=""</formula>
    </cfRule>
  </conditionalFormatting>
  <conditionalFormatting sqref="I286:I301">
    <cfRule type="expression" dxfId="16476" priority="15778" stopIfTrue="1">
      <formula>$B286=""</formula>
    </cfRule>
  </conditionalFormatting>
  <conditionalFormatting sqref="I286:I301">
    <cfRule type="expression" dxfId="16475" priority="15777" stopIfTrue="1">
      <formula>$B286=""</formula>
    </cfRule>
  </conditionalFormatting>
  <conditionalFormatting sqref="I286:I301">
    <cfRule type="expression" dxfId="16474" priority="15776" stopIfTrue="1">
      <formula>$B286=""</formula>
    </cfRule>
  </conditionalFormatting>
  <conditionalFormatting sqref="I286:I301">
    <cfRule type="expression" dxfId="16473" priority="15775" stopIfTrue="1">
      <formula>$B286=""</formula>
    </cfRule>
  </conditionalFormatting>
  <conditionalFormatting sqref="D288:H299">
    <cfRule type="expression" dxfId="16472" priority="15774" stopIfTrue="1">
      <formula>$B288=""</formula>
    </cfRule>
  </conditionalFormatting>
  <conditionalFormatting sqref="I286:I314">
    <cfRule type="expression" dxfId="16471" priority="15773" stopIfTrue="1">
      <formula>$B286=""</formula>
    </cfRule>
  </conditionalFormatting>
  <conditionalFormatting sqref="I286:I314">
    <cfRule type="expression" dxfId="16470" priority="15772" stopIfTrue="1">
      <formula>$B286=""</formula>
    </cfRule>
  </conditionalFormatting>
  <conditionalFormatting sqref="I286:I314">
    <cfRule type="expression" dxfId="16469" priority="15771" stopIfTrue="1">
      <formula>$B286=""</formula>
    </cfRule>
  </conditionalFormatting>
  <conditionalFormatting sqref="J286:M292">
    <cfRule type="expression" dxfId="16468" priority="15770" stopIfTrue="1">
      <formula>$B286=""</formula>
    </cfRule>
  </conditionalFormatting>
  <conditionalFormatting sqref="D286:M292 I288:I301">
    <cfRule type="expression" dxfId="16467" priority="15769" stopIfTrue="1">
      <formula>$B286=""</formula>
    </cfRule>
  </conditionalFormatting>
  <conditionalFormatting sqref="D286:M292 I288:I301">
    <cfRule type="expression" dxfId="16466" priority="15768" stopIfTrue="1">
      <formula>$B286=""</formula>
    </cfRule>
  </conditionalFormatting>
  <conditionalFormatting sqref="I286:I301">
    <cfRule type="expression" dxfId="16465" priority="15767" stopIfTrue="1">
      <formula>$B286=""</formula>
    </cfRule>
  </conditionalFormatting>
  <conditionalFormatting sqref="D286:H286">
    <cfRule type="expression" dxfId="16464" priority="15766" stopIfTrue="1">
      <formula>$B286=""</formula>
    </cfRule>
  </conditionalFormatting>
  <conditionalFormatting sqref="D287:H291">
    <cfRule type="expression" dxfId="16463" priority="15765" stopIfTrue="1">
      <formula>$B287=""</formula>
    </cfRule>
  </conditionalFormatting>
  <conditionalFormatting sqref="J286:M289">
    <cfRule type="expression" dxfId="16462" priority="15764" stopIfTrue="1">
      <formula>$B286=""</formula>
    </cfRule>
  </conditionalFormatting>
  <conditionalFormatting sqref="J290:M291">
    <cfRule type="expression" dxfId="16461" priority="15763" stopIfTrue="1">
      <formula>$B290=""</formula>
    </cfRule>
  </conditionalFormatting>
  <conditionalFormatting sqref="D292:H292">
    <cfRule type="expression" dxfId="16460" priority="15762" stopIfTrue="1">
      <formula>$B292=""</formula>
    </cfRule>
  </conditionalFormatting>
  <conditionalFormatting sqref="J292:M292">
    <cfRule type="expression" dxfId="16459" priority="15761" stopIfTrue="1">
      <formula>$B292=""</formula>
    </cfRule>
  </conditionalFormatting>
  <conditionalFormatting sqref="D286:H287">
    <cfRule type="expression" dxfId="16458" priority="15760" stopIfTrue="1">
      <formula>$B286=""</formula>
    </cfRule>
  </conditionalFormatting>
  <conditionalFormatting sqref="J286:M289">
    <cfRule type="expression" dxfId="16457" priority="15759" stopIfTrue="1">
      <formula>$B286=""</formula>
    </cfRule>
  </conditionalFormatting>
  <conditionalFormatting sqref="J290:M290">
    <cfRule type="expression" dxfId="16456" priority="15758" stopIfTrue="1">
      <formula>$B290=""</formula>
    </cfRule>
  </conditionalFormatting>
  <conditionalFormatting sqref="I291 I294">
    <cfRule type="expression" dxfId="16455" priority="15757" stopIfTrue="1">
      <formula>$B291=""</formula>
    </cfRule>
  </conditionalFormatting>
  <conditionalFormatting sqref="I291 I294">
    <cfRule type="expression" dxfId="16454" priority="15756" stopIfTrue="1">
      <formula>$B291=""</formula>
    </cfRule>
  </conditionalFormatting>
  <conditionalFormatting sqref="I291 I294">
    <cfRule type="expression" dxfId="16453" priority="15755" stopIfTrue="1">
      <formula>$B291=""</formula>
    </cfRule>
  </conditionalFormatting>
  <conditionalFormatting sqref="D291:H292">
    <cfRule type="expression" dxfId="16452" priority="15754" stopIfTrue="1">
      <formula>$B291=""</formula>
    </cfRule>
  </conditionalFormatting>
  <conditionalFormatting sqref="J291:M292">
    <cfRule type="expression" dxfId="16451" priority="15753" stopIfTrue="1">
      <formula>$B291=""</formula>
    </cfRule>
  </conditionalFormatting>
  <conditionalFormatting sqref="I291 I294">
    <cfRule type="expression" dxfId="16450" priority="15752" stopIfTrue="1">
      <formula>$B291=""</formula>
    </cfRule>
  </conditionalFormatting>
  <conditionalFormatting sqref="I291 I294">
    <cfRule type="expression" dxfId="16449" priority="15751" stopIfTrue="1">
      <formula>$B291=""</formula>
    </cfRule>
  </conditionalFormatting>
  <conditionalFormatting sqref="J292:M299">
    <cfRule type="expression" dxfId="16448" priority="15750" stopIfTrue="1">
      <formula>$B292=""</formula>
    </cfRule>
  </conditionalFormatting>
  <conditionalFormatting sqref="D292:M299 I297:I314">
    <cfRule type="expression" dxfId="16447" priority="15749" stopIfTrue="1">
      <formula>$B292=""</formula>
    </cfRule>
  </conditionalFormatting>
  <conditionalFormatting sqref="D292:M299 I297:I314">
    <cfRule type="expression" dxfId="16446" priority="15748" stopIfTrue="1">
      <formula>$B292=""</formula>
    </cfRule>
  </conditionalFormatting>
  <conditionalFormatting sqref="I292:I314">
    <cfRule type="expression" dxfId="16445" priority="15747" stopIfTrue="1">
      <formula>$B292=""</formula>
    </cfRule>
  </conditionalFormatting>
  <conditionalFormatting sqref="D292:H293">
    <cfRule type="expression" dxfId="16444" priority="15746" stopIfTrue="1">
      <formula>$B292=""</formula>
    </cfRule>
  </conditionalFormatting>
  <conditionalFormatting sqref="D294:H299">
    <cfRule type="expression" dxfId="16443" priority="15745" stopIfTrue="1">
      <formula>$B294=""</formula>
    </cfRule>
  </conditionalFormatting>
  <conditionalFormatting sqref="J292:M296">
    <cfRule type="expression" dxfId="16442" priority="15744" stopIfTrue="1">
      <formula>$B292=""</formula>
    </cfRule>
  </conditionalFormatting>
  <conditionalFormatting sqref="J297:M298">
    <cfRule type="expression" dxfId="16441" priority="15743" stopIfTrue="1">
      <formula>$B297=""</formula>
    </cfRule>
  </conditionalFormatting>
  <conditionalFormatting sqref="D293:H294">
    <cfRule type="expression" dxfId="16440" priority="15742" stopIfTrue="1">
      <formula>$B293=""</formula>
    </cfRule>
  </conditionalFormatting>
  <conditionalFormatting sqref="J293:M296">
    <cfRule type="expression" dxfId="16439" priority="15741" stopIfTrue="1">
      <formula>$B293=""</formula>
    </cfRule>
  </conditionalFormatting>
  <conditionalFormatting sqref="J297:M297">
    <cfRule type="expression" dxfId="16438" priority="15740" stopIfTrue="1">
      <formula>$B297=""</formula>
    </cfRule>
  </conditionalFormatting>
  <conditionalFormatting sqref="I298 I301">
    <cfRule type="expression" dxfId="16437" priority="15739" stopIfTrue="1">
      <formula>$B298=""</formula>
    </cfRule>
  </conditionalFormatting>
  <conditionalFormatting sqref="I298 I301">
    <cfRule type="expression" dxfId="16436" priority="15738" stopIfTrue="1">
      <formula>$B298=""</formula>
    </cfRule>
  </conditionalFormatting>
  <conditionalFormatting sqref="I298 I301">
    <cfRule type="expression" dxfId="16435" priority="15737" stopIfTrue="1">
      <formula>$B298=""</formula>
    </cfRule>
  </conditionalFormatting>
  <conditionalFormatting sqref="D298:H298">
    <cfRule type="expression" dxfId="16434" priority="15736" stopIfTrue="1">
      <formula>$B298=""</formula>
    </cfRule>
  </conditionalFormatting>
  <conditionalFormatting sqref="J298:M298">
    <cfRule type="expression" dxfId="16433" priority="15735" stopIfTrue="1">
      <formula>$B298=""</formula>
    </cfRule>
  </conditionalFormatting>
  <conditionalFormatting sqref="I298 I301">
    <cfRule type="expression" dxfId="16432" priority="15734" stopIfTrue="1">
      <formula>$B298=""</formula>
    </cfRule>
  </conditionalFormatting>
  <conditionalFormatting sqref="I298 I301">
    <cfRule type="expression" dxfId="16431" priority="15733" stopIfTrue="1">
      <formula>$B298=""</formula>
    </cfRule>
  </conditionalFormatting>
  <conditionalFormatting sqref="I286:I314">
    <cfRule type="expression" dxfId="16430" priority="15732" stopIfTrue="1">
      <formula>$B286=""</formula>
    </cfRule>
  </conditionalFormatting>
  <conditionalFormatting sqref="I286:I314">
    <cfRule type="expression" dxfId="16429" priority="15731" stopIfTrue="1">
      <formula>$B286=""</formula>
    </cfRule>
  </conditionalFormatting>
  <conditionalFormatting sqref="I286:I314">
    <cfRule type="expression" dxfId="16428" priority="15730" stopIfTrue="1">
      <formula>$B286=""</formula>
    </cfRule>
  </conditionalFormatting>
  <conditionalFormatting sqref="I286:I314">
    <cfRule type="expression" dxfId="16427" priority="15729" stopIfTrue="1">
      <formula>$B286=""</formula>
    </cfRule>
  </conditionalFormatting>
  <conditionalFormatting sqref="I286:I314">
    <cfRule type="expression" dxfId="16426" priority="15728" stopIfTrue="1">
      <formula>$B286=""</formula>
    </cfRule>
  </conditionalFormatting>
  <conditionalFormatting sqref="I293:I314">
    <cfRule type="expression" dxfId="16425" priority="15727" stopIfTrue="1">
      <formula>$B293=""</formula>
    </cfRule>
  </conditionalFormatting>
  <conditionalFormatting sqref="I293:I314">
    <cfRule type="expression" dxfId="16424" priority="15726" stopIfTrue="1">
      <formula>$B293=""</formula>
    </cfRule>
  </conditionalFormatting>
  <conditionalFormatting sqref="I293:I314">
    <cfRule type="expression" dxfId="16423" priority="15725" stopIfTrue="1">
      <formula>$B293=""</formula>
    </cfRule>
  </conditionalFormatting>
  <conditionalFormatting sqref="I286:I314">
    <cfRule type="expression" dxfId="16422" priority="15724" stopIfTrue="1">
      <formula>$B286=""</formula>
    </cfRule>
  </conditionalFormatting>
  <conditionalFormatting sqref="I286:I314">
    <cfRule type="expression" dxfId="16421" priority="15723" stopIfTrue="1">
      <formula>$B286=""</formula>
    </cfRule>
  </conditionalFormatting>
  <conditionalFormatting sqref="I286:I314">
    <cfRule type="expression" dxfId="16420" priority="15722" stopIfTrue="1">
      <formula>$B286=""</formula>
    </cfRule>
  </conditionalFormatting>
  <conditionalFormatting sqref="I286:I314">
    <cfRule type="expression" dxfId="16419" priority="15721" stopIfTrue="1">
      <formula>$B286=""</formula>
    </cfRule>
  </conditionalFormatting>
  <conditionalFormatting sqref="I286:I314">
    <cfRule type="expression" dxfId="16418" priority="15720" stopIfTrue="1">
      <formula>$B286=""</formula>
    </cfRule>
  </conditionalFormatting>
  <conditionalFormatting sqref="I286:I314">
    <cfRule type="expression" dxfId="16417" priority="15719" stopIfTrue="1">
      <formula>$B286=""</formula>
    </cfRule>
  </conditionalFormatting>
  <conditionalFormatting sqref="I286:I314">
    <cfRule type="expression" dxfId="16416" priority="15718" stopIfTrue="1">
      <formula>$B286=""</formula>
    </cfRule>
  </conditionalFormatting>
  <conditionalFormatting sqref="I286:I314">
    <cfRule type="expression" dxfId="16415" priority="15717" stopIfTrue="1">
      <formula>$B286=""</formula>
    </cfRule>
  </conditionalFormatting>
  <conditionalFormatting sqref="J298:M298">
    <cfRule type="expression" dxfId="16414" priority="15716" stopIfTrue="1">
      <formula>$B298=""</formula>
    </cfRule>
  </conditionalFormatting>
  <conditionalFormatting sqref="J299:M299">
    <cfRule type="expression" dxfId="16413" priority="15715" stopIfTrue="1">
      <formula>$B299=""</formula>
    </cfRule>
  </conditionalFormatting>
  <conditionalFormatting sqref="J298:M298">
    <cfRule type="expression" dxfId="16412" priority="15714" stopIfTrue="1">
      <formula>$B298=""</formula>
    </cfRule>
  </conditionalFormatting>
  <conditionalFormatting sqref="J299:M299">
    <cfRule type="expression" dxfId="16411" priority="15713" stopIfTrue="1">
      <formula>$B299=""</formula>
    </cfRule>
  </conditionalFormatting>
  <conditionalFormatting sqref="I299:I314">
    <cfRule type="expression" dxfId="16410" priority="15712" stopIfTrue="1">
      <formula>$B299=""</formula>
    </cfRule>
  </conditionalFormatting>
  <conditionalFormatting sqref="I299:I314">
    <cfRule type="expression" dxfId="16409" priority="15711" stopIfTrue="1">
      <formula>$B299=""</formula>
    </cfRule>
  </conditionalFormatting>
  <conditionalFormatting sqref="I299:I314">
    <cfRule type="expression" dxfId="16408" priority="15710" stopIfTrue="1">
      <formula>$B299=""</formula>
    </cfRule>
  </conditionalFormatting>
  <conditionalFormatting sqref="I299:I314">
    <cfRule type="expression" dxfId="16407" priority="15709" stopIfTrue="1">
      <formula>$B299=""</formula>
    </cfRule>
  </conditionalFormatting>
  <conditionalFormatting sqref="I299:I314">
    <cfRule type="expression" dxfId="16406" priority="15708" stopIfTrue="1">
      <formula>$B299=""</formula>
    </cfRule>
  </conditionalFormatting>
  <conditionalFormatting sqref="I299:I314">
    <cfRule type="expression" dxfId="16405" priority="15707" stopIfTrue="1">
      <formula>$B299=""</formula>
    </cfRule>
  </conditionalFormatting>
  <conditionalFormatting sqref="I299:I314">
    <cfRule type="expression" dxfId="16404" priority="15706" stopIfTrue="1">
      <formula>$B299=""</formula>
    </cfRule>
  </conditionalFormatting>
  <conditionalFormatting sqref="I299:I314">
    <cfRule type="expression" dxfId="16403" priority="15705" stopIfTrue="1">
      <formula>$B299=""</formula>
    </cfRule>
  </conditionalFormatting>
  <conditionalFormatting sqref="I299:I314">
    <cfRule type="expression" dxfId="16402" priority="15704" stopIfTrue="1">
      <formula>$B299=""</formula>
    </cfRule>
  </conditionalFormatting>
  <conditionalFormatting sqref="I299:I314">
    <cfRule type="expression" dxfId="16401" priority="15703" stopIfTrue="1">
      <formula>$B299=""</formula>
    </cfRule>
  </conditionalFormatting>
  <conditionalFormatting sqref="I299:I314">
    <cfRule type="expression" dxfId="16400" priority="15702" stopIfTrue="1">
      <formula>$B299=""</formula>
    </cfRule>
  </conditionalFormatting>
  <conditionalFormatting sqref="I299:I314">
    <cfRule type="expression" dxfId="16399" priority="15701" stopIfTrue="1">
      <formula>$B299=""</formula>
    </cfRule>
  </conditionalFormatting>
  <conditionalFormatting sqref="I299:I314">
    <cfRule type="expression" dxfId="16398" priority="15700" stopIfTrue="1">
      <formula>$B299=""</formula>
    </cfRule>
  </conditionalFormatting>
  <conditionalFormatting sqref="I299:I314">
    <cfRule type="expression" dxfId="16397" priority="15699" stopIfTrue="1">
      <formula>$B299=""</formula>
    </cfRule>
  </conditionalFormatting>
  <conditionalFormatting sqref="I299:I314">
    <cfRule type="expression" dxfId="16396" priority="15698" stopIfTrue="1">
      <formula>$B299=""</formula>
    </cfRule>
  </conditionalFormatting>
  <conditionalFormatting sqref="I299:I314">
    <cfRule type="expression" dxfId="16395" priority="15697" stopIfTrue="1">
      <formula>$B299=""</formula>
    </cfRule>
  </conditionalFormatting>
  <conditionalFormatting sqref="I299:I314">
    <cfRule type="expression" dxfId="16394" priority="15696" stopIfTrue="1">
      <formula>$B299=""</formula>
    </cfRule>
  </conditionalFormatting>
  <conditionalFormatting sqref="I299:I314">
    <cfRule type="expression" dxfId="16393" priority="15695" stopIfTrue="1">
      <formula>$B299=""</formula>
    </cfRule>
  </conditionalFormatting>
  <conditionalFormatting sqref="I299:I314">
    <cfRule type="expression" dxfId="16392" priority="15694" stopIfTrue="1">
      <formula>$B299=""</formula>
    </cfRule>
  </conditionalFormatting>
  <conditionalFormatting sqref="D301:H313">
    <cfRule type="expression" dxfId="16391" priority="15693" stopIfTrue="1">
      <formula>$B301=""</formula>
    </cfRule>
  </conditionalFormatting>
  <conditionalFormatting sqref="I299:I314">
    <cfRule type="expression" dxfId="16390" priority="15692" stopIfTrue="1">
      <formula>$B299=""</formula>
    </cfRule>
  </conditionalFormatting>
  <conditionalFormatting sqref="I299:I314">
    <cfRule type="expression" dxfId="16389" priority="15691" stopIfTrue="1">
      <formula>$B299=""</formula>
    </cfRule>
  </conditionalFormatting>
  <conditionalFormatting sqref="I299:I314">
    <cfRule type="expression" dxfId="16388" priority="15690" stopIfTrue="1">
      <formula>$B299=""</formula>
    </cfRule>
  </conditionalFormatting>
  <conditionalFormatting sqref="J299:M305">
    <cfRule type="expression" dxfId="16387" priority="15689" stopIfTrue="1">
      <formula>$B299=""</formula>
    </cfRule>
  </conditionalFormatting>
  <conditionalFormatting sqref="D299:M305 I302:I314">
    <cfRule type="expression" dxfId="16386" priority="15688" stopIfTrue="1">
      <formula>$B299=""</formula>
    </cfRule>
  </conditionalFormatting>
  <conditionalFormatting sqref="D299:M305 I302:I314">
    <cfRule type="expression" dxfId="16385" priority="15687" stopIfTrue="1">
      <formula>$B299=""</formula>
    </cfRule>
  </conditionalFormatting>
  <conditionalFormatting sqref="I299:I314">
    <cfRule type="expression" dxfId="16384" priority="15686" stopIfTrue="1">
      <formula>$B299=""</formula>
    </cfRule>
  </conditionalFormatting>
  <conditionalFormatting sqref="D299:H299">
    <cfRule type="expression" dxfId="16383" priority="15685" stopIfTrue="1">
      <formula>$B299=""</formula>
    </cfRule>
  </conditionalFormatting>
  <conditionalFormatting sqref="D300:H304">
    <cfRule type="expression" dxfId="16382" priority="15684" stopIfTrue="1">
      <formula>$B300=""</formula>
    </cfRule>
  </conditionalFormatting>
  <conditionalFormatting sqref="J299:M302">
    <cfRule type="expression" dxfId="16381" priority="15683" stopIfTrue="1">
      <formula>$B299=""</formula>
    </cfRule>
  </conditionalFormatting>
  <conditionalFormatting sqref="J303:M304">
    <cfRule type="expression" dxfId="16380" priority="15682" stopIfTrue="1">
      <formula>$B303=""</formula>
    </cfRule>
  </conditionalFormatting>
  <conditionalFormatting sqref="D305:H305">
    <cfRule type="expression" dxfId="16379" priority="15681" stopIfTrue="1">
      <formula>$B305=""</formula>
    </cfRule>
  </conditionalFormatting>
  <conditionalFormatting sqref="J305:M305">
    <cfRule type="expression" dxfId="16378" priority="15680" stopIfTrue="1">
      <formula>$B305=""</formula>
    </cfRule>
  </conditionalFormatting>
  <conditionalFormatting sqref="D299:H300">
    <cfRule type="expression" dxfId="16377" priority="15679" stopIfTrue="1">
      <formula>$B299=""</formula>
    </cfRule>
  </conditionalFormatting>
  <conditionalFormatting sqref="J299:M302">
    <cfRule type="expression" dxfId="16376" priority="15678" stopIfTrue="1">
      <formula>$B299=""</formula>
    </cfRule>
  </conditionalFormatting>
  <conditionalFormatting sqref="J303:M303">
    <cfRule type="expression" dxfId="16375" priority="15677" stopIfTrue="1">
      <formula>$B303=""</formula>
    </cfRule>
  </conditionalFormatting>
  <conditionalFormatting sqref="I304">
    <cfRule type="expression" dxfId="16374" priority="15676" stopIfTrue="1">
      <formula>$B304=""</formula>
    </cfRule>
  </conditionalFormatting>
  <conditionalFormatting sqref="I304">
    <cfRule type="expression" dxfId="16373" priority="15675" stopIfTrue="1">
      <formula>$B304=""</formula>
    </cfRule>
  </conditionalFormatting>
  <conditionalFormatting sqref="I304">
    <cfRule type="expression" dxfId="16372" priority="15674" stopIfTrue="1">
      <formula>$B304=""</formula>
    </cfRule>
  </conditionalFormatting>
  <conditionalFormatting sqref="D304:H305">
    <cfRule type="expression" dxfId="16371" priority="15673" stopIfTrue="1">
      <formula>$B304=""</formula>
    </cfRule>
  </conditionalFormatting>
  <conditionalFormatting sqref="J304:M305">
    <cfRule type="expression" dxfId="16370" priority="15672" stopIfTrue="1">
      <formula>$B304=""</formula>
    </cfRule>
  </conditionalFormatting>
  <conditionalFormatting sqref="I304">
    <cfRule type="expression" dxfId="16369" priority="15671" stopIfTrue="1">
      <formula>$B304=""</formula>
    </cfRule>
  </conditionalFormatting>
  <conditionalFormatting sqref="I304">
    <cfRule type="expression" dxfId="16368" priority="15670" stopIfTrue="1">
      <formula>$B304=""</formula>
    </cfRule>
  </conditionalFormatting>
  <conditionalFormatting sqref="J305:M313">
    <cfRule type="expression" dxfId="16367" priority="15669" stopIfTrue="1">
      <formula>$B305=""</formula>
    </cfRule>
  </conditionalFormatting>
  <conditionalFormatting sqref="D305:M313 I314:I317">
    <cfRule type="expression" dxfId="16366" priority="15668" stopIfTrue="1">
      <formula>$B305=""</formula>
    </cfRule>
  </conditionalFormatting>
  <conditionalFormatting sqref="D305:M313 I314:I317">
    <cfRule type="expression" dxfId="16365" priority="15667" stopIfTrue="1">
      <formula>$B305=""</formula>
    </cfRule>
  </conditionalFormatting>
  <conditionalFormatting sqref="I305:I317">
    <cfRule type="expression" dxfId="16364" priority="15666" stopIfTrue="1">
      <formula>$B305=""</formula>
    </cfRule>
  </conditionalFormatting>
  <conditionalFormatting sqref="D305:H306">
    <cfRule type="expression" dxfId="16363" priority="15665" stopIfTrue="1">
      <formula>$B305=""</formula>
    </cfRule>
  </conditionalFormatting>
  <conditionalFormatting sqref="D307:H313">
    <cfRule type="expression" dxfId="16362" priority="15664" stopIfTrue="1">
      <formula>$B307=""</formula>
    </cfRule>
  </conditionalFormatting>
  <conditionalFormatting sqref="J305:M309">
    <cfRule type="expression" dxfId="16361" priority="15663" stopIfTrue="1">
      <formula>$B305=""</formula>
    </cfRule>
  </conditionalFormatting>
  <conditionalFormatting sqref="J310:M311">
    <cfRule type="expression" dxfId="16360" priority="15662" stopIfTrue="1">
      <formula>$B310=""</formula>
    </cfRule>
  </conditionalFormatting>
  <conditionalFormatting sqref="D306:H307">
    <cfRule type="expression" dxfId="16359" priority="15661" stopIfTrue="1">
      <formula>$B306=""</formula>
    </cfRule>
  </conditionalFormatting>
  <conditionalFormatting sqref="J306:M309">
    <cfRule type="expression" dxfId="16358" priority="15660" stopIfTrue="1">
      <formula>$B306=""</formula>
    </cfRule>
  </conditionalFormatting>
  <conditionalFormatting sqref="J310:M310">
    <cfRule type="expression" dxfId="16357" priority="15659" stopIfTrue="1">
      <formula>$B310=""</formula>
    </cfRule>
  </conditionalFormatting>
  <conditionalFormatting sqref="I311">
    <cfRule type="expression" dxfId="16356" priority="15658" stopIfTrue="1">
      <formula>$B311=""</formula>
    </cfRule>
  </conditionalFormatting>
  <conditionalFormatting sqref="I311">
    <cfRule type="expression" dxfId="16355" priority="15657" stopIfTrue="1">
      <formula>$B311=""</formula>
    </cfRule>
  </conditionalFormatting>
  <conditionalFormatting sqref="I311">
    <cfRule type="expression" dxfId="16354" priority="15656" stopIfTrue="1">
      <formula>$B311=""</formula>
    </cfRule>
  </conditionalFormatting>
  <conditionalFormatting sqref="D311:H311">
    <cfRule type="expression" dxfId="16353" priority="15655" stopIfTrue="1">
      <formula>$B311=""</formula>
    </cfRule>
  </conditionalFormatting>
  <conditionalFormatting sqref="J311:M311">
    <cfRule type="expression" dxfId="16352" priority="15654" stopIfTrue="1">
      <formula>$B311=""</formula>
    </cfRule>
  </conditionalFormatting>
  <conditionalFormatting sqref="I311">
    <cfRule type="expression" dxfId="16351" priority="15653" stopIfTrue="1">
      <formula>$B311=""</formula>
    </cfRule>
  </conditionalFormatting>
  <conditionalFormatting sqref="I311">
    <cfRule type="expression" dxfId="16350" priority="15652" stopIfTrue="1">
      <formula>$B311=""</formula>
    </cfRule>
  </conditionalFormatting>
  <conditionalFormatting sqref="I299:I314">
    <cfRule type="expression" dxfId="16349" priority="15651" stopIfTrue="1">
      <formula>$B299=""</formula>
    </cfRule>
  </conditionalFormatting>
  <conditionalFormatting sqref="I299:I314">
    <cfRule type="expression" dxfId="16348" priority="15650" stopIfTrue="1">
      <formula>$B299=""</formula>
    </cfRule>
  </conditionalFormatting>
  <conditionalFormatting sqref="I299:I314">
    <cfRule type="expression" dxfId="16347" priority="15649" stopIfTrue="1">
      <formula>$B299=""</formula>
    </cfRule>
  </conditionalFormatting>
  <conditionalFormatting sqref="I299:I314">
    <cfRule type="expression" dxfId="16346" priority="15648" stopIfTrue="1">
      <formula>$B299=""</formula>
    </cfRule>
  </conditionalFormatting>
  <conditionalFormatting sqref="I299:I314">
    <cfRule type="expression" dxfId="16345" priority="15647" stopIfTrue="1">
      <formula>$B299=""</formula>
    </cfRule>
  </conditionalFormatting>
  <conditionalFormatting sqref="I306:I308">
    <cfRule type="expression" dxfId="16344" priority="15646" stopIfTrue="1">
      <formula>$B306=""</formula>
    </cfRule>
  </conditionalFormatting>
  <conditionalFormatting sqref="I306:I308">
    <cfRule type="expression" dxfId="16343" priority="15645" stopIfTrue="1">
      <formula>$B306=""</formula>
    </cfRule>
  </conditionalFormatting>
  <conditionalFormatting sqref="I306:I308">
    <cfRule type="expression" dxfId="16342" priority="15644" stopIfTrue="1">
      <formula>$B306=""</formula>
    </cfRule>
  </conditionalFormatting>
  <conditionalFormatting sqref="I299:I314">
    <cfRule type="expression" dxfId="16341" priority="15643" stopIfTrue="1">
      <formula>$B299=""</formula>
    </cfRule>
  </conditionalFormatting>
  <conditionalFormatting sqref="I299:I314">
    <cfRule type="expression" dxfId="16340" priority="15642" stopIfTrue="1">
      <formula>$B299=""</formula>
    </cfRule>
  </conditionalFormatting>
  <conditionalFormatting sqref="I299:I314">
    <cfRule type="expression" dxfId="16339" priority="15641" stopIfTrue="1">
      <formula>$B299=""</formula>
    </cfRule>
  </conditionalFormatting>
  <conditionalFormatting sqref="I299:I314">
    <cfRule type="expression" dxfId="16338" priority="15640" stopIfTrue="1">
      <formula>$B299=""</formula>
    </cfRule>
  </conditionalFormatting>
  <conditionalFormatting sqref="I299:I314">
    <cfRule type="expression" dxfId="16337" priority="15639" stopIfTrue="1">
      <formula>$B299=""</formula>
    </cfRule>
  </conditionalFormatting>
  <conditionalFormatting sqref="I299:I314">
    <cfRule type="expression" dxfId="16336" priority="15638" stopIfTrue="1">
      <formula>$B299=""</formula>
    </cfRule>
  </conditionalFormatting>
  <conditionalFormatting sqref="I299:I314">
    <cfRule type="expression" dxfId="16335" priority="15637" stopIfTrue="1">
      <formula>$B299=""</formula>
    </cfRule>
  </conditionalFormatting>
  <conditionalFormatting sqref="I299:I314">
    <cfRule type="expression" dxfId="16334" priority="15636" stopIfTrue="1">
      <formula>$B299=""</formula>
    </cfRule>
  </conditionalFormatting>
  <conditionalFormatting sqref="J311:M311">
    <cfRule type="expression" dxfId="16333" priority="15635" stopIfTrue="1">
      <formula>$B311=""</formula>
    </cfRule>
  </conditionalFormatting>
  <conditionalFormatting sqref="J312:M313">
    <cfRule type="expression" dxfId="16332" priority="15634" stopIfTrue="1">
      <formula>$B312=""</formula>
    </cfRule>
  </conditionalFormatting>
  <conditionalFormatting sqref="J311:M311">
    <cfRule type="expression" dxfId="16331" priority="15633" stopIfTrue="1">
      <formula>$B311=""</formula>
    </cfRule>
  </conditionalFormatting>
  <conditionalFormatting sqref="J312:M312">
    <cfRule type="expression" dxfId="16330" priority="15632" stopIfTrue="1">
      <formula>$B312=""</formula>
    </cfRule>
  </conditionalFormatting>
  <conditionalFormatting sqref="I313">
    <cfRule type="expression" dxfId="16329" priority="15631" stopIfTrue="1">
      <formula>$B313=""</formula>
    </cfRule>
  </conditionalFormatting>
  <conditionalFormatting sqref="I313">
    <cfRule type="expression" dxfId="16328" priority="15630" stopIfTrue="1">
      <formula>$B313=""</formula>
    </cfRule>
  </conditionalFormatting>
  <conditionalFormatting sqref="I313">
    <cfRule type="expression" dxfId="16327" priority="15629" stopIfTrue="1">
      <formula>$B313=""</formula>
    </cfRule>
  </conditionalFormatting>
  <conditionalFormatting sqref="D313:H313">
    <cfRule type="expression" dxfId="16326" priority="15628" stopIfTrue="1">
      <formula>$B313=""</formula>
    </cfRule>
  </conditionalFormatting>
  <conditionalFormatting sqref="J313:M313">
    <cfRule type="expression" dxfId="16325" priority="15627" stopIfTrue="1">
      <formula>$B313=""</formula>
    </cfRule>
  </conditionalFormatting>
  <conditionalFormatting sqref="I313">
    <cfRule type="expression" dxfId="16324" priority="15626" stopIfTrue="1">
      <formula>$B313=""</formula>
    </cfRule>
  </conditionalFormatting>
  <conditionalFormatting sqref="I313">
    <cfRule type="expression" dxfId="16323" priority="15625" stopIfTrue="1">
      <formula>$B313=""</formula>
    </cfRule>
  </conditionalFormatting>
  <conditionalFormatting sqref="I313:I327">
    <cfRule type="expression" dxfId="16322" priority="15624" stopIfTrue="1">
      <formula>$B313=""</formula>
    </cfRule>
  </conditionalFormatting>
  <conditionalFormatting sqref="I313:I327">
    <cfRule type="expression" dxfId="16321" priority="15623" stopIfTrue="1">
      <formula>$B313=""</formula>
    </cfRule>
  </conditionalFormatting>
  <conditionalFormatting sqref="I313:I327">
    <cfRule type="expression" dxfId="16320" priority="15622" stopIfTrue="1">
      <formula>$B313=""</formula>
    </cfRule>
  </conditionalFormatting>
  <conditionalFormatting sqref="I313:I327">
    <cfRule type="expression" dxfId="16319" priority="15621" stopIfTrue="1">
      <formula>$B313=""</formula>
    </cfRule>
  </conditionalFormatting>
  <conditionalFormatting sqref="I313:I327">
    <cfRule type="expression" dxfId="16318" priority="15620" stopIfTrue="1">
      <formula>$B313=""</formula>
    </cfRule>
  </conditionalFormatting>
  <conditionalFormatting sqref="I313:I327">
    <cfRule type="expression" dxfId="16317" priority="15619" stopIfTrue="1">
      <formula>$B313=""</formula>
    </cfRule>
  </conditionalFormatting>
  <conditionalFormatting sqref="I313:I327">
    <cfRule type="expression" dxfId="16316" priority="15618" stopIfTrue="1">
      <formula>$B313=""</formula>
    </cfRule>
  </conditionalFormatting>
  <conditionalFormatting sqref="I313:I327">
    <cfRule type="expression" dxfId="16315" priority="15617" stopIfTrue="1">
      <formula>$B313=""</formula>
    </cfRule>
  </conditionalFormatting>
  <conditionalFormatting sqref="I313:I327">
    <cfRule type="expression" dxfId="16314" priority="15616" stopIfTrue="1">
      <formula>$B313=""</formula>
    </cfRule>
  </conditionalFormatting>
  <conditionalFormatting sqref="I313:I327">
    <cfRule type="expression" dxfId="16313" priority="15615" stopIfTrue="1">
      <formula>$B313=""</formula>
    </cfRule>
  </conditionalFormatting>
  <conditionalFormatting sqref="I313:I327">
    <cfRule type="expression" dxfId="16312" priority="15614" stopIfTrue="1">
      <formula>$B313=""</formula>
    </cfRule>
  </conditionalFormatting>
  <conditionalFormatting sqref="I313:I327">
    <cfRule type="expression" dxfId="16311" priority="15613" stopIfTrue="1">
      <formula>$B313=""</formula>
    </cfRule>
  </conditionalFormatting>
  <conditionalFormatting sqref="I313:I327">
    <cfRule type="expression" dxfId="16310" priority="15612" stopIfTrue="1">
      <formula>$B313=""</formula>
    </cfRule>
  </conditionalFormatting>
  <conditionalFormatting sqref="I313:I327">
    <cfRule type="expression" dxfId="16309" priority="15611" stopIfTrue="1">
      <formula>$B313=""</formula>
    </cfRule>
  </conditionalFormatting>
  <conditionalFormatting sqref="I313:I327">
    <cfRule type="expression" dxfId="16308" priority="15610" stopIfTrue="1">
      <formula>$B313=""</formula>
    </cfRule>
  </conditionalFormatting>
  <conditionalFormatting sqref="I313:I327">
    <cfRule type="expression" dxfId="16307" priority="15609" stopIfTrue="1">
      <formula>$B313=""</formula>
    </cfRule>
  </conditionalFormatting>
  <conditionalFormatting sqref="I313:I327">
    <cfRule type="expression" dxfId="16306" priority="15608" stopIfTrue="1">
      <formula>$B313=""</formula>
    </cfRule>
  </conditionalFormatting>
  <conditionalFormatting sqref="I313:I327">
    <cfRule type="expression" dxfId="16305" priority="15607" stopIfTrue="1">
      <formula>$B313=""</formula>
    </cfRule>
  </conditionalFormatting>
  <conditionalFormatting sqref="I313:I327">
    <cfRule type="expression" dxfId="16304" priority="15606" stopIfTrue="1">
      <formula>$B313=""</formula>
    </cfRule>
  </conditionalFormatting>
  <conditionalFormatting sqref="D315:H327">
    <cfRule type="expression" dxfId="16303" priority="15605" stopIfTrue="1">
      <formula>$B315=""</formula>
    </cfRule>
  </conditionalFormatting>
  <conditionalFormatting sqref="I313:I327">
    <cfRule type="expression" dxfId="16302" priority="15604" stopIfTrue="1">
      <formula>$B313=""</formula>
    </cfRule>
  </conditionalFormatting>
  <conditionalFormatting sqref="I313:I327">
    <cfRule type="expression" dxfId="16301" priority="15603" stopIfTrue="1">
      <formula>$B313=""</formula>
    </cfRule>
  </conditionalFormatting>
  <conditionalFormatting sqref="I313:I327">
    <cfRule type="expression" dxfId="16300" priority="15602" stopIfTrue="1">
      <formula>$B313=""</formula>
    </cfRule>
  </conditionalFormatting>
  <conditionalFormatting sqref="J313:M319">
    <cfRule type="expression" dxfId="16299" priority="15601" stopIfTrue="1">
      <formula>$B313=""</formula>
    </cfRule>
  </conditionalFormatting>
  <conditionalFormatting sqref="D313:M319 I319:I327">
    <cfRule type="expression" dxfId="16298" priority="15600" stopIfTrue="1">
      <formula>$B313=""</formula>
    </cfRule>
  </conditionalFormatting>
  <conditionalFormatting sqref="D313:M319 I319:I327">
    <cfRule type="expression" dxfId="16297" priority="15599" stopIfTrue="1">
      <formula>$B313=""</formula>
    </cfRule>
  </conditionalFormatting>
  <conditionalFormatting sqref="I313:I327">
    <cfRule type="expression" dxfId="16296" priority="15598" stopIfTrue="1">
      <formula>$B313=""</formula>
    </cfRule>
  </conditionalFormatting>
  <conditionalFormatting sqref="D313:H313">
    <cfRule type="expression" dxfId="16295" priority="15597" stopIfTrue="1">
      <formula>$B313=""</formula>
    </cfRule>
  </conditionalFormatting>
  <conditionalFormatting sqref="D314:H318">
    <cfRule type="expression" dxfId="16294" priority="15596" stopIfTrue="1">
      <formula>$B314=""</formula>
    </cfRule>
  </conditionalFormatting>
  <conditionalFormatting sqref="J313:M316">
    <cfRule type="expression" dxfId="16293" priority="15595" stopIfTrue="1">
      <formula>$B313=""</formula>
    </cfRule>
  </conditionalFormatting>
  <conditionalFormatting sqref="J317:M318">
    <cfRule type="expression" dxfId="16292" priority="15594" stopIfTrue="1">
      <formula>$B317=""</formula>
    </cfRule>
  </conditionalFormatting>
  <conditionalFormatting sqref="D319:H319">
    <cfRule type="expression" dxfId="16291" priority="15593" stopIfTrue="1">
      <formula>$B319=""</formula>
    </cfRule>
  </conditionalFormatting>
  <conditionalFormatting sqref="J319:M319">
    <cfRule type="expression" dxfId="16290" priority="15592" stopIfTrue="1">
      <formula>$B319=""</formula>
    </cfRule>
  </conditionalFormatting>
  <conditionalFormatting sqref="D313:H314">
    <cfRule type="expression" dxfId="16289" priority="15591" stopIfTrue="1">
      <formula>$B313=""</formula>
    </cfRule>
  </conditionalFormatting>
  <conditionalFormatting sqref="J313:M316">
    <cfRule type="expression" dxfId="16288" priority="15590" stopIfTrue="1">
      <formula>$B313=""</formula>
    </cfRule>
  </conditionalFormatting>
  <conditionalFormatting sqref="J317:M317">
    <cfRule type="expression" dxfId="16287" priority="15589" stopIfTrue="1">
      <formula>$B317=""</formula>
    </cfRule>
  </conditionalFormatting>
  <conditionalFormatting sqref="I318 I320:I322 I324 I326">
    <cfRule type="expression" dxfId="16286" priority="15588" stopIfTrue="1">
      <formula>$B318=""</formula>
    </cfRule>
  </conditionalFormatting>
  <conditionalFormatting sqref="I318 I320:I322 I324 I326">
    <cfRule type="expression" dxfId="16285" priority="15587" stopIfTrue="1">
      <formula>$B318=""</formula>
    </cfRule>
  </conditionalFormatting>
  <conditionalFormatting sqref="I318 I320:I322 I324 I326">
    <cfRule type="expression" dxfId="16284" priority="15586" stopIfTrue="1">
      <formula>$B318=""</formula>
    </cfRule>
  </conditionalFormatting>
  <conditionalFormatting sqref="D318:H319">
    <cfRule type="expression" dxfId="16283" priority="15585" stopIfTrue="1">
      <formula>$B318=""</formula>
    </cfRule>
  </conditionalFormatting>
  <conditionalFormatting sqref="J318:M319">
    <cfRule type="expression" dxfId="16282" priority="15584" stopIfTrue="1">
      <formula>$B318=""</formula>
    </cfRule>
  </conditionalFormatting>
  <conditionalFormatting sqref="I318 I320:I322 I324 I326">
    <cfRule type="expression" dxfId="16281" priority="15583" stopIfTrue="1">
      <formula>$B318=""</formula>
    </cfRule>
  </conditionalFormatting>
  <conditionalFormatting sqref="I318 I320:I322 I324 I326">
    <cfRule type="expression" dxfId="16280" priority="15582" stopIfTrue="1">
      <formula>$B318=""</formula>
    </cfRule>
  </conditionalFormatting>
  <conditionalFormatting sqref="J319:M327">
    <cfRule type="expression" dxfId="16279" priority="15581" stopIfTrue="1">
      <formula>$B319=""</formula>
    </cfRule>
  </conditionalFormatting>
  <conditionalFormatting sqref="D319:M327">
    <cfRule type="expression" dxfId="16278" priority="15580" stopIfTrue="1">
      <formula>$B319=""</formula>
    </cfRule>
  </conditionalFormatting>
  <conditionalFormatting sqref="D319:M327">
    <cfRule type="expression" dxfId="16277" priority="15579" stopIfTrue="1">
      <formula>$B319=""</formula>
    </cfRule>
  </conditionalFormatting>
  <conditionalFormatting sqref="I319:I327">
    <cfRule type="expression" dxfId="16276" priority="15578" stopIfTrue="1">
      <formula>$B319=""</formula>
    </cfRule>
  </conditionalFormatting>
  <conditionalFormatting sqref="D319:H320">
    <cfRule type="expression" dxfId="16275" priority="15577" stopIfTrue="1">
      <formula>$B319=""</formula>
    </cfRule>
  </conditionalFormatting>
  <conditionalFormatting sqref="D321:H327">
    <cfRule type="expression" dxfId="16274" priority="15576" stopIfTrue="1">
      <formula>$B321=""</formula>
    </cfRule>
  </conditionalFormatting>
  <conditionalFormatting sqref="J319:M323">
    <cfRule type="expression" dxfId="16273" priority="15575" stopIfTrue="1">
      <formula>$B319=""</formula>
    </cfRule>
  </conditionalFormatting>
  <conditionalFormatting sqref="J324:M325">
    <cfRule type="expression" dxfId="16272" priority="15574" stopIfTrue="1">
      <formula>$B324=""</formula>
    </cfRule>
  </conditionalFormatting>
  <conditionalFormatting sqref="D320:H321">
    <cfRule type="expression" dxfId="16271" priority="15573" stopIfTrue="1">
      <formula>$B320=""</formula>
    </cfRule>
  </conditionalFormatting>
  <conditionalFormatting sqref="J320:M323">
    <cfRule type="expression" dxfId="16270" priority="15572" stopIfTrue="1">
      <formula>$B320=""</formula>
    </cfRule>
  </conditionalFormatting>
  <conditionalFormatting sqref="J324:M324">
    <cfRule type="expression" dxfId="16269" priority="15571" stopIfTrue="1">
      <formula>$B324=""</formula>
    </cfRule>
  </conditionalFormatting>
  <conditionalFormatting sqref="I325">
    <cfRule type="expression" dxfId="16268" priority="15570" stopIfTrue="1">
      <formula>$B325=""</formula>
    </cfRule>
  </conditionalFormatting>
  <conditionalFormatting sqref="I325">
    <cfRule type="expression" dxfId="16267" priority="15569" stopIfTrue="1">
      <formula>$B325=""</formula>
    </cfRule>
  </conditionalFormatting>
  <conditionalFormatting sqref="I325">
    <cfRule type="expression" dxfId="16266" priority="15568" stopIfTrue="1">
      <formula>$B325=""</formula>
    </cfRule>
  </conditionalFormatting>
  <conditionalFormatting sqref="D325:H325">
    <cfRule type="expression" dxfId="16265" priority="15567" stopIfTrue="1">
      <formula>$B325=""</formula>
    </cfRule>
  </conditionalFormatting>
  <conditionalFormatting sqref="J325:M325">
    <cfRule type="expression" dxfId="16264" priority="15566" stopIfTrue="1">
      <formula>$B325=""</formula>
    </cfRule>
  </conditionalFormatting>
  <conditionalFormatting sqref="I325">
    <cfRule type="expression" dxfId="16263" priority="15565" stopIfTrue="1">
      <formula>$B325=""</formula>
    </cfRule>
  </conditionalFormatting>
  <conditionalFormatting sqref="I325">
    <cfRule type="expression" dxfId="16262" priority="15564" stopIfTrue="1">
      <formula>$B325=""</formula>
    </cfRule>
  </conditionalFormatting>
  <conditionalFormatting sqref="I313:I327">
    <cfRule type="expression" dxfId="16261" priority="15563" stopIfTrue="1">
      <formula>$B313=""</formula>
    </cfRule>
  </conditionalFormatting>
  <conditionalFormatting sqref="I313:I327">
    <cfRule type="expression" dxfId="16260" priority="15562" stopIfTrue="1">
      <formula>$B313=""</formula>
    </cfRule>
  </conditionalFormatting>
  <conditionalFormatting sqref="I313:I327">
    <cfRule type="expression" dxfId="16259" priority="15561" stopIfTrue="1">
      <formula>$B313=""</formula>
    </cfRule>
  </conditionalFormatting>
  <conditionalFormatting sqref="I313:I327">
    <cfRule type="expression" dxfId="16258" priority="15560" stopIfTrue="1">
      <formula>$B313=""</formula>
    </cfRule>
  </conditionalFormatting>
  <conditionalFormatting sqref="I313:I327">
    <cfRule type="expression" dxfId="16257" priority="15559" stopIfTrue="1">
      <formula>$B313=""</formula>
    </cfRule>
  </conditionalFormatting>
  <conditionalFormatting sqref="I320:I326">
    <cfRule type="expression" dxfId="16256" priority="15558" stopIfTrue="1">
      <formula>$B320=""</formula>
    </cfRule>
  </conditionalFormatting>
  <conditionalFormatting sqref="I320:I326">
    <cfRule type="expression" dxfId="16255" priority="15557" stopIfTrue="1">
      <formula>$B320=""</formula>
    </cfRule>
  </conditionalFormatting>
  <conditionalFormatting sqref="I320:I326">
    <cfRule type="expression" dxfId="16254" priority="15556" stopIfTrue="1">
      <formula>$B320=""</formula>
    </cfRule>
  </conditionalFormatting>
  <conditionalFormatting sqref="I313:I327">
    <cfRule type="expression" dxfId="16253" priority="15555" stopIfTrue="1">
      <formula>$B313=""</formula>
    </cfRule>
  </conditionalFormatting>
  <conditionalFormatting sqref="I313:I327">
    <cfRule type="expression" dxfId="16252" priority="15554" stopIfTrue="1">
      <formula>$B313=""</formula>
    </cfRule>
  </conditionalFormatting>
  <conditionalFormatting sqref="I313:I327">
    <cfRule type="expression" dxfId="16251" priority="15553" stopIfTrue="1">
      <formula>$B313=""</formula>
    </cfRule>
  </conditionalFormatting>
  <conditionalFormatting sqref="I313:I327">
    <cfRule type="expression" dxfId="16250" priority="15552" stopIfTrue="1">
      <formula>$B313=""</formula>
    </cfRule>
  </conditionalFormatting>
  <conditionalFormatting sqref="I313:I327">
    <cfRule type="expression" dxfId="16249" priority="15551" stopIfTrue="1">
      <formula>$B313=""</formula>
    </cfRule>
  </conditionalFormatting>
  <conditionalFormatting sqref="I313:I327">
    <cfRule type="expression" dxfId="16248" priority="15550" stopIfTrue="1">
      <formula>$B313=""</formula>
    </cfRule>
  </conditionalFormatting>
  <conditionalFormatting sqref="I313:I327">
    <cfRule type="expression" dxfId="16247" priority="15549" stopIfTrue="1">
      <formula>$B313=""</formula>
    </cfRule>
  </conditionalFormatting>
  <conditionalFormatting sqref="I313:I327">
    <cfRule type="expression" dxfId="16246" priority="15548" stopIfTrue="1">
      <formula>$B313=""</formula>
    </cfRule>
  </conditionalFormatting>
  <conditionalFormatting sqref="J325:M325">
    <cfRule type="expression" dxfId="16245" priority="15547" stopIfTrue="1">
      <formula>$B325=""</formula>
    </cfRule>
  </conditionalFormatting>
  <conditionalFormatting sqref="J326:M327">
    <cfRule type="expression" dxfId="16244" priority="15546" stopIfTrue="1">
      <formula>$B326=""</formula>
    </cfRule>
  </conditionalFormatting>
  <conditionalFormatting sqref="J325:M325">
    <cfRule type="expression" dxfId="16243" priority="15545" stopIfTrue="1">
      <formula>$B325=""</formula>
    </cfRule>
  </conditionalFormatting>
  <conditionalFormatting sqref="J326:M326">
    <cfRule type="expression" dxfId="16242" priority="15544" stopIfTrue="1">
      <formula>$B326=""</formula>
    </cfRule>
  </conditionalFormatting>
  <conditionalFormatting sqref="I327">
    <cfRule type="expression" dxfId="16241" priority="15543" stopIfTrue="1">
      <formula>$B327=""</formula>
    </cfRule>
  </conditionalFormatting>
  <conditionalFormatting sqref="I327">
    <cfRule type="expression" dxfId="16240" priority="15542" stopIfTrue="1">
      <formula>$B327=""</formula>
    </cfRule>
  </conditionalFormatting>
  <conditionalFormatting sqref="I327">
    <cfRule type="expression" dxfId="16239" priority="15541" stopIfTrue="1">
      <formula>$B327=""</formula>
    </cfRule>
  </conditionalFormatting>
  <conditionalFormatting sqref="D327:H327">
    <cfRule type="expression" dxfId="16238" priority="15540" stopIfTrue="1">
      <formula>$B327=""</formula>
    </cfRule>
  </conditionalFormatting>
  <conditionalFormatting sqref="J327:M327">
    <cfRule type="expression" dxfId="16237" priority="15539" stopIfTrue="1">
      <formula>$B327=""</formula>
    </cfRule>
  </conditionalFormatting>
  <conditionalFormatting sqref="I327">
    <cfRule type="expression" dxfId="16236" priority="15538" stopIfTrue="1">
      <formula>$B327=""</formula>
    </cfRule>
  </conditionalFormatting>
  <conditionalFormatting sqref="I327">
    <cfRule type="expression" dxfId="16235" priority="15537" stopIfTrue="1">
      <formula>$B327=""</formula>
    </cfRule>
  </conditionalFormatting>
  <conditionalFormatting sqref="I327:I358">
    <cfRule type="expression" dxfId="16234" priority="15536" stopIfTrue="1">
      <formula>$B327=""</formula>
    </cfRule>
  </conditionalFormatting>
  <conditionalFormatting sqref="I327:I358">
    <cfRule type="expression" dxfId="16233" priority="15535" stopIfTrue="1">
      <formula>$B327=""</formula>
    </cfRule>
  </conditionalFormatting>
  <conditionalFormatting sqref="I327:I358">
    <cfRule type="expression" dxfId="16232" priority="15534" stopIfTrue="1">
      <formula>$B327=""</formula>
    </cfRule>
  </conditionalFormatting>
  <conditionalFormatting sqref="I327:I358">
    <cfRule type="expression" dxfId="16231" priority="15533" stopIfTrue="1">
      <formula>$B327=""</formula>
    </cfRule>
  </conditionalFormatting>
  <conditionalFormatting sqref="I327:I358">
    <cfRule type="expression" dxfId="16230" priority="15532" stopIfTrue="1">
      <formula>$B327=""</formula>
    </cfRule>
  </conditionalFormatting>
  <conditionalFormatting sqref="I327:I358">
    <cfRule type="expression" dxfId="16229" priority="15531" stopIfTrue="1">
      <formula>$B327=""</formula>
    </cfRule>
  </conditionalFormatting>
  <conditionalFormatting sqref="I327:I358">
    <cfRule type="expression" dxfId="16228" priority="15530" stopIfTrue="1">
      <formula>$B327=""</formula>
    </cfRule>
  </conditionalFormatting>
  <conditionalFormatting sqref="I327:I358">
    <cfRule type="expression" dxfId="16227" priority="15529" stopIfTrue="1">
      <formula>$B327=""</formula>
    </cfRule>
  </conditionalFormatting>
  <conditionalFormatting sqref="I327:I358">
    <cfRule type="expression" dxfId="16226" priority="15528" stopIfTrue="1">
      <formula>$B327=""</formula>
    </cfRule>
  </conditionalFormatting>
  <conditionalFormatting sqref="I327:I358">
    <cfRule type="expression" dxfId="16225" priority="15527" stopIfTrue="1">
      <formula>$B327=""</formula>
    </cfRule>
  </conditionalFormatting>
  <conditionalFormatting sqref="I327:I358">
    <cfRule type="expression" dxfId="16224" priority="15526" stopIfTrue="1">
      <formula>$B327=""</formula>
    </cfRule>
  </conditionalFormatting>
  <conditionalFormatting sqref="I327:I358">
    <cfRule type="expression" dxfId="16223" priority="15525" stopIfTrue="1">
      <formula>$B327=""</formula>
    </cfRule>
  </conditionalFormatting>
  <conditionalFormatting sqref="I327:I358">
    <cfRule type="expression" dxfId="16222" priority="15524" stopIfTrue="1">
      <formula>$B327=""</formula>
    </cfRule>
  </conditionalFormatting>
  <conditionalFormatting sqref="I327:I358">
    <cfRule type="expression" dxfId="16221" priority="15523" stopIfTrue="1">
      <formula>$B327=""</formula>
    </cfRule>
  </conditionalFormatting>
  <conditionalFormatting sqref="I327:I358">
    <cfRule type="expression" dxfId="16220" priority="15522" stopIfTrue="1">
      <formula>$B327=""</formula>
    </cfRule>
  </conditionalFormatting>
  <conditionalFormatting sqref="I327:I358">
    <cfRule type="expression" dxfId="16219" priority="15521" stopIfTrue="1">
      <formula>$B327=""</formula>
    </cfRule>
  </conditionalFormatting>
  <conditionalFormatting sqref="I327:I358">
    <cfRule type="expression" dxfId="16218" priority="15520" stopIfTrue="1">
      <formula>$B327=""</formula>
    </cfRule>
  </conditionalFormatting>
  <conditionalFormatting sqref="I327:I358">
    <cfRule type="expression" dxfId="16217" priority="15519" stopIfTrue="1">
      <formula>$B327=""</formula>
    </cfRule>
  </conditionalFormatting>
  <conditionalFormatting sqref="I327:I358">
    <cfRule type="expression" dxfId="16216" priority="15518" stopIfTrue="1">
      <formula>$B327=""</formula>
    </cfRule>
  </conditionalFormatting>
  <conditionalFormatting sqref="D329:H341">
    <cfRule type="expression" dxfId="16215" priority="15517" stopIfTrue="1">
      <formula>$B329=""</formula>
    </cfRule>
  </conditionalFormatting>
  <conditionalFormatting sqref="I327:I358">
    <cfRule type="expression" dxfId="16214" priority="15516" stopIfTrue="1">
      <formula>$B327=""</formula>
    </cfRule>
  </conditionalFormatting>
  <conditionalFormatting sqref="I327:I358">
    <cfRule type="expression" dxfId="16213" priority="15515" stopIfTrue="1">
      <formula>$B327=""</formula>
    </cfRule>
  </conditionalFormatting>
  <conditionalFormatting sqref="I327:I358">
    <cfRule type="expression" dxfId="16212" priority="15514" stopIfTrue="1">
      <formula>$B327=""</formula>
    </cfRule>
  </conditionalFormatting>
  <conditionalFormatting sqref="J327:M333">
    <cfRule type="expression" dxfId="16211" priority="15513" stopIfTrue="1">
      <formula>$B327=""</formula>
    </cfRule>
  </conditionalFormatting>
  <conditionalFormatting sqref="D327:M333 I330:I358">
    <cfRule type="expression" dxfId="16210" priority="15512" stopIfTrue="1">
      <formula>$B327=""</formula>
    </cfRule>
  </conditionalFormatting>
  <conditionalFormatting sqref="D327:M333 I330:I358">
    <cfRule type="expression" dxfId="16209" priority="15511" stopIfTrue="1">
      <formula>$B327=""</formula>
    </cfRule>
  </conditionalFormatting>
  <conditionalFormatting sqref="I327:I358">
    <cfRule type="expression" dxfId="16208" priority="15510" stopIfTrue="1">
      <formula>$B327=""</formula>
    </cfRule>
  </conditionalFormatting>
  <conditionalFormatting sqref="D327:H327">
    <cfRule type="expression" dxfId="16207" priority="15509" stopIfTrue="1">
      <formula>$B327=""</formula>
    </cfRule>
  </conditionalFormatting>
  <conditionalFormatting sqref="D328:H332">
    <cfRule type="expression" dxfId="16206" priority="15508" stopIfTrue="1">
      <formula>$B328=""</formula>
    </cfRule>
  </conditionalFormatting>
  <conditionalFormatting sqref="J327:M330">
    <cfRule type="expression" dxfId="16205" priority="15507" stopIfTrue="1">
      <formula>$B327=""</formula>
    </cfRule>
  </conditionalFormatting>
  <conditionalFormatting sqref="J331:M332">
    <cfRule type="expression" dxfId="16204" priority="15506" stopIfTrue="1">
      <formula>$B331=""</formula>
    </cfRule>
  </conditionalFormatting>
  <conditionalFormatting sqref="D333:H333">
    <cfRule type="expression" dxfId="16203" priority="15505" stopIfTrue="1">
      <formula>$B333=""</formula>
    </cfRule>
  </conditionalFormatting>
  <conditionalFormatting sqref="J333:M333">
    <cfRule type="expression" dxfId="16202" priority="15504" stopIfTrue="1">
      <formula>$B333=""</formula>
    </cfRule>
  </conditionalFormatting>
  <conditionalFormatting sqref="D327:H328">
    <cfRule type="expression" dxfId="16201" priority="15503" stopIfTrue="1">
      <formula>$B327=""</formula>
    </cfRule>
  </conditionalFormatting>
  <conditionalFormatting sqref="J327:M330">
    <cfRule type="expression" dxfId="16200" priority="15502" stopIfTrue="1">
      <formula>$B327=""</formula>
    </cfRule>
  </conditionalFormatting>
  <conditionalFormatting sqref="J331:M331">
    <cfRule type="expression" dxfId="16199" priority="15501" stopIfTrue="1">
      <formula>$B331=""</formula>
    </cfRule>
  </conditionalFormatting>
  <conditionalFormatting sqref="I332">
    <cfRule type="expression" dxfId="16198" priority="15500" stopIfTrue="1">
      <formula>$B332=""</formula>
    </cfRule>
  </conditionalFormatting>
  <conditionalFormatting sqref="I332">
    <cfRule type="expression" dxfId="16197" priority="15499" stopIfTrue="1">
      <formula>$B332=""</formula>
    </cfRule>
  </conditionalFormatting>
  <conditionalFormatting sqref="I332">
    <cfRule type="expression" dxfId="16196" priority="15498" stopIfTrue="1">
      <formula>$B332=""</formula>
    </cfRule>
  </conditionalFormatting>
  <conditionalFormatting sqref="D332:H333">
    <cfRule type="expression" dxfId="16195" priority="15497" stopIfTrue="1">
      <formula>$B332=""</formula>
    </cfRule>
  </conditionalFormatting>
  <conditionalFormatting sqref="J332:M333">
    <cfRule type="expression" dxfId="16194" priority="15496" stopIfTrue="1">
      <formula>$B332=""</formula>
    </cfRule>
  </conditionalFormatting>
  <conditionalFormatting sqref="I332">
    <cfRule type="expression" dxfId="16193" priority="15495" stopIfTrue="1">
      <formula>$B332=""</formula>
    </cfRule>
  </conditionalFormatting>
  <conditionalFormatting sqref="I332">
    <cfRule type="expression" dxfId="16192" priority="15494" stopIfTrue="1">
      <formula>$B332=""</formula>
    </cfRule>
  </conditionalFormatting>
  <conditionalFormatting sqref="J333:M341">
    <cfRule type="expression" dxfId="16191" priority="15493" stopIfTrue="1">
      <formula>$B333=""</formula>
    </cfRule>
  </conditionalFormatting>
  <conditionalFormatting sqref="D333:M341 I342:I343">
    <cfRule type="expression" dxfId="16190" priority="15492" stopIfTrue="1">
      <formula>$B333=""</formula>
    </cfRule>
  </conditionalFormatting>
  <conditionalFormatting sqref="D333:M341 I342:I343">
    <cfRule type="expression" dxfId="16189" priority="15491" stopIfTrue="1">
      <formula>$B333=""</formula>
    </cfRule>
  </conditionalFormatting>
  <conditionalFormatting sqref="I333:I343">
    <cfRule type="expression" dxfId="16188" priority="15490" stopIfTrue="1">
      <formula>$B333=""</formula>
    </cfRule>
  </conditionalFormatting>
  <conditionalFormatting sqref="D333:H334">
    <cfRule type="expression" dxfId="16187" priority="15489" stopIfTrue="1">
      <formula>$B333=""</formula>
    </cfRule>
  </conditionalFormatting>
  <conditionalFormatting sqref="D335:H341">
    <cfRule type="expression" dxfId="16186" priority="15488" stopIfTrue="1">
      <formula>$B335=""</formula>
    </cfRule>
  </conditionalFormatting>
  <conditionalFormatting sqref="J333:M337">
    <cfRule type="expression" dxfId="16185" priority="15487" stopIfTrue="1">
      <formula>$B333=""</formula>
    </cfRule>
  </conditionalFormatting>
  <conditionalFormatting sqref="J338:M339">
    <cfRule type="expression" dxfId="16184" priority="15486" stopIfTrue="1">
      <formula>$B338=""</formula>
    </cfRule>
  </conditionalFormatting>
  <conditionalFormatting sqref="D334:H335">
    <cfRule type="expression" dxfId="16183" priority="15485" stopIfTrue="1">
      <formula>$B334=""</formula>
    </cfRule>
  </conditionalFormatting>
  <conditionalFormatting sqref="J334:M337">
    <cfRule type="expression" dxfId="16182" priority="15484" stopIfTrue="1">
      <formula>$B334=""</formula>
    </cfRule>
  </conditionalFormatting>
  <conditionalFormatting sqref="J338:M338">
    <cfRule type="expression" dxfId="16181" priority="15483" stopIfTrue="1">
      <formula>$B338=""</formula>
    </cfRule>
  </conditionalFormatting>
  <conditionalFormatting sqref="I339">
    <cfRule type="expression" dxfId="16180" priority="15482" stopIfTrue="1">
      <formula>$B339=""</formula>
    </cfRule>
  </conditionalFormatting>
  <conditionalFormatting sqref="I339">
    <cfRule type="expression" dxfId="16179" priority="15481" stopIfTrue="1">
      <formula>$B339=""</formula>
    </cfRule>
  </conditionalFormatting>
  <conditionalFormatting sqref="I339">
    <cfRule type="expression" dxfId="16178" priority="15480" stopIfTrue="1">
      <formula>$B339=""</formula>
    </cfRule>
  </conditionalFormatting>
  <conditionalFormatting sqref="D339:H339">
    <cfRule type="expression" dxfId="16177" priority="15479" stopIfTrue="1">
      <formula>$B339=""</formula>
    </cfRule>
  </conditionalFormatting>
  <conditionalFormatting sqref="J339:M339">
    <cfRule type="expression" dxfId="16176" priority="15478" stopIfTrue="1">
      <formula>$B339=""</formula>
    </cfRule>
  </conditionalFormatting>
  <conditionalFormatting sqref="I339">
    <cfRule type="expression" dxfId="16175" priority="15477" stopIfTrue="1">
      <formula>$B339=""</formula>
    </cfRule>
  </conditionalFormatting>
  <conditionalFormatting sqref="I339">
    <cfRule type="expression" dxfId="16174" priority="15476" stopIfTrue="1">
      <formula>$B339=""</formula>
    </cfRule>
  </conditionalFormatting>
  <conditionalFormatting sqref="I327:I358">
    <cfRule type="expression" dxfId="16173" priority="15475" stopIfTrue="1">
      <formula>$B327=""</formula>
    </cfRule>
  </conditionalFormatting>
  <conditionalFormatting sqref="I327:I358">
    <cfRule type="expression" dxfId="16172" priority="15474" stopIfTrue="1">
      <formula>$B327=""</formula>
    </cfRule>
  </conditionalFormatting>
  <conditionalFormatting sqref="I327:I358">
    <cfRule type="expression" dxfId="16171" priority="15473" stopIfTrue="1">
      <formula>$B327=""</formula>
    </cfRule>
  </conditionalFormatting>
  <conditionalFormatting sqref="I327:I358">
    <cfRule type="expression" dxfId="16170" priority="15472" stopIfTrue="1">
      <formula>$B327=""</formula>
    </cfRule>
  </conditionalFormatting>
  <conditionalFormatting sqref="I327:I358">
    <cfRule type="expression" dxfId="16169" priority="15471" stopIfTrue="1">
      <formula>$B327=""</formula>
    </cfRule>
  </conditionalFormatting>
  <conditionalFormatting sqref="I334:I336">
    <cfRule type="expression" dxfId="16168" priority="15470" stopIfTrue="1">
      <formula>$B334=""</formula>
    </cfRule>
  </conditionalFormatting>
  <conditionalFormatting sqref="I334:I336">
    <cfRule type="expression" dxfId="16167" priority="15469" stopIfTrue="1">
      <formula>$B334=""</formula>
    </cfRule>
  </conditionalFormatting>
  <conditionalFormatting sqref="I334:I336">
    <cfRule type="expression" dxfId="16166" priority="15468" stopIfTrue="1">
      <formula>$B334=""</formula>
    </cfRule>
  </conditionalFormatting>
  <conditionalFormatting sqref="I327:I358">
    <cfRule type="expression" dxfId="16165" priority="15467" stopIfTrue="1">
      <formula>$B327=""</formula>
    </cfRule>
  </conditionalFormatting>
  <conditionalFormatting sqref="I327:I358">
    <cfRule type="expression" dxfId="16164" priority="15466" stopIfTrue="1">
      <formula>$B327=""</formula>
    </cfRule>
  </conditionalFormatting>
  <conditionalFormatting sqref="I327:I358">
    <cfRule type="expression" dxfId="16163" priority="15465" stopIfTrue="1">
      <formula>$B327=""</formula>
    </cfRule>
  </conditionalFormatting>
  <conditionalFormatting sqref="I327:I358">
    <cfRule type="expression" dxfId="16162" priority="15464" stopIfTrue="1">
      <formula>$B327=""</formula>
    </cfRule>
  </conditionalFormatting>
  <conditionalFormatting sqref="I327:I358">
    <cfRule type="expression" dxfId="16161" priority="15463" stopIfTrue="1">
      <formula>$B327=""</formula>
    </cfRule>
  </conditionalFormatting>
  <conditionalFormatting sqref="I327:I358">
    <cfRule type="expression" dxfId="16160" priority="15462" stopIfTrue="1">
      <formula>$B327=""</formula>
    </cfRule>
  </conditionalFormatting>
  <conditionalFormatting sqref="I327:I358">
    <cfRule type="expression" dxfId="16159" priority="15461" stopIfTrue="1">
      <formula>$B327=""</formula>
    </cfRule>
  </conditionalFormatting>
  <conditionalFormatting sqref="I327:I358">
    <cfRule type="expression" dxfId="16158" priority="15460" stopIfTrue="1">
      <formula>$B327=""</formula>
    </cfRule>
  </conditionalFormatting>
  <conditionalFormatting sqref="J339:M339">
    <cfRule type="expression" dxfId="16157" priority="15459" stopIfTrue="1">
      <formula>$B339=""</formula>
    </cfRule>
  </conditionalFormatting>
  <conditionalFormatting sqref="J340:M341">
    <cfRule type="expression" dxfId="16156" priority="15458" stopIfTrue="1">
      <formula>$B340=""</formula>
    </cfRule>
  </conditionalFormatting>
  <conditionalFormatting sqref="J339:M339">
    <cfRule type="expression" dxfId="16155" priority="15457" stopIfTrue="1">
      <formula>$B339=""</formula>
    </cfRule>
  </conditionalFormatting>
  <conditionalFormatting sqref="J340:M340">
    <cfRule type="expression" dxfId="16154" priority="15456" stopIfTrue="1">
      <formula>$B340=""</formula>
    </cfRule>
  </conditionalFormatting>
  <conditionalFormatting sqref="I341">
    <cfRule type="expression" dxfId="16153" priority="15455" stopIfTrue="1">
      <formula>$B341=""</formula>
    </cfRule>
  </conditionalFormatting>
  <conditionalFormatting sqref="I341">
    <cfRule type="expression" dxfId="16152" priority="15454" stopIfTrue="1">
      <formula>$B341=""</formula>
    </cfRule>
  </conditionalFormatting>
  <conditionalFormatting sqref="I341">
    <cfRule type="expression" dxfId="16151" priority="15453" stopIfTrue="1">
      <formula>$B341=""</formula>
    </cfRule>
  </conditionalFormatting>
  <conditionalFormatting sqref="D341:H341">
    <cfRule type="expression" dxfId="16150" priority="15452" stopIfTrue="1">
      <formula>$B341=""</formula>
    </cfRule>
  </conditionalFormatting>
  <conditionalFormatting sqref="J341:M341">
    <cfRule type="expression" dxfId="16149" priority="15451" stopIfTrue="1">
      <formula>$B341=""</formula>
    </cfRule>
  </conditionalFormatting>
  <conditionalFormatting sqref="I341">
    <cfRule type="expression" dxfId="16148" priority="15450" stopIfTrue="1">
      <formula>$B341=""</formula>
    </cfRule>
  </conditionalFormatting>
  <conditionalFormatting sqref="I341">
    <cfRule type="expression" dxfId="16147" priority="15449" stopIfTrue="1">
      <formula>$B341=""</formula>
    </cfRule>
  </conditionalFormatting>
  <conditionalFormatting sqref="I341:I358">
    <cfRule type="expression" dxfId="16146" priority="15448" stopIfTrue="1">
      <formula>$B341=""</formula>
    </cfRule>
  </conditionalFormatting>
  <conditionalFormatting sqref="I341:I358">
    <cfRule type="expression" dxfId="16145" priority="15447" stopIfTrue="1">
      <formula>$B341=""</formula>
    </cfRule>
  </conditionalFormatting>
  <conditionalFormatting sqref="I341:I358">
    <cfRule type="expression" dxfId="16144" priority="15446" stopIfTrue="1">
      <formula>$B341=""</formula>
    </cfRule>
  </conditionalFormatting>
  <conditionalFormatting sqref="I341:I358">
    <cfRule type="expression" dxfId="16143" priority="15445" stopIfTrue="1">
      <formula>$B341=""</formula>
    </cfRule>
  </conditionalFormatting>
  <conditionalFormatting sqref="I341:I358">
    <cfRule type="expression" dxfId="16142" priority="15444" stopIfTrue="1">
      <formula>$B341=""</formula>
    </cfRule>
  </conditionalFormatting>
  <conditionalFormatting sqref="I341:I358">
    <cfRule type="expression" dxfId="16141" priority="15443" stopIfTrue="1">
      <formula>$B341=""</formula>
    </cfRule>
  </conditionalFormatting>
  <conditionalFormatting sqref="I341:I358">
    <cfRule type="expression" dxfId="16140" priority="15442" stopIfTrue="1">
      <formula>$B341=""</formula>
    </cfRule>
  </conditionalFormatting>
  <conditionalFormatting sqref="I341:I358">
    <cfRule type="expression" dxfId="16139" priority="15441" stopIfTrue="1">
      <formula>$B341=""</formula>
    </cfRule>
  </conditionalFormatting>
  <conditionalFormatting sqref="I341:I358">
    <cfRule type="expression" dxfId="16138" priority="15440" stopIfTrue="1">
      <formula>$B341=""</formula>
    </cfRule>
  </conditionalFormatting>
  <conditionalFormatting sqref="I341:I358">
    <cfRule type="expression" dxfId="16137" priority="15439" stopIfTrue="1">
      <formula>$B341=""</formula>
    </cfRule>
  </conditionalFormatting>
  <conditionalFormatting sqref="I341:I358">
    <cfRule type="expression" dxfId="16136" priority="15438" stopIfTrue="1">
      <formula>$B341=""</formula>
    </cfRule>
  </conditionalFormatting>
  <conditionalFormatting sqref="I341:I358">
    <cfRule type="expression" dxfId="16135" priority="15437" stopIfTrue="1">
      <formula>$B341=""</formula>
    </cfRule>
  </conditionalFormatting>
  <conditionalFormatting sqref="I341:I358">
    <cfRule type="expression" dxfId="16134" priority="15436" stopIfTrue="1">
      <formula>$B341=""</formula>
    </cfRule>
  </conditionalFormatting>
  <conditionalFormatting sqref="I341:I358">
    <cfRule type="expression" dxfId="16133" priority="15435" stopIfTrue="1">
      <formula>$B341=""</formula>
    </cfRule>
  </conditionalFormatting>
  <conditionalFormatting sqref="I341:I358">
    <cfRule type="expression" dxfId="16132" priority="15434" stopIfTrue="1">
      <formula>$B341=""</formula>
    </cfRule>
  </conditionalFormatting>
  <conditionalFormatting sqref="I341:I358">
    <cfRule type="expression" dxfId="16131" priority="15433" stopIfTrue="1">
      <formula>$B341=""</formula>
    </cfRule>
  </conditionalFormatting>
  <conditionalFormatting sqref="I341:I358">
    <cfRule type="expression" dxfId="16130" priority="15432" stopIfTrue="1">
      <formula>$B341=""</formula>
    </cfRule>
  </conditionalFormatting>
  <conditionalFormatting sqref="I341:I358">
    <cfRule type="expression" dxfId="16129" priority="15431" stopIfTrue="1">
      <formula>$B341=""</formula>
    </cfRule>
  </conditionalFormatting>
  <conditionalFormatting sqref="I341:I358">
    <cfRule type="expression" dxfId="16128" priority="15430" stopIfTrue="1">
      <formula>$B341=""</formula>
    </cfRule>
  </conditionalFormatting>
  <conditionalFormatting sqref="D343:H354">
    <cfRule type="expression" dxfId="16127" priority="15429" stopIfTrue="1">
      <formula>$B343=""</formula>
    </cfRule>
  </conditionalFormatting>
  <conditionalFormatting sqref="I341:I358">
    <cfRule type="expression" dxfId="16126" priority="15428" stopIfTrue="1">
      <formula>$B341=""</formula>
    </cfRule>
  </conditionalFormatting>
  <conditionalFormatting sqref="I341:I358">
    <cfRule type="expression" dxfId="16125" priority="15427" stopIfTrue="1">
      <formula>$B341=""</formula>
    </cfRule>
  </conditionalFormatting>
  <conditionalFormatting sqref="I341:I358">
    <cfRule type="expression" dxfId="16124" priority="15426" stopIfTrue="1">
      <formula>$B341=""</formula>
    </cfRule>
  </conditionalFormatting>
  <conditionalFormatting sqref="J341:M347">
    <cfRule type="expression" dxfId="16123" priority="15425" stopIfTrue="1">
      <formula>$B341=""</formula>
    </cfRule>
  </conditionalFormatting>
  <conditionalFormatting sqref="D341:M347 I348:I358">
    <cfRule type="expression" dxfId="16122" priority="15424" stopIfTrue="1">
      <formula>$B341=""</formula>
    </cfRule>
  </conditionalFormatting>
  <conditionalFormatting sqref="D341:M347 I348:I358">
    <cfRule type="expression" dxfId="16121" priority="15423" stopIfTrue="1">
      <formula>$B341=""</formula>
    </cfRule>
  </conditionalFormatting>
  <conditionalFormatting sqref="I341:I358">
    <cfRule type="expression" dxfId="16120" priority="15422" stopIfTrue="1">
      <formula>$B341=""</formula>
    </cfRule>
  </conditionalFormatting>
  <conditionalFormatting sqref="D341:H341">
    <cfRule type="expression" dxfId="16119" priority="15421" stopIfTrue="1">
      <formula>$B341=""</formula>
    </cfRule>
  </conditionalFormatting>
  <conditionalFormatting sqref="D342:H346">
    <cfRule type="expression" dxfId="16118" priority="15420" stopIfTrue="1">
      <formula>$B342=""</formula>
    </cfRule>
  </conditionalFormatting>
  <conditionalFormatting sqref="J341:M344">
    <cfRule type="expression" dxfId="16117" priority="15419" stopIfTrue="1">
      <formula>$B341=""</formula>
    </cfRule>
  </conditionalFormatting>
  <conditionalFormatting sqref="J345:M346">
    <cfRule type="expression" dxfId="16116" priority="15418" stopIfTrue="1">
      <formula>$B345=""</formula>
    </cfRule>
  </conditionalFormatting>
  <conditionalFormatting sqref="D347:H347">
    <cfRule type="expression" dxfId="16115" priority="15417" stopIfTrue="1">
      <formula>$B347=""</formula>
    </cfRule>
  </conditionalFormatting>
  <conditionalFormatting sqref="J347:M347">
    <cfRule type="expression" dxfId="16114" priority="15416" stopIfTrue="1">
      <formula>$B347=""</formula>
    </cfRule>
  </conditionalFormatting>
  <conditionalFormatting sqref="D341:H342">
    <cfRule type="expression" dxfId="16113" priority="15415" stopIfTrue="1">
      <formula>$B341=""</formula>
    </cfRule>
  </conditionalFormatting>
  <conditionalFormatting sqref="J341:M344">
    <cfRule type="expression" dxfId="16112" priority="15414" stopIfTrue="1">
      <formula>$B341=""</formula>
    </cfRule>
  </conditionalFormatting>
  <conditionalFormatting sqref="J345:M345">
    <cfRule type="expression" dxfId="16111" priority="15413" stopIfTrue="1">
      <formula>$B345=""</formula>
    </cfRule>
  </conditionalFormatting>
  <conditionalFormatting sqref="I346">
    <cfRule type="expression" dxfId="16110" priority="15412" stopIfTrue="1">
      <formula>$B346=""</formula>
    </cfRule>
  </conditionalFormatting>
  <conditionalFormatting sqref="I346">
    <cfRule type="expression" dxfId="16109" priority="15411" stopIfTrue="1">
      <formula>$B346=""</formula>
    </cfRule>
  </conditionalFormatting>
  <conditionalFormatting sqref="I346">
    <cfRule type="expression" dxfId="16108" priority="15410" stopIfTrue="1">
      <formula>$B346=""</formula>
    </cfRule>
  </conditionalFormatting>
  <conditionalFormatting sqref="D346:H347">
    <cfRule type="expression" dxfId="16107" priority="15409" stopIfTrue="1">
      <formula>$B346=""</formula>
    </cfRule>
  </conditionalFormatting>
  <conditionalFormatting sqref="J346:M347">
    <cfRule type="expression" dxfId="16106" priority="15408" stopIfTrue="1">
      <formula>$B346=""</formula>
    </cfRule>
  </conditionalFormatting>
  <conditionalFormatting sqref="I346">
    <cfRule type="expression" dxfId="16105" priority="15407" stopIfTrue="1">
      <formula>$B346=""</formula>
    </cfRule>
  </conditionalFormatting>
  <conditionalFormatting sqref="I346">
    <cfRule type="expression" dxfId="16104" priority="15406" stopIfTrue="1">
      <formula>$B346=""</formula>
    </cfRule>
  </conditionalFormatting>
  <conditionalFormatting sqref="J347:M354">
    <cfRule type="expression" dxfId="16103" priority="15405" stopIfTrue="1">
      <formula>$B347=""</formula>
    </cfRule>
  </conditionalFormatting>
  <conditionalFormatting sqref="D347:M354">
    <cfRule type="expression" dxfId="16102" priority="15404" stopIfTrue="1">
      <formula>$B347=""</formula>
    </cfRule>
  </conditionalFormatting>
  <conditionalFormatting sqref="D347:M354">
    <cfRule type="expression" dxfId="16101" priority="15403" stopIfTrue="1">
      <formula>$B347=""</formula>
    </cfRule>
  </conditionalFormatting>
  <conditionalFormatting sqref="I347:I354">
    <cfRule type="expression" dxfId="16100" priority="15402" stopIfTrue="1">
      <formula>$B347=""</formula>
    </cfRule>
  </conditionalFormatting>
  <conditionalFormatting sqref="D347:H348">
    <cfRule type="expression" dxfId="16099" priority="15401" stopIfTrue="1">
      <formula>$B347=""</formula>
    </cfRule>
  </conditionalFormatting>
  <conditionalFormatting sqref="D349:H354">
    <cfRule type="expression" dxfId="16098" priority="15400" stopIfTrue="1">
      <formula>$B349=""</formula>
    </cfRule>
  </conditionalFormatting>
  <conditionalFormatting sqref="J347:M351">
    <cfRule type="expression" dxfId="16097" priority="15399" stopIfTrue="1">
      <formula>$B347=""</formula>
    </cfRule>
  </conditionalFormatting>
  <conditionalFormatting sqref="J352:M353">
    <cfRule type="expression" dxfId="16096" priority="15398" stopIfTrue="1">
      <formula>$B352=""</formula>
    </cfRule>
  </conditionalFormatting>
  <conditionalFormatting sqref="D348:H349">
    <cfRule type="expression" dxfId="16095" priority="15397" stopIfTrue="1">
      <formula>$B348=""</formula>
    </cfRule>
  </conditionalFormatting>
  <conditionalFormatting sqref="J348:M351">
    <cfRule type="expression" dxfId="16094" priority="15396" stopIfTrue="1">
      <formula>$B348=""</formula>
    </cfRule>
  </conditionalFormatting>
  <conditionalFormatting sqref="J352:M352">
    <cfRule type="expression" dxfId="16093" priority="15395" stopIfTrue="1">
      <formula>$B352=""</formula>
    </cfRule>
  </conditionalFormatting>
  <conditionalFormatting sqref="I353">
    <cfRule type="expression" dxfId="16092" priority="15394" stopIfTrue="1">
      <formula>$B353=""</formula>
    </cfRule>
  </conditionalFormatting>
  <conditionalFormatting sqref="I353">
    <cfRule type="expression" dxfId="16091" priority="15393" stopIfTrue="1">
      <formula>$B353=""</formula>
    </cfRule>
  </conditionalFormatting>
  <conditionalFormatting sqref="I353">
    <cfRule type="expression" dxfId="16090" priority="15392" stopIfTrue="1">
      <formula>$B353=""</formula>
    </cfRule>
  </conditionalFormatting>
  <conditionalFormatting sqref="D353:H353">
    <cfRule type="expression" dxfId="16089" priority="15391" stopIfTrue="1">
      <formula>$B353=""</formula>
    </cfRule>
  </conditionalFormatting>
  <conditionalFormatting sqref="J353:M353">
    <cfRule type="expression" dxfId="16088" priority="15390" stopIfTrue="1">
      <formula>$B353=""</formula>
    </cfRule>
  </conditionalFormatting>
  <conditionalFormatting sqref="I353">
    <cfRule type="expression" dxfId="16087" priority="15389" stopIfTrue="1">
      <formula>$B353=""</formula>
    </cfRule>
  </conditionalFormatting>
  <conditionalFormatting sqref="I353">
    <cfRule type="expression" dxfId="16086" priority="15388" stopIfTrue="1">
      <formula>$B353=""</formula>
    </cfRule>
  </conditionalFormatting>
  <conditionalFormatting sqref="I341:I358">
    <cfRule type="expression" dxfId="16085" priority="15387" stopIfTrue="1">
      <formula>$B341=""</formula>
    </cfRule>
  </conditionalFormatting>
  <conditionalFormatting sqref="I341:I358">
    <cfRule type="expression" dxfId="16084" priority="15386" stopIfTrue="1">
      <formula>$B341=""</formula>
    </cfRule>
  </conditionalFormatting>
  <conditionalFormatting sqref="I341:I358">
    <cfRule type="expression" dxfId="16083" priority="15385" stopIfTrue="1">
      <formula>$B341=""</formula>
    </cfRule>
  </conditionalFormatting>
  <conditionalFormatting sqref="I341:I358">
    <cfRule type="expression" dxfId="16082" priority="15384" stopIfTrue="1">
      <formula>$B341=""</formula>
    </cfRule>
  </conditionalFormatting>
  <conditionalFormatting sqref="I341:I358">
    <cfRule type="expression" dxfId="16081" priority="15383" stopIfTrue="1">
      <formula>$B341=""</formula>
    </cfRule>
  </conditionalFormatting>
  <conditionalFormatting sqref="I348:I350">
    <cfRule type="expression" dxfId="16080" priority="15382" stopIfTrue="1">
      <formula>$B348=""</formula>
    </cfRule>
  </conditionalFormatting>
  <conditionalFormatting sqref="I348:I350">
    <cfRule type="expression" dxfId="16079" priority="15381" stopIfTrue="1">
      <formula>$B348=""</formula>
    </cfRule>
  </conditionalFormatting>
  <conditionalFormatting sqref="I348:I350">
    <cfRule type="expression" dxfId="16078" priority="15380" stopIfTrue="1">
      <formula>$B348=""</formula>
    </cfRule>
  </conditionalFormatting>
  <conditionalFormatting sqref="I341:I358">
    <cfRule type="expression" dxfId="16077" priority="15379" stopIfTrue="1">
      <formula>$B341=""</formula>
    </cfRule>
  </conditionalFormatting>
  <conditionalFormatting sqref="I341:I358">
    <cfRule type="expression" dxfId="16076" priority="15378" stopIfTrue="1">
      <formula>$B341=""</formula>
    </cfRule>
  </conditionalFormatting>
  <conditionalFormatting sqref="I341:I358">
    <cfRule type="expression" dxfId="16075" priority="15377" stopIfTrue="1">
      <formula>$B341=""</formula>
    </cfRule>
  </conditionalFormatting>
  <conditionalFormatting sqref="I341:I358">
    <cfRule type="expression" dxfId="16074" priority="15376" stopIfTrue="1">
      <formula>$B341=""</formula>
    </cfRule>
  </conditionalFormatting>
  <conditionalFormatting sqref="I341:I358">
    <cfRule type="expression" dxfId="16073" priority="15375" stopIfTrue="1">
      <formula>$B341=""</formula>
    </cfRule>
  </conditionalFormatting>
  <conditionalFormatting sqref="I341:I358">
    <cfRule type="expression" dxfId="16072" priority="15374" stopIfTrue="1">
      <formula>$B341=""</formula>
    </cfRule>
  </conditionalFormatting>
  <conditionalFormatting sqref="I341:I358">
    <cfRule type="expression" dxfId="16071" priority="15373" stopIfTrue="1">
      <formula>$B341=""</formula>
    </cfRule>
  </conditionalFormatting>
  <conditionalFormatting sqref="I341:I358">
    <cfRule type="expression" dxfId="16070" priority="15372" stopIfTrue="1">
      <formula>$B341=""</formula>
    </cfRule>
  </conditionalFormatting>
  <conditionalFormatting sqref="J353:M353">
    <cfRule type="expression" dxfId="16069" priority="15371" stopIfTrue="1">
      <formula>$B353=""</formula>
    </cfRule>
  </conditionalFormatting>
  <conditionalFormatting sqref="J354:M354">
    <cfRule type="expression" dxfId="16068" priority="15370" stopIfTrue="1">
      <formula>$B354=""</formula>
    </cfRule>
  </conditionalFormatting>
  <conditionalFormatting sqref="J353:M353">
    <cfRule type="expression" dxfId="16067" priority="15369" stopIfTrue="1">
      <formula>$B353=""</formula>
    </cfRule>
  </conditionalFormatting>
  <conditionalFormatting sqref="J354:M354">
    <cfRule type="expression" dxfId="16066" priority="15368" stopIfTrue="1">
      <formula>$B354=""</formula>
    </cfRule>
  </conditionalFormatting>
  <conditionalFormatting sqref="I354:I372">
    <cfRule type="expression" dxfId="16065" priority="15367" stopIfTrue="1">
      <formula>$B354=""</formula>
    </cfRule>
  </conditionalFormatting>
  <conditionalFormatting sqref="I354:I372">
    <cfRule type="expression" dxfId="16064" priority="15366" stopIfTrue="1">
      <formula>$B354=""</formula>
    </cfRule>
  </conditionalFormatting>
  <conditionalFormatting sqref="I354:I372">
    <cfRule type="expression" dxfId="16063" priority="15365" stopIfTrue="1">
      <formula>$B354=""</formula>
    </cfRule>
  </conditionalFormatting>
  <conditionalFormatting sqref="I354:I372">
    <cfRule type="expression" dxfId="16062" priority="15364" stopIfTrue="1">
      <formula>$B354=""</formula>
    </cfRule>
  </conditionalFormatting>
  <conditionalFormatting sqref="I354:I372">
    <cfRule type="expression" dxfId="16061" priority="15363" stopIfTrue="1">
      <formula>$B354=""</formula>
    </cfRule>
  </conditionalFormatting>
  <conditionalFormatting sqref="I354:I372">
    <cfRule type="expression" dxfId="16060" priority="15362" stopIfTrue="1">
      <formula>$B354=""</formula>
    </cfRule>
  </conditionalFormatting>
  <conditionalFormatting sqref="I354:I372">
    <cfRule type="expression" dxfId="16059" priority="15361" stopIfTrue="1">
      <formula>$B354=""</formula>
    </cfRule>
  </conditionalFormatting>
  <conditionalFormatting sqref="I354:I372">
    <cfRule type="expression" dxfId="16058" priority="15360" stopIfTrue="1">
      <formula>$B354=""</formula>
    </cfRule>
  </conditionalFormatting>
  <conditionalFormatting sqref="I354:I372">
    <cfRule type="expression" dxfId="16057" priority="15359" stopIfTrue="1">
      <formula>$B354=""</formula>
    </cfRule>
  </conditionalFormatting>
  <conditionalFormatting sqref="I354:I372">
    <cfRule type="expression" dxfId="16056" priority="15358" stopIfTrue="1">
      <formula>$B354=""</formula>
    </cfRule>
  </conditionalFormatting>
  <conditionalFormatting sqref="I354:I372">
    <cfRule type="expression" dxfId="16055" priority="15357" stopIfTrue="1">
      <formula>$B354=""</formula>
    </cfRule>
  </conditionalFormatting>
  <conditionalFormatting sqref="I354:I372">
    <cfRule type="expression" dxfId="16054" priority="15356" stopIfTrue="1">
      <formula>$B354=""</formula>
    </cfRule>
  </conditionalFormatting>
  <conditionalFormatting sqref="I354:I372">
    <cfRule type="expression" dxfId="16053" priority="15355" stopIfTrue="1">
      <formula>$B354=""</formula>
    </cfRule>
  </conditionalFormatting>
  <conditionalFormatting sqref="I354:I372">
    <cfRule type="expression" dxfId="16052" priority="15354" stopIfTrue="1">
      <formula>$B354=""</formula>
    </cfRule>
  </conditionalFormatting>
  <conditionalFormatting sqref="I354:I372">
    <cfRule type="expression" dxfId="16051" priority="15353" stopIfTrue="1">
      <formula>$B354=""</formula>
    </cfRule>
  </conditionalFormatting>
  <conditionalFormatting sqref="I354:I372">
    <cfRule type="expression" dxfId="16050" priority="15352" stopIfTrue="1">
      <formula>$B354=""</formula>
    </cfRule>
  </conditionalFormatting>
  <conditionalFormatting sqref="I354:I372">
    <cfRule type="expression" dxfId="16049" priority="15351" stopIfTrue="1">
      <formula>$B354=""</formula>
    </cfRule>
  </conditionalFormatting>
  <conditionalFormatting sqref="I354:I372">
    <cfRule type="expression" dxfId="16048" priority="15350" stopIfTrue="1">
      <formula>$B354=""</formula>
    </cfRule>
  </conditionalFormatting>
  <conditionalFormatting sqref="I354:I372">
    <cfRule type="expression" dxfId="16047" priority="15349" stopIfTrue="1">
      <formula>$B354=""</formula>
    </cfRule>
  </conditionalFormatting>
  <conditionalFormatting sqref="D356:H368">
    <cfRule type="expression" dxfId="16046" priority="15348" stopIfTrue="1">
      <formula>$B356=""</formula>
    </cfRule>
  </conditionalFormatting>
  <conditionalFormatting sqref="I354:I372">
    <cfRule type="expression" dxfId="16045" priority="15347" stopIfTrue="1">
      <formula>$B354=""</formula>
    </cfRule>
  </conditionalFormatting>
  <conditionalFormatting sqref="I354:I372">
    <cfRule type="expression" dxfId="16044" priority="15346" stopIfTrue="1">
      <formula>$B354=""</formula>
    </cfRule>
  </conditionalFormatting>
  <conditionalFormatting sqref="I354:I372">
    <cfRule type="expression" dxfId="16043" priority="15345" stopIfTrue="1">
      <formula>$B354=""</formula>
    </cfRule>
  </conditionalFormatting>
  <conditionalFormatting sqref="J354:M360">
    <cfRule type="expression" dxfId="16042" priority="15344" stopIfTrue="1">
      <formula>$B354=""</formula>
    </cfRule>
  </conditionalFormatting>
  <conditionalFormatting sqref="D354:M360 I361:I372">
    <cfRule type="expression" dxfId="16041" priority="15343" stopIfTrue="1">
      <formula>$B354=""</formula>
    </cfRule>
  </conditionalFormatting>
  <conditionalFormatting sqref="D354:M360 I361:I372">
    <cfRule type="expression" dxfId="16040" priority="15342" stopIfTrue="1">
      <formula>$B354=""</formula>
    </cfRule>
  </conditionalFormatting>
  <conditionalFormatting sqref="I354:I372">
    <cfRule type="expression" dxfId="16039" priority="15341" stopIfTrue="1">
      <formula>$B354=""</formula>
    </cfRule>
  </conditionalFormatting>
  <conditionalFormatting sqref="D354:H354">
    <cfRule type="expression" dxfId="16038" priority="15340" stopIfTrue="1">
      <formula>$B354=""</formula>
    </cfRule>
  </conditionalFormatting>
  <conditionalFormatting sqref="D355:H359">
    <cfRule type="expression" dxfId="16037" priority="15339" stopIfTrue="1">
      <formula>$B355=""</formula>
    </cfRule>
  </conditionalFormatting>
  <conditionalFormatting sqref="J354:M357">
    <cfRule type="expression" dxfId="16036" priority="15338" stopIfTrue="1">
      <formula>$B354=""</formula>
    </cfRule>
  </conditionalFormatting>
  <conditionalFormatting sqref="J358:M359">
    <cfRule type="expression" dxfId="16035" priority="15337" stopIfTrue="1">
      <formula>$B358=""</formula>
    </cfRule>
  </conditionalFormatting>
  <conditionalFormatting sqref="D360:H360">
    <cfRule type="expression" dxfId="16034" priority="15336" stopIfTrue="1">
      <formula>$B360=""</formula>
    </cfRule>
  </conditionalFormatting>
  <conditionalFormatting sqref="J360:M360">
    <cfRule type="expression" dxfId="16033" priority="15335" stopIfTrue="1">
      <formula>$B360=""</formula>
    </cfRule>
  </conditionalFormatting>
  <conditionalFormatting sqref="D354:H355">
    <cfRule type="expression" dxfId="16032" priority="15334" stopIfTrue="1">
      <formula>$B354=""</formula>
    </cfRule>
  </conditionalFormatting>
  <conditionalFormatting sqref="J354:M357">
    <cfRule type="expression" dxfId="16031" priority="15333" stopIfTrue="1">
      <formula>$B354=""</formula>
    </cfRule>
  </conditionalFormatting>
  <conditionalFormatting sqref="J358:M358">
    <cfRule type="expression" dxfId="16030" priority="15332" stopIfTrue="1">
      <formula>$B358=""</formula>
    </cfRule>
  </conditionalFormatting>
  <conditionalFormatting sqref="I359">
    <cfRule type="expression" dxfId="16029" priority="15331" stopIfTrue="1">
      <formula>$B359=""</formula>
    </cfRule>
  </conditionalFormatting>
  <conditionalFormatting sqref="I359">
    <cfRule type="expression" dxfId="16028" priority="15330" stopIfTrue="1">
      <formula>$B359=""</formula>
    </cfRule>
  </conditionalFormatting>
  <conditionalFormatting sqref="I359">
    <cfRule type="expression" dxfId="16027" priority="15329" stopIfTrue="1">
      <formula>$B359=""</formula>
    </cfRule>
  </conditionalFormatting>
  <conditionalFormatting sqref="D359:H360">
    <cfRule type="expression" dxfId="16026" priority="15328" stopIfTrue="1">
      <formula>$B359=""</formula>
    </cfRule>
  </conditionalFormatting>
  <conditionalFormatting sqref="J359:M360">
    <cfRule type="expression" dxfId="16025" priority="15327" stopIfTrue="1">
      <formula>$B359=""</formula>
    </cfRule>
  </conditionalFormatting>
  <conditionalFormatting sqref="I359">
    <cfRule type="expression" dxfId="16024" priority="15326" stopIfTrue="1">
      <formula>$B359=""</formula>
    </cfRule>
  </conditionalFormatting>
  <conditionalFormatting sqref="I359">
    <cfRule type="expression" dxfId="16023" priority="15325" stopIfTrue="1">
      <formula>$B359=""</formula>
    </cfRule>
  </conditionalFormatting>
  <conditionalFormatting sqref="J360:M368">
    <cfRule type="expression" dxfId="16022" priority="15324" stopIfTrue="1">
      <formula>$B360=""</formula>
    </cfRule>
  </conditionalFormatting>
  <conditionalFormatting sqref="D360:M368 I364:I369">
    <cfRule type="expression" dxfId="16021" priority="15323" stopIfTrue="1">
      <formula>$B360=""</formula>
    </cfRule>
  </conditionalFormatting>
  <conditionalFormatting sqref="D360:M368 I364:I369">
    <cfRule type="expression" dxfId="16020" priority="15322" stopIfTrue="1">
      <formula>$B360=""</formula>
    </cfRule>
  </conditionalFormatting>
  <conditionalFormatting sqref="I360:I369">
    <cfRule type="expression" dxfId="16019" priority="15321" stopIfTrue="1">
      <formula>$B360=""</formula>
    </cfRule>
  </conditionalFormatting>
  <conditionalFormatting sqref="D360:H361">
    <cfRule type="expression" dxfId="16018" priority="15320" stopIfTrue="1">
      <formula>$B360=""</formula>
    </cfRule>
  </conditionalFormatting>
  <conditionalFormatting sqref="D362:H368">
    <cfRule type="expression" dxfId="16017" priority="15319" stopIfTrue="1">
      <formula>$B362=""</formula>
    </cfRule>
  </conditionalFormatting>
  <conditionalFormatting sqref="J360:M364">
    <cfRule type="expression" dxfId="16016" priority="15318" stopIfTrue="1">
      <formula>$B360=""</formula>
    </cfRule>
  </conditionalFormatting>
  <conditionalFormatting sqref="J365:M366">
    <cfRule type="expression" dxfId="16015" priority="15317" stopIfTrue="1">
      <formula>$B365=""</formula>
    </cfRule>
  </conditionalFormatting>
  <conditionalFormatting sqref="D361:H362">
    <cfRule type="expression" dxfId="16014" priority="15316" stopIfTrue="1">
      <formula>$B361=""</formula>
    </cfRule>
  </conditionalFormatting>
  <conditionalFormatting sqref="J361:M364">
    <cfRule type="expression" dxfId="16013" priority="15315" stopIfTrue="1">
      <formula>$B361=""</formula>
    </cfRule>
  </conditionalFormatting>
  <conditionalFormatting sqref="J365:M365">
    <cfRule type="expression" dxfId="16012" priority="15314" stopIfTrue="1">
      <formula>$B365=""</formula>
    </cfRule>
  </conditionalFormatting>
  <conditionalFormatting sqref="I366">
    <cfRule type="expression" dxfId="16011" priority="15313" stopIfTrue="1">
      <formula>$B366=""</formula>
    </cfRule>
  </conditionalFormatting>
  <conditionalFormatting sqref="I366">
    <cfRule type="expression" dxfId="16010" priority="15312" stopIfTrue="1">
      <formula>$B366=""</formula>
    </cfRule>
  </conditionalFormatting>
  <conditionalFormatting sqref="I366">
    <cfRule type="expression" dxfId="16009" priority="15311" stopIfTrue="1">
      <formula>$B366=""</formula>
    </cfRule>
  </conditionalFormatting>
  <conditionalFormatting sqref="D366:H366">
    <cfRule type="expression" dxfId="16008" priority="15310" stopIfTrue="1">
      <formula>$B366=""</formula>
    </cfRule>
  </conditionalFormatting>
  <conditionalFormatting sqref="J366:M366">
    <cfRule type="expression" dxfId="16007" priority="15309" stopIfTrue="1">
      <formula>$B366=""</formula>
    </cfRule>
  </conditionalFormatting>
  <conditionalFormatting sqref="I366">
    <cfRule type="expression" dxfId="16006" priority="15308" stopIfTrue="1">
      <formula>$B366=""</formula>
    </cfRule>
  </conditionalFormatting>
  <conditionalFormatting sqref="I366">
    <cfRule type="expression" dxfId="16005" priority="15307" stopIfTrue="1">
      <formula>$B366=""</formula>
    </cfRule>
  </conditionalFormatting>
  <conditionalFormatting sqref="I354:I372">
    <cfRule type="expression" dxfId="16004" priority="15306" stopIfTrue="1">
      <formula>$B354=""</formula>
    </cfRule>
  </conditionalFormatting>
  <conditionalFormatting sqref="I354:I372">
    <cfRule type="expression" dxfId="16003" priority="15305" stopIfTrue="1">
      <formula>$B354=""</formula>
    </cfRule>
  </conditionalFormatting>
  <conditionalFormatting sqref="I354:I372">
    <cfRule type="expression" dxfId="16002" priority="15304" stopIfTrue="1">
      <formula>$B354=""</formula>
    </cfRule>
  </conditionalFormatting>
  <conditionalFormatting sqref="I354:I372">
    <cfRule type="expression" dxfId="16001" priority="15303" stopIfTrue="1">
      <formula>$B354=""</formula>
    </cfRule>
  </conditionalFormatting>
  <conditionalFormatting sqref="I354:I372">
    <cfRule type="expression" dxfId="16000" priority="15302" stopIfTrue="1">
      <formula>$B354=""</formula>
    </cfRule>
  </conditionalFormatting>
  <conditionalFormatting sqref="I361:I363 I366">
    <cfRule type="expression" dxfId="15999" priority="15301" stopIfTrue="1">
      <formula>$B361=""</formula>
    </cfRule>
  </conditionalFormatting>
  <conditionalFormatting sqref="I361:I363 I366">
    <cfRule type="expression" dxfId="15998" priority="15300" stopIfTrue="1">
      <formula>$B361=""</formula>
    </cfRule>
  </conditionalFormatting>
  <conditionalFormatting sqref="I361:I363 I366">
    <cfRule type="expression" dxfId="15997" priority="15299" stopIfTrue="1">
      <formula>$B361=""</formula>
    </cfRule>
  </conditionalFormatting>
  <conditionalFormatting sqref="I354:I372">
    <cfRule type="expression" dxfId="15996" priority="15298" stopIfTrue="1">
      <formula>$B354=""</formula>
    </cfRule>
  </conditionalFormatting>
  <conditionalFormatting sqref="I354:I372">
    <cfRule type="expression" dxfId="15995" priority="15297" stopIfTrue="1">
      <formula>$B354=""</formula>
    </cfRule>
  </conditionalFormatting>
  <conditionalFormatting sqref="I354:I372">
    <cfRule type="expression" dxfId="15994" priority="15296" stopIfTrue="1">
      <formula>$B354=""</formula>
    </cfRule>
  </conditionalFormatting>
  <conditionalFormatting sqref="I354:I372">
    <cfRule type="expression" dxfId="15993" priority="15295" stopIfTrue="1">
      <formula>$B354=""</formula>
    </cfRule>
  </conditionalFormatting>
  <conditionalFormatting sqref="I354:I372">
    <cfRule type="expression" dxfId="15992" priority="15294" stopIfTrue="1">
      <formula>$B354=""</formula>
    </cfRule>
  </conditionalFormatting>
  <conditionalFormatting sqref="I354:I372">
    <cfRule type="expression" dxfId="15991" priority="15293" stopIfTrue="1">
      <formula>$B354=""</formula>
    </cfRule>
  </conditionalFormatting>
  <conditionalFormatting sqref="I354:I372">
    <cfRule type="expression" dxfId="15990" priority="15292" stopIfTrue="1">
      <formula>$B354=""</formula>
    </cfRule>
  </conditionalFormatting>
  <conditionalFormatting sqref="I354:I372">
    <cfRule type="expression" dxfId="15989" priority="15291" stopIfTrue="1">
      <formula>$B354=""</formula>
    </cfRule>
  </conditionalFormatting>
  <conditionalFormatting sqref="J366:M366">
    <cfRule type="expression" dxfId="15988" priority="15290" stopIfTrue="1">
      <formula>$B366=""</formula>
    </cfRule>
  </conditionalFormatting>
  <conditionalFormatting sqref="J367:M368">
    <cfRule type="expression" dxfId="15987" priority="15289" stopIfTrue="1">
      <formula>$B367=""</formula>
    </cfRule>
  </conditionalFormatting>
  <conditionalFormatting sqref="J366:M366">
    <cfRule type="expression" dxfId="15986" priority="15288" stopIfTrue="1">
      <formula>$B366=""</formula>
    </cfRule>
  </conditionalFormatting>
  <conditionalFormatting sqref="J367:M367">
    <cfRule type="expression" dxfId="15985" priority="15287" stopIfTrue="1">
      <formula>$B367=""</formula>
    </cfRule>
  </conditionalFormatting>
  <conditionalFormatting sqref="I368">
    <cfRule type="expression" dxfId="15984" priority="15286" stopIfTrue="1">
      <formula>$B368=""</formula>
    </cfRule>
  </conditionalFormatting>
  <conditionalFormatting sqref="I368">
    <cfRule type="expression" dxfId="15983" priority="15285" stopIfTrue="1">
      <formula>$B368=""</formula>
    </cfRule>
  </conditionalFormatting>
  <conditionalFormatting sqref="I368">
    <cfRule type="expression" dxfId="15982" priority="15284" stopIfTrue="1">
      <formula>$B368=""</formula>
    </cfRule>
  </conditionalFormatting>
  <conditionalFormatting sqref="D368:H368">
    <cfRule type="expression" dxfId="15981" priority="15283" stopIfTrue="1">
      <formula>$B368=""</formula>
    </cfRule>
  </conditionalFormatting>
  <conditionalFormatting sqref="J368:M368">
    <cfRule type="expression" dxfId="15980" priority="15282" stopIfTrue="1">
      <formula>$B368=""</formula>
    </cfRule>
  </conditionalFormatting>
  <conditionalFormatting sqref="I368">
    <cfRule type="expression" dxfId="15979" priority="15281" stopIfTrue="1">
      <formula>$B368=""</formula>
    </cfRule>
  </conditionalFormatting>
  <conditionalFormatting sqref="I368">
    <cfRule type="expression" dxfId="15978" priority="15280" stopIfTrue="1">
      <formula>$B368=""</formula>
    </cfRule>
  </conditionalFormatting>
  <conditionalFormatting sqref="I368:I384">
    <cfRule type="expression" dxfId="15977" priority="15279" stopIfTrue="1">
      <formula>$B368=""</formula>
    </cfRule>
  </conditionalFormatting>
  <conditionalFormatting sqref="I368:I384">
    <cfRule type="expression" dxfId="15976" priority="15278" stopIfTrue="1">
      <formula>$B368=""</formula>
    </cfRule>
  </conditionalFormatting>
  <conditionalFormatting sqref="I368:I384">
    <cfRule type="expression" dxfId="15975" priority="15277" stopIfTrue="1">
      <formula>$B368=""</formula>
    </cfRule>
  </conditionalFormatting>
  <conditionalFormatting sqref="I368:I384">
    <cfRule type="expression" dxfId="15974" priority="15276" stopIfTrue="1">
      <formula>$B368=""</formula>
    </cfRule>
  </conditionalFormatting>
  <conditionalFormatting sqref="I368:I384">
    <cfRule type="expression" dxfId="15973" priority="15275" stopIfTrue="1">
      <formula>$B368=""</formula>
    </cfRule>
  </conditionalFormatting>
  <conditionalFormatting sqref="I368:I384">
    <cfRule type="expression" dxfId="15972" priority="15274" stopIfTrue="1">
      <formula>$B368=""</formula>
    </cfRule>
  </conditionalFormatting>
  <conditionalFormatting sqref="I368:I384">
    <cfRule type="expression" dxfId="15971" priority="15273" stopIfTrue="1">
      <formula>$B368=""</formula>
    </cfRule>
  </conditionalFormatting>
  <conditionalFormatting sqref="I368:I384">
    <cfRule type="expression" dxfId="15970" priority="15272" stopIfTrue="1">
      <formula>$B368=""</formula>
    </cfRule>
  </conditionalFormatting>
  <conditionalFormatting sqref="I368:I384">
    <cfRule type="expression" dxfId="15969" priority="15271" stopIfTrue="1">
      <formula>$B368=""</formula>
    </cfRule>
  </conditionalFormatting>
  <conditionalFormatting sqref="I368:I384">
    <cfRule type="expression" dxfId="15968" priority="15270" stopIfTrue="1">
      <formula>$B368=""</formula>
    </cfRule>
  </conditionalFormatting>
  <conditionalFormatting sqref="I368:I384">
    <cfRule type="expression" dxfId="15967" priority="15269" stopIfTrue="1">
      <formula>$B368=""</formula>
    </cfRule>
  </conditionalFormatting>
  <conditionalFormatting sqref="I368:I384">
    <cfRule type="expression" dxfId="15966" priority="15268" stopIfTrue="1">
      <formula>$B368=""</formula>
    </cfRule>
  </conditionalFormatting>
  <conditionalFormatting sqref="I368:I384">
    <cfRule type="expression" dxfId="15965" priority="15267" stopIfTrue="1">
      <formula>$B368=""</formula>
    </cfRule>
  </conditionalFormatting>
  <conditionalFormatting sqref="I368:I384">
    <cfRule type="expression" dxfId="15964" priority="15266" stopIfTrue="1">
      <formula>$B368=""</formula>
    </cfRule>
  </conditionalFormatting>
  <conditionalFormatting sqref="I368:I384">
    <cfRule type="expression" dxfId="15963" priority="15265" stopIfTrue="1">
      <formula>$B368=""</formula>
    </cfRule>
  </conditionalFormatting>
  <conditionalFormatting sqref="I368:I384">
    <cfRule type="expression" dxfId="15962" priority="15264" stopIfTrue="1">
      <formula>$B368=""</formula>
    </cfRule>
  </conditionalFormatting>
  <conditionalFormatting sqref="I368:I384">
    <cfRule type="expression" dxfId="15961" priority="15263" stopIfTrue="1">
      <formula>$B368=""</formula>
    </cfRule>
  </conditionalFormatting>
  <conditionalFormatting sqref="I368:I384">
    <cfRule type="expression" dxfId="15960" priority="15262" stopIfTrue="1">
      <formula>$B368=""</formula>
    </cfRule>
  </conditionalFormatting>
  <conditionalFormatting sqref="I368:I384">
    <cfRule type="expression" dxfId="15959" priority="15261" stopIfTrue="1">
      <formula>$B368=""</formula>
    </cfRule>
  </conditionalFormatting>
  <conditionalFormatting sqref="D370:H381">
    <cfRule type="expression" dxfId="15958" priority="15260" stopIfTrue="1">
      <formula>$B370=""</formula>
    </cfRule>
  </conditionalFormatting>
  <conditionalFormatting sqref="I368:I384">
    <cfRule type="expression" dxfId="15957" priority="15259" stopIfTrue="1">
      <formula>$B368=""</formula>
    </cfRule>
  </conditionalFormatting>
  <conditionalFormatting sqref="I368:I384">
    <cfRule type="expression" dxfId="15956" priority="15258" stopIfTrue="1">
      <formula>$B368=""</formula>
    </cfRule>
  </conditionalFormatting>
  <conditionalFormatting sqref="I368:I384">
    <cfRule type="expression" dxfId="15955" priority="15257" stopIfTrue="1">
      <formula>$B368=""</formula>
    </cfRule>
  </conditionalFormatting>
  <conditionalFormatting sqref="J368:M374">
    <cfRule type="expression" dxfId="15954" priority="15256" stopIfTrue="1">
      <formula>$B368=""</formula>
    </cfRule>
  </conditionalFormatting>
  <conditionalFormatting sqref="D368:M374 I374:I384">
    <cfRule type="expression" dxfId="15953" priority="15255" stopIfTrue="1">
      <formula>$B368=""</formula>
    </cfRule>
  </conditionalFormatting>
  <conditionalFormatting sqref="D368:M374 I374:I384">
    <cfRule type="expression" dxfId="15952" priority="15254" stopIfTrue="1">
      <formula>$B368=""</formula>
    </cfRule>
  </conditionalFormatting>
  <conditionalFormatting sqref="I368:I384">
    <cfRule type="expression" dxfId="15951" priority="15253" stopIfTrue="1">
      <formula>$B368=""</formula>
    </cfRule>
  </conditionalFormatting>
  <conditionalFormatting sqref="D368:H368">
    <cfRule type="expression" dxfId="15950" priority="15252" stopIfTrue="1">
      <formula>$B368=""</formula>
    </cfRule>
  </conditionalFormatting>
  <conditionalFormatting sqref="D369:H373">
    <cfRule type="expression" dxfId="15949" priority="15251" stopIfTrue="1">
      <formula>$B369=""</formula>
    </cfRule>
  </conditionalFormatting>
  <conditionalFormatting sqref="J368:M371">
    <cfRule type="expression" dxfId="15948" priority="15250" stopIfTrue="1">
      <formula>$B368=""</formula>
    </cfRule>
  </conditionalFormatting>
  <conditionalFormatting sqref="J372:M373">
    <cfRule type="expression" dxfId="15947" priority="15249" stopIfTrue="1">
      <formula>$B372=""</formula>
    </cfRule>
  </conditionalFormatting>
  <conditionalFormatting sqref="D374:H374">
    <cfRule type="expression" dxfId="15946" priority="15248" stopIfTrue="1">
      <formula>$B374=""</formula>
    </cfRule>
  </conditionalFormatting>
  <conditionalFormatting sqref="J374:M374">
    <cfRule type="expression" dxfId="15945" priority="15247" stopIfTrue="1">
      <formula>$B374=""</formula>
    </cfRule>
  </conditionalFormatting>
  <conditionalFormatting sqref="D368:H369">
    <cfRule type="expression" dxfId="15944" priority="15246" stopIfTrue="1">
      <formula>$B368=""</formula>
    </cfRule>
  </conditionalFormatting>
  <conditionalFormatting sqref="J368:M371">
    <cfRule type="expression" dxfId="15943" priority="15245" stopIfTrue="1">
      <formula>$B368=""</formula>
    </cfRule>
  </conditionalFormatting>
  <conditionalFormatting sqref="J372:M372">
    <cfRule type="expression" dxfId="15942" priority="15244" stopIfTrue="1">
      <formula>$B372=""</formula>
    </cfRule>
  </conditionalFormatting>
  <conditionalFormatting sqref="I373">
    <cfRule type="expression" dxfId="15941" priority="15243" stopIfTrue="1">
      <formula>$B373=""</formula>
    </cfRule>
  </conditionalFormatting>
  <conditionalFormatting sqref="I373">
    <cfRule type="expression" dxfId="15940" priority="15242" stopIfTrue="1">
      <formula>$B373=""</formula>
    </cfRule>
  </conditionalFormatting>
  <conditionalFormatting sqref="I373">
    <cfRule type="expression" dxfId="15939" priority="15241" stopIfTrue="1">
      <formula>$B373=""</formula>
    </cfRule>
  </conditionalFormatting>
  <conditionalFormatting sqref="D373:H374">
    <cfRule type="expression" dxfId="15938" priority="15240" stopIfTrue="1">
      <formula>$B373=""</formula>
    </cfRule>
  </conditionalFormatting>
  <conditionalFormatting sqref="J373:M374">
    <cfRule type="expression" dxfId="15937" priority="15239" stopIfTrue="1">
      <formula>$B373=""</formula>
    </cfRule>
  </conditionalFormatting>
  <conditionalFormatting sqref="I373">
    <cfRule type="expression" dxfId="15936" priority="15238" stopIfTrue="1">
      <formula>$B373=""</formula>
    </cfRule>
  </conditionalFormatting>
  <conditionalFormatting sqref="I373">
    <cfRule type="expression" dxfId="15935" priority="15237" stopIfTrue="1">
      <formula>$B373=""</formula>
    </cfRule>
  </conditionalFormatting>
  <conditionalFormatting sqref="J374:M381">
    <cfRule type="expression" dxfId="15934" priority="15236" stopIfTrue="1">
      <formula>$B374=""</formula>
    </cfRule>
  </conditionalFormatting>
  <conditionalFormatting sqref="D374:M381 I379:I384">
    <cfRule type="expression" dxfId="15933" priority="15235" stopIfTrue="1">
      <formula>$B374=""</formula>
    </cfRule>
  </conditionalFormatting>
  <conditionalFormatting sqref="D374:M381 I379:I384">
    <cfRule type="expression" dxfId="15932" priority="15234" stopIfTrue="1">
      <formula>$B374=""</formula>
    </cfRule>
  </conditionalFormatting>
  <conditionalFormatting sqref="I374:I384">
    <cfRule type="expression" dxfId="15931" priority="15233" stopIfTrue="1">
      <formula>$B374=""</formula>
    </cfRule>
  </conditionalFormatting>
  <conditionalFormatting sqref="D374:H375">
    <cfRule type="expression" dxfId="15930" priority="15232" stopIfTrue="1">
      <formula>$B374=""</formula>
    </cfRule>
  </conditionalFormatting>
  <conditionalFormatting sqref="D376:H381">
    <cfRule type="expression" dxfId="15929" priority="15231" stopIfTrue="1">
      <formula>$B376=""</formula>
    </cfRule>
  </conditionalFormatting>
  <conditionalFormatting sqref="J374:M378">
    <cfRule type="expression" dxfId="15928" priority="15230" stopIfTrue="1">
      <formula>$B374=""</formula>
    </cfRule>
  </conditionalFormatting>
  <conditionalFormatting sqref="J379:M380">
    <cfRule type="expression" dxfId="15927" priority="15229" stopIfTrue="1">
      <formula>$B379=""</formula>
    </cfRule>
  </conditionalFormatting>
  <conditionalFormatting sqref="D375:H376">
    <cfRule type="expression" dxfId="15926" priority="15228" stopIfTrue="1">
      <formula>$B375=""</formula>
    </cfRule>
  </conditionalFormatting>
  <conditionalFormatting sqref="J375:M378">
    <cfRule type="expression" dxfId="15925" priority="15227" stopIfTrue="1">
      <formula>$B375=""</formula>
    </cfRule>
  </conditionalFormatting>
  <conditionalFormatting sqref="J379:M379">
    <cfRule type="expression" dxfId="15924" priority="15226" stopIfTrue="1">
      <formula>$B379=""</formula>
    </cfRule>
  </conditionalFormatting>
  <conditionalFormatting sqref="I380">
    <cfRule type="expression" dxfId="15923" priority="15225" stopIfTrue="1">
      <formula>$B380=""</formula>
    </cfRule>
  </conditionalFormatting>
  <conditionalFormatting sqref="I380">
    <cfRule type="expression" dxfId="15922" priority="15224" stopIfTrue="1">
      <formula>$B380=""</formula>
    </cfRule>
  </conditionalFormatting>
  <conditionalFormatting sqref="I380">
    <cfRule type="expression" dxfId="15921" priority="15223" stopIfTrue="1">
      <formula>$B380=""</formula>
    </cfRule>
  </conditionalFormatting>
  <conditionalFormatting sqref="D380:H380">
    <cfRule type="expression" dxfId="15920" priority="15222" stopIfTrue="1">
      <formula>$B380=""</formula>
    </cfRule>
  </conditionalFormatting>
  <conditionalFormatting sqref="J380:M380">
    <cfRule type="expression" dxfId="15919" priority="15221" stopIfTrue="1">
      <formula>$B380=""</formula>
    </cfRule>
  </conditionalFormatting>
  <conditionalFormatting sqref="I380">
    <cfRule type="expression" dxfId="15918" priority="15220" stopIfTrue="1">
      <formula>$B380=""</formula>
    </cfRule>
  </conditionalFormatting>
  <conditionalFormatting sqref="I380">
    <cfRule type="expression" dxfId="15917" priority="15219" stopIfTrue="1">
      <formula>$B380=""</formula>
    </cfRule>
  </conditionalFormatting>
  <conditionalFormatting sqref="I368:I384">
    <cfRule type="expression" dxfId="15916" priority="15218" stopIfTrue="1">
      <formula>$B368=""</formula>
    </cfRule>
  </conditionalFormatting>
  <conditionalFormatting sqref="I368:I384">
    <cfRule type="expression" dxfId="15915" priority="15217" stopIfTrue="1">
      <formula>$B368=""</formula>
    </cfRule>
  </conditionalFormatting>
  <conditionalFormatting sqref="I368:I384">
    <cfRule type="expression" dxfId="15914" priority="15216" stopIfTrue="1">
      <formula>$B368=""</formula>
    </cfRule>
  </conditionalFormatting>
  <conditionalFormatting sqref="I368:I384">
    <cfRule type="expression" dxfId="15913" priority="15215" stopIfTrue="1">
      <formula>$B368=""</formula>
    </cfRule>
  </conditionalFormatting>
  <conditionalFormatting sqref="I368:I384">
    <cfRule type="expression" dxfId="15912" priority="15214" stopIfTrue="1">
      <formula>$B368=""</formula>
    </cfRule>
  </conditionalFormatting>
  <conditionalFormatting sqref="I375:I377">
    <cfRule type="expression" dxfId="15911" priority="15213" stopIfTrue="1">
      <formula>$B375=""</formula>
    </cfRule>
  </conditionalFormatting>
  <conditionalFormatting sqref="I375:I377">
    <cfRule type="expression" dxfId="15910" priority="15212" stopIfTrue="1">
      <formula>$B375=""</formula>
    </cfRule>
  </conditionalFormatting>
  <conditionalFormatting sqref="I375:I377">
    <cfRule type="expression" dxfId="15909" priority="15211" stopIfTrue="1">
      <formula>$B375=""</formula>
    </cfRule>
  </conditionalFormatting>
  <conditionalFormatting sqref="I368:I384">
    <cfRule type="expression" dxfId="15908" priority="15210" stopIfTrue="1">
      <formula>$B368=""</formula>
    </cfRule>
  </conditionalFormatting>
  <conditionalFormatting sqref="I368:I384">
    <cfRule type="expression" dxfId="15907" priority="15209" stopIfTrue="1">
      <formula>$B368=""</formula>
    </cfRule>
  </conditionalFormatting>
  <conditionalFormatting sqref="I368:I384">
    <cfRule type="expression" dxfId="15906" priority="15208" stopIfTrue="1">
      <formula>$B368=""</formula>
    </cfRule>
  </conditionalFormatting>
  <conditionalFormatting sqref="I368:I384">
    <cfRule type="expression" dxfId="15905" priority="15207" stopIfTrue="1">
      <formula>$B368=""</formula>
    </cfRule>
  </conditionalFormatting>
  <conditionalFormatting sqref="I368:I384">
    <cfRule type="expression" dxfId="15904" priority="15206" stopIfTrue="1">
      <formula>$B368=""</formula>
    </cfRule>
  </conditionalFormatting>
  <conditionalFormatting sqref="I368:I384">
    <cfRule type="expression" dxfId="15903" priority="15205" stopIfTrue="1">
      <formula>$B368=""</formula>
    </cfRule>
  </conditionalFormatting>
  <conditionalFormatting sqref="I368:I384">
    <cfRule type="expression" dxfId="15902" priority="15204" stopIfTrue="1">
      <formula>$B368=""</formula>
    </cfRule>
  </conditionalFormatting>
  <conditionalFormatting sqref="I368:I384">
    <cfRule type="expression" dxfId="15901" priority="15203" stopIfTrue="1">
      <formula>$B368=""</formula>
    </cfRule>
  </conditionalFormatting>
  <conditionalFormatting sqref="J380:M380">
    <cfRule type="expression" dxfId="15900" priority="15202" stopIfTrue="1">
      <formula>$B380=""</formula>
    </cfRule>
  </conditionalFormatting>
  <conditionalFormatting sqref="J381:M381">
    <cfRule type="expression" dxfId="15899" priority="15201" stopIfTrue="1">
      <formula>$B381=""</formula>
    </cfRule>
  </conditionalFormatting>
  <conditionalFormatting sqref="J380:M380">
    <cfRule type="expression" dxfId="15898" priority="15200" stopIfTrue="1">
      <formula>$B380=""</formula>
    </cfRule>
  </conditionalFormatting>
  <conditionalFormatting sqref="J381:M381">
    <cfRule type="expression" dxfId="15897" priority="15199" stopIfTrue="1">
      <formula>$B381=""</formula>
    </cfRule>
  </conditionalFormatting>
  <conditionalFormatting sqref="I381:I387">
    <cfRule type="expression" dxfId="15896" priority="15198" stopIfTrue="1">
      <formula>$B381=""</formula>
    </cfRule>
  </conditionalFormatting>
  <conditionalFormatting sqref="I381:I387">
    <cfRule type="expression" dxfId="15895" priority="15197" stopIfTrue="1">
      <formula>$B381=""</formula>
    </cfRule>
  </conditionalFormatting>
  <conditionalFormatting sqref="I381:I387">
    <cfRule type="expression" dxfId="15894" priority="15196" stopIfTrue="1">
      <formula>$B381=""</formula>
    </cfRule>
  </conditionalFormatting>
  <conditionalFormatting sqref="I381:I387">
    <cfRule type="expression" dxfId="15893" priority="15195" stopIfTrue="1">
      <formula>$B381=""</formula>
    </cfRule>
  </conditionalFormatting>
  <conditionalFormatting sqref="I381:I387">
    <cfRule type="expression" dxfId="15892" priority="15194" stopIfTrue="1">
      <formula>$B381=""</formula>
    </cfRule>
  </conditionalFormatting>
  <conditionalFormatting sqref="I381:I387">
    <cfRule type="expression" dxfId="15891" priority="15193" stopIfTrue="1">
      <formula>$B381=""</formula>
    </cfRule>
  </conditionalFormatting>
  <conditionalFormatting sqref="I381:I387">
    <cfRule type="expression" dxfId="15890" priority="15192" stopIfTrue="1">
      <formula>$B381=""</formula>
    </cfRule>
  </conditionalFormatting>
  <conditionalFormatting sqref="I381:I387">
    <cfRule type="expression" dxfId="15889" priority="15191" stopIfTrue="1">
      <formula>$B381=""</formula>
    </cfRule>
  </conditionalFormatting>
  <conditionalFormatting sqref="I381:I387">
    <cfRule type="expression" dxfId="15888" priority="15190" stopIfTrue="1">
      <formula>$B381=""</formula>
    </cfRule>
  </conditionalFormatting>
  <conditionalFormatting sqref="I381:I387">
    <cfRule type="expression" dxfId="15887" priority="15189" stopIfTrue="1">
      <formula>$B381=""</formula>
    </cfRule>
  </conditionalFormatting>
  <conditionalFormatting sqref="I381:I387">
    <cfRule type="expression" dxfId="15886" priority="15188" stopIfTrue="1">
      <formula>$B381=""</formula>
    </cfRule>
  </conditionalFormatting>
  <conditionalFormatting sqref="I381:I387">
    <cfRule type="expression" dxfId="15885" priority="15187" stopIfTrue="1">
      <formula>$B381=""</formula>
    </cfRule>
  </conditionalFormatting>
  <conditionalFormatting sqref="I381:I387">
    <cfRule type="expression" dxfId="15884" priority="15186" stopIfTrue="1">
      <formula>$B381=""</formula>
    </cfRule>
  </conditionalFormatting>
  <conditionalFormatting sqref="I381:I387">
    <cfRule type="expression" dxfId="15883" priority="15185" stopIfTrue="1">
      <formula>$B381=""</formula>
    </cfRule>
  </conditionalFormatting>
  <conditionalFormatting sqref="I381:I387">
    <cfRule type="expression" dxfId="15882" priority="15184" stopIfTrue="1">
      <formula>$B381=""</formula>
    </cfRule>
  </conditionalFormatting>
  <conditionalFormatting sqref="I381:I387">
    <cfRule type="expression" dxfId="15881" priority="15183" stopIfTrue="1">
      <formula>$B381=""</formula>
    </cfRule>
  </conditionalFormatting>
  <conditionalFormatting sqref="I381:I387">
    <cfRule type="expression" dxfId="15880" priority="15182" stopIfTrue="1">
      <formula>$B381=""</formula>
    </cfRule>
  </conditionalFormatting>
  <conditionalFormatting sqref="I381:I387">
    <cfRule type="expression" dxfId="15879" priority="15181" stopIfTrue="1">
      <formula>$B381=""</formula>
    </cfRule>
  </conditionalFormatting>
  <conditionalFormatting sqref="I381:I387">
    <cfRule type="expression" dxfId="15878" priority="15180" stopIfTrue="1">
      <formula>$B381=""</formula>
    </cfRule>
  </conditionalFormatting>
  <conditionalFormatting sqref="D383:H395">
    <cfRule type="expression" dxfId="15877" priority="15179" stopIfTrue="1">
      <formula>$B383=""</formula>
    </cfRule>
  </conditionalFormatting>
  <conditionalFormatting sqref="I381:I426">
    <cfRule type="expression" dxfId="15876" priority="15178" stopIfTrue="1">
      <formula>$B381=""</formula>
    </cfRule>
  </conditionalFormatting>
  <conditionalFormatting sqref="I381:I426">
    <cfRule type="expression" dxfId="15875" priority="15177" stopIfTrue="1">
      <formula>$B381=""</formula>
    </cfRule>
  </conditionalFormatting>
  <conditionalFormatting sqref="I381:I426">
    <cfRule type="expression" dxfId="15874" priority="15176" stopIfTrue="1">
      <formula>$B381=""</formula>
    </cfRule>
  </conditionalFormatting>
  <conditionalFormatting sqref="J381:M387">
    <cfRule type="expression" dxfId="15873" priority="15175" stopIfTrue="1">
      <formula>$B381=""</formula>
    </cfRule>
  </conditionalFormatting>
  <conditionalFormatting sqref="D381:M387 I385:I388">
    <cfRule type="expression" dxfId="15872" priority="15174" stopIfTrue="1">
      <formula>$B381=""</formula>
    </cfRule>
  </conditionalFormatting>
  <conditionalFormatting sqref="D381:M387 I385:I388">
    <cfRule type="expression" dxfId="15871" priority="15173" stopIfTrue="1">
      <formula>$B381=""</formula>
    </cfRule>
  </conditionalFormatting>
  <conditionalFormatting sqref="I381:I388">
    <cfRule type="expression" dxfId="15870" priority="15172" stopIfTrue="1">
      <formula>$B381=""</formula>
    </cfRule>
  </conditionalFormatting>
  <conditionalFormatting sqref="D381:H381">
    <cfRule type="expression" dxfId="15869" priority="15171" stopIfTrue="1">
      <formula>$B381=""</formula>
    </cfRule>
  </conditionalFormatting>
  <conditionalFormatting sqref="D382:H386">
    <cfRule type="expression" dxfId="15868" priority="15170" stopIfTrue="1">
      <formula>$B382=""</formula>
    </cfRule>
  </conditionalFormatting>
  <conditionalFormatting sqref="J381:M384">
    <cfRule type="expression" dxfId="15867" priority="15169" stopIfTrue="1">
      <formula>$B381=""</formula>
    </cfRule>
  </conditionalFormatting>
  <conditionalFormatting sqref="J385:M386">
    <cfRule type="expression" dxfId="15866" priority="15168" stopIfTrue="1">
      <formula>$B385=""</formula>
    </cfRule>
  </conditionalFormatting>
  <conditionalFormatting sqref="D387:H387">
    <cfRule type="expression" dxfId="15865" priority="15167" stopIfTrue="1">
      <formula>$B387=""</formula>
    </cfRule>
  </conditionalFormatting>
  <conditionalFormatting sqref="J387:M387">
    <cfRule type="expression" dxfId="15864" priority="15166" stopIfTrue="1">
      <formula>$B387=""</formula>
    </cfRule>
  </conditionalFormatting>
  <conditionalFormatting sqref="D381:H382">
    <cfRule type="expression" dxfId="15863" priority="15165" stopIfTrue="1">
      <formula>$B381=""</formula>
    </cfRule>
  </conditionalFormatting>
  <conditionalFormatting sqref="J381:M384">
    <cfRule type="expression" dxfId="15862" priority="15164" stopIfTrue="1">
      <formula>$B381=""</formula>
    </cfRule>
  </conditionalFormatting>
  <conditionalFormatting sqref="J385:M385">
    <cfRule type="expression" dxfId="15861" priority="15163" stopIfTrue="1">
      <formula>$B385=""</formula>
    </cfRule>
  </conditionalFormatting>
  <conditionalFormatting sqref="I386">
    <cfRule type="expression" dxfId="15860" priority="15162" stopIfTrue="1">
      <formula>$B386=""</formula>
    </cfRule>
  </conditionalFormatting>
  <conditionalFormatting sqref="I386">
    <cfRule type="expression" dxfId="15859" priority="15161" stopIfTrue="1">
      <formula>$B386=""</formula>
    </cfRule>
  </conditionalFormatting>
  <conditionalFormatting sqref="I386">
    <cfRule type="expression" dxfId="15858" priority="15160" stopIfTrue="1">
      <formula>$B386=""</formula>
    </cfRule>
  </conditionalFormatting>
  <conditionalFormatting sqref="D386:H387">
    <cfRule type="expression" dxfId="15857" priority="15159" stopIfTrue="1">
      <formula>$B386=""</formula>
    </cfRule>
  </conditionalFormatting>
  <conditionalFormatting sqref="J386:M387">
    <cfRule type="expression" dxfId="15856" priority="15158" stopIfTrue="1">
      <formula>$B386=""</formula>
    </cfRule>
  </conditionalFormatting>
  <conditionalFormatting sqref="I386">
    <cfRule type="expression" dxfId="15855" priority="15157" stopIfTrue="1">
      <formula>$B386=""</formula>
    </cfRule>
  </conditionalFormatting>
  <conditionalFormatting sqref="I386">
    <cfRule type="expression" dxfId="15854" priority="15156" stopIfTrue="1">
      <formula>$B386=""</formula>
    </cfRule>
  </conditionalFormatting>
  <conditionalFormatting sqref="J387:M395">
    <cfRule type="expression" dxfId="15853" priority="15155" stopIfTrue="1">
      <formula>$B387=""</formula>
    </cfRule>
  </conditionalFormatting>
  <conditionalFormatting sqref="D387:M395 I396:I426">
    <cfRule type="expression" dxfId="15852" priority="15154" stopIfTrue="1">
      <formula>$B387=""</formula>
    </cfRule>
  </conditionalFormatting>
  <conditionalFormatting sqref="D387:M395 I396:I426">
    <cfRule type="expression" dxfId="15851" priority="15153" stopIfTrue="1">
      <formula>$B387=""</formula>
    </cfRule>
  </conditionalFormatting>
  <conditionalFormatting sqref="I387:I426">
    <cfRule type="expression" dxfId="15850" priority="15152" stopIfTrue="1">
      <formula>$B387=""</formula>
    </cfRule>
  </conditionalFormatting>
  <conditionalFormatting sqref="D387:H388">
    <cfRule type="expression" dxfId="15849" priority="15151" stopIfTrue="1">
      <formula>$B387=""</formula>
    </cfRule>
  </conditionalFormatting>
  <conditionalFormatting sqref="D389:H395">
    <cfRule type="expression" dxfId="15848" priority="15150" stopIfTrue="1">
      <formula>$B389=""</formula>
    </cfRule>
  </conditionalFormatting>
  <conditionalFormatting sqref="J387:M391">
    <cfRule type="expression" dxfId="15847" priority="15149" stopIfTrue="1">
      <formula>$B387=""</formula>
    </cfRule>
  </conditionalFormatting>
  <conditionalFormatting sqref="J392:M393">
    <cfRule type="expression" dxfId="15846" priority="15148" stopIfTrue="1">
      <formula>$B392=""</formula>
    </cfRule>
  </conditionalFormatting>
  <conditionalFormatting sqref="D388:H389">
    <cfRule type="expression" dxfId="15845" priority="15147" stopIfTrue="1">
      <formula>$B388=""</formula>
    </cfRule>
  </conditionalFormatting>
  <conditionalFormatting sqref="J388:M391">
    <cfRule type="expression" dxfId="15844" priority="15146" stopIfTrue="1">
      <formula>$B388=""</formula>
    </cfRule>
  </conditionalFormatting>
  <conditionalFormatting sqref="J392:M392">
    <cfRule type="expression" dxfId="15843" priority="15145" stopIfTrue="1">
      <formula>$B392=""</formula>
    </cfRule>
  </conditionalFormatting>
  <conditionalFormatting sqref="I393 I397">
    <cfRule type="expression" dxfId="15842" priority="15144" stopIfTrue="1">
      <formula>$B393=""</formula>
    </cfRule>
  </conditionalFormatting>
  <conditionalFormatting sqref="I393 I397">
    <cfRule type="expression" dxfId="15841" priority="15143" stopIfTrue="1">
      <formula>$B393=""</formula>
    </cfRule>
  </conditionalFormatting>
  <conditionalFormatting sqref="I393 I397">
    <cfRule type="expression" dxfId="15840" priority="15142" stopIfTrue="1">
      <formula>$B393=""</formula>
    </cfRule>
  </conditionalFormatting>
  <conditionalFormatting sqref="D393:H393">
    <cfRule type="expression" dxfId="15839" priority="15141" stopIfTrue="1">
      <formula>$B393=""</formula>
    </cfRule>
  </conditionalFormatting>
  <conditionalFormatting sqref="J393:M393">
    <cfRule type="expression" dxfId="15838" priority="15140" stopIfTrue="1">
      <formula>$B393=""</formula>
    </cfRule>
  </conditionalFormatting>
  <conditionalFormatting sqref="I393 I397">
    <cfRule type="expression" dxfId="15837" priority="15139" stopIfTrue="1">
      <formula>$B393=""</formula>
    </cfRule>
  </conditionalFormatting>
  <conditionalFormatting sqref="I393 I397">
    <cfRule type="expression" dxfId="15836" priority="15138" stopIfTrue="1">
      <formula>$B393=""</formula>
    </cfRule>
  </conditionalFormatting>
  <conditionalFormatting sqref="I381:I426">
    <cfRule type="expression" dxfId="15835" priority="15137" stopIfTrue="1">
      <formula>$B381=""</formula>
    </cfRule>
  </conditionalFormatting>
  <conditionalFormatting sqref="I381:I426">
    <cfRule type="expression" dxfId="15834" priority="15136" stopIfTrue="1">
      <formula>$B381=""</formula>
    </cfRule>
  </conditionalFormatting>
  <conditionalFormatting sqref="I381:I426">
    <cfRule type="expression" dxfId="15833" priority="15135" stopIfTrue="1">
      <formula>$B381=""</formula>
    </cfRule>
  </conditionalFormatting>
  <conditionalFormatting sqref="I381:I426">
    <cfRule type="expression" dxfId="15832" priority="15134" stopIfTrue="1">
      <formula>$B381=""</formula>
    </cfRule>
  </conditionalFormatting>
  <conditionalFormatting sqref="I381:I426">
    <cfRule type="expression" dxfId="15831" priority="15133" stopIfTrue="1">
      <formula>$B381=""</formula>
    </cfRule>
  </conditionalFormatting>
  <conditionalFormatting sqref="I388:I426">
    <cfRule type="expression" dxfId="15830" priority="15132" stopIfTrue="1">
      <formula>$B388=""</formula>
    </cfRule>
  </conditionalFormatting>
  <conditionalFormatting sqref="I388:I426">
    <cfRule type="expression" dxfId="15829" priority="15131" stopIfTrue="1">
      <formula>$B388=""</formula>
    </cfRule>
  </conditionalFormatting>
  <conditionalFormatting sqref="I388:I426">
    <cfRule type="expression" dxfId="15828" priority="15130" stopIfTrue="1">
      <formula>$B388=""</formula>
    </cfRule>
  </conditionalFormatting>
  <conditionalFormatting sqref="I381:I426">
    <cfRule type="expression" dxfId="15827" priority="15129" stopIfTrue="1">
      <formula>$B381=""</formula>
    </cfRule>
  </conditionalFormatting>
  <conditionalFormatting sqref="I381:I426">
    <cfRule type="expression" dxfId="15826" priority="15128" stopIfTrue="1">
      <formula>$B381=""</formula>
    </cfRule>
  </conditionalFormatting>
  <conditionalFormatting sqref="I381:I426">
    <cfRule type="expression" dxfId="15825" priority="15127" stopIfTrue="1">
      <formula>$B381=""</formula>
    </cfRule>
  </conditionalFormatting>
  <conditionalFormatting sqref="I381:I426">
    <cfRule type="expression" dxfId="15824" priority="15126" stopIfTrue="1">
      <formula>$B381=""</formula>
    </cfRule>
  </conditionalFormatting>
  <conditionalFormatting sqref="I381:I426">
    <cfRule type="expression" dxfId="15823" priority="15125" stopIfTrue="1">
      <formula>$B381=""</formula>
    </cfRule>
  </conditionalFormatting>
  <conditionalFormatting sqref="I381:I426">
    <cfRule type="expression" dxfId="15822" priority="15124" stopIfTrue="1">
      <formula>$B381=""</formula>
    </cfRule>
  </conditionalFormatting>
  <conditionalFormatting sqref="I381:I426">
    <cfRule type="expression" dxfId="15821" priority="15123" stopIfTrue="1">
      <formula>$B381=""</formula>
    </cfRule>
  </conditionalFormatting>
  <conditionalFormatting sqref="I381:I426">
    <cfRule type="expression" dxfId="15820" priority="15122" stopIfTrue="1">
      <formula>$B381=""</formula>
    </cfRule>
  </conditionalFormatting>
  <conditionalFormatting sqref="J393:M393">
    <cfRule type="expression" dxfId="15819" priority="15121" stopIfTrue="1">
      <formula>$B393=""</formula>
    </cfRule>
  </conditionalFormatting>
  <conditionalFormatting sqref="J394:M395">
    <cfRule type="expression" dxfId="15818" priority="15120" stopIfTrue="1">
      <formula>$B394=""</formula>
    </cfRule>
  </conditionalFormatting>
  <conditionalFormatting sqref="J393:M393">
    <cfRule type="expression" dxfId="15817" priority="15119" stopIfTrue="1">
      <formula>$B393=""</formula>
    </cfRule>
  </conditionalFormatting>
  <conditionalFormatting sqref="J394:M394">
    <cfRule type="expression" dxfId="15816" priority="15118" stopIfTrue="1">
      <formula>$B394=""</formula>
    </cfRule>
  </conditionalFormatting>
  <conditionalFormatting sqref="I395">
    <cfRule type="expression" dxfId="15815" priority="15117" stopIfTrue="1">
      <formula>$B395=""</formula>
    </cfRule>
  </conditionalFormatting>
  <conditionalFormatting sqref="I395">
    <cfRule type="expression" dxfId="15814" priority="15116" stopIfTrue="1">
      <formula>$B395=""</formula>
    </cfRule>
  </conditionalFormatting>
  <conditionalFormatting sqref="I395">
    <cfRule type="expression" dxfId="15813" priority="15115" stopIfTrue="1">
      <formula>$B395=""</formula>
    </cfRule>
  </conditionalFormatting>
  <conditionalFormatting sqref="D395:H395">
    <cfRule type="expression" dxfId="15812" priority="15114" stopIfTrue="1">
      <formula>$B395=""</formula>
    </cfRule>
  </conditionalFormatting>
  <conditionalFormatting sqref="J395:M395">
    <cfRule type="expression" dxfId="15811" priority="15113" stopIfTrue="1">
      <formula>$B395=""</formula>
    </cfRule>
  </conditionalFormatting>
  <conditionalFormatting sqref="I395">
    <cfRule type="expression" dxfId="15810" priority="15112" stopIfTrue="1">
      <formula>$B395=""</formula>
    </cfRule>
  </conditionalFormatting>
  <conditionalFormatting sqref="I395">
    <cfRule type="expression" dxfId="15809" priority="15111" stopIfTrue="1">
      <formula>$B395=""</formula>
    </cfRule>
  </conditionalFormatting>
  <conditionalFormatting sqref="I395:I426">
    <cfRule type="expression" dxfId="15808" priority="15110" stopIfTrue="1">
      <formula>$B395=""</formula>
    </cfRule>
  </conditionalFormatting>
  <conditionalFormatting sqref="I395:I426">
    <cfRule type="expression" dxfId="15807" priority="15109" stopIfTrue="1">
      <formula>$B395=""</formula>
    </cfRule>
  </conditionalFormatting>
  <conditionalFormatting sqref="I395:I426">
    <cfRule type="expression" dxfId="15806" priority="15108" stopIfTrue="1">
      <formula>$B395=""</formula>
    </cfRule>
  </conditionalFormatting>
  <conditionalFormatting sqref="I395:I426">
    <cfRule type="expression" dxfId="15805" priority="15107" stopIfTrue="1">
      <formula>$B395=""</formula>
    </cfRule>
  </conditionalFormatting>
  <conditionalFormatting sqref="I395:I426">
    <cfRule type="expression" dxfId="15804" priority="15106" stopIfTrue="1">
      <formula>$B395=""</formula>
    </cfRule>
  </conditionalFormatting>
  <conditionalFormatting sqref="I395:I426">
    <cfRule type="expression" dxfId="15803" priority="15105" stopIfTrue="1">
      <formula>$B395=""</formula>
    </cfRule>
  </conditionalFormatting>
  <conditionalFormatting sqref="I395:I426">
    <cfRule type="expression" dxfId="15802" priority="15104" stopIfTrue="1">
      <formula>$B395=""</formula>
    </cfRule>
  </conditionalFormatting>
  <conditionalFormatting sqref="I395:I426">
    <cfRule type="expression" dxfId="15801" priority="15103" stopIfTrue="1">
      <formula>$B395=""</formula>
    </cfRule>
  </conditionalFormatting>
  <conditionalFormatting sqref="I395:I426">
    <cfRule type="expression" dxfId="15800" priority="15102" stopIfTrue="1">
      <formula>$B395=""</formula>
    </cfRule>
  </conditionalFormatting>
  <conditionalFormatting sqref="I395:I426">
    <cfRule type="expression" dxfId="15799" priority="15101" stopIfTrue="1">
      <formula>$B395=""</formula>
    </cfRule>
  </conditionalFormatting>
  <conditionalFormatting sqref="I395:I426">
    <cfRule type="expression" dxfId="15798" priority="15100" stopIfTrue="1">
      <formula>$B395=""</formula>
    </cfRule>
  </conditionalFormatting>
  <conditionalFormatting sqref="I395:I426">
    <cfRule type="expression" dxfId="15797" priority="15099" stopIfTrue="1">
      <formula>$B395=""</formula>
    </cfRule>
  </conditionalFormatting>
  <conditionalFormatting sqref="I395:I426">
    <cfRule type="expression" dxfId="15796" priority="15098" stopIfTrue="1">
      <formula>$B395=""</formula>
    </cfRule>
  </conditionalFormatting>
  <conditionalFormatting sqref="I395:I426">
    <cfRule type="expression" dxfId="15795" priority="15097" stopIfTrue="1">
      <formula>$B395=""</formula>
    </cfRule>
  </conditionalFormatting>
  <conditionalFormatting sqref="I395:I426">
    <cfRule type="expression" dxfId="15794" priority="15096" stopIfTrue="1">
      <formula>$B395=""</formula>
    </cfRule>
  </conditionalFormatting>
  <conditionalFormatting sqref="I395:I426">
    <cfRule type="expression" dxfId="15793" priority="15095" stopIfTrue="1">
      <formula>$B395=""</formula>
    </cfRule>
  </conditionalFormatting>
  <conditionalFormatting sqref="I395:I426">
    <cfRule type="expression" dxfId="15792" priority="15094" stopIfTrue="1">
      <formula>$B395=""</formula>
    </cfRule>
  </conditionalFormatting>
  <conditionalFormatting sqref="I395:I426">
    <cfRule type="expression" dxfId="15791" priority="15093" stopIfTrue="1">
      <formula>$B395=""</formula>
    </cfRule>
  </conditionalFormatting>
  <conditionalFormatting sqref="I395:I426">
    <cfRule type="expression" dxfId="15790" priority="15092" stopIfTrue="1">
      <formula>$B395=""</formula>
    </cfRule>
  </conditionalFormatting>
  <conditionalFormatting sqref="D397:H407">
    <cfRule type="expression" dxfId="15789" priority="15091" stopIfTrue="1">
      <formula>$B397=""</formula>
    </cfRule>
  </conditionalFormatting>
  <conditionalFormatting sqref="I395:I426">
    <cfRule type="expression" dxfId="15788" priority="15090" stopIfTrue="1">
      <formula>$B395=""</formula>
    </cfRule>
  </conditionalFormatting>
  <conditionalFormatting sqref="I395:I426">
    <cfRule type="expression" dxfId="15787" priority="15089" stopIfTrue="1">
      <formula>$B395=""</formula>
    </cfRule>
  </conditionalFormatting>
  <conditionalFormatting sqref="I395:I426">
    <cfRule type="expression" dxfId="15786" priority="15088" stopIfTrue="1">
      <formula>$B395=""</formula>
    </cfRule>
  </conditionalFormatting>
  <conditionalFormatting sqref="J395:M401 K402:K405">
    <cfRule type="expression" dxfId="15785" priority="15087" stopIfTrue="1">
      <formula>$B395=""</formula>
    </cfRule>
  </conditionalFormatting>
  <conditionalFormatting sqref="K402:K405 D395:M401 I399:I426">
    <cfRule type="expression" dxfId="15784" priority="15086" stopIfTrue="1">
      <formula>$B395=""</formula>
    </cfRule>
  </conditionalFormatting>
  <conditionalFormatting sqref="K402:K405 D395:M401 I399:I426">
    <cfRule type="expression" dxfId="15783" priority="15085" stopIfTrue="1">
      <formula>$B395=""</formula>
    </cfRule>
  </conditionalFormatting>
  <conditionalFormatting sqref="I395:I426">
    <cfRule type="expression" dxfId="15782" priority="15084" stopIfTrue="1">
      <formula>$B395=""</formula>
    </cfRule>
  </conditionalFormatting>
  <conditionalFormatting sqref="D395:H395">
    <cfRule type="expression" dxfId="15781" priority="15083" stopIfTrue="1">
      <formula>$B395=""</formula>
    </cfRule>
  </conditionalFormatting>
  <conditionalFormatting sqref="D396:H400">
    <cfRule type="expression" dxfId="15780" priority="15082" stopIfTrue="1">
      <formula>$B396=""</formula>
    </cfRule>
  </conditionalFormatting>
  <conditionalFormatting sqref="J395:M398 K399:K405">
    <cfRule type="expression" dxfId="15779" priority="15081" stopIfTrue="1">
      <formula>$B395=""</formula>
    </cfRule>
  </conditionalFormatting>
  <conditionalFormatting sqref="J399:M400 K401:K402">
    <cfRule type="expression" dxfId="15778" priority="15080" stopIfTrue="1">
      <formula>$B399=""</formula>
    </cfRule>
  </conditionalFormatting>
  <conditionalFormatting sqref="D401:H401">
    <cfRule type="expression" dxfId="15777" priority="15079" stopIfTrue="1">
      <formula>$B401=""</formula>
    </cfRule>
  </conditionalFormatting>
  <conditionalFormatting sqref="J401:M401">
    <cfRule type="expression" dxfId="15776" priority="15078" stopIfTrue="1">
      <formula>$B401=""</formula>
    </cfRule>
  </conditionalFormatting>
  <conditionalFormatting sqref="D395:H396">
    <cfRule type="expression" dxfId="15775" priority="15077" stopIfTrue="1">
      <formula>$B395=""</formula>
    </cfRule>
  </conditionalFormatting>
  <conditionalFormatting sqref="J395:M398 K399:K405">
    <cfRule type="expression" dxfId="15774" priority="15076" stopIfTrue="1">
      <formula>$B395=""</formula>
    </cfRule>
  </conditionalFormatting>
  <conditionalFormatting sqref="J399:M399">
    <cfRule type="expression" dxfId="15773" priority="15075" stopIfTrue="1">
      <formula>$B399=""</formula>
    </cfRule>
  </conditionalFormatting>
  <conditionalFormatting sqref="I400 I403">
    <cfRule type="expression" dxfId="15772" priority="15074" stopIfTrue="1">
      <formula>$B400=""</formula>
    </cfRule>
  </conditionalFormatting>
  <conditionalFormatting sqref="I400 I403">
    <cfRule type="expression" dxfId="15771" priority="15073" stopIfTrue="1">
      <formula>$B400=""</formula>
    </cfRule>
  </conditionalFormatting>
  <conditionalFormatting sqref="I400 I403">
    <cfRule type="expression" dxfId="15770" priority="15072" stopIfTrue="1">
      <formula>$B400=""</formula>
    </cfRule>
  </conditionalFormatting>
  <conditionalFormatting sqref="D400:H401">
    <cfRule type="expression" dxfId="15769" priority="15071" stopIfTrue="1">
      <formula>$B400=""</formula>
    </cfRule>
  </conditionalFormatting>
  <conditionalFormatting sqref="J400:M401 K402">
    <cfRule type="expression" dxfId="15768" priority="15070" stopIfTrue="1">
      <formula>$B400=""</formula>
    </cfRule>
  </conditionalFormatting>
  <conditionalFormatting sqref="I400 I403">
    <cfRule type="expression" dxfId="15767" priority="15069" stopIfTrue="1">
      <formula>$B400=""</formula>
    </cfRule>
  </conditionalFormatting>
  <conditionalFormatting sqref="I400 I403">
    <cfRule type="expression" dxfId="15766" priority="15068" stopIfTrue="1">
      <formula>$B400=""</formula>
    </cfRule>
  </conditionalFormatting>
  <conditionalFormatting sqref="J401:M407">
    <cfRule type="expression" dxfId="15765" priority="15067" stopIfTrue="1">
      <formula>$B401=""</formula>
    </cfRule>
  </conditionalFormatting>
  <conditionalFormatting sqref="D401:M407 I405:I426">
    <cfRule type="expression" dxfId="15764" priority="15066" stopIfTrue="1">
      <formula>$B401=""</formula>
    </cfRule>
  </conditionalFormatting>
  <conditionalFormatting sqref="D401:M407 I405:I426">
    <cfRule type="expression" dxfId="15763" priority="15065" stopIfTrue="1">
      <formula>$B401=""</formula>
    </cfRule>
  </conditionalFormatting>
  <conditionalFormatting sqref="I401:I426">
    <cfRule type="expression" dxfId="15762" priority="15064" stopIfTrue="1">
      <formula>$B401=""</formula>
    </cfRule>
  </conditionalFormatting>
  <conditionalFormatting sqref="D401:H402">
    <cfRule type="expression" dxfId="15761" priority="15063" stopIfTrue="1">
      <formula>$B401=""</formula>
    </cfRule>
  </conditionalFormatting>
  <conditionalFormatting sqref="D403:H407">
    <cfRule type="expression" dxfId="15760" priority="15062" stopIfTrue="1">
      <formula>$B403=""</formula>
    </cfRule>
  </conditionalFormatting>
  <conditionalFormatting sqref="J401:M405">
    <cfRule type="expression" dxfId="15759" priority="15061" stopIfTrue="1">
      <formula>$B401=""</formula>
    </cfRule>
  </conditionalFormatting>
  <conditionalFormatting sqref="J406:M407">
    <cfRule type="expression" dxfId="15758" priority="15060" stopIfTrue="1">
      <formula>$B406=""</formula>
    </cfRule>
  </conditionalFormatting>
  <conditionalFormatting sqref="D402:H403">
    <cfRule type="expression" dxfId="15757" priority="15059" stopIfTrue="1">
      <formula>$B402=""</formula>
    </cfRule>
  </conditionalFormatting>
  <conditionalFormatting sqref="J402:M405">
    <cfRule type="expression" dxfId="15756" priority="15058" stopIfTrue="1">
      <formula>$B402=""</formula>
    </cfRule>
  </conditionalFormatting>
  <conditionalFormatting sqref="J406:M406">
    <cfRule type="expression" dxfId="15755" priority="15057" stopIfTrue="1">
      <formula>$B406=""</formula>
    </cfRule>
  </conditionalFormatting>
  <conditionalFormatting sqref="I407">
    <cfRule type="expression" dxfId="15754" priority="15056" stopIfTrue="1">
      <formula>$B407=""</formula>
    </cfRule>
  </conditionalFormatting>
  <conditionalFormatting sqref="I407">
    <cfRule type="expression" dxfId="15753" priority="15055" stopIfTrue="1">
      <formula>$B407=""</formula>
    </cfRule>
  </conditionalFormatting>
  <conditionalFormatting sqref="I407">
    <cfRule type="expression" dxfId="15752" priority="15054" stopIfTrue="1">
      <formula>$B407=""</formula>
    </cfRule>
  </conditionalFormatting>
  <conditionalFormatting sqref="D407:H407">
    <cfRule type="expression" dxfId="15751" priority="15053" stopIfTrue="1">
      <formula>$B407=""</formula>
    </cfRule>
  </conditionalFormatting>
  <conditionalFormatting sqref="J407:M407">
    <cfRule type="expression" dxfId="15750" priority="15052" stopIfTrue="1">
      <formula>$B407=""</formula>
    </cfRule>
  </conditionalFormatting>
  <conditionalFormatting sqref="I407">
    <cfRule type="expression" dxfId="15749" priority="15051" stopIfTrue="1">
      <formula>$B407=""</formula>
    </cfRule>
  </conditionalFormatting>
  <conditionalFormatting sqref="I407">
    <cfRule type="expression" dxfId="15748" priority="15050" stopIfTrue="1">
      <formula>$B407=""</formula>
    </cfRule>
  </conditionalFormatting>
  <conditionalFormatting sqref="I395:I426">
    <cfRule type="expression" dxfId="15747" priority="15049" stopIfTrue="1">
      <formula>$B395=""</formula>
    </cfRule>
  </conditionalFormatting>
  <conditionalFormatting sqref="I395:I426">
    <cfRule type="expression" dxfId="15746" priority="15048" stopIfTrue="1">
      <formula>$B395=""</formula>
    </cfRule>
  </conditionalFormatting>
  <conditionalFormatting sqref="I395:I426">
    <cfRule type="expression" dxfId="15745" priority="15047" stopIfTrue="1">
      <formula>$B395=""</formula>
    </cfRule>
  </conditionalFormatting>
  <conditionalFormatting sqref="I395:I426">
    <cfRule type="expression" dxfId="15744" priority="15046" stopIfTrue="1">
      <formula>$B395=""</formula>
    </cfRule>
  </conditionalFormatting>
  <conditionalFormatting sqref="I395:I426">
    <cfRule type="expression" dxfId="15743" priority="15045" stopIfTrue="1">
      <formula>$B395=""</formula>
    </cfRule>
  </conditionalFormatting>
  <conditionalFormatting sqref="I402:I426">
    <cfRule type="expression" dxfId="15742" priority="15044" stopIfTrue="1">
      <formula>$B402=""</formula>
    </cfRule>
  </conditionalFormatting>
  <conditionalFormatting sqref="I402:I426">
    <cfRule type="expression" dxfId="15741" priority="15043" stopIfTrue="1">
      <formula>$B402=""</formula>
    </cfRule>
  </conditionalFormatting>
  <conditionalFormatting sqref="I402:I426">
    <cfRule type="expression" dxfId="15740" priority="15042" stopIfTrue="1">
      <formula>$B402=""</formula>
    </cfRule>
  </conditionalFormatting>
  <conditionalFormatting sqref="I395:I426">
    <cfRule type="expression" dxfId="15739" priority="15041" stopIfTrue="1">
      <formula>$B395=""</formula>
    </cfRule>
  </conditionalFormatting>
  <conditionalFormatting sqref="I395:I426">
    <cfRule type="expression" dxfId="15738" priority="15040" stopIfTrue="1">
      <formula>$B395=""</formula>
    </cfRule>
  </conditionalFormatting>
  <conditionalFormatting sqref="I395:I426">
    <cfRule type="expression" dxfId="15737" priority="15039" stopIfTrue="1">
      <formula>$B395=""</formula>
    </cfRule>
  </conditionalFormatting>
  <conditionalFormatting sqref="I395:I426">
    <cfRule type="expression" dxfId="15736" priority="15038" stopIfTrue="1">
      <formula>$B395=""</formula>
    </cfRule>
  </conditionalFormatting>
  <conditionalFormatting sqref="I395:I426">
    <cfRule type="expression" dxfId="15735" priority="15037" stopIfTrue="1">
      <formula>$B395=""</formula>
    </cfRule>
  </conditionalFormatting>
  <conditionalFormatting sqref="I395:I426">
    <cfRule type="expression" dxfId="15734" priority="15036" stopIfTrue="1">
      <formula>$B395=""</formula>
    </cfRule>
  </conditionalFormatting>
  <conditionalFormatting sqref="I395:I426">
    <cfRule type="expression" dxfId="15733" priority="15035" stopIfTrue="1">
      <formula>$B395=""</formula>
    </cfRule>
  </conditionalFormatting>
  <conditionalFormatting sqref="I395:I426">
    <cfRule type="expression" dxfId="15732" priority="15034" stopIfTrue="1">
      <formula>$B395=""</formula>
    </cfRule>
  </conditionalFormatting>
  <conditionalFormatting sqref="J407:M407">
    <cfRule type="expression" dxfId="15731" priority="15033" stopIfTrue="1">
      <formula>$B407=""</formula>
    </cfRule>
  </conditionalFormatting>
  <conditionalFormatting sqref="J407:M407">
    <cfRule type="expression" dxfId="15730" priority="15032" stopIfTrue="1">
      <formula>$B407=""</formula>
    </cfRule>
  </conditionalFormatting>
  <conditionalFormatting sqref="I196:I200">
    <cfRule type="expression" dxfId="15729" priority="15031" stopIfTrue="1">
      <formula>$B196=""</formula>
    </cfRule>
  </conditionalFormatting>
  <conditionalFormatting sqref="I196:I200">
    <cfRule type="expression" dxfId="15728" priority="15030" stopIfTrue="1">
      <formula>$B196=""</formula>
    </cfRule>
  </conditionalFormatting>
  <conditionalFormatting sqref="I196:I200">
    <cfRule type="expression" dxfId="15727" priority="15029" stopIfTrue="1">
      <formula>$B196=""</formula>
    </cfRule>
  </conditionalFormatting>
  <conditionalFormatting sqref="I196:I200">
    <cfRule type="expression" dxfId="15726" priority="15028" stopIfTrue="1">
      <formula>$B196=""</formula>
    </cfRule>
  </conditionalFormatting>
  <conditionalFormatting sqref="I196:I200">
    <cfRule type="expression" dxfId="15725" priority="15027" stopIfTrue="1">
      <formula>$B196=""</formula>
    </cfRule>
  </conditionalFormatting>
  <conditionalFormatting sqref="I209:I212">
    <cfRule type="expression" dxfId="15724" priority="15026" stopIfTrue="1">
      <formula>$B209=""</formula>
    </cfRule>
  </conditionalFormatting>
  <conditionalFormatting sqref="I209:I212">
    <cfRule type="expression" dxfId="15723" priority="15025" stopIfTrue="1">
      <formula>$B209=""</formula>
    </cfRule>
  </conditionalFormatting>
  <conditionalFormatting sqref="I209:I212">
    <cfRule type="expression" dxfId="15722" priority="15024" stopIfTrue="1">
      <formula>$B209=""</formula>
    </cfRule>
  </conditionalFormatting>
  <conditionalFormatting sqref="I209:I212">
    <cfRule type="expression" dxfId="15721" priority="15023" stopIfTrue="1">
      <formula>$B209=""</formula>
    </cfRule>
  </conditionalFormatting>
  <conditionalFormatting sqref="I209:I212">
    <cfRule type="expression" dxfId="15720" priority="15022" stopIfTrue="1">
      <formula>$B209=""</formula>
    </cfRule>
  </conditionalFormatting>
  <conditionalFormatting sqref="I209:I212">
    <cfRule type="expression" dxfId="15719" priority="15021" stopIfTrue="1">
      <formula>$B209=""</formula>
    </cfRule>
  </conditionalFormatting>
  <conditionalFormatting sqref="I209:I212">
    <cfRule type="expression" dxfId="15718" priority="15020" stopIfTrue="1">
      <formula>$B209=""</formula>
    </cfRule>
  </conditionalFormatting>
  <conditionalFormatting sqref="I209:I212">
    <cfRule type="expression" dxfId="15717" priority="15019" stopIfTrue="1">
      <formula>$B209=""</formula>
    </cfRule>
  </conditionalFormatting>
  <conditionalFormatting sqref="I209:I212">
    <cfRule type="expression" dxfId="15716" priority="15018" stopIfTrue="1">
      <formula>$B209=""</formula>
    </cfRule>
  </conditionalFormatting>
  <conditionalFormatting sqref="I209:I212">
    <cfRule type="expression" dxfId="15715" priority="15017" stopIfTrue="1">
      <formula>$B209=""</formula>
    </cfRule>
  </conditionalFormatting>
  <conditionalFormatting sqref="I209:I212">
    <cfRule type="expression" dxfId="15714" priority="15016" stopIfTrue="1">
      <formula>$B209=""</formula>
    </cfRule>
  </conditionalFormatting>
  <conditionalFormatting sqref="I209:I212">
    <cfRule type="expression" dxfId="15713" priority="15015" stopIfTrue="1">
      <formula>$B209=""</formula>
    </cfRule>
  </conditionalFormatting>
  <conditionalFormatting sqref="I209:I212">
    <cfRule type="expression" dxfId="15712" priority="15014" stopIfTrue="1">
      <formula>$B209=""</formula>
    </cfRule>
  </conditionalFormatting>
  <conditionalFormatting sqref="I209:I212">
    <cfRule type="expression" dxfId="15711" priority="15013" stopIfTrue="1">
      <formula>$B209=""</formula>
    </cfRule>
  </conditionalFormatting>
  <conditionalFormatting sqref="I209:I212">
    <cfRule type="expression" dxfId="15710" priority="15012" stopIfTrue="1">
      <formula>$B209=""</formula>
    </cfRule>
  </conditionalFormatting>
  <conditionalFormatting sqref="I209:I212">
    <cfRule type="expression" dxfId="15709" priority="15011" stopIfTrue="1">
      <formula>$B209=""</formula>
    </cfRule>
  </conditionalFormatting>
  <conditionalFormatting sqref="I209:I212">
    <cfRule type="expression" dxfId="15708" priority="15010" stopIfTrue="1">
      <formula>$B209=""</formula>
    </cfRule>
  </conditionalFormatting>
  <conditionalFormatting sqref="I209:I212">
    <cfRule type="expression" dxfId="15707" priority="15009" stopIfTrue="1">
      <formula>$B209=""</formula>
    </cfRule>
  </conditionalFormatting>
  <conditionalFormatting sqref="I209:I212">
    <cfRule type="expression" dxfId="15706" priority="15008" stopIfTrue="1">
      <formula>$B209=""</formula>
    </cfRule>
  </conditionalFormatting>
  <conditionalFormatting sqref="I209:I212">
    <cfRule type="expression" dxfId="15705" priority="15007" stopIfTrue="1">
      <formula>$B209=""</formula>
    </cfRule>
  </conditionalFormatting>
  <conditionalFormatting sqref="I209:I212">
    <cfRule type="expression" dxfId="15704" priority="15006" stopIfTrue="1">
      <formula>$B209=""</formula>
    </cfRule>
  </conditionalFormatting>
  <conditionalFormatting sqref="I209:I212">
    <cfRule type="expression" dxfId="15703" priority="15005" stopIfTrue="1">
      <formula>$B209=""</formula>
    </cfRule>
  </conditionalFormatting>
  <conditionalFormatting sqref="I209:I212">
    <cfRule type="expression" dxfId="15702" priority="15004" stopIfTrue="1">
      <formula>$B209=""</formula>
    </cfRule>
  </conditionalFormatting>
  <conditionalFormatting sqref="I209:I212">
    <cfRule type="expression" dxfId="15701" priority="15003" stopIfTrue="1">
      <formula>$B209=""</formula>
    </cfRule>
  </conditionalFormatting>
  <conditionalFormatting sqref="I209:I212">
    <cfRule type="expression" dxfId="15700" priority="15002" stopIfTrue="1">
      <formula>$B209=""</formula>
    </cfRule>
  </conditionalFormatting>
  <conditionalFormatting sqref="I209:I212">
    <cfRule type="expression" dxfId="15699" priority="15001" stopIfTrue="1">
      <formula>$B209=""</formula>
    </cfRule>
  </conditionalFormatting>
  <conditionalFormatting sqref="I209:I212">
    <cfRule type="expression" dxfId="15698" priority="15000" stopIfTrue="1">
      <formula>$B209=""</formula>
    </cfRule>
  </conditionalFormatting>
  <conditionalFormatting sqref="I209:I212">
    <cfRule type="expression" dxfId="15697" priority="14999" stopIfTrue="1">
      <formula>$B209=""</formula>
    </cfRule>
  </conditionalFormatting>
  <conditionalFormatting sqref="I209:I212">
    <cfRule type="expression" dxfId="15696" priority="14998" stopIfTrue="1">
      <formula>$B209=""</formula>
    </cfRule>
  </conditionalFormatting>
  <conditionalFormatting sqref="I209:I212">
    <cfRule type="expression" dxfId="15695" priority="14997" stopIfTrue="1">
      <formula>$B209=""</formula>
    </cfRule>
  </conditionalFormatting>
  <conditionalFormatting sqref="I209:I212">
    <cfRule type="expression" dxfId="15694" priority="14996" stopIfTrue="1">
      <formula>$B209=""</formula>
    </cfRule>
  </conditionalFormatting>
  <conditionalFormatting sqref="I209:I212">
    <cfRule type="expression" dxfId="15693" priority="14995" stopIfTrue="1">
      <formula>$B209=""</formula>
    </cfRule>
  </conditionalFormatting>
  <conditionalFormatting sqref="I209:I212">
    <cfRule type="expression" dxfId="15692" priority="14994" stopIfTrue="1">
      <formula>$B209=""</formula>
    </cfRule>
  </conditionalFormatting>
  <conditionalFormatting sqref="I209:I212">
    <cfRule type="expression" dxfId="15691" priority="14993" stopIfTrue="1">
      <formula>$B209=""</formula>
    </cfRule>
  </conditionalFormatting>
  <conditionalFormatting sqref="I209:I212">
    <cfRule type="expression" dxfId="15690" priority="14992" stopIfTrue="1">
      <formula>$B209=""</formula>
    </cfRule>
  </conditionalFormatting>
  <conditionalFormatting sqref="I209:I212">
    <cfRule type="expression" dxfId="15689" priority="14991" stopIfTrue="1">
      <formula>$B209=""</formula>
    </cfRule>
  </conditionalFormatting>
  <conditionalFormatting sqref="I209:I212">
    <cfRule type="expression" dxfId="15688" priority="14990" stopIfTrue="1">
      <formula>$B209=""</formula>
    </cfRule>
  </conditionalFormatting>
  <conditionalFormatting sqref="I209:I212">
    <cfRule type="expression" dxfId="15687" priority="14989" stopIfTrue="1">
      <formula>$B209=""</formula>
    </cfRule>
  </conditionalFormatting>
  <conditionalFormatting sqref="I209:I212">
    <cfRule type="expression" dxfId="15686" priority="14988" stopIfTrue="1">
      <formula>$B209=""</formula>
    </cfRule>
  </conditionalFormatting>
  <conditionalFormatting sqref="I209:I212">
    <cfRule type="expression" dxfId="15685" priority="14987" stopIfTrue="1">
      <formula>$B209=""</formula>
    </cfRule>
  </conditionalFormatting>
  <conditionalFormatting sqref="I209:I212">
    <cfRule type="expression" dxfId="15684" priority="14986" stopIfTrue="1">
      <formula>$B209=""</formula>
    </cfRule>
  </conditionalFormatting>
  <conditionalFormatting sqref="I213:I253 I257:I258 I261:I262">
    <cfRule type="expression" dxfId="15683" priority="14985" stopIfTrue="1">
      <formula>$B213=""</formula>
    </cfRule>
  </conditionalFormatting>
  <conditionalFormatting sqref="I213:I253 I257:I258 I261:I262">
    <cfRule type="expression" dxfId="15682" priority="14984" stopIfTrue="1">
      <formula>$B213=""</formula>
    </cfRule>
  </conditionalFormatting>
  <conditionalFormatting sqref="I213:I253 I257:I258 I261:I262">
    <cfRule type="expression" dxfId="15681" priority="14983" stopIfTrue="1">
      <formula>$B213=""</formula>
    </cfRule>
  </conditionalFormatting>
  <conditionalFormatting sqref="I213:I253 I257:I258 I261:I262">
    <cfRule type="expression" dxfId="15680" priority="14982" stopIfTrue="1">
      <formula>$B213=""</formula>
    </cfRule>
  </conditionalFormatting>
  <conditionalFormatting sqref="I213:I253 I257:I258 I261:I262">
    <cfRule type="expression" dxfId="15679" priority="14981" stopIfTrue="1">
      <formula>$B213=""</formula>
    </cfRule>
  </conditionalFormatting>
  <conditionalFormatting sqref="I213:I253 I257:I258 I261:I262">
    <cfRule type="expression" dxfId="15678" priority="14980" stopIfTrue="1">
      <formula>$B213=""</formula>
    </cfRule>
  </conditionalFormatting>
  <conditionalFormatting sqref="I213:I253 I257:I258 I261:I262">
    <cfRule type="expression" dxfId="15677" priority="14979" stopIfTrue="1">
      <formula>$B213=""</formula>
    </cfRule>
  </conditionalFormatting>
  <conditionalFormatting sqref="I213:I253 I257:I258 I261:I262">
    <cfRule type="expression" dxfId="15676" priority="14978" stopIfTrue="1">
      <formula>$B213=""</formula>
    </cfRule>
  </conditionalFormatting>
  <conditionalFormatting sqref="I213:I253 I257:I258 I261:I262">
    <cfRule type="expression" dxfId="15675" priority="14977" stopIfTrue="1">
      <formula>$B213=""</formula>
    </cfRule>
  </conditionalFormatting>
  <conditionalFormatting sqref="I213:I253 I257:I258 I261:I262">
    <cfRule type="expression" dxfId="15674" priority="14976" stopIfTrue="1">
      <formula>$B213=""</formula>
    </cfRule>
  </conditionalFormatting>
  <conditionalFormatting sqref="I213:I253 I257:I258 I261:I262">
    <cfRule type="expression" dxfId="15673" priority="14975" stopIfTrue="1">
      <formula>$B213=""</formula>
    </cfRule>
  </conditionalFormatting>
  <conditionalFormatting sqref="I213:I253 I257:I258 I261:I262">
    <cfRule type="expression" dxfId="15672" priority="14974" stopIfTrue="1">
      <formula>$B213=""</formula>
    </cfRule>
  </conditionalFormatting>
  <conditionalFormatting sqref="I213:I253 I257:I258 I261:I262">
    <cfRule type="expression" dxfId="15671" priority="14973" stopIfTrue="1">
      <formula>$B213=""</formula>
    </cfRule>
  </conditionalFormatting>
  <conditionalFormatting sqref="I213:I253 I257:I258 I261:I262">
    <cfRule type="expression" dxfId="15670" priority="14972" stopIfTrue="1">
      <formula>$B213=""</formula>
    </cfRule>
  </conditionalFormatting>
  <conditionalFormatting sqref="I213:I253 I257:I258 I261:I262">
    <cfRule type="expression" dxfId="15669" priority="14971" stopIfTrue="1">
      <formula>$B213=""</formula>
    </cfRule>
  </conditionalFormatting>
  <conditionalFormatting sqref="I213:I253 I257:I258 I261:I262">
    <cfRule type="expression" dxfId="15668" priority="14970" stopIfTrue="1">
      <formula>$B213=""</formula>
    </cfRule>
  </conditionalFormatting>
  <conditionalFormatting sqref="I213:I253 I257:I258 I261:I262">
    <cfRule type="expression" dxfId="15667" priority="14969" stopIfTrue="1">
      <formula>$B213=""</formula>
    </cfRule>
  </conditionalFormatting>
  <conditionalFormatting sqref="I213:I253 I257:I258 I261:I262">
    <cfRule type="expression" dxfId="15666" priority="14968" stopIfTrue="1">
      <formula>$B213=""</formula>
    </cfRule>
  </conditionalFormatting>
  <conditionalFormatting sqref="I213:I253 I257:I258 I261:I262">
    <cfRule type="expression" dxfId="15665" priority="14967" stopIfTrue="1">
      <formula>$B213=""</formula>
    </cfRule>
  </conditionalFormatting>
  <conditionalFormatting sqref="I213:I253 I257:I258 I261:I262">
    <cfRule type="expression" dxfId="15664" priority="14966" stopIfTrue="1">
      <formula>$B213=""</formula>
    </cfRule>
  </conditionalFormatting>
  <conditionalFormatting sqref="I213:I253 I257:I258 I261:I262">
    <cfRule type="expression" dxfId="15663" priority="14965" stopIfTrue="1">
      <formula>$B213=""</formula>
    </cfRule>
  </conditionalFormatting>
  <conditionalFormatting sqref="I213:I253 I257:I258 I261:I262">
    <cfRule type="expression" dxfId="15662" priority="14964" stopIfTrue="1">
      <formula>$B213=""</formula>
    </cfRule>
  </conditionalFormatting>
  <conditionalFormatting sqref="I213:I253 I257:I258 I261:I262">
    <cfRule type="expression" dxfId="15661" priority="14963" stopIfTrue="1">
      <formula>$B213=""</formula>
    </cfRule>
  </conditionalFormatting>
  <conditionalFormatting sqref="I213:I253 I257:I258 I261:I262">
    <cfRule type="expression" dxfId="15660" priority="14962" stopIfTrue="1">
      <formula>$B213=""</formula>
    </cfRule>
  </conditionalFormatting>
  <conditionalFormatting sqref="I213:I253 I257:I258 I261:I262">
    <cfRule type="expression" dxfId="15659" priority="14961" stopIfTrue="1">
      <formula>$B213=""</formula>
    </cfRule>
  </conditionalFormatting>
  <conditionalFormatting sqref="I213:I253 I257:I258 I261:I262">
    <cfRule type="expression" dxfId="15658" priority="14960" stopIfTrue="1">
      <formula>$B213=""</formula>
    </cfRule>
  </conditionalFormatting>
  <conditionalFormatting sqref="I213:I253 I257:I258 I261:I262">
    <cfRule type="expression" dxfId="15657" priority="14959" stopIfTrue="1">
      <formula>$B213=""</formula>
    </cfRule>
  </conditionalFormatting>
  <conditionalFormatting sqref="I213:I253 I257:I258 I261:I262">
    <cfRule type="expression" dxfId="15656" priority="14958" stopIfTrue="1">
      <formula>$B213=""</formula>
    </cfRule>
  </conditionalFormatting>
  <conditionalFormatting sqref="I213:I253 I257:I258 I261:I262">
    <cfRule type="expression" dxfId="15655" priority="14957" stopIfTrue="1">
      <formula>$B213=""</formula>
    </cfRule>
  </conditionalFormatting>
  <conditionalFormatting sqref="I213:I253 I257:I258 I261:I262">
    <cfRule type="expression" dxfId="15654" priority="14956" stopIfTrue="1">
      <formula>$B213=""</formula>
    </cfRule>
  </conditionalFormatting>
  <conditionalFormatting sqref="I213:I253 I257:I258 I261:I262">
    <cfRule type="expression" dxfId="15653" priority="14955" stopIfTrue="1">
      <formula>$B213=""</formula>
    </cfRule>
  </conditionalFormatting>
  <conditionalFormatting sqref="I213:I253 I257:I258 I261:I262">
    <cfRule type="expression" dxfId="15652" priority="14954" stopIfTrue="1">
      <formula>$B213=""</formula>
    </cfRule>
  </conditionalFormatting>
  <conditionalFormatting sqref="I213:I253 I257:I258 I261:I262">
    <cfRule type="expression" dxfId="15651" priority="14953" stopIfTrue="1">
      <formula>$B213=""</formula>
    </cfRule>
  </conditionalFormatting>
  <conditionalFormatting sqref="I213:I253 I257:I258 I261:I262">
    <cfRule type="expression" dxfId="15650" priority="14952" stopIfTrue="1">
      <formula>$B213=""</formula>
    </cfRule>
  </conditionalFormatting>
  <conditionalFormatting sqref="I213:I253 I257:I258 I261:I262">
    <cfRule type="expression" dxfId="15649" priority="14951" stopIfTrue="1">
      <formula>$B213=""</formula>
    </cfRule>
  </conditionalFormatting>
  <conditionalFormatting sqref="I213:I253 I257:I258 I261:I262">
    <cfRule type="expression" dxfId="15648" priority="14950" stopIfTrue="1">
      <formula>$B213=""</formula>
    </cfRule>
  </conditionalFormatting>
  <conditionalFormatting sqref="I213:I253 I257:I258 I261:I262">
    <cfRule type="expression" dxfId="15647" priority="14949" stopIfTrue="1">
      <formula>$B213=""</formula>
    </cfRule>
  </conditionalFormatting>
  <conditionalFormatting sqref="I213:I253 I257:I258 I261:I262">
    <cfRule type="expression" dxfId="15646" priority="14948" stopIfTrue="1">
      <formula>$B213=""</formula>
    </cfRule>
  </conditionalFormatting>
  <conditionalFormatting sqref="I213:I253 I257:I258 I261:I262">
    <cfRule type="expression" dxfId="15645" priority="14947" stopIfTrue="1">
      <formula>$B213=""</formula>
    </cfRule>
  </conditionalFormatting>
  <conditionalFormatting sqref="I213:I253 I257:I258 I261:I262">
    <cfRule type="expression" dxfId="15644" priority="14946" stopIfTrue="1">
      <formula>$B213=""</formula>
    </cfRule>
  </conditionalFormatting>
  <conditionalFormatting sqref="I213:I253 I257:I258 I261:I262">
    <cfRule type="expression" dxfId="15643" priority="14945" stopIfTrue="1">
      <formula>$B213=""</formula>
    </cfRule>
  </conditionalFormatting>
  <conditionalFormatting sqref="I213:I253 I257:I258 I261:I262">
    <cfRule type="expression" dxfId="15642" priority="14944" stopIfTrue="1">
      <formula>$B213=""</formula>
    </cfRule>
  </conditionalFormatting>
  <conditionalFormatting sqref="I213:I253 I257:I258 I261:I262">
    <cfRule type="expression" dxfId="15641" priority="14943" stopIfTrue="1">
      <formula>$B213=""</formula>
    </cfRule>
  </conditionalFormatting>
  <conditionalFormatting sqref="I213:I253 I257:I258 I261:I262">
    <cfRule type="expression" dxfId="15640" priority="14942" stopIfTrue="1">
      <formula>$B213=""</formula>
    </cfRule>
  </conditionalFormatting>
  <conditionalFormatting sqref="I213:I253 I257:I258 I261:I262">
    <cfRule type="expression" dxfId="15639" priority="14941" stopIfTrue="1">
      <formula>$B213=""</formula>
    </cfRule>
  </conditionalFormatting>
  <conditionalFormatting sqref="I213:I253 I257:I258 I261:I262">
    <cfRule type="expression" dxfId="15638" priority="14940" stopIfTrue="1">
      <formula>$B213=""</formula>
    </cfRule>
  </conditionalFormatting>
  <conditionalFormatting sqref="I213:I253 I257:I258 I261:I262">
    <cfRule type="expression" dxfId="15637" priority="14939" stopIfTrue="1">
      <formula>$B213=""</formula>
    </cfRule>
  </conditionalFormatting>
  <conditionalFormatting sqref="I213:I253 I257:I258 I261:I262">
    <cfRule type="expression" dxfId="15636" priority="14938" stopIfTrue="1">
      <formula>$B213=""</formula>
    </cfRule>
  </conditionalFormatting>
  <conditionalFormatting sqref="I213:I253 I257:I258 I261:I262">
    <cfRule type="expression" dxfId="15635" priority="14937" stopIfTrue="1">
      <formula>$B213=""</formula>
    </cfRule>
  </conditionalFormatting>
  <conditionalFormatting sqref="I213:I253 I257:I258 I261:I262">
    <cfRule type="expression" dxfId="15634" priority="14936" stopIfTrue="1">
      <formula>$B213=""</formula>
    </cfRule>
  </conditionalFormatting>
  <conditionalFormatting sqref="I213:I253 I257:I258 I261:I262">
    <cfRule type="expression" dxfId="15633" priority="14935" stopIfTrue="1">
      <formula>$B213=""</formula>
    </cfRule>
  </conditionalFormatting>
  <conditionalFormatting sqref="I213:I253 I257:I258 I261:I262">
    <cfRule type="expression" dxfId="15632" priority="14934" stopIfTrue="1">
      <formula>$B213=""</formula>
    </cfRule>
  </conditionalFormatting>
  <conditionalFormatting sqref="I213:I253 I257:I258 I261:I262">
    <cfRule type="expression" dxfId="15631" priority="14933" stopIfTrue="1">
      <formula>$B213=""</formula>
    </cfRule>
  </conditionalFormatting>
  <conditionalFormatting sqref="I213:I253 I257:I258 I261:I262">
    <cfRule type="expression" dxfId="15630" priority="14932" stopIfTrue="1">
      <formula>$B213=""</formula>
    </cfRule>
  </conditionalFormatting>
  <conditionalFormatting sqref="I213:I253 I257:I258 I261:I262">
    <cfRule type="expression" dxfId="15629" priority="14931" stopIfTrue="1">
      <formula>$B213=""</formula>
    </cfRule>
  </conditionalFormatting>
  <conditionalFormatting sqref="I213:I253 I257:I258 I261:I262">
    <cfRule type="expression" dxfId="15628" priority="14930" stopIfTrue="1">
      <formula>$B213=""</formula>
    </cfRule>
  </conditionalFormatting>
  <conditionalFormatting sqref="I213:I253 I257:I258 I261:I262">
    <cfRule type="expression" dxfId="15627" priority="14929" stopIfTrue="1">
      <formula>$B213=""</formula>
    </cfRule>
  </conditionalFormatting>
  <conditionalFormatting sqref="I213:I253 I257:I258 I261:I262">
    <cfRule type="expression" dxfId="15626" priority="14928" stopIfTrue="1">
      <formula>$B213=""</formula>
    </cfRule>
  </conditionalFormatting>
  <conditionalFormatting sqref="I213:I253 I257:I258 I261:I262">
    <cfRule type="expression" dxfId="15625" priority="14927" stopIfTrue="1">
      <formula>$B213=""</formula>
    </cfRule>
  </conditionalFormatting>
  <conditionalFormatting sqref="I213:I253 I257:I258 I261:I262">
    <cfRule type="expression" dxfId="15624" priority="14926" stopIfTrue="1">
      <formula>$B213=""</formula>
    </cfRule>
  </conditionalFormatting>
  <conditionalFormatting sqref="I213:I253 I257:I258 I261:I262">
    <cfRule type="expression" dxfId="15623" priority="14925" stopIfTrue="1">
      <formula>$B213=""</formula>
    </cfRule>
  </conditionalFormatting>
  <conditionalFormatting sqref="I213:I253 I257:I258 I261:I262">
    <cfRule type="expression" dxfId="15622" priority="14924" stopIfTrue="1">
      <formula>$B213=""</formula>
    </cfRule>
  </conditionalFormatting>
  <conditionalFormatting sqref="I213:I253 I257:I258 I261:I262">
    <cfRule type="expression" dxfId="15621" priority="14923" stopIfTrue="1">
      <formula>$B213=""</formula>
    </cfRule>
  </conditionalFormatting>
  <conditionalFormatting sqref="I277:I301">
    <cfRule type="expression" dxfId="15620" priority="14922" stopIfTrue="1">
      <formula>$B277=""</formula>
    </cfRule>
  </conditionalFormatting>
  <conditionalFormatting sqref="I277:I301">
    <cfRule type="expression" dxfId="15619" priority="14921" stopIfTrue="1">
      <formula>$B277=""</formula>
    </cfRule>
  </conditionalFormatting>
  <conditionalFormatting sqref="I277:I301">
    <cfRule type="expression" dxfId="15618" priority="14920" stopIfTrue="1">
      <formula>$B277=""</formula>
    </cfRule>
  </conditionalFormatting>
  <conditionalFormatting sqref="I277:I301">
    <cfRule type="expression" dxfId="15617" priority="14919" stopIfTrue="1">
      <formula>$B277=""</formula>
    </cfRule>
  </conditionalFormatting>
  <conditionalFormatting sqref="I277:I301">
    <cfRule type="expression" dxfId="15616" priority="14918" stopIfTrue="1">
      <formula>$B277=""</formula>
    </cfRule>
  </conditionalFormatting>
  <conditionalFormatting sqref="I277:I301">
    <cfRule type="expression" dxfId="15615" priority="14917" stopIfTrue="1">
      <formula>$B277=""</formula>
    </cfRule>
  </conditionalFormatting>
  <conditionalFormatting sqref="I277:I301">
    <cfRule type="expression" dxfId="15614" priority="14916" stopIfTrue="1">
      <formula>$B277=""</formula>
    </cfRule>
  </conditionalFormatting>
  <conditionalFormatting sqref="I277:I301">
    <cfRule type="expression" dxfId="15613" priority="14915" stopIfTrue="1">
      <formula>$B277=""</formula>
    </cfRule>
  </conditionalFormatting>
  <conditionalFormatting sqref="I277:I301">
    <cfRule type="expression" dxfId="15612" priority="14914" stopIfTrue="1">
      <formula>$B277=""</formula>
    </cfRule>
  </conditionalFormatting>
  <conditionalFormatting sqref="I277:I301">
    <cfRule type="expression" dxfId="15611" priority="14913" stopIfTrue="1">
      <formula>$B277=""</formula>
    </cfRule>
  </conditionalFormatting>
  <conditionalFormatting sqref="I277:I301">
    <cfRule type="expression" dxfId="15610" priority="14912" stopIfTrue="1">
      <formula>$B277=""</formula>
    </cfRule>
  </conditionalFormatting>
  <conditionalFormatting sqref="I277:I301">
    <cfRule type="expression" dxfId="15609" priority="14911" stopIfTrue="1">
      <formula>$B277=""</formula>
    </cfRule>
  </conditionalFormatting>
  <conditionalFormatting sqref="I277:I301">
    <cfRule type="expression" dxfId="15608" priority="14910" stopIfTrue="1">
      <formula>$B277=""</formula>
    </cfRule>
  </conditionalFormatting>
  <conditionalFormatting sqref="I277:I301">
    <cfRule type="expression" dxfId="15607" priority="14909" stopIfTrue="1">
      <formula>$B277=""</formula>
    </cfRule>
  </conditionalFormatting>
  <conditionalFormatting sqref="I277:I301">
    <cfRule type="expression" dxfId="15606" priority="14908" stopIfTrue="1">
      <formula>$B277=""</formula>
    </cfRule>
  </conditionalFormatting>
  <conditionalFormatting sqref="I277:I301">
    <cfRule type="expression" dxfId="15605" priority="14907" stopIfTrue="1">
      <formula>$B277=""</formula>
    </cfRule>
  </conditionalFormatting>
  <conditionalFormatting sqref="I277:I301">
    <cfRule type="expression" dxfId="15604" priority="14906" stopIfTrue="1">
      <formula>$B277=""</formula>
    </cfRule>
  </conditionalFormatting>
  <conditionalFormatting sqref="I277:I301">
    <cfRule type="expression" dxfId="15603" priority="14905" stopIfTrue="1">
      <formula>$B277=""</formula>
    </cfRule>
  </conditionalFormatting>
  <conditionalFormatting sqref="I277:I301">
    <cfRule type="expression" dxfId="15602" priority="14904" stopIfTrue="1">
      <formula>$B277=""</formula>
    </cfRule>
  </conditionalFormatting>
  <conditionalFormatting sqref="I277:I301">
    <cfRule type="expression" dxfId="15601" priority="14903" stopIfTrue="1">
      <formula>$B277=""</formula>
    </cfRule>
  </conditionalFormatting>
  <conditionalFormatting sqref="I277:I301">
    <cfRule type="expression" dxfId="15600" priority="14902" stopIfTrue="1">
      <formula>$B277=""</formula>
    </cfRule>
  </conditionalFormatting>
  <conditionalFormatting sqref="I277:I301">
    <cfRule type="expression" dxfId="15599" priority="14901" stopIfTrue="1">
      <formula>$B277=""</formula>
    </cfRule>
  </conditionalFormatting>
  <conditionalFormatting sqref="I277:I301">
    <cfRule type="expression" dxfId="15598" priority="14900" stopIfTrue="1">
      <formula>$B277=""</formula>
    </cfRule>
  </conditionalFormatting>
  <conditionalFormatting sqref="I277:I301">
    <cfRule type="expression" dxfId="15597" priority="14899" stopIfTrue="1">
      <formula>$B277=""</formula>
    </cfRule>
  </conditionalFormatting>
  <conditionalFormatting sqref="I277:I301">
    <cfRule type="expression" dxfId="15596" priority="14898" stopIfTrue="1">
      <formula>$B277=""</formula>
    </cfRule>
  </conditionalFormatting>
  <conditionalFormatting sqref="I277:I301">
    <cfRule type="expression" dxfId="15595" priority="14897" stopIfTrue="1">
      <formula>$B277=""</formula>
    </cfRule>
  </conditionalFormatting>
  <conditionalFormatting sqref="I277:I301">
    <cfRule type="expression" dxfId="15594" priority="14896" stopIfTrue="1">
      <formula>$B277=""</formula>
    </cfRule>
  </conditionalFormatting>
  <conditionalFormatting sqref="I277:I301">
    <cfRule type="expression" dxfId="15593" priority="14895" stopIfTrue="1">
      <formula>$B277=""</formula>
    </cfRule>
  </conditionalFormatting>
  <conditionalFormatting sqref="I277:I301">
    <cfRule type="expression" dxfId="15592" priority="14894" stopIfTrue="1">
      <formula>$B277=""</formula>
    </cfRule>
  </conditionalFormatting>
  <conditionalFormatting sqref="I277:I301">
    <cfRule type="expression" dxfId="15591" priority="14893" stopIfTrue="1">
      <formula>$B277=""</formula>
    </cfRule>
  </conditionalFormatting>
  <conditionalFormatting sqref="I277:I301">
    <cfRule type="expression" dxfId="15590" priority="14892" stopIfTrue="1">
      <formula>$B277=""</formula>
    </cfRule>
  </conditionalFormatting>
  <conditionalFormatting sqref="I277:I301">
    <cfRule type="expression" dxfId="15589" priority="14891" stopIfTrue="1">
      <formula>$B277=""</formula>
    </cfRule>
  </conditionalFormatting>
  <conditionalFormatting sqref="I277:I301">
    <cfRule type="expression" dxfId="15588" priority="14890" stopIfTrue="1">
      <formula>$B277=""</formula>
    </cfRule>
  </conditionalFormatting>
  <conditionalFormatting sqref="I277:I301">
    <cfRule type="expression" dxfId="15587" priority="14889" stopIfTrue="1">
      <formula>$B277=""</formula>
    </cfRule>
  </conditionalFormatting>
  <conditionalFormatting sqref="I277:I301">
    <cfRule type="expression" dxfId="15586" priority="14888" stopIfTrue="1">
      <formula>$B277=""</formula>
    </cfRule>
  </conditionalFormatting>
  <conditionalFormatting sqref="I277:I301">
    <cfRule type="expression" dxfId="15585" priority="14887" stopIfTrue="1">
      <formula>$B277=""</formula>
    </cfRule>
  </conditionalFormatting>
  <conditionalFormatting sqref="I277:I301">
    <cfRule type="expression" dxfId="15584" priority="14886" stopIfTrue="1">
      <formula>$B277=""</formula>
    </cfRule>
  </conditionalFormatting>
  <conditionalFormatting sqref="I277:I301">
    <cfRule type="expression" dxfId="15583" priority="14885" stopIfTrue="1">
      <formula>$B277=""</formula>
    </cfRule>
  </conditionalFormatting>
  <conditionalFormatting sqref="I277:I301">
    <cfRule type="expression" dxfId="15582" priority="14884" stopIfTrue="1">
      <formula>$B277=""</formula>
    </cfRule>
  </conditionalFormatting>
  <conditionalFormatting sqref="I277:I301">
    <cfRule type="expression" dxfId="15581" priority="14883" stopIfTrue="1">
      <formula>$B277=""</formula>
    </cfRule>
  </conditionalFormatting>
  <conditionalFormatting sqref="I277:I301">
    <cfRule type="expression" dxfId="15580" priority="14882" stopIfTrue="1">
      <formula>$B277=""</formula>
    </cfRule>
  </conditionalFormatting>
  <conditionalFormatting sqref="I287:I301">
    <cfRule type="expression" dxfId="15579" priority="14881" stopIfTrue="1">
      <formula>$B287=""</formula>
    </cfRule>
  </conditionalFormatting>
  <conditionalFormatting sqref="I287:I301">
    <cfRule type="expression" dxfId="15578" priority="14880" stopIfTrue="1">
      <formula>$B287=""</formula>
    </cfRule>
  </conditionalFormatting>
  <conditionalFormatting sqref="I287:I301">
    <cfRule type="expression" dxfId="15577" priority="14879" stopIfTrue="1">
      <formula>$B287=""</formula>
    </cfRule>
  </conditionalFormatting>
  <conditionalFormatting sqref="I287:I301">
    <cfRule type="expression" dxfId="15576" priority="14878" stopIfTrue="1">
      <formula>$B287=""</formula>
    </cfRule>
  </conditionalFormatting>
  <conditionalFormatting sqref="I287:I301">
    <cfRule type="expression" dxfId="15575" priority="14877" stopIfTrue="1">
      <formula>$B287=""</formula>
    </cfRule>
  </conditionalFormatting>
  <conditionalFormatting sqref="I287:I301">
    <cfRule type="expression" dxfId="15574" priority="14876" stopIfTrue="1">
      <formula>$B287=""</formula>
    </cfRule>
  </conditionalFormatting>
  <conditionalFormatting sqref="I287:I301">
    <cfRule type="expression" dxfId="15573" priority="14875" stopIfTrue="1">
      <formula>$B287=""</formula>
    </cfRule>
  </conditionalFormatting>
  <conditionalFormatting sqref="I287:I301">
    <cfRule type="expression" dxfId="15572" priority="14874" stopIfTrue="1">
      <formula>$B287=""</formula>
    </cfRule>
  </conditionalFormatting>
  <conditionalFormatting sqref="I294:I314">
    <cfRule type="expression" dxfId="15571" priority="14873" stopIfTrue="1">
      <formula>$B294=""</formula>
    </cfRule>
  </conditionalFormatting>
  <conditionalFormatting sqref="I294:I314">
    <cfRule type="expression" dxfId="15570" priority="14872" stopIfTrue="1">
      <formula>$B294=""</formula>
    </cfRule>
  </conditionalFormatting>
  <conditionalFormatting sqref="I294:I314">
    <cfRule type="expression" dxfId="15569" priority="14871" stopIfTrue="1">
      <formula>$B294=""</formula>
    </cfRule>
  </conditionalFormatting>
  <conditionalFormatting sqref="I294:I314">
    <cfRule type="expression" dxfId="15568" priority="14870" stopIfTrue="1">
      <formula>$B294=""</formula>
    </cfRule>
  </conditionalFormatting>
  <conditionalFormatting sqref="I294:I314">
    <cfRule type="expression" dxfId="15567" priority="14869" stopIfTrue="1">
      <formula>$B294=""</formula>
    </cfRule>
  </conditionalFormatting>
  <conditionalFormatting sqref="I294:I314">
    <cfRule type="expression" dxfId="15566" priority="14868" stopIfTrue="1">
      <formula>$B294=""</formula>
    </cfRule>
  </conditionalFormatting>
  <conditionalFormatting sqref="I294:I314">
    <cfRule type="expression" dxfId="15565" priority="14867" stopIfTrue="1">
      <formula>$B294=""</formula>
    </cfRule>
  </conditionalFormatting>
  <conditionalFormatting sqref="I294:I314">
    <cfRule type="expression" dxfId="15564" priority="14866" stopIfTrue="1">
      <formula>$B294=""</formula>
    </cfRule>
  </conditionalFormatting>
  <conditionalFormatting sqref="I294:I314">
    <cfRule type="expression" dxfId="15563" priority="14865" stopIfTrue="1">
      <formula>$B294=""</formula>
    </cfRule>
  </conditionalFormatting>
  <conditionalFormatting sqref="I294:I314">
    <cfRule type="expression" dxfId="15562" priority="14864" stopIfTrue="1">
      <formula>$B294=""</formula>
    </cfRule>
  </conditionalFormatting>
  <conditionalFormatting sqref="I294:I314">
    <cfRule type="expression" dxfId="15561" priority="14863" stopIfTrue="1">
      <formula>$B294=""</formula>
    </cfRule>
  </conditionalFormatting>
  <conditionalFormatting sqref="I294:I314">
    <cfRule type="expression" dxfId="15560" priority="14862" stopIfTrue="1">
      <formula>$B294=""</formula>
    </cfRule>
  </conditionalFormatting>
  <conditionalFormatting sqref="I294:I314">
    <cfRule type="expression" dxfId="15559" priority="14861" stopIfTrue="1">
      <formula>$B294=""</formula>
    </cfRule>
  </conditionalFormatting>
  <conditionalFormatting sqref="I294:I314">
    <cfRule type="expression" dxfId="15558" priority="14860" stopIfTrue="1">
      <formula>$B294=""</formula>
    </cfRule>
  </conditionalFormatting>
  <conditionalFormatting sqref="I294:I314">
    <cfRule type="expression" dxfId="15557" priority="14859" stopIfTrue="1">
      <formula>$B294=""</formula>
    </cfRule>
  </conditionalFormatting>
  <conditionalFormatting sqref="I294:I314">
    <cfRule type="expression" dxfId="15556" priority="14858" stopIfTrue="1">
      <formula>$B294=""</formula>
    </cfRule>
  </conditionalFormatting>
  <conditionalFormatting sqref="I294:I314">
    <cfRule type="expression" dxfId="15555" priority="14857" stopIfTrue="1">
      <formula>$B294=""</formula>
    </cfRule>
  </conditionalFormatting>
  <conditionalFormatting sqref="I294:I314">
    <cfRule type="expression" dxfId="15554" priority="14856" stopIfTrue="1">
      <formula>$B294=""</formula>
    </cfRule>
  </conditionalFormatting>
  <conditionalFormatting sqref="I294:I314">
    <cfRule type="expression" dxfId="15553" priority="14855" stopIfTrue="1">
      <formula>$B294=""</formula>
    </cfRule>
  </conditionalFormatting>
  <conditionalFormatting sqref="I294:I314">
    <cfRule type="expression" dxfId="15552" priority="14854" stopIfTrue="1">
      <formula>$B294=""</formula>
    </cfRule>
  </conditionalFormatting>
  <conditionalFormatting sqref="I294:I314">
    <cfRule type="expression" dxfId="15551" priority="14853" stopIfTrue="1">
      <formula>$B294=""</formula>
    </cfRule>
  </conditionalFormatting>
  <conditionalFormatting sqref="I294:I314">
    <cfRule type="expression" dxfId="15550" priority="14852" stopIfTrue="1">
      <formula>$B294=""</formula>
    </cfRule>
  </conditionalFormatting>
  <conditionalFormatting sqref="I294:I314">
    <cfRule type="expression" dxfId="15549" priority="14851" stopIfTrue="1">
      <formula>$B294=""</formula>
    </cfRule>
  </conditionalFormatting>
  <conditionalFormatting sqref="I294:I314">
    <cfRule type="expression" dxfId="15548" priority="14850" stopIfTrue="1">
      <formula>$B294=""</formula>
    </cfRule>
  </conditionalFormatting>
  <conditionalFormatting sqref="I294:I314">
    <cfRule type="expression" dxfId="15547" priority="14849" stopIfTrue="1">
      <formula>$B294=""</formula>
    </cfRule>
  </conditionalFormatting>
  <conditionalFormatting sqref="I294:I314">
    <cfRule type="expression" dxfId="15546" priority="14848" stopIfTrue="1">
      <formula>$B294=""</formula>
    </cfRule>
  </conditionalFormatting>
  <conditionalFormatting sqref="I294:I314">
    <cfRule type="expression" dxfId="15545" priority="14847" stopIfTrue="1">
      <formula>$B294=""</formula>
    </cfRule>
  </conditionalFormatting>
  <conditionalFormatting sqref="I294:I314">
    <cfRule type="expression" dxfId="15544" priority="14846" stopIfTrue="1">
      <formula>$B294=""</formula>
    </cfRule>
  </conditionalFormatting>
  <conditionalFormatting sqref="I294:I314">
    <cfRule type="expression" dxfId="15543" priority="14845" stopIfTrue="1">
      <formula>$B294=""</formula>
    </cfRule>
  </conditionalFormatting>
  <conditionalFormatting sqref="I294:I314">
    <cfRule type="expression" dxfId="15542" priority="14844" stopIfTrue="1">
      <formula>$B294=""</formula>
    </cfRule>
  </conditionalFormatting>
  <conditionalFormatting sqref="I407">
    <cfRule type="expression" dxfId="15541" priority="14843" stopIfTrue="1">
      <formula>$B407=""</formula>
    </cfRule>
  </conditionalFormatting>
  <conditionalFormatting sqref="I407">
    <cfRule type="expression" dxfId="15540" priority="14842" stopIfTrue="1">
      <formula>$B407=""</formula>
    </cfRule>
  </conditionalFormatting>
  <conditionalFormatting sqref="I407">
    <cfRule type="expression" dxfId="15539" priority="14841" stopIfTrue="1">
      <formula>$B407=""</formula>
    </cfRule>
  </conditionalFormatting>
  <conditionalFormatting sqref="I407">
    <cfRule type="expression" dxfId="15538" priority="14840" stopIfTrue="1">
      <formula>$B407=""</formula>
    </cfRule>
  </conditionalFormatting>
  <conditionalFormatting sqref="I407">
    <cfRule type="expression" dxfId="15537" priority="14839" stopIfTrue="1">
      <formula>$B407=""</formula>
    </cfRule>
  </conditionalFormatting>
  <conditionalFormatting sqref="I407">
    <cfRule type="expression" dxfId="15536" priority="14838" stopIfTrue="1">
      <formula>$B407=""</formula>
    </cfRule>
  </conditionalFormatting>
  <conditionalFormatting sqref="I407">
    <cfRule type="expression" dxfId="15535" priority="14837" stopIfTrue="1">
      <formula>$B407=""</formula>
    </cfRule>
  </conditionalFormatting>
  <conditionalFormatting sqref="I407">
    <cfRule type="expression" dxfId="15534" priority="14836" stopIfTrue="1">
      <formula>$B407=""</formula>
    </cfRule>
  </conditionalFormatting>
  <conditionalFormatting sqref="I407">
    <cfRule type="expression" dxfId="15533" priority="14835" stopIfTrue="1">
      <formula>$B407=""</formula>
    </cfRule>
  </conditionalFormatting>
  <conditionalFormatting sqref="I407">
    <cfRule type="expression" dxfId="15532" priority="14834" stopIfTrue="1">
      <formula>$B407=""</formula>
    </cfRule>
  </conditionalFormatting>
  <conditionalFormatting sqref="I407">
    <cfRule type="expression" dxfId="15531" priority="14833" stopIfTrue="1">
      <formula>$B407=""</formula>
    </cfRule>
  </conditionalFormatting>
  <conditionalFormatting sqref="I407">
    <cfRule type="expression" dxfId="15530" priority="14832" stopIfTrue="1">
      <formula>$B407=""</formula>
    </cfRule>
  </conditionalFormatting>
  <conditionalFormatting sqref="I407">
    <cfRule type="expression" dxfId="15529" priority="14831" stopIfTrue="1">
      <formula>$B407=""</formula>
    </cfRule>
  </conditionalFormatting>
  <conditionalFormatting sqref="I407">
    <cfRule type="expression" dxfId="15528" priority="14830" stopIfTrue="1">
      <formula>$B407=""</formula>
    </cfRule>
  </conditionalFormatting>
  <conditionalFormatting sqref="I407">
    <cfRule type="expression" dxfId="15527" priority="14829" stopIfTrue="1">
      <formula>$B407=""</formula>
    </cfRule>
  </conditionalFormatting>
  <conditionalFormatting sqref="I407">
    <cfRule type="expression" dxfId="15526" priority="14828" stopIfTrue="1">
      <formula>$B407=""</formula>
    </cfRule>
  </conditionalFormatting>
  <conditionalFormatting sqref="I407">
    <cfRule type="expression" dxfId="15525" priority="14827" stopIfTrue="1">
      <formula>$B407=""</formula>
    </cfRule>
  </conditionalFormatting>
  <conditionalFormatting sqref="I407">
    <cfRule type="expression" dxfId="15524" priority="14826" stopIfTrue="1">
      <formula>$B407=""</formula>
    </cfRule>
  </conditionalFormatting>
  <conditionalFormatting sqref="I407">
    <cfRule type="expression" dxfId="15523" priority="14825" stopIfTrue="1">
      <formula>$B407=""</formula>
    </cfRule>
  </conditionalFormatting>
  <conditionalFormatting sqref="I407">
    <cfRule type="expression" dxfId="15522" priority="14824" stopIfTrue="1">
      <formula>$B407=""</formula>
    </cfRule>
  </conditionalFormatting>
  <conditionalFormatting sqref="I407">
    <cfRule type="expression" dxfId="15521" priority="14823" stopIfTrue="1">
      <formula>$B407=""</formula>
    </cfRule>
  </conditionalFormatting>
  <conditionalFormatting sqref="I407">
    <cfRule type="expression" dxfId="15520" priority="14822" stopIfTrue="1">
      <formula>$B407=""</formula>
    </cfRule>
  </conditionalFormatting>
  <conditionalFormatting sqref="D407:H407">
    <cfRule type="expression" dxfId="15519" priority="14821" stopIfTrue="1">
      <formula>$B407=""</formula>
    </cfRule>
  </conditionalFormatting>
  <conditionalFormatting sqref="J407:M407">
    <cfRule type="expression" dxfId="15518" priority="14820" stopIfTrue="1">
      <formula>$B407=""</formula>
    </cfRule>
  </conditionalFormatting>
  <conditionalFormatting sqref="D407:M407">
    <cfRule type="expression" dxfId="15517" priority="14819" stopIfTrue="1">
      <formula>$B407=""</formula>
    </cfRule>
  </conditionalFormatting>
  <conditionalFormatting sqref="D407:M407">
    <cfRule type="expression" dxfId="15516" priority="14818" stopIfTrue="1">
      <formula>$B407=""</formula>
    </cfRule>
  </conditionalFormatting>
  <conditionalFormatting sqref="I407">
    <cfRule type="expression" dxfId="15515" priority="14817" stopIfTrue="1">
      <formula>$B407=""</formula>
    </cfRule>
  </conditionalFormatting>
  <conditionalFormatting sqref="D407:H407">
    <cfRule type="expression" dxfId="15514" priority="14816" stopIfTrue="1">
      <formula>$B407=""</formula>
    </cfRule>
  </conditionalFormatting>
  <conditionalFormatting sqref="J407:M407">
    <cfRule type="expression" dxfId="15513" priority="14815" stopIfTrue="1">
      <formula>$B407=""</formula>
    </cfRule>
  </conditionalFormatting>
  <conditionalFormatting sqref="J407:M407">
    <cfRule type="expression" dxfId="15512" priority="14814" stopIfTrue="1">
      <formula>$B407=""</formula>
    </cfRule>
  </conditionalFormatting>
  <conditionalFormatting sqref="I407">
    <cfRule type="expression" dxfId="15511" priority="14813" stopIfTrue="1">
      <formula>$B407=""</formula>
    </cfRule>
  </conditionalFormatting>
  <conditionalFormatting sqref="I407">
    <cfRule type="expression" dxfId="15510" priority="14812" stopIfTrue="1">
      <formula>$B407=""</formula>
    </cfRule>
  </conditionalFormatting>
  <conditionalFormatting sqref="I407">
    <cfRule type="expression" dxfId="15509" priority="14811" stopIfTrue="1">
      <formula>$B407=""</formula>
    </cfRule>
  </conditionalFormatting>
  <conditionalFormatting sqref="I407">
    <cfRule type="expression" dxfId="15508" priority="14810" stopIfTrue="1">
      <formula>$B407=""</formula>
    </cfRule>
  </conditionalFormatting>
  <conditionalFormatting sqref="I407">
    <cfRule type="expression" dxfId="15507" priority="14809" stopIfTrue="1">
      <formula>$B407=""</formula>
    </cfRule>
  </conditionalFormatting>
  <conditionalFormatting sqref="I407">
    <cfRule type="expression" dxfId="15506" priority="14808" stopIfTrue="1">
      <formula>$B407=""</formula>
    </cfRule>
  </conditionalFormatting>
  <conditionalFormatting sqref="I407">
    <cfRule type="expression" dxfId="15505" priority="14807" stopIfTrue="1">
      <formula>$B407=""</formula>
    </cfRule>
  </conditionalFormatting>
  <conditionalFormatting sqref="I407">
    <cfRule type="expression" dxfId="15504" priority="14806" stopIfTrue="1">
      <formula>$B407=""</formula>
    </cfRule>
  </conditionalFormatting>
  <conditionalFormatting sqref="I407">
    <cfRule type="expression" dxfId="15503" priority="14805" stopIfTrue="1">
      <formula>$B407=""</formula>
    </cfRule>
  </conditionalFormatting>
  <conditionalFormatting sqref="I407">
    <cfRule type="expression" dxfId="15502" priority="14804" stopIfTrue="1">
      <formula>$B407=""</formula>
    </cfRule>
  </conditionalFormatting>
  <conditionalFormatting sqref="I407">
    <cfRule type="expression" dxfId="15501" priority="14803" stopIfTrue="1">
      <formula>$B407=""</formula>
    </cfRule>
  </conditionalFormatting>
  <conditionalFormatting sqref="I407">
    <cfRule type="expression" dxfId="15500" priority="14802" stopIfTrue="1">
      <formula>$B407=""</formula>
    </cfRule>
  </conditionalFormatting>
  <conditionalFormatting sqref="I407">
    <cfRule type="expression" dxfId="15499" priority="14801" stopIfTrue="1">
      <formula>$B407=""</formula>
    </cfRule>
  </conditionalFormatting>
  <conditionalFormatting sqref="I407">
    <cfRule type="expression" dxfId="15498" priority="14800" stopIfTrue="1">
      <formula>$B407=""</formula>
    </cfRule>
  </conditionalFormatting>
  <conditionalFormatting sqref="I407">
    <cfRule type="expression" dxfId="15497" priority="14799" stopIfTrue="1">
      <formula>$B407=""</formula>
    </cfRule>
  </conditionalFormatting>
  <conditionalFormatting sqref="I407">
    <cfRule type="expression" dxfId="15496" priority="14798" stopIfTrue="1">
      <formula>$B407=""</formula>
    </cfRule>
  </conditionalFormatting>
  <conditionalFormatting sqref="I407">
    <cfRule type="expression" dxfId="15495" priority="14797" stopIfTrue="1">
      <formula>$B407=""</formula>
    </cfRule>
  </conditionalFormatting>
  <conditionalFormatting sqref="I407">
    <cfRule type="expression" dxfId="15494" priority="14796" stopIfTrue="1">
      <formula>$B407=""</formula>
    </cfRule>
  </conditionalFormatting>
  <conditionalFormatting sqref="I407">
    <cfRule type="expression" dxfId="15493" priority="14795" stopIfTrue="1">
      <formula>$B407=""</formula>
    </cfRule>
  </conditionalFormatting>
  <conditionalFormatting sqref="I407">
    <cfRule type="expression" dxfId="15492" priority="14794" stopIfTrue="1">
      <formula>$B407=""</formula>
    </cfRule>
  </conditionalFormatting>
  <conditionalFormatting sqref="I407">
    <cfRule type="expression" dxfId="15491" priority="14793" stopIfTrue="1">
      <formula>$B407=""</formula>
    </cfRule>
  </conditionalFormatting>
  <conditionalFormatting sqref="I407">
    <cfRule type="expression" dxfId="15490" priority="14792" stopIfTrue="1">
      <formula>$B407=""</formula>
    </cfRule>
  </conditionalFormatting>
  <conditionalFormatting sqref="I407">
    <cfRule type="expression" dxfId="15489" priority="14791" stopIfTrue="1">
      <formula>$B407=""</formula>
    </cfRule>
  </conditionalFormatting>
  <conditionalFormatting sqref="I407">
    <cfRule type="expression" dxfId="15488" priority="14790" stopIfTrue="1">
      <formula>$B407=""</formula>
    </cfRule>
  </conditionalFormatting>
  <conditionalFormatting sqref="I407">
    <cfRule type="expression" dxfId="15487" priority="14789" stopIfTrue="1">
      <formula>$B407=""</formula>
    </cfRule>
  </conditionalFormatting>
  <conditionalFormatting sqref="I407">
    <cfRule type="expression" dxfId="15486" priority="14788" stopIfTrue="1">
      <formula>$B407=""</formula>
    </cfRule>
  </conditionalFormatting>
  <conditionalFormatting sqref="I407">
    <cfRule type="expression" dxfId="15485" priority="14787" stopIfTrue="1">
      <formula>$B407=""</formula>
    </cfRule>
  </conditionalFormatting>
  <conditionalFormatting sqref="I407">
    <cfRule type="expression" dxfId="15484" priority="14786" stopIfTrue="1">
      <formula>$B407=""</formula>
    </cfRule>
  </conditionalFormatting>
  <conditionalFormatting sqref="I407">
    <cfRule type="expression" dxfId="15483" priority="14785" stopIfTrue="1">
      <formula>$B407=""</formula>
    </cfRule>
  </conditionalFormatting>
  <conditionalFormatting sqref="I407">
    <cfRule type="expression" dxfId="15482" priority="14784" stopIfTrue="1">
      <formula>$B407=""</formula>
    </cfRule>
  </conditionalFormatting>
  <conditionalFormatting sqref="I407:I426">
    <cfRule type="expression" dxfId="15481" priority="14783" stopIfTrue="1">
      <formula>$B407=""</formula>
    </cfRule>
  </conditionalFormatting>
  <conditionalFormatting sqref="I407:I426">
    <cfRule type="expression" dxfId="15480" priority="14782" stopIfTrue="1">
      <formula>$B407=""</formula>
    </cfRule>
  </conditionalFormatting>
  <conditionalFormatting sqref="I407:I426">
    <cfRule type="expression" dxfId="15479" priority="14781" stopIfTrue="1">
      <formula>$B407=""</formula>
    </cfRule>
  </conditionalFormatting>
  <conditionalFormatting sqref="I407:I426">
    <cfRule type="expression" dxfId="15478" priority="14780" stopIfTrue="1">
      <formula>$B407=""</formula>
    </cfRule>
  </conditionalFormatting>
  <conditionalFormatting sqref="I407:I426">
    <cfRule type="expression" dxfId="15477" priority="14779" stopIfTrue="1">
      <formula>$B407=""</formula>
    </cfRule>
  </conditionalFormatting>
  <conditionalFormatting sqref="I407:I426">
    <cfRule type="expression" dxfId="15476" priority="14778" stopIfTrue="1">
      <formula>$B407=""</formula>
    </cfRule>
  </conditionalFormatting>
  <conditionalFormatting sqref="I407:I426">
    <cfRule type="expression" dxfId="15475" priority="14777" stopIfTrue="1">
      <formula>$B407=""</formula>
    </cfRule>
  </conditionalFormatting>
  <conditionalFormatting sqref="I407:I426">
    <cfRule type="expression" dxfId="15474" priority="14776" stopIfTrue="1">
      <formula>$B407=""</formula>
    </cfRule>
  </conditionalFormatting>
  <conditionalFormatting sqref="I407:I426">
    <cfRule type="expression" dxfId="15473" priority="14775" stopIfTrue="1">
      <formula>$B407=""</formula>
    </cfRule>
  </conditionalFormatting>
  <conditionalFormatting sqref="I407:I426">
    <cfRule type="expression" dxfId="15472" priority="14774" stopIfTrue="1">
      <formula>$B407=""</formula>
    </cfRule>
  </conditionalFormatting>
  <conditionalFormatting sqref="I407:I426">
    <cfRule type="expression" dxfId="15471" priority="14773" stopIfTrue="1">
      <formula>$B407=""</formula>
    </cfRule>
  </conditionalFormatting>
  <conditionalFormatting sqref="I407:I426">
    <cfRule type="expression" dxfId="15470" priority="14772" stopIfTrue="1">
      <formula>$B407=""</formula>
    </cfRule>
  </conditionalFormatting>
  <conditionalFormatting sqref="I407:I426">
    <cfRule type="expression" dxfId="15469" priority="14771" stopIfTrue="1">
      <formula>$B407=""</formula>
    </cfRule>
  </conditionalFormatting>
  <conditionalFormatting sqref="I407:I426">
    <cfRule type="expression" dxfId="15468" priority="14770" stopIfTrue="1">
      <formula>$B407=""</formula>
    </cfRule>
  </conditionalFormatting>
  <conditionalFormatting sqref="I407:I426">
    <cfRule type="expression" dxfId="15467" priority="14769" stopIfTrue="1">
      <formula>$B407=""</formula>
    </cfRule>
  </conditionalFormatting>
  <conditionalFormatting sqref="I407:I426">
    <cfRule type="expression" dxfId="15466" priority="14768" stopIfTrue="1">
      <formula>$B407=""</formula>
    </cfRule>
  </conditionalFormatting>
  <conditionalFormatting sqref="I407:I426">
    <cfRule type="expression" dxfId="15465" priority="14767" stopIfTrue="1">
      <formula>$B407=""</formula>
    </cfRule>
  </conditionalFormatting>
  <conditionalFormatting sqref="I407:I426">
    <cfRule type="expression" dxfId="15464" priority="14766" stopIfTrue="1">
      <formula>$B407=""</formula>
    </cfRule>
  </conditionalFormatting>
  <conditionalFormatting sqref="I407:I426">
    <cfRule type="expression" dxfId="15463" priority="14765" stopIfTrue="1">
      <formula>$B407=""</formula>
    </cfRule>
  </conditionalFormatting>
  <conditionalFormatting sqref="I407:I426">
    <cfRule type="expression" dxfId="15462" priority="14764" stopIfTrue="1">
      <formula>$B407=""</formula>
    </cfRule>
  </conditionalFormatting>
  <conditionalFormatting sqref="I407:I426">
    <cfRule type="expression" dxfId="15461" priority="14763" stopIfTrue="1">
      <formula>$B407=""</formula>
    </cfRule>
  </conditionalFormatting>
  <conditionalFormatting sqref="I407:I426">
    <cfRule type="expression" dxfId="15460" priority="14762" stopIfTrue="1">
      <formula>$B407=""</formula>
    </cfRule>
  </conditionalFormatting>
  <conditionalFormatting sqref="D407:H411">
    <cfRule type="expression" dxfId="15459" priority="14761" stopIfTrue="1">
      <formula>$B407=""</formula>
    </cfRule>
  </conditionalFormatting>
  <conditionalFormatting sqref="J407:M411">
    <cfRule type="expression" dxfId="15458" priority="14760" stopIfTrue="1">
      <formula>$B407=""</formula>
    </cfRule>
  </conditionalFormatting>
  <conditionalFormatting sqref="D407:M411 I409:I426">
    <cfRule type="expression" dxfId="15457" priority="14759" stopIfTrue="1">
      <formula>$B407=""</formula>
    </cfRule>
  </conditionalFormatting>
  <conditionalFormatting sqref="D407:M411 I409:I426">
    <cfRule type="expression" dxfId="15456" priority="14758" stopIfTrue="1">
      <formula>$B407=""</formula>
    </cfRule>
  </conditionalFormatting>
  <conditionalFormatting sqref="I407:I426">
    <cfRule type="expression" dxfId="15455" priority="14757" stopIfTrue="1">
      <formula>$B407=""</formula>
    </cfRule>
  </conditionalFormatting>
  <conditionalFormatting sqref="D407:H411">
    <cfRule type="expression" dxfId="15454" priority="14756" stopIfTrue="1">
      <formula>$B407=""</formula>
    </cfRule>
  </conditionalFormatting>
  <conditionalFormatting sqref="J407:M407">
    <cfRule type="expression" dxfId="15453" priority="14755" stopIfTrue="1">
      <formula>$B407=""</formula>
    </cfRule>
  </conditionalFormatting>
  <conditionalFormatting sqref="J408:M409">
    <cfRule type="expression" dxfId="15452" priority="14754" stopIfTrue="1">
      <formula>$B408=""</formula>
    </cfRule>
  </conditionalFormatting>
  <conditionalFormatting sqref="J407:M407">
    <cfRule type="expression" dxfId="15451" priority="14753" stopIfTrue="1">
      <formula>$B407=""</formula>
    </cfRule>
  </conditionalFormatting>
  <conditionalFormatting sqref="J408:M408">
    <cfRule type="expression" dxfId="15450" priority="14752" stopIfTrue="1">
      <formula>$B408=""</formula>
    </cfRule>
  </conditionalFormatting>
  <conditionalFormatting sqref="I409">
    <cfRule type="expression" dxfId="15449" priority="14751" stopIfTrue="1">
      <formula>$B409=""</formula>
    </cfRule>
  </conditionalFormatting>
  <conditionalFormatting sqref="I409">
    <cfRule type="expression" dxfId="15448" priority="14750" stopIfTrue="1">
      <formula>$B409=""</formula>
    </cfRule>
  </conditionalFormatting>
  <conditionalFormatting sqref="I409">
    <cfRule type="expression" dxfId="15447" priority="14749" stopIfTrue="1">
      <formula>$B409=""</formula>
    </cfRule>
  </conditionalFormatting>
  <conditionalFormatting sqref="D409:H409">
    <cfRule type="expression" dxfId="15446" priority="14748" stopIfTrue="1">
      <formula>$B409=""</formula>
    </cfRule>
  </conditionalFormatting>
  <conditionalFormatting sqref="J409:M409">
    <cfRule type="expression" dxfId="15445" priority="14747" stopIfTrue="1">
      <formula>$B409=""</formula>
    </cfRule>
  </conditionalFormatting>
  <conditionalFormatting sqref="I409">
    <cfRule type="expression" dxfId="15444" priority="14746" stopIfTrue="1">
      <formula>$B409=""</formula>
    </cfRule>
  </conditionalFormatting>
  <conditionalFormatting sqref="I409">
    <cfRule type="expression" dxfId="15443" priority="14745" stopIfTrue="1">
      <formula>$B409=""</formula>
    </cfRule>
  </conditionalFormatting>
  <conditionalFormatting sqref="J409:M409">
    <cfRule type="expression" dxfId="15442" priority="14744" stopIfTrue="1">
      <formula>$B409=""</formula>
    </cfRule>
  </conditionalFormatting>
  <conditionalFormatting sqref="J410:M411">
    <cfRule type="expression" dxfId="15441" priority="14743" stopIfTrue="1">
      <formula>$B410=""</formula>
    </cfRule>
  </conditionalFormatting>
  <conditionalFormatting sqref="J409:M409">
    <cfRule type="expression" dxfId="15440" priority="14742" stopIfTrue="1">
      <formula>$B409=""</formula>
    </cfRule>
  </conditionalFormatting>
  <conditionalFormatting sqref="J410:M410">
    <cfRule type="expression" dxfId="15439" priority="14741" stopIfTrue="1">
      <formula>$B410=""</formula>
    </cfRule>
  </conditionalFormatting>
  <conditionalFormatting sqref="I411">
    <cfRule type="expression" dxfId="15438" priority="14740" stopIfTrue="1">
      <formula>$B411=""</formula>
    </cfRule>
  </conditionalFormatting>
  <conditionalFormatting sqref="I411">
    <cfRule type="expression" dxfId="15437" priority="14739" stopIfTrue="1">
      <formula>$B411=""</formula>
    </cfRule>
  </conditionalFormatting>
  <conditionalFormatting sqref="I411">
    <cfRule type="expression" dxfId="15436" priority="14738" stopIfTrue="1">
      <formula>$B411=""</formula>
    </cfRule>
  </conditionalFormatting>
  <conditionalFormatting sqref="D411:H411">
    <cfRule type="expression" dxfId="15435" priority="14737" stopIfTrue="1">
      <formula>$B411=""</formula>
    </cfRule>
  </conditionalFormatting>
  <conditionalFormatting sqref="J411:M411">
    <cfRule type="expression" dxfId="15434" priority="14736" stopIfTrue="1">
      <formula>$B411=""</formula>
    </cfRule>
  </conditionalFormatting>
  <conditionalFormatting sqref="I411">
    <cfRule type="expression" dxfId="15433" priority="14735" stopIfTrue="1">
      <formula>$B411=""</formula>
    </cfRule>
  </conditionalFormatting>
  <conditionalFormatting sqref="I411">
    <cfRule type="expression" dxfId="15432" priority="14734" stopIfTrue="1">
      <formula>$B411=""</formula>
    </cfRule>
  </conditionalFormatting>
  <conditionalFormatting sqref="I411:I416">
    <cfRule type="expression" dxfId="15431" priority="14733" stopIfTrue="1">
      <formula>$B411=""</formula>
    </cfRule>
  </conditionalFormatting>
  <conditionalFormatting sqref="I411:I416">
    <cfRule type="expression" dxfId="15430" priority="14732" stopIfTrue="1">
      <formula>$B411=""</formula>
    </cfRule>
  </conditionalFormatting>
  <conditionalFormatting sqref="I411:I416">
    <cfRule type="expression" dxfId="15429" priority="14731" stopIfTrue="1">
      <formula>$B411=""</formula>
    </cfRule>
  </conditionalFormatting>
  <conditionalFormatting sqref="I411:I416">
    <cfRule type="expression" dxfId="15428" priority="14730" stopIfTrue="1">
      <formula>$B411=""</formula>
    </cfRule>
  </conditionalFormatting>
  <conditionalFormatting sqref="I411:I416">
    <cfRule type="expression" dxfId="15427" priority="14729" stopIfTrue="1">
      <formula>$B411=""</formula>
    </cfRule>
  </conditionalFormatting>
  <conditionalFormatting sqref="I411:I416">
    <cfRule type="expression" dxfId="15426" priority="14728" stopIfTrue="1">
      <formula>$B411=""</formula>
    </cfRule>
  </conditionalFormatting>
  <conditionalFormatting sqref="I411:I416">
    <cfRule type="expression" dxfId="15425" priority="14727" stopIfTrue="1">
      <formula>$B411=""</formula>
    </cfRule>
  </conditionalFormatting>
  <conditionalFormatting sqref="I411:I416">
    <cfRule type="expression" dxfId="15424" priority="14726" stopIfTrue="1">
      <formula>$B411=""</formula>
    </cfRule>
  </conditionalFormatting>
  <conditionalFormatting sqref="I411:I416">
    <cfRule type="expression" dxfId="15423" priority="14725" stopIfTrue="1">
      <formula>$B411=""</formula>
    </cfRule>
  </conditionalFormatting>
  <conditionalFormatting sqref="I411:I416">
    <cfRule type="expression" dxfId="15422" priority="14724" stopIfTrue="1">
      <formula>$B411=""</formula>
    </cfRule>
  </conditionalFormatting>
  <conditionalFormatting sqref="I411:I416">
    <cfRule type="expression" dxfId="15421" priority="14723" stopIfTrue="1">
      <formula>$B411=""</formula>
    </cfRule>
  </conditionalFormatting>
  <conditionalFormatting sqref="I411:I416">
    <cfRule type="expression" dxfId="15420" priority="14722" stopIfTrue="1">
      <formula>$B411=""</formula>
    </cfRule>
  </conditionalFormatting>
  <conditionalFormatting sqref="I411:I416">
    <cfRule type="expression" dxfId="15419" priority="14721" stopIfTrue="1">
      <formula>$B411=""</formula>
    </cfRule>
  </conditionalFormatting>
  <conditionalFormatting sqref="I411:I416">
    <cfRule type="expression" dxfId="15418" priority="14720" stopIfTrue="1">
      <formula>$B411=""</formula>
    </cfRule>
  </conditionalFormatting>
  <conditionalFormatting sqref="I411:I416">
    <cfRule type="expression" dxfId="15417" priority="14719" stopIfTrue="1">
      <formula>$B411=""</formula>
    </cfRule>
  </conditionalFormatting>
  <conditionalFormatting sqref="I411:I416">
    <cfRule type="expression" dxfId="15416" priority="14718" stopIfTrue="1">
      <formula>$B411=""</formula>
    </cfRule>
  </conditionalFormatting>
  <conditionalFormatting sqref="I411:I416">
    <cfRule type="expression" dxfId="15415" priority="14717" stopIfTrue="1">
      <formula>$B411=""</formula>
    </cfRule>
  </conditionalFormatting>
  <conditionalFormatting sqref="I411:I416">
    <cfRule type="expression" dxfId="15414" priority="14716" stopIfTrue="1">
      <formula>$B411=""</formula>
    </cfRule>
  </conditionalFormatting>
  <conditionalFormatting sqref="I411:I416">
    <cfRule type="expression" dxfId="15413" priority="14715" stopIfTrue="1">
      <formula>$B411=""</formula>
    </cfRule>
  </conditionalFormatting>
  <conditionalFormatting sqref="D413:H425">
    <cfRule type="expression" dxfId="15412" priority="14714" stopIfTrue="1">
      <formula>$B413=""</formula>
    </cfRule>
  </conditionalFormatting>
  <conditionalFormatting sqref="I411:I426">
    <cfRule type="expression" dxfId="15411" priority="14713" stopIfTrue="1">
      <formula>$B411=""</formula>
    </cfRule>
  </conditionalFormatting>
  <conditionalFormatting sqref="I411:I426">
    <cfRule type="expression" dxfId="15410" priority="14712" stopIfTrue="1">
      <formula>$B411=""</formula>
    </cfRule>
  </conditionalFormatting>
  <conditionalFormatting sqref="I411:I426">
    <cfRule type="expression" dxfId="15409" priority="14711" stopIfTrue="1">
      <formula>$B411=""</formula>
    </cfRule>
  </conditionalFormatting>
  <conditionalFormatting sqref="J411:M417">
    <cfRule type="expression" dxfId="15408" priority="14710" stopIfTrue="1">
      <formula>$B411=""</formula>
    </cfRule>
  </conditionalFormatting>
  <conditionalFormatting sqref="D411:M417 I418:I426">
    <cfRule type="expression" dxfId="15407" priority="14709" stopIfTrue="1">
      <formula>$B411=""</formula>
    </cfRule>
  </conditionalFormatting>
  <conditionalFormatting sqref="D411:M417 I418:I426">
    <cfRule type="expression" dxfId="15406" priority="14708" stopIfTrue="1">
      <formula>$B411=""</formula>
    </cfRule>
  </conditionalFormatting>
  <conditionalFormatting sqref="I411:I426">
    <cfRule type="expression" dxfId="15405" priority="14707" stopIfTrue="1">
      <formula>$B411=""</formula>
    </cfRule>
  </conditionalFormatting>
  <conditionalFormatting sqref="D411:H411">
    <cfRule type="expression" dxfId="15404" priority="14706" stopIfTrue="1">
      <formula>$B411=""</formula>
    </cfRule>
  </conditionalFormatting>
  <conditionalFormatting sqref="D412:H416">
    <cfRule type="expression" dxfId="15403" priority="14705" stopIfTrue="1">
      <formula>$B412=""</formula>
    </cfRule>
  </conditionalFormatting>
  <conditionalFormatting sqref="J411:M414">
    <cfRule type="expression" dxfId="15402" priority="14704" stopIfTrue="1">
      <formula>$B411=""</formula>
    </cfRule>
  </conditionalFormatting>
  <conditionalFormatting sqref="J415:M416">
    <cfRule type="expression" dxfId="15401" priority="14703" stopIfTrue="1">
      <formula>$B415=""</formula>
    </cfRule>
  </conditionalFormatting>
  <conditionalFormatting sqref="D417:H417">
    <cfRule type="expression" dxfId="15400" priority="14702" stopIfTrue="1">
      <formula>$B417=""</formula>
    </cfRule>
  </conditionalFormatting>
  <conditionalFormatting sqref="J417:M417">
    <cfRule type="expression" dxfId="15399" priority="14701" stopIfTrue="1">
      <formula>$B417=""</formula>
    </cfRule>
  </conditionalFormatting>
  <conditionalFormatting sqref="D411:H412">
    <cfRule type="expression" dxfId="15398" priority="14700" stopIfTrue="1">
      <formula>$B411=""</formula>
    </cfRule>
  </conditionalFormatting>
  <conditionalFormatting sqref="J411:M414">
    <cfRule type="expression" dxfId="15397" priority="14699" stopIfTrue="1">
      <formula>$B411=""</formula>
    </cfRule>
  </conditionalFormatting>
  <conditionalFormatting sqref="J415:M415">
    <cfRule type="expression" dxfId="15396" priority="14698" stopIfTrue="1">
      <formula>$B415=""</formula>
    </cfRule>
  </conditionalFormatting>
  <conditionalFormatting sqref="I416">
    <cfRule type="expression" dxfId="15395" priority="14697" stopIfTrue="1">
      <formula>$B416=""</formula>
    </cfRule>
  </conditionalFormatting>
  <conditionalFormatting sqref="I416">
    <cfRule type="expression" dxfId="15394" priority="14696" stopIfTrue="1">
      <formula>$B416=""</formula>
    </cfRule>
  </conditionalFormatting>
  <conditionalFormatting sqref="I416">
    <cfRule type="expression" dxfId="15393" priority="14695" stopIfTrue="1">
      <formula>$B416=""</formula>
    </cfRule>
  </conditionalFormatting>
  <conditionalFormatting sqref="D416:H417">
    <cfRule type="expression" dxfId="15392" priority="14694" stopIfTrue="1">
      <formula>$B416=""</formula>
    </cfRule>
  </conditionalFormatting>
  <conditionalFormatting sqref="J416:M417">
    <cfRule type="expression" dxfId="15391" priority="14693" stopIfTrue="1">
      <formula>$B416=""</formula>
    </cfRule>
  </conditionalFormatting>
  <conditionalFormatting sqref="I416">
    <cfRule type="expression" dxfId="15390" priority="14692" stopIfTrue="1">
      <formula>$B416=""</formula>
    </cfRule>
  </conditionalFormatting>
  <conditionalFormatting sqref="I416">
    <cfRule type="expression" dxfId="15389" priority="14691" stopIfTrue="1">
      <formula>$B416=""</formula>
    </cfRule>
  </conditionalFormatting>
  <conditionalFormatting sqref="J417:M425">
    <cfRule type="expression" dxfId="15388" priority="14690" stopIfTrue="1">
      <formula>$B417=""</formula>
    </cfRule>
  </conditionalFormatting>
  <conditionalFormatting sqref="D417:M425 I423:I426">
    <cfRule type="expression" dxfId="15387" priority="14689" stopIfTrue="1">
      <formula>$B417=""</formula>
    </cfRule>
  </conditionalFormatting>
  <conditionalFormatting sqref="D417:M425 I423:I426">
    <cfRule type="expression" dxfId="15386" priority="14688" stopIfTrue="1">
      <formula>$B417=""</formula>
    </cfRule>
  </conditionalFormatting>
  <conditionalFormatting sqref="I417:I426">
    <cfRule type="expression" dxfId="15385" priority="14687" stopIfTrue="1">
      <formula>$B417=""</formula>
    </cfRule>
  </conditionalFormatting>
  <conditionalFormatting sqref="D417:H418">
    <cfRule type="expression" dxfId="15384" priority="14686" stopIfTrue="1">
      <formula>$B417=""</formula>
    </cfRule>
  </conditionalFormatting>
  <conditionalFormatting sqref="D419:H425">
    <cfRule type="expression" dxfId="15383" priority="14685" stopIfTrue="1">
      <formula>$B419=""</formula>
    </cfRule>
  </conditionalFormatting>
  <conditionalFormatting sqref="J417:M421">
    <cfRule type="expression" dxfId="15382" priority="14684" stopIfTrue="1">
      <formula>$B417=""</formula>
    </cfRule>
  </conditionalFormatting>
  <conditionalFormatting sqref="J422:M423">
    <cfRule type="expression" dxfId="15381" priority="14683" stopIfTrue="1">
      <formula>$B422=""</formula>
    </cfRule>
  </conditionalFormatting>
  <conditionalFormatting sqref="D418:H419">
    <cfRule type="expression" dxfId="15380" priority="14682" stopIfTrue="1">
      <formula>$B418=""</formula>
    </cfRule>
  </conditionalFormatting>
  <conditionalFormatting sqref="J418:M421">
    <cfRule type="expression" dxfId="15379" priority="14681" stopIfTrue="1">
      <formula>$B418=""</formula>
    </cfRule>
  </conditionalFormatting>
  <conditionalFormatting sqref="J422:M422">
    <cfRule type="expression" dxfId="15378" priority="14680" stopIfTrue="1">
      <formula>$B422=""</formula>
    </cfRule>
  </conditionalFormatting>
  <conditionalFormatting sqref="I423">
    <cfRule type="expression" dxfId="15377" priority="14679" stopIfTrue="1">
      <formula>$B423=""</formula>
    </cfRule>
  </conditionalFormatting>
  <conditionalFormatting sqref="I423">
    <cfRule type="expression" dxfId="15376" priority="14678" stopIfTrue="1">
      <formula>$B423=""</formula>
    </cfRule>
  </conditionalFormatting>
  <conditionalFormatting sqref="I423">
    <cfRule type="expression" dxfId="15375" priority="14677" stopIfTrue="1">
      <formula>$B423=""</formula>
    </cfRule>
  </conditionalFormatting>
  <conditionalFormatting sqref="D423:H423">
    <cfRule type="expression" dxfId="15374" priority="14676" stopIfTrue="1">
      <formula>$B423=""</formula>
    </cfRule>
  </conditionalFormatting>
  <conditionalFormatting sqref="J423:M423">
    <cfRule type="expression" dxfId="15373" priority="14675" stopIfTrue="1">
      <formula>$B423=""</formula>
    </cfRule>
  </conditionalFormatting>
  <conditionalFormatting sqref="I423">
    <cfRule type="expression" dxfId="15372" priority="14674" stopIfTrue="1">
      <formula>$B423=""</formula>
    </cfRule>
  </conditionalFormatting>
  <conditionalFormatting sqref="I423">
    <cfRule type="expression" dxfId="15371" priority="14673" stopIfTrue="1">
      <formula>$B423=""</formula>
    </cfRule>
  </conditionalFormatting>
  <conditionalFormatting sqref="I411:I426">
    <cfRule type="expression" dxfId="15370" priority="14672" stopIfTrue="1">
      <formula>$B411=""</formula>
    </cfRule>
  </conditionalFormatting>
  <conditionalFormatting sqref="I411:I426">
    <cfRule type="expression" dxfId="15369" priority="14671" stopIfTrue="1">
      <formula>$B411=""</formula>
    </cfRule>
  </conditionalFormatting>
  <conditionalFormatting sqref="I411:I426">
    <cfRule type="expression" dxfId="15368" priority="14670" stopIfTrue="1">
      <formula>$B411=""</formula>
    </cfRule>
  </conditionalFormatting>
  <conditionalFormatting sqref="I411:I426">
    <cfRule type="expression" dxfId="15367" priority="14669" stopIfTrue="1">
      <formula>$B411=""</formula>
    </cfRule>
  </conditionalFormatting>
  <conditionalFormatting sqref="I411:I426">
    <cfRule type="expression" dxfId="15366" priority="14668" stopIfTrue="1">
      <formula>$B411=""</formula>
    </cfRule>
  </conditionalFormatting>
  <conditionalFormatting sqref="I418:I420">
    <cfRule type="expression" dxfId="15365" priority="14667" stopIfTrue="1">
      <formula>$B418=""</formula>
    </cfRule>
  </conditionalFormatting>
  <conditionalFormatting sqref="I418:I420">
    <cfRule type="expression" dxfId="15364" priority="14666" stopIfTrue="1">
      <formula>$B418=""</formula>
    </cfRule>
  </conditionalFormatting>
  <conditionalFormatting sqref="I418:I420">
    <cfRule type="expression" dxfId="15363" priority="14665" stopIfTrue="1">
      <formula>$B418=""</formula>
    </cfRule>
  </conditionalFormatting>
  <conditionalFormatting sqref="I411:I426">
    <cfRule type="expression" dxfId="15362" priority="14664" stopIfTrue="1">
      <formula>$B411=""</formula>
    </cfRule>
  </conditionalFormatting>
  <conditionalFormatting sqref="I411:I426">
    <cfRule type="expression" dxfId="15361" priority="14663" stopIfTrue="1">
      <formula>$B411=""</formula>
    </cfRule>
  </conditionalFormatting>
  <conditionalFormatting sqref="I411:I426">
    <cfRule type="expression" dxfId="15360" priority="14662" stopIfTrue="1">
      <formula>$B411=""</formula>
    </cfRule>
  </conditionalFormatting>
  <conditionalFormatting sqref="I411:I426">
    <cfRule type="expression" dxfId="15359" priority="14661" stopIfTrue="1">
      <formula>$B411=""</formula>
    </cfRule>
  </conditionalFormatting>
  <conditionalFormatting sqref="I411:I426">
    <cfRule type="expression" dxfId="15358" priority="14660" stopIfTrue="1">
      <formula>$B411=""</formula>
    </cfRule>
  </conditionalFormatting>
  <conditionalFormatting sqref="I411:I426">
    <cfRule type="expression" dxfId="15357" priority="14659" stopIfTrue="1">
      <formula>$B411=""</formula>
    </cfRule>
  </conditionalFormatting>
  <conditionalFormatting sqref="I411:I426">
    <cfRule type="expression" dxfId="15356" priority="14658" stopIfTrue="1">
      <formula>$B411=""</formula>
    </cfRule>
  </conditionalFormatting>
  <conditionalFormatting sqref="I411:I426">
    <cfRule type="expression" dxfId="15355" priority="14657" stopIfTrue="1">
      <formula>$B411=""</formula>
    </cfRule>
  </conditionalFormatting>
  <conditionalFormatting sqref="J423:M423">
    <cfRule type="expression" dxfId="15354" priority="14656" stopIfTrue="1">
      <formula>$B423=""</formula>
    </cfRule>
  </conditionalFormatting>
  <conditionalFormatting sqref="J424:M425">
    <cfRule type="expression" dxfId="15353" priority="14655" stopIfTrue="1">
      <formula>$B424=""</formula>
    </cfRule>
  </conditionalFormatting>
  <conditionalFormatting sqref="J423:M423">
    <cfRule type="expression" dxfId="15352" priority="14654" stopIfTrue="1">
      <formula>$B423=""</formula>
    </cfRule>
  </conditionalFormatting>
  <conditionalFormatting sqref="J424:M424">
    <cfRule type="expression" dxfId="15351" priority="14653" stopIfTrue="1">
      <formula>$B424=""</formula>
    </cfRule>
  </conditionalFormatting>
  <conditionalFormatting sqref="I425">
    <cfRule type="expression" dxfId="15350" priority="14652" stopIfTrue="1">
      <formula>$B425=""</formula>
    </cfRule>
  </conditionalFormatting>
  <conditionalFormatting sqref="I425">
    <cfRule type="expression" dxfId="15349" priority="14651" stopIfTrue="1">
      <formula>$B425=""</formula>
    </cfRule>
  </conditionalFormatting>
  <conditionalFormatting sqref="I425">
    <cfRule type="expression" dxfId="15348" priority="14650" stopIfTrue="1">
      <formula>$B425=""</formula>
    </cfRule>
  </conditionalFormatting>
  <conditionalFormatting sqref="D425:H425">
    <cfRule type="expression" dxfId="15347" priority="14649" stopIfTrue="1">
      <formula>$B425=""</formula>
    </cfRule>
  </conditionalFormatting>
  <conditionalFormatting sqref="J425:M425">
    <cfRule type="expression" dxfId="15346" priority="14648" stopIfTrue="1">
      <formula>$B425=""</formula>
    </cfRule>
  </conditionalFormatting>
  <conditionalFormatting sqref="I425">
    <cfRule type="expression" dxfId="15345" priority="14647" stopIfTrue="1">
      <formula>$B425=""</formula>
    </cfRule>
  </conditionalFormatting>
  <conditionalFormatting sqref="I425">
    <cfRule type="expression" dxfId="15344" priority="14646" stopIfTrue="1">
      <formula>$B425=""</formula>
    </cfRule>
  </conditionalFormatting>
  <conditionalFormatting sqref="I425:I444">
    <cfRule type="expression" dxfId="15343" priority="14645" stopIfTrue="1">
      <formula>$B425=""</formula>
    </cfRule>
  </conditionalFormatting>
  <conditionalFormatting sqref="I425:I444">
    <cfRule type="expression" dxfId="15342" priority="14644" stopIfTrue="1">
      <formula>$B425=""</formula>
    </cfRule>
  </conditionalFormatting>
  <conditionalFormatting sqref="I425:I444">
    <cfRule type="expression" dxfId="15341" priority="14643" stopIfTrue="1">
      <formula>$B425=""</formula>
    </cfRule>
  </conditionalFormatting>
  <conditionalFormatting sqref="I425:I444">
    <cfRule type="expression" dxfId="15340" priority="14642" stopIfTrue="1">
      <formula>$B425=""</formula>
    </cfRule>
  </conditionalFormatting>
  <conditionalFormatting sqref="I425:I444">
    <cfRule type="expression" dxfId="15339" priority="14641" stopIfTrue="1">
      <formula>$B425=""</formula>
    </cfRule>
  </conditionalFormatting>
  <conditionalFormatting sqref="I425:I444">
    <cfRule type="expression" dxfId="15338" priority="14640" stopIfTrue="1">
      <formula>$B425=""</formula>
    </cfRule>
  </conditionalFormatting>
  <conditionalFormatting sqref="I425:I444">
    <cfRule type="expression" dxfId="15337" priority="14639" stopIfTrue="1">
      <formula>$B425=""</formula>
    </cfRule>
  </conditionalFormatting>
  <conditionalFormatting sqref="I425:I444">
    <cfRule type="expression" dxfId="15336" priority="14638" stopIfTrue="1">
      <formula>$B425=""</formula>
    </cfRule>
  </conditionalFormatting>
  <conditionalFormatting sqref="I425:I444">
    <cfRule type="expression" dxfId="15335" priority="14637" stopIfTrue="1">
      <formula>$B425=""</formula>
    </cfRule>
  </conditionalFormatting>
  <conditionalFormatting sqref="I425:I444">
    <cfRule type="expression" dxfId="15334" priority="14636" stopIfTrue="1">
      <formula>$B425=""</formula>
    </cfRule>
  </conditionalFormatting>
  <conditionalFormatting sqref="I425:I444">
    <cfRule type="expression" dxfId="15333" priority="14635" stopIfTrue="1">
      <formula>$B425=""</formula>
    </cfRule>
  </conditionalFormatting>
  <conditionalFormatting sqref="I425:I444">
    <cfRule type="expression" dxfId="15332" priority="14634" stopIfTrue="1">
      <formula>$B425=""</formula>
    </cfRule>
  </conditionalFormatting>
  <conditionalFormatting sqref="I425:I444">
    <cfRule type="expression" dxfId="15331" priority="14633" stopIfTrue="1">
      <formula>$B425=""</formula>
    </cfRule>
  </conditionalFormatting>
  <conditionalFormatting sqref="I425:I444">
    <cfRule type="expression" dxfId="15330" priority="14632" stopIfTrue="1">
      <formula>$B425=""</formula>
    </cfRule>
  </conditionalFormatting>
  <conditionalFormatting sqref="I425:I444">
    <cfRule type="expression" dxfId="15329" priority="14631" stopIfTrue="1">
      <formula>$B425=""</formula>
    </cfRule>
  </conditionalFormatting>
  <conditionalFormatting sqref="I425:I444">
    <cfRule type="expression" dxfId="15328" priority="14630" stopIfTrue="1">
      <formula>$B425=""</formula>
    </cfRule>
  </conditionalFormatting>
  <conditionalFormatting sqref="I425:I444">
    <cfRule type="expression" dxfId="15327" priority="14629" stopIfTrue="1">
      <formula>$B425=""</formula>
    </cfRule>
  </conditionalFormatting>
  <conditionalFormatting sqref="I425:I444">
    <cfRule type="expression" dxfId="15326" priority="14628" stopIfTrue="1">
      <formula>$B425=""</formula>
    </cfRule>
  </conditionalFormatting>
  <conditionalFormatting sqref="I425:I444">
    <cfRule type="expression" dxfId="15325" priority="14627" stopIfTrue="1">
      <formula>$B425=""</formula>
    </cfRule>
  </conditionalFormatting>
  <conditionalFormatting sqref="D427:H439">
    <cfRule type="expression" dxfId="15324" priority="14626" stopIfTrue="1">
      <formula>$B427=""</formula>
    </cfRule>
  </conditionalFormatting>
  <conditionalFormatting sqref="I425:I444">
    <cfRule type="expression" dxfId="15323" priority="14625" stopIfTrue="1">
      <formula>$B425=""</formula>
    </cfRule>
  </conditionalFormatting>
  <conditionalFormatting sqref="I425:I444">
    <cfRule type="expression" dxfId="15322" priority="14624" stopIfTrue="1">
      <formula>$B425=""</formula>
    </cfRule>
  </conditionalFormatting>
  <conditionalFormatting sqref="I425:I444">
    <cfRule type="expression" dxfId="15321" priority="14623" stopIfTrue="1">
      <formula>$B425=""</formula>
    </cfRule>
  </conditionalFormatting>
  <conditionalFormatting sqref="J425:M431">
    <cfRule type="expression" dxfId="15320" priority="14622" stopIfTrue="1">
      <formula>$B425=""</formula>
    </cfRule>
  </conditionalFormatting>
  <conditionalFormatting sqref="D425:M431 I429:I444">
    <cfRule type="expression" dxfId="15319" priority="14621" stopIfTrue="1">
      <formula>$B425=""</formula>
    </cfRule>
  </conditionalFormatting>
  <conditionalFormatting sqref="D425:M431 I429:I444">
    <cfRule type="expression" dxfId="15318" priority="14620" stopIfTrue="1">
      <formula>$B425=""</formula>
    </cfRule>
  </conditionalFormatting>
  <conditionalFormatting sqref="I425:I444">
    <cfRule type="expression" dxfId="15317" priority="14619" stopIfTrue="1">
      <formula>$B425=""</formula>
    </cfRule>
  </conditionalFormatting>
  <conditionalFormatting sqref="D425:H425">
    <cfRule type="expression" dxfId="15316" priority="14618" stopIfTrue="1">
      <formula>$B425=""</formula>
    </cfRule>
  </conditionalFormatting>
  <conditionalFormatting sqref="D426:H430">
    <cfRule type="expression" dxfId="15315" priority="14617" stopIfTrue="1">
      <formula>$B426=""</formula>
    </cfRule>
  </conditionalFormatting>
  <conditionalFormatting sqref="J425:M428">
    <cfRule type="expression" dxfId="15314" priority="14616" stopIfTrue="1">
      <formula>$B425=""</formula>
    </cfRule>
  </conditionalFormatting>
  <conditionalFormatting sqref="J429:M430">
    <cfRule type="expression" dxfId="15313" priority="14615" stopIfTrue="1">
      <formula>$B429=""</formula>
    </cfRule>
  </conditionalFormatting>
  <conditionalFormatting sqref="D431:H431">
    <cfRule type="expression" dxfId="15312" priority="14614" stopIfTrue="1">
      <formula>$B431=""</formula>
    </cfRule>
  </conditionalFormatting>
  <conditionalFormatting sqref="J431:M431">
    <cfRule type="expression" dxfId="15311" priority="14613" stopIfTrue="1">
      <formula>$B431=""</formula>
    </cfRule>
  </conditionalFormatting>
  <conditionalFormatting sqref="D425:H426">
    <cfRule type="expression" dxfId="15310" priority="14612" stopIfTrue="1">
      <formula>$B425=""</formula>
    </cfRule>
  </conditionalFormatting>
  <conditionalFormatting sqref="J425:M428">
    <cfRule type="expression" dxfId="15309" priority="14611" stopIfTrue="1">
      <formula>$B425=""</formula>
    </cfRule>
  </conditionalFormatting>
  <conditionalFormatting sqref="J429:M429">
    <cfRule type="expression" dxfId="15308" priority="14610" stopIfTrue="1">
      <formula>$B429=""</formula>
    </cfRule>
  </conditionalFormatting>
  <conditionalFormatting sqref="I430">
    <cfRule type="expression" dxfId="15307" priority="14609" stopIfTrue="1">
      <formula>$B430=""</formula>
    </cfRule>
  </conditionalFormatting>
  <conditionalFormatting sqref="I430">
    <cfRule type="expression" dxfId="15306" priority="14608" stopIfTrue="1">
      <formula>$B430=""</formula>
    </cfRule>
  </conditionalFormatting>
  <conditionalFormatting sqref="I430">
    <cfRule type="expression" dxfId="15305" priority="14607" stopIfTrue="1">
      <formula>$B430=""</formula>
    </cfRule>
  </conditionalFormatting>
  <conditionalFormatting sqref="D430:H431">
    <cfRule type="expression" dxfId="15304" priority="14606" stopIfTrue="1">
      <formula>$B430=""</formula>
    </cfRule>
  </conditionalFormatting>
  <conditionalFormatting sqref="J430:M431">
    <cfRule type="expression" dxfId="15303" priority="14605" stopIfTrue="1">
      <formula>$B430=""</formula>
    </cfRule>
  </conditionalFormatting>
  <conditionalFormatting sqref="I430">
    <cfRule type="expression" dxfId="15302" priority="14604" stopIfTrue="1">
      <formula>$B430=""</formula>
    </cfRule>
  </conditionalFormatting>
  <conditionalFormatting sqref="I430">
    <cfRule type="expression" dxfId="15301" priority="14603" stopIfTrue="1">
      <formula>$B430=""</formula>
    </cfRule>
  </conditionalFormatting>
  <conditionalFormatting sqref="J431:M439">
    <cfRule type="expression" dxfId="15300" priority="14602" stopIfTrue="1">
      <formula>$B431=""</formula>
    </cfRule>
  </conditionalFormatting>
  <conditionalFormatting sqref="D431:M439 I436:I444">
    <cfRule type="expression" dxfId="15299" priority="14601" stopIfTrue="1">
      <formula>$B431=""</formula>
    </cfRule>
  </conditionalFormatting>
  <conditionalFormatting sqref="D431:M439 I436:I444">
    <cfRule type="expression" dxfId="15298" priority="14600" stopIfTrue="1">
      <formula>$B431=""</formula>
    </cfRule>
  </conditionalFormatting>
  <conditionalFormatting sqref="I431:I444">
    <cfRule type="expression" dxfId="15297" priority="14599" stopIfTrue="1">
      <formula>$B431=""</formula>
    </cfRule>
  </conditionalFormatting>
  <conditionalFormatting sqref="D431:H432">
    <cfRule type="expression" dxfId="15296" priority="14598" stopIfTrue="1">
      <formula>$B431=""</formula>
    </cfRule>
  </conditionalFormatting>
  <conditionalFormatting sqref="D433:H439">
    <cfRule type="expression" dxfId="15295" priority="14597" stopIfTrue="1">
      <formula>$B433=""</formula>
    </cfRule>
  </conditionalFormatting>
  <conditionalFormatting sqref="J431:M435">
    <cfRule type="expression" dxfId="15294" priority="14596" stopIfTrue="1">
      <formula>$B431=""</formula>
    </cfRule>
  </conditionalFormatting>
  <conditionalFormatting sqref="J436:M437">
    <cfRule type="expression" dxfId="15293" priority="14595" stopIfTrue="1">
      <formula>$B436=""</formula>
    </cfRule>
  </conditionalFormatting>
  <conditionalFormatting sqref="D432:H433">
    <cfRule type="expression" dxfId="15292" priority="14594" stopIfTrue="1">
      <formula>$B432=""</formula>
    </cfRule>
  </conditionalFormatting>
  <conditionalFormatting sqref="J432:M435">
    <cfRule type="expression" dxfId="15291" priority="14593" stopIfTrue="1">
      <formula>$B432=""</formula>
    </cfRule>
  </conditionalFormatting>
  <conditionalFormatting sqref="J436:M436">
    <cfRule type="expression" dxfId="15290" priority="14592" stopIfTrue="1">
      <formula>$B436=""</formula>
    </cfRule>
  </conditionalFormatting>
  <conditionalFormatting sqref="I437">
    <cfRule type="expression" dxfId="15289" priority="14591" stopIfTrue="1">
      <formula>$B437=""</formula>
    </cfRule>
  </conditionalFormatting>
  <conditionalFormatting sqref="I437">
    <cfRule type="expression" dxfId="15288" priority="14590" stopIfTrue="1">
      <formula>$B437=""</formula>
    </cfRule>
  </conditionalFormatting>
  <conditionalFormatting sqref="I437">
    <cfRule type="expression" dxfId="15287" priority="14589" stopIfTrue="1">
      <formula>$B437=""</formula>
    </cfRule>
  </conditionalFormatting>
  <conditionalFormatting sqref="D437:H437">
    <cfRule type="expression" dxfId="15286" priority="14588" stopIfTrue="1">
      <formula>$B437=""</formula>
    </cfRule>
  </conditionalFormatting>
  <conditionalFormatting sqref="J437:M437">
    <cfRule type="expression" dxfId="15285" priority="14587" stopIfTrue="1">
      <formula>$B437=""</formula>
    </cfRule>
  </conditionalFormatting>
  <conditionalFormatting sqref="I437">
    <cfRule type="expression" dxfId="15284" priority="14586" stopIfTrue="1">
      <formula>$B437=""</formula>
    </cfRule>
  </conditionalFormatting>
  <conditionalFormatting sqref="I437">
    <cfRule type="expression" dxfId="15283" priority="14585" stopIfTrue="1">
      <formula>$B437=""</formula>
    </cfRule>
  </conditionalFormatting>
  <conditionalFormatting sqref="I425:I444">
    <cfRule type="expression" dxfId="15282" priority="14584" stopIfTrue="1">
      <formula>$B425=""</formula>
    </cfRule>
  </conditionalFormatting>
  <conditionalFormatting sqref="I425:I444">
    <cfRule type="expression" dxfId="15281" priority="14583" stopIfTrue="1">
      <formula>$B425=""</formula>
    </cfRule>
  </conditionalFormatting>
  <conditionalFormatting sqref="I425:I444">
    <cfRule type="expression" dxfId="15280" priority="14582" stopIfTrue="1">
      <formula>$B425=""</formula>
    </cfRule>
  </conditionalFormatting>
  <conditionalFormatting sqref="I425:I444">
    <cfRule type="expression" dxfId="15279" priority="14581" stopIfTrue="1">
      <formula>$B425=""</formula>
    </cfRule>
  </conditionalFormatting>
  <conditionalFormatting sqref="I425:I444">
    <cfRule type="expression" dxfId="15278" priority="14580" stopIfTrue="1">
      <formula>$B425=""</formula>
    </cfRule>
  </conditionalFormatting>
  <conditionalFormatting sqref="I432:I434">
    <cfRule type="expression" dxfId="15277" priority="14579" stopIfTrue="1">
      <formula>$B432=""</formula>
    </cfRule>
  </conditionalFormatting>
  <conditionalFormatting sqref="I432:I434">
    <cfRule type="expression" dxfId="15276" priority="14578" stopIfTrue="1">
      <formula>$B432=""</formula>
    </cfRule>
  </conditionalFormatting>
  <conditionalFormatting sqref="I432:I434">
    <cfRule type="expression" dxfId="15275" priority="14577" stopIfTrue="1">
      <formula>$B432=""</formula>
    </cfRule>
  </conditionalFormatting>
  <conditionalFormatting sqref="I425:I444">
    <cfRule type="expression" dxfId="15274" priority="14576" stopIfTrue="1">
      <formula>$B425=""</formula>
    </cfRule>
  </conditionalFormatting>
  <conditionalFormatting sqref="I425:I444">
    <cfRule type="expression" dxfId="15273" priority="14575" stopIfTrue="1">
      <formula>$B425=""</formula>
    </cfRule>
  </conditionalFormatting>
  <conditionalFormatting sqref="I425:I444">
    <cfRule type="expression" dxfId="15272" priority="14574" stopIfTrue="1">
      <formula>$B425=""</formula>
    </cfRule>
  </conditionalFormatting>
  <conditionalFormatting sqref="I425:I444">
    <cfRule type="expression" dxfId="15271" priority="14573" stopIfTrue="1">
      <formula>$B425=""</formula>
    </cfRule>
  </conditionalFormatting>
  <conditionalFormatting sqref="I425:I444">
    <cfRule type="expression" dxfId="15270" priority="14572" stopIfTrue="1">
      <formula>$B425=""</formula>
    </cfRule>
  </conditionalFormatting>
  <conditionalFormatting sqref="I425:I444">
    <cfRule type="expression" dxfId="15269" priority="14571" stopIfTrue="1">
      <formula>$B425=""</formula>
    </cfRule>
  </conditionalFormatting>
  <conditionalFormatting sqref="I425:I444">
    <cfRule type="expression" dxfId="15268" priority="14570" stopIfTrue="1">
      <formula>$B425=""</formula>
    </cfRule>
  </conditionalFormatting>
  <conditionalFormatting sqref="I425:I444">
    <cfRule type="expression" dxfId="15267" priority="14569" stopIfTrue="1">
      <formula>$B425=""</formula>
    </cfRule>
  </conditionalFormatting>
  <conditionalFormatting sqref="J437:M437">
    <cfRule type="expression" dxfId="15266" priority="14568" stopIfTrue="1">
      <formula>$B437=""</formula>
    </cfRule>
  </conditionalFormatting>
  <conditionalFormatting sqref="J438:M439">
    <cfRule type="expression" dxfId="15265" priority="14567" stopIfTrue="1">
      <formula>$B438=""</formula>
    </cfRule>
  </conditionalFormatting>
  <conditionalFormatting sqref="J437:M437">
    <cfRule type="expression" dxfId="15264" priority="14566" stopIfTrue="1">
      <formula>$B437=""</formula>
    </cfRule>
  </conditionalFormatting>
  <conditionalFormatting sqref="J438:M438">
    <cfRule type="expression" dxfId="15263" priority="14565" stopIfTrue="1">
      <formula>$B438=""</formula>
    </cfRule>
  </conditionalFormatting>
  <conditionalFormatting sqref="I439">
    <cfRule type="expression" dxfId="15262" priority="14564" stopIfTrue="1">
      <formula>$B439=""</formula>
    </cfRule>
  </conditionalFormatting>
  <conditionalFormatting sqref="I439">
    <cfRule type="expression" dxfId="15261" priority="14563" stopIfTrue="1">
      <formula>$B439=""</formula>
    </cfRule>
  </conditionalFormatting>
  <conditionalFormatting sqref="I439">
    <cfRule type="expression" dxfId="15260" priority="14562" stopIfTrue="1">
      <formula>$B439=""</formula>
    </cfRule>
  </conditionalFormatting>
  <conditionalFormatting sqref="D439:H439">
    <cfRule type="expression" dxfId="15259" priority="14561" stopIfTrue="1">
      <formula>$B439=""</formula>
    </cfRule>
  </conditionalFormatting>
  <conditionalFormatting sqref="J439:M439">
    <cfRule type="expression" dxfId="15258" priority="14560" stopIfTrue="1">
      <formula>$B439=""</formula>
    </cfRule>
  </conditionalFormatting>
  <conditionalFormatting sqref="I439">
    <cfRule type="expression" dxfId="15257" priority="14559" stopIfTrue="1">
      <formula>$B439=""</formula>
    </cfRule>
  </conditionalFormatting>
  <conditionalFormatting sqref="I439">
    <cfRule type="expression" dxfId="15256" priority="14558" stopIfTrue="1">
      <formula>$B439=""</formula>
    </cfRule>
  </conditionalFormatting>
  <conditionalFormatting sqref="I439:I444">
    <cfRule type="expression" dxfId="15255" priority="14557" stopIfTrue="1">
      <formula>$B439=""</formula>
    </cfRule>
  </conditionalFormatting>
  <conditionalFormatting sqref="I439:I444">
    <cfRule type="expression" dxfId="15254" priority="14556" stopIfTrue="1">
      <formula>$B439=""</formula>
    </cfRule>
  </conditionalFormatting>
  <conditionalFormatting sqref="I439:I444">
    <cfRule type="expression" dxfId="15253" priority="14555" stopIfTrue="1">
      <formula>$B439=""</formula>
    </cfRule>
  </conditionalFormatting>
  <conditionalFormatting sqref="I439:I444">
    <cfRule type="expression" dxfId="15252" priority="14554" stopIfTrue="1">
      <formula>$B439=""</formula>
    </cfRule>
  </conditionalFormatting>
  <conditionalFormatting sqref="I439:I444">
    <cfRule type="expression" dxfId="15251" priority="14553" stopIfTrue="1">
      <formula>$B439=""</formula>
    </cfRule>
  </conditionalFormatting>
  <conditionalFormatting sqref="I439:I444">
    <cfRule type="expression" dxfId="15250" priority="14552" stopIfTrue="1">
      <formula>$B439=""</formula>
    </cfRule>
  </conditionalFormatting>
  <conditionalFormatting sqref="I439:I444">
    <cfRule type="expression" dxfId="15249" priority="14551" stopIfTrue="1">
      <formula>$B439=""</formula>
    </cfRule>
  </conditionalFormatting>
  <conditionalFormatting sqref="I439:I444">
    <cfRule type="expression" dxfId="15248" priority="14550" stopIfTrue="1">
      <formula>$B439=""</formula>
    </cfRule>
  </conditionalFormatting>
  <conditionalFormatting sqref="I439:I444">
    <cfRule type="expression" dxfId="15247" priority="14549" stopIfTrue="1">
      <formula>$B439=""</formula>
    </cfRule>
  </conditionalFormatting>
  <conditionalFormatting sqref="I439:I444">
    <cfRule type="expression" dxfId="15246" priority="14548" stopIfTrue="1">
      <formula>$B439=""</formula>
    </cfRule>
  </conditionalFormatting>
  <conditionalFormatting sqref="I439:I444">
    <cfRule type="expression" dxfId="15245" priority="14547" stopIfTrue="1">
      <formula>$B439=""</formula>
    </cfRule>
  </conditionalFormatting>
  <conditionalFormatting sqref="I439:I444">
    <cfRule type="expression" dxfId="15244" priority="14546" stopIfTrue="1">
      <formula>$B439=""</formula>
    </cfRule>
  </conditionalFormatting>
  <conditionalFormatting sqref="I439:I444">
    <cfRule type="expression" dxfId="15243" priority="14545" stopIfTrue="1">
      <formula>$B439=""</formula>
    </cfRule>
  </conditionalFormatting>
  <conditionalFormatting sqref="I439:I444">
    <cfRule type="expression" dxfId="15242" priority="14544" stopIfTrue="1">
      <formula>$B439=""</formula>
    </cfRule>
  </conditionalFormatting>
  <conditionalFormatting sqref="I439:I444">
    <cfRule type="expression" dxfId="15241" priority="14543" stopIfTrue="1">
      <formula>$B439=""</formula>
    </cfRule>
  </conditionalFormatting>
  <conditionalFormatting sqref="I439:I444">
    <cfRule type="expression" dxfId="15240" priority="14542" stopIfTrue="1">
      <formula>$B439=""</formula>
    </cfRule>
  </conditionalFormatting>
  <conditionalFormatting sqref="I439:I444">
    <cfRule type="expression" dxfId="15239" priority="14541" stopIfTrue="1">
      <formula>$B439=""</formula>
    </cfRule>
  </conditionalFormatting>
  <conditionalFormatting sqref="I439:I444">
    <cfRule type="expression" dxfId="15238" priority="14540" stopIfTrue="1">
      <formula>$B439=""</formula>
    </cfRule>
  </conditionalFormatting>
  <conditionalFormatting sqref="I439:I444">
    <cfRule type="expression" dxfId="15237" priority="14539" stopIfTrue="1">
      <formula>$B439=""</formula>
    </cfRule>
  </conditionalFormatting>
  <conditionalFormatting sqref="D441:H452">
    <cfRule type="expression" dxfId="15236" priority="14538" stopIfTrue="1">
      <formula>$B441=""</formula>
    </cfRule>
  </conditionalFormatting>
  <conditionalFormatting sqref="I439:I448">
    <cfRule type="expression" dxfId="15235" priority="14537" stopIfTrue="1">
      <formula>$B439=""</formula>
    </cfRule>
  </conditionalFormatting>
  <conditionalFormatting sqref="I439:I448">
    <cfRule type="expression" dxfId="15234" priority="14536" stopIfTrue="1">
      <formula>$B439=""</formula>
    </cfRule>
  </conditionalFormatting>
  <conditionalFormatting sqref="I439:I448">
    <cfRule type="expression" dxfId="15233" priority="14535" stopIfTrue="1">
      <formula>$B439=""</formula>
    </cfRule>
  </conditionalFormatting>
  <conditionalFormatting sqref="J439:M445">
    <cfRule type="expression" dxfId="15232" priority="14534" stopIfTrue="1">
      <formula>$B439=""</formula>
    </cfRule>
  </conditionalFormatting>
  <conditionalFormatting sqref="D439:M445 I445:I448">
    <cfRule type="expression" dxfId="15231" priority="14533" stopIfTrue="1">
      <formula>$B439=""</formula>
    </cfRule>
  </conditionalFormatting>
  <conditionalFormatting sqref="D439:M445 I445:I448">
    <cfRule type="expression" dxfId="15230" priority="14532" stopIfTrue="1">
      <formula>$B439=""</formula>
    </cfRule>
  </conditionalFormatting>
  <conditionalFormatting sqref="I439:I448">
    <cfRule type="expression" dxfId="15229" priority="14531" stopIfTrue="1">
      <formula>$B439=""</formula>
    </cfRule>
  </conditionalFormatting>
  <conditionalFormatting sqref="D439:H439">
    <cfRule type="expression" dxfId="15228" priority="14530" stopIfTrue="1">
      <formula>$B439=""</formula>
    </cfRule>
  </conditionalFormatting>
  <conditionalFormatting sqref="D440:H444">
    <cfRule type="expression" dxfId="15227" priority="14529" stopIfTrue="1">
      <formula>$B440=""</formula>
    </cfRule>
  </conditionalFormatting>
  <conditionalFormatting sqref="J439:M442">
    <cfRule type="expression" dxfId="15226" priority="14528" stopIfTrue="1">
      <formula>$B439=""</formula>
    </cfRule>
  </conditionalFormatting>
  <conditionalFormatting sqref="J443:M444">
    <cfRule type="expression" dxfId="15225" priority="14527" stopIfTrue="1">
      <formula>$B443=""</formula>
    </cfRule>
  </conditionalFormatting>
  <conditionalFormatting sqref="D445:H445">
    <cfRule type="expression" dxfId="15224" priority="14526" stopIfTrue="1">
      <formula>$B445=""</formula>
    </cfRule>
  </conditionalFormatting>
  <conditionalFormatting sqref="J445:M445">
    <cfRule type="expression" dxfId="15223" priority="14525" stopIfTrue="1">
      <formula>$B445=""</formula>
    </cfRule>
  </conditionalFormatting>
  <conditionalFormatting sqref="D439:H440">
    <cfRule type="expression" dxfId="15222" priority="14524" stopIfTrue="1">
      <formula>$B439=""</formula>
    </cfRule>
  </conditionalFormatting>
  <conditionalFormatting sqref="J439:M442">
    <cfRule type="expression" dxfId="15221" priority="14523" stopIfTrue="1">
      <formula>$B439=""</formula>
    </cfRule>
  </conditionalFormatting>
  <conditionalFormatting sqref="J443:M443">
    <cfRule type="expression" dxfId="15220" priority="14522" stopIfTrue="1">
      <formula>$B443=""</formula>
    </cfRule>
  </conditionalFormatting>
  <conditionalFormatting sqref="I444">
    <cfRule type="expression" dxfId="15219" priority="14521" stopIfTrue="1">
      <formula>$B444=""</formula>
    </cfRule>
  </conditionalFormatting>
  <conditionalFormatting sqref="I444">
    <cfRule type="expression" dxfId="15218" priority="14520" stopIfTrue="1">
      <formula>$B444=""</formula>
    </cfRule>
  </conditionalFormatting>
  <conditionalFormatting sqref="I444">
    <cfRule type="expression" dxfId="15217" priority="14519" stopIfTrue="1">
      <formula>$B444=""</formula>
    </cfRule>
  </conditionalFormatting>
  <conditionalFormatting sqref="D444:H445">
    <cfRule type="expression" dxfId="15216" priority="14518" stopIfTrue="1">
      <formula>$B444=""</formula>
    </cfRule>
  </conditionalFormatting>
  <conditionalFormatting sqref="J444:M445">
    <cfRule type="expression" dxfId="15215" priority="14517" stopIfTrue="1">
      <formula>$B444=""</formula>
    </cfRule>
  </conditionalFormatting>
  <conditionalFormatting sqref="I444">
    <cfRule type="expression" dxfId="15214" priority="14516" stopIfTrue="1">
      <formula>$B444=""</formula>
    </cfRule>
  </conditionalFormatting>
  <conditionalFormatting sqref="I444">
    <cfRule type="expression" dxfId="15213" priority="14515" stopIfTrue="1">
      <formula>$B444=""</formula>
    </cfRule>
  </conditionalFormatting>
  <conditionalFormatting sqref="J445:M452">
    <cfRule type="expression" dxfId="15212" priority="14514" stopIfTrue="1">
      <formula>$B445=""</formula>
    </cfRule>
  </conditionalFormatting>
  <conditionalFormatting sqref="D445:M452 I453:I485 I517:I525">
    <cfRule type="expression" dxfId="15211" priority="14513" stopIfTrue="1">
      <formula>$B445=""</formula>
    </cfRule>
  </conditionalFormatting>
  <conditionalFormatting sqref="D445:M452 I453:I485 I517:I525">
    <cfRule type="expression" dxfId="15210" priority="14512" stopIfTrue="1">
      <formula>$B445=""</formula>
    </cfRule>
  </conditionalFormatting>
  <conditionalFormatting sqref="I445:I485">
    <cfRule type="expression" dxfId="15209" priority="14511" stopIfTrue="1">
      <formula>$B445=""</formula>
    </cfRule>
  </conditionalFormatting>
  <conditionalFormatting sqref="D445:H446">
    <cfRule type="expression" dxfId="15208" priority="14510" stopIfTrue="1">
      <formula>$B445=""</formula>
    </cfRule>
  </conditionalFormatting>
  <conditionalFormatting sqref="D447:H452">
    <cfRule type="expression" dxfId="15207" priority="14509" stopIfTrue="1">
      <formula>$B447=""</formula>
    </cfRule>
  </conditionalFormatting>
  <conditionalFormatting sqref="J445:M449">
    <cfRule type="expression" dxfId="15206" priority="14508" stopIfTrue="1">
      <formula>$B445=""</formula>
    </cfRule>
  </conditionalFormatting>
  <conditionalFormatting sqref="J450:M451">
    <cfRule type="expression" dxfId="15205" priority="14507" stopIfTrue="1">
      <formula>$B450=""</formula>
    </cfRule>
  </conditionalFormatting>
  <conditionalFormatting sqref="D446:H447">
    <cfRule type="expression" dxfId="15204" priority="14506" stopIfTrue="1">
      <formula>$B446=""</formula>
    </cfRule>
  </conditionalFormatting>
  <conditionalFormatting sqref="J446:M449">
    <cfRule type="expression" dxfId="15203" priority="14505" stopIfTrue="1">
      <formula>$B446=""</formula>
    </cfRule>
  </conditionalFormatting>
  <conditionalFormatting sqref="J450:M450">
    <cfRule type="expression" dxfId="15202" priority="14504" stopIfTrue="1">
      <formula>$B450=""</formula>
    </cfRule>
  </conditionalFormatting>
  <conditionalFormatting sqref="I451">
    <cfRule type="expression" dxfId="15201" priority="14503" stopIfTrue="1">
      <formula>$B451=""</formula>
    </cfRule>
  </conditionalFormatting>
  <conditionalFormatting sqref="I451">
    <cfRule type="expression" dxfId="15200" priority="14502" stopIfTrue="1">
      <formula>$B451=""</formula>
    </cfRule>
  </conditionalFormatting>
  <conditionalFormatting sqref="I451">
    <cfRule type="expression" dxfId="15199" priority="14501" stopIfTrue="1">
      <formula>$B451=""</formula>
    </cfRule>
  </conditionalFormatting>
  <conditionalFormatting sqref="D451:H451">
    <cfRule type="expression" dxfId="15198" priority="14500" stopIfTrue="1">
      <formula>$B451=""</formula>
    </cfRule>
  </conditionalFormatting>
  <conditionalFormatting sqref="J451:M451">
    <cfRule type="expression" dxfId="15197" priority="14499" stopIfTrue="1">
      <formula>$B451=""</formula>
    </cfRule>
  </conditionalFormatting>
  <conditionalFormatting sqref="I451">
    <cfRule type="expression" dxfId="15196" priority="14498" stopIfTrue="1">
      <formula>$B451=""</formula>
    </cfRule>
  </conditionalFormatting>
  <conditionalFormatting sqref="I451">
    <cfRule type="expression" dxfId="15195" priority="14497" stopIfTrue="1">
      <formula>$B451=""</formula>
    </cfRule>
  </conditionalFormatting>
  <conditionalFormatting sqref="I439:I448">
    <cfRule type="expression" dxfId="15194" priority="14496" stopIfTrue="1">
      <formula>$B439=""</formula>
    </cfRule>
  </conditionalFormatting>
  <conditionalFormatting sqref="I439:I448">
    <cfRule type="expression" dxfId="15193" priority="14495" stopIfTrue="1">
      <formula>$B439=""</formula>
    </cfRule>
  </conditionalFormatting>
  <conditionalFormatting sqref="I439:I448">
    <cfRule type="expression" dxfId="15192" priority="14494" stopIfTrue="1">
      <formula>$B439=""</formula>
    </cfRule>
  </conditionalFormatting>
  <conditionalFormatting sqref="I439:I448">
    <cfRule type="expression" dxfId="15191" priority="14493" stopIfTrue="1">
      <formula>$B439=""</formula>
    </cfRule>
  </conditionalFormatting>
  <conditionalFormatting sqref="I439:I448">
    <cfRule type="expression" dxfId="15190" priority="14492" stopIfTrue="1">
      <formula>$B439=""</formula>
    </cfRule>
  </conditionalFormatting>
  <conditionalFormatting sqref="I446:I448">
    <cfRule type="expression" dxfId="15189" priority="14491" stopIfTrue="1">
      <formula>$B446=""</formula>
    </cfRule>
  </conditionalFormatting>
  <conditionalFormatting sqref="I446:I448">
    <cfRule type="expression" dxfId="15188" priority="14490" stopIfTrue="1">
      <formula>$B446=""</formula>
    </cfRule>
  </conditionalFormatting>
  <conditionalFormatting sqref="I446:I448">
    <cfRule type="expression" dxfId="15187" priority="14489" stopIfTrue="1">
      <formula>$B446=""</formula>
    </cfRule>
  </conditionalFormatting>
  <conditionalFormatting sqref="I439:I448">
    <cfRule type="expression" dxfId="15186" priority="14488" stopIfTrue="1">
      <formula>$B439=""</formula>
    </cfRule>
  </conditionalFormatting>
  <conditionalFormatting sqref="I439:I448">
    <cfRule type="expression" dxfId="15185" priority="14487" stopIfTrue="1">
      <formula>$B439=""</formula>
    </cfRule>
  </conditionalFormatting>
  <conditionalFormatting sqref="I439:I448">
    <cfRule type="expression" dxfId="15184" priority="14486" stopIfTrue="1">
      <formula>$B439=""</formula>
    </cfRule>
  </conditionalFormatting>
  <conditionalFormatting sqref="I439:I448">
    <cfRule type="expression" dxfId="15183" priority="14485" stopIfTrue="1">
      <formula>$B439=""</formula>
    </cfRule>
  </conditionalFormatting>
  <conditionalFormatting sqref="I439:I448">
    <cfRule type="expression" dxfId="15182" priority="14484" stopIfTrue="1">
      <formula>$B439=""</formula>
    </cfRule>
  </conditionalFormatting>
  <conditionalFormatting sqref="I439:I448">
    <cfRule type="expression" dxfId="15181" priority="14483" stopIfTrue="1">
      <formula>$B439=""</formula>
    </cfRule>
  </conditionalFormatting>
  <conditionalFormatting sqref="I439:I448">
    <cfRule type="expression" dxfId="15180" priority="14482" stopIfTrue="1">
      <formula>$B439=""</formula>
    </cfRule>
  </conditionalFormatting>
  <conditionalFormatting sqref="I439:I448">
    <cfRule type="expression" dxfId="15179" priority="14481" stopIfTrue="1">
      <formula>$B439=""</formula>
    </cfRule>
  </conditionalFormatting>
  <conditionalFormatting sqref="J451:M451">
    <cfRule type="expression" dxfId="15178" priority="14480" stopIfTrue="1">
      <formula>$B451=""</formula>
    </cfRule>
  </conditionalFormatting>
  <conditionalFormatting sqref="J452:M452">
    <cfRule type="expression" dxfId="15177" priority="14479" stopIfTrue="1">
      <formula>$B452=""</formula>
    </cfRule>
  </conditionalFormatting>
  <conditionalFormatting sqref="J451:M451">
    <cfRule type="expression" dxfId="15176" priority="14478" stopIfTrue="1">
      <formula>$B451=""</formula>
    </cfRule>
  </conditionalFormatting>
  <conditionalFormatting sqref="J452:M452">
    <cfRule type="expression" dxfId="15175" priority="14477" stopIfTrue="1">
      <formula>$B452=""</formula>
    </cfRule>
  </conditionalFormatting>
  <conditionalFormatting sqref="I452:I460">
    <cfRule type="expression" dxfId="15174" priority="14476" stopIfTrue="1">
      <formula>$B452=""</formula>
    </cfRule>
  </conditionalFormatting>
  <conditionalFormatting sqref="I452:I460">
    <cfRule type="expression" dxfId="15173" priority="14475" stopIfTrue="1">
      <formula>$B452=""</formula>
    </cfRule>
  </conditionalFormatting>
  <conditionalFormatting sqref="I452:I460">
    <cfRule type="expression" dxfId="15172" priority="14474" stopIfTrue="1">
      <formula>$B452=""</formula>
    </cfRule>
  </conditionalFormatting>
  <conditionalFormatting sqref="I452:I460">
    <cfRule type="expression" dxfId="15171" priority="14473" stopIfTrue="1">
      <formula>$B452=""</formula>
    </cfRule>
  </conditionalFormatting>
  <conditionalFormatting sqref="I452:I460">
    <cfRule type="expression" dxfId="15170" priority="14472" stopIfTrue="1">
      <formula>$B452=""</formula>
    </cfRule>
  </conditionalFormatting>
  <conditionalFormatting sqref="I452:I460">
    <cfRule type="expression" dxfId="15169" priority="14471" stopIfTrue="1">
      <formula>$B452=""</formula>
    </cfRule>
  </conditionalFormatting>
  <conditionalFormatting sqref="I452:I460">
    <cfRule type="expression" dxfId="15168" priority="14470" stopIfTrue="1">
      <formula>$B452=""</formula>
    </cfRule>
  </conditionalFormatting>
  <conditionalFormatting sqref="I452:I460">
    <cfRule type="expression" dxfId="15167" priority="14469" stopIfTrue="1">
      <formula>$B452=""</formula>
    </cfRule>
  </conditionalFormatting>
  <conditionalFormatting sqref="I452:I460">
    <cfRule type="expression" dxfId="15166" priority="14468" stopIfTrue="1">
      <formula>$B452=""</formula>
    </cfRule>
  </conditionalFormatting>
  <conditionalFormatting sqref="I452:I460">
    <cfRule type="expression" dxfId="15165" priority="14467" stopIfTrue="1">
      <formula>$B452=""</formula>
    </cfRule>
  </conditionalFormatting>
  <conditionalFormatting sqref="I452:I460">
    <cfRule type="expression" dxfId="15164" priority="14466" stopIfTrue="1">
      <formula>$B452=""</formula>
    </cfRule>
  </conditionalFormatting>
  <conditionalFormatting sqref="I452:I460">
    <cfRule type="expression" dxfId="15163" priority="14465" stopIfTrue="1">
      <formula>$B452=""</formula>
    </cfRule>
  </conditionalFormatting>
  <conditionalFormatting sqref="I452:I460">
    <cfRule type="expression" dxfId="15162" priority="14464" stopIfTrue="1">
      <formula>$B452=""</formula>
    </cfRule>
  </conditionalFormatting>
  <conditionalFormatting sqref="I452:I460">
    <cfRule type="expression" dxfId="15161" priority="14463" stopIfTrue="1">
      <formula>$B452=""</formula>
    </cfRule>
  </conditionalFormatting>
  <conditionalFormatting sqref="I452:I460">
    <cfRule type="expression" dxfId="15160" priority="14462" stopIfTrue="1">
      <formula>$B452=""</formula>
    </cfRule>
  </conditionalFormatting>
  <conditionalFormatting sqref="I452:I460">
    <cfRule type="expression" dxfId="15159" priority="14461" stopIfTrue="1">
      <formula>$B452=""</formula>
    </cfRule>
  </conditionalFormatting>
  <conditionalFormatting sqref="I452:I460">
    <cfRule type="expression" dxfId="15158" priority="14460" stopIfTrue="1">
      <formula>$B452=""</formula>
    </cfRule>
  </conditionalFormatting>
  <conditionalFormatting sqref="I452:I460">
    <cfRule type="expression" dxfId="15157" priority="14459" stopIfTrue="1">
      <formula>$B452=""</formula>
    </cfRule>
  </conditionalFormatting>
  <conditionalFormatting sqref="I452:I460">
    <cfRule type="expression" dxfId="15156" priority="14458" stopIfTrue="1">
      <formula>$B452=""</formula>
    </cfRule>
  </conditionalFormatting>
  <conditionalFormatting sqref="D454:H466">
    <cfRule type="expression" dxfId="15155" priority="14457" stopIfTrue="1">
      <formula>$B454=""</formula>
    </cfRule>
  </conditionalFormatting>
  <conditionalFormatting sqref="I452:I461">
    <cfRule type="expression" dxfId="15154" priority="14456" stopIfTrue="1">
      <formula>$B452=""</formula>
    </cfRule>
  </conditionalFormatting>
  <conditionalFormatting sqref="I452:I461">
    <cfRule type="expression" dxfId="15153" priority="14455" stopIfTrue="1">
      <formula>$B452=""</formula>
    </cfRule>
  </conditionalFormatting>
  <conditionalFormatting sqref="I452:I461">
    <cfRule type="expression" dxfId="15152" priority="14454" stopIfTrue="1">
      <formula>$B452=""</formula>
    </cfRule>
  </conditionalFormatting>
  <conditionalFormatting sqref="J452:M458">
    <cfRule type="expression" dxfId="15151" priority="14453" stopIfTrue="1">
      <formula>$B452=""</formula>
    </cfRule>
  </conditionalFormatting>
  <conditionalFormatting sqref="I457:I460 D452:M458">
    <cfRule type="expression" dxfId="15150" priority="14452" stopIfTrue="1">
      <formula>$B452=""</formula>
    </cfRule>
  </conditionalFormatting>
  <conditionalFormatting sqref="I457:I460 D452:M458">
    <cfRule type="expression" dxfId="15149" priority="14451" stopIfTrue="1">
      <formula>$B452=""</formula>
    </cfRule>
  </conditionalFormatting>
  <conditionalFormatting sqref="I452:I460">
    <cfRule type="expression" dxfId="15148" priority="14450" stopIfTrue="1">
      <formula>$B452=""</formula>
    </cfRule>
  </conditionalFormatting>
  <conditionalFormatting sqref="D452:H452">
    <cfRule type="expression" dxfId="15147" priority="14449" stopIfTrue="1">
      <formula>$B452=""</formula>
    </cfRule>
  </conditionalFormatting>
  <conditionalFormatting sqref="D453:H457">
    <cfRule type="expression" dxfId="15146" priority="14448" stopIfTrue="1">
      <formula>$B453=""</formula>
    </cfRule>
  </conditionalFormatting>
  <conditionalFormatting sqref="J452:M455">
    <cfRule type="expression" dxfId="15145" priority="14447" stopIfTrue="1">
      <formula>$B452=""</formula>
    </cfRule>
  </conditionalFormatting>
  <conditionalFormatting sqref="J456:M457">
    <cfRule type="expression" dxfId="15144" priority="14446" stopIfTrue="1">
      <formula>$B456=""</formula>
    </cfRule>
  </conditionalFormatting>
  <conditionalFormatting sqref="D458:H458">
    <cfRule type="expression" dxfId="15143" priority="14445" stopIfTrue="1">
      <formula>$B458=""</formula>
    </cfRule>
  </conditionalFormatting>
  <conditionalFormatting sqref="J458:M458">
    <cfRule type="expression" dxfId="15142" priority="14444" stopIfTrue="1">
      <formula>$B458=""</formula>
    </cfRule>
  </conditionalFormatting>
  <conditionalFormatting sqref="D452:H453">
    <cfRule type="expression" dxfId="15141" priority="14443" stopIfTrue="1">
      <formula>$B452=""</formula>
    </cfRule>
  </conditionalFormatting>
  <conditionalFormatting sqref="J452:M455">
    <cfRule type="expression" dxfId="15140" priority="14442" stopIfTrue="1">
      <formula>$B452=""</formula>
    </cfRule>
  </conditionalFormatting>
  <conditionalFormatting sqref="J456:M456">
    <cfRule type="expression" dxfId="15139" priority="14441" stopIfTrue="1">
      <formula>$B456=""</formula>
    </cfRule>
  </conditionalFormatting>
  <conditionalFormatting sqref="I457">
    <cfRule type="expression" dxfId="15138" priority="14440" stopIfTrue="1">
      <formula>$B457=""</formula>
    </cfRule>
  </conditionalFormatting>
  <conditionalFormatting sqref="I457">
    <cfRule type="expression" dxfId="15137" priority="14439" stopIfTrue="1">
      <formula>$B457=""</formula>
    </cfRule>
  </conditionalFormatting>
  <conditionalFormatting sqref="I457">
    <cfRule type="expression" dxfId="15136" priority="14438" stopIfTrue="1">
      <formula>$B457=""</formula>
    </cfRule>
  </conditionalFormatting>
  <conditionalFormatting sqref="D457:H458">
    <cfRule type="expression" dxfId="15135" priority="14437" stopIfTrue="1">
      <formula>$B457=""</formula>
    </cfRule>
  </conditionalFormatting>
  <conditionalFormatting sqref="J457:M458">
    <cfRule type="expression" dxfId="15134" priority="14436" stopIfTrue="1">
      <formula>$B457=""</formula>
    </cfRule>
  </conditionalFormatting>
  <conditionalFormatting sqref="I457">
    <cfRule type="expression" dxfId="15133" priority="14435" stopIfTrue="1">
      <formula>$B457=""</formula>
    </cfRule>
  </conditionalFormatting>
  <conditionalFormatting sqref="I457">
    <cfRule type="expression" dxfId="15132" priority="14434" stopIfTrue="1">
      <formula>$B457=""</formula>
    </cfRule>
  </conditionalFormatting>
  <conditionalFormatting sqref="J458:M466">
    <cfRule type="expression" dxfId="15131" priority="14433" stopIfTrue="1">
      <formula>$B458=""</formula>
    </cfRule>
  </conditionalFormatting>
  <conditionalFormatting sqref="D458:M466 I465:I485">
    <cfRule type="expression" dxfId="15130" priority="14432" stopIfTrue="1">
      <formula>$B458=""</formula>
    </cfRule>
  </conditionalFormatting>
  <conditionalFormatting sqref="D458:M466 I465:I485">
    <cfRule type="expression" dxfId="15129" priority="14431" stopIfTrue="1">
      <formula>$B458=""</formula>
    </cfRule>
  </conditionalFormatting>
  <conditionalFormatting sqref="I458:I485">
    <cfRule type="expression" dxfId="15128" priority="14430" stopIfTrue="1">
      <formula>$B458=""</formula>
    </cfRule>
  </conditionalFormatting>
  <conditionalFormatting sqref="D458:H459">
    <cfRule type="expression" dxfId="15127" priority="14429" stopIfTrue="1">
      <formula>$B458=""</formula>
    </cfRule>
  </conditionalFormatting>
  <conditionalFormatting sqref="D460:H466">
    <cfRule type="expression" dxfId="15126" priority="14428" stopIfTrue="1">
      <formula>$B460=""</formula>
    </cfRule>
  </conditionalFormatting>
  <conditionalFormatting sqref="J458:M462">
    <cfRule type="expression" dxfId="15125" priority="14427" stopIfTrue="1">
      <formula>$B458=""</formula>
    </cfRule>
  </conditionalFormatting>
  <conditionalFormatting sqref="J463:M464">
    <cfRule type="expression" dxfId="15124" priority="14426" stopIfTrue="1">
      <formula>$B463=""</formula>
    </cfRule>
  </conditionalFormatting>
  <conditionalFormatting sqref="D459:H460">
    <cfRule type="expression" dxfId="15123" priority="14425" stopIfTrue="1">
      <formula>$B459=""</formula>
    </cfRule>
  </conditionalFormatting>
  <conditionalFormatting sqref="J459:M462">
    <cfRule type="expression" dxfId="15122" priority="14424" stopIfTrue="1">
      <formula>$B459=""</formula>
    </cfRule>
  </conditionalFormatting>
  <conditionalFormatting sqref="J463:M463">
    <cfRule type="expression" dxfId="15121" priority="14423" stopIfTrue="1">
      <formula>$B463=""</formula>
    </cfRule>
  </conditionalFormatting>
  <conditionalFormatting sqref="I464">
    <cfRule type="expression" dxfId="15120" priority="14422" stopIfTrue="1">
      <formula>$B464=""</formula>
    </cfRule>
  </conditionalFormatting>
  <conditionalFormatting sqref="I464">
    <cfRule type="expression" dxfId="15119" priority="14421" stopIfTrue="1">
      <formula>$B464=""</formula>
    </cfRule>
  </conditionalFormatting>
  <conditionalFormatting sqref="I464">
    <cfRule type="expression" dxfId="15118" priority="14420" stopIfTrue="1">
      <formula>$B464=""</formula>
    </cfRule>
  </conditionalFormatting>
  <conditionalFormatting sqref="D464:H464">
    <cfRule type="expression" dxfId="15117" priority="14419" stopIfTrue="1">
      <formula>$B464=""</formula>
    </cfRule>
  </conditionalFormatting>
  <conditionalFormatting sqref="J464:M464">
    <cfRule type="expression" dxfId="15116" priority="14418" stopIfTrue="1">
      <formula>$B464=""</formula>
    </cfRule>
  </conditionalFormatting>
  <conditionalFormatting sqref="I464">
    <cfRule type="expression" dxfId="15115" priority="14417" stopIfTrue="1">
      <formula>$B464=""</formula>
    </cfRule>
  </conditionalFormatting>
  <conditionalFormatting sqref="I464">
    <cfRule type="expression" dxfId="15114" priority="14416" stopIfTrue="1">
      <formula>$B464=""</formula>
    </cfRule>
  </conditionalFormatting>
  <conditionalFormatting sqref="I452:I461">
    <cfRule type="expression" dxfId="15113" priority="14415" stopIfTrue="1">
      <formula>$B452=""</formula>
    </cfRule>
  </conditionalFormatting>
  <conditionalFormatting sqref="I452:I461">
    <cfRule type="expression" dxfId="15112" priority="14414" stopIfTrue="1">
      <formula>$B452=""</formula>
    </cfRule>
  </conditionalFormatting>
  <conditionalFormatting sqref="I452:I461">
    <cfRule type="expression" dxfId="15111" priority="14413" stopIfTrue="1">
      <formula>$B452=""</formula>
    </cfRule>
  </conditionalFormatting>
  <conditionalFormatting sqref="I452:I461">
    <cfRule type="expression" dxfId="15110" priority="14412" stopIfTrue="1">
      <formula>$B452=""</formula>
    </cfRule>
  </conditionalFormatting>
  <conditionalFormatting sqref="I452:I461">
    <cfRule type="expression" dxfId="15109" priority="14411" stopIfTrue="1">
      <formula>$B452=""</formula>
    </cfRule>
  </conditionalFormatting>
  <conditionalFormatting sqref="I459:I461">
    <cfRule type="expression" dxfId="15108" priority="14410" stopIfTrue="1">
      <formula>$B459=""</formula>
    </cfRule>
  </conditionalFormatting>
  <conditionalFormatting sqref="I459:I461">
    <cfRule type="expression" dxfId="15107" priority="14409" stopIfTrue="1">
      <formula>$B459=""</formula>
    </cfRule>
  </conditionalFormatting>
  <conditionalFormatting sqref="I459:I461">
    <cfRule type="expression" dxfId="15106" priority="14408" stopIfTrue="1">
      <formula>$B459=""</formula>
    </cfRule>
  </conditionalFormatting>
  <conditionalFormatting sqref="I452:I461">
    <cfRule type="expression" dxfId="15105" priority="14407" stopIfTrue="1">
      <formula>$B452=""</formula>
    </cfRule>
  </conditionalFormatting>
  <conditionalFormatting sqref="I452:I461">
    <cfRule type="expression" dxfId="15104" priority="14406" stopIfTrue="1">
      <formula>$B452=""</formula>
    </cfRule>
  </conditionalFormatting>
  <conditionalFormatting sqref="I452:I461">
    <cfRule type="expression" dxfId="15103" priority="14405" stopIfTrue="1">
      <formula>$B452=""</formula>
    </cfRule>
  </conditionalFormatting>
  <conditionalFormatting sqref="I452:I461">
    <cfRule type="expression" dxfId="15102" priority="14404" stopIfTrue="1">
      <formula>$B452=""</formula>
    </cfRule>
  </conditionalFormatting>
  <conditionalFormatting sqref="I452:I461">
    <cfRule type="expression" dxfId="15101" priority="14403" stopIfTrue="1">
      <formula>$B452=""</formula>
    </cfRule>
  </conditionalFormatting>
  <conditionalFormatting sqref="I452:I461">
    <cfRule type="expression" dxfId="15100" priority="14402" stopIfTrue="1">
      <formula>$B452=""</formula>
    </cfRule>
  </conditionalFormatting>
  <conditionalFormatting sqref="I452:I461">
    <cfRule type="expression" dxfId="15099" priority="14401" stopIfTrue="1">
      <formula>$B452=""</formula>
    </cfRule>
  </conditionalFormatting>
  <conditionalFormatting sqref="I452:I461">
    <cfRule type="expression" dxfId="15098" priority="14400" stopIfTrue="1">
      <formula>$B452=""</formula>
    </cfRule>
  </conditionalFormatting>
  <conditionalFormatting sqref="J464:M464">
    <cfRule type="expression" dxfId="15097" priority="14399" stopIfTrue="1">
      <formula>$B464=""</formula>
    </cfRule>
  </conditionalFormatting>
  <conditionalFormatting sqref="J465:M466">
    <cfRule type="expression" dxfId="15096" priority="14398" stopIfTrue="1">
      <formula>$B465=""</formula>
    </cfRule>
  </conditionalFormatting>
  <conditionalFormatting sqref="J464:M464">
    <cfRule type="expression" dxfId="15095" priority="14397" stopIfTrue="1">
      <formula>$B464=""</formula>
    </cfRule>
  </conditionalFormatting>
  <conditionalFormatting sqref="J465:M465">
    <cfRule type="expression" dxfId="15094" priority="14396" stopIfTrue="1">
      <formula>$B465=""</formula>
    </cfRule>
  </conditionalFormatting>
  <conditionalFormatting sqref="I466">
    <cfRule type="expression" dxfId="15093" priority="14395" stopIfTrue="1">
      <formula>$B466=""</formula>
    </cfRule>
  </conditionalFormatting>
  <conditionalFormatting sqref="I466">
    <cfRule type="expression" dxfId="15092" priority="14394" stopIfTrue="1">
      <formula>$B466=""</formula>
    </cfRule>
  </conditionalFormatting>
  <conditionalFormatting sqref="I466">
    <cfRule type="expression" dxfId="15091" priority="14393" stopIfTrue="1">
      <formula>$B466=""</formula>
    </cfRule>
  </conditionalFormatting>
  <conditionalFormatting sqref="D466:H466">
    <cfRule type="expression" dxfId="15090" priority="14392" stopIfTrue="1">
      <formula>$B466=""</formula>
    </cfRule>
  </conditionalFormatting>
  <conditionalFormatting sqref="J466:M466">
    <cfRule type="expression" dxfId="15089" priority="14391" stopIfTrue="1">
      <formula>$B466=""</formula>
    </cfRule>
  </conditionalFormatting>
  <conditionalFormatting sqref="I466">
    <cfRule type="expression" dxfId="15088" priority="14390" stopIfTrue="1">
      <formula>$B466=""</formula>
    </cfRule>
  </conditionalFormatting>
  <conditionalFormatting sqref="I466">
    <cfRule type="expression" dxfId="15087" priority="14389" stopIfTrue="1">
      <formula>$B466=""</formula>
    </cfRule>
  </conditionalFormatting>
  <conditionalFormatting sqref="I466:I485">
    <cfRule type="expression" dxfId="15086" priority="14388" stopIfTrue="1">
      <formula>$B466=""</formula>
    </cfRule>
  </conditionalFormatting>
  <conditionalFormatting sqref="I466:I485">
    <cfRule type="expression" dxfId="15085" priority="14387" stopIfTrue="1">
      <formula>$B466=""</formula>
    </cfRule>
  </conditionalFormatting>
  <conditionalFormatting sqref="I466:I485">
    <cfRule type="expression" dxfId="15084" priority="14386" stopIfTrue="1">
      <formula>$B466=""</formula>
    </cfRule>
  </conditionalFormatting>
  <conditionalFormatting sqref="I466:I485">
    <cfRule type="expression" dxfId="15083" priority="14385" stopIfTrue="1">
      <formula>$B466=""</formula>
    </cfRule>
  </conditionalFormatting>
  <conditionalFormatting sqref="I466:I485">
    <cfRule type="expression" dxfId="15082" priority="14384" stopIfTrue="1">
      <formula>$B466=""</formula>
    </cfRule>
  </conditionalFormatting>
  <conditionalFormatting sqref="I466:I485">
    <cfRule type="expression" dxfId="15081" priority="14383" stopIfTrue="1">
      <formula>$B466=""</formula>
    </cfRule>
  </conditionalFormatting>
  <conditionalFormatting sqref="I466:I485">
    <cfRule type="expression" dxfId="15080" priority="14382" stopIfTrue="1">
      <formula>$B466=""</formula>
    </cfRule>
  </conditionalFormatting>
  <conditionalFormatting sqref="I466:I485">
    <cfRule type="expression" dxfId="15079" priority="14381" stopIfTrue="1">
      <formula>$B466=""</formula>
    </cfRule>
  </conditionalFormatting>
  <conditionalFormatting sqref="I466:I485">
    <cfRule type="expression" dxfId="15078" priority="14380" stopIfTrue="1">
      <formula>$B466=""</formula>
    </cfRule>
  </conditionalFormatting>
  <conditionalFormatting sqref="I466:I485">
    <cfRule type="expression" dxfId="15077" priority="14379" stopIfTrue="1">
      <formula>$B466=""</formula>
    </cfRule>
  </conditionalFormatting>
  <conditionalFormatting sqref="I466:I485">
    <cfRule type="expression" dxfId="15076" priority="14378" stopIfTrue="1">
      <formula>$B466=""</formula>
    </cfRule>
  </conditionalFormatting>
  <conditionalFormatting sqref="I466:I485">
    <cfRule type="expression" dxfId="15075" priority="14377" stopIfTrue="1">
      <formula>$B466=""</formula>
    </cfRule>
  </conditionalFormatting>
  <conditionalFormatting sqref="I466:I485">
    <cfRule type="expression" dxfId="15074" priority="14376" stopIfTrue="1">
      <formula>$B466=""</formula>
    </cfRule>
  </conditionalFormatting>
  <conditionalFormatting sqref="I466:I485">
    <cfRule type="expression" dxfId="15073" priority="14375" stopIfTrue="1">
      <formula>$B466=""</formula>
    </cfRule>
  </conditionalFormatting>
  <conditionalFormatting sqref="I466:I485">
    <cfRule type="expression" dxfId="15072" priority="14374" stopIfTrue="1">
      <formula>$B466=""</formula>
    </cfRule>
  </conditionalFormatting>
  <conditionalFormatting sqref="I466:I485">
    <cfRule type="expression" dxfId="15071" priority="14373" stopIfTrue="1">
      <formula>$B466=""</formula>
    </cfRule>
  </conditionalFormatting>
  <conditionalFormatting sqref="I466:I485">
    <cfRule type="expression" dxfId="15070" priority="14372" stopIfTrue="1">
      <formula>$B466=""</formula>
    </cfRule>
  </conditionalFormatting>
  <conditionalFormatting sqref="I466:I485">
    <cfRule type="expression" dxfId="15069" priority="14371" stopIfTrue="1">
      <formula>$B466=""</formula>
    </cfRule>
  </conditionalFormatting>
  <conditionalFormatting sqref="I466:I485">
    <cfRule type="expression" dxfId="15068" priority="14370" stopIfTrue="1">
      <formula>$B466=""</formula>
    </cfRule>
  </conditionalFormatting>
  <conditionalFormatting sqref="D468:H479">
    <cfRule type="expression" dxfId="15067" priority="14369" stopIfTrue="1">
      <formula>$B468=""</formula>
    </cfRule>
  </conditionalFormatting>
  <conditionalFormatting sqref="I466:I485">
    <cfRule type="expression" dxfId="15066" priority="14368" stopIfTrue="1">
      <formula>$B466=""</formula>
    </cfRule>
  </conditionalFormatting>
  <conditionalFormatting sqref="I466:I485">
    <cfRule type="expression" dxfId="15065" priority="14367" stopIfTrue="1">
      <formula>$B466=""</formula>
    </cfRule>
  </conditionalFormatting>
  <conditionalFormatting sqref="I466:I485">
    <cfRule type="expression" dxfId="15064" priority="14366" stopIfTrue="1">
      <formula>$B466=""</formula>
    </cfRule>
  </conditionalFormatting>
  <conditionalFormatting sqref="J466:M472 K473:K477">
    <cfRule type="expression" dxfId="15063" priority="14365" stopIfTrue="1">
      <formula>$B466=""</formula>
    </cfRule>
  </conditionalFormatting>
  <conditionalFormatting sqref="D466:H472 J466:M472 K473:K477 I466:I485">
    <cfRule type="expression" dxfId="15062" priority="14364" stopIfTrue="1">
      <formula>$B466=""</formula>
    </cfRule>
  </conditionalFormatting>
  <conditionalFormatting sqref="D466:H472 J466:M472 K473:K477 I466:I485">
    <cfRule type="expression" dxfId="15061" priority="14363" stopIfTrue="1">
      <formula>$B466=""</formula>
    </cfRule>
  </conditionalFormatting>
  <conditionalFormatting sqref="I466:I485">
    <cfRule type="expression" dxfId="15060" priority="14362" stopIfTrue="1">
      <formula>$B466=""</formula>
    </cfRule>
  </conditionalFormatting>
  <conditionalFormatting sqref="D466:H466">
    <cfRule type="expression" dxfId="15059" priority="14361" stopIfTrue="1">
      <formula>$B466=""</formula>
    </cfRule>
  </conditionalFormatting>
  <conditionalFormatting sqref="D467:H471">
    <cfRule type="expression" dxfId="15058" priority="14360" stopIfTrue="1">
      <formula>$B467=""</formula>
    </cfRule>
  </conditionalFormatting>
  <conditionalFormatting sqref="J466:M469">
    <cfRule type="expression" dxfId="15057" priority="14359" stopIfTrue="1">
      <formula>$B466=""</formula>
    </cfRule>
  </conditionalFormatting>
  <conditionalFormatting sqref="J470:M471">
    <cfRule type="expression" dxfId="15056" priority="14358" stopIfTrue="1">
      <formula>$B470=""</formula>
    </cfRule>
  </conditionalFormatting>
  <conditionalFormatting sqref="D472:H472">
    <cfRule type="expression" dxfId="15055" priority="14357" stopIfTrue="1">
      <formula>$B472=""</formula>
    </cfRule>
  </conditionalFormatting>
  <conditionalFormatting sqref="J472:M472">
    <cfRule type="expression" dxfId="15054" priority="14356" stopIfTrue="1">
      <formula>$B472=""</formula>
    </cfRule>
  </conditionalFormatting>
  <conditionalFormatting sqref="D466:H467">
    <cfRule type="expression" dxfId="15053" priority="14355" stopIfTrue="1">
      <formula>$B466=""</formula>
    </cfRule>
  </conditionalFormatting>
  <conditionalFormatting sqref="J466:M469">
    <cfRule type="expression" dxfId="15052" priority="14354" stopIfTrue="1">
      <formula>$B466=""</formula>
    </cfRule>
  </conditionalFormatting>
  <conditionalFormatting sqref="J470:M470">
    <cfRule type="expression" dxfId="15051" priority="14353" stopIfTrue="1">
      <formula>$B470=""</formula>
    </cfRule>
  </conditionalFormatting>
  <conditionalFormatting sqref="I471">
    <cfRule type="expression" dxfId="15050" priority="14352" stopIfTrue="1">
      <formula>$B471=""</formula>
    </cfRule>
  </conditionalFormatting>
  <conditionalFormatting sqref="I471">
    <cfRule type="expression" dxfId="15049" priority="14351" stopIfTrue="1">
      <formula>$B471=""</formula>
    </cfRule>
  </conditionalFormatting>
  <conditionalFormatting sqref="I471">
    <cfRule type="expression" dxfId="15048" priority="14350" stopIfTrue="1">
      <formula>$B471=""</formula>
    </cfRule>
  </conditionalFormatting>
  <conditionalFormatting sqref="D471:H472">
    <cfRule type="expression" dxfId="15047" priority="14349" stopIfTrue="1">
      <formula>$B471=""</formula>
    </cfRule>
  </conditionalFormatting>
  <conditionalFormatting sqref="J471:M472 K473:K477">
    <cfRule type="expression" dxfId="15046" priority="14348" stopIfTrue="1">
      <formula>$B471=""</formula>
    </cfRule>
  </conditionalFormatting>
  <conditionalFormatting sqref="I471">
    <cfRule type="expression" dxfId="15045" priority="14347" stopIfTrue="1">
      <formula>$B471=""</formula>
    </cfRule>
  </conditionalFormatting>
  <conditionalFormatting sqref="I471">
    <cfRule type="expression" dxfId="15044" priority="14346" stopIfTrue="1">
      <formula>$B471=""</formula>
    </cfRule>
  </conditionalFormatting>
  <conditionalFormatting sqref="J472:M479">
    <cfRule type="expression" dxfId="15043" priority="14345" stopIfTrue="1">
      <formula>$B472=""</formula>
    </cfRule>
  </conditionalFormatting>
  <conditionalFormatting sqref="D472:M479 I480:I493">
    <cfRule type="expression" dxfId="15042" priority="14344" stopIfTrue="1">
      <formula>$B472=""</formula>
    </cfRule>
  </conditionalFormatting>
  <conditionalFormatting sqref="D472:M479 I480:I493">
    <cfRule type="expression" dxfId="15041" priority="14343" stopIfTrue="1">
      <formula>$B472=""</formula>
    </cfRule>
  </conditionalFormatting>
  <conditionalFormatting sqref="I472:I493">
    <cfRule type="expression" dxfId="15040" priority="14342" stopIfTrue="1">
      <formula>$B472=""</formula>
    </cfRule>
  </conditionalFormatting>
  <conditionalFormatting sqref="D472:H473">
    <cfRule type="expression" dxfId="15039" priority="14341" stopIfTrue="1">
      <formula>$B472=""</formula>
    </cfRule>
  </conditionalFormatting>
  <conditionalFormatting sqref="D474:H479">
    <cfRule type="expression" dxfId="15038" priority="14340" stopIfTrue="1">
      <formula>$B474=""</formula>
    </cfRule>
  </conditionalFormatting>
  <conditionalFormatting sqref="J472:M476">
    <cfRule type="expression" dxfId="15037" priority="14339" stopIfTrue="1">
      <formula>$B472=""</formula>
    </cfRule>
  </conditionalFormatting>
  <conditionalFormatting sqref="J477:M478">
    <cfRule type="expression" dxfId="15036" priority="14338" stopIfTrue="1">
      <formula>$B477=""</formula>
    </cfRule>
  </conditionalFormatting>
  <conditionalFormatting sqref="D473:H474">
    <cfRule type="expression" dxfId="15035" priority="14337" stopIfTrue="1">
      <formula>$B473=""</formula>
    </cfRule>
  </conditionalFormatting>
  <conditionalFormatting sqref="J473:M476">
    <cfRule type="expression" dxfId="15034" priority="14336" stopIfTrue="1">
      <formula>$B473=""</formula>
    </cfRule>
  </conditionalFormatting>
  <conditionalFormatting sqref="J477:M477">
    <cfRule type="expression" dxfId="15033" priority="14335" stopIfTrue="1">
      <formula>$B477=""</formula>
    </cfRule>
  </conditionalFormatting>
  <conditionalFormatting sqref="I478">
    <cfRule type="expression" dxfId="15032" priority="14334" stopIfTrue="1">
      <formula>$B478=""</formula>
    </cfRule>
  </conditionalFormatting>
  <conditionalFormatting sqref="I478">
    <cfRule type="expression" dxfId="15031" priority="14333" stopIfTrue="1">
      <formula>$B478=""</formula>
    </cfRule>
  </conditionalFormatting>
  <conditionalFormatting sqref="I478">
    <cfRule type="expression" dxfId="15030" priority="14332" stopIfTrue="1">
      <formula>$B478=""</formula>
    </cfRule>
  </conditionalFormatting>
  <conditionalFormatting sqref="D478:H478">
    <cfRule type="expression" dxfId="15029" priority="14331" stopIfTrue="1">
      <formula>$B478=""</formula>
    </cfRule>
  </conditionalFormatting>
  <conditionalFormatting sqref="J478:M478">
    <cfRule type="expression" dxfId="15028" priority="14330" stopIfTrue="1">
      <formula>$B478=""</formula>
    </cfRule>
  </conditionalFormatting>
  <conditionalFormatting sqref="I478">
    <cfRule type="expression" dxfId="15027" priority="14329" stopIfTrue="1">
      <formula>$B478=""</formula>
    </cfRule>
  </conditionalFormatting>
  <conditionalFormatting sqref="I478">
    <cfRule type="expression" dxfId="15026" priority="14328" stopIfTrue="1">
      <formula>$B478=""</formula>
    </cfRule>
  </conditionalFormatting>
  <conditionalFormatting sqref="I466:I485">
    <cfRule type="expression" dxfId="15025" priority="14327" stopIfTrue="1">
      <formula>$B466=""</formula>
    </cfRule>
  </conditionalFormatting>
  <conditionalFormatting sqref="I466:I485">
    <cfRule type="expression" dxfId="15024" priority="14326" stopIfTrue="1">
      <formula>$B466=""</formula>
    </cfRule>
  </conditionalFormatting>
  <conditionalFormatting sqref="I466:I485">
    <cfRule type="expression" dxfId="15023" priority="14325" stopIfTrue="1">
      <formula>$B466=""</formula>
    </cfRule>
  </conditionalFormatting>
  <conditionalFormatting sqref="I466:I485">
    <cfRule type="expression" dxfId="15022" priority="14324" stopIfTrue="1">
      <formula>$B466=""</formula>
    </cfRule>
  </conditionalFormatting>
  <conditionalFormatting sqref="I466:I485">
    <cfRule type="expression" dxfId="15021" priority="14323" stopIfTrue="1">
      <formula>$B466=""</formula>
    </cfRule>
  </conditionalFormatting>
  <conditionalFormatting sqref="I473:I475">
    <cfRule type="expression" dxfId="15020" priority="14322" stopIfTrue="1">
      <formula>$B473=""</formula>
    </cfRule>
  </conditionalFormatting>
  <conditionalFormatting sqref="I473:I475">
    <cfRule type="expression" dxfId="15019" priority="14321" stopIfTrue="1">
      <formula>$B473=""</formula>
    </cfRule>
  </conditionalFormatting>
  <conditionalFormatting sqref="I473:I475">
    <cfRule type="expression" dxfId="15018" priority="14320" stopIfTrue="1">
      <formula>$B473=""</formula>
    </cfRule>
  </conditionalFormatting>
  <conditionalFormatting sqref="I466:I485">
    <cfRule type="expression" dxfId="15017" priority="14319" stopIfTrue="1">
      <formula>$B466=""</formula>
    </cfRule>
  </conditionalFormatting>
  <conditionalFormatting sqref="I466:I485">
    <cfRule type="expression" dxfId="15016" priority="14318" stopIfTrue="1">
      <formula>$B466=""</formula>
    </cfRule>
  </conditionalFormatting>
  <conditionalFormatting sqref="I466:I485">
    <cfRule type="expression" dxfId="15015" priority="14317" stopIfTrue="1">
      <formula>$B466=""</formula>
    </cfRule>
  </conditionalFormatting>
  <conditionalFormatting sqref="I466:I485">
    <cfRule type="expression" dxfId="15014" priority="14316" stopIfTrue="1">
      <formula>$B466=""</formula>
    </cfRule>
  </conditionalFormatting>
  <conditionalFormatting sqref="I466:I485">
    <cfRule type="expression" dxfId="15013" priority="14315" stopIfTrue="1">
      <formula>$B466=""</formula>
    </cfRule>
  </conditionalFormatting>
  <conditionalFormatting sqref="I466:I485">
    <cfRule type="expression" dxfId="15012" priority="14314" stopIfTrue="1">
      <formula>$B466=""</formula>
    </cfRule>
  </conditionalFormatting>
  <conditionalFormatting sqref="I466:I485">
    <cfRule type="expression" dxfId="15011" priority="14313" stopIfTrue="1">
      <formula>$B466=""</formula>
    </cfRule>
  </conditionalFormatting>
  <conditionalFormatting sqref="I466:I485">
    <cfRule type="expression" dxfId="15010" priority="14312" stopIfTrue="1">
      <formula>$B466=""</formula>
    </cfRule>
  </conditionalFormatting>
  <conditionalFormatting sqref="J478:M478">
    <cfRule type="expression" dxfId="15009" priority="14311" stopIfTrue="1">
      <formula>$B478=""</formula>
    </cfRule>
  </conditionalFormatting>
  <conditionalFormatting sqref="J479:M479">
    <cfRule type="expression" dxfId="15008" priority="14310" stopIfTrue="1">
      <formula>$B479=""</formula>
    </cfRule>
  </conditionalFormatting>
  <conditionalFormatting sqref="J478:M478">
    <cfRule type="expression" dxfId="15007" priority="14309" stopIfTrue="1">
      <formula>$B478=""</formula>
    </cfRule>
  </conditionalFormatting>
  <conditionalFormatting sqref="J479:M479">
    <cfRule type="expression" dxfId="15006" priority="14308" stopIfTrue="1">
      <formula>$B479=""</formula>
    </cfRule>
  </conditionalFormatting>
  <conditionalFormatting sqref="I479:I493">
    <cfRule type="expression" dxfId="15005" priority="14307" stopIfTrue="1">
      <formula>$B479=""</formula>
    </cfRule>
  </conditionalFormatting>
  <conditionalFormatting sqref="I479:I493">
    <cfRule type="expression" dxfId="15004" priority="14306" stopIfTrue="1">
      <formula>$B479=""</formula>
    </cfRule>
  </conditionalFormatting>
  <conditionalFormatting sqref="I479:I493">
    <cfRule type="expression" dxfId="15003" priority="14305" stopIfTrue="1">
      <formula>$B479=""</formula>
    </cfRule>
  </conditionalFormatting>
  <conditionalFormatting sqref="I479:I493">
    <cfRule type="expression" dxfId="15002" priority="14304" stopIfTrue="1">
      <formula>$B479=""</formula>
    </cfRule>
  </conditionalFormatting>
  <conditionalFormatting sqref="I479:I493">
    <cfRule type="expression" dxfId="15001" priority="14303" stopIfTrue="1">
      <formula>$B479=""</formula>
    </cfRule>
  </conditionalFormatting>
  <conditionalFormatting sqref="I479:I493">
    <cfRule type="expression" dxfId="15000" priority="14302" stopIfTrue="1">
      <formula>$B479=""</formula>
    </cfRule>
  </conditionalFormatting>
  <conditionalFormatting sqref="I479:I493">
    <cfRule type="expression" dxfId="14999" priority="14301" stopIfTrue="1">
      <formula>$B479=""</formula>
    </cfRule>
  </conditionalFormatting>
  <conditionalFormatting sqref="I479:I493">
    <cfRule type="expression" dxfId="14998" priority="14300" stopIfTrue="1">
      <formula>$B479=""</formula>
    </cfRule>
  </conditionalFormatting>
  <conditionalFormatting sqref="I479:I493">
    <cfRule type="expression" dxfId="14997" priority="14299" stopIfTrue="1">
      <formula>$B479=""</formula>
    </cfRule>
  </conditionalFormatting>
  <conditionalFormatting sqref="I479:I493">
    <cfRule type="expression" dxfId="14996" priority="14298" stopIfTrue="1">
      <formula>$B479=""</formula>
    </cfRule>
  </conditionalFormatting>
  <conditionalFormatting sqref="I479:I493">
    <cfRule type="expression" dxfId="14995" priority="14297" stopIfTrue="1">
      <formula>$B479=""</formula>
    </cfRule>
  </conditionalFormatting>
  <conditionalFormatting sqref="I479:I493">
    <cfRule type="expression" dxfId="14994" priority="14296" stopIfTrue="1">
      <formula>$B479=""</formula>
    </cfRule>
  </conditionalFormatting>
  <conditionalFormatting sqref="I479:I493">
    <cfRule type="expression" dxfId="14993" priority="14295" stopIfTrue="1">
      <formula>$B479=""</formula>
    </cfRule>
  </conditionalFormatting>
  <conditionalFormatting sqref="I479:I493">
    <cfRule type="expression" dxfId="14992" priority="14294" stopIfTrue="1">
      <formula>$B479=""</formula>
    </cfRule>
  </conditionalFormatting>
  <conditionalFormatting sqref="I479:I493">
    <cfRule type="expression" dxfId="14991" priority="14293" stopIfTrue="1">
      <formula>$B479=""</formula>
    </cfRule>
  </conditionalFormatting>
  <conditionalFormatting sqref="I479:I493">
    <cfRule type="expression" dxfId="14990" priority="14292" stopIfTrue="1">
      <formula>$B479=""</formula>
    </cfRule>
  </conditionalFormatting>
  <conditionalFormatting sqref="I479:I493">
    <cfRule type="expression" dxfId="14989" priority="14291" stopIfTrue="1">
      <formula>$B479=""</formula>
    </cfRule>
  </conditionalFormatting>
  <conditionalFormatting sqref="I479:I493">
    <cfRule type="expression" dxfId="14988" priority="14290" stopIfTrue="1">
      <formula>$B479=""</formula>
    </cfRule>
  </conditionalFormatting>
  <conditionalFormatting sqref="I479:I493">
    <cfRule type="expression" dxfId="14987" priority="14289" stopIfTrue="1">
      <formula>$B479=""</formula>
    </cfRule>
  </conditionalFormatting>
  <conditionalFormatting sqref="D481:H489 D491:H493 E490:H490">
    <cfRule type="expression" dxfId="14986" priority="14288" stopIfTrue="1">
      <formula>$B481=""</formula>
    </cfRule>
  </conditionalFormatting>
  <conditionalFormatting sqref="I479:I493">
    <cfRule type="expression" dxfId="14985" priority="14287" stopIfTrue="1">
      <formula>$B479=""</formula>
    </cfRule>
  </conditionalFormatting>
  <conditionalFormatting sqref="I479:I493">
    <cfRule type="expression" dxfId="14984" priority="14286" stopIfTrue="1">
      <formula>$B479=""</formula>
    </cfRule>
  </conditionalFormatting>
  <conditionalFormatting sqref="I479:I493">
    <cfRule type="expression" dxfId="14983" priority="14285" stopIfTrue="1">
      <formula>$B479=""</formula>
    </cfRule>
  </conditionalFormatting>
  <conditionalFormatting sqref="J479:M485">
    <cfRule type="expression" dxfId="14982" priority="14284" stopIfTrue="1">
      <formula>$B479=""</formula>
    </cfRule>
  </conditionalFormatting>
  <conditionalFormatting sqref="D479:M485 I486:I493">
    <cfRule type="expression" dxfId="14981" priority="14283" stopIfTrue="1">
      <formula>$B479=""</formula>
    </cfRule>
  </conditionalFormatting>
  <conditionalFormatting sqref="D479:M485 I486:I493">
    <cfRule type="expression" dxfId="14980" priority="14282" stopIfTrue="1">
      <formula>$B479=""</formula>
    </cfRule>
  </conditionalFormatting>
  <conditionalFormatting sqref="I479:I493">
    <cfRule type="expression" dxfId="14979" priority="14281" stopIfTrue="1">
      <formula>$B479=""</formula>
    </cfRule>
  </conditionalFormatting>
  <conditionalFormatting sqref="D479:H479">
    <cfRule type="expression" dxfId="14978" priority="14280" stopIfTrue="1">
      <formula>$B479=""</formula>
    </cfRule>
  </conditionalFormatting>
  <conditionalFormatting sqref="D480:H484">
    <cfRule type="expression" dxfId="14977" priority="14279" stopIfTrue="1">
      <formula>$B480=""</formula>
    </cfRule>
  </conditionalFormatting>
  <conditionalFormatting sqref="J479:M482">
    <cfRule type="expression" dxfId="14976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75" priority="14277" stopIfTrue="1">
      <formula>$B483=""</formula>
    </cfRule>
  </conditionalFormatting>
  <conditionalFormatting sqref="D485:H485">
    <cfRule type="expression" dxfId="14974" priority="14276" stopIfTrue="1">
      <formula>$B485=""</formula>
    </cfRule>
  </conditionalFormatting>
  <conditionalFormatting sqref="J485:M485 K507">
    <cfRule type="expression" dxfId="14973" priority="14275" stopIfTrue="1">
      <formula>$B485=""</formula>
    </cfRule>
  </conditionalFormatting>
  <conditionalFormatting sqref="D479:H480">
    <cfRule type="expression" dxfId="14972" priority="14274" stopIfTrue="1">
      <formula>$B479=""</formula>
    </cfRule>
  </conditionalFormatting>
  <conditionalFormatting sqref="J479:M482">
    <cfRule type="expression" dxfId="14971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70" priority="14272" stopIfTrue="1">
      <formula>$B483=""</formula>
    </cfRule>
  </conditionalFormatting>
  <conditionalFormatting sqref="I484">
    <cfRule type="expression" dxfId="14969" priority="14271" stopIfTrue="1">
      <formula>$B484=""</formula>
    </cfRule>
  </conditionalFormatting>
  <conditionalFormatting sqref="I484">
    <cfRule type="expression" dxfId="14968" priority="14270" stopIfTrue="1">
      <formula>$B484=""</formula>
    </cfRule>
  </conditionalFormatting>
  <conditionalFormatting sqref="I484">
    <cfRule type="expression" dxfId="14967" priority="14269" stopIfTrue="1">
      <formula>$B484=""</formula>
    </cfRule>
  </conditionalFormatting>
  <conditionalFormatting sqref="D484:H485">
    <cfRule type="expression" dxfId="14966" priority="14268" stopIfTrue="1">
      <formula>$B484=""</formula>
    </cfRule>
  </conditionalFormatting>
  <conditionalFormatting sqref="J484:M485 K506:K507">
    <cfRule type="expression" dxfId="14965" priority="14267" stopIfTrue="1">
      <formula>$B484=""</formula>
    </cfRule>
  </conditionalFormatting>
  <conditionalFormatting sqref="I484">
    <cfRule type="expression" dxfId="14964" priority="14266" stopIfTrue="1">
      <formula>$B484=""</formula>
    </cfRule>
  </conditionalFormatting>
  <conditionalFormatting sqref="I484">
    <cfRule type="expression" dxfId="14963" priority="14265" stopIfTrue="1">
      <formula>$B484=""</formula>
    </cfRule>
  </conditionalFormatting>
  <conditionalFormatting sqref="J485:M493 K507:K515">
    <cfRule type="expression" dxfId="14962" priority="14264" stopIfTrue="1">
      <formula>$B485=""</formula>
    </cfRule>
  </conditionalFormatting>
  <conditionalFormatting sqref="K507:K515 D485:M489 D491:M493 E490:M490">
    <cfRule type="expression" dxfId="14961" priority="14263" stopIfTrue="1">
      <formula>$B485=""</formula>
    </cfRule>
  </conditionalFormatting>
  <conditionalFormatting sqref="K507:K515 D485:M489 D491:M493 E490:M490">
    <cfRule type="expression" dxfId="14960" priority="14262" stopIfTrue="1">
      <formula>$B485=""</formula>
    </cfRule>
  </conditionalFormatting>
  <conditionalFormatting sqref="I485:I493">
    <cfRule type="expression" dxfId="14959" priority="14261" stopIfTrue="1">
      <formula>$B485=""</formula>
    </cfRule>
  </conditionalFormatting>
  <conditionalFormatting sqref="D485:H486">
    <cfRule type="expression" dxfId="14958" priority="14260" stopIfTrue="1">
      <formula>$B485=""</formula>
    </cfRule>
  </conditionalFormatting>
  <conditionalFormatting sqref="D487:H489 D491:H493 E490:H490">
    <cfRule type="expression" dxfId="14957" priority="14259" stopIfTrue="1">
      <formula>$B487=""</formula>
    </cfRule>
  </conditionalFormatting>
  <conditionalFormatting sqref="J485:M489 K507:K511">
    <cfRule type="expression" dxfId="14956" priority="14258" stopIfTrue="1">
      <formula>$B485=""</formula>
    </cfRule>
  </conditionalFormatting>
  <conditionalFormatting sqref="J490:M491 K512:K513">
    <cfRule type="expression" dxfId="14955" priority="14257" stopIfTrue="1">
      <formula>$B490=""</formula>
    </cfRule>
  </conditionalFormatting>
  <conditionalFormatting sqref="D486:H487">
    <cfRule type="expression" dxfId="14954" priority="14256" stopIfTrue="1">
      <formula>$B486=""</formula>
    </cfRule>
  </conditionalFormatting>
  <conditionalFormatting sqref="J486:M489 K508:K511">
    <cfRule type="expression" dxfId="14953" priority="14255" stopIfTrue="1">
      <formula>$B486=""</formula>
    </cfRule>
  </conditionalFormatting>
  <conditionalFormatting sqref="J490:M490 K512">
    <cfRule type="expression" dxfId="14952" priority="14254" stopIfTrue="1">
      <formula>$B490=""</formula>
    </cfRule>
  </conditionalFormatting>
  <conditionalFormatting sqref="I491">
    <cfRule type="expression" dxfId="14951" priority="14253" stopIfTrue="1">
      <formula>$B491=""</formula>
    </cfRule>
  </conditionalFormatting>
  <conditionalFormatting sqref="I491">
    <cfRule type="expression" dxfId="14950" priority="14252" stopIfTrue="1">
      <formula>$B491=""</formula>
    </cfRule>
  </conditionalFormatting>
  <conditionalFormatting sqref="I491">
    <cfRule type="expression" dxfId="14949" priority="14251" stopIfTrue="1">
      <formula>$B491=""</formula>
    </cfRule>
  </conditionalFormatting>
  <conditionalFormatting sqref="D491:H491">
    <cfRule type="expression" dxfId="14948" priority="14250" stopIfTrue="1">
      <formula>$B491=""</formula>
    </cfRule>
  </conditionalFormatting>
  <conditionalFormatting sqref="J491:M491 K513">
    <cfRule type="expression" dxfId="14947" priority="14249" stopIfTrue="1">
      <formula>$B491=""</formula>
    </cfRule>
  </conditionalFormatting>
  <conditionalFormatting sqref="I491">
    <cfRule type="expression" dxfId="14946" priority="14248" stopIfTrue="1">
      <formula>$B491=""</formula>
    </cfRule>
  </conditionalFormatting>
  <conditionalFormatting sqref="I491">
    <cfRule type="expression" dxfId="14945" priority="14247" stopIfTrue="1">
      <formula>$B491=""</formula>
    </cfRule>
  </conditionalFormatting>
  <conditionalFormatting sqref="I479:I493">
    <cfRule type="expression" dxfId="14944" priority="14246" stopIfTrue="1">
      <formula>$B479=""</formula>
    </cfRule>
  </conditionalFormatting>
  <conditionalFormatting sqref="I479:I493">
    <cfRule type="expression" dxfId="14943" priority="14245" stopIfTrue="1">
      <formula>$B479=""</formula>
    </cfRule>
  </conditionalFormatting>
  <conditionalFormatting sqref="I479:I493">
    <cfRule type="expression" dxfId="14942" priority="14244" stopIfTrue="1">
      <formula>$B479=""</formula>
    </cfRule>
  </conditionalFormatting>
  <conditionalFormatting sqref="I479:I493">
    <cfRule type="expression" dxfId="14941" priority="14243" stopIfTrue="1">
      <formula>$B479=""</formula>
    </cfRule>
  </conditionalFormatting>
  <conditionalFormatting sqref="I479:I493">
    <cfRule type="expression" dxfId="14940" priority="14242" stopIfTrue="1">
      <formula>$B479=""</formula>
    </cfRule>
  </conditionalFormatting>
  <conditionalFormatting sqref="I486:I488">
    <cfRule type="expression" dxfId="14939" priority="14241" stopIfTrue="1">
      <formula>$B486=""</formula>
    </cfRule>
  </conditionalFormatting>
  <conditionalFormatting sqref="I486:I488">
    <cfRule type="expression" dxfId="14938" priority="14240" stopIfTrue="1">
      <formula>$B486=""</formula>
    </cfRule>
  </conditionalFormatting>
  <conditionalFormatting sqref="I486:I488">
    <cfRule type="expression" dxfId="14937" priority="14239" stopIfTrue="1">
      <formula>$B486=""</formula>
    </cfRule>
  </conditionalFormatting>
  <conditionalFormatting sqref="I479:I493">
    <cfRule type="expression" dxfId="14936" priority="14238" stopIfTrue="1">
      <formula>$B479=""</formula>
    </cfRule>
  </conditionalFormatting>
  <conditionalFormatting sqref="I479:I493">
    <cfRule type="expression" dxfId="14935" priority="14237" stopIfTrue="1">
      <formula>$B479=""</formula>
    </cfRule>
  </conditionalFormatting>
  <conditionalFormatting sqref="I479:I493">
    <cfRule type="expression" dxfId="14934" priority="14236" stopIfTrue="1">
      <formula>$B479=""</formula>
    </cfRule>
  </conditionalFormatting>
  <conditionalFormatting sqref="I479:I493">
    <cfRule type="expression" dxfId="14933" priority="14235" stopIfTrue="1">
      <formula>$B479=""</formula>
    </cfRule>
  </conditionalFormatting>
  <conditionalFormatting sqref="I479:I493">
    <cfRule type="expression" dxfId="14932" priority="14234" stopIfTrue="1">
      <formula>$B479=""</formula>
    </cfRule>
  </conditionalFormatting>
  <conditionalFormatting sqref="I479:I493">
    <cfRule type="expression" dxfId="14931" priority="14233" stopIfTrue="1">
      <formula>$B479=""</formula>
    </cfRule>
  </conditionalFormatting>
  <conditionalFormatting sqref="I479:I493">
    <cfRule type="expression" dxfId="14930" priority="14232" stopIfTrue="1">
      <formula>$B479=""</formula>
    </cfRule>
  </conditionalFormatting>
  <conditionalFormatting sqref="I479:I493">
    <cfRule type="expression" dxfId="14929" priority="14231" stopIfTrue="1">
      <formula>$B479=""</formula>
    </cfRule>
  </conditionalFormatting>
  <conditionalFormatting sqref="J491:M491 K513">
    <cfRule type="expression" dxfId="14928" priority="14230" stopIfTrue="1">
      <formula>$B491=""</formula>
    </cfRule>
  </conditionalFormatting>
  <conditionalFormatting sqref="J492:M493 K514:K515">
    <cfRule type="expression" dxfId="14927" priority="14229" stopIfTrue="1">
      <formula>$B492=""</formula>
    </cfRule>
  </conditionalFormatting>
  <conditionalFormatting sqref="J491:M491 K513">
    <cfRule type="expression" dxfId="14926" priority="14228" stopIfTrue="1">
      <formula>$B491=""</formula>
    </cfRule>
  </conditionalFormatting>
  <conditionalFormatting sqref="J492:M492 K514">
    <cfRule type="expression" dxfId="14925" priority="14227" stopIfTrue="1">
      <formula>$B492=""</formula>
    </cfRule>
  </conditionalFormatting>
  <conditionalFormatting sqref="I493">
    <cfRule type="expression" dxfId="14924" priority="14226" stopIfTrue="1">
      <formula>$B493=""</formula>
    </cfRule>
  </conditionalFormatting>
  <conditionalFormatting sqref="I493">
    <cfRule type="expression" dxfId="14923" priority="14225" stopIfTrue="1">
      <formula>$B493=""</formula>
    </cfRule>
  </conditionalFormatting>
  <conditionalFormatting sqref="I493">
    <cfRule type="expression" dxfId="14922" priority="14224" stopIfTrue="1">
      <formula>$B493=""</formula>
    </cfRule>
  </conditionalFormatting>
  <conditionalFormatting sqref="D493:H493">
    <cfRule type="expression" dxfId="14921" priority="14223" stopIfTrue="1">
      <formula>$B493=""</formula>
    </cfRule>
  </conditionalFormatting>
  <conditionalFormatting sqref="J493:M493 K515">
    <cfRule type="expression" dxfId="14920" priority="14222" stopIfTrue="1">
      <formula>$B493=""</formula>
    </cfRule>
  </conditionalFormatting>
  <conditionalFormatting sqref="I493">
    <cfRule type="expression" dxfId="14919" priority="14221" stopIfTrue="1">
      <formula>$B493=""</formula>
    </cfRule>
  </conditionalFormatting>
  <conditionalFormatting sqref="I493">
    <cfRule type="expression" dxfId="14918" priority="14220" stopIfTrue="1">
      <formula>$B493=""</formula>
    </cfRule>
  </conditionalFormatting>
  <conditionalFormatting sqref="I493:I500">
    <cfRule type="expression" dxfId="14917" priority="14219" stopIfTrue="1">
      <formula>$B493=""</formula>
    </cfRule>
  </conditionalFormatting>
  <conditionalFormatting sqref="I493:I500">
    <cfRule type="expression" dxfId="14916" priority="14218" stopIfTrue="1">
      <formula>$B493=""</formula>
    </cfRule>
  </conditionalFormatting>
  <conditionalFormatting sqref="I493:I500">
    <cfRule type="expression" dxfId="14915" priority="14217" stopIfTrue="1">
      <formula>$B493=""</formula>
    </cfRule>
  </conditionalFormatting>
  <conditionalFormatting sqref="I493:I500">
    <cfRule type="expression" dxfId="14914" priority="14216" stopIfTrue="1">
      <formula>$B493=""</formula>
    </cfRule>
  </conditionalFormatting>
  <conditionalFormatting sqref="I493:I500">
    <cfRule type="expression" dxfId="14913" priority="14215" stopIfTrue="1">
      <formula>$B493=""</formula>
    </cfRule>
  </conditionalFormatting>
  <conditionalFormatting sqref="I493:I500">
    <cfRule type="expression" dxfId="14912" priority="14214" stopIfTrue="1">
      <formula>$B493=""</formula>
    </cfRule>
  </conditionalFormatting>
  <conditionalFormatting sqref="I493:I500">
    <cfRule type="expression" dxfId="14911" priority="14213" stopIfTrue="1">
      <formula>$B493=""</formula>
    </cfRule>
  </conditionalFormatting>
  <conditionalFormatting sqref="I493:I500">
    <cfRule type="expression" dxfId="14910" priority="14212" stopIfTrue="1">
      <formula>$B493=""</formula>
    </cfRule>
  </conditionalFormatting>
  <conditionalFormatting sqref="I493:I500">
    <cfRule type="expression" dxfId="14909" priority="14211" stopIfTrue="1">
      <formula>$B493=""</formula>
    </cfRule>
  </conditionalFormatting>
  <conditionalFormatting sqref="I493:I500">
    <cfRule type="expression" dxfId="14908" priority="14210" stopIfTrue="1">
      <formula>$B493=""</formula>
    </cfRule>
  </conditionalFormatting>
  <conditionalFormatting sqref="I493:I500">
    <cfRule type="expression" dxfId="14907" priority="14209" stopIfTrue="1">
      <formula>$B493=""</formula>
    </cfRule>
  </conditionalFormatting>
  <conditionalFormatting sqref="I493:I500">
    <cfRule type="expression" dxfId="14906" priority="14208" stopIfTrue="1">
      <formula>$B493=""</formula>
    </cfRule>
  </conditionalFormatting>
  <conditionalFormatting sqref="I493:I500">
    <cfRule type="expression" dxfId="14905" priority="14207" stopIfTrue="1">
      <formula>$B493=""</formula>
    </cfRule>
  </conditionalFormatting>
  <conditionalFormatting sqref="I493:I500">
    <cfRule type="expression" dxfId="14904" priority="14206" stopIfTrue="1">
      <formula>$B493=""</formula>
    </cfRule>
  </conditionalFormatting>
  <conditionalFormatting sqref="I493:I500">
    <cfRule type="expression" dxfId="14903" priority="14205" stopIfTrue="1">
      <formula>$B493=""</formula>
    </cfRule>
  </conditionalFormatting>
  <conditionalFormatting sqref="I493:I500">
    <cfRule type="expression" dxfId="14902" priority="14204" stopIfTrue="1">
      <formula>$B493=""</formula>
    </cfRule>
  </conditionalFormatting>
  <conditionalFormatting sqref="I493:I500">
    <cfRule type="expression" dxfId="14901" priority="14203" stopIfTrue="1">
      <formula>$B493=""</formula>
    </cfRule>
  </conditionalFormatting>
  <conditionalFormatting sqref="I493:I500">
    <cfRule type="expression" dxfId="14900" priority="14202" stopIfTrue="1">
      <formula>$B493=""</formula>
    </cfRule>
  </conditionalFormatting>
  <conditionalFormatting sqref="I493:I500">
    <cfRule type="expression" dxfId="14899" priority="14201" stopIfTrue="1">
      <formula>$B493=""</formula>
    </cfRule>
  </conditionalFormatting>
  <conditionalFormatting sqref="D495:H504">
    <cfRule type="expression" dxfId="14898" priority="14200" stopIfTrue="1">
      <formula>$B495=""</formula>
    </cfRule>
  </conditionalFormatting>
  <conditionalFormatting sqref="I493:I502">
    <cfRule type="expression" dxfId="14897" priority="14199" stopIfTrue="1">
      <formula>$B493=""</formula>
    </cfRule>
  </conditionalFormatting>
  <conditionalFormatting sqref="I493:I502">
    <cfRule type="expression" dxfId="14896" priority="14198" stopIfTrue="1">
      <formula>$B493=""</formula>
    </cfRule>
  </conditionalFormatting>
  <conditionalFormatting sqref="I493:I502">
    <cfRule type="expression" dxfId="14895" priority="14197" stopIfTrue="1">
      <formula>$B493=""</formula>
    </cfRule>
  </conditionalFormatting>
  <conditionalFormatting sqref="J493:M499">
    <cfRule type="expression" dxfId="14894" priority="14196" stopIfTrue="1">
      <formula>$B493=""</formula>
    </cfRule>
  </conditionalFormatting>
  <conditionalFormatting sqref="D493:M499 I497:I500">
    <cfRule type="expression" dxfId="14893" priority="14195" stopIfTrue="1">
      <formula>$B493=""</formula>
    </cfRule>
  </conditionalFormatting>
  <conditionalFormatting sqref="D493:M499 I497:I500">
    <cfRule type="expression" dxfId="14892" priority="14194" stopIfTrue="1">
      <formula>$B493=""</formula>
    </cfRule>
  </conditionalFormatting>
  <conditionalFormatting sqref="I493:I500">
    <cfRule type="expression" dxfId="14891" priority="14193" stopIfTrue="1">
      <formula>$B493=""</formula>
    </cfRule>
  </conditionalFormatting>
  <conditionalFormatting sqref="D493:H493">
    <cfRule type="expression" dxfId="14890" priority="14192" stopIfTrue="1">
      <formula>$B493=""</formula>
    </cfRule>
  </conditionalFormatting>
  <conditionalFormatting sqref="D494:H498">
    <cfRule type="expression" dxfId="14889" priority="14191" stopIfTrue="1">
      <formula>$B494=""</formula>
    </cfRule>
  </conditionalFormatting>
  <conditionalFormatting sqref="J493:M496 K515:K518">
    <cfRule type="expression" dxfId="14888" priority="14190" stopIfTrue="1">
      <formula>$B493=""</formula>
    </cfRule>
  </conditionalFormatting>
  <conditionalFormatting sqref="J497:M498">
    <cfRule type="expression" dxfId="14887" priority="14189" stopIfTrue="1">
      <formula>$B497=""</formula>
    </cfRule>
  </conditionalFormatting>
  <conditionalFormatting sqref="D499:H499">
    <cfRule type="expression" dxfId="14886" priority="14188" stopIfTrue="1">
      <formula>$B499=""</formula>
    </cfRule>
  </conditionalFormatting>
  <conditionalFormatting sqref="J499:M499">
    <cfRule type="expression" dxfId="14885" priority="14187" stopIfTrue="1">
      <formula>$B499=""</formula>
    </cfRule>
  </conditionalFormatting>
  <conditionalFormatting sqref="D493:H494">
    <cfRule type="expression" dxfId="14884" priority="14186" stopIfTrue="1">
      <formula>$B493=""</formula>
    </cfRule>
  </conditionalFormatting>
  <conditionalFormatting sqref="J493:M496 K515:K518">
    <cfRule type="expression" dxfId="14883" priority="14185" stopIfTrue="1">
      <formula>$B493=""</formula>
    </cfRule>
  </conditionalFormatting>
  <conditionalFormatting sqref="J497:M497 K519">
    <cfRule type="expression" dxfId="14882" priority="14184" stopIfTrue="1">
      <formula>$B497=""</formula>
    </cfRule>
  </conditionalFormatting>
  <conditionalFormatting sqref="I498">
    <cfRule type="expression" dxfId="14881" priority="14183" stopIfTrue="1">
      <formula>$B498=""</formula>
    </cfRule>
  </conditionalFormatting>
  <conditionalFormatting sqref="I498">
    <cfRule type="expression" dxfId="14880" priority="14182" stopIfTrue="1">
      <formula>$B498=""</formula>
    </cfRule>
  </conditionalFormatting>
  <conditionalFormatting sqref="I498">
    <cfRule type="expression" dxfId="14879" priority="14181" stopIfTrue="1">
      <formula>$B498=""</formula>
    </cfRule>
  </conditionalFormatting>
  <conditionalFormatting sqref="D498:H499">
    <cfRule type="expression" dxfId="14878" priority="14180" stopIfTrue="1">
      <formula>$B498=""</formula>
    </cfRule>
  </conditionalFormatting>
  <conditionalFormatting sqref="J498:M499">
    <cfRule type="expression" dxfId="14877" priority="14179" stopIfTrue="1">
      <formula>$B498=""</formula>
    </cfRule>
  </conditionalFormatting>
  <conditionalFormatting sqref="I498">
    <cfRule type="expression" dxfId="14876" priority="14178" stopIfTrue="1">
      <formula>$B498=""</formula>
    </cfRule>
  </conditionalFormatting>
  <conditionalFormatting sqref="I498">
    <cfRule type="expression" dxfId="14875" priority="14177" stopIfTrue="1">
      <formula>$B498=""</formula>
    </cfRule>
  </conditionalFormatting>
  <conditionalFormatting sqref="J499:M504">
    <cfRule type="expression" dxfId="14874" priority="14176" stopIfTrue="1">
      <formula>$B499=""</formula>
    </cfRule>
  </conditionalFormatting>
  <conditionalFormatting sqref="D499:M504">
    <cfRule type="expression" dxfId="14873" priority="14175" stopIfTrue="1">
      <formula>$B499=""</formula>
    </cfRule>
  </conditionalFormatting>
  <conditionalFormatting sqref="D499:M504">
    <cfRule type="expression" dxfId="14872" priority="14174" stopIfTrue="1">
      <formula>$B499=""</formula>
    </cfRule>
  </conditionalFormatting>
  <conditionalFormatting sqref="I499:I504">
    <cfRule type="expression" dxfId="14871" priority="14173" stopIfTrue="1">
      <formula>$B499=""</formula>
    </cfRule>
  </conditionalFormatting>
  <conditionalFormatting sqref="D499:H500">
    <cfRule type="expression" dxfId="14870" priority="14172" stopIfTrue="1">
      <formula>$B499=""</formula>
    </cfRule>
  </conditionalFormatting>
  <conditionalFormatting sqref="D501:H504">
    <cfRule type="expression" dxfId="14869" priority="14171" stopIfTrue="1">
      <formula>$B501=""</formula>
    </cfRule>
  </conditionalFormatting>
  <conditionalFormatting sqref="J499:M503">
    <cfRule type="expression" dxfId="14868" priority="14170" stopIfTrue="1">
      <formula>$B499=""</formula>
    </cfRule>
  </conditionalFormatting>
  <conditionalFormatting sqref="J504:M504">
    <cfRule type="expression" dxfId="14867" priority="14169" stopIfTrue="1">
      <formula>$B504=""</formula>
    </cfRule>
  </conditionalFormatting>
  <conditionalFormatting sqref="D500:H501">
    <cfRule type="expression" dxfId="14866" priority="14168" stopIfTrue="1">
      <formula>$B500=""</formula>
    </cfRule>
  </conditionalFormatting>
  <conditionalFormatting sqref="J500:M503">
    <cfRule type="expression" dxfId="14865" priority="14167" stopIfTrue="1">
      <formula>$B500=""</formula>
    </cfRule>
  </conditionalFormatting>
  <conditionalFormatting sqref="J504:M504">
    <cfRule type="expression" dxfId="14864" priority="14166" stopIfTrue="1">
      <formula>$B504=""</formula>
    </cfRule>
  </conditionalFormatting>
  <conditionalFormatting sqref="I493:I502">
    <cfRule type="expression" dxfId="14863" priority="14165" stopIfTrue="1">
      <formula>$B493=""</formula>
    </cfRule>
  </conditionalFormatting>
  <conditionalFormatting sqref="I493:I502">
    <cfRule type="expression" dxfId="14862" priority="14164" stopIfTrue="1">
      <formula>$B493=""</formula>
    </cfRule>
  </conditionalFormatting>
  <conditionalFormatting sqref="I493:I502">
    <cfRule type="expression" dxfId="14861" priority="14163" stopIfTrue="1">
      <formula>$B493=""</formula>
    </cfRule>
  </conditionalFormatting>
  <conditionalFormatting sqref="I493:I502">
    <cfRule type="expression" dxfId="14860" priority="14162" stopIfTrue="1">
      <formula>$B493=""</formula>
    </cfRule>
  </conditionalFormatting>
  <conditionalFormatting sqref="I493:I502">
    <cfRule type="expression" dxfId="14859" priority="14161" stopIfTrue="1">
      <formula>$B493=""</formula>
    </cfRule>
  </conditionalFormatting>
  <conditionalFormatting sqref="I500:I502">
    <cfRule type="expression" dxfId="14858" priority="14160" stopIfTrue="1">
      <formula>$B500=""</formula>
    </cfRule>
  </conditionalFormatting>
  <conditionalFormatting sqref="I500:I502">
    <cfRule type="expression" dxfId="14857" priority="14159" stopIfTrue="1">
      <formula>$B500=""</formula>
    </cfRule>
  </conditionalFormatting>
  <conditionalFormatting sqref="I500:I502">
    <cfRule type="expression" dxfId="14856" priority="14158" stopIfTrue="1">
      <formula>$B500=""</formula>
    </cfRule>
  </conditionalFormatting>
  <conditionalFormatting sqref="I493:I502">
    <cfRule type="expression" dxfId="14855" priority="14157" stopIfTrue="1">
      <formula>$B493=""</formula>
    </cfRule>
  </conditionalFormatting>
  <conditionalFormatting sqref="I493:I502">
    <cfRule type="expression" dxfId="14854" priority="14156" stopIfTrue="1">
      <formula>$B493=""</formula>
    </cfRule>
  </conditionalFormatting>
  <conditionalFormatting sqref="I493:I502">
    <cfRule type="expression" dxfId="14853" priority="14155" stopIfTrue="1">
      <formula>$B493=""</formula>
    </cfRule>
  </conditionalFormatting>
  <conditionalFormatting sqref="I493:I502">
    <cfRule type="expression" dxfId="14852" priority="14154" stopIfTrue="1">
      <formula>$B493=""</formula>
    </cfRule>
  </conditionalFormatting>
  <conditionalFormatting sqref="I493:I502">
    <cfRule type="expression" dxfId="14851" priority="14153" stopIfTrue="1">
      <formula>$B493=""</formula>
    </cfRule>
  </conditionalFormatting>
  <conditionalFormatting sqref="I493:I502">
    <cfRule type="expression" dxfId="14850" priority="14152" stopIfTrue="1">
      <formula>$B493=""</formula>
    </cfRule>
  </conditionalFormatting>
  <conditionalFormatting sqref="I493:I502">
    <cfRule type="expression" dxfId="14849" priority="14151" stopIfTrue="1">
      <formula>$B493=""</formula>
    </cfRule>
  </conditionalFormatting>
  <conditionalFormatting sqref="I493:I502">
    <cfRule type="expression" dxfId="14848" priority="14150" stopIfTrue="1">
      <formula>$B493=""</formula>
    </cfRule>
  </conditionalFormatting>
  <conditionalFormatting sqref="I407:I426">
    <cfRule type="expression" dxfId="14847" priority="14149" stopIfTrue="1">
      <formula>$B407=""</formula>
    </cfRule>
  </conditionalFormatting>
  <conditionalFormatting sqref="I407:I426">
    <cfRule type="expression" dxfId="14846" priority="14148" stopIfTrue="1">
      <formula>$B407=""</formula>
    </cfRule>
  </conditionalFormatting>
  <conditionalFormatting sqref="I407:I426">
    <cfRule type="expression" dxfId="14845" priority="14147" stopIfTrue="1">
      <formula>$B407=""</formula>
    </cfRule>
  </conditionalFormatting>
  <conditionalFormatting sqref="I407:I426">
    <cfRule type="expression" dxfId="14844" priority="14146" stopIfTrue="1">
      <formula>$B407=""</formula>
    </cfRule>
  </conditionalFormatting>
  <conditionalFormatting sqref="I407:I426">
    <cfRule type="expression" dxfId="14843" priority="14145" stopIfTrue="1">
      <formula>$B407=""</formula>
    </cfRule>
  </conditionalFormatting>
  <conditionalFormatting sqref="I407:I426">
    <cfRule type="expression" dxfId="14842" priority="14144" stopIfTrue="1">
      <formula>$B407=""</formula>
    </cfRule>
  </conditionalFormatting>
  <conditionalFormatting sqref="I407:I426">
    <cfRule type="expression" dxfId="14841" priority="14143" stopIfTrue="1">
      <formula>$B407=""</formula>
    </cfRule>
  </conditionalFormatting>
  <conditionalFormatting sqref="I407:I426">
    <cfRule type="expression" dxfId="14840" priority="14142" stopIfTrue="1">
      <formula>$B407=""</formula>
    </cfRule>
  </conditionalFormatting>
  <conditionalFormatting sqref="I407:I426">
    <cfRule type="expression" dxfId="14839" priority="14141" stopIfTrue="1">
      <formula>$B407=""</formula>
    </cfRule>
  </conditionalFormatting>
  <conditionalFormatting sqref="I407:I426">
    <cfRule type="expression" dxfId="14838" priority="14140" stopIfTrue="1">
      <formula>$B407=""</formula>
    </cfRule>
  </conditionalFormatting>
  <conditionalFormatting sqref="I407:I426">
    <cfRule type="expression" dxfId="14837" priority="14139" stopIfTrue="1">
      <formula>$B407=""</formula>
    </cfRule>
  </conditionalFormatting>
  <conditionalFormatting sqref="I407:I426">
    <cfRule type="expression" dxfId="14836" priority="14138" stopIfTrue="1">
      <formula>$B407=""</formula>
    </cfRule>
  </conditionalFormatting>
  <conditionalFormatting sqref="I407:I426">
    <cfRule type="expression" dxfId="14835" priority="14137" stopIfTrue="1">
      <formula>$B407=""</formula>
    </cfRule>
  </conditionalFormatting>
  <conditionalFormatting sqref="I407:I426">
    <cfRule type="expression" dxfId="14834" priority="14136" stopIfTrue="1">
      <formula>$B407=""</formula>
    </cfRule>
  </conditionalFormatting>
  <conditionalFormatting sqref="I407:I426">
    <cfRule type="expression" dxfId="14833" priority="14135" stopIfTrue="1">
      <formula>$B407=""</formula>
    </cfRule>
  </conditionalFormatting>
  <conditionalFormatting sqref="I407:I426">
    <cfRule type="expression" dxfId="14832" priority="14134" stopIfTrue="1">
      <formula>$B407=""</formula>
    </cfRule>
  </conditionalFormatting>
  <conditionalFormatting sqref="I407:I426">
    <cfRule type="expression" dxfId="14831" priority="14133" stopIfTrue="1">
      <formula>$B407=""</formula>
    </cfRule>
  </conditionalFormatting>
  <conditionalFormatting sqref="I407:I426">
    <cfRule type="expression" dxfId="14830" priority="14132" stopIfTrue="1">
      <formula>$B407=""</formula>
    </cfRule>
  </conditionalFormatting>
  <conditionalFormatting sqref="I407:I426">
    <cfRule type="expression" dxfId="14829" priority="14131" stopIfTrue="1">
      <formula>$B407=""</formula>
    </cfRule>
  </conditionalFormatting>
  <conditionalFormatting sqref="I407:I426">
    <cfRule type="expression" dxfId="14828" priority="14130" stopIfTrue="1">
      <formula>$B407=""</formula>
    </cfRule>
  </conditionalFormatting>
  <conditionalFormatting sqref="I407:I426">
    <cfRule type="expression" dxfId="14827" priority="14129" stopIfTrue="1">
      <formula>$B407=""</formula>
    </cfRule>
  </conditionalFormatting>
  <conditionalFormatting sqref="I407:I426">
    <cfRule type="expression" dxfId="14826" priority="14128" stopIfTrue="1">
      <formula>$B407=""</formula>
    </cfRule>
  </conditionalFormatting>
  <conditionalFormatting sqref="I407:I426">
    <cfRule type="expression" dxfId="14825" priority="14127" stopIfTrue="1">
      <formula>$B407=""</formula>
    </cfRule>
  </conditionalFormatting>
  <conditionalFormatting sqref="I407:I426">
    <cfRule type="expression" dxfId="14824" priority="14126" stopIfTrue="1">
      <formula>$B407=""</formula>
    </cfRule>
  </conditionalFormatting>
  <conditionalFormatting sqref="I407:I426">
    <cfRule type="expression" dxfId="14823" priority="14125" stopIfTrue="1">
      <formula>$B407=""</formula>
    </cfRule>
  </conditionalFormatting>
  <conditionalFormatting sqref="I407:I426">
    <cfRule type="expression" dxfId="14822" priority="14124" stopIfTrue="1">
      <formula>$B407=""</formula>
    </cfRule>
  </conditionalFormatting>
  <conditionalFormatting sqref="I407:I426">
    <cfRule type="expression" dxfId="14821" priority="14123" stopIfTrue="1">
      <formula>$B407=""</formula>
    </cfRule>
  </conditionalFormatting>
  <conditionalFormatting sqref="I407:I426">
    <cfRule type="expression" dxfId="14820" priority="14122" stopIfTrue="1">
      <formula>$B407=""</formula>
    </cfRule>
  </conditionalFormatting>
  <conditionalFormatting sqref="I407:I426">
    <cfRule type="expression" dxfId="14819" priority="14121" stopIfTrue="1">
      <formula>$B407=""</formula>
    </cfRule>
  </conditionalFormatting>
  <conditionalFormatting sqref="I407:I426">
    <cfRule type="expression" dxfId="14818" priority="14120" stopIfTrue="1">
      <formula>$B407=""</formula>
    </cfRule>
  </conditionalFormatting>
  <conditionalFormatting sqref="I312:I317">
    <cfRule type="expression" dxfId="14817" priority="14119" stopIfTrue="1">
      <formula>$B312=""</formula>
    </cfRule>
  </conditionalFormatting>
  <conditionalFormatting sqref="I312:I317">
    <cfRule type="expression" dxfId="14816" priority="14118" stopIfTrue="1">
      <formula>$B312=""</formula>
    </cfRule>
  </conditionalFormatting>
  <conditionalFormatting sqref="I312:I317">
    <cfRule type="expression" dxfId="14815" priority="14117" stopIfTrue="1">
      <formula>$B312=""</formula>
    </cfRule>
  </conditionalFormatting>
  <conditionalFormatting sqref="I312:I317">
    <cfRule type="expression" dxfId="14814" priority="14116" stopIfTrue="1">
      <formula>$B312=""</formula>
    </cfRule>
  </conditionalFormatting>
  <conditionalFormatting sqref="I312:I317">
    <cfRule type="expression" dxfId="14813" priority="14115" stopIfTrue="1">
      <formula>$B312=""</formula>
    </cfRule>
  </conditionalFormatting>
  <conditionalFormatting sqref="I312:I317">
    <cfRule type="expression" dxfId="14812" priority="14114" stopIfTrue="1">
      <formula>$B312=""</formula>
    </cfRule>
  </conditionalFormatting>
  <conditionalFormatting sqref="I312:I317">
    <cfRule type="expression" dxfId="14811" priority="14113" stopIfTrue="1">
      <formula>$B312=""</formula>
    </cfRule>
  </conditionalFormatting>
  <conditionalFormatting sqref="I312:I317">
    <cfRule type="expression" dxfId="14810" priority="14112" stopIfTrue="1">
      <formula>$B312=""</formula>
    </cfRule>
  </conditionalFormatting>
  <conditionalFormatting sqref="I312:I317">
    <cfRule type="expression" dxfId="14809" priority="14111" stopIfTrue="1">
      <formula>$B312=""</formula>
    </cfRule>
  </conditionalFormatting>
  <conditionalFormatting sqref="I312:I317">
    <cfRule type="expression" dxfId="14808" priority="14110" stopIfTrue="1">
      <formula>$B312=""</formula>
    </cfRule>
  </conditionalFormatting>
  <conditionalFormatting sqref="I312:I317">
    <cfRule type="expression" dxfId="14807" priority="14109" stopIfTrue="1">
      <formula>$B312=""</formula>
    </cfRule>
  </conditionalFormatting>
  <conditionalFormatting sqref="I312:I317">
    <cfRule type="expression" dxfId="14806" priority="14108" stopIfTrue="1">
      <formula>$B312=""</formula>
    </cfRule>
  </conditionalFormatting>
  <conditionalFormatting sqref="I312:I317">
    <cfRule type="expression" dxfId="14805" priority="14107" stopIfTrue="1">
      <formula>$B312=""</formula>
    </cfRule>
  </conditionalFormatting>
  <conditionalFormatting sqref="I312:I317">
    <cfRule type="expression" dxfId="14804" priority="14106" stopIfTrue="1">
      <formula>$B312=""</formula>
    </cfRule>
  </conditionalFormatting>
  <conditionalFormatting sqref="I312:I317">
    <cfRule type="expression" dxfId="14803" priority="14105" stopIfTrue="1">
      <formula>$B312=""</formula>
    </cfRule>
  </conditionalFormatting>
  <conditionalFormatting sqref="I312:I317">
    <cfRule type="expression" dxfId="14802" priority="14104" stopIfTrue="1">
      <formula>$B312=""</formula>
    </cfRule>
  </conditionalFormatting>
  <conditionalFormatting sqref="I312:I317">
    <cfRule type="expression" dxfId="14801" priority="14103" stopIfTrue="1">
      <formula>$B312=""</formula>
    </cfRule>
  </conditionalFormatting>
  <conditionalFormatting sqref="I312:I317">
    <cfRule type="expression" dxfId="14800" priority="14102" stopIfTrue="1">
      <formula>$B312=""</formula>
    </cfRule>
  </conditionalFormatting>
  <conditionalFormatting sqref="I312:I317">
    <cfRule type="expression" dxfId="14799" priority="14101" stopIfTrue="1">
      <formula>$B312=""</formula>
    </cfRule>
  </conditionalFormatting>
  <conditionalFormatting sqref="I312:I317">
    <cfRule type="expression" dxfId="14798" priority="14100" stopIfTrue="1">
      <formula>$B312=""</formula>
    </cfRule>
  </conditionalFormatting>
  <conditionalFormatting sqref="I312:I317">
    <cfRule type="expression" dxfId="14797" priority="14099" stopIfTrue="1">
      <formula>$B312=""</formula>
    </cfRule>
  </conditionalFormatting>
  <conditionalFormatting sqref="I312:I317">
    <cfRule type="expression" dxfId="14796" priority="14098" stopIfTrue="1">
      <formula>$B312=""</formula>
    </cfRule>
  </conditionalFormatting>
  <conditionalFormatting sqref="I312:I317">
    <cfRule type="expression" dxfId="14795" priority="14097" stopIfTrue="1">
      <formula>$B312=""</formula>
    </cfRule>
  </conditionalFormatting>
  <conditionalFormatting sqref="I312:I317">
    <cfRule type="expression" dxfId="14794" priority="14096" stopIfTrue="1">
      <formula>$B312=""</formula>
    </cfRule>
  </conditionalFormatting>
  <conditionalFormatting sqref="I312:I317">
    <cfRule type="expression" dxfId="14793" priority="14095" stopIfTrue="1">
      <formula>$B312=""</formula>
    </cfRule>
  </conditionalFormatting>
  <conditionalFormatting sqref="I312:I317">
    <cfRule type="expression" dxfId="14792" priority="14094" stopIfTrue="1">
      <formula>$B312=""</formula>
    </cfRule>
  </conditionalFormatting>
  <conditionalFormatting sqref="I312:I317">
    <cfRule type="expression" dxfId="14791" priority="14093" stopIfTrue="1">
      <formula>$B312=""</formula>
    </cfRule>
  </conditionalFormatting>
  <conditionalFormatting sqref="I312:I317">
    <cfRule type="expression" dxfId="14790" priority="14092" stopIfTrue="1">
      <formula>$B312=""</formula>
    </cfRule>
  </conditionalFormatting>
  <conditionalFormatting sqref="I312:I317">
    <cfRule type="expression" dxfId="14789" priority="14091" stopIfTrue="1">
      <formula>$B312=""</formula>
    </cfRule>
  </conditionalFormatting>
  <conditionalFormatting sqref="I312:I317">
    <cfRule type="expression" dxfId="14788" priority="14090" stopIfTrue="1">
      <formula>$B312=""</formula>
    </cfRule>
  </conditionalFormatting>
  <conditionalFormatting sqref="I312:I317">
    <cfRule type="expression" dxfId="14787" priority="14089" stopIfTrue="1">
      <formula>$B312=""</formula>
    </cfRule>
  </conditionalFormatting>
  <conditionalFormatting sqref="I312:I317">
    <cfRule type="expression" dxfId="14786" priority="14088" stopIfTrue="1">
      <formula>$B312=""</formula>
    </cfRule>
  </conditionalFormatting>
  <conditionalFormatting sqref="I312:I317">
    <cfRule type="expression" dxfId="14785" priority="14087" stopIfTrue="1">
      <formula>$B312=""</formula>
    </cfRule>
  </conditionalFormatting>
  <conditionalFormatting sqref="I312:I317">
    <cfRule type="expression" dxfId="14784" priority="14086" stopIfTrue="1">
      <formula>$B312=""</formula>
    </cfRule>
  </conditionalFormatting>
  <conditionalFormatting sqref="I312:I317">
    <cfRule type="expression" dxfId="14783" priority="14085" stopIfTrue="1">
      <formula>$B312=""</formula>
    </cfRule>
  </conditionalFormatting>
  <conditionalFormatting sqref="I312:I317">
    <cfRule type="expression" dxfId="14782" priority="14084" stopIfTrue="1">
      <formula>$B312=""</formula>
    </cfRule>
  </conditionalFormatting>
  <conditionalFormatting sqref="I312:I317">
    <cfRule type="expression" dxfId="14781" priority="14083" stopIfTrue="1">
      <formula>$B312=""</formula>
    </cfRule>
  </conditionalFormatting>
  <conditionalFormatting sqref="I312:I317">
    <cfRule type="expression" dxfId="14780" priority="14082" stopIfTrue="1">
      <formula>$B312=""</formula>
    </cfRule>
  </conditionalFormatting>
  <conditionalFormatting sqref="I312:I317">
    <cfRule type="expression" dxfId="14779" priority="14081" stopIfTrue="1">
      <formula>$B312=""</formula>
    </cfRule>
  </conditionalFormatting>
  <conditionalFormatting sqref="I312:I317">
    <cfRule type="expression" dxfId="14778" priority="14080" stopIfTrue="1">
      <formula>$B312=""</formula>
    </cfRule>
  </conditionalFormatting>
  <conditionalFormatting sqref="I312:I317">
    <cfRule type="expression" dxfId="14777" priority="14079" stopIfTrue="1">
      <formula>$B312=""</formula>
    </cfRule>
  </conditionalFormatting>
  <conditionalFormatting sqref="I312:I317">
    <cfRule type="expression" dxfId="14776" priority="14078" stopIfTrue="1">
      <formula>$B312=""</formula>
    </cfRule>
  </conditionalFormatting>
  <conditionalFormatting sqref="I312:I317">
    <cfRule type="expression" dxfId="14775" priority="14077" stopIfTrue="1">
      <formula>$B312=""</formula>
    </cfRule>
  </conditionalFormatting>
  <conditionalFormatting sqref="I312:I317">
    <cfRule type="expression" dxfId="14774" priority="14076" stopIfTrue="1">
      <formula>$B312=""</formula>
    </cfRule>
  </conditionalFormatting>
  <conditionalFormatting sqref="I312:I317">
    <cfRule type="expression" dxfId="14773" priority="14075" stopIfTrue="1">
      <formula>$B312=""</formula>
    </cfRule>
  </conditionalFormatting>
  <conditionalFormatting sqref="I312:I317">
    <cfRule type="expression" dxfId="14772" priority="14074" stopIfTrue="1">
      <formula>$B312=""</formula>
    </cfRule>
  </conditionalFormatting>
  <conditionalFormatting sqref="I312:I317">
    <cfRule type="expression" dxfId="14771" priority="14073" stopIfTrue="1">
      <formula>$B312=""</formula>
    </cfRule>
  </conditionalFormatting>
  <conditionalFormatting sqref="I312:I317">
    <cfRule type="expression" dxfId="14770" priority="14072" stopIfTrue="1">
      <formula>$B312=""</formula>
    </cfRule>
  </conditionalFormatting>
  <conditionalFormatting sqref="I312:I317">
    <cfRule type="expression" dxfId="14769" priority="14071" stopIfTrue="1">
      <formula>$B312=""</formula>
    </cfRule>
  </conditionalFormatting>
  <conditionalFormatting sqref="I312:I317">
    <cfRule type="expression" dxfId="14768" priority="14070" stopIfTrue="1">
      <formula>$B312=""</formula>
    </cfRule>
  </conditionalFormatting>
  <conditionalFormatting sqref="I312:I317">
    <cfRule type="expression" dxfId="14767" priority="14069" stopIfTrue="1">
      <formula>$B312=""</formula>
    </cfRule>
  </conditionalFormatting>
  <conditionalFormatting sqref="I312:I317">
    <cfRule type="expression" dxfId="14766" priority="14068" stopIfTrue="1">
      <formula>$B312=""</formula>
    </cfRule>
  </conditionalFormatting>
  <conditionalFormatting sqref="I312:I317">
    <cfRule type="expression" dxfId="14765" priority="14067" stopIfTrue="1">
      <formula>$B312=""</formula>
    </cfRule>
  </conditionalFormatting>
  <conditionalFormatting sqref="I312:I317">
    <cfRule type="expression" dxfId="14764" priority="14066" stopIfTrue="1">
      <formula>$B312=""</formula>
    </cfRule>
  </conditionalFormatting>
  <conditionalFormatting sqref="I312:I317">
    <cfRule type="expression" dxfId="14763" priority="14065" stopIfTrue="1">
      <formula>$B312=""</formula>
    </cfRule>
  </conditionalFormatting>
  <conditionalFormatting sqref="I312:I317">
    <cfRule type="expression" dxfId="14762" priority="14064" stopIfTrue="1">
      <formula>$B312=""</formula>
    </cfRule>
  </conditionalFormatting>
  <conditionalFormatting sqref="I312:I317">
    <cfRule type="expression" dxfId="14761" priority="14063" stopIfTrue="1">
      <formula>$B312=""</formula>
    </cfRule>
  </conditionalFormatting>
  <conditionalFormatting sqref="I327">
    <cfRule type="expression" dxfId="14760" priority="14062" stopIfTrue="1">
      <formula>$B327=""</formula>
    </cfRule>
  </conditionalFormatting>
  <conditionalFormatting sqref="I327">
    <cfRule type="expression" dxfId="14759" priority="14061" stopIfTrue="1">
      <formula>$B327=""</formula>
    </cfRule>
  </conditionalFormatting>
  <conditionalFormatting sqref="I327">
    <cfRule type="expression" dxfId="14758" priority="14060" stopIfTrue="1">
      <formula>$B327=""</formula>
    </cfRule>
  </conditionalFormatting>
  <conditionalFormatting sqref="I327">
    <cfRule type="expression" dxfId="14757" priority="14059" stopIfTrue="1">
      <formula>$B327=""</formula>
    </cfRule>
  </conditionalFormatting>
  <conditionalFormatting sqref="I327">
    <cfRule type="expression" dxfId="14756" priority="14058" stopIfTrue="1">
      <formula>$B327=""</formula>
    </cfRule>
  </conditionalFormatting>
  <conditionalFormatting sqref="I327">
    <cfRule type="expression" dxfId="14755" priority="14057" stopIfTrue="1">
      <formula>$B327=""</formula>
    </cfRule>
  </conditionalFormatting>
  <conditionalFormatting sqref="I327">
    <cfRule type="expression" dxfId="14754" priority="14056" stopIfTrue="1">
      <formula>$B327=""</formula>
    </cfRule>
  </conditionalFormatting>
  <conditionalFormatting sqref="I327">
    <cfRule type="expression" dxfId="14753" priority="14055" stopIfTrue="1">
      <formula>$B327=""</formula>
    </cfRule>
  </conditionalFormatting>
  <conditionalFormatting sqref="I327">
    <cfRule type="expression" dxfId="14752" priority="14054" stopIfTrue="1">
      <formula>$B327=""</formula>
    </cfRule>
  </conditionalFormatting>
  <conditionalFormatting sqref="I327">
    <cfRule type="expression" dxfId="14751" priority="14053" stopIfTrue="1">
      <formula>$B327=""</formula>
    </cfRule>
  </conditionalFormatting>
  <conditionalFormatting sqref="I327">
    <cfRule type="expression" dxfId="14750" priority="14052" stopIfTrue="1">
      <formula>$B327=""</formula>
    </cfRule>
  </conditionalFormatting>
  <conditionalFormatting sqref="I327">
    <cfRule type="expression" dxfId="14749" priority="14051" stopIfTrue="1">
      <formula>$B327=""</formula>
    </cfRule>
  </conditionalFormatting>
  <conditionalFormatting sqref="I327">
    <cfRule type="expression" dxfId="14748" priority="14050" stopIfTrue="1">
      <formula>$B327=""</formula>
    </cfRule>
  </conditionalFormatting>
  <conditionalFormatting sqref="I327">
    <cfRule type="expression" dxfId="14747" priority="14049" stopIfTrue="1">
      <formula>$B327=""</formula>
    </cfRule>
  </conditionalFormatting>
  <conditionalFormatting sqref="I327">
    <cfRule type="expression" dxfId="14746" priority="14048" stopIfTrue="1">
      <formula>$B327=""</formula>
    </cfRule>
  </conditionalFormatting>
  <conditionalFormatting sqref="I327">
    <cfRule type="expression" dxfId="14745" priority="14047" stopIfTrue="1">
      <formula>$B327=""</formula>
    </cfRule>
  </conditionalFormatting>
  <conditionalFormatting sqref="I327">
    <cfRule type="expression" dxfId="14744" priority="14046" stopIfTrue="1">
      <formula>$B327=""</formula>
    </cfRule>
  </conditionalFormatting>
  <conditionalFormatting sqref="I327">
    <cfRule type="expression" dxfId="14743" priority="14045" stopIfTrue="1">
      <formula>$B327=""</formula>
    </cfRule>
  </conditionalFormatting>
  <conditionalFormatting sqref="I327">
    <cfRule type="expression" dxfId="14742" priority="14044" stopIfTrue="1">
      <formula>$B327=""</formula>
    </cfRule>
  </conditionalFormatting>
  <conditionalFormatting sqref="I327">
    <cfRule type="expression" dxfId="14741" priority="14043" stopIfTrue="1">
      <formula>$B327=""</formula>
    </cfRule>
  </conditionalFormatting>
  <conditionalFormatting sqref="I327">
    <cfRule type="expression" dxfId="14740" priority="14042" stopIfTrue="1">
      <formula>$B327=""</formula>
    </cfRule>
  </conditionalFormatting>
  <conditionalFormatting sqref="I327">
    <cfRule type="expression" dxfId="14739" priority="14041" stopIfTrue="1">
      <formula>$B327=""</formula>
    </cfRule>
  </conditionalFormatting>
  <conditionalFormatting sqref="I327">
    <cfRule type="expression" dxfId="14738" priority="14040" stopIfTrue="1">
      <formula>$B327=""</formula>
    </cfRule>
  </conditionalFormatting>
  <conditionalFormatting sqref="I327">
    <cfRule type="expression" dxfId="14737" priority="14039" stopIfTrue="1">
      <formula>$B327=""</formula>
    </cfRule>
  </conditionalFormatting>
  <conditionalFormatting sqref="I327">
    <cfRule type="expression" dxfId="14736" priority="14038" stopIfTrue="1">
      <formula>$B327=""</formula>
    </cfRule>
  </conditionalFormatting>
  <conditionalFormatting sqref="I327">
    <cfRule type="expression" dxfId="14735" priority="14037" stopIfTrue="1">
      <formula>$B327=""</formula>
    </cfRule>
  </conditionalFormatting>
  <conditionalFormatting sqref="I327">
    <cfRule type="expression" dxfId="14734" priority="14036" stopIfTrue="1">
      <formula>$B327=""</formula>
    </cfRule>
  </conditionalFormatting>
  <conditionalFormatting sqref="I327">
    <cfRule type="expression" dxfId="14733" priority="14035" stopIfTrue="1">
      <formula>$B327=""</formula>
    </cfRule>
  </conditionalFormatting>
  <conditionalFormatting sqref="I327">
    <cfRule type="expression" dxfId="14732" priority="14034" stopIfTrue="1">
      <formula>$B327=""</formula>
    </cfRule>
  </conditionalFormatting>
  <conditionalFormatting sqref="I327">
    <cfRule type="expression" dxfId="14731" priority="14033" stopIfTrue="1">
      <formula>$B327=""</formula>
    </cfRule>
  </conditionalFormatting>
  <conditionalFormatting sqref="I327">
    <cfRule type="expression" dxfId="14730" priority="14032" stopIfTrue="1">
      <formula>$B327=""</formula>
    </cfRule>
  </conditionalFormatting>
  <conditionalFormatting sqref="I327">
    <cfRule type="expression" dxfId="14729" priority="14031" stopIfTrue="1">
      <formula>$B327=""</formula>
    </cfRule>
  </conditionalFormatting>
  <conditionalFormatting sqref="I327">
    <cfRule type="expression" dxfId="14728" priority="14030" stopIfTrue="1">
      <formula>$B327=""</formula>
    </cfRule>
  </conditionalFormatting>
  <conditionalFormatting sqref="I327">
    <cfRule type="expression" dxfId="14727" priority="14029" stopIfTrue="1">
      <formula>$B327=""</formula>
    </cfRule>
  </conditionalFormatting>
  <conditionalFormatting sqref="I327">
    <cfRule type="expression" dxfId="14726" priority="14028" stopIfTrue="1">
      <formula>$B327=""</formula>
    </cfRule>
  </conditionalFormatting>
  <conditionalFormatting sqref="I327">
    <cfRule type="expression" dxfId="14725" priority="14027" stopIfTrue="1">
      <formula>$B327=""</formula>
    </cfRule>
  </conditionalFormatting>
  <conditionalFormatting sqref="I327">
    <cfRule type="expression" dxfId="14724" priority="14026" stopIfTrue="1">
      <formula>$B327=""</formula>
    </cfRule>
  </conditionalFormatting>
  <conditionalFormatting sqref="I327">
    <cfRule type="expression" dxfId="14723" priority="14025" stopIfTrue="1">
      <formula>$B327=""</formula>
    </cfRule>
  </conditionalFormatting>
  <conditionalFormatting sqref="I341:I343">
    <cfRule type="expression" dxfId="14722" priority="14024" stopIfTrue="1">
      <formula>$B341=""</formula>
    </cfRule>
  </conditionalFormatting>
  <conditionalFormatting sqref="I341:I343">
    <cfRule type="expression" dxfId="14721" priority="14023" stopIfTrue="1">
      <formula>$B341=""</formula>
    </cfRule>
  </conditionalFormatting>
  <conditionalFormatting sqref="I341:I343">
    <cfRule type="expression" dxfId="14720" priority="14022" stopIfTrue="1">
      <formula>$B341=""</formula>
    </cfRule>
  </conditionalFormatting>
  <conditionalFormatting sqref="I341:I343">
    <cfRule type="expression" dxfId="14719" priority="14021" stopIfTrue="1">
      <formula>$B341=""</formula>
    </cfRule>
  </conditionalFormatting>
  <conditionalFormatting sqref="I341:I343">
    <cfRule type="expression" dxfId="14718" priority="14020" stopIfTrue="1">
      <formula>$B341=""</formula>
    </cfRule>
  </conditionalFormatting>
  <conditionalFormatting sqref="I341:I343">
    <cfRule type="expression" dxfId="14717" priority="14019" stopIfTrue="1">
      <formula>$B341=""</formula>
    </cfRule>
  </conditionalFormatting>
  <conditionalFormatting sqref="I341:I343">
    <cfRule type="expression" dxfId="14716" priority="14018" stopIfTrue="1">
      <formula>$B341=""</formula>
    </cfRule>
  </conditionalFormatting>
  <conditionalFormatting sqref="I341:I343">
    <cfRule type="expression" dxfId="14715" priority="14017" stopIfTrue="1">
      <formula>$B341=""</formula>
    </cfRule>
  </conditionalFormatting>
  <conditionalFormatting sqref="I341:I343">
    <cfRule type="expression" dxfId="14714" priority="14016" stopIfTrue="1">
      <formula>$B341=""</formula>
    </cfRule>
  </conditionalFormatting>
  <conditionalFormatting sqref="I341:I343">
    <cfRule type="expression" dxfId="14713" priority="14015" stopIfTrue="1">
      <formula>$B341=""</formula>
    </cfRule>
  </conditionalFormatting>
  <conditionalFormatting sqref="I341:I343">
    <cfRule type="expression" dxfId="14712" priority="14014" stopIfTrue="1">
      <formula>$B341=""</formula>
    </cfRule>
  </conditionalFormatting>
  <conditionalFormatting sqref="I341:I343">
    <cfRule type="expression" dxfId="14711" priority="14013" stopIfTrue="1">
      <formula>$B341=""</formula>
    </cfRule>
  </conditionalFormatting>
  <conditionalFormatting sqref="I341:I343">
    <cfRule type="expression" dxfId="14710" priority="14012" stopIfTrue="1">
      <formula>$B341=""</formula>
    </cfRule>
  </conditionalFormatting>
  <conditionalFormatting sqref="I341:I343">
    <cfRule type="expression" dxfId="14709" priority="14011" stopIfTrue="1">
      <formula>$B341=""</formula>
    </cfRule>
  </conditionalFormatting>
  <conditionalFormatting sqref="I341:I343">
    <cfRule type="expression" dxfId="14708" priority="14010" stopIfTrue="1">
      <formula>$B341=""</formula>
    </cfRule>
  </conditionalFormatting>
  <conditionalFormatting sqref="I341:I343">
    <cfRule type="expression" dxfId="14707" priority="14009" stopIfTrue="1">
      <formula>$B341=""</formula>
    </cfRule>
  </conditionalFormatting>
  <conditionalFormatting sqref="I341:I343">
    <cfRule type="expression" dxfId="14706" priority="14008" stopIfTrue="1">
      <formula>$B341=""</formula>
    </cfRule>
  </conditionalFormatting>
  <conditionalFormatting sqref="I341:I343">
    <cfRule type="expression" dxfId="14705" priority="14007" stopIfTrue="1">
      <formula>$B341=""</formula>
    </cfRule>
  </conditionalFormatting>
  <conditionalFormatting sqref="I341:I343">
    <cfRule type="expression" dxfId="14704" priority="14006" stopIfTrue="1">
      <formula>$B341=""</formula>
    </cfRule>
  </conditionalFormatting>
  <conditionalFormatting sqref="I341:I343">
    <cfRule type="expression" dxfId="14703" priority="14005" stopIfTrue="1">
      <formula>$B341=""</formula>
    </cfRule>
  </conditionalFormatting>
  <conditionalFormatting sqref="I341:I343">
    <cfRule type="expression" dxfId="14702" priority="14004" stopIfTrue="1">
      <formula>$B341=""</formula>
    </cfRule>
  </conditionalFormatting>
  <conditionalFormatting sqref="I341:I343">
    <cfRule type="expression" dxfId="14701" priority="14003" stopIfTrue="1">
      <formula>$B341=""</formula>
    </cfRule>
  </conditionalFormatting>
  <conditionalFormatting sqref="I341:I343">
    <cfRule type="expression" dxfId="14700" priority="14002" stopIfTrue="1">
      <formula>$B341=""</formula>
    </cfRule>
  </conditionalFormatting>
  <conditionalFormatting sqref="I341:I343">
    <cfRule type="expression" dxfId="14699" priority="14001" stopIfTrue="1">
      <formula>$B341=""</formula>
    </cfRule>
  </conditionalFormatting>
  <conditionalFormatting sqref="I341:I343">
    <cfRule type="expression" dxfId="14698" priority="14000" stopIfTrue="1">
      <formula>$B341=""</formula>
    </cfRule>
  </conditionalFormatting>
  <conditionalFormatting sqref="I341:I343">
    <cfRule type="expression" dxfId="14697" priority="13999" stopIfTrue="1">
      <formula>$B341=""</formula>
    </cfRule>
  </conditionalFormatting>
  <conditionalFormatting sqref="I341:I343">
    <cfRule type="expression" dxfId="14696" priority="13998" stopIfTrue="1">
      <formula>$B341=""</formula>
    </cfRule>
  </conditionalFormatting>
  <conditionalFormatting sqref="I341:I343">
    <cfRule type="expression" dxfId="14695" priority="13997" stopIfTrue="1">
      <formula>$B341=""</formula>
    </cfRule>
  </conditionalFormatting>
  <conditionalFormatting sqref="I341:I343">
    <cfRule type="expression" dxfId="14694" priority="13996" stopIfTrue="1">
      <formula>$B341=""</formula>
    </cfRule>
  </conditionalFormatting>
  <conditionalFormatting sqref="I341:I343">
    <cfRule type="expression" dxfId="14693" priority="13995" stopIfTrue="1">
      <formula>$B341=""</formula>
    </cfRule>
  </conditionalFormatting>
  <conditionalFormatting sqref="I341:I343">
    <cfRule type="expression" dxfId="14692" priority="13994" stopIfTrue="1">
      <formula>$B341=""</formula>
    </cfRule>
  </conditionalFormatting>
  <conditionalFormatting sqref="I341:I343">
    <cfRule type="expression" dxfId="14691" priority="13993" stopIfTrue="1">
      <formula>$B341=""</formula>
    </cfRule>
  </conditionalFormatting>
  <conditionalFormatting sqref="I341:I343">
    <cfRule type="expression" dxfId="14690" priority="13992" stopIfTrue="1">
      <formula>$B341=""</formula>
    </cfRule>
  </conditionalFormatting>
  <conditionalFormatting sqref="I341:I343">
    <cfRule type="expression" dxfId="14689" priority="13991" stopIfTrue="1">
      <formula>$B341=""</formula>
    </cfRule>
  </conditionalFormatting>
  <conditionalFormatting sqref="I341:I343">
    <cfRule type="expression" dxfId="14688" priority="13990" stopIfTrue="1">
      <formula>$B341=""</formula>
    </cfRule>
  </conditionalFormatting>
  <conditionalFormatting sqref="I341:I343">
    <cfRule type="expression" dxfId="14687" priority="13989" stopIfTrue="1">
      <formula>$B341=""</formula>
    </cfRule>
  </conditionalFormatting>
  <conditionalFormatting sqref="I341:I343">
    <cfRule type="expression" dxfId="14686" priority="13988" stopIfTrue="1">
      <formula>$B341=""</formula>
    </cfRule>
  </conditionalFormatting>
  <conditionalFormatting sqref="I341:I343">
    <cfRule type="expression" dxfId="14685" priority="13987" stopIfTrue="1">
      <formula>$B341=""</formula>
    </cfRule>
  </conditionalFormatting>
  <conditionalFormatting sqref="I373:I384">
    <cfRule type="expression" dxfId="14684" priority="13986" stopIfTrue="1">
      <formula>$B373=""</formula>
    </cfRule>
  </conditionalFormatting>
  <conditionalFormatting sqref="I373:I384">
    <cfRule type="expression" dxfId="14683" priority="13985" stopIfTrue="1">
      <formula>$B373=""</formula>
    </cfRule>
  </conditionalFormatting>
  <conditionalFormatting sqref="I373:I384">
    <cfRule type="expression" dxfId="14682" priority="13984" stopIfTrue="1">
      <formula>$B373=""</formula>
    </cfRule>
  </conditionalFormatting>
  <conditionalFormatting sqref="I373:I384">
    <cfRule type="expression" dxfId="14681" priority="13983" stopIfTrue="1">
      <formula>$B373=""</formula>
    </cfRule>
  </conditionalFormatting>
  <conditionalFormatting sqref="I373:I384">
    <cfRule type="expression" dxfId="14680" priority="13982" stopIfTrue="1">
      <formula>$B373=""</formula>
    </cfRule>
  </conditionalFormatting>
  <conditionalFormatting sqref="I373:I384">
    <cfRule type="expression" dxfId="14679" priority="13981" stopIfTrue="1">
      <formula>$B373=""</formula>
    </cfRule>
  </conditionalFormatting>
  <conditionalFormatting sqref="I373:I384">
    <cfRule type="expression" dxfId="14678" priority="13980" stopIfTrue="1">
      <formula>$B373=""</formula>
    </cfRule>
  </conditionalFormatting>
  <conditionalFormatting sqref="I373:I384">
    <cfRule type="expression" dxfId="14677" priority="13979" stopIfTrue="1">
      <formula>$B373=""</formula>
    </cfRule>
  </conditionalFormatting>
  <conditionalFormatting sqref="I373:I384">
    <cfRule type="expression" dxfId="14676" priority="13978" stopIfTrue="1">
      <formula>$B373=""</formula>
    </cfRule>
  </conditionalFormatting>
  <conditionalFormatting sqref="I373:I384">
    <cfRule type="expression" dxfId="14675" priority="13977" stopIfTrue="1">
      <formula>$B373=""</formula>
    </cfRule>
  </conditionalFormatting>
  <conditionalFormatting sqref="I373:I384">
    <cfRule type="expression" dxfId="14674" priority="13976" stopIfTrue="1">
      <formula>$B373=""</formula>
    </cfRule>
  </conditionalFormatting>
  <conditionalFormatting sqref="I373:I384">
    <cfRule type="expression" dxfId="14673" priority="13975" stopIfTrue="1">
      <formula>$B373=""</formula>
    </cfRule>
  </conditionalFormatting>
  <conditionalFormatting sqref="I373:I384">
    <cfRule type="expression" dxfId="14672" priority="13974" stopIfTrue="1">
      <formula>$B373=""</formula>
    </cfRule>
  </conditionalFormatting>
  <conditionalFormatting sqref="I373:I384">
    <cfRule type="expression" dxfId="14671" priority="13973" stopIfTrue="1">
      <formula>$B373=""</formula>
    </cfRule>
  </conditionalFormatting>
  <conditionalFormatting sqref="I373:I384">
    <cfRule type="expression" dxfId="14670" priority="13972" stopIfTrue="1">
      <formula>$B373=""</formula>
    </cfRule>
  </conditionalFormatting>
  <conditionalFormatting sqref="I373:I384">
    <cfRule type="expression" dxfId="14669" priority="13971" stopIfTrue="1">
      <formula>$B373=""</formula>
    </cfRule>
  </conditionalFormatting>
  <conditionalFormatting sqref="I373:I384">
    <cfRule type="expression" dxfId="14668" priority="13970" stopIfTrue="1">
      <formula>$B373=""</formula>
    </cfRule>
  </conditionalFormatting>
  <conditionalFormatting sqref="I373:I384">
    <cfRule type="expression" dxfId="14667" priority="13969" stopIfTrue="1">
      <formula>$B373=""</formula>
    </cfRule>
  </conditionalFormatting>
  <conditionalFormatting sqref="I373:I384">
    <cfRule type="expression" dxfId="14666" priority="13968" stopIfTrue="1">
      <formula>$B373=""</formula>
    </cfRule>
  </conditionalFormatting>
  <conditionalFormatting sqref="I373:I384">
    <cfRule type="expression" dxfId="14665" priority="13967" stopIfTrue="1">
      <formula>$B373=""</formula>
    </cfRule>
  </conditionalFormatting>
  <conditionalFormatting sqref="I373:I384">
    <cfRule type="expression" dxfId="14664" priority="13966" stopIfTrue="1">
      <formula>$B373=""</formula>
    </cfRule>
  </conditionalFormatting>
  <conditionalFormatting sqref="I373:I384">
    <cfRule type="expression" dxfId="14663" priority="13965" stopIfTrue="1">
      <formula>$B373=""</formula>
    </cfRule>
  </conditionalFormatting>
  <conditionalFormatting sqref="I373:I384">
    <cfRule type="expression" dxfId="14662" priority="13964" stopIfTrue="1">
      <formula>$B373=""</formula>
    </cfRule>
  </conditionalFormatting>
  <conditionalFormatting sqref="I373:I384">
    <cfRule type="expression" dxfId="14661" priority="13963" stopIfTrue="1">
      <formula>$B373=""</formula>
    </cfRule>
  </conditionalFormatting>
  <conditionalFormatting sqref="I373:I384">
    <cfRule type="expression" dxfId="14660" priority="13962" stopIfTrue="1">
      <formula>$B373=""</formula>
    </cfRule>
  </conditionalFormatting>
  <conditionalFormatting sqref="I373:I384">
    <cfRule type="expression" dxfId="14659" priority="13961" stopIfTrue="1">
      <formula>$B373=""</formula>
    </cfRule>
  </conditionalFormatting>
  <conditionalFormatting sqref="I373:I384">
    <cfRule type="expression" dxfId="14658" priority="13960" stopIfTrue="1">
      <formula>$B373=""</formula>
    </cfRule>
  </conditionalFormatting>
  <conditionalFormatting sqref="I373:I384">
    <cfRule type="expression" dxfId="14657" priority="13959" stopIfTrue="1">
      <formula>$B373=""</formula>
    </cfRule>
  </conditionalFormatting>
  <conditionalFormatting sqref="I373:I384">
    <cfRule type="expression" dxfId="14656" priority="13958" stopIfTrue="1">
      <formula>$B373=""</formula>
    </cfRule>
  </conditionalFormatting>
  <conditionalFormatting sqref="I373:I384">
    <cfRule type="expression" dxfId="14655" priority="13957" stopIfTrue="1">
      <formula>$B373=""</formula>
    </cfRule>
  </conditionalFormatting>
  <conditionalFormatting sqref="I373:I384">
    <cfRule type="expression" dxfId="14654" priority="13956" stopIfTrue="1">
      <formula>$B373=""</formula>
    </cfRule>
  </conditionalFormatting>
  <conditionalFormatting sqref="I373:I384">
    <cfRule type="expression" dxfId="14653" priority="13955" stopIfTrue="1">
      <formula>$B373=""</formula>
    </cfRule>
  </conditionalFormatting>
  <conditionalFormatting sqref="I373:I384">
    <cfRule type="expression" dxfId="14652" priority="13954" stopIfTrue="1">
      <formula>$B373=""</formula>
    </cfRule>
  </conditionalFormatting>
  <conditionalFormatting sqref="I373:I384">
    <cfRule type="expression" dxfId="14651" priority="13953" stopIfTrue="1">
      <formula>$B373=""</formula>
    </cfRule>
  </conditionalFormatting>
  <conditionalFormatting sqref="I373:I384">
    <cfRule type="expression" dxfId="14650" priority="13952" stopIfTrue="1">
      <formula>$B373=""</formula>
    </cfRule>
  </conditionalFormatting>
  <conditionalFormatting sqref="I373:I384">
    <cfRule type="expression" dxfId="14649" priority="13951" stopIfTrue="1">
      <formula>$B373=""</formula>
    </cfRule>
  </conditionalFormatting>
  <conditionalFormatting sqref="I373:I384">
    <cfRule type="expression" dxfId="14648" priority="13950" stopIfTrue="1">
      <formula>$B373=""</formula>
    </cfRule>
  </conditionalFormatting>
  <conditionalFormatting sqref="I373:I384">
    <cfRule type="expression" dxfId="14647" priority="13949" stopIfTrue="1">
      <formula>$B373=""</formula>
    </cfRule>
  </conditionalFormatting>
  <conditionalFormatting sqref="I387:I388">
    <cfRule type="expression" dxfId="14646" priority="13948" stopIfTrue="1">
      <formula>$B387=""</formula>
    </cfRule>
  </conditionalFormatting>
  <conditionalFormatting sqref="I387:I388">
    <cfRule type="expression" dxfId="14645" priority="13947" stopIfTrue="1">
      <formula>$B387=""</formula>
    </cfRule>
  </conditionalFormatting>
  <conditionalFormatting sqref="I387:I388">
    <cfRule type="expression" dxfId="14644" priority="13946" stopIfTrue="1">
      <formula>$B387=""</formula>
    </cfRule>
  </conditionalFormatting>
  <conditionalFormatting sqref="I387:I388">
    <cfRule type="expression" dxfId="14643" priority="13945" stopIfTrue="1">
      <formula>$B387=""</formula>
    </cfRule>
  </conditionalFormatting>
  <conditionalFormatting sqref="I387:I388">
    <cfRule type="expression" dxfId="14642" priority="13944" stopIfTrue="1">
      <formula>$B387=""</formula>
    </cfRule>
  </conditionalFormatting>
  <conditionalFormatting sqref="I387:I388">
    <cfRule type="expression" dxfId="14641" priority="13943" stopIfTrue="1">
      <formula>$B387=""</formula>
    </cfRule>
  </conditionalFormatting>
  <conditionalFormatting sqref="I387:I388">
    <cfRule type="expression" dxfId="14640" priority="13942" stopIfTrue="1">
      <formula>$B387=""</formula>
    </cfRule>
  </conditionalFormatting>
  <conditionalFormatting sqref="I387:I388">
    <cfRule type="expression" dxfId="14639" priority="13941" stopIfTrue="1">
      <formula>$B387=""</formula>
    </cfRule>
  </conditionalFormatting>
  <conditionalFormatting sqref="I387:I388">
    <cfRule type="expression" dxfId="14638" priority="13940" stopIfTrue="1">
      <formula>$B387=""</formula>
    </cfRule>
  </conditionalFormatting>
  <conditionalFormatting sqref="I387:I388">
    <cfRule type="expression" dxfId="14637" priority="13939" stopIfTrue="1">
      <formula>$B387=""</formula>
    </cfRule>
  </conditionalFormatting>
  <conditionalFormatting sqref="I387:I388">
    <cfRule type="expression" dxfId="14636" priority="13938" stopIfTrue="1">
      <formula>$B387=""</formula>
    </cfRule>
  </conditionalFormatting>
  <conditionalFormatting sqref="I387:I388">
    <cfRule type="expression" dxfId="14635" priority="13937" stopIfTrue="1">
      <formula>$B387=""</formula>
    </cfRule>
  </conditionalFormatting>
  <conditionalFormatting sqref="I387:I388">
    <cfRule type="expression" dxfId="14634" priority="13936" stopIfTrue="1">
      <formula>$B387=""</formula>
    </cfRule>
  </conditionalFormatting>
  <conditionalFormatting sqref="I387:I388">
    <cfRule type="expression" dxfId="14633" priority="13935" stopIfTrue="1">
      <formula>$B387=""</formula>
    </cfRule>
  </conditionalFormatting>
  <conditionalFormatting sqref="I387:I388">
    <cfRule type="expression" dxfId="14632" priority="13934" stopIfTrue="1">
      <formula>$B387=""</formula>
    </cfRule>
  </conditionalFormatting>
  <conditionalFormatting sqref="I387:I388">
    <cfRule type="expression" dxfId="14631" priority="13933" stopIfTrue="1">
      <formula>$B387=""</formula>
    </cfRule>
  </conditionalFormatting>
  <conditionalFormatting sqref="I387:I388">
    <cfRule type="expression" dxfId="14630" priority="13932" stopIfTrue="1">
      <formula>$B387=""</formula>
    </cfRule>
  </conditionalFormatting>
  <conditionalFormatting sqref="I387:I388">
    <cfRule type="expression" dxfId="14629" priority="13931" stopIfTrue="1">
      <formula>$B387=""</formula>
    </cfRule>
  </conditionalFormatting>
  <conditionalFormatting sqref="I387:I388">
    <cfRule type="expression" dxfId="14628" priority="13930" stopIfTrue="1">
      <formula>$B387=""</formula>
    </cfRule>
  </conditionalFormatting>
  <conditionalFormatting sqref="I387:I388">
    <cfRule type="expression" dxfId="14627" priority="13929" stopIfTrue="1">
      <formula>$B387=""</formula>
    </cfRule>
  </conditionalFormatting>
  <conditionalFormatting sqref="I387:I388">
    <cfRule type="expression" dxfId="14626" priority="13928" stopIfTrue="1">
      <formula>$B387=""</formula>
    </cfRule>
  </conditionalFormatting>
  <conditionalFormatting sqref="I387:I388">
    <cfRule type="expression" dxfId="14625" priority="13927" stopIfTrue="1">
      <formula>$B387=""</formula>
    </cfRule>
  </conditionalFormatting>
  <conditionalFormatting sqref="I387:I388">
    <cfRule type="expression" dxfId="14624" priority="13926" stopIfTrue="1">
      <formula>$B387=""</formula>
    </cfRule>
  </conditionalFormatting>
  <conditionalFormatting sqref="I387:I388">
    <cfRule type="expression" dxfId="14623" priority="13925" stopIfTrue="1">
      <formula>$B387=""</formula>
    </cfRule>
  </conditionalFormatting>
  <conditionalFormatting sqref="I404:I426">
    <cfRule type="expression" dxfId="14622" priority="13924" stopIfTrue="1">
      <formula>$B404=""</formula>
    </cfRule>
  </conditionalFormatting>
  <conditionalFormatting sqref="I404:I426">
    <cfRule type="expression" dxfId="14621" priority="13923" stopIfTrue="1">
      <formula>$B404=""</formula>
    </cfRule>
  </conditionalFormatting>
  <conditionalFormatting sqref="I404:I426">
    <cfRule type="expression" dxfId="14620" priority="13922" stopIfTrue="1">
      <formula>$B404=""</formula>
    </cfRule>
  </conditionalFormatting>
  <conditionalFormatting sqref="I404:I426">
    <cfRule type="expression" dxfId="14619" priority="13921" stopIfTrue="1">
      <formula>$B404=""</formula>
    </cfRule>
  </conditionalFormatting>
  <conditionalFormatting sqref="I404:I426">
    <cfRule type="expression" dxfId="14618" priority="13920" stopIfTrue="1">
      <formula>$B404=""</formula>
    </cfRule>
  </conditionalFormatting>
  <conditionalFormatting sqref="I404:I426">
    <cfRule type="expression" dxfId="14617" priority="13919" stopIfTrue="1">
      <formula>$B404=""</formula>
    </cfRule>
  </conditionalFormatting>
  <conditionalFormatting sqref="I404:I426">
    <cfRule type="expression" dxfId="14616" priority="13918" stopIfTrue="1">
      <formula>$B404=""</formula>
    </cfRule>
  </conditionalFormatting>
  <conditionalFormatting sqref="I404:I426">
    <cfRule type="expression" dxfId="14615" priority="13917" stopIfTrue="1">
      <formula>$B404=""</formula>
    </cfRule>
  </conditionalFormatting>
  <conditionalFormatting sqref="I404:I426">
    <cfRule type="expression" dxfId="14614" priority="13916" stopIfTrue="1">
      <formula>$B404=""</formula>
    </cfRule>
  </conditionalFormatting>
  <conditionalFormatting sqref="I404:I426">
    <cfRule type="expression" dxfId="14613" priority="13915" stopIfTrue="1">
      <formula>$B404=""</formula>
    </cfRule>
  </conditionalFormatting>
  <conditionalFormatting sqref="I404:I426">
    <cfRule type="expression" dxfId="14612" priority="13914" stopIfTrue="1">
      <formula>$B404=""</formula>
    </cfRule>
  </conditionalFormatting>
  <conditionalFormatting sqref="I404:I426">
    <cfRule type="expression" dxfId="14611" priority="13913" stopIfTrue="1">
      <formula>$B404=""</formula>
    </cfRule>
  </conditionalFormatting>
  <conditionalFormatting sqref="I404:I426">
    <cfRule type="expression" dxfId="14610" priority="13912" stopIfTrue="1">
      <formula>$B404=""</formula>
    </cfRule>
  </conditionalFormatting>
  <conditionalFormatting sqref="I404:I426">
    <cfRule type="expression" dxfId="14609" priority="13911" stopIfTrue="1">
      <formula>$B404=""</formula>
    </cfRule>
  </conditionalFormatting>
  <conditionalFormatting sqref="I404:I426">
    <cfRule type="expression" dxfId="14608" priority="13910" stopIfTrue="1">
      <formula>$B404=""</formula>
    </cfRule>
  </conditionalFormatting>
  <conditionalFormatting sqref="I404:I426">
    <cfRule type="expression" dxfId="14607" priority="13909" stopIfTrue="1">
      <formula>$B404=""</formula>
    </cfRule>
  </conditionalFormatting>
  <conditionalFormatting sqref="I404:I426">
    <cfRule type="expression" dxfId="14606" priority="13908" stopIfTrue="1">
      <formula>$B404=""</formula>
    </cfRule>
  </conditionalFormatting>
  <conditionalFormatting sqref="I404:I426">
    <cfRule type="expression" dxfId="14605" priority="13907" stopIfTrue="1">
      <formula>$B404=""</formula>
    </cfRule>
  </conditionalFormatting>
  <conditionalFormatting sqref="I404:I426">
    <cfRule type="expression" dxfId="14604" priority="13906" stopIfTrue="1">
      <formula>$B404=""</formula>
    </cfRule>
  </conditionalFormatting>
  <conditionalFormatting sqref="I404:I426">
    <cfRule type="expression" dxfId="14603" priority="13905" stopIfTrue="1">
      <formula>$B404=""</formula>
    </cfRule>
  </conditionalFormatting>
  <conditionalFormatting sqref="I404:I426">
    <cfRule type="expression" dxfId="14602" priority="13904" stopIfTrue="1">
      <formula>$B404=""</formula>
    </cfRule>
  </conditionalFormatting>
  <conditionalFormatting sqref="I404:I426">
    <cfRule type="expression" dxfId="14601" priority="13903" stopIfTrue="1">
      <formula>$B404=""</formula>
    </cfRule>
  </conditionalFormatting>
  <conditionalFormatting sqref="I413:I415">
    <cfRule type="expression" dxfId="14600" priority="13902" stopIfTrue="1">
      <formula>$B413=""</formula>
    </cfRule>
  </conditionalFormatting>
  <conditionalFormatting sqref="I413:I415">
    <cfRule type="expression" dxfId="14599" priority="13901" stopIfTrue="1">
      <formula>$B413=""</formula>
    </cfRule>
  </conditionalFormatting>
  <conditionalFormatting sqref="I413:I415">
    <cfRule type="expression" dxfId="14598" priority="13900" stopIfTrue="1">
      <formula>$B413=""</formula>
    </cfRule>
  </conditionalFormatting>
  <conditionalFormatting sqref="I413:I415">
    <cfRule type="expression" dxfId="14597" priority="13899" stopIfTrue="1">
      <formula>$B413=""</formula>
    </cfRule>
  </conditionalFormatting>
  <conditionalFormatting sqref="I413:I415">
    <cfRule type="expression" dxfId="14596" priority="13898" stopIfTrue="1">
      <formula>$B413=""</formula>
    </cfRule>
  </conditionalFormatting>
  <conditionalFormatting sqref="I413:I415">
    <cfRule type="expression" dxfId="14595" priority="13897" stopIfTrue="1">
      <formula>$B413=""</formula>
    </cfRule>
  </conditionalFormatting>
  <conditionalFormatting sqref="I413:I415">
    <cfRule type="expression" dxfId="14594" priority="13896" stopIfTrue="1">
      <formula>$B413=""</formula>
    </cfRule>
  </conditionalFormatting>
  <conditionalFormatting sqref="I413:I415">
    <cfRule type="expression" dxfId="14593" priority="13895" stopIfTrue="1">
      <formula>$B413=""</formula>
    </cfRule>
  </conditionalFormatting>
  <conditionalFormatting sqref="I413:I415">
    <cfRule type="expression" dxfId="14592" priority="13894" stopIfTrue="1">
      <formula>$B413=""</formula>
    </cfRule>
  </conditionalFormatting>
  <conditionalFormatting sqref="I413:I415">
    <cfRule type="expression" dxfId="14591" priority="13893" stopIfTrue="1">
      <formula>$B413=""</formula>
    </cfRule>
  </conditionalFormatting>
  <conditionalFormatting sqref="I413:I415">
    <cfRule type="expression" dxfId="14590" priority="13892" stopIfTrue="1">
      <formula>$B413=""</formula>
    </cfRule>
  </conditionalFormatting>
  <conditionalFormatting sqref="I413:I415">
    <cfRule type="expression" dxfId="14589" priority="13891" stopIfTrue="1">
      <formula>$B413=""</formula>
    </cfRule>
  </conditionalFormatting>
  <conditionalFormatting sqref="I413:I415">
    <cfRule type="expression" dxfId="14588" priority="13890" stopIfTrue="1">
      <formula>$B413=""</formula>
    </cfRule>
  </conditionalFormatting>
  <conditionalFormatting sqref="I413:I415">
    <cfRule type="expression" dxfId="14587" priority="13889" stopIfTrue="1">
      <formula>$B413=""</formula>
    </cfRule>
  </conditionalFormatting>
  <conditionalFormatting sqref="I413:I415">
    <cfRule type="expression" dxfId="14586" priority="13888" stopIfTrue="1">
      <formula>$B413=""</formula>
    </cfRule>
  </conditionalFormatting>
  <conditionalFormatting sqref="I413:I415">
    <cfRule type="expression" dxfId="14585" priority="13887" stopIfTrue="1">
      <formula>$B413=""</formula>
    </cfRule>
  </conditionalFormatting>
  <conditionalFormatting sqref="I413:I415">
    <cfRule type="expression" dxfId="14584" priority="13886" stopIfTrue="1">
      <formula>$B413=""</formula>
    </cfRule>
  </conditionalFormatting>
  <conditionalFormatting sqref="I413:I415">
    <cfRule type="expression" dxfId="14583" priority="13885" stopIfTrue="1">
      <formula>$B413=""</formula>
    </cfRule>
  </conditionalFormatting>
  <conditionalFormatting sqref="I413:I415">
    <cfRule type="expression" dxfId="14582" priority="13884" stopIfTrue="1">
      <formula>$B413=""</formula>
    </cfRule>
  </conditionalFormatting>
  <conditionalFormatting sqref="I413:I415">
    <cfRule type="expression" dxfId="14581" priority="13883" stopIfTrue="1">
      <formula>$B413=""</formula>
    </cfRule>
  </conditionalFormatting>
  <conditionalFormatting sqref="I413:I415">
    <cfRule type="expression" dxfId="14580" priority="13882" stopIfTrue="1">
      <formula>$B413=""</formula>
    </cfRule>
  </conditionalFormatting>
  <conditionalFormatting sqref="I413:I415">
    <cfRule type="expression" dxfId="14579" priority="13881" stopIfTrue="1">
      <formula>$B413=""</formula>
    </cfRule>
  </conditionalFormatting>
  <conditionalFormatting sqref="I413:I415">
    <cfRule type="expression" dxfId="14578" priority="13880" stopIfTrue="1">
      <formula>$B413=""</formula>
    </cfRule>
  </conditionalFormatting>
  <conditionalFormatting sqref="I413:I415">
    <cfRule type="expression" dxfId="14577" priority="13879" stopIfTrue="1">
      <formula>$B413=""</formula>
    </cfRule>
  </conditionalFormatting>
  <conditionalFormatting sqref="I413:I415">
    <cfRule type="expression" dxfId="14576" priority="13878" stopIfTrue="1">
      <formula>$B413=""</formula>
    </cfRule>
  </conditionalFormatting>
  <conditionalFormatting sqref="I413:I415">
    <cfRule type="expression" dxfId="14575" priority="13877" stopIfTrue="1">
      <formula>$B413=""</formula>
    </cfRule>
  </conditionalFormatting>
  <conditionalFormatting sqref="I413:I415">
    <cfRule type="expression" dxfId="14574" priority="13876" stopIfTrue="1">
      <formula>$B413=""</formula>
    </cfRule>
  </conditionalFormatting>
  <conditionalFormatting sqref="I413:I415">
    <cfRule type="expression" dxfId="14573" priority="13875" stopIfTrue="1">
      <formula>$B413=""</formula>
    </cfRule>
  </conditionalFormatting>
  <conditionalFormatting sqref="I413:I415">
    <cfRule type="expression" dxfId="14572" priority="13874" stopIfTrue="1">
      <formula>$B413=""</formula>
    </cfRule>
  </conditionalFormatting>
  <conditionalFormatting sqref="I413:I415">
    <cfRule type="expression" dxfId="14571" priority="13873" stopIfTrue="1">
      <formula>$B413=""</formula>
    </cfRule>
  </conditionalFormatting>
  <conditionalFormatting sqref="I413:I415">
    <cfRule type="expression" dxfId="14570" priority="13872" stopIfTrue="1">
      <formula>$B413=""</formula>
    </cfRule>
  </conditionalFormatting>
  <conditionalFormatting sqref="I413:I415">
    <cfRule type="expression" dxfId="14569" priority="13871" stopIfTrue="1">
      <formula>$B413=""</formula>
    </cfRule>
  </conditionalFormatting>
  <conditionalFormatting sqref="I413:I415">
    <cfRule type="expression" dxfId="14568" priority="13870" stopIfTrue="1">
      <formula>$B413=""</formula>
    </cfRule>
  </conditionalFormatting>
  <conditionalFormatting sqref="I413:I415">
    <cfRule type="expression" dxfId="14567" priority="13869" stopIfTrue="1">
      <formula>$B413=""</formula>
    </cfRule>
  </conditionalFormatting>
  <conditionalFormatting sqref="I413:I415">
    <cfRule type="expression" dxfId="14566" priority="13868" stopIfTrue="1">
      <formula>$B413=""</formula>
    </cfRule>
  </conditionalFormatting>
  <conditionalFormatting sqref="I413:I415">
    <cfRule type="expression" dxfId="14565" priority="13867" stopIfTrue="1">
      <formula>$B413=""</formula>
    </cfRule>
  </conditionalFormatting>
  <conditionalFormatting sqref="I413:I415">
    <cfRule type="expression" dxfId="14564" priority="13866" stopIfTrue="1">
      <formula>$B413=""</formula>
    </cfRule>
  </conditionalFormatting>
  <conditionalFormatting sqref="I413:I415">
    <cfRule type="expression" dxfId="14563" priority="13865" stopIfTrue="1">
      <formula>$B413=""</formula>
    </cfRule>
  </conditionalFormatting>
  <conditionalFormatting sqref="I413:I415">
    <cfRule type="expression" dxfId="14562" priority="13864" stopIfTrue="1">
      <formula>$B413=""</formula>
    </cfRule>
  </conditionalFormatting>
  <conditionalFormatting sqref="I413:I415">
    <cfRule type="expression" dxfId="14561" priority="13863" stopIfTrue="1">
      <formula>$B413=""</formula>
    </cfRule>
  </conditionalFormatting>
  <conditionalFormatting sqref="I413:I415">
    <cfRule type="expression" dxfId="14560" priority="13862" stopIfTrue="1">
      <formula>$B413=""</formula>
    </cfRule>
  </conditionalFormatting>
  <conditionalFormatting sqref="I413:I415">
    <cfRule type="expression" dxfId="14559" priority="13861" stopIfTrue="1">
      <formula>$B413=""</formula>
    </cfRule>
  </conditionalFormatting>
  <conditionalFormatting sqref="I413:I415">
    <cfRule type="expression" dxfId="14558" priority="13860" stopIfTrue="1">
      <formula>$B413=""</formula>
    </cfRule>
  </conditionalFormatting>
  <conditionalFormatting sqref="I413:I415">
    <cfRule type="expression" dxfId="14557" priority="13859" stopIfTrue="1">
      <formula>$B413=""</formula>
    </cfRule>
  </conditionalFormatting>
  <conditionalFormatting sqref="I417:I426">
    <cfRule type="expression" dxfId="14556" priority="13858" stopIfTrue="1">
      <formula>$B417=""</formula>
    </cfRule>
  </conditionalFormatting>
  <conditionalFormatting sqref="I417:I426">
    <cfRule type="expression" dxfId="14555" priority="13857" stopIfTrue="1">
      <formula>$B417=""</formula>
    </cfRule>
  </conditionalFormatting>
  <conditionalFormatting sqref="I417:I426">
    <cfRule type="expression" dxfId="14554" priority="13856" stopIfTrue="1">
      <formula>$B417=""</formula>
    </cfRule>
  </conditionalFormatting>
  <conditionalFormatting sqref="I417:I426">
    <cfRule type="expression" dxfId="14553" priority="13855" stopIfTrue="1">
      <formula>$B417=""</formula>
    </cfRule>
  </conditionalFormatting>
  <conditionalFormatting sqref="I417:I426">
    <cfRule type="expression" dxfId="14552" priority="13854" stopIfTrue="1">
      <formula>$B417=""</formula>
    </cfRule>
  </conditionalFormatting>
  <conditionalFormatting sqref="I417:I426">
    <cfRule type="expression" dxfId="14551" priority="13853" stopIfTrue="1">
      <formula>$B417=""</formula>
    </cfRule>
  </conditionalFormatting>
  <conditionalFormatting sqref="I417:I426">
    <cfRule type="expression" dxfId="14550" priority="13852" stopIfTrue="1">
      <formula>$B417=""</formula>
    </cfRule>
  </conditionalFormatting>
  <conditionalFormatting sqref="I417:I426">
    <cfRule type="expression" dxfId="14549" priority="13851" stopIfTrue="1">
      <formula>$B417=""</formula>
    </cfRule>
  </conditionalFormatting>
  <conditionalFormatting sqref="I417:I426">
    <cfRule type="expression" dxfId="14548" priority="13850" stopIfTrue="1">
      <formula>$B417=""</formula>
    </cfRule>
  </conditionalFormatting>
  <conditionalFormatting sqref="I417:I426">
    <cfRule type="expression" dxfId="14547" priority="13849" stopIfTrue="1">
      <formula>$B417=""</formula>
    </cfRule>
  </conditionalFormatting>
  <conditionalFormatting sqref="I417:I426">
    <cfRule type="expression" dxfId="14546" priority="13848" stopIfTrue="1">
      <formula>$B417=""</formula>
    </cfRule>
  </conditionalFormatting>
  <conditionalFormatting sqref="I417:I426">
    <cfRule type="expression" dxfId="14545" priority="13847" stopIfTrue="1">
      <formula>$B417=""</formula>
    </cfRule>
  </conditionalFormatting>
  <conditionalFormatting sqref="I417:I426">
    <cfRule type="expression" dxfId="14544" priority="13846" stopIfTrue="1">
      <formula>$B417=""</formula>
    </cfRule>
  </conditionalFormatting>
  <conditionalFormatting sqref="I417:I426">
    <cfRule type="expression" dxfId="14543" priority="13845" stopIfTrue="1">
      <formula>$B417=""</formula>
    </cfRule>
  </conditionalFormatting>
  <conditionalFormatting sqref="I417:I426">
    <cfRule type="expression" dxfId="14542" priority="13844" stopIfTrue="1">
      <formula>$B417=""</formula>
    </cfRule>
  </conditionalFormatting>
  <conditionalFormatting sqref="I417:I426">
    <cfRule type="expression" dxfId="14541" priority="13843" stopIfTrue="1">
      <formula>$B417=""</formula>
    </cfRule>
  </conditionalFormatting>
  <conditionalFormatting sqref="I417:I426">
    <cfRule type="expression" dxfId="14540" priority="13842" stopIfTrue="1">
      <formula>$B417=""</formula>
    </cfRule>
  </conditionalFormatting>
  <conditionalFormatting sqref="I417:I426">
    <cfRule type="expression" dxfId="14539" priority="13841" stopIfTrue="1">
      <formula>$B417=""</formula>
    </cfRule>
  </conditionalFormatting>
  <conditionalFormatting sqref="I417:I426">
    <cfRule type="expression" dxfId="14538" priority="13840" stopIfTrue="1">
      <formula>$B417=""</formula>
    </cfRule>
  </conditionalFormatting>
  <conditionalFormatting sqref="I417:I426">
    <cfRule type="expression" dxfId="14537" priority="13839" stopIfTrue="1">
      <formula>$B417=""</formula>
    </cfRule>
  </conditionalFormatting>
  <conditionalFormatting sqref="I417:I426">
    <cfRule type="expression" dxfId="14536" priority="13838" stopIfTrue="1">
      <formula>$B417=""</formula>
    </cfRule>
  </conditionalFormatting>
  <conditionalFormatting sqref="I417:I426">
    <cfRule type="expression" dxfId="14535" priority="13837" stopIfTrue="1">
      <formula>$B417=""</formula>
    </cfRule>
  </conditionalFormatting>
  <conditionalFormatting sqref="I417:I426">
    <cfRule type="expression" dxfId="14534" priority="13836" stopIfTrue="1">
      <formula>$B417=""</formula>
    </cfRule>
  </conditionalFormatting>
  <conditionalFormatting sqref="I417:I426">
    <cfRule type="expression" dxfId="14533" priority="13835" stopIfTrue="1">
      <formula>$B417=""</formula>
    </cfRule>
  </conditionalFormatting>
  <conditionalFormatting sqref="I427:I444">
    <cfRule type="expression" dxfId="14532" priority="13834" stopIfTrue="1">
      <formula>$B427=""</formula>
    </cfRule>
  </conditionalFormatting>
  <conditionalFormatting sqref="I427:I444">
    <cfRule type="expression" dxfId="14531" priority="13833" stopIfTrue="1">
      <formula>$B427=""</formula>
    </cfRule>
  </conditionalFormatting>
  <conditionalFormatting sqref="I427:I444">
    <cfRule type="expression" dxfId="14530" priority="13832" stopIfTrue="1">
      <formula>$B427=""</formula>
    </cfRule>
  </conditionalFormatting>
  <conditionalFormatting sqref="I427:I444">
    <cfRule type="expression" dxfId="14529" priority="13831" stopIfTrue="1">
      <formula>$B427=""</formula>
    </cfRule>
  </conditionalFormatting>
  <conditionalFormatting sqref="I427:I444">
    <cfRule type="expression" dxfId="14528" priority="13830" stopIfTrue="1">
      <formula>$B427=""</formula>
    </cfRule>
  </conditionalFormatting>
  <conditionalFormatting sqref="I427:I444">
    <cfRule type="expression" dxfId="14527" priority="13829" stopIfTrue="1">
      <formula>$B427=""</formula>
    </cfRule>
  </conditionalFormatting>
  <conditionalFormatting sqref="I427:I444">
    <cfRule type="expression" dxfId="14526" priority="13828" stopIfTrue="1">
      <formula>$B427=""</formula>
    </cfRule>
  </conditionalFormatting>
  <conditionalFormatting sqref="I427:I444">
    <cfRule type="expression" dxfId="14525" priority="13827" stopIfTrue="1">
      <formula>$B427=""</formula>
    </cfRule>
  </conditionalFormatting>
  <conditionalFormatting sqref="I427:I444">
    <cfRule type="expression" dxfId="14524" priority="13826" stopIfTrue="1">
      <formula>$B427=""</formula>
    </cfRule>
  </conditionalFormatting>
  <conditionalFormatting sqref="I427:I444">
    <cfRule type="expression" dxfId="14523" priority="13825" stopIfTrue="1">
      <formula>$B427=""</formula>
    </cfRule>
  </conditionalFormatting>
  <conditionalFormatting sqref="I427:I444">
    <cfRule type="expression" dxfId="14522" priority="13824" stopIfTrue="1">
      <formula>$B427=""</formula>
    </cfRule>
  </conditionalFormatting>
  <conditionalFormatting sqref="I427:I444">
    <cfRule type="expression" dxfId="14521" priority="13823" stopIfTrue="1">
      <formula>$B427=""</formula>
    </cfRule>
  </conditionalFormatting>
  <conditionalFormatting sqref="I427:I444">
    <cfRule type="expression" dxfId="14520" priority="13822" stopIfTrue="1">
      <formula>$B427=""</formula>
    </cfRule>
  </conditionalFormatting>
  <conditionalFormatting sqref="I427:I444">
    <cfRule type="expression" dxfId="14519" priority="13821" stopIfTrue="1">
      <formula>$B427=""</formula>
    </cfRule>
  </conditionalFormatting>
  <conditionalFormatting sqref="I427:I444">
    <cfRule type="expression" dxfId="14518" priority="13820" stopIfTrue="1">
      <formula>$B427=""</formula>
    </cfRule>
  </conditionalFormatting>
  <conditionalFormatting sqref="I427:I444">
    <cfRule type="expression" dxfId="14517" priority="13819" stopIfTrue="1">
      <formula>$B427=""</formula>
    </cfRule>
  </conditionalFormatting>
  <conditionalFormatting sqref="I427:I444">
    <cfRule type="expression" dxfId="14516" priority="13818" stopIfTrue="1">
      <formula>$B427=""</formula>
    </cfRule>
  </conditionalFormatting>
  <conditionalFormatting sqref="I427:I444">
    <cfRule type="expression" dxfId="14515" priority="13817" stopIfTrue="1">
      <formula>$B427=""</formula>
    </cfRule>
  </conditionalFormatting>
  <conditionalFormatting sqref="I427:I444">
    <cfRule type="expression" dxfId="14514" priority="13816" stopIfTrue="1">
      <formula>$B427=""</formula>
    </cfRule>
  </conditionalFormatting>
  <conditionalFormatting sqref="I427:I444">
    <cfRule type="expression" dxfId="14513" priority="13815" stopIfTrue="1">
      <formula>$B427=""</formula>
    </cfRule>
  </conditionalFormatting>
  <conditionalFormatting sqref="I427:I444">
    <cfRule type="expression" dxfId="14512" priority="13814" stopIfTrue="1">
      <formula>$B427=""</formula>
    </cfRule>
  </conditionalFormatting>
  <conditionalFormatting sqref="I427:I444">
    <cfRule type="expression" dxfId="14511" priority="13813" stopIfTrue="1">
      <formula>$B427=""</formula>
    </cfRule>
  </conditionalFormatting>
  <conditionalFormatting sqref="I427:I444">
    <cfRule type="expression" dxfId="14510" priority="13812" stopIfTrue="1">
      <formula>$B427=""</formula>
    </cfRule>
  </conditionalFormatting>
  <conditionalFormatting sqref="I427:I444">
    <cfRule type="expression" dxfId="14509" priority="13811" stopIfTrue="1">
      <formula>$B427=""</formula>
    </cfRule>
  </conditionalFormatting>
  <conditionalFormatting sqref="I427:I444">
    <cfRule type="expression" dxfId="14508" priority="13810" stopIfTrue="1">
      <formula>$B427=""</formula>
    </cfRule>
  </conditionalFormatting>
  <conditionalFormatting sqref="I427:I444">
    <cfRule type="expression" dxfId="14507" priority="13809" stopIfTrue="1">
      <formula>$B427=""</formula>
    </cfRule>
  </conditionalFormatting>
  <conditionalFormatting sqref="I427:I444">
    <cfRule type="expression" dxfId="14506" priority="13808" stopIfTrue="1">
      <formula>$B427=""</formula>
    </cfRule>
  </conditionalFormatting>
  <conditionalFormatting sqref="I427:I444">
    <cfRule type="expression" dxfId="14505" priority="13807" stopIfTrue="1">
      <formula>$B427=""</formula>
    </cfRule>
  </conditionalFormatting>
  <conditionalFormatting sqref="I427:I444">
    <cfRule type="expression" dxfId="14504" priority="13806" stopIfTrue="1">
      <formula>$B427=""</formula>
    </cfRule>
  </conditionalFormatting>
  <conditionalFormatting sqref="I427:I444">
    <cfRule type="expression" dxfId="14503" priority="13805" stopIfTrue="1">
      <formula>$B427=""</formula>
    </cfRule>
  </conditionalFormatting>
  <conditionalFormatting sqref="I427:I444">
    <cfRule type="expression" dxfId="14502" priority="13804" stopIfTrue="1">
      <formula>$B427=""</formula>
    </cfRule>
  </conditionalFormatting>
  <conditionalFormatting sqref="I427:I444">
    <cfRule type="expression" dxfId="14501" priority="13803" stopIfTrue="1">
      <formula>$B427=""</formula>
    </cfRule>
  </conditionalFormatting>
  <conditionalFormatting sqref="I427:I444">
    <cfRule type="expression" dxfId="14500" priority="13802" stopIfTrue="1">
      <formula>$B427=""</formula>
    </cfRule>
  </conditionalFormatting>
  <conditionalFormatting sqref="I427:I444">
    <cfRule type="expression" dxfId="14499" priority="13801" stopIfTrue="1">
      <formula>$B427=""</formula>
    </cfRule>
  </conditionalFormatting>
  <conditionalFormatting sqref="I427:I444">
    <cfRule type="expression" dxfId="14498" priority="13800" stopIfTrue="1">
      <formula>$B427=""</formula>
    </cfRule>
  </conditionalFormatting>
  <conditionalFormatting sqref="I427:I444">
    <cfRule type="expression" dxfId="14497" priority="13799" stopIfTrue="1">
      <formula>$B427=""</formula>
    </cfRule>
  </conditionalFormatting>
  <conditionalFormatting sqref="I427:I444">
    <cfRule type="expression" dxfId="14496" priority="13798" stopIfTrue="1">
      <formula>$B427=""</formula>
    </cfRule>
  </conditionalFormatting>
  <conditionalFormatting sqref="I427:I444">
    <cfRule type="expression" dxfId="14495" priority="13797" stopIfTrue="1">
      <formula>$B427=""</formula>
    </cfRule>
  </conditionalFormatting>
  <conditionalFormatting sqref="I427:I444">
    <cfRule type="expression" dxfId="14494" priority="13796" stopIfTrue="1">
      <formula>$B427=""</formula>
    </cfRule>
  </conditionalFormatting>
  <conditionalFormatting sqref="I427:I444">
    <cfRule type="expression" dxfId="14493" priority="13795" stopIfTrue="1">
      <formula>$B427=""</formula>
    </cfRule>
  </conditionalFormatting>
  <conditionalFormatting sqref="I427:I444">
    <cfRule type="expression" dxfId="14492" priority="13794" stopIfTrue="1">
      <formula>$B427=""</formula>
    </cfRule>
  </conditionalFormatting>
  <conditionalFormatting sqref="I427:I444">
    <cfRule type="expression" dxfId="14491" priority="13793" stopIfTrue="1">
      <formula>$B427=""</formula>
    </cfRule>
  </conditionalFormatting>
  <conditionalFormatting sqref="I427:I444">
    <cfRule type="expression" dxfId="14490" priority="13792" stopIfTrue="1">
      <formula>$B427=""</formula>
    </cfRule>
  </conditionalFormatting>
  <conditionalFormatting sqref="I446:I447">
    <cfRule type="expression" dxfId="14489" priority="13791" stopIfTrue="1">
      <formula>$B446=""</formula>
    </cfRule>
  </conditionalFormatting>
  <conditionalFormatting sqref="I446:I447">
    <cfRule type="expression" dxfId="14488" priority="13790" stopIfTrue="1">
      <formula>$B446=""</formula>
    </cfRule>
  </conditionalFormatting>
  <conditionalFormatting sqref="I446:I447">
    <cfRule type="expression" dxfId="14487" priority="13789" stopIfTrue="1">
      <formula>$B446=""</formula>
    </cfRule>
  </conditionalFormatting>
  <conditionalFormatting sqref="I449">
    <cfRule type="expression" dxfId="14486" priority="13788" stopIfTrue="1">
      <formula>$B449=""</formula>
    </cfRule>
  </conditionalFormatting>
  <conditionalFormatting sqref="I449">
    <cfRule type="expression" dxfId="14485" priority="13787" stopIfTrue="1">
      <formula>$B449=""</formula>
    </cfRule>
  </conditionalFormatting>
  <conditionalFormatting sqref="I449">
    <cfRule type="expression" dxfId="14484" priority="13786" stopIfTrue="1">
      <formula>$B449=""</formula>
    </cfRule>
  </conditionalFormatting>
  <conditionalFormatting sqref="I449">
    <cfRule type="expression" dxfId="14483" priority="13785" stopIfTrue="1">
      <formula>$B449=""</formula>
    </cfRule>
  </conditionalFormatting>
  <conditionalFormatting sqref="I449">
    <cfRule type="expression" dxfId="14482" priority="13784" stopIfTrue="1">
      <formula>$B449=""</formula>
    </cfRule>
  </conditionalFormatting>
  <conditionalFormatting sqref="I449">
    <cfRule type="expression" dxfId="14481" priority="13783" stopIfTrue="1">
      <formula>$B449=""</formula>
    </cfRule>
  </conditionalFormatting>
  <conditionalFormatting sqref="I449">
    <cfRule type="expression" dxfId="14480" priority="13782" stopIfTrue="1">
      <formula>$B449=""</formula>
    </cfRule>
  </conditionalFormatting>
  <conditionalFormatting sqref="I449">
    <cfRule type="expression" dxfId="14479" priority="13781" stopIfTrue="1">
      <formula>$B449=""</formula>
    </cfRule>
  </conditionalFormatting>
  <conditionalFormatting sqref="I449">
    <cfRule type="expression" dxfId="14478" priority="13780" stopIfTrue="1">
      <formula>$B449=""</formula>
    </cfRule>
  </conditionalFormatting>
  <conditionalFormatting sqref="I449">
    <cfRule type="expression" dxfId="14477" priority="13779" stopIfTrue="1">
      <formula>$B449=""</formula>
    </cfRule>
  </conditionalFormatting>
  <conditionalFormatting sqref="I449">
    <cfRule type="expression" dxfId="14476" priority="13778" stopIfTrue="1">
      <formula>$B449=""</formula>
    </cfRule>
  </conditionalFormatting>
  <conditionalFormatting sqref="I449">
    <cfRule type="expression" dxfId="14475" priority="13777" stopIfTrue="1">
      <formula>$B449=""</formula>
    </cfRule>
  </conditionalFormatting>
  <conditionalFormatting sqref="I449">
    <cfRule type="expression" dxfId="14474" priority="13776" stopIfTrue="1">
      <formula>$B449=""</formula>
    </cfRule>
  </conditionalFormatting>
  <conditionalFormatting sqref="I449">
    <cfRule type="expression" dxfId="14473" priority="13775" stopIfTrue="1">
      <formula>$B449=""</formula>
    </cfRule>
  </conditionalFormatting>
  <conditionalFormatting sqref="I449">
    <cfRule type="expression" dxfId="14472" priority="13774" stopIfTrue="1">
      <formula>$B449=""</formula>
    </cfRule>
  </conditionalFormatting>
  <conditionalFormatting sqref="I449">
    <cfRule type="expression" dxfId="14471" priority="13773" stopIfTrue="1">
      <formula>$B449=""</formula>
    </cfRule>
  </conditionalFormatting>
  <conditionalFormatting sqref="I449">
    <cfRule type="expression" dxfId="14470" priority="13772" stopIfTrue="1">
      <formula>$B449=""</formula>
    </cfRule>
  </conditionalFormatting>
  <conditionalFormatting sqref="I449">
    <cfRule type="expression" dxfId="14469" priority="13771" stopIfTrue="1">
      <formula>$B449=""</formula>
    </cfRule>
  </conditionalFormatting>
  <conditionalFormatting sqref="I449">
    <cfRule type="expression" dxfId="14468" priority="13770" stopIfTrue="1">
      <formula>$B449=""</formula>
    </cfRule>
  </conditionalFormatting>
  <conditionalFormatting sqref="I473">
    <cfRule type="expression" dxfId="14467" priority="13769" stopIfTrue="1">
      <formula>$B473=""</formula>
    </cfRule>
  </conditionalFormatting>
  <conditionalFormatting sqref="I473">
    <cfRule type="expression" dxfId="14466" priority="13768" stopIfTrue="1">
      <formula>$B473=""</formula>
    </cfRule>
  </conditionalFormatting>
  <conditionalFormatting sqref="I473">
    <cfRule type="expression" dxfId="14465" priority="13767" stopIfTrue="1">
      <formula>$B473=""</formula>
    </cfRule>
  </conditionalFormatting>
  <conditionalFormatting sqref="I473">
    <cfRule type="expression" dxfId="14464" priority="13766" stopIfTrue="1">
      <formula>$B473=""</formula>
    </cfRule>
  </conditionalFormatting>
  <conditionalFormatting sqref="I473">
    <cfRule type="expression" dxfId="14463" priority="13765" stopIfTrue="1">
      <formula>$B473=""</formula>
    </cfRule>
  </conditionalFormatting>
  <conditionalFormatting sqref="I473">
    <cfRule type="expression" dxfId="14462" priority="13764" stopIfTrue="1">
      <formula>$B473=""</formula>
    </cfRule>
  </conditionalFormatting>
  <conditionalFormatting sqref="I473">
    <cfRule type="expression" dxfId="14461" priority="13763" stopIfTrue="1">
      <formula>$B473=""</formula>
    </cfRule>
  </conditionalFormatting>
  <conditionalFormatting sqref="I473">
    <cfRule type="expression" dxfId="14460" priority="13762" stopIfTrue="1">
      <formula>$B473=""</formula>
    </cfRule>
  </conditionalFormatting>
  <conditionalFormatting sqref="I473">
    <cfRule type="expression" dxfId="14459" priority="13761" stopIfTrue="1">
      <formula>$B473=""</formula>
    </cfRule>
  </conditionalFormatting>
  <conditionalFormatting sqref="I473">
    <cfRule type="expression" dxfId="14458" priority="13760" stopIfTrue="1">
      <formula>$B473=""</formula>
    </cfRule>
  </conditionalFormatting>
  <conditionalFormatting sqref="I473">
    <cfRule type="expression" dxfId="14457" priority="13759" stopIfTrue="1">
      <formula>$B473=""</formula>
    </cfRule>
  </conditionalFormatting>
  <conditionalFormatting sqref="I473">
    <cfRule type="expression" dxfId="14456" priority="13758" stopIfTrue="1">
      <formula>$B473=""</formula>
    </cfRule>
  </conditionalFormatting>
  <conditionalFormatting sqref="I473">
    <cfRule type="expression" dxfId="14455" priority="13757" stopIfTrue="1">
      <formula>$B473=""</formula>
    </cfRule>
  </conditionalFormatting>
  <conditionalFormatting sqref="I473">
    <cfRule type="expression" dxfId="14454" priority="13756" stopIfTrue="1">
      <formula>$B473=""</formula>
    </cfRule>
  </conditionalFormatting>
  <conditionalFormatting sqref="I473">
    <cfRule type="expression" dxfId="14453" priority="13755" stopIfTrue="1">
      <formula>$B473=""</formula>
    </cfRule>
  </conditionalFormatting>
  <conditionalFormatting sqref="I473">
    <cfRule type="expression" dxfId="14452" priority="13754" stopIfTrue="1">
      <formula>$B473=""</formula>
    </cfRule>
  </conditionalFormatting>
  <conditionalFormatting sqref="I473">
    <cfRule type="expression" dxfId="14451" priority="13753" stopIfTrue="1">
      <formula>$B473=""</formula>
    </cfRule>
  </conditionalFormatting>
  <conditionalFormatting sqref="I473">
    <cfRule type="expression" dxfId="14450" priority="13752" stopIfTrue="1">
      <formula>$B473=""</formula>
    </cfRule>
  </conditionalFormatting>
  <conditionalFormatting sqref="I473">
    <cfRule type="expression" dxfId="14449" priority="13751" stopIfTrue="1">
      <formula>$B473=""</formula>
    </cfRule>
  </conditionalFormatting>
  <conditionalFormatting sqref="I473">
    <cfRule type="expression" dxfId="14448" priority="13750" stopIfTrue="1">
      <formula>$B473=""</formula>
    </cfRule>
  </conditionalFormatting>
  <conditionalFormatting sqref="I473">
    <cfRule type="expression" dxfId="14447" priority="13749" stopIfTrue="1">
      <formula>$B473=""</formula>
    </cfRule>
  </conditionalFormatting>
  <conditionalFormatting sqref="I473">
    <cfRule type="expression" dxfId="14446" priority="13748" stopIfTrue="1">
      <formula>$B473=""</formula>
    </cfRule>
  </conditionalFormatting>
  <conditionalFormatting sqref="I473">
    <cfRule type="expression" dxfId="14445" priority="13747" stopIfTrue="1">
      <formula>$B473=""</formula>
    </cfRule>
  </conditionalFormatting>
  <conditionalFormatting sqref="I473">
    <cfRule type="expression" dxfId="14444" priority="13746" stopIfTrue="1">
      <formula>$B473=""</formula>
    </cfRule>
  </conditionalFormatting>
  <conditionalFormatting sqref="I473">
    <cfRule type="expression" dxfId="14443" priority="13745" stopIfTrue="1">
      <formula>$B473=""</formula>
    </cfRule>
  </conditionalFormatting>
  <conditionalFormatting sqref="I473">
    <cfRule type="expression" dxfId="14442" priority="13744" stopIfTrue="1">
      <formula>$B473=""</formula>
    </cfRule>
  </conditionalFormatting>
  <conditionalFormatting sqref="I473">
    <cfRule type="expression" dxfId="14441" priority="13743" stopIfTrue="1">
      <formula>$B473=""</formula>
    </cfRule>
  </conditionalFormatting>
  <conditionalFormatting sqref="I473">
    <cfRule type="expression" dxfId="14440" priority="13742" stopIfTrue="1">
      <formula>$B473=""</formula>
    </cfRule>
  </conditionalFormatting>
  <conditionalFormatting sqref="I474">
    <cfRule type="expression" dxfId="14439" priority="13741" stopIfTrue="1">
      <formula>$B474=""</formula>
    </cfRule>
  </conditionalFormatting>
  <conditionalFormatting sqref="I474">
    <cfRule type="expression" dxfId="14438" priority="13740" stopIfTrue="1">
      <formula>$B474=""</formula>
    </cfRule>
  </conditionalFormatting>
  <conditionalFormatting sqref="I474">
    <cfRule type="expression" dxfId="14437" priority="13739" stopIfTrue="1">
      <formula>$B474=""</formula>
    </cfRule>
  </conditionalFormatting>
  <conditionalFormatting sqref="I474">
    <cfRule type="expression" dxfId="14436" priority="13738" stopIfTrue="1">
      <formula>$B474=""</formula>
    </cfRule>
  </conditionalFormatting>
  <conditionalFormatting sqref="I474">
    <cfRule type="expression" dxfId="14435" priority="13737" stopIfTrue="1">
      <formula>$B474=""</formula>
    </cfRule>
  </conditionalFormatting>
  <conditionalFormatting sqref="I474">
    <cfRule type="expression" dxfId="14434" priority="13736" stopIfTrue="1">
      <formula>$B474=""</formula>
    </cfRule>
  </conditionalFormatting>
  <conditionalFormatting sqref="I474">
    <cfRule type="expression" dxfId="14433" priority="13735" stopIfTrue="1">
      <formula>$B474=""</formula>
    </cfRule>
  </conditionalFormatting>
  <conditionalFormatting sqref="I474">
    <cfRule type="expression" dxfId="14432" priority="13734" stopIfTrue="1">
      <formula>$B474=""</formula>
    </cfRule>
  </conditionalFormatting>
  <conditionalFormatting sqref="I474">
    <cfRule type="expression" dxfId="14431" priority="13733" stopIfTrue="1">
      <formula>$B474=""</formula>
    </cfRule>
  </conditionalFormatting>
  <conditionalFormatting sqref="I474">
    <cfRule type="expression" dxfId="14430" priority="13732" stopIfTrue="1">
      <formula>$B474=""</formula>
    </cfRule>
  </conditionalFormatting>
  <conditionalFormatting sqref="I474">
    <cfRule type="expression" dxfId="14429" priority="13731" stopIfTrue="1">
      <formula>$B474=""</formula>
    </cfRule>
  </conditionalFormatting>
  <conditionalFormatting sqref="I474">
    <cfRule type="expression" dxfId="14428" priority="13730" stopIfTrue="1">
      <formula>$B474=""</formula>
    </cfRule>
  </conditionalFormatting>
  <conditionalFormatting sqref="I474">
    <cfRule type="expression" dxfId="14427" priority="13729" stopIfTrue="1">
      <formula>$B474=""</formula>
    </cfRule>
  </conditionalFormatting>
  <conditionalFormatting sqref="I474">
    <cfRule type="expression" dxfId="14426" priority="13728" stopIfTrue="1">
      <formula>$B474=""</formula>
    </cfRule>
  </conditionalFormatting>
  <conditionalFormatting sqref="I474">
    <cfRule type="expression" dxfId="14425" priority="13727" stopIfTrue="1">
      <formula>$B474=""</formula>
    </cfRule>
  </conditionalFormatting>
  <conditionalFormatting sqref="I474">
    <cfRule type="expression" dxfId="14424" priority="13726" stopIfTrue="1">
      <formula>$B474=""</formula>
    </cfRule>
  </conditionalFormatting>
  <conditionalFormatting sqref="I474">
    <cfRule type="expression" dxfId="14423" priority="13725" stopIfTrue="1">
      <formula>$B474=""</formula>
    </cfRule>
  </conditionalFormatting>
  <conditionalFormatting sqref="I474">
    <cfRule type="expression" dxfId="14422" priority="13724" stopIfTrue="1">
      <formula>$B474=""</formula>
    </cfRule>
  </conditionalFormatting>
  <conditionalFormatting sqref="I474">
    <cfRule type="expression" dxfId="14421" priority="13723" stopIfTrue="1">
      <formula>$B474=""</formula>
    </cfRule>
  </conditionalFormatting>
  <conditionalFormatting sqref="I474">
    <cfRule type="expression" dxfId="14420" priority="13722" stopIfTrue="1">
      <formula>$B474=""</formula>
    </cfRule>
  </conditionalFormatting>
  <conditionalFormatting sqref="I474">
    <cfRule type="expression" dxfId="14419" priority="13721" stopIfTrue="1">
      <formula>$B474=""</formula>
    </cfRule>
  </conditionalFormatting>
  <conditionalFormatting sqref="I474">
    <cfRule type="expression" dxfId="14418" priority="13720" stopIfTrue="1">
      <formula>$B474=""</formula>
    </cfRule>
  </conditionalFormatting>
  <conditionalFormatting sqref="I474">
    <cfRule type="expression" dxfId="14417" priority="13719" stopIfTrue="1">
      <formula>$B474=""</formula>
    </cfRule>
  </conditionalFormatting>
  <conditionalFormatting sqref="I474">
    <cfRule type="expression" dxfId="14416" priority="13718" stopIfTrue="1">
      <formula>$B474=""</formula>
    </cfRule>
  </conditionalFormatting>
  <conditionalFormatting sqref="I474">
    <cfRule type="expression" dxfId="14415" priority="13717" stopIfTrue="1">
      <formula>$B474=""</formula>
    </cfRule>
  </conditionalFormatting>
  <conditionalFormatting sqref="I474">
    <cfRule type="expression" dxfId="14414" priority="13716" stopIfTrue="1">
      <formula>$B474=""</formula>
    </cfRule>
  </conditionalFormatting>
  <conditionalFormatting sqref="I474">
    <cfRule type="expression" dxfId="14413" priority="13715" stopIfTrue="1">
      <formula>$B474=""</formula>
    </cfRule>
  </conditionalFormatting>
  <conditionalFormatting sqref="I474">
    <cfRule type="expression" dxfId="14412" priority="13714" stopIfTrue="1">
      <formula>$B474=""</formula>
    </cfRule>
  </conditionalFormatting>
  <conditionalFormatting sqref="D504:H508">
    <cfRule type="expression" dxfId="14411" priority="13713" stopIfTrue="1">
      <formula>$B504=""</formula>
    </cfRule>
  </conditionalFormatting>
  <conditionalFormatting sqref="I504">
    <cfRule type="expression" dxfId="14410" priority="13712" stopIfTrue="1">
      <formula>$B504=""</formula>
    </cfRule>
  </conditionalFormatting>
  <conditionalFormatting sqref="I504">
    <cfRule type="expression" dxfId="14409" priority="13711" stopIfTrue="1">
      <formula>$B504=""</formula>
    </cfRule>
  </conditionalFormatting>
  <conditionalFormatting sqref="I504">
    <cfRule type="expression" dxfId="14408" priority="13710" stopIfTrue="1">
      <formula>$B504=""</formula>
    </cfRule>
  </conditionalFormatting>
  <conditionalFormatting sqref="J504:M508">
    <cfRule type="expression" dxfId="14407" priority="13709" stopIfTrue="1">
      <formula>$B504=""</formula>
    </cfRule>
  </conditionalFormatting>
  <conditionalFormatting sqref="I509 D504:M508">
    <cfRule type="expression" dxfId="14406" priority="13708" stopIfTrue="1">
      <formula>$B504=""</formula>
    </cfRule>
  </conditionalFormatting>
  <conditionalFormatting sqref="I509 D504:M508">
    <cfRule type="expression" dxfId="14405" priority="13707" stopIfTrue="1">
      <formula>$B504=""</formula>
    </cfRule>
  </conditionalFormatting>
  <conditionalFormatting sqref="I504:I509">
    <cfRule type="expression" dxfId="14404" priority="13706" stopIfTrue="1">
      <formula>$B504=""</formula>
    </cfRule>
  </conditionalFormatting>
  <conditionalFormatting sqref="D504:H508">
    <cfRule type="expression" dxfId="14403" priority="13705" stopIfTrue="1">
      <formula>$B504=""</formula>
    </cfRule>
  </conditionalFormatting>
  <conditionalFormatting sqref="J504:M505">
    <cfRule type="expression" dxfId="14402" priority="13704" stopIfTrue="1">
      <formula>$B504=""</formula>
    </cfRule>
  </conditionalFormatting>
  <conditionalFormatting sqref="J506:M507">
    <cfRule type="expression" dxfId="14401" priority="13703" stopIfTrue="1">
      <formula>$B506=""</formula>
    </cfRule>
  </conditionalFormatting>
  <conditionalFormatting sqref="J504:M505">
    <cfRule type="expression" dxfId="14400" priority="13702" stopIfTrue="1">
      <formula>$B504=""</formula>
    </cfRule>
  </conditionalFormatting>
  <conditionalFormatting sqref="J506:M506">
    <cfRule type="expression" dxfId="14399" priority="13701" stopIfTrue="1">
      <formula>$B506=""</formula>
    </cfRule>
  </conditionalFormatting>
  <conditionalFormatting sqref="I507">
    <cfRule type="expression" dxfId="14398" priority="13700" stopIfTrue="1">
      <formula>$B507=""</formula>
    </cfRule>
  </conditionalFormatting>
  <conditionalFormatting sqref="I507">
    <cfRule type="expression" dxfId="14397" priority="13699" stopIfTrue="1">
      <formula>$B507=""</formula>
    </cfRule>
  </conditionalFormatting>
  <conditionalFormatting sqref="I507">
    <cfRule type="expression" dxfId="14396" priority="13698" stopIfTrue="1">
      <formula>$B507=""</formula>
    </cfRule>
  </conditionalFormatting>
  <conditionalFormatting sqref="D507:H507">
    <cfRule type="expression" dxfId="14395" priority="13697" stopIfTrue="1">
      <formula>$B507=""</formula>
    </cfRule>
  </conditionalFormatting>
  <conditionalFormatting sqref="J507:M507">
    <cfRule type="expression" dxfId="14394" priority="13696" stopIfTrue="1">
      <formula>$B507=""</formula>
    </cfRule>
  </conditionalFormatting>
  <conditionalFormatting sqref="I507">
    <cfRule type="expression" dxfId="14393" priority="13695" stopIfTrue="1">
      <formula>$B507=""</formula>
    </cfRule>
  </conditionalFormatting>
  <conditionalFormatting sqref="I507">
    <cfRule type="expression" dxfId="14392" priority="13694" stopIfTrue="1">
      <formula>$B507=""</formula>
    </cfRule>
  </conditionalFormatting>
  <conditionalFormatting sqref="I504">
    <cfRule type="expression" dxfId="14391" priority="13693" stopIfTrue="1">
      <formula>$B504=""</formula>
    </cfRule>
  </conditionalFormatting>
  <conditionalFormatting sqref="I504">
    <cfRule type="expression" dxfId="14390" priority="13692" stopIfTrue="1">
      <formula>$B504=""</formula>
    </cfRule>
  </conditionalFormatting>
  <conditionalFormatting sqref="I504">
    <cfRule type="expression" dxfId="14389" priority="13691" stopIfTrue="1">
      <formula>$B504=""</formula>
    </cfRule>
  </conditionalFormatting>
  <conditionalFormatting sqref="I504">
    <cfRule type="expression" dxfId="14388" priority="13690" stopIfTrue="1">
      <formula>$B504=""</formula>
    </cfRule>
  </conditionalFormatting>
  <conditionalFormatting sqref="I504">
    <cfRule type="expression" dxfId="14387" priority="13689" stopIfTrue="1">
      <formula>$B504=""</formula>
    </cfRule>
  </conditionalFormatting>
  <conditionalFormatting sqref="I504">
    <cfRule type="expression" dxfId="14386" priority="13688" stopIfTrue="1">
      <formula>$B504=""</formula>
    </cfRule>
  </conditionalFormatting>
  <conditionalFormatting sqref="I504">
    <cfRule type="expression" dxfId="14385" priority="13687" stopIfTrue="1">
      <formula>$B504=""</formula>
    </cfRule>
  </conditionalFormatting>
  <conditionalFormatting sqref="I504">
    <cfRule type="expression" dxfId="14384" priority="13686" stopIfTrue="1">
      <formula>$B504=""</formula>
    </cfRule>
  </conditionalFormatting>
  <conditionalFormatting sqref="I504">
    <cfRule type="expression" dxfId="14383" priority="13685" stopIfTrue="1">
      <formula>$B504=""</formula>
    </cfRule>
  </conditionalFormatting>
  <conditionalFormatting sqref="I504">
    <cfRule type="expression" dxfId="14382" priority="13684" stopIfTrue="1">
      <formula>$B504=""</formula>
    </cfRule>
  </conditionalFormatting>
  <conditionalFormatting sqref="I504">
    <cfRule type="expression" dxfId="14381" priority="13683" stopIfTrue="1">
      <formula>$B504=""</formula>
    </cfRule>
  </conditionalFormatting>
  <conditionalFormatting sqref="I504">
    <cfRule type="expression" dxfId="14380" priority="13682" stopIfTrue="1">
      <formula>$B504=""</formula>
    </cfRule>
  </conditionalFormatting>
  <conditionalFormatting sqref="I504">
    <cfRule type="expression" dxfId="14379" priority="13681" stopIfTrue="1">
      <formula>$B504=""</formula>
    </cfRule>
  </conditionalFormatting>
  <conditionalFormatting sqref="I504">
    <cfRule type="expression" dxfId="14378" priority="13680" stopIfTrue="1">
      <formula>$B504=""</formula>
    </cfRule>
  </conditionalFormatting>
  <conditionalFormatting sqref="I504">
    <cfRule type="expression" dxfId="14377" priority="13679" stopIfTrue="1">
      <formula>$B504=""</formula>
    </cfRule>
  </conditionalFormatting>
  <conditionalFormatting sqref="I504">
    <cfRule type="expression" dxfId="14376" priority="13678" stopIfTrue="1">
      <formula>$B504=""</formula>
    </cfRule>
  </conditionalFormatting>
  <conditionalFormatting sqref="J507:M507">
    <cfRule type="expression" dxfId="14375" priority="13677" stopIfTrue="1">
      <formula>$B507=""</formula>
    </cfRule>
  </conditionalFormatting>
  <conditionalFormatting sqref="J508:M508">
    <cfRule type="expression" dxfId="14374" priority="13676" stopIfTrue="1">
      <formula>$B508=""</formula>
    </cfRule>
  </conditionalFormatting>
  <conditionalFormatting sqref="J507:M507">
    <cfRule type="expression" dxfId="14373" priority="13675" stopIfTrue="1">
      <formula>$B507=""</formula>
    </cfRule>
  </conditionalFormatting>
  <conditionalFormatting sqref="J508:M508">
    <cfRule type="expression" dxfId="14372" priority="13674" stopIfTrue="1">
      <formula>$B508=""</formula>
    </cfRule>
  </conditionalFormatting>
  <conditionalFormatting sqref="J508:M514">
    <cfRule type="expression" dxfId="14371" priority="13673" stopIfTrue="1">
      <formula>$B508=""</formula>
    </cfRule>
  </conditionalFormatting>
  <conditionalFormatting sqref="D508:M514 I510:I525">
    <cfRule type="expression" dxfId="14370" priority="13672" stopIfTrue="1">
      <formula>$B508=""</formula>
    </cfRule>
  </conditionalFormatting>
  <conditionalFormatting sqref="D508:M514 I510:I525">
    <cfRule type="expression" dxfId="14369" priority="13671" stopIfTrue="1">
      <formula>$B508=""</formula>
    </cfRule>
  </conditionalFormatting>
  <conditionalFormatting sqref="D508:H508">
    <cfRule type="expression" dxfId="14368" priority="13670" stopIfTrue="1">
      <formula>$B508=""</formula>
    </cfRule>
  </conditionalFormatting>
  <conditionalFormatting sqref="D509:H513">
    <cfRule type="expression" dxfId="14367" priority="13669" stopIfTrue="1">
      <formula>$B509=""</formula>
    </cfRule>
  </conditionalFormatting>
  <conditionalFormatting sqref="J508:M511">
    <cfRule type="expression" dxfId="14366" priority="13668" stopIfTrue="1">
      <formula>$B508=""</formula>
    </cfRule>
  </conditionalFormatting>
  <conditionalFormatting sqref="J512:M513">
    <cfRule type="expression" dxfId="14365" priority="13667" stopIfTrue="1">
      <formula>$B512=""</formula>
    </cfRule>
  </conditionalFormatting>
  <conditionalFormatting sqref="D514:H514">
    <cfRule type="expression" dxfId="14364" priority="13666" stopIfTrue="1">
      <formula>$B514=""</formula>
    </cfRule>
  </conditionalFormatting>
  <conditionalFormatting sqref="J514:M514">
    <cfRule type="expression" dxfId="14363" priority="13665" stopIfTrue="1">
      <formula>$B514=""</formula>
    </cfRule>
  </conditionalFormatting>
  <conditionalFormatting sqref="D508:H509">
    <cfRule type="expression" dxfId="14362" priority="13664" stopIfTrue="1">
      <formula>$B508=""</formula>
    </cfRule>
  </conditionalFormatting>
  <conditionalFormatting sqref="J508:M511">
    <cfRule type="expression" dxfId="14361" priority="13663" stopIfTrue="1">
      <formula>$B508=""</formula>
    </cfRule>
  </conditionalFormatting>
  <conditionalFormatting sqref="J512:M512">
    <cfRule type="expression" dxfId="14360" priority="13662" stopIfTrue="1">
      <formula>$B512=""</formula>
    </cfRule>
  </conditionalFormatting>
  <conditionalFormatting sqref="I513">
    <cfRule type="expression" dxfId="14359" priority="13661" stopIfTrue="1">
      <formula>$B513=""</formula>
    </cfRule>
  </conditionalFormatting>
  <conditionalFormatting sqref="I513">
    <cfRule type="expression" dxfId="14358" priority="13660" stopIfTrue="1">
      <formula>$B513=""</formula>
    </cfRule>
  </conditionalFormatting>
  <conditionalFormatting sqref="I513">
    <cfRule type="expression" dxfId="14357" priority="13659" stopIfTrue="1">
      <formula>$B513=""</formula>
    </cfRule>
  </conditionalFormatting>
  <conditionalFormatting sqref="D513:H514">
    <cfRule type="expression" dxfId="14356" priority="13658" stopIfTrue="1">
      <formula>$B513=""</formula>
    </cfRule>
  </conditionalFormatting>
  <conditionalFormatting sqref="J513:M514">
    <cfRule type="expression" dxfId="14355" priority="13657" stopIfTrue="1">
      <formula>$B513=""</formula>
    </cfRule>
  </conditionalFormatting>
  <conditionalFormatting sqref="I513">
    <cfRule type="expression" dxfId="14354" priority="13656" stopIfTrue="1">
      <formula>$B513=""</formula>
    </cfRule>
  </conditionalFormatting>
  <conditionalFormatting sqref="I513">
    <cfRule type="expression" dxfId="14353" priority="13655" stopIfTrue="1">
      <formula>$B513=""</formula>
    </cfRule>
  </conditionalFormatting>
  <conditionalFormatting sqref="D514:H515">
    <cfRule type="expression" dxfId="14352" priority="13654" stopIfTrue="1">
      <formula>$B514=""</formula>
    </cfRule>
  </conditionalFormatting>
  <conditionalFormatting sqref="J514:M518">
    <cfRule type="expression" dxfId="14351" priority="13653" stopIfTrue="1">
      <formula>$B514=""</formula>
    </cfRule>
  </conditionalFormatting>
  <conditionalFormatting sqref="D515:H516">
    <cfRule type="expression" dxfId="14350" priority="13652" stopIfTrue="1">
      <formula>$B515=""</formula>
    </cfRule>
  </conditionalFormatting>
  <conditionalFormatting sqref="J515:M518">
    <cfRule type="expression" dxfId="14349" priority="13651" stopIfTrue="1">
      <formula>$B515=""</formula>
    </cfRule>
  </conditionalFormatting>
  <conditionalFormatting sqref="J519:M519">
    <cfRule type="expression" dxfId="14348" priority="13650" stopIfTrue="1">
      <formula>$B519=""</formula>
    </cfRule>
  </conditionalFormatting>
  <conditionalFormatting sqref="I515:I517">
    <cfRule type="expression" dxfId="14347" priority="13649" stopIfTrue="1">
      <formula>$B515=""</formula>
    </cfRule>
  </conditionalFormatting>
  <conditionalFormatting sqref="I515:I517">
    <cfRule type="expression" dxfId="14346" priority="13648" stopIfTrue="1">
      <formula>$B515=""</formula>
    </cfRule>
  </conditionalFormatting>
  <conditionalFormatting sqref="I515:I517">
    <cfRule type="expression" dxfId="14345" priority="13647" stopIfTrue="1">
      <formula>$B515=""</formula>
    </cfRule>
  </conditionalFormatting>
  <conditionalFormatting sqref="D504:H508">
    <cfRule type="expression" dxfId="14344" priority="13646" stopIfTrue="1">
      <formula>$B504=""</formula>
    </cfRule>
  </conditionalFormatting>
  <conditionalFormatting sqref="I504">
    <cfRule type="expression" dxfId="14343" priority="13645" stopIfTrue="1">
      <formula>$B504=""</formula>
    </cfRule>
  </conditionalFormatting>
  <conditionalFormatting sqref="I504">
    <cfRule type="expression" dxfId="14342" priority="13644" stopIfTrue="1">
      <formula>$B504=""</formula>
    </cfRule>
  </conditionalFormatting>
  <conditionalFormatting sqref="I504">
    <cfRule type="expression" dxfId="14341" priority="13643" stopIfTrue="1">
      <formula>$B504=""</formula>
    </cfRule>
  </conditionalFormatting>
  <conditionalFormatting sqref="J504:M508">
    <cfRule type="expression" dxfId="14340" priority="13642" stopIfTrue="1">
      <formula>$B504=""</formula>
    </cfRule>
  </conditionalFormatting>
  <conditionalFormatting sqref="I509 D504:M508">
    <cfRule type="expression" dxfId="14339" priority="13641" stopIfTrue="1">
      <formula>$B504=""</formula>
    </cfRule>
  </conditionalFormatting>
  <conditionalFormatting sqref="I509 D504:M508">
    <cfRule type="expression" dxfId="14338" priority="13640" stopIfTrue="1">
      <formula>$B504=""</formula>
    </cfRule>
  </conditionalFormatting>
  <conditionalFormatting sqref="I504:I509">
    <cfRule type="expression" dxfId="14337" priority="13639" stopIfTrue="1">
      <formula>$B504=""</formula>
    </cfRule>
  </conditionalFormatting>
  <conditionalFormatting sqref="D504:H508">
    <cfRule type="expression" dxfId="14336" priority="13638" stopIfTrue="1">
      <formula>$B504=""</formula>
    </cfRule>
  </conditionalFormatting>
  <conditionalFormatting sqref="J504:M505">
    <cfRule type="expression" dxfId="14335" priority="13637" stopIfTrue="1">
      <formula>$B504=""</formula>
    </cfRule>
  </conditionalFormatting>
  <conditionalFormatting sqref="J506:M507">
    <cfRule type="expression" dxfId="14334" priority="13636" stopIfTrue="1">
      <formula>$B506=""</formula>
    </cfRule>
  </conditionalFormatting>
  <conditionalFormatting sqref="J504:M505">
    <cfRule type="expression" dxfId="14333" priority="13635" stopIfTrue="1">
      <formula>$B504=""</formula>
    </cfRule>
  </conditionalFormatting>
  <conditionalFormatting sqref="J506:M506">
    <cfRule type="expression" dxfId="14332" priority="13634" stopIfTrue="1">
      <formula>$B506=""</formula>
    </cfRule>
  </conditionalFormatting>
  <conditionalFormatting sqref="I507">
    <cfRule type="expression" dxfId="14331" priority="13633" stopIfTrue="1">
      <formula>$B507=""</formula>
    </cfRule>
  </conditionalFormatting>
  <conditionalFormatting sqref="I507">
    <cfRule type="expression" dxfId="14330" priority="13632" stopIfTrue="1">
      <formula>$B507=""</formula>
    </cfRule>
  </conditionalFormatting>
  <conditionalFormatting sqref="I507">
    <cfRule type="expression" dxfId="14329" priority="13631" stopIfTrue="1">
      <formula>$B507=""</formula>
    </cfRule>
  </conditionalFormatting>
  <conditionalFormatting sqref="D507:H507">
    <cfRule type="expression" dxfId="14328" priority="13630" stopIfTrue="1">
      <formula>$B507=""</formula>
    </cfRule>
  </conditionalFormatting>
  <conditionalFormatting sqref="J507:M507">
    <cfRule type="expression" dxfId="14327" priority="13629" stopIfTrue="1">
      <formula>$B507=""</formula>
    </cfRule>
  </conditionalFormatting>
  <conditionalFormatting sqref="I507">
    <cfRule type="expression" dxfId="14326" priority="13628" stopIfTrue="1">
      <formula>$B507=""</formula>
    </cfRule>
  </conditionalFormatting>
  <conditionalFormatting sqref="I507">
    <cfRule type="expression" dxfId="14325" priority="13627" stopIfTrue="1">
      <formula>$B507=""</formula>
    </cfRule>
  </conditionalFormatting>
  <conditionalFormatting sqref="I504">
    <cfRule type="expression" dxfId="14324" priority="13626" stopIfTrue="1">
      <formula>$B504=""</formula>
    </cfRule>
  </conditionalFormatting>
  <conditionalFormatting sqref="I504">
    <cfRule type="expression" dxfId="14323" priority="13625" stopIfTrue="1">
      <formula>$B504=""</formula>
    </cfRule>
  </conditionalFormatting>
  <conditionalFormatting sqref="I504">
    <cfRule type="expression" dxfId="14322" priority="13624" stopIfTrue="1">
      <formula>$B504=""</formula>
    </cfRule>
  </conditionalFormatting>
  <conditionalFormatting sqref="I504">
    <cfRule type="expression" dxfId="14321" priority="13623" stopIfTrue="1">
      <formula>$B504=""</formula>
    </cfRule>
  </conditionalFormatting>
  <conditionalFormatting sqref="I504">
    <cfRule type="expression" dxfId="14320" priority="13622" stopIfTrue="1">
      <formula>$B504=""</formula>
    </cfRule>
  </conditionalFormatting>
  <conditionalFormatting sqref="I504">
    <cfRule type="expression" dxfId="14319" priority="13621" stopIfTrue="1">
      <formula>$B504=""</formula>
    </cfRule>
  </conditionalFormatting>
  <conditionalFormatting sqref="I504">
    <cfRule type="expression" dxfId="14318" priority="13620" stopIfTrue="1">
      <formula>$B504=""</formula>
    </cfRule>
  </conditionalFormatting>
  <conditionalFormatting sqref="I504">
    <cfRule type="expression" dxfId="14317" priority="13619" stopIfTrue="1">
      <formula>$B504=""</formula>
    </cfRule>
  </conditionalFormatting>
  <conditionalFormatting sqref="I504">
    <cfRule type="expression" dxfId="14316" priority="13618" stopIfTrue="1">
      <formula>$B504=""</formula>
    </cfRule>
  </conditionalFormatting>
  <conditionalFormatting sqref="I504">
    <cfRule type="expression" dxfId="14315" priority="13617" stopIfTrue="1">
      <formula>$B504=""</formula>
    </cfRule>
  </conditionalFormatting>
  <conditionalFormatting sqref="I504">
    <cfRule type="expression" dxfId="14314" priority="13616" stopIfTrue="1">
      <formula>$B504=""</formula>
    </cfRule>
  </conditionalFormatting>
  <conditionalFormatting sqref="I504">
    <cfRule type="expression" dxfId="14313" priority="13615" stopIfTrue="1">
      <formula>$B504=""</formula>
    </cfRule>
  </conditionalFormatting>
  <conditionalFormatting sqref="I504">
    <cfRule type="expression" dxfId="14312" priority="13614" stopIfTrue="1">
      <formula>$B504=""</formula>
    </cfRule>
  </conditionalFormatting>
  <conditionalFormatting sqref="I504">
    <cfRule type="expression" dxfId="14311" priority="13613" stopIfTrue="1">
      <formula>$B504=""</formula>
    </cfRule>
  </conditionalFormatting>
  <conditionalFormatting sqref="I504">
    <cfRule type="expression" dxfId="14310" priority="13612" stopIfTrue="1">
      <formula>$B504=""</formula>
    </cfRule>
  </conditionalFormatting>
  <conditionalFormatting sqref="I504">
    <cfRule type="expression" dxfId="14309" priority="13611" stopIfTrue="1">
      <formula>$B504=""</formula>
    </cfRule>
  </conditionalFormatting>
  <conditionalFormatting sqref="J507:M507">
    <cfRule type="expression" dxfId="14308" priority="13610" stopIfTrue="1">
      <formula>$B507=""</formula>
    </cfRule>
  </conditionalFormatting>
  <conditionalFormatting sqref="J508:M508">
    <cfRule type="expression" dxfId="14307" priority="13609" stopIfTrue="1">
      <formula>$B508=""</formula>
    </cfRule>
  </conditionalFormatting>
  <conditionalFormatting sqref="J507:M507">
    <cfRule type="expression" dxfId="14306" priority="13608" stopIfTrue="1">
      <formula>$B507=""</formula>
    </cfRule>
  </conditionalFormatting>
  <conditionalFormatting sqref="J508:M508">
    <cfRule type="expression" dxfId="14305" priority="13607" stopIfTrue="1">
      <formula>$B508=""</formula>
    </cfRule>
  </conditionalFormatting>
  <conditionalFormatting sqref="J508:M514">
    <cfRule type="expression" dxfId="14304" priority="13606" stopIfTrue="1">
      <formula>$B508=""</formula>
    </cfRule>
  </conditionalFormatting>
  <conditionalFormatting sqref="D508:M514 I510:I525">
    <cfRule type="expression" dxfId="14303" priority="13605" stopIfTrue="1">
      <formula>$B508=""</formula>
    </cfRule>
  </conditionalFormatting>
  <conditionalFormatting sqref="D508:M514 I510:I525">
    <cfRule type="expression" dxfId="14302" priority="13604" stopIfTrue="1">
      <formula>$B508=""</formula>
    </cfRule>
  </conditionalFormatting>
  <conditionalFormatting sqref="D508:H508">
    <cfRule type="expression" dxfId="14301" priority="13603" stopIfTrue="1">
      <formula>$B508=""</formula>
    </cfRule>
  </conditionalFormatting>
  <conditionalFormatting sqref="D509:H513">
    <cfRule type="expression" dxfId="14300" priority="13602" stopIfTrue="1">
      <formula>$B509=""</formula>
    </cfRule>
  </conditionalFormatting>
  <conditionalFormatting sqref="J508:M511">
    <cfRule type="expression" dxfId="14299" priority="13601" stopIfTrue="1">
      <formula>$B508=""</formula>
    </cfRule>
  </conditionalFormatting>
  <conditionalFormatting sqref="J512:M513">
    <cfRule type="expression" dxfId="14298" priority="13600" stopIfTrue="1">
      <formula>$B512=""</formula>
    </cfRule>
  </conditionalFormatting>
  <conditionalFormatting sqref="D514:H514">
    <cfRule type="expression" dxfId="14297" priority="13599" stopIfTrue="1">
      <formula>$B514=""</formula>
    </cfRule>
  </conditionalFormatting>
  <conditionalFormatting sqref="J514:M514">
    <cfRule type="expression" dxfId="14296" priority="13598" stopIfTrue="1">
      <formula>$B514=""</formula>
    </cfRule>
  </conditionalFormatting>
  <conditionalFormatting sqref="D508:H509">
    <cfRule type="expression" dxfId="14295" priority="13597" stopIfTrue="1">
      <formula>$B508=""</formula>
    </cfRule>
  </conditionalFormatting>
  <conditionalFormatting sqref="J508:M511">
    <cfRule type="expression" dxfId="14294" priority="13596" stopIfTrue="1">
      <formula>$B508=""</formula>
    </cfRule>
  </conditionalFormatting>
  <conditionalFormatting sqref="J512:M512">
    <cfRule type="expression" dxfId="14293" priority="13595" stopIfTrue="1">
      <formula>$B512=""</formula>
    </cfRule>
  </conditionalFormatting>
  <conditionalFormatting sqref="I513">
    <cfRule type="expression" dxfId="14292" priority="13594" stopIfTrue="1">
      <formula>$B513=""</formula>
    </cfRule>
  </conditionalFormatting>
  <conditionalFormatting sqref="I513">
    <cfRule type="expression" dxfId="14291" priority="13593" stopIfTrue="1">
      <formula>$B513=""</formula>
    </cfRule>
  </conditionalFormatting>
  <conditionalFormatting sqref="I513">
    <cfRule type="expression" dxfId="14290" priority="13592" stopIfTrue="1">
      <formula>$B513=""</formula>
    </cfRule>
  </conditionalFormatting>
  <conditionalFormatting sqref="D513:H514">
    <cfRule type="expression" dxfId="14289" priority="13591" stopIfTrue="1">
      <formula>$B513=""</formula>
    </cfRule>
  </conditionalFormatting>
  <conditionalFormatting sqref="J513:M514">
    <cfRule type="expression" dxfId="14288" priority="13590" stopIfTrue="1">
      <formula>$B513=""</formula>
    </cfRule>
  </conditionalFormatting>
  <conditionalFormatting sqref="I513">
    <cfRule type="expression" dxfId="14287" priority="13589" stopIfTrue="1">
      <formula>$B513=""</formula>
    </cfRule>
  </conditionalFormatting>
  <conditionalFormatting sqref="I513">
    <cfRule type="expression" dxfId="14286" priority="13588" stopIfTrue="1">
      <formula>$B513=""</formula>
    </cfRule>
  </conditionalFormatting>
  <conditionalFormatting sqref="D514:H515">
    <cfRule type="expression" dxfId="14285" priority="13587" stopIfTrue="1">
      <formula>$B514=""</formula>
    </cfRule>
  </conditionalFormatting>
  <conditionalFormatting sqref="J514:M518">
    <cfRule type="expression" dxfId="14284" priority="13586" stopIfTrue="1">
      <formula>$B514=""</formula>
    </cfRule>
  </conditionalFormatting>
  <conditionalFormatting sqref="D515:H516">
    <cfRule type="expression" dxfId="14283" priority="13585" stopIfTrue="1">
      <formula>$B515=""</formula>
    </cfRule>
  </conditionalFormatting>
  <conditionalFormatting sqref="J515:M518">
    <cfRule type="expression" dxfId="14282" priority="13584" stopIfTrue="1">
      <formula>$B515=""</formula>
    </cfRule>
  </conditionalFormatting>
  <conditionalFormatting sqref="J519:M519">
    <cfRule type="expression" dxfId="14281" priority="13583" stopIfTrue="1">
      <formula>$B519=""</formula>
    </cfRule>
  </conditionalFormatting>
  <conditionalFormatting sqref="I515:I517">
    <cfRule type="expression" dxfId="14280" priority="13582" stopIfTrue="1">
      <formula>$B515=""</formula>
    </cfRule>
  </conditionalFormatting>
  <conditionalFormatting sqref="I515:I517">
    <cfRule type="expression" dxfId="14279" priority="13581" stopIfTrue="1">
      <formula>$B515=""</formula>
    </cfRule>
  </conditionalFormatting>
  <conditionalFormatting sqref="I515:I517">
    <cfRule type="expression" dxfId="14278" priority="13580" stopIfTrue="1">
      <formula>$B515=""</formula>
    </cfRule>
  </conditionalFormatting>
  <conditionalFormatting sqref="I476:I493">
    <cfRule type="expression" dxfId="14277" priority="13579" stopIfTrue="1">
      <formula>$B476=""</formula>
    </cfRule>
  </conditionalFormatting>
  <conditionalFormatting sqref="I476:I493">
    <cfRule type="expression" dxfId="14276" priority="13578" stopIfTrue="1">
      <formula>$B476=""</formula>
    </cfRule>
  </conditionalFormatting>
  <conditionalFormatting sqref="I476:I493">
    <cfRule type="expression" dxfId="14275" priority="13577" stopIfTrue="1">
      <formula>$B476=""</formula>
    </cfRule>
  </conditionalFormatting>
  <conditionalFormatting sqref="I476:I493">
    <cfRule type="expression" dxfId="14274" priority="13576" stopIfTrue="1">
      <formula>$B476=""</formula>
    </cfRule>
  </conditionalFormatting>
  <conditionalFormatting sqref="I476:I493">
    <cfRule type="expression" dxfId="14273" priority="13575" stopIfTrue="1">
      <formula>$B476=""</formula>
    </cfRule>
  </conditionalFormatting>
  <conditionalFormatting sqref="I476:I493">
    <cfRule type="expression" dxfId="14272" priority="13574" stopIfTrue="1">
      <formula>$B476=""</formula>
    </cfRule>
  </conditionalFormatting>
  <conditionalFormatting sqref="I476:I493">
    <cfRule type="expression" dxfId="14271" priority="13573" stopIfTrue="1">
      <formula>$B476=""</formula>
    </cfRule>
  </conditionalFormatting>
  <conditionalFormatting sqref="I476:I493">
    <cfRule type="expression" dxfId="14270" priority="13572" stopIfTrue="1">
      <formula>$B476=""</formula>
    </cfRule>
  </conditionalFormatting>
  <conditionalFormatting sqref="I476:I493">
    <cfRule type="expression" dxfId="14269" priority="13571" stopIfTrue="1">
      <formula>$B476=""</formula>
    </cfRule>
  </conditionalFormatting>
  <conditionalFormatting sqref="I476:I493">
    <cfRule type="expression" dxfId="14268" priority="13570" stopIfTrue="1">
      <formula>$B476=""</formula>
    </cfRule>
  </conditionalFormatting>
  <conditionalFormatting sqref="I476:I493">
    <cfRule type="expression" dxfId="14267" priority="13569" stopIfTrue="1">
      <formula>$B476=""</formula>
    </cfRule>
  </conditionalFormatting>
  <conditionalFormatting sqref="I476:I493">
    <cfRule type="expression" dxfId="14266" priority="13568" stopIfTrue="1">
      <formula>$B476=""</formula>
    </cfRule>
  </conditionalFormatting>
  <conditionalFormatting sqref="I476:I493">
    <cfRule type="expression" dxfId="14265" priority="13567" stopIfTrue="1">
      <formula>$B476=""</formula>
    </cfRule>
  </conditionalFormatting>
  <conditionalFormatting sqref="I476:I493">
    <cfRule type="expression" dxfId="14264" priority="13566" stopIfTrue="1">
      <formula>$B476=""</formula>
    </cfRule>
  </conditionalFormatting>
  <conditionalFormatting sqref="I476:I493">
    <cfRule type="expression" dxfId="14263" priority="13565" stopIfTrue="1">
      <formula>$B476=""</formula>
    </cfRule>
  </conditionalFormatting>
  <conditionalFormatting sqref="I476:I493">
    <cfRule type="expression" dxfId="14262" priority="13564" stopIfTrue="1">
      <formula>$B476=""</formula>
    </cfRule>
  </conditionalFormatting>
  <conditionalFormatting sqref="I476:I493">
    <cfRule type="expression" dxfId="14261" priority="13563" stopIfTrue="1">
      <formula>$B476=""</formula>
    </cfRule>
  </conditionalFormatting>
  <conditionalFormatting sqref="I476:I493">
    <cfRule type="expression" dxfId="14260" priority="13562" stopIfTrue="1">
      <formula>$B476=""</formula>
    </cfRule>
  </conditionalFormatting>
  <conditionalFormatting sqref="I476:I493">
    <cfRule type="expression" dxfId="14259" priority="13561" stopIfTrue="1">
      <formula>$B476=""</formula>
    </cfRule>
  </conditionalFormatting>
  <conditionalFormatting sqref="K472">
    <cfRule type="expression" dxfId="14258" priority="13560" stopIfTrue="1">
      <formula>$B472=""</formula>
    </cfRule>
  </conditionalFormatting>
  <conditionalFormatting sqref="K472:K477">
    <cfRule type="expression" dxfId="14257" priority="13559" stopIfTrue="1">
      <formula>$B472=""</formula>
    </cfRule>
  </conditionalFormatting>
  <conditionalFormatting sqref="K472:K477">
    <cfRule type="expression" dxfId="14256" priority="13558" stopIfTrue="1">
      <formula>$B472=""</formula>
    </cfRule>
  </conditionalFormatting>
  <conditionalFormatting sqref="K472">
    <cfRule type="expression" dxfId="14255" priority="13557" stopIfTrue="1">
      <formula>$B472=""</formula>
    </cfRule>
  </conditionalFormatting>
  <conditionalFormatting sqref="D494:H494">
    <cfRule type="expression" dxfId="14254" priority="13556" stopIfTrue="1">
      <formula>$B494=""</formula>
    </cfRule>
  </conditionalFormatting>
  <conditionalFormatting sqref="I489:I493">
    <cfRule type="expression" dxfId="14253" priority="13555" stopIfTrue="1">
      <formula>$B489=""</formula>
    </cfRule>
  </conditionalFormatting>
  <conditionalFormatting sqref="I489:I493">
    <cfRule type="expression" dxfId="14252" priority="13554" stopIfTrue="1">
      <formula>$B489=""</formula>
    </cfRule>
  </conditionalFormatting>
  <conditionalFormatting sqref="I489:I493">
    <cfRule type="expression" dxfId="14251" priority="13553" stopIfTrue="1">
      <formula>$B489=""</formula>
    </cfRule>
  </conditionalFormatting>
  <conditionalFormatting sqref="I489:I493">
    <cfRule type="expression" dxfId="14250" priority="13552" stopIfTrue="1">
      <formula>$B489=""</formula>
    </cfRule>
  </conditionalFormatting>
  <conditionalFormatting sqref="I489:I493">
    <cfRule type="expression" dxfId="14249" priority="13551" stopIfTrue="1">
      <formula>$B489=""</formula>
    </cfRule>
  </conditionalFormatting>
  <conditionalFormatting sqref="I489:I493">
    <cfRule type="expression" dxfId="14248" priority="13550" stopIfTrue="1">
      <formula>$B489=""</formula>
    </cfRule>
  </conditionalFormatting>
  <conditionalFormatting sqref="I489:I493">
    <cfRule type="expression" dxfId="14247" priority="13549" stopIfTrue="1">
      <formula>$B489=""</formula>
    </cfRule>
  </conditionalFormatting>
  <conditionalFormatting sqref="I489:I493">
    <cfRule type="expression" dxfId="14246" priority="13548" stopIfTrue="1">
      <formula>$B489=""</formula>
    </cfRule>
  </conditionalFormatting>
  <conditionalFormatting sqref="I489:I493">
    <cfRule type="expression" dxfId="14245" priority="13547" stopIfTrue="1">
      <formula>$B489=""</formula>
    </cfRule>
  </conditionalFormatting>
  <conditionalFormatting sqref="I489:I493">
    <cfRule type="expression" dxfId="14244" priority="13546" stopIfTrue="1">
      <formula>$B489=""</formula>
    </cfRule>
  </conditionalFormatting>
  <conditionalFormatting sqref="I489:I493">
    <cfRule type="expression" dxfId="14243" priority="13545" stopIfTrue="1">
      <formula>$B489=""</formula>
    </cfRule>
  </conditionalFormatting>
  <conditionalFormatting sqref="I489:I493">
    <cfRule type="expression" dxfId="14242" priority="13544" stopIfTrue="1">
      <formula>$B489=""</formula>
    </cfRule>
  </conditionalFormatting>
  <conditionalFormatting sqref="I489:I493">
    <cfRule type="expression" dxfId="14241" priority="13543" stopIfTrue="1">
      <formula>$B489=""</formula>
    </cfRule>
  </conditionalFormatting>
  <conditionalFormatting sqref="I489:I493">
    <cfRule type="expression" dxfId="14240" priority="13542" stopIfTrue="1">
      <formula>$B489=""</formula>
    </cfRule>
  </conditionalFormatting>
  <conditionalFormatting sqref="I489:I493">
    <cfRule type="expression" dxfId="14239" priority="13541" stopIfTrue="1">
      <formula>$B489=""</formula>
    </cfRule>
  </conditionalFormatting>
  <conditionalFormatting sqref="I489:I493">
    <cfRule type="expression" dxfId="14238" priority="13540" stopIfTrue="1">
      <formula>$B489=""</formula>
    </cfRule>
  </conditionalFormatting>
  <conditionalFormatting sqref="I489:I493">
    <cfRule type="expression" dxfId="14237" priority="13539" stopIfTrue="1">
      <formula>$B489=""</formula>
    </cfRule>
  </conditionalFormatting>
  <conditionalFormatting sqref="I489:I493">
    <cfRule type="expression" dxfId="14236" priority="13538" stopIfTrue="1">
      <formula>$B489=""</formula>
    </cfRule>
  </conditionalFormatting>
  <conditionalFormatting sqref="I489:I493">
    <cfRule type="expression" dxfId="14235" priority="13537" stopIfTrue="1">
      <formula>$B489=""</formula>
    </cfRule>
  </conditionalFormatting>
  <conditionalFormatting sqref="I497">
    <cfRule type="expression" dxfId="14234" priority="13536" stopIfTrue="1">
      <formula>$B497=""</formula>
    </cfRule>
  </conditionalFormatting>
  <conditionalFormatting sqref="I497">
    <cfRule type="expression" dxfId="14233" priority="13535" stopIfTrue="1">
      <formula>$B497=""</formula>
    </cfRule>
  </conditionalFormatting>
  <conditionalFormatting sqref="I497">
    <cfRule type="expression" dxfId="14232" priority="13534" stopIfTrue="1">
      <formula>$B497=""</formula>
    </cfRule>
  </conditionalFormatting>
  <conditionalFormatting sqref="I497">
    <cfRule type="expression" dxfId="14231" priority="13533" stopIfTrue="1">
      <formula>$B497=""</formula>
    </cfRule>
  </conditionalFormatting>
  <conditionalFormatting sqref="I497">
    <cfRule type="expression" dxfId="14230" priority="13532" stopIfTrue="1">
      <formula>$B497=""</formula>
    </cfRule>
  </conditionalFormatting>
  <conditionalFormatting sqref="I503:I504">
    <cfRule type="expression" dxfId="14229" priority="13531" stopIfTrue="1">
      <formula>$B503=""</formula>
    </cfRule>
  </conditionalFormatting>
  <conditionalFormatting sqref="I503:I504">
    <cfRule type="expression" dxfId="14228" priority="13530" stopIfTrue="1">
      <formula>$B503=""</formula>
    </cfRule>
  </conditionalFormatting>
  <conditionalFormatting sqref="I503:I504">
    <cfRule type="expression" dxfId="14227" priority="13529" stopIfTrue="1">
      <formula>$B503=""</formula>
    </cfRule>
  </conditionalFormatting>
  <conditionalFormatting sqref="I503:I504">
    <cfRule type="expression" dxfId="14226" priority="13528" stopIfTrue="1">
      <formula>$B503=""</formula>
    </cfRule>
  </conditionalFormatting>
  <conditionalFormatting sqref="I503:I504">
    <cfRule type="expression" dxfId="14225" priority="13527" stopIfTrue="1">
      <formula>$B503=""</formula>
    </cfRule>
  </conditionalFormatting>
  <conditionalFormatting sqref="I503:I504">
    <cfRule type="expression" dxfId="14224" priority="13526" stopIfTrue="1">
      <formula>$B503=""</formula>
    </cfRule>
  </conditionalFormatting>
  <conditionalFormatting sqref="I503:I504">
    <cfRule type="expression" dxfId="14223" priority="13525" stopIfTrue="1">
      <formula>$B503=""</formula>
    </cfRule>
  </conditionalFormatting>
  <conditionalFormatting sqref="I503:I504">
    <cfRule type="expression" dxfId="14222" priority="13524" stopIfTrue="1">
      <formula>$B503=""</formula>
    </cfRule>
  </conditionalFormatting>
  <conditionalFormatting sqref="I503:I504">
    <cfRule type="expression" dxfId="14221" priority="13523" stopIfTrue="1">
      <formula>$B503=""</formula>
    </cfRule>
  </conditionalFormatting>
  <conditionalFormatting sqref="I503:I504">
    <cfRule type="expression" dxfId="14220" priority="13522" stopIfTrue="1">
      <formula>$B503=""</formula>
    </cfRule>
  </conditionalFormatting>
  <conditionalFormatting sqref="I503:I504">
    <cfRule type="expression" dxfId="14219" priority="13521" stopIfTrue="1">
      <formula>$B503=""</formula>
    </cfRule>
  </conditionalFormatting>
  <conditionalFormatting sqref="I503:I504">
    <cfRule type="expression" dxfId="14218" priority="13520" stopIfTrue="1">
      <formula>$B503=""</formula>
    </cfRule>
  </conditionalFormatting>
  <conditionalFormatting sqref="I503:I504">
    <cfRule type="expression" dxfId="14217" priority="13519" stopIfTrue="1">
      <formula>$B503=""</formula>
    </cfRule>
  </conditionalFormatting>
  <conditionalFormatting sqref="I503:I504">
    <cfRule type="expression" dxfId="14216" priority="13518" stopIfTrue="1">
      <formula>$B503=""</formula>
    </cfRule>
  </conditionalFormatting>
  <conditionalFormatting sqref="I503:I504">
    <cfRule type="expression" dxfId="14215" priority="13517" stopIfTrue="1">
      <formula>$B503=""</formula>
    </cfRule>
  </conditionalFormatting>
  <conditionalFormatting sqref="I503:I504">
    <cfRule type="expression" dxfId="14214" priority="13516" stopIfTrue="1">
      <formula>$B503=""</formula>
    </cfRule>
  </conditionalFormatting>
  <conditionalFormatting sqref="I503:I504">
    <cfRule type="expression" dxfId="14213" priority="13515" stopIfTrue="1">
      <formula>$B503=""</formula>
    </cfRule>
  </conditionalFormatting>
  <conditionalFormatting sqref="I503:I504">
    <cfRule type="expression" dxfId="14212" priority="13514" stopIfTrue="1">
      <formula>$B503=""</formula>
    </cfRule>
  </conditionalFormatting>
  <conditionalFormatting sqref="I503:I504">
    <cfRule type="expression" dxfId="14211" priority="13513" stopIfTrue="1">
      <formula>$B503=""</formula>
    </cfRule>
  </conditionalFormatting>
  <conditionalFormatting sqref="I505:I509">
    <cfRule type="expression" dxfId="14210" priority="13512" stopIfTrue="1">
      <formula>$B505=""</formula>
    </cfRule>
  </conditionalFormatting>
  <conditionalFormatting sqref="I505:I509">
    <cfRule type="expression" dxfId="14209" priority="13511" stopIfTrue="1">
      <formula>$B505=""</formula>
    </cfRule>
  </conditionalFormatting>
  <conditionalFormatting sqref="I505:I509">
    <cfRule type="expression" dxfId="14208" priority="13510" stopIfTrue="1">
      <formula>$B505=""</formula>
    </cfRule>
  </conditionalFormatting>
  <conditionalFormatting sqref="I505:I509">
    <cfRule type="expression" dxfId="14207" priority="13509" stopIfTrue="1">
      <formula>$B505=""</formula>
    </cfRule>
  </conditionalFormatting>
  <conditionalFormatting sqref="I505:I509">
    <cfRule type="expression" dxfId="14206" priority="13508" stopIfTrue="1">
      <formula>$B505=""</formula>
    </cfRule>
  </conditionalFormatting>
  <conditionalFormatting sqref="I505:I509">
    <cfRule type="expression" dxfId="14205" priority="13507" stopIfTrue="1">
      <formula>$B505=""</formula>
    </cfRule>
  </conditionalFormatting>
  <conditionalFormatting sqref="I505:I509">
    <cfRule type="expression" dxfId="14204" priority="13506" stopIfTrue="1">
      <formula>$B505=""</formula>
    </cfRule>
  </conditionalFormatting>
  <conditionalFormatting sqref="I505:I509">
    <cfRule type="expression" dxfId="14203" priority="13505" stopIfTrue="1">
      <formula>$B505=""</formula>
    </cfRule>
  </conditionalFormatting>
  <conditionalFormatting sqref="I505:I509">
    <cfRule type="expression" dxfId="14202" priority="13504" stopIfTrue="1">
      <formula>$B505=""</formula>
    </cfRule>
  </conditionalFormatting>
  <conditionalFormatting sqref="I505:I509">
    <cfRule type="expression" dxfId="14201" priority="13503" stopIfTrue="1">
      <formula>$B505=""</formula>
    </cfRule>
  </conditionalFormatting>
  <conditionalFormatting sqref="I505:I509">
    <cfRule type="expression" dxfId="14200" priority="13502" stopIfTrue="1">
      <formula>$B505=""</formula>
    </cfRule>
  </conditionalFormatting>
  <conditionalFormatting sqref="I505:I509">
    <cfRule type="expression" dxfId="14199" priority="13501" stopIfTrue="1">
      <formula>$B505=""</formula>
    </cfRule>
  </conditionalFormatting>
  <conditionalFormatting sqref="I505:I509">
    <cfRule type="expression" dxfId="14198" priority="13500" stopIfTrue="1">
      <formula>$B505=""</formula>
    </cfRule>
  </conditionalFormatting>
  <conditionalFormatting sqref="I505:I509">
    <cfRule type="expression" dxfId="14197" priority="13499" stopIfTrue="1">
      <formula>$B505=""</formula>
    </cfRule>
  </conditionalFormatting>
  <conditionalFormatting sqref="I505:I509">
    <cfRule type="expression" dxfId="14196" priority="13498" stopIfTrue="1">
      <formula>$B505=""</formula>
    </cfRule>
  </conditionalFormatting>
  <conditionalFormatting sqref="I505:I509">
    <cfRule type="expression" dxfId="14195" priority="13497" stopIfTrue="1">
      <formula>$B505=""</formula>
    </cfRule>
  </conditionalFormatting>
  <conditionalFormatting sqref="I505:I509">
    <cfRule type="expression" dxfId="14194" priority="13496" stopIfTrue="1">
      <formula>$B505=""</formula>
    </cfRule>
  </conditionalFormatting>
  <conditionalFormatting sqref="I505:I509">
    <cfRule type="expression" dxfId="14193" priority="13495" stopIfTrue="1">
      <formula>$B505=""</formula>
    </cfRule>
  </conditionalFormatting>
  <conditionalFormatting sqref="I505:I509">
    <cfRule type="expression" dxfId="14192" priority="13494" stopIfTrue="1">
      <formula>$B505=""</formula>
    </cfRule>
  </conditionalFormatting>
  <conditionalFormatting sqref="I505:I509">
    <cfRule type="expression" dxfId="14191" priority="13493" stopIfTrue="1">
      <formula>$B505=""</formula>
    </cfRule>
  </conditionalFormatting>
  <conditionalFormatting sqref="I505:I509">
    <cfRule type="expression" dxfId="14190" priority="13492" stopIfTrue="1">
      <formula>$B505=""</formula>
    </cfRule>
  </conditionalFormatting>
  <conditionalFormatting sqref="I505:I509">
    <cfRule type="expression" dxfId="14189" priority="13491" stopIfTrue="1">
      <formula>$B505=""</formula>
    </cfRule>
  </conditionalFormatting>
  <conditionalFormatting sqref="I505:I509">
    <cfRule type="expression" dxfId="14188" priority="13490" stopIfTrue="1">
      <formula>$B505=""</formula>
    </cfRule>
  </conditionalFormatting>
  <conditionalFormatting sqref="I505:I509">
    <cfRule type="expression" dxfId="14187" priority="13489" stopIfTrue="1">
      <formula>$B505=""</formula>
    </cfRule>
  </conditionalFormatting>
  <conditionalFormatting sqref="I505:I509">
    <cfRule type="expression" dxfId="14186" priority="13488" stopIfTrue="1">
      <formula>$B505=""</formula>
    </cfRule>
  </conditionalFormatting>
  <conditionalFormatting sqref="I505:I509">
    <cfRule type="expression" dxfId="14185" priority="13487" stopIfTrue="1">
      <formula>$B505=""</formula>
    </cfRule>
  </conditionalFormatting>
  <conditionalFormatting sqref="I505:I509">
    <cfRule type="expression" dxfId="14184" priority="13486" stopIfTrue="1">
      <formula>$B505=""</formula>
    </cfRule>
  </conditionalFormatting>
  <conditionalFormatting sqref="I505:I509">
    <cfRule type="expression" dxfId="14183" priority="13485" stopIfTrue="1">
      <formula>$B505=""</formula>
    </cfRule>
  </conditionalFormatting>
  <conditionalFormatting sqref="I505:I509">
    <cfRule type="expression" dxfId="14182" priority="13484" stopIfTrue="1">
      <formula>$B505=""</formula>
    </cfRule>
  </conditionalFormatting>
  <conditionalFormatting sqref="I505:I509">
    <cfRule type="expression" dxfId="14181" priority="13483" stopIfTrue="1">
      <formula>$B505=""</formula>
    </cfRule>
  </conditionalFormatting>
  <conditionalFormatting sqref="I505:I509">
    <cfRule type="expression" dxfId="14180" priority="13482" stopIfTrue="1">
      <formula>$B505=""</formula>
    </cfRule>
  </conditionalFormatting>
  <conditionalFormatting sqref="I505:I509">
    <cfRule type="expression" dxfId="14179" priority="13481" stopIfTrue="1">
      <formula>$B505=""</formula>
    </cfRule>
  </conditionalFormatting>
  <conditionalFormatting sqref="I505:I509">
    <cfRule type="expression" dxfId="14178" priority="13480" stopIfTrue="1">
      <formula>$B505=""</formula>
    </cfRule>
  </conditionalFormatting>
  <conditionalFormatting sqref="I505:I509">
    <cfRule type="expression" dxfId="14177" priority="13479" stopIfTrue="1">
      <formula>$B505=""</formula>
    </cfRule>
  </conditionalFormatting>
  <conditionalFormatting sqref="I505:I509">
    <cfRule type="expression" dxfId="14176" priority="13478" stopIfTrue="1">
      <formula>$B505=""</formula>
    </cfRule>
  </conditionalFormatting>
  <conditionalFormatting sqref="I505:I509">
    <cfRule type="expression" dxfId="14175" priority="13477" stopIfTrue="1">
      <formula>$B505=""</formula>
    </cfRule>
  </conditionalFormatting>
  <conditionalFormatting sqref="I505:I509">
    <cfRule type="expression" dxfId="14174" priority="13476" stopIfTrue="1">
      <formula>$B505=""</formula>
    </cfRule>
  </conditionalFormatting>
  <conditionalFormatting sqref="I505:I509">
    <cfRule type="expression" dxfId="14173" priority="13475" stopIfTrue="1">
      <formula>$B505=""</formula>
    </cfRule>
  </conditionalFormatting>
  <conditionalFormatting sqref="I505:I509">
    <cfRule type="expression" dxfId="14172" priority="13474" stopIfTrue="1">
      <formula>$B505=""</formula>
    </cfRule>
  </conditionalFormatting>
  <conditionalFormatting sqref="I505:I509">
    <cfRule type="expression" dxfId="14171" priority="13473" stopIfTrue="1">
      <formula>$B505=""</formula>
    </cfRule>
  </conditionalFormatting>
  <conditionalFormatting sqref="I505:I509">
    <cfRule type="expression" dxfId="14170" priority="13472" stopIfTrue="1">
      <formula>$B505=""</formula>
    </cfRule>
  </conditionalFormatting>
  <conditionalFormatting sqref="I505:I509">
    <cfRule type="expression" dxfId="14169" priority="13471" stopIfTrue="1">
      <formula>$B505=""</formula>
    </cfRule>
  </conditionalFormatting>
  <conditionalFormatting sqref="I505:I509">
    <cfRule type="expression" dxfId="14168" priority="13470" stopIfTrue="1">
      <formula>$B505=""</formula>
    </cfRule>
  </conditionalFormatting>
  <conditionalFormatting sqref="I505:I509">
    <cfRule type="expression" dxfId="14167" priority="13469" stopIfTrue="1">
      <formula>$B505=""</formula>
    </cfRule>
  </conditionalFormatting>
  <conditionalFormatting sqref="I505:I509">
    <cfRule type="expression" dxfId="14166" priority="13468" stopIfTrue="1">
      <formula>$B505=""</formula>
    </cfRule>
  </conditionalFormatting>
  <conditionalFormatting sqref="I505:I509">
    <cfRule type="expression" dxfId="14165" priority="13467" stopIfTrue="1">
      <formula>$B505=""</formula>
    </cfRule>
  </conditionalFormatting>
  <conditionalFormatting sqref="I505:I509">
    <cfRule type="expression" dxfId="14164" priority="13466" stopIfTrue="1">
      <formula>$B505=""</formula>
    </cfRule>
  </conditionalFormatting>
  <conditionalFormatting sqref="I505:I509">
    <cfRule type="expression" dxfId="14163" priority="13465" stopIfTrue="1">
      <formula>$B505=""</formula>
    </cfRule>
  </conditionalFormatting>
  <conditionalFormatting sqref="I505:I509">
    <cfRule type="expression" dxfId="14162" priority="13464" stopIfTrue="1">
      <formula>$B505=""</formula>
    </cfRule>
  </conditionalFormatting>
  <conditionalFormatting sqref="I505:I509">
    <cfRule type="expression" dxfId="14161" priority="13463" stopIfTrue="1">
      <formula>$B505=""</formula>
    </cfRule>
  </conditionalFormatting>
  <conditionalFormatting sqref="I505:I509">
    <cfRule type="expression" dxfId="14160" priority="13462" stopIfTrue="1">
      <formula>$B505=""</formula>
    </cfRule>
  </conditionalFormatting>
  <conditionalFormatting sqref="I505:I509">
    <cfRule type="expression" dxfId="14159" priority="13461" stopIfTrue="1">
      <formula>$B505=""</formula>
    </cfRule>
  </conditionalFormatting>
  <conditionalFormatting sqref="I505:I509">
    <cfRule type="expression" dxfId="14158" priority="13460" stopIfTrue="1">
      <formula>$B505=""</formula>
    </cfRule>
  </conditionalFormatting>
  <conditionalFormatting sqref="I505:I509">
    <cfRule type="expression" dxfId="14157" priority="13459" stopIfTrue="1">
      <formula>$B505=""</formula>
    </cfRule>
  </conditionalFormatting>
  <conditionalFormatting sqref="I505:I509">
    <cfRule type="expression" dxfId="14156" priority="13458" stopIfTrue="1">
      <formula>$B505=""</formula>
    </cfRule>
  </conditionalFormatting>
  <conditionalFormatting sqref="I505:I509">
    <cfRule type="expression" dxfId="14155" priority="13457" stopIfTrue="1">
      <formula>$B505=""</formula>
    </cfRule>
  </conditionalFormatting>
  <conditionalFormatting sqref="I505:I509">
    <cfRule type="expression" dxfId="14154" priority="13456" stopIfTrue="1">
      <formula>$B505=""</formula>
    </cfRule>
  </conditionalFormatting>
  <conditionalFormatting sqref="I505:I509">
    <cfRule type="expression" dxfId="14153" priority="13455" stopIfTrue="1">
      <formula>$B505=""</formula>
    </cfRule>
  </conditionalFormatting>
  <conditionalFormatting sqref="I505:I509">
    <cfRule type="expression" dxfId="14152" priority="13454" stopIfTrue="1">
      <formula>$B505=""</formula>
    </cfRule>
  </conditionalFormatting>
  <conditionalFormatting sqref="I505:I509">
    <cfRule type="expression" dxfId="14151" priority="13453" stopIfTrue="1">
      <formula>$B505=""</formula>
    </cfRule>
  </conditionalFormatting>
  <conditionalFormatting sqref="D510:H511">
    <cfRule type="expression" dxfId="14150" priority="13452" stopIfTrue="1">
      <formula>$B510=""</formula>
    </cfRule>
  </conditionalFormatting>
  <conditionalFormatting sqref="J510:M511">
    <cfRule type="expression" dxfId="14149" priority="13451" stopIfTrue="1">
      <formula>$B510=""</formula>
    </cfRule>
  </conditionalFormatting>
  <conditionalFormatting sqref="D510:M511">
    <cfRule type="expression" dxfId="14148" priority="13450" stopIfTrue="1">
      <formula>$B510=""</formula>
    </cfRule>
  </conditionalFormatting>
  <conditionalFormatting sqref="D510:M511">
    <cfRule type="expression" dxfId="14147" priority="13449" stopIfTrue="1">
      <formula>$B510=""</formula>
    </cfRule>
  </conditionalFormatting>
  <conditionalFormatting sqref="I510:I511">
    <cfRule type="expression" dxfId="14146" priority="13448" stopIfTrue="1">
      <formula>$B510=""</formula>
    </cfRule>
  </conditionalFormatting>
  <conditionalFormatting sqref="D510:H511">
    <cfRule type="expression" dxfId="14145" priority="13447" stopIfTrue="1">
      <formula>$B510=""</formula>
    </cfRule>
  </conditionalFormatting>
  <conditionalFormatting sqref="J510:M510">
    <cfRule type="expression" dxfId="14144" priority="13446" stopIfTrue="1">
      <formula>$B510=""</formula>
    </cfRule>
  </conditionalFormatting>
  <conditionalFormatting sqref="J511:M511">
    <cfRule type="expression" dxfId="14143" priority="13445" stopIfTrue="1">
      <formula>$B511=""</formula>
    </cfRule>
  </conditionalFormatting>
  <conditionalFormatting sqref="J510:M510">
    <cfRule type="expression" dxfId="14142" priority="13444" stopIfTrue="1">
      <formula>$B510=""</formula>
    </cfRule>
  </conditionalFormatting>
  <conditionalFormatting sqref="J511:M511">
    <cfRule type="expression" dxfId="14141" priority="13443" stopIfTrue="1">
      <formula>$B511=""</formula>
    </cfRule>
  </conditionalFormatting>
  <conditionalFormatting sqref="D510:H511">
    <cfRule type="expression" dxfId="14140" priority="13442" stopIfTrue="1">
      <formula>$B510=""</formula>
    </cfRule>
  </conditionalFormatting>
  <conditionalFormatting sqref="J510:M511">
    <cfRule type="expression" dxfId="14139" priority="13441" stopIfTrue="1">
      <formula>$B510=""</formula>
    </cfRule>
  </conditionalFormatting>
  <conditionalFormatting sqref="D510:M511">
    <cfRule type="expression" dxfId="14138" priority="13440" stopIfTrue="1">
      <formula>$B510=""</formula>
    </cfRule>
  </conditionalFormatting>
  <conditionalFormatting sqref="D510:M511">
    <cfRule type="expression" dxfId="14137" priority="13439" stopIfTrue="1">
      <formula>$B510=""</formula>
    </cfRule>
  </conditionalFormatting>
  <conditionalFormatting sqref="I510:I511">
    <cfRule type="expression" dxfId="14136" priority="13438" stopIfTrue="1">
      <formula>$B510=""</formula>
    </cfRule>
  </conditionalFormatting>
  <conditionalFormatting sqref="D510:H511">
    <cfRule type="expression" dxfId="14135" priority="13437" stopIfTrue="1">
      <formula>$B510=""</formula>
    </cfRule>
  </conditionalFormatting>
  <conditionalFormatting sqref="J510:M510">
    <cfRule type="expression" dxfId="14134" priority="13436" stopIfTrue="1">
      <formula>$B510=""</formula>
    </cfRule>
  </conditionalFormatting>
  <conditionalFormatting sqref="J511:M511">
    <cfRule type="expression" dxfId="14133" priority="13435" stopIfTrue="1">
      <formula>$B511=""</formula>
    </cfRule>
  </conditionalFormatting>
  <conditionalFormatting sqref="J510:M510">
    <cfRule type="expression" dxfId="14132" priority="13434" stopIfTrue="1">
      <formula>$B510=""</formula>
    </cfRule>
  </conditionalFormatting>
  <conditionalFormatting sqref="J511:M511">
    <cfRule type="expression" dxfId="14131" priority="13433" stopIfTrue="1">
      <formula>$B511=""</formula>
    </cfRule>
  </conditionalFormatting>
  <conditionalFormatting sqref="I510:I511">
    <cfRule type="expression" dxfId="14130" priority="13432" stopIfTrue="1">
      <formula>$B510=""</formula>
    </cfRule>
  </conditionalFormatting>
  <conditionalFormatting sqref="I510:I511">
    <cfRule type="expression" dxfId="14129" priority="13431" stopIfTrue="1">
      <formula>$B510=""</formula>
    </cfRule>
  </conditionalFormatting>
  <conditionalFormatting sqref="I510:I511">
    <cfRule type="expression" dxfId="14128" priority="13430" stopIfTrue="1">
      <formula>$B510=""</formula>
    </cfRule>
  </conditionalFormatting>
  <conditionalFormatting sqref="I510:I511">
    <cfRule type="expression" dxfId="14127" priority="13429" stopIfTrue="1">
      <formula>$B510=""</formula>
    </cfRule>
  </conditionalFormatting>
  <conditionalFormatting sqref="I510:I511">
    <cfRule type="expression" dxfId="14126" priority="13428" stopIfTrue="1">
      <formula>$B510=""</formula>
    </cfRule>
  </conditionalFormatting>
  <conditionalFormatting sqref="I510:I511">
    <cfRule type="expression" dxfId="14125" priority="13427" stopIfTrue="1">
      <formula>$B510=""</formula>
    </cfRule>
  </conditionalFormatting>
  <conditionalFormatting sqref="I510:I511">
    <cfRule type="expression" dxfId="14124" priority="13426" stopIfTrue="1">
      <formula>$B510=""</formula>
    </cfRule>
  </conditionalFormatting>
  <conditionalFormatting sqref="I510:I511">
    <cfRule type="expression" dxfId="14123" priority="13425" stopIfTrue="1">
      <formula>$B510=""</formula>
    </cfRule>
  </conditionalFormatting>
  <conditionalFormatting sqref="I510:I511">
    <cfRule type="expression" dxfId="14122" priority="13424" stopIfTrue="1">
      <formula>$B510=""</formula>
    </cfRule>
  </conditionalFormatting>
  <conditionalFormatting sqref="I510:I511">
    <cfRule type="expression" dxfId="14121" priority="13423" stopIfTrue="1">
      <formula>$B510=""</formula>
    </cfRule>
  </conditionalFormatting>
  <conditionalFormatting sqref="I510:I511">
    <cfRule type="expression" dxfId="14120" priority="13422" stopIfTrue="1">
      <formula>$B510=""</formula>
    </cfRule>
  </conditionalFormatting>
  <conditionalFormatting sqref="I510:I511">
    <cfRule type="expression" dxfId="14119" priority="13421" stopIfTrue="1">
      <formula>$B510=""</formula>
    </cfRule>
  </conditionalFormatting>
  <conditionalFormatting sqref="I510:I511">
    <cfRule type="expression" dxfId="14118" priority="13420" stopIfTrue="1">
      <formula>$B510=""</formula>
    </cfRule>
  </conditionalFormatting>
  <conditionalFormatting sqref="I510:I511">
    <cfRule type="expression" dxfId="14117" priority="13419" stopIfTrue="1">
      <formula>$B510=""</formula>
    </cfRule>
  </conditionalFormatting>
  <conditionalFormatting sqref="I510:I511">
    <cfRule type="expression" dxfId="14116" priority="13418" stopIfTrue="1">
      <formula>$B510=""</formula>
    </cfRule>
  </conditionalFormatting>
  <conditionalFormatting sqref="I510:I511">
    <cfRule type="expression" dxfId="14115" priority="13417" stopIfTrue="1">
      <formula>$B510=""</formula>
    </cfRule>
  </conditionalFormatting>
  <conditionalFormatting sqref="I510:I511">
    <cfRule type="expression" dxfId="14114" priority="13416" stopIfTrue="1">
      <formula>$B510=""</formula>
    </cfRule>
  </conditionalFormatting>
  <conditionalFormatting sqref="I510:I511">
    <cfRule type="expression" dxfId="14113" priority="13415" stopIfTrue="1">
      <formula>$B510=""</formula>
    </cfRule>
  </conditionalFormatting>
  <conditionalFormatting sqref="I510:I511">
    <cfRule type="expression" dxfId="14112" priority="13414" stopIfTrue="1">
      <formula>$B510=""</formula>
    </cfRule>
  </conditionalFormatting>
  <conditionalFormatting sqref="I510:I511">
    <cfRule type="expression" dxfId="14111" priority="13413" stopIfTrue="1">
      <formula>$B510=""</formula>
    </cfRule>
  </conditionalFormatting>
  <conditionalFormatting sqref="I510:I511">
    <cfRule type="expression" dxfId="14110" priority="13412" stopIfTrue="1">
      <formula>$B510=""</formula>
    </cfRule>
  </conditionalFormatting>
  <conditionalFormatting sqref="I510:I511">
    <cfRule type="expression" dxfId="14109" priority="13411" stopIfTrue="1">
      <formula>$B510=""</formula>
    </cfRule>
  </conditionalFormatting>
  <conditionalFormatting sqref="I510:I511">
    <cfRule type="expression" dxfId="14108" priority="13410" stopIfTrue="1">
      <formula>$B510=""</formula>
    </cfRule>
  </conditionalFormatting>
  <conditionalFormatting sqref="I510:I511">
    <cfRule type="expression" dxfId="14107" priority="13409" stopIfTrue="1">
      <formula>$B510=""</formula>
    </cfRule>
  </conditionalFormatting>
  <conditionalFormatting sqref="I510:I511">
    <cfRule type="expression" dxfId="14106" priority="13408" stopIfTrue="1">
      <formula>$B510=""</formula>
    </cfRule>
  </conditionalFormatting>
  <conditionalFormatting sqref="I510:I511">
    <cfRule type="expression" dxfId="14105" priority="13407" stopIfTrue="1">
      <formula>$B510=""</formula>
    </cfRule>
  </conditionalFormatting>
  <conditionalFormatting sqref="I510:I511">
    <cfRule type="expression" dxfId="14104" priority="13406" stopIfTrue="1">
      <formula>$B510=""</formula>
    </cfRule>
  </conditionalFormatting>
  <conditionalFormatting sqref="I510:I511">
    <cfRule type="expression" dxfId="14103" priority="13405" stopIfTrue="1">
      <formula>$B510=""</formula>
    </cfRule>
  </conditionalFormatting>
  <conditionalFormatting sqref="I510:I511">
    <cfRule type="expression" dxfId="14102" priority="13404" stopIfTrue="1">
      <formula>$B510=""</formula>
    </cfRule>
  </conditionalFormatting>
  <conditionalFormatting sqref="I510:I511">
    <cfRule type="expression" dxfId="14101" priority="13403" stopIfTrue="1">
      <formula>$B510=""</formula>
    </cfRule>
  </conditionalFormatting>
  <conditionalFormatting sqref="I510:I511">
    <cfRule type="expression" dxfId="14100" priority="13402" stopIfTrue="1">
      <formula>$B510=""</formula>
    </cfRule>
  </conditionalFormatting>
  <conditionalFormatting sqref="I510:I511">
    <cfRule type="expression" dxfId="14099" priority="13401" stopIfTrue="1">
      <formula>$B510=""</formula>
    </cfRule>
  </conditionalFormatting>
  <conditionalFormatting sqref="I510:I511">
    <cfRule type="expression" dxfId="14098" priority="13400" stopIfTrue="1">
      <formula>$B510=""</formula>
    </cfRule>
  </conditionalFormatting>
  <conditionalFormatting sqref="I510:I511">
    <cfRule type="expression" dxfId="14097" priority="13399" stopIfTrue="1">
      <formula>$B510=""</formula>
    </cfRule>
  </conditionalFormatting>
  <conditionalFormatting sqref="I510:I511">
    <cfRule type="expression" dxfId="14096" priority="13398" stopIfTrue="1">
      <formula>$B510=""</formula>
    </cfRule>
  </conditionalFormatting>
  <conditionalFormatting sqref="I510:I511">
    <cfRule type="expression" dxfId="14095" priority="13397" stopIfTrue="1">
      <formula>$B510=""</formula>
    </cfRule>
  </conditionalFormatting>
  <conditionalFormatting sqref="I510:I511">
    <cfRule type="expression" dxfId="14094" priority="13396" stopIfTrue="1">
      <formula>$B510=""</formula>
    </cfRule>
  </conditionalFormatting>
  <conditionalFormatting sqref="I510:I511">
    <cfRule type="expression" dxfId="14093" priority="13395" stopIfTrue="1">
      <formula>$B510=""</formula>
    </cfRule>
  </conditionalFormatting>
  <conditionalFormatting sqref="I510:I511">
    <cfRule type="expression" dxfId="14092" priority="13394" stopIfTrue="1">
      <formula>$B510=""</formula>
    </cfRule>
  </conditionalFormatting>
  <conditionalFormatting sqref="I510:I511">
    <cfRule type="expression" dxfId="14091" priority="13393" stopIfTrue="1">
      <formula>$B510=""</formula>
    </cfRule>
  </conditionalFormatting>
  <conditionalFormatting sqref="I510:I511">
    <cfRule type="expression" dxfId="14090" priority="13392" stopIfTrue="1">
      <formula>$B510=""</formula>
    </cfRule>
  </conditionalFormatting>
  <conditionalFormatting sqref="I510:I511">
    <cfRule type="expression" dxfId="14089" priority="13391" stopIfTrue="1">
      <formula>$B510=""</formula>
    </cfRule>
  </conditionalFormatting>
  <conditionalFormatting sqref="I510:I511">
    <cfRule type="expression" dxfId="14088" priority="13390" stopIfTrue="1">
      <formula>$B510=""</formula>
    </cfRule>
  </conditionalFormatting>
  <conditionalFormatting sqref="I510:I511">
    <cfRule type="expression" dxfId="14087" priority="13389" stopIfTrue="1">
      <formula>$B510=""</formula>
    </cfRule>
  </conditionalFormatting>
  <conditionalFormatting sqref="I510:I511">
    <cfRule type="expression" dxfId="14086" priority="13388" stopIfTrue="1">
      <formula>$B510=""</formula>
    </cfRule>
  </conditionalFormatting>
  <conditionalFormatting sqref="I510:I511">
    <cfRule type="expression" dxfId="14085" priority="13387" stopIfTrue="1">
      <formula>$B510=""</formula>
    </cfRule>
  </conditionalFormatting>
  <conditionalFormatting sqref="I510:I511">
    <cfRule type="expression" dxfId="14084" priority="13386" stopIfTrue="1">
      <formula>$B510=""</formula>
    </cfRule>
  </conditionalFormatting>
  <conditionalFormatting sqref="I510:I511">
    <cfRule type="expression" dxfId="14083" priority="13385" stopIfTrue="1">
      <formula>$B510=""</formula>
    </cfRule>
  </conditionalFormatting>
  <conditionalFormatting sqref="I510:I511">
    <cfRule type="expression" dxfId="14082" priority="13384" stopIfTrue="1">
      <formula>$B510=""</formula>
    </cfRule>
  </conditionalFormatting>
  <conditionalFormatting sqref="I510:I511">
    <cfRule type="expression" dxfId="14081" priority="13383" stopIfTrue="1">
      <formula>$B510=""</formula>
    </cfRule>
  </conditionalFormatting>
  <conditionalFormatting sqref="I510:I511">
    <cfRule type="expression" dxfId="14080" priority="13382" stopIfTrue="1">
      <formula>$B510=""</formula>
    </cfRule>
  </conditionalFormatting>
  <conditionalFormatting sqref="I510:I511">
    <cfRule type="expression" dxfId="14079" priority="13381" stopIfTrue="1">
      <formula>$B510=""</formula>
    </cfRule>
  </conditionalFormatting>
  <conditionalFormatting sqref="I510:I511">
    <cfRule type="expression" dxfId="14078" priority="13380" stopIfTrue="1">
      <formula>$B510=""</formula>
    </cfRule>
  </conditionalFormatting>
  <conditionalFormatting sqref="I510:I511">
    <cfRule type="expression" dxfId="14077" priority="13379" stopIfTrue="1">
      <formula>$B510=""</formula>
    </cfRule>
  </conditionalFormatting>
  <conditionalFormatting sqref="I510:I511">
    <cfRule type="expression" dxfId="14076" priority="13378" stopIfTrue="1">
      <formula>$B510=""</formula>
    </cfRule>
  </conditionalFormatting>
  <conditionalFormatting sqref="I510:I511">
    <cfRule type="expression" dxfId="14075" priority="13377" stopIfTrue="1">
      <formula>$B510=""</formula>
    </cfRule>
  </conditionalFormatting>
  <conditionalFormatting sqref="I510:I511">
    <cfRule type="expression" dxfId="14074" priority="13376" stopIfTrue="1">
      <formula>$B510=""</formula>
    </cfRule>
  </conditionalFormatting>
  <conditionalFormatting sqref="I510:I511">
    <cfRule type="expression" dxfId="14073" priority="13375" stopIfTrue="1">
      <formula>$B510=""</formula>
    </cfRule>
  </conditionalFormatting>
  <conditionalFormatting sqref="I510:I511">
    <cfRule type="expression" dxfId="14072" priority="13374" stopIfTrue="1">
      <formula>$B510=""</formula>
    </cfRule>
  </conditionalFormatting>
  <conditionalFormatting sqref="I510:I511">
    <cfRule type="expression" dxfId="14071" priority="13373" stopIfTrue="1">
      <formula>$B510=""</formula>
    </cfRule>
  </conditionalFormatting>
  <conditionalFormatting sqref="K512">
    <cfRule type="expression" dxfId="14070" priority="13372" stopIfTrue="1">
      <formula>$B512=""</formula>
    </cfRule>
  </conditionalFormatting>
  <conditionalFormatting sqref="K512">
    <cfRule type="expression" dxfId="14069" priority="13371" stopIfTrue="1">
      <formula>$B512=""</formula>
    </cfRule>
  </conditionalFormatting>
  <conditionalFormatting sqref="K512">
    <cfRule type="expression" dxfId="14068" priority="13370" stopIfTrue="1">
      <formula>$B512=""</formula>
    </cfRule>
  </conditionalFormatting>
  <conditionalFormatting sqref="K512">
    <cfRule type="expression" dxfId="14067" priority="13369" stopIfTrue="1">
      <formula>$B512=""</formula>
    </cfRule>
  </conditionalFormatting>
  <conditionalFormatting sqref="K512">
    <cfRule type="expression" dxfId="14066" priority="13368" stopIfTrue="1">
      <formula>$B512=""</formula>
    </cfRule>
  </conditionalFormatting>
  <conditionalFormatting sqref="K512">
    <cfRule type="expression" dxfId="14065" priority="13367" stopIfTrue="1">
      <formula>$B512=""</formula>
    </cfRule>
  </conditionalFormatting>
  <conditionalFormatting sqref="K512">
    <cfRule type="expression" dxfId="14064" priority="13366" stopIfTrue="1">
      <formula>$B512=""</formula>
    </cfRule>
  </conditionalFormatting>
  <conditionalFormatting sqref="K512">
    <cfRule type="expression" dxfId="14063" priority="13365" stopIfTrue="1">
      <formula>$B512=""</formula>
    </cfRule>
  </conditionalFormatting>
  <conditionalFormatting sqref="K512">
    <cfRule type="expression" dxfId="14062" priority="13364" stopIfTrue="1">
      <formula>$B512=""</formula>
    </cfRule>
  </conditionalFormatting>
  <conditionalFormatting sqref="K512">
    <cfRule type="expression" dxfId="14061" priority="13363" stopIfTrue="1">
      <formula>$B512=""</formula>
    </cfRule>
  </conditionalFormatting>
  <conditionalFormatting sqref="K512">
    <cfRule type="expression" dxfId="14060" priority="13362" stopIfTrue="1">
      <formula>$B512=""</formula>
    </cfRule>
  </conditionalFormatting>
  <conditionalFormatting sqref="K512">
    <cfRule type="expression" dxfId="14059" priority="13361" stopIfTrue="1">
      <formula>$B512=""</formula>
    </cfRule>
  </conditionalFormatting>
  <conditionalFormatting sqref="K512">
    <cfRule type="expression" dxfId="14058" priority="13360" stopIfTrue="1">
      <formula>$B512=""</formula>
    </cfRule>
  </conditionalFormatting>
  <conditionalFormatting sqref="K512">
    <cfRule type="expression" dxfId="14057" priority="13359" stopIfTrue="1">
      <formula>$B512=""</formula>
    </cfRule>
  </conditionalFormatting>
  <conditionalFormatting sqref="I517:I525">
    <cfRule type="expression" dxfId="14056" priority="13358" stopIfTrue="1">
      <formula>$B517=""</formula>
    </cfRule>
  </conditionalFormatting>
  <conditionalFormatting sqref="K517:K518">
    <cfRule type="expression" dxfId="14055" priority="13357" stopIfTrue="1">
      <formula>$B517=""</formula>
    </cfRule>
  </conditionalFormatting>
  <conditionalFormatting sqref="K517:K518">
    <cfRule type="expression" dxfId="14054" priority="13356" stopIfTrue="1">
      <formula>$B517=""</formula>
    </cfRule>
  </conditionalFormatting>
  <conditionalFormatting sqref="K517:K518">
    <cfRule type="expression" dxfId="14053" priority="13355" stopIfTrue="1">
      <formula>$B517=""</formula>
    </cfRule>
  </conditionalFormatting>
  <conditionalFormatting sqref="K517:K518">
    <cfRule type="expression" dxfId="14052" priority="13354" stopIfTrue="1">
      <formula>$B517=""</formula>
    </cfRule>
  </conditionalFormatting>
  <conditionalFormatting sqref="K517:K518">
    <cfRule type="expression" dxfId="14051" priority="13353" stopIfTrue="1">
      <formula>$B517=""</formula>
    </cfRule>
  </conditionalFormatting>
  <conditionalFormatting sqref="K517:K518">
    <cfRule type="expression" dxfId="14050" priority="13352" stopIfTrue="1">
      <formula>$B517=""</formula>
    </cfRule>
  </conditionalFormatting>
  <conditionalFormatting sqref="K517:K518">
    <cfRule type="expression" dxfId="14049" priority="13351" stopIfTrue="1">
      <formula>$B517=""</formula>
    </cfRule>
  </conditionalFormatting>
  <conditionalFormatting sqref="K517:K518">
    <cfRule type="expression" dxfId="14048" priority="13350" stopIfTrue="1">
      <formula>$B517=""</formula>
    </cfRule>
  </conditionalFormatting>
  <conditionalFormatting sqref="K517:K518">
    <cfRule type="expression" dxfId="14047" priority="13349" stopIfTrue="1">
      <formula>$B517=""</formula>
    </cfRule>
  </conditionalFormatting>
  <conditionalFormatting sqref="K517:K518">
    <cfRule type="expression" dxfId="14046" priority="13348" stopIfTrue="1">
      <formula>$B517=""</formula>
    </cfRule>
  </conditionalFormatting>
  <conditionalFormatting sqref="K517:K518">
    <cfRule type="expression" dxfId="14045" priority="13347" stopIfTrue="1">
      <formula>$B517=""</formula>
    </cfRule>
  </conditionalFormatting>
  <conditionalFormatting sqref="K517:K518 I517:I525">
    <cfRule type="expression" dxfId="14044" priority="13346" stopIfTrue="1">
      <formula>$B517=""</formula>
    </cfRule>
  </conditionalFormatting>
  <conditionalFormatting sqref="K517:K518 I517:I525">
    <cfRule type="expression" dxfId="14043" priority="13345" stopIfTrue="1">
      <formula>$B517=""</formula>
    </cfRule>
  </conditionalFormatting>
  <conditionalFormatting sqref="I517:I525">
    <cfRule type="expression" dxfId="14042" priority="13344" stopIfTrue="1">
      <formula>$B517=""</formula>
    </cfRule>
  </conditionalFormatting>
  <conditionalFormatting sqref="K517:K518">
    <cfRule type="expression" dxfId="14041" priority="13343" stopIfTrue="1">
      <formula>$B517=""</formula>
    </cfRule>
  </conditionalFormatting>
  <conditionalFormatting sqref="K517:K518">
    <cfRule type="expression" dxfId="14040" priority="13342" stopIfTrue="1">
      <formula>$B517=""</formula>
    </cfRule>
  </conditionalFormatting>
  <conditionalFormatting sqref="K517:K518">
    <cfRule type="expression" dxfId="14039" priority="13341" stopIfTrue="1">
      <formula>$B517=""</formula>
    </cfRule>
  </conditionalFormatting>
  <conditionalFormatting sqref="K517:K518">
    <cfRule type="expression" dxfId="14038" priority="13340" stopIfTrue="1">
      <formula>$B517=""</formula>
    </cfRule>
  </conditionalFormatting>
  <conditionalFormatting sqref="I517:I525">
    <cfRule type="expression" dxfId="14037" priority="13339" stopIfTrue="1">
      <formula>$B517=""</formula>
    </cfRule>
  </conditionalFormatting>
  <conditionalFormatting sqref="I517:I525">
    <cfRule type="expression" dxfId="14036" priority="13338" stopIfTrue="1">
      <formula>$B517=""</formula>
    </cfRule>
  </conditionalFormatting>
  <conditionalFormatting sqref="I517:I525">
    <cfRule type="expression" dxfId="14035" priority="13337" stopIfTrue="1">
      <formula>$B517=""</formula>
    </cfRule>
  </conditionalFormatting>
  <conditionalFormatting sqref="I517:I525">
    <cfRule type="expression" dxfId="14034" priority="13336" stopIfTrue="1">
      <formula>$B517=""</formula>
    </cfRule>
  </conditionalFormatting>
  <conditionalFormatting sqref="I517:I525">
    <cfRule type="expression" dxfId="14033" priority="13335" stopIfTrue="1">
      <formula>$B517=""</formula>
    </cfRule>
  </conditionalFormatting>
  <conditionalFormatting sqref="I517:I525">
    <cfRule type="expression" dxfId="14032" priority="13334" stopIfTrue="1">
      <formula>$B517=""</formula>
    </cfRule>
  </conditionalFormatting>
  <conditionalFormatting sqref="I517:I525">
    <cfRule type="expression" dxfId="14031" priority="13333" stopIfTrue="1">
      <formula>$B517=""</formula>
    </cfRule>
  </conditionalFormatting>
  <conditionalFormatting sqref="I517:I525">
    <cfRule type="expression" dxfId="14030" priority="13332" stopIfTrue="1">
      <formula>$B517=""</formula>
    </cfRule>
  </conditionalFormatting>
  <conditionalFormatting sqref="I517:I525">
    <cfRule type="expression" dxfId="14029" priority="13331" stopIfTrue="1">
      <formula>$B517=""</formula>
    </cfRule>
  </conditionalFormatting>
  <conditionalFormatting sqref="I517:I525">
    <cfRule type="expression" dxfId="14028" priority="13330" stopIfTrue="1">
      <formula>$B517=""</formula>
    </cfRule>
  </conditionalFormatting>
  <conditionalFormatting sqref="I517:I525">
    <cfRule type="expression" dxfId="14027" priority="13329" stopIfTrue="1">
      <formula>$B517=""</formula>
    </cfRule>
  </conditionalFormatting>
  <conditionalFormatting sqref="I517:I525">
    <cfRule type="expression" dxfId="14026" priority="13328" stopIfTrue="1">
      <formula>$B517=""</formula>
    </cfRule>
  </conditionalFormatting>
  <conditionalFormatting sqref="I517:I525">
    <cfRule type="expression" dxfId="14025" priority="13327" stopIfTrue="1">
      <formula>$B517=""</formula>
    </cfRule>
  </conditionalFormatting>
  <conditionalFormatting sqref="I517:I525">
    <cfRule type="expression" dxfId="14024" priority="13326" stopIfTrue="1">
      <formula>$B517=""</formula>
    </cfRule>
  </conditionalFormatting>
  <conditionalFormatting sqref="I517:I525">
    <cfRule type="expression" dxfId="14023" priority="13325" stopIfTrue="1">
      <formula>$B517=""</formula>
    </cfRule>
  </conditionalFormatting>
  <conditionalFormatting sqref="I517:I525">
    <cfRule type="expression" dxfId="14022" priority="13324" stopIfTrue="1">
      <formula>$B517=""</formula>
    </cfRule>
  </conditionalFormatting>
  <conditionalFormatting sqref="I517:I525">
    <cfRule type="expression" dxfId="14021" priority="13323" stopIfTrue="1">
      <formula>$B517=""</formula>
    </cfRule>
  </conditionalFormatting>
  <conditionalFormatting sqref="I517:I525">
    <cfRule type="expression" dxfId="14020" priority="13322" stopIfTrue="1">
      <formula>$B517=""</formula>
    </cfRule>
  </conditionalFormatting>
  <conditionalFormatting sqref="I517:I525">
    <cfRule type="expression" dxfId="14019" priority="13321" stopIfTrue="1">
      <formula>$B517=""</formula>
    </cfRule>
  </conditionalFormatting>
  <conditionalFormatting sqref="D517:H518">
    <cfRule type="expression" dxfId="14018" priority="13320" stopIfTrue="1">
      <formula>$B517=""</formula>
    </cfRule>
  </conditionalFormatting>
  <conditionalFormatting sqref="I517:I525">
    <cfRule type="expression" dxfId="14017" priority="13319" stopIfTrue="1">
      <formula>$B517=""</formula>
    </cfRule>
  </conditionalFormatting>
  <conditionalFormatting sqref="I517:I525">
    <cfRule type="expression" dxfId="14016" priority="13318" stopIfTrue="1">
      <formula>$B517=""</formula>
    </cfRule>
  </conditionalFormatting>
  <conditionalFormatting sqref="I517:I525">
    <cfRule type="expression" dxfId="14015" priority="13317" stopIfTrue="1">
      <formula>$B517=""</formula>
    </cfRule>
  </conditionalFormatting>
  <conditionalFormatting sqref="J517:M518">
    <cfRule type="expression" dxfId="14014" priority="13316" stopIfTrue="1">
      <formula>$B517=""</formula>
    </cfRule>
  </conditionalFormatting>
  <conditionalFormatting sqref="D517:M518 I518:I525">
    <cfRule type="expression" dxfId="14013" priority="13315" stopIfTrue="1">
      <formula>$B517=""</formula>
    </cfRule>
  </conditionalFormatting>
  <conditionalFormatting sqref="D517:M518 I518:I525">
    <cfRule type="expression" dxfId="14012" priority="13314" stopIfTrue="1">
      <formula>$B517=""</formula>
    </cfRule>
  </conditionalFormatting>
  <conditionalFormatting sqref="I517:I525">
    <cfRule type="expression" dxfId="14011" priority="13313" stopIfTrue="1">
      <formula>$B517=""</formula>
    </cfRule>
  </conditionalFormatting>
  <conditionalFormatting sqref="D517:H518">
    <cfRule type="expression" dxfId="14010" priority="13312" stopIfTrue="1">
      <formula>$B517=""</formula>
    </cfRule>
  </conditionalFormatting>
  <conditionalFormatting sqref="J517:M518">
    <cfRule type="expression" dxfId="14009" priority="13311" stopIfTrue="1">
      <formula>$B517=""</formula>
    </cfRule>
  </conditionalFormatting>
  <conditionalFormatting sqref="J517:M517">
    <cfRule type="expression" dxfId="14008" priority="13310" stopIfTrue="1">
      <formula>$B517=""</formula>
    </cfRule>
  </conditionalFormatting>
  <conditionalFormatting sqref="I518">
    <cfRule type="expression" dxfId="14007" priority="13309" stopIfTrue="1">
      <formula>$B518=""</formula>
    </cfRule>
  </conditionalFormatting>
  <conditionalFormatting sqref="I518">
    <cfRule type="expression" dxfId="14006" priority="13308" stopIfTrue="1">
      <formula>$B518=""</formula>
    </cfRule>
  </conditionalFormatting>
  <conditionalFormatting sqref="I518">
    <cfRule type="expression" dxfId="14005" priority="13307" stopIfTrue="1">
      <formula>$B518=""</formula>
    </cfRule>
  </conditionalFormatting>
  <conditionalFormatting sqref="D518:H518">
    <cfRule type="expression" dxfId="14004" priority="13306" stopIfTrue="1">
      <formula>$B518=""</formula>
    </cfRule>
  </conditionalFormatting>
  <conditionalFormatting sqref="J518:M518">
    <cfRule type="expression" dxfId="14003" priority="13305" stopIfTrue="1">
      <formula>$B518=""</formula>
    </cfRule>
  </conditionalFormatting>
  <conditionalFormatting sqref="I518">
    <cfRule type="expression" dxfId="14002" priority="13304" stopIfTrue="1">
      <formula>$B518=""</formula>
    </cfRule>
  </conditionalFormatting>
  <conditionalFormatting sqref="I518">
    <cfRule type="expression" dxfId="14001" priority="13303" stopIfTrue="1">
      <formula>$B518=""</formula>
    </cfRule>
  </conditionalFormatting>
  <conditionalFormatting sqref="I517:I525">
    <cfRule type="expression" dxfId="14000" priority="13302" stopIfTrue="1">
      <formula>$B517=""</formula>
    </cfRule>
  </conditionalFormatting>
  <conditionalFormatting sqref="I517:I525">
    <cfRule type="expression" dxfId="13999" priority="13301" stopIfTrue="1">
      <formula>$B517=""</formula>
    </cfRule>
  </conditionalFormatting>
  <conditionalFormatting sqref="I517:I525">
    <cfRule type="expression" dxfId="13998" priority="13300" stopIfTrue="1">
      <formula>$B517=""</formula>
    </cfRule>
  </conditionalFormatting>
  <conditionalFormatting sqref="I517:I525">
    <cfRule type="expression" dxfId="13997" priority="13299" stopIfTrue="1">
      <formula>$B517=""</formula>
    </cfRule>
  </conditionalFormatting>
  <conditionalFormatting sqref="I517:I525">
    <cfRule type="expression" dxfId="13996" priority="13298" stopIfTrue="1">
      <formula>$B517=""</formula>
    </cfRule>
  </conditionalFormatting>
  <conditionalFormatting sqref="I517:I525">
    <cfRule type="expression" dxfId="13995" priority="13297" stopIfTrue="1">
      <formula>$B517=""</formula>
    </cfRule>
  </conditionalFormatting>
  <conditionalFormatting sqref="I517:I525">
    <cfRule type="expression" dxfId="13994" priority="13296" stopIfTrue="1">
      <formula>$B517=""</formula>
    </cfRule>
  </conditionalFormatting>
  <conditionalFormatting sqref="I517:I525">
    <cfRule type="expression" dxfId="13993" priority="13295" stopIfTrue="1">
      <formula>$B517=""</formula>
    </cfRule>
  </conditionalFormatting>
  <conditionalFormatting sqref="I517:I525">
    <cfRule type="expression" dxfId="13992" priority="13294" stopIfTrue="1">
      <formula>$B517=""</formula>
    </cfRule>
  </conditionalFormatting>
  <conditionalFormatting sqref="I517:I525">
    <cfRule type="expression" dxfId="13991" priority="13293" stopIfTrue="1">
      <formula>$B517=""</formula>
    </cfRule>
  </conditionalFormatting>
  <conditionalFormatting sqref="I517:I525">
    <cfRule type="expression" dxfId="13990" priority="13292" stopIfTrue="1">
      <formula>$B517=""</formula>
    </cfRule>
  </conditionalFormatting>
  <conditionalFormatting sqref="I517:I525">
    <cfRule type="expression" dxfId="13989" priority="13291" stopIfTrue="1">
      <formula>$B517=""</formula>
    </cfRule>
  </conditionalFormatting>
  <conditionalFormatting sqref="I517:I525">
    <cfRule type="expression" dxfId="13988" priority="13290" stopIfTrue="1">
      <formula>$B517=""</formula>
    </cfRule>
  </conditionalFormatting>
  <conditionalFormatting sqref="D512:H512">
    <cfRule type="expression" dxfId="13987" priority="13289" stopIfTrue="1">
      <formula>$B512=""</formula>
    </cfRule>
  </conditionalFormatting>
  <conditionalFormatting sqref="J512:M512">
    <cfRule type="expression" dxfId="13986" priority="13288" stopIfTrue="1">
      <formula>$B512=""</formula>
    </cfRule>
  </conditionalFormatting>
  <conditionalFormatting sqref="D512:M512">
    <cfRule type="expression" dxfId="13985" priority="13287" stopIfTrue="1">
      <formula>$B512=""</formula>
    </cfRule>
  </conditionalFormatting>
  <conditionalFormatting sqref="D512:M512">
    <cfRule type="expression" dxfId="13984" priority="13286" stopIfTrue="1">
      <formula>$B512=""</formula>
    </cfRule>
  </conditionalFormatting>
  <conditionalFormatting sqref="I512">
    <cfRule type="expression" dxfId="13983" priority="13285" stopIfTrue="1">
      <formula>$B512=""</formula>
    </cfRule>
  </conditionalFormatting>
  <conditionalFormatting sqref="D512:H512">
    <cfRule type="expression" dxfId="13982" priority="13284" stopIfTrue="1">
      <formula>$B512=""</formula>
    </cfRule>
  </conditionalFormatting>
  <conditionalFormatting sqref="J512:M512">
    <cfRule type="expression" dxfId="13981" priority="13283" stopIfTrue="1">
      <formula>$B512=""</formula>
    </cfRule>
  </conditionalFormatting>
  <conditionalFormatting sqref="J512:M512">
    <cfRule type="expression" dxfId="13980" priority="13282" stopIfTrue="1">
      <formula>$B512=""</formula>
    </cfRule>
  </conditionalFormatting>
  <conditionalFormatting sqref="I512">
    <cfRule type="expression" dxfId="13979" priority="13281" stopIfTrue="1">
      <formula>$B512=""</formula>
    </cfRule>
  </conditionalFormatting>
  <conditionalFormatting sqref="I512">
    <cfRule type="expression" dxfId="13978" priority="13280" stopIfTrue="1">
      <formula>$B512=""</formula>
    </cfRule>
  </conditionalFormatting>
  <conditionalFormatting sqref="I512">
    <cfRule type="expression" dxfId="13977" priority="13279" stopIfTrue="1">
      <formula>$B512=""</formula>
    </cfRule>
  </conditionalFormatting>
  <conditionalFormatting sqref="I512">
    <cfRule type="expression" dxfId="13976" priority="13278" stopIfTrue="1">
      <formula>$B512=""</formula>
    </cfRule>
  </conditionalFormatting>
  <conditionalFormatting sqref="I512">
    <cfRule type="expression" dxfId="13975" priority="13277" stopIfTrue="1">
      <formula>$B512=""</formula>
    </cfRule>
  </conditionalFormatting>
  <conditionalFormatting sqref="I512">
    <cfRule type="expression" dxfId="13974" priority="13276" stopIfTrue="1">
      <formula>$B512=""</formula>
    </cfRule>
  </conditionalFormatting>
  <conditionalFormatting sqref="I512">
    <cfRule type="expression" dxfId="13973" priority="13275" stopIfTrue="1">
      <formula>$B512=""</formula>
    </cfRule>
  </conditionalFormatting>
  <conditionalFormatting sqref="I512">
    <cfRule type="expression" dxfId="13972" priority="13274" stopIfTrue="1">
      <formula>$B512=""</formula>
    </cfRule>
  </conditionalFormatting>
  <conditionalFormatting sqref="I512">
    <cfRule type="expression" dxfId="13971" priority="13273" stopIfTrue="1">
      <formula>$B512=""</formula>
    </cfRule>
  </conditionalFormatting>
  <conditionalFormatting sqref="I512">
    <cfRule type="expression" dxfId="13970" priority="13272" stopIfTrue="1">
      <formula>$B512=""</formula>
    </cfRule>
  </conditionalFormatting>
  <conditionalFormatting sqref="I512">
    <cfRule type="expression" dxfId="13969" priority="13271" stopIfTrue="1">
      <formula>$B512=""</formula>
    </cfRule>
  </conditionalFormatting>
  <conditionalFormatting sqref="I512">
    <cfRule type="expression" dxfId="13968" priority="13270" stopIfTrue="1">
      <formula>$B512=""</formula>
    </cfRule>
  </conditionalFormatting>
  <conditionalFormatting sqref="I512">
    <cfRule type="expression" dxfId="13967" priority="13269" stopIfTrue="1">
      <formula>$B512=""</formula>
    </cfRule>
  </conditionalFormatting>
  <conditionalFormatting sqref="I512">
    <cfRule type="expression" dxfId="13966" priority="13268" stopIfTrue="1">
      <formula>$B512=""</formula>
    </cfRule>
  </conditionalFormatting>
  <conditionalFormatting sqref="I512">
    <cfRule type="expression" dxfId="13965" priority="13267" stopIfTrue="1">
      <formula>$B512=""</formula>
    </cfRule>
  </conditionalFormatting>
  <conditionalFormatting sqref="I512">
    <cfRule type="expression" dxfId="13964" priority="13266" stopIfTrue="1">
      <formula>$B512=""</formula>
    </cfRule>
  </conditionalFormatting>
  <conditionalFormatting sqref="I512">
    <cfRule type="expression" dxfId="13963" priority="13265" stopIfTrue="1">
      <formula>$B512=""</formula>
    </cfRule>
  </conditionalFormatting>
  <conditionalFormatting sqref="I512">
    <cfRule type="expression" dxfId="13962" priority="13264" stopIfTrue="1">
      <formula>$B512=""</formula>
    </cfRule>
  </conditionalFormatting>
  <conditionalFormatting sqref="I512">
    <cfRule type="expression" dxfId="13961" priority="13263" stopIfTrue="1">
      <formula>$B512=""</formula>
    </cfRule>
  </conditionalFormatting>
  <conditionalFormatting sqref="D520:M539 I534:I569">
    <cfRule type="expression" dxfId="13960" priority="13262" stopIfTrue="1">
      <formula>$B520=""</formula>
    </cfRule>
  </conditionalFormatting>
  <conditionalFormatting sqref="M534:M539">
    <cfRule type="expression" dxfId="13959" priority="13261" stopIfTrue="1">
      <formula>$B534=""</formula>
    </cfRule>
  </conditionalFormatting>
  <conditionalFormatting sqref="M531:M532">
    <cfRule type="expression" dxfId="13958" priority="13260" stopIfTrue="1">
      <formula>$B531=""</formula>
    </cfRule>
  </conditionalFormatting>
  <conditionalFormatting sqref="M521">
    <cfRule type="expression" dxfId="13957" priority="13259" stopIfTrue="1">
      <formula>$B521=""</formula>
    </cfRule>
  </conditionalFormatting>
  <conditionalFormatting sqref="M522:M530">
    <cfRule type="expression" dxfId="13956" priority="13258" stopIfTrue="1">
      <formula>$B522=""</formula>
    </cfRule>
  </conditionalFormatting>
  <conditionalFormatting sqref="M522:M530">
    <cfRule type="expression" dxfId="13955" priority="13257" stopIfTrue="1">
      <formula>$B522=""</formula>
    </cfRule>
  </conditionalFormatting>
  <conditionalFormatting sqref="M522:M527">
    <cfRule type="expression" dxfId="13954" priority="13256" stopIfTrue="1">
      <formula>$B522=""</formula>
    </cfRule>
  </conditionalFormatting>
  <conditionalFormatting sqref="M528:M529">
    <cfRule type="expression" dxfId="13953" priority="13255" stopIfTrue="1">
      <formula>$B528=""</formula>
    </cfRule>
  </conditionalFormatting>
  <conditionalFormatting sqref="M530">
    <cfRule type="expression" dxfId="13952" priority="13254" stopIfTrue="1">
      <formula>$B530=""</formula>
    </cfRule>
  </conditionalFormatting>
  <conditionalFormatting sqref="M524:M527">
    <cfRule type="expression" dxfId="13951" priority="13253" stopIfTrue="1">
      <formula>$B524=""</formula>
    </cfRule>
  </conditionalFormatting>
  <conditionalFormatting sqref="M528">
    <cfRule type="expression" dxfId="13950" priority="13252" stopIfTrue="1">
      <formula>$B528=""</formula>
    </cfRule>
  </conditionalFormatting>
  <conditionalFormatting sqref="M529:M530">
    <cfRule type="expression" dxfId="13949" priority="13251" stopIfTrue="1">
      <formula>$B529=""</formula>
    </cfRule>
  </conditionalFormatting>
  <conditionalFormatting sqref="M531:M532">
    <cfRule type="expression" dxfId="13948" priority="13250" stopIfTrue="1">
      <formula>$B531=""</formula>
    </cfRule>
  </conditionalFormatting>
  <conditionalFormatting sqref="M531:M532">
    <cfRule type="expression" dxfId="13947" priority="13249" stopIfTrue="1">
      <formula>$B531=""</formula>
    </cfRule>
  </conditionalFormatting>
  <conditionalFormatting sqref="M531:M532">
    <cfRule type="expression" dxfId="13946" priority="13248" stopIfTrue="1">
      <formula>$B531=""</formula>
    </cfRule>
  </conditionalFormatting>
  <conditionalFormatting sqref="M531:M532">
    <cfRule type="expression" dxfId="13945" priority="13247" stopIfTrue="1">
      <formula>$B531=""</formula>
    </cfRule>
  </conditionalFormatting>
  <conditionalFormatting sqref="M532">
    <cfRule type="expression" dxfId="13944" priority="13246" stopIfTrue="1">
      <formula>$B532=""</formula>
    </cfRule>
  </conditionalFormatting>
  <conditionalFormatting sqref="I520:I525 I531:I569">
    <cfRule type="expression" dxfId="13943" priority="13245" stopIfTrue="1">
      <formula>$B520=""</formula>
    </cfRule>
  </conditionalFormatting>
  <conditionalFormatting sqref="I520:I525 I531:I569">
    <cfRule type="expression" dxfId="13942" priority="13244" stopIfTrue="1">
      <formula>$B520=""</formula>
    </cfRule>
  </conditionalFormatting>
  <conditionalFormatting sqref="K527:K529 K531 K533 K535 K537 K539 K521 K523 K525">
    <cfRule type="expression" dxfId="13941" priority="13243" stopIfTrue="1">
      <formula>$B521=""</formula>
    </cfRule>
  </conditionalFormatting>
  <conditionalFormatting sqref="K529">
    <cfRule type="expression" dxfId="13940" priority="13242" stopIfTrue="1">
      <formula>$B529=""</formula>
    </cfRule>
  </conditionalFormatting>
  <conditionalFormatting sqref="K527 K529 K531 K533 K535 K537 K539 K521 K523 K525">
    <cfRule type="expression" dxfId="13939" priority="13241" stopIfTrue="1">
      <formula>$B521=""</formula>
    </cfRule>
  </conditionalFormatting>
  <conditionalFormatting sqref="K528:K529">
    <cfRule type="expression" dxfId="13938" priority="13240" stopIfTrue="1">
      <formula>$B528=""</formula>
    </cfRule>
  </conditionalFormatting>
  <conditionalFormatting sqref="K529:K537">
    <cfRule type="expression" dxfId="13937" priority="13239" stopIfTrue="1">
      <formula>$B529=""</formula>
    </cfRule>
  </conditionalFormatting>
  <conditionalFormatting sqref="K529:K537">
    <cfRule type="expression" dxfId="13936" priority="13238" stopIfTrue="1">
      <formula>$B529=""</formula>
    </cfRule>
  </conditionalFormatting>
  <conditionalFormatting sqref="K529:K537">
    <cfRule type="expression" dxfId="13935" priority="13237" stopIfTrue="1">
      <formula>$B529=""</formula>
    </cfRule>
  </conditionalFormatting>
  <conditionalFormatting sqref="K529:K533">
    <cfRule type="expression" dxfId="13934" priority="13236" stopIfTrue="1">
      <formula>$B529=""</formula>
    </cfRule>
  </conditionalFormatting>
  <conditionalFormatting sqref="K534:K535">
    <cfRule type="expression" dxfId="13933" priority="13235" stopIfTrue="1">
      <formula>$B534=""</formula>
    </cfRule>
  </conditionalFormatting>
  <conditionalFormatting sqref="K530:K533">
    <cfRule type="expression" dxfId="13932" priority="13234" stopIfTrue="1">
      <formula>$B530=""</formula>
    </cfRule>
  </conditionalFormatting>
  <conditionalFormatting sqref="K534">
    <cfRule type="expression" dxfId="13931" priority="13233" stopIfTrue="1">
      <formula>$B534=""</formula>
    </cfRule>
  </conditionalFormatting>
  <conditionalFormatting sqref="K535">
    <cfRule type="expression" dxfId="13930" priority="13232" stopIfTrue="1">
      <formula>$B535=""</formula>
    </cfRule>
  </conditionalFormatting>
  <conditionalFormatting sqref="K535">
    <cfRule type="expression" dxfId="13929" priority="13231" stopIfTrue="1">
      <formula>$B535=""</formula>
    </cfRule>
  </conditionalFormatting>
  <conditionalFormatting sqref="K536:K537">
    <cfRule type="expression" dxfId="13928" priority="13230" stopIfTrue="1">
      <formula>$B536=""</formula>
    </cfRule>
  </conditionalFormatting>
  <conditionalFormatting sqref="K535">
    <cfRule type="expression" dxfId="13927" priority="13229" stopIfTrue="1">
      <formula>$B535=""</formula>
    </cfRule>
  </conditionalFormatting>
  <conditionalFormatting sqref="K536">
    <cfRule type="expression" dxfId="13926" priority="13228" stopIfTrue="1">
      <formula>$B536=""</formula>
    </cfRule>
  </conditionalFormatting>
  <conditionalFormatting sqref="K537">
    <cfRule type="expression" dxfId="13925" priority="13227" stopIfTrue="1">
      <formula>$B537=""</formula>
    </cfRule>
  </conditionalFormatting>
  <conditionalFormatting sqref="K537:K539">
    <cfRule type="expression" dxfId="13924" priority="13226" stopIfTrue="1">
      <formula>$B537=""</formula>
    </cfRule>
  </conditionalFormatting>
  <conditionalFormatting sqref="K537:K539">
    <cfRule type="expression" dxfId="13923" priority="13225" stopIfTrue="1">
      <formula>$B537=""</formula>
    </cfRule>
  </conditionalFormatting>
  <conditionalFormatting sqref="K537:K539">
    <cfRule type="expression" dxfId="13922" priority="13224" stopIfTrue="1">
      <formula>$B537=""</formula>
    </cfRule>
  </conditionalFormatting>
  <conditionalFormatting sqref="K537:K539">
    <cfRule type="expression" dxfId="13921" priority="13223" stopIfTrue="1">
      <formula>$B537=""</formula>
    </cfRule>
  </conditionalFormatting>
  <conditionalFormatting sqref="K521">
    <cfRule type="expression" dxfId="13920" priority="13222" stopIfTrue="1">
      <formula>$B521=""</formula>
    </cfRule>
  </conditionalFormatting>
  <conditionalFormatting sqref="K537:K539">
    <cfRule type="expression" dxfId="13919" priority="13221" stopIfTrue="1">
      <formula>$B537=""</formula>
    </cfRule>
  </conditionalFormatting>
  <conditionalFormatting sqref="K520:K521">
    <cfRule type="expression" dxfId="13918" priority="13220" stopIfTrue="1">
      <formula>$B520=""</formula>
    </cfRule>
  </conditionalFormatting>
  <conditionalFormatting sqref="K521:K525">
    <cfRule type="expression" dxfId="13917" priority="13219" stopIfTrue="1">
      <formula>$B521=""</formula>
    </cfRule>
  </conditionalFormatting>
  <conditionalFormatting sqref="K521:K525">
    <cfRule type="expression" dxfId="13916" priority="13218" stopIfTrue="1">
      <formula>$B521=""</formula>
    </cfRule>
  </conditionalFormatting>
  <conditionalFormatting sqref="K521:K525">
    <cfRule type="expression" dxfId="13915" priority="13217" stopIfTrue="1">
      <formula>$B521=""</formula>
    </cfRule>
  </conditionalFormatting>
  <conditionalFormatting sqref="K521:K525">
    <cfRule type="expression" dxfId="13914" priority="13216" stopIfTrue="1">
      <formula>$B521=""</formula>
    </cfRule>
  </conditionalFormatting>
  <conditionalFormatting sqref="K522:K525">
    <cfRule type="expression" dxfId="13913" priority="13215" stopIfTrue="1">
      <formula>$B522=""</formula>
    </cfRule>
  </conditionalFormatting>
  <conditionalFormatting sqref="I520">
    <cfRule type="expression" dxfId="13912" priority="13214" stopIfTrue="1">
      <formula>$B520=""</formula>
    </cfRule>
  </conditionalFormatting>
  <conditionalFormatting sqref="I520">
    <cfRule type="expression" dxfId="13911" priority="13213" stopIfTrue="1">
      <formula>$B520=""</formula>
    </cfRule>
  </conditionalFormatting>
  <conditionalFormatting sqref="I520">
    <cfRule type="expression" dxfId="13910" priority="13212" stopIfTrue="1">
      <formula>$B520=""</formula>
    </cfRule>
  </conditionalFormatting>
  <conditionalFormatting sqref="D520:H520">
    <cfRule type="expression" dxfId="13909" priority="13211" stopIfTrue="1">
      <formula>$B520=""</formula>
    </cfRule>
  </conditionalFormatting>
  <conditionalFormatting sqref="J520:M520">
    <cfRule type="expression" dxfId="13908" priority="13210" stopIfTrue="1">
      <formula>$B520=""</formula>
    </cfRule>
  </conditionalFormatting>
  <conditionalFormatting sqref="I520">
    <cfRule type="expression" dxfId="13907" priority="13209" stopIfTrue="1">
      <formula>$B520=""</formula>
    </cfRule>
  </conditionalFormatting>
  <conditionalFormatting sqref="I520">
    <cfRule type="expression" dxfId="13906" priority="13208" stopIfTrue="1">
      <formula>$B520=""</formula>
    </cfRule>
  </conditionalFormatting>
  <conditionalFormatting sqref="J520:M520">
    <cfRule type="expression" dxfId="13905" priority="13207" stopIfTrue="1">
      <formula>$B520=""</formula>
    </cfRule>
  </conditionalFormatting>
  <conditionalFormatting sqref="J521:M522">
    <cfRule type="expression" dxfId="13904" priority="13206" stopIfTrue="1">
      <formula>$B521=""</formula>
    </cfRule>
  </conditionalFormatting>
  <conditionalFormatting sqref="J520:M520">
    <cfRule type="expression" dxfId="13903" priority="13205" stopIfTrue="1">
      <formula>$B520=""</formula>
    </cfRule>
  </conditionalFormatting>
  <conditionalFormatting sqref="J521:M521">
    <cfRule type="expression" dxfId="13902" priority="13204" stopIfTrue="1">
      <formula>$B521=""</formula>
    </cfRule>
  </conditionalFormatting>
  <conditionalFormatting sqref="I522">
    <cfRule type="expression" dxfId="13901" priority="13203" stopIfTrue="1">
      <formula>$B522=""</formula>
    </cfRule>
  </conditionalFormatting>
  <conditionalFormatting sqref="I522">
    <cfRule type="expression" dxfId="13900" priority="13202" stopIfTrue="1">
      <formula>$B522=""</formula>
    </cfRule>
  </conditionalFormatting>
  <conditionalFormatting sqref="I522">
    <cfRule type="expression" dxfId="13899" priority="13201" stopIfTrue="1">
      <formula>$B522=""</formula>
    </cfRule>
  </conditionalFormatting>
  <conditionalFormatting sqref="D522:H522">
    <cfRule type="expression" dxfId="13898" priority="13200" stopIfTrue="1">
      <formula>$B522=""</formula>
    </cfRule>
  </conditionalFormatting>
  <conditionalFormatting sqref="J522:M522">
    <cfRule type="expression" dxfId="13897" priority="13199" stopIfTrue="1">
      <formula>$B522=""</formula>
    </cfRule>
  </conditionalFormatting>
  <conditionalFormatting sqref="I522">
    <cfRule type="expression" dxfId="13896" priority="13198" stopIfTrue="1">
      <formula>$B522=""</formula>
    </cfRule>
  </conditionalFormatting>
  <conditionalFormatting sqref="I522">
    <cfRule type="expression" dxfId="13895" priority="13197" stopIfTrue="1">
      <formula>$B522=""</formula>
    </cfRule>
  </conditionalFormatting>
  <conditionalFormatting sqref="I522:I527">
    <cfRule type="expression" dxfId="13894" priority="13196" stopIfTrue="1">
      <formula>$B522=""</formula>
    </cfRule>
  </conditionalFormatting>
  <conditionalFormatting sqref="I522:I527">
    <cfRule type="expression" dxfId="13893" priority="13195" stopIfTrue="1">
      <formula>$B522=""</formula>
    </cfRule>
  </conditionalFormatting>
  <conditionalFormatting sqref="I522:I527">
    <cfRule type="expression" dxfId="13892" priority="13194" stopIfTrue="1">
      <formula>$B522=""</formula>
    </cfRule>
  </conditionalFormatting>
  <conditionalFormatting sqref="I522:I527">
    <cfRule type="expression" dxfId="13891" priority="13193" stopIfTrue="1">
      <formula>$B522=""</formula>
    </cfRule>
  </conditionalFormatting>
  <conditionalFormatting sqref="I522:I527">
    <cfRule type="expression" dxfId="13890" priority="13192" stopIfTrue="1">
      <formula>$B522=""</formula>
    </cfRule>
  </conditionalFormatting>
  <conditionalFormatting sqref="I522:I527">
    <cfRule type="expression" dxfId="13889" priority="13191" stopIfTrue="1">
      <formula>$B522=""</formula>
    </cfRule>
  </conditionalFormatting>
  <conditionalFormatting sqref="I522:I527">
    <cfRule type="expression" dxfId="13888" priority="13190" stopIfTrue="1">
      <formula>$B522=""</formula>
    </cfRule>
  </conditionalFormatting>
  <conditionalFormatting sqref="I522:I527">
    <cfRule type="expression" dxfId="13887" priority="13189" stopIfTrue="1">
      <formula>$B522=""</formula>
    </cfRule>
  </conditionalFormatting>
  <conditionalFormatting sqref="I522:I527">
    <cfRule type="expression" dxfId="13886" priority="13188" stopIfTrue="1">
      <formula>$B522=""</formula>
    </cfRule>
  </conditionalFormatting>
  <conditionalFormatting sqref="I522:I527">
    <cfRule type="expression" dxfId="13885" priority="13187" stopIfTrue="1">
      <formula>$B522=""</formula>
    </cfRule>
  </conditionalFormatting>
  <conditionalFormatting sqref="I522:I527">
    <cfRule type="expression" dxfId="13884" priority="13186" stopIfTrue="1">
      <formula>$B522=""</formula>
    </cfRule>
  </conditionalFormatting>
  <conditionalFormatting sqref="I522:I527">
    <cfRule type="expression" dxfId="13883" priority="13185" stopIfTrue="1">
      <formula>$B522=""</formula>
    </cfRule>
  </conditionalFormatting>
  <conditionalFormatting sqref="I522:I527">
    <cfRule type="expression" dxfId="13882" priority="13184" stopIfTrue="1">
      <formula>$B522=""</formula>
    </cfRule>
  </conditionalFormatting>
  <conditionalFormatting sqref="I522:I527">
    <cfRule type="expression" dxfId="13881" priority="13183" stopIfTrue="1">
      <formula>$B522=""</formula>
    </cfRule>
  </conditionalFormatting>
  <conditionalFormatting sqref="I522:I527">
    <cfRule type="expression" dxfId="13880" priority="13182" stopIfTrue="1">
      <formula>$B522=""</formula>
    </cfRule>
  </conditionalFormatting>
  <conditionalFormatting sqref="I522:I527">
    <cfRule type="expression" dxfId="13879" priority="13181" stopIfTrue="1">
      <formula>$B522=""</formula>
    </cfRule>
  </conditionalFormatting>
  <conditionalFormatting sqref="I522:I527">
    <cfRule type="expression" dxfId="13878" priority="13180" stopIfTrue="1">
      <formula>$B522=""</formula>
    </cfRule>
  </conditionalFormatting>
  <conditionalFormatting sqref="I522:I527">
    <cfRule type="expression" dxfId="13877" priority="13179" stopIfTrue="1">
      <formula>$B522=""</formula>
    </cfRule>
  </conditionalFormatting>
  <conditionalFormatting sqref="I522:I527">
    <cfRule type="expression" dxfId="13876" priority="13178" stopIfTrue="1">
      <formula>$B522=""</formula>
    </cfRule>
  </conditionalFormatting>
  <conditionalFormatting sqref="D524:H533">
    <cfRule type="expression" dxfId="13875" priority="13177" stopIfTrue="1">
      <formula>$B524=""</formula>
    </cfRule>
  </conditionalFormatting>
  <conditionalFormatting sqref="I522:I569">
    <cfRule type="expression" dxfId="13874" priority="13176" stopIfTrue="1">
      <formula>$B522=""</formula>
    </cfRule>
  </conditionalFormatting>
  <conditionalFormatting sqref="I522:I569">
    <cfRule type="expression" dxfId="13873" priority="13175" stopIfTrue="1">
      <formula>$B522=""</formula>
    </cfRule>
  </conditionalFormatting>
  <conditionalFormatting sqref="I522:I569">
    <cfRule type="expression" dxfId="13872" priority="13174" stopIfTrue="1">
      <formula>$B522=""</formula>
    </cfRule>
  </conditionalFormatting>
  <conditionalFormatting sqref="J522:M528">
    <cfRule type="expression" dxfId="13871" priority="13173" stopIfTrue="1">
      <formula>$B522=""</formula>
    </cfRule>
  </conditionalFormatting>
  <conditionalFormatting sqref="D522:M528 I529:I569">
    <cfRule type="expression" dxfId="13870" priority="13172" stopIfTrue="1">
      <formula>$B522=""</formula>
    </cfRule>
  </conditionalFormatting>
  <conditionalFormatting sqref="D522:M528 I529:I569">
    <cfRule type="expression" dxfId="13869" priority="13171" stopIfTrue="1">
      <formula>$B522=""</formula>
    </cfRule>
  </conditionalFormatting>
  <conditionalFormatting sqref="I522:I569">
    <cfRule type="expression" dxfId="13868" priority="13170" stopIfTrue="1">
      <formula>$B522=""</formula>
    </cfRule>
  </conditionalFormatting>
  <conditionalFormatting sqref="D522:H522">
    <cfRule type="expression" dxfId="13867" priority="13169" stopIfTrue="1">
      <formula>$B522=""</formula>
    </cfRule>
  </conditionalFormatting>
  <conditionalFormatting sqref="D523:H527">
    <cfRule type="expression" dxfId="13866" priority="13168" stopIfTrue="1">
      <formula>$B523=""</formula>
    </cfRule>
  </conditionalFormatting>
  <conditionalFormatting sqref="J522:M525">
    <cfRule type="expression" dxfId="13865" priority="13167" stopIfTrue="1">
      <formula>$B522=""</formula>
    </cfRule>
  </conditionalFormatting>
  <conditionalFormatting sqref="J526:M527">
    <cfRule type="expression" dxfId="13864" priority="13166" stopIfTrue="1">
      <formula>$B526=""</formula>
    </cfRule>
  </conditionalFormatting>
  <conditionalFormatting sqref="D528:H528">
    <cfRule type="expression" dxfId="13863" priority="13165" stopIfTrue="1">
      <formula>$B528=""</formula>
    </cfRule>
  </conditionalFormatting>
  <conditionalFormatting sqref="J528:M528">
    <cfRule type="expression" dxfId="13862" priority="13164" stopIfTrue="1">
      <formula>$B528=""</formula>
    </cfRule>
  </conditionalFormatting>
  <conditionalFormatting sqref="D522:H523">
    <cfRule type="expression" dxfId="13861" priority="13163" stopIfTrue="1">
      <formula>$B522=""</formula>
    </cfRule>
  </conditionalFormatting>
  <conditionalFormatting sqref="J522:M525">
    <cfRule type="expression" dxfId="13860" priority="13162" stopIfTrue="1">
      <formula>$B522=""</formula>
    </cfRule>
  </conditionalFormatting>
  <conditionalFormatting sqref="J526:M526">
    <cfRule type="expression" dxfId="13859" priority="13161" stopIfTrue="1">
      <formula>$B526=""</formula>
    </cfRule>
  </conditionalFormatting>
  <conditionalFormatting sqref="I527">
    <cfRule type="expression" dxfId="13858" priority="13160" stopIfTrue="1">
      <formula>$B527=""</formula>
    </cfRule>
  </conditionalFormatting>
  <conditionalFormatting sqref="I527">
    <cfRule type="expression" dxfId="13857" priority="13159" stopIfTrue="1">
      <formula>$B527=""</formula>
    </cfRule>
  </conditionalFormatting>
  <conditionalFormatting sqref="I527">
    <cfRule type="expression" dxfId="13856" priority="13158" stopIfTrue="1">
      <formula>$B527=""</formula>
    </cfRule>
  </conditionalFormatting>
  <conditionalFormatting sqref="D527:H528">
    <cfRule type="expression" dxfId="13855" priority="13157" stopIfTrue="1">
      <formula>$B527=""</formula>
    </cfRule>
  </conditionalFormatting>
  <conditionalFormatting sqref="J527:M528">
    <cfRule type="expression" dxfId="13854" priority="13156" stopIfTrue="1">
      <formula>$B527=""</formula>
    </cfRule>
  </conditionalFormatting>
  <conditionalFormatting sqref="I527">
    <cfRule type="expression" dxfId="13853" priority="13155" stopIfTrue="1">
      <formula>$B527=""</formula>
    </cfRule>
  </conditionalFormatting>
  <conditionalFormatting sqref="I527">
    <cfRule type="expression" dxfId="13852" priority="13154" stopIfTrue="1">
      <formula>$B527=""</formula>
    </cfRule>
  </conditionalFormatting>
  <conditionalFormatting sqref="J528:M533">
    <cfRule type="expression" dxfId="13851" priority="13153" stopIfTrue="1">
      <formula>$B528=""</formula>
    </cfRule>
  </conditionalFormatting>
  <conditionalFormatting sqref="D528:M534 I534:I569">
    <cfRule type="expression" dxfId="13850" priority="13152" stopIfTrue="1">
      <formula>$B528=""</formula>
    </cfRule>
  </conditionalFormatting>
  <conditionalFormatting sqref="D528:M534 I534:I569">
    <cfRule type="expression" dxfId="13849" priority="13151" stopIfTrue="1">
      <formula>$B528=""</formula>
    </cfRule>
  </conditionalFormatting>
  <conditionalFormatting sqref="I528:I569">
    <cfRule type="expression" dxfId="13848" priority="13150" stopIfTrue="1">
      <formula>$B528=""</formula>
    </cfRule>
  </conditionalFormatting>
  <conditionalFormatting sqref="D528:H529">
    <cfRule type="expression" dxfId="13847" priority="13149" stopIfTrue="1">
      <formula>$B528=""</formula>
    </cfRule>
  </conditionalFormatting>
  <conditionalFormatting sqref="D530:H533">
    <cfRule type="expression" dxfId="13846" priority="13148" stopIfTrue="1">
      <formula>$B530=""</formula>
    </cfRule>
  </conditionalFormatting>
  <conditionalFormatting sqref="J528:M532">
    <cfRule type="expression" dxfId="13845" priority="13147" stopIfTrue="1">
      <formula>$B528=""</formula>
    </cfRule>
  </conditionalFormatting>
  <conditionalFormatting sqref="J533:M533">
    <cfRule type="expression" dxfId="13844" priority="13146" stopIfTrue="1">
      <formula>$B533=""</formula>
    </cfRule>
  </conditionalFormatting>
  <conditionalFormatting sqref="D529:H530">
    <cfRule type="expression" dxfId="13843" priority="13145" stopIfTrue="1">
      <formula>$B529=""</formula>
    </cfRule>
  </conditionalFormatting>
  <conditionalFormatting sqref="J529:M532">
    <cfRule type="expression" dxfId="13842" priority="13144" stopIfTrue="1">
      <formula>$B529=""</formula>
    </cfRule>
  </conditionalFormatting>
  <conditionalFormatting sqref="J533:M533">
    <cfRule type="expression" dxfId="13841" priority="13143" stopIfTrue="1">
      <formula>$B533=""</formula>
    </cfRule>
  </conditionalFormatting>
  <conditionalFormatting sqref="I522:I569">
    <cfRule type="expression" dxfId="13840" priority="13142" stopIfTrue="1">
      <formula>$B522=""</formula>
    </cfRule>
  </conditionalFormatting>
  <conditionalFormatting sqref="I522:I569">
    <cfRule type="expression" dxfId="13839" priority="13141" stopIfTrue="1">
      <formula>$B522=""</formula>
    </cfRule>
  </conditionalFormatting>
  <conditionalFormatting sqref="I522:I569">
    <cfRule type="expression" dxfId="13838" priority="13140" stopIfTrue="1">
      <formula>$B522=""</formula>
    </cfRule>
  </conditionalFormatting>
  <conditionalFormatting sqref="I522:I569">
    <cfRule type="expression" dxfId="13837" priority="13139" stopIfTrue="1">
      <formula>$B522=""</formula>
    </cfRule>
  </conditionalFormatting>
  <conditionalFormatting sqref="I522:I569">
    <cfRule type="expression" dxfId="13836" priority="13138" stopIfTrue="1">
      <formula>$B522=""</formula>
    </cfRule>
  </conditionalFormatting>
  <conditionalFormatting sqref="I529:I531">
    <cfRule type="expression" dxfId="13835" priority="13137" stopIfTrue="1">
      <formula>$B529=""</formula>
    </cfRule>
  </conditionalFormatting>
  <conditionalFormatting sqref="I529:I531">
    <cfRule type="expression" dxfId="13834" priority="13136" stopIfTrue="1">
      <formula>$B529=""</formula>
    </cfRule>
  </conditionalFormatting>
  <conditionalFormatting sqref="I529:I531">
    <cfRule type="expression" dxfId="13833" priority="13135" stopIfTrue="1">
      <formula>$B529=""</formula>
    </cfRule>
  </conditionalFormatting>
  <conditionalFormatting sqref="I522:I569">
    <cfRule type="expression" dxfId="13832" priority="13134" stopIfTrue="1">
      <formula>$B522=""</formula>
    </cfRule>
  </conditionalFormatting>
  <conditionalFormatting sqref="I522:I569">
    <cfRule type="expression" dxfId="13831" priority="13133" stopIfTrue="1">
      <formula>$B522=""</formula>
    </cfRule>
  </conditionalFormatting>
  <conditionalFormatting sqref="I522:I569">
    <cfRule type="expression" dxfId="13830" priority="13132" stopIfTrue="1">
      <formula>$B522=""</formula>
    </cfRule>
  </conditionalFormatting>
  <conditionalFormatting sqref="I522:I569">
    <cfRule type="expression" dxfId="13829" priority="13131" stopIfTrue="1">
      <formula>$B522=""</formula>
    </cfRule>
  </conditionalFormatting>
  <conditionalFormatting sqref="I522:I569">
    <cfRule type="expression" dxfId="13828" priority="13130" stopIfTrue="1">
      <formula>$B522=""</formula>
    </cfRule>
  </conditionalFormatting>
  <conditionalFormatting sqref="I522:I569">
    <cfRule type="expression" dxfId="13827" priority="13129" stopIfTrue="1">
      <formula>$B522=""</formula>
    </cfRule>
  </conditionalFormatting>
  <conditionalFormatting sqref="I522:I569">
    <cfRule type="expression" dxfId="13826" priority="13128" stopIfTrue="1">
      <formula>$B522=""</formula>
    </cfRule>
  </conditionalFormatting>
  <conditionalFormatting sqref="I522:I569">
    <cfRule type="expression" dxfId="13825" priority="13127" stopIfTrue="1">
      <formula>$B522=""</formula>
    </cfRule>
  </conditionalFormatting>
  <conditionalFormatting sqref="I520">
    <cfRule type="expression" dxfId="13824" priority="13126" stopIfTrue="1">
      <formula>$B520=""</formula>
    </cfRule>
  </conditionalFormatting>
  <conditionalFormatting sqref="I520">
    <cfRule type="expression" dxfId="13823" priority="13125" stopIfTrue="1">
      <formula>$B520=""</formula>
    </cfRule>
  </conditionalFormatting>
  <conditionalFormatting sqref="I520">
    <cfRule type="expression" dxfId="13822" priority="13124" stopIfTrue="1">
      <formula>$B520=""</formula>
    </cfRule>
  </conditionalFormatting>
  <conditionalFormatting sqref="D520:H520">
    <cfRule type="expression" dxfId="13821" priority="13123" stopIfTrue="1">
      <formula>$B520=""</formula>
    </cfRule>
  </conditionalFormatting>
  <conditionalFormatting sqref="J520:M520">
    <cfRule type="expression" dxfId="13820" priority="13122" stopIfTrue="1">
      <formula>$B520=""</formula>
    </cfRule>
  </conditionalFormatting>
  <conditionalFormatting sqref="I520">
    <cfRule type="expression" dxfId="13819" priority="13121" stopIfTrue="1">
      <formula>$B520=""</formula>
    </cfRule>
  </conditionalFormatting>
  <conditionalFormatting sqref="I520">
    <cfRule type="expression" dxfId="13818" priority="13120" stopIfTrue="1">
      <formula>$B520=""</formula>
    </cfRule>
  </conditionalFormatting>
  <conditionalFormatting sqref="J520:M520">
    <cfRule type="expression" dxfId="13817" priority="13119" stopIfTrue="1">
      <formula>$B520=""</formula>
    </cfRule>
  </conditionalFormatting>
  <conditionalFormatting sqref="J521:M522">
    <cfRule type="expression" dxfId="13816" priority="13118" stopIfTrue="1">
      <formula>$B521=""</formula>
    </cfRule>
  </conditionalFormatting>
  <conditionalFormatting sqref="J520:M520">
    <cfRule type="expression" dxfId="13815" priority="13117" stopIfTrue="1">
      <formula>$B520=""</formula>
    </cfRule>
  </conditionalFormatting>
  <conditionalFormatting sqref="J521:M521">
    <cfRule type="expression" dxfId="13814" priority="13116" stopIfTrue="1">
      <formula>$B521=""</formula>
    </cfRule>
  </conditionalFormatting>
  <conditionalFormatting sqref="I522">
    <cfRule type="expression" dxfId="13813" priority="13115" stopIfTrue="1">
      <formula>$B522=""</formula>
    </cfRule>
  </conditionalFormatting>
  <conditionalFormatting sqref="I522">
    <cfRule type="expression" dxfId="13812" priority="13114" stopIfTrue="1">
      <formula>$B522=""</formula>
    </cfRule>
  </conditionalFormatting>
  <conditionalFormatting sqref="I522">
    <cfRule type="expression" dxfId="13811" priority="13113" stopIfTrue="1">
      <formula>$B522=""</formula>
    </cfRule>
  </conditionalFormatting>
  <conditionalFormatting sqref="D522:H522">
    <cfRule type="expression" dxfId="13810" priority="13112" stopIfTrue="1">
      <formula>$B522=""</formula>
    </cfRule>
  </conditionalFormatting>
  <conditionalFormatting sqref="J522:M522">
    <cfRule type="expression" dxfId="13809" priority="13111" stopIfTrue="1">
      <formula>$B522=""</formula>
    </cfRule>
  </conditionalFormatting>
  <conditionalFormatting sqref="I522">
    <cfRule type="expression" dxfId="13808" priority="13110" stopIfTrue="1">
      <formula>$B522=""</formula>
    </cfRule>
  </conditionalFormatting>
  <conditionalFormatting sqref="I522">
    <cfRule type="expression" dxfId="13807" priority="13109" stopIfTrue="1">
      <formula>$B522=""</formula>
    </cfRule>
  </conditionalFormatting>
  <conditionalFormatting sqref="I522:I527">
    <cfRule type="expression" dxfId="13806" priority="13108" stopIfTrue="1">
      <formula>$B522=""</formula>
    </cfRule>
  </conditionalFormatting>
  <conditionalFormatting sqref="I522:I527">
    <cfRule type="expression" dxfId="13805" priority="13107" stopIfTrue="1">
      <formula>$B522=""</formula>
    </cfRule>
  </conditionalFormatting>
  <conditionalFormatting sqref="I522:I527">
    <cfRule type="expression" dxfId="13804" priority="13106" stopIfTrue="1">
      <formula>$B522=""</formula>
    </cfRule>
  </conditionalFormatting>
  <conditionalFormatting sqref="I522:I527">
    <cfRule type="expression" dxfId="13803" priority="13105" stopIfTrue="1">
      <formula>$B522=""</formula>
    </cfRule>
  </conditionalFormatting>
  <conditionalFormatting sqref="I522:I527">
    <cfRule type="expression" dxfId="13802" priority="13104" stopIfTrue="1">
      <formula>$B522=""</formula>
    </cfRule>
  </conditionalFormatting>
  <conditionalFormatting sqref="I522:I527">
    <cfRule type="expression" dxfId="13801" priority="13103" stopIfTrue="1">
      <formula>$B522=""</formula>
    </cfRule>
  </conditionalFormatting>
  <conditionalFormatting sqref="I522:I527">
    <cfRule type="expression" dxfId="13800" priority="13102" stopIfTrue="1">
      <formula>$B522=""</formula>
    </cfRule>
  </conditionalFormatting>
  <conditionalFormatting sqref="I522:I527">
    <cfRule type="expression" dxfId="13799" priority="13101" stopIfTrue="1">
      <formula>$B522=""</formula>
    </cfRule>
  </conditionalFormatting>
  <conditionalFormatting sqref="I522:I527">
    <cfRule type="expression" dxfId="13798" priority="13100" stopIfTrue="1">
      <formula>$B522=""</formula>
    </cfRule>
  </conditionalFormatting>
  <conditionalFormatting sqref="I522:I527">
    <cfRule type="expression" dxfId="13797" priority="13099" stopIfTrue="1">
      <formula>$B522=""</formula>
    </cfRule>
  </conditionalFormatting>
  <conditionalFormatting sqref="I522:I527">
    <cfRule type="expression" dxfId="13796" priority="13098" stopIfTrue="1">
      <formula>$B522=""</formula>
    </cfRule>
  </conditionalFormatting>
  <conditionalFormatting sqref="I522:I527">
    <cfRule type="expression" dxfId="13795" priority="13097" stopIfTrue="1">
      <formula>$B522=""</formula>
    </cfRule>
  </conditionalFormatting>
  <conditionalFormatting sqref="I522:I527">
    <cfRule type="expression" dxfId="13794" priority="13096" stopIfTrue="1">
      <formula>$B522=""</formula>
    </cfRule>
  </conditionalFormatting>
  <conditionalFormatting sqref="I522:I527">
    <cfRule type="expression" dxfId="13793" priority="13095" stopIfTrue="1">
      <formula>$B522=""</formula>
    </cfRule>
  </conditionalFormatting>
  <conditionalFormatting sqref="I522:I527">
    <cfRule type="expression" dxfId="13792" priority="13094" stopIfTrue="1">
      <formula>$B522=""</formula>
    </cfRule>
  </conditionalFormatting>
  <conditionalFormatting sqref="I522:I527">
    <cfRule type="expression" dxfId="13791" priority="13093" stopIfTrue="1">
      <formula>$B522=""</formula>
    </cfRule>
  </conditionalFormatting>
  <conditionalFormatting sqref="I522:I527">
    <cfRule type="expression" dxfId="13790" priority="13092" stopIfTrue="1">
      <formula>$B522=""</formula>
    </cfRule>
  </conditionalFormatting>
  <conditionalFormatting sqref="I522:I527">
    <cfRule type="expression" dxfId="13789" priority="13091" stopIfTrue="1">
      <formula>$B522=""</formula>
    </cfRule>
  </conditionalFormatting>
  <conditionalFormatting sqref="I522:I527">
    <cfRule type="expression" dxfId="13788" priority="13090" stopIfTrue="1">
      <formula>$B522=""</formula>
    </cfRule>
  </conditionalFormatting>
  <conditionalFormatting sqref="D524:H533">
    <cfRule type="expression" dxfId="13787" priority="13089" stopIfTrue="1">
      <formula>$B524=""</formula>
    </cfRule>
  </conditionalFormatting>
  <conditionalFormatting sqref="I522:I569">
    <cfRule type="expression" dxfId="13786" priority="13088" stopIfTrue="1">
      <formula>$B522=""</formula>
    </cfRule>
  </conditionalFormatting>
  <conditionalFormatting sqref="I522:I569">
    <cfRule type="expression" dxfId="13785" priority="13087" stopIfTrue="1">
      <formula>$B522=""</formula>
    </cfRule>
  </conditionalFormatting>
  <conditionalFormatting sqref="I522:I569">
    <cfRule type="expression" dxfId="13784" priority="13086" stopIfTrue="1">
      <formula>$B522=""</formula>
    </cfRule>
  </conditionalFormatting>
  <conditionalFormatting sqref="J522:M528">
    <cfRule type="expression" dxfId="13783" priority="13085" stopIfTrue="1">
      <formula>$B522=""</formula>
    </cfRule>
  </conditionalFormatting>
  <conditionalFormatting sqref="D522:M528 I529:I569">
    <cfRule type="expression" dxfId="13782" priority="13084" stopIfTrue="1">
      <formula>$B522=""</formula>
    </cfRule>
  </conditionalFormatting>
  <conditionalFormatting sqref="D522:M528 I529:I569">
    <cfRule type="expression" dxfId="13781" priority="13083" stopIfTrue="1">
      <formula>$B522=""</formula>
    </cfRule>
  </conditionalFormatting>
  <conditionalFormatting sqref="I522:I569">
    <cfRule type="expression" dxfId="13780" priority="13082" stopIfTrue="1">
      <formula>$B522=""</formula>
    </cfRule>
  </conditionalFormatting>
  <conditionalFormatting sqref="D522:H522">
    <cfRule type="expression" dxfId="13779" priority="13081" stopIfTrue="1">
      <formula>$B522=""</formula>
    </cfRule>
  </conditionalFormatting>
  <conditionalFormatting sqref="D523:H527">
    <cfRule type="expression" dxfId="13778" priority="13080" stopIfTrue="1">
      <formula>$B523=""</formula>
    </cfRule>
  </conditionalFormatting>
  <conditionalFormatting sqref="J522:M525">
    <cfRule type="expression" dxfId="13777" priority="13079" stopIfTrue="1">
      <formula>$B522=""</formula>
    </cfRule>
  </conditionalFormatting>
  <conditionalFormatting sqref="J526:M527">
    <cfRule type="expression" dxfId="13776" priority="13078" stopIfTrue="1">
      <formula>$B526=""</formula>
    </cfRule>
  </conditionalFormatting>
  <conditionalFormatting sqref="D528:H528">
    <cfRule type="expression" dxfId="13775" priority="13077" stopIfTrue="1">
      <formula>$B528=""</formula>
    </cfRule>
  </conditionalFormatting>
  <conditionalFormatting sqref="J528:M528">
    <cfRule type="expression" dxfId="13774" priority="13076" stopIfTrue="1">
      <formula>$B528=""</formula>
    </cfRule>
  </conditionalFormatting>
  <conditionalFormatting sqref="D522:H523">
    <cfRule type="expression" dxfId="13773" priority="13075" stopIfTrue="1">
      <formula>$B522=""</formula>
    </cfRule>
  </conditionalFormatting>
  <conditionalFormatting sqref="J522:M525">
    <cfRule type="expression" dxfId="13772" priority="13074" stopIfTrue="1">
      <formula>$B522=""</formula>
    </cfRule>
  </conditionalFormatting>
  <conditionalFormatting sqref="J526:M526">
    <cfRule type="expression" dxfId="13771" priority="13073" stopIfTrue="1">
      <formula>$B526=""</formula>
    </cfRule>
  </conditionalFormatting>
  <conditionalFormatting sqref="I527">
    <cfRule type="expression" dxfId="13770" priority="13072" stopIfTrue="1">
      <formula>$B527=""</formula>
    </cfRule>
  </conditionalFormatting>
  <conditionalFormatting sqref="I527">
    <cfRule type="expression" dxfId="13769" priority="13071" stopIfTrue="1">
      <formula>$B527=""</formula>
    </cfRule>
  </conditionalFormatting>
  <conditionalFormatting sqref="I527">
    <cfRule type="expression" dxfId="13768" priority="13070" stopIfTrue="1">
      <formula>$B527=""</formula>
    </cfRule>
  </conditionalFormatting>
  <conditionalFormatting sqref="D527:H528">
    <cfRule type="expression" dxfId="13767" priority="13069" stopIfTrue="1">
      <formula>$B527=""</formula>
    </cfRule>
  </conditionalFormatting>
  <conditionalFormatting sqref="J527:M528">
    <cfRule type="expression" dxfId="13766" priority="13068" stopIfTrue="1">
      <formula>$B527=""</formula>
    </cfRule>
  </conditionalFormatting>
  <conditionalFormatting sqref="I527">
    <cfRule type="expression" dxfId="13765" priority="13067" stopIfTrue="1">
      <formula>$B527=""</formula>
    </cfRule>
  </conditionalFormatting>
  <conditionalFormatting sqref="I527">
    <cfRule type="expression" dxfId="13764" priority="13066" stopIfTrue="1">
      <formula>$B527=""</formula>
    </cfRule>
  </conditionalFormatting>
  <conditionalFormatting sqref="J528:M533">
    <cfRule type="expression" dxfId="13763" priority="13065" stopIfTrue="1">
      <formula>$B528=""</formula>
    </cfRule>
  </conditionalFormatting>
  <conditionalFormatting sqref="D528:M534 I534:I569">
    <cfRule type="expression" dxfId="13762" priority="13064" stopIfTrue="1">
      <formula>$B528=""</formula>
    </cfRule>
  </conditionalFormatting>
  <conditionalFormatting sqref="D528:M534 I534:I569">
    <cfRule type="expression" dxfId="13761" priority="13063" stopIfTrue="1">
      <formula>$B528=""</formula>
    </cfRule>
  </conditionalFormatting>
  <conditionalFormatting sqref="I528:I569">
    <cfRule type="expression" dxfId="13760" priority="13062" stopIfTrue="1">
      <formula>$B528=""</formula>
    </cfRule>
  </conditionalFormatting>
  <conditionalFormatting sqref="D528:H529">
    <cfRule type="expression" dxfId="13759" priority="13061" stopIfTrue="1">
      <formula>$B528=""</formula>
    </cfRule>
  </conditionalFormatting>
  <conditionalFormatting sqref="D530:H533">
    <cfRule type="expression" dxfId="13758" priority="13060" stopIfTrue="1">
      <formula>$B530=""</formula>
    </cfRule>
  </conditionalFormatting>
  <conditionalFormatting sqref="J528:M532">
    <cfRule type="expression" dxfId="13757" priority="13059" stopIfTrue="1">
      <formula>$B528=""</formula>
    </cfRule>
  </conditionalFormatting>
  <conditionalFormatting sqref="J533:M533">
    <cfRule type="expression" dxfId="13756" priority="13058" stopIfTrue="1">
      <formula>$B533=""</formula>
    </cfRule>
  </conditionalFormatting>
  <conditionalFormatting sqref="D529:H530">
    <cfRule type="expression" dxfId="13755" priority="13057" stopIfTrue="1">
      <formula>$B529=""</formula>
    </cfRule>
  </conditionalFormatting>
  <conditionalFormatting sqref="J529:M532">
    <cfRule type="expression" dxfId="13754" priority="13056" stopIfTrue="1">
      <formula>$B529=""</formula>
    </cfRule>
  </conditionalFormatting>
  <conditionalFormatting sqref="J533:M533">
    <cfRule type="expression" dxfId="13753" priority="13055" stopIfTrue="1">
      <formula>$B533=""</formula>
    </cfRule>
  </conditionalFormatting>
  <conditionalFormatting sqref="I522:I569">
    <cfRule type="expression" dxfId="13752" priority="13054" stopIfTrue="1">
      <formula>$B522=""</formula>
    </cfRule>
  </conditionalFormatting>
  <conditionalFormatting sqref="I522:I569">
    <cfRule type="expression" dxfId="13751" priority="13053" stopIfTrue="1">
      <formula>$B522=""</formula>
    </cfRule>
  </conditionalFormatting>
  <conditionalFormatting sqref="I522:I569">
    <cfRule type="expression" dxfId="13750" priority="13052" stopIfTrue="1">
      <formula>$B522=""</formula>
    </cfRule>
  </conditionalFormatting>
  <conditionalFormatting sqref="I522:I569">
    <cfRule type="expression" dxfId="13749" priority="13051" stopIfTrue="1">
      <formula>$B522=""</formula>
    </cfRule>
  </conditionalFormatting>
  <conditionalFormatting sqref="I522:I569">
    <cfRule type="expression" dxfId="13748" priority="13050" stopIfTrue="1">
      <formula>$B522=""</formula>
    </cfRule>
  </conditionalFormatting>
  <conditionalFormatting sqref="I529:I531">
    <cfRule type="expression" dxfId="13747" priority="13049" stopIfTrue="1">
      <formula>$B529=""</formula>
    </cfRule>
  </conditionalFormatting>
  <conditionalFormatting sqref="I529:I531">
    <cfRule type="expression" dxfId="13746" priority="13048" stopIfTrue="1">
      <formula>$B529=""</formula>
    </cfRule>
  </conditionalFormatting>
  <conditionalFormatting sqref="I529:I531">
    <cfRule type="expression" dxfId="13745" priority="13047" stopIfTrue="1">
      <formula>$B529=""</formula>
    </cfRule>
  </conditionalFormatting>
  <conditionalFormatting sqref="I522:I569">
    <cfRule type="expression" dxfId="13744" priority="13046" stopIfTrue="1">
      <formula>$B522=""</formula>
    </cfRule>
  </conditionalFormatting>
  <conditionalFormatting sqref="I522:I569">
    <cfRule type="expression" dxfId="13743" priority="13045" stopIfTrue="1">
      <formula>$B522=""</formula>
    </cfRule>
  </conditionalFormatting>
  <conditionalFormatting sqref="I522:I569">
    <cfRule type="expression" dxfId="13742" priority="13044" stopIfTrue="1">
      <formula>$B522=""</formula>
    </cfRule>
  </conditionalFormatting>
  <conditionalFormatting sqref="I522:I569">
    <cfRule type="expression" dxfId="13741" priority="13043" stopIfTrue="1">
      <formula>$B522=""</formula>
    </cfRule>
  </conditionalFormatting>
  <conditionalFormatting sqref="I522:I569">
    <cfRule type="expression" dxfId="13740" priority="13042" stopIfTrue="1">
      <formula>$B522=""</formula>
    </cfRule>
  </conditionalFormatting>
  <conditionalFormatting sqref="I522:I569">
    <cfRule type="expression" dxfId="13739" priority="13041" stopIfTrue="1">
      <formula>$B522=""</formula>
    </cfRule>
  </conditionalFormatting>
  <conditionalFormatting sqref="I522:I569">
    <cfRule type="expression" dxfId="13738" priority="13040" stopIfTrue="1">
      <formula>$B522=""</formula>
    </cfRule>
  </conditionalFormatting>
  <conditionalFormatting sqref="I522:I569">
    <cfRule type="expression" dxfId="13737" priority="13039" stopIfTrue="1">
      <formula>$B522=""</formula>
    </cfRule>
  </conditionalFormatting>
  <conditionalFormatting sqref="D533:H533">
    <cfRule type="expression" dxfId="13736" priority="13038" stopIfTrue="1">
      <formula>$B533=""</formula>
    </cfRule>
  </conditionalFormatting>
  <conditionalFormatting sqref="I533">
    <cfRule type="expression" dxfId="13735" priority="13037" stopIfTrue="1">
      <formula>$B533=""</formula>
    </cfRule>
  </conditionalFormatting>
  <conditionalFormatting sqref="I533">
    <cfRule type="expression" dxfId="13734" priority="13036" stopIfTrue="1">
      <formula>$B533=""</formula>
    </cfRule>
  </conditionalFormatting>
  <conditionalFormatting sqref="I533">
    <cfRule type="expression" dxfId="13733" priority="13035" stopIfTrue="1">
      <formula>$B533=""</formula>
    </cfRule>
  </conditionalFormatting>
  <conditionalFormatting sqref="J533:M533">
    <cfRule type="expression" dxfId="13732" priority="13034" stopIfTrue="1">
      <formula>$B533=""</formula>
    </cfRule>
  </conditionalFormatting>
  <conditionalFormatting sqref="D533:M533">
    <cfRule type="expression" dxfId="13731" priority="13033" stopIfTrue="1">
      <formula>$B533=""</formula>
    </cfRule>
  </conditionalFormatting>
  <conditionalFormatting sqref="D533:M533">
    <cfRule type="expression" dxfId="13730" priority="13032" stopIfTrue="1">
      <formula>$B533=""</formula>
    </cfRule>
  </conditionalFormatting>
  <conditionalFormatting sqref="I533">
    <cfRule type="expression" dxfId="13729" priority="13031" stopIfTrue="1">
      <formula>$B533=""</formula>
    </cfRule>
  </conditionalFormatting>
  <conditionalFormatting sqref="D533:H533">
    <cfRule type="expression" dxfId="13728" priority="13030" stopIfTrue="1">
      <formula>$B533=""</formula>
    </cfRule>
  </conditionalFormatting>
  <conditionalFormatting sqref="J533:M533">
    <cfRule type="expression" dxfId="13727" priority="13029" stopIfTrue="1">
      <formula>$B533=""</formula>
    </cfRule>
  </conditionalFormatting>
  <conditionalFormatting sqref="J533:M533">
    <cfRule type="expression" dxfId="13726" priority="13028" stopIfTrue="1">
      <formula>$B533=""</formula>
    </cfRule>
  </conditionalFormatting>
  <conditionalFormatting sqref="I533">
    <cfRule type="expression" dxfId="13725" priority="13027" stopIfTrue="1">
      <formula>$B533=""</formula>
    </cfRule>
  </conditionalFormatting>
  <conditionalFormatting sqref="I533">
    <cfRule type="expression" dxfId="13724" priority="13026" stopIfTrue="1">
      <formula>$B533=""</formula>
    </cfRule>
  </conditionalFormatting>
  <conditionalFormatting sqref="I533">
    <cfRule type="expression" dxfId="13723" priority="13025" stopIfTrue="1">
      <formula>$B533=""</formula>
    </cfRule>
  </conditionalFormatting>
  <conditionalFormatting sqref="I533">
    <cfRule type="expression" dxfId="13722" priority="13024" stopIfTrue="1">
      <formula>$B533=""</formula>
    </cfRule>
  </conditionalFormatting>
  <conditionalFormatting sqref="I533">
    <cfRule type="expression" dxfId="13721" priority="13023" stopIfTrue="1">
      <formula>$B533=""</formula>
    </cfRule>
  </conditionalFormatting>
  <conditionalFormatting sqref="I533">
    <cfRule type="expression" dxfId="13720" priority="13022" stopIfTrue="1">
      <formula>$B533=""</formula>
    </cfRule>
  </conditionalFormatting>
  <conditionalFormatting sqref="I533">
    <cfRule type="expression" dxfId="13719" priority="13021" stopIfTrue="1">
      <formula>$B533=""</formula>
    </cfRule>
  </conditionalFormatting>
  <conditionalFormatting sqref="I533">
    <cfRule type="expression" dxfId="13718" priority="13020" stopIfTrue="1">
      <formula>$B533=""</formula>
    </cfRule>
  </conditionalFormatting>
  <conditionalFormatting sqref="I533">
    <cfRule type="expression" dxfId="13717" priority="13019" stopIfTrue="1">
      <formula>$B533=""</formula>
    </cfRule>
  </conditionalFormatting>
  <conditionalFormatting sqref="I533">
    <cfRule type="expression" dxfId="13716" priority="13018" stopIfTrue="1">
      <formula>$B533=""</formula>
    </cfRule>
  </conditionalFormatting>
  <conditionalFormatting sqref="I533">
    <cfRule type="expression" dxfId="13715" priority="13017" stopIfTrue="1">
      <formula>$B533=""</formula>
    </cfRule>
  </conditionalFormatting>
  <conditionalFormatting sqref="I533">
    <cfRule type="expression" dxfId="13714" priority="13016" stopIfTrue="1">
      <formula>$B533=""</formula>
    </cfRule>
  </conditionalFormatting>
  <conditionalFormatting sqref="I533">
    <cfRule type="expression" dxfId="13713" priority="13015" stopIfTrue="1">
      <formula>$B533=""</formula>
    </cfRule>
  </conditionalFormatting>
  <conditionalFormatting sqref="I533">
    <cfRule type="expression" dxfId="13712" priority="13014" stopIfTrue="1">
      <formula>$B533=""</formula>
    </cfRule>
  </conditionalFormatting>
  <conditionalFormatting sqref="I533">
    <cfRule type="expression" dxfId="13711" priority="13013" stopIfTrue="1">
      <formula>$B533=""</formula>
    </cfRule>
  </conditionalFormatting>
  <conditionalFormatting sqref="I533">
    <cfRule type="expression" dxfId="13710" priority="13012" stopIfTrue="1">
      <formula>$B533=""</formula>
    </cfRule>
  </conditionalFormatting>
  <conditionalFormatting sqref="D533:H537">
    <cfRule type="expression" dxfId="13709" priority="13011" stopIfTrue="1">
      <formula>$B533=""</formula>
    </cfRule>
  </conditionalFormatting>
  <conditionalFormatting sqref="I533">
    <cfRule type="expression" dxfId="13708" priority="13010" stopIfTrue="1">
      <formula>$B533=""</formula>
    </cfRule>
  </conditionalFormatting>
  <conditionalFormatting sqref="I533">
    <cfRule type="expression" dxfId="13707" priority="13009" stopIfTrue="1">
      <formula>$B533=""</formula>
    </cfRule>
  </conditionalFormatting>
  <conditionalFormatting sqref="I533">
    <cfRule type="expression" dxfId="13706" priority="13008" stopIfTrue="1">
      <formula>$B533=""</formula>
    </cfRule>
  </conditionalFormatting>
  <conditionalFormatting sqref="J533:M537">
    <cfRule type="expression" dxfId="13705" priority="13007" stopIfTrue="1">
      <formula>$B533=""</formula>
    </cfRule>
  </conditionalFormatting>
  <conditionalFormatting sqref="D533:M537 I534:I569">
    <cfRule type="expression" dxfId="13704" priority="13006" stopIfTrue="1">
      <formula>$B533=""</formula>
    </cfRule>
  </conditionalFormatting>
  <conditionalFormatting sqref="D533:M537 I534:I569">
    <cfRule type="expression" dxfId="13703" priority="13005" stopIfTrue="1">
      <formula>$B533=""</formula>
    </cfRule>
  </conditionalFormatting>
  <conditionalFormatting sqref="I533:I569">
    <cfRule type="expression" dxfId="13702" priority="13004" stopIfTrue="1">
      <formula>$B533=""</formula>
    </cfRule>
  </conditionalFormatting>
  <conditionalFormatting sqref="D533:H537">
    <cfRule type="expression" dxfId="13701" priority="13003" stopIfTrue="1">
      <formula>$B533=""</formula>
    </cfRule>
  </conditionalFormatting>
  <conditionalFormatting sqref="J533:M534">
    <cfRule type="expression" dxfId="13700" priority="13002" stopIfTrue="1">
      <formula>$B533=""</formula>
    </cfRule>
  </conditionalFormatting>
  <conditionalFormatting sqref="J535:M536">
    <cfRule type="expression" dxfId="13699" priority="13001" stopIfTrue="1">
      <formula>$B535=""</formula>
    </cfRule>
  </conditionalFormatting>
  <conditionalFormatting sqref="J533:M534">
    <cfRule type="expression" dxfId="13698" priority="13000" stopIfTrue="1">
      <formula>$B533=""</formula>
    </cfRule>
  </conditionalFormatting>
  <conditionalFormatting sqref="J535:M535">
    <cfRule type="expression" dxfId="13697" priority="12999" stopIfTrue="1">
      <formula>$B535=""</formula>
    </cfRule>
  </conditionalFormatting>
  <conditionalFormatting sqref="I536">
    <cfRule type="expression" dxfId="13696" priority="12998" stopIfTrue="1">
      <formula>$B536=""</formula>
    </cfRule>
  </conditionalFormatting>
  <conditionalFormatting sqref="I536">
    <cfRule type="expression" dxfId="13695" priority="12997" stopIfTrue="1">
      <formula>$B536=""</formula>
    </cfRule>
  </conditionalFormatting>
  <conditionalFormatting sqref="I536">
    <cfRule type="expression" dxfId="13694" priority="12996" stopIfTrue="1">
      <formula>$B536=""</formula>
    </cfRule>
  </conditionalFormatting>
  <conditionalFormatting sqref="D536:H536">
    <cfRule type="expression" dxfId="13693" priority="12995" stopIfTrue="1">
      <formula>$B536=""</formula>
    </cfRule>
  </conditionalFormatting>
  <conditionalFormatting sqref="J536:M536">
    <cfRule type="expression" dxfId="13692" priority="12994" stopIfTrue="1">
      <formula>$B536=""</formula>
    </cfRule>
  </conditionalFormatting>
  <conditionalFormatting sqref="I536">
    <cfRule type="expression" dxfId="13691" priority="12993" stopIfTrue="1">
      <formula>$B536=""</formula>
    </cfRule>
  </conditionalFormatting>
  <conditionalFormatting sqref="I536">
    <cfRule type="expression" dxfId="13690" priority="12992" stopIfTrue="1">
      <formula>$B536=""</formula>
    </cfRule>
  </conditionalFormatting>
  <conditionalFormatting sqref="I533">
    <cfRule type="expression" dxfId="13689" priority="12991" stopIfTrue="1">
      <formula>$B533=""</formula>
    </cfRule>
  </conditionalFormatting>
  <conditionalFormatting sqref="I533">
    <cfRule type="expression" dxfId="13688" priority="12990" stopIfTrue="1">
      <formula>$B533=""</formula>
    </cfRule>
  </conditionalFormatting>
  <conditionalFormatting sqref="I533">
    <cfRule type="expression" dxfId="13687" priority="12989" stopIfTrue="1">
      <formula>$B533=""</formula>
    </cfRule>
  </conditionalFormatting>
  <conditionalFormatting sqref="I533">
    <cfRule type="expression" dxfId="13686" priority="12988" stopIfTrue="1">
      <formula>$B533=""</formula>
    </cfRule>
  </conditionalFormatting>
  <conditionalFormatting sqref="I533">
    <cfRule type="expression" dxfId="13685" priority="12987" stopIfTrue="1">
      <formula>$B533=""</formula>
    </cfRule>
  </conditionalFormatting>
  <conditionalFormatting sqref="I533">
    <cfRule type="expression" dxfId="13684" priority="12986" stopIfTrue="1">
      <formula>$B533=""</formula>
    </cfRule>
  </conditionalFormatting>
  <conditionalFormatting sqref="I533">
    <cfRule type="expression" dxfId="13683" priority="12985" stopIfTrue="1">
      <formula>$B533=""</formula>
    </cfRule>
  </conditionalFormatting>
  <conditionalFormatting sqref="I533">
    <cfRule type="expression" dxfId="13682" priority="12984" stopIfTrue="1">
      <formula>$B533=""</formula>
    </cfRule>
  </conditionalFormatting>
  <conditionalFormatting sqref="I533">
    <cfRule type="expression" dxfId="13681" priority="12983" stopIfTrue="1">
      <formula>$B533=""</formula>
    </cfRule>
  </conditionalFormatting>
  <conditionalFormatting sqref="I533">
    <cfRule type="expression" dxfId="13680" priority="12982" stopIfTrue="1">
      <formula>$B533=""</formula>
    </cfRule>
  </conditionalFormatting>
  <conditionalFormatting sqref="I533">
    <cfRule type="expression" dxfId="13679" priority="12981" stopIfTrue="1">
      <formula>$B533=""</formula>
    </cfRule>
  </conditionalFormatting>
  <conditionalFormatting sqref="I533">
    <cfRule type="expression" dxfId="13678" priority="12980" stopIfTrue="1">
      <formula>$B533=""</formula>
    </cfRule>
  </conditionalFormatting>
  <conditionalFormatting sqref="I533">
    <cfRule type="expression" dxfId="13677" priority="12979" stopIfTrue="1">
      <formula>$B533=""</formula>
    </cfRule>
  </conditionalFormatting>
  <conditionalFormatting sqref="I533">
    <cfRule type="expression" dxfId="13676" priority="12978" stopIfTrue="1">
      <formula>$B533=""</formula>
    </cfRule>
  </conditionalFormatting>
  <conditionalFormatting sqref="I533">
    <cfRule type="expression" dxfId="13675" priority="12977" stopIfTrue="1">
      <formula>$B533=""</formula>
    </cfRule>
  </conditionalFormatting>
  <conditionalFormatting sqref="I533">
    <cfRule type="expression" dxfId="13674" priority="12976" stopIfTrue="1">
      <formula>$B533=""</formula>
    </cfRule>
  </conditionalFormatting>
  <conditionalFormatting sqref="J536:M536">
    <cfRule type="expression" dxfId="13673" priority="12975" stopIfTrue="1">
      <formula>$B536=""</formula>
    </cfRule>
  </conditionalFormatting>
  <conditionalFormatting sqref="J537:M537">
    <cfRule type="expression" dxfId="13672" priority="12974" stopIfTrue="1">
      <formula>$B537=""</formula>
    </cfRule>
  </conditionalFormatting>
  <conditionalFormatting sqref="J536:M536">
    <cfRule type="expression" dxfId="13671" priority="12973" stopIfTrue="1">
      <formula>$B536=""</formula>
    </cfRule>
  </conditionalFormatting>
  <conditionalFormatting sqref="J537:M537">
    <cfRule type="expression" dxfId="13670" priority="12972" stopIfTrue="1">
      <formula>$B537=""</formula>
    </cfRule>
  </conditionalFormatting>
  <conditionalFormatting sqref="I537:I539">
    <cfRule type="expression" dxfId="13669" priority="12971" stopIfTrue="1">
      <formula>$B537=""</formula>
    </cfRule>
  </conditionalFormatting>
  <conditionalFormatting sqref="I537:I539">
    <cfRule type="expression" dxfId="13668" priority="12970" stopIfTrue="1">
      <formula>$B537=""</formula>
    </cfRule>
  </conditionalFormatting>
  <conditionalFormatting sqref="I537:I539">
    <cfRule type="expression" dxfId="13667" priority="12969" stopIfTrue="1">
      <formula>$B537=""</formula>
    </cfRule>
  </conditionalFormatting>
  <conditionalFormatting sqref="I537:I539">
    <cfRule type="expression" dxfId="13666" priority="12968" stopIfTrue="1">
      <formula>$B537=""</formula>
    </cfRule>
  </conditionalFormatting>
  <conditionalFormatting sqref="I537:I539">
    <cfRule type="expression" dxfId="13665" priority="12967" stopIfTrue="1">
      <formula>$B537=""</formula>
    </cfRule>
  </conditionalFormatting>
  <conditionalFormatting sqref="I537:I539">
    <cfRule type="expression" dxfId="13664" priority="12966" stopIfTrue="1">
      <formula>$B537=""</formula>
    </cfRule>
  </conditionalFormatting>
  <conditionalFormatting sqref="I537:I539">
    <cfRule type="expression" dxfId="13663" priority="12965" stopIfTrue="1">
      <formula>$B537=""</formula>
    </cfRule>
  </conditionalFormatting>
  <conditionalFormatting sqref="I537:I539">
    <cfRule type="expression" dxfId="13662" priority="12964" stopIfTrue="1">
      <formula>$B537=""</formula>
    </cfRule>
  </conditionalFormatting>
  <conditionalFormatting sqref="I537:I539">
    <cfRule type="expression" dxfId="13661" priority="12963" stopIfTrue="1">
      <formula>$B537=""</formula>
    </cfRule>
  </conditionalFormatting>
  <conditionalFormatting sqref="I537:I539">
    <cfRule type="expression" dxfId="13660" priority="12962" stopIfTrue="1">
      <formula>$B537=""</formula>
    </cfRule>
  </conditionalFormatting>
  <conditionalFormatting sqref="I537:I539">
    <cfRule type="expression" dxfId="13659" priority="12961" stopIfTrue="1">
      <formula>$B537=""</formula>
    </cfRule>
  </conditionalFormatting>
  <conditionalFormatting sqref="I537:I539">
    <cfRule type="expression" dxfId="13658" priority="12960" stopIfTrue="1">
      <formula>$B537=""</formula>
    </cfRule>
  </conditionalFormatting>
  <conditionalFormatting sqref="I537:I539">
    <cfRule type="expression" dxfId="13657" priority="12959" stopIfTrue="1">
      <formula>$B537=""</formula>
    </cfRule>
  </conditionalFormatting>
  <conditionalFormatting sqref="I537:I539">
    <cfRule type="expression" dxfId="13656" priority="12958" stopIfTrue="1">
      <formula>$B537=""</formula>
    </cfRule>
  </conditionalFormatting>
  <conditionalFormatting sqref="I537:I539">
    <cfRule type="expression" dxfId="13655" priority="12957" stopIfTrue="1">
      <formula>$B537=""</formula>
    </cfRule>
  </conditionalFormatting>
  <conditionalFormatting sqref="I537:I539">
    <cfRule type="expression" dxfId="13654" priority="12956" stopIfTrue="1">
      <formula>$B537=""</formula>
    </cfRule>
  </conditionalFormatting>
  <conditionalFormatting sqref="I537:I539">
    <cfRule type="expression" dxfId="13653" priority="12955" stopIfTrue="1">
      <formula>$B537=""</formula>
    </cfRule>
  </conditionalFormatting>
  <conditionalFormatting sqref="I537:I539">
    <cfRule type="expression" dxfId="13652" priority="12954" stopIfTrue="1">
      <formula>$B537=""</formula>
    </cfRule>
  </conditionalFormatting>
  <conditionalFormatting sqref="I537:I539">
    <cfRule type="expression" dxfId="13651" priority="12953" stopIfTrue="1">
      <formula>$B537=""</formula>
    </cfRule>
  </conditionalFormatting>
  <conditionalFormatting sqref="D539:H539">
    <cfRule type="expression" dxfId="13650" priority="12952" stopIfTrue="1">
      <formula>$B539=""</formula>
    </cfRule>
  </conditionalFormatting>
  <conditionalFormatting sqref="I537:I539">
    <cfRule type="expression" dxfId="13649" priority="12951" stopIfTrue="1">
      <formula>$B537=""</formula>
    </cfRule>
  </conditionalFormatting>
  <conditionalFormatting sqref="I537:I539">
    <cfRule type="expression" dxfId="13648" priority="12950" stopIfTrue="1">
      <formula>$B537=""</formula>
    </cfRule>
  </conditionalFormatting>
  <conditionalFormatting sqref="I537:I539">
    <cfRule type="expression" dxfId="13647" priority="12949" stopIfTrue="1">
      <formula>$B537=""</formula>
    </cfRule>
  </conditionalFormatting>
  <conditionalFormatting sqref="J537:M539">
    <cfRule type="expression" dxfId="13646" priority="12948" stopIfTrue="1">
      <formula>$B537=""</formula>
    </cfRule>
  </conditionalFormatting>
  <conditionalFormatting sqref="D537:M539">
    <cfRule type="expression" dxfId="13645" priority="12947" stopIfTrue="1">
      <formula>$B537=""</formula>
    </cfRule>
  </conditionalFormatting>
  <conditionalFormatting sqref="D537:M539">
    <cfRule type="expression" dxfId="13644" priority="12946" stopIfTrue="1">
      <formula>$B537=""</formula>
    </cfRule>
  </conditionalFormatting>
  <conditionalFormatting sqref="I537:I539">
    <cfRule type="expression" dxfId="13643" priority="12945" stopIfTrue="1">
      <formula>$B537=""</formula>
    </cfRule>
  </conditionalFormatting>
  <conditionalFormatting sqref="D537:H537">
    <cfRule type="expression" dxfId="13642" priority="12944" stopIfTrue="1">
      <formula>$B537=""</formula>
    </cfRule>
  </conditionalFormatting>
  <conditionalFormatting sqref="D538:H539">
    <cfRule type="expression" dxfId="13641" priority="12943" stopIfTrue="1">
      <formula>$B538=""</formula>
    </cfRule>
  </conditionalFormatting>
  <conditionalFormatting sqref="J537:M539">
    <cfRule type="expression" dxfId="13640" priority="12942" stopIfTrue="1">
      <formula>$B537=""</formula>
    </cfRule>
  </conditionalFormatting>
  <conditionalFormatting sqref="D537:H538">
    <cfRule type="expression" dxfId="13639" priority="12941" stopIfTrue="1">
      <formula>$B537=""</formula>
    </cfRule>
  </conditionalFormatting>
  <conditionalFormatting sqref="J537:M539">
    <cfRule type="expression" dxfId="13638" priority="12940" stopIfTrue="1">
      <formula>$B537=""</formula>
    </cfRule>
  </conditionalFormatting>
  <conditionalFormatting sqref="I537:I539">
    <cfRule type="expression" dxfId="13637" priority="12939" stopIfTrue="1">
      <formula>$B537=""</formula>
    </cfRule>
  </conditionalFormatting>
  <conditionalFormatting sqref="I537:I539">
    <cfRule type="expression" dxfId="13636" priority="12938" stopIfTrue="1">
      <formula>$B537=""</formula>
    </cfRule>
  </conditionalFormatting>
  <conditionalFormatting sqref="I537:I539">
    <cfRule type="expression" dxfId="13635" priority="12937" stopIfTrue="1">
      <formula>$B537=""</formula>
    </cfRule>
  </conditionalFormatting>
  <conditionalFormatting sqref="I537:I539">
    <cfRule type="expression" dxfId="13634" priority="12936" stopIfTrue="1">
      <formula>$B537=""</formula>
    </cfRule>
  </conditionalFormatting>
  <conditionalFormatting sqref="I537:I539">
    <cfRule type="expression" dxfId="13633" priority="12935" stopIfTrue="1">
      <formula>$B537=""</formula>
    </cfRule>
  </conditionalFormatting>
  <conditionalFormatting sqref="I537:I539">
    <cfRule type="expression" dxfId="13632" priority="12934" stopIfTrue="1">
      <formula>$B537=""</formula>
    </cfRule>
  </conditionalFormatting>
  <conditionalFormatting sqref="I537:I539">
    <cfRule type="expression" dxfId="13631" priority="12933" stopIfTrue="1">
      <formula>$B537=""</formula>
    </cfRule>
  </conditionalFormatting>
  <conditionalFormatting sqref="I537:I539">
    <cfRule type="expression" dxfId="13630" priority="12932" stopIfTrue="1">
      <formula>$B537=""</formula>
    </cfRule>
  </conditionalFormatting>
  <conditionalFormatting sqref="I537:I539">
    <cfRule type="expression" dxfId="13629" priority="12931" stopIfTrue="1">
      <formula>$B537=""</formula>
    </cfRule>
  </conditionalFormatting>
  <conditionalFormatting sqref="I537:I539">
    <cfRule type="expression" dxfId="13628" priority="12930" stopIfTrue="1">
      <formula>$B537=""</formula>
    </cfRule>
  </conditionalFormatting>
  <conditionalFormatting sqref="I537:I539">
    <cfRule type="expression" dxfId="13627" priority="12929" stopIfTrue="1">
      <formula>$B537=""</formula>
    </cfRule>
  </conditionalFormatting>
  <conditionalFormatting sqref="I537:I539">
    <cfRule type="expression" dxfId="13626" priority="12928" stopIfTrue="1">
      <formula>$B537=""</formula>
    </cfRule>
  </conditionalFormatting>
  <conditionalFormatting sqref="I537:I539">
    <cfRule type="expression" dxfId="13625" priority="12927" stopIfTrue="1">
      <formula>$B537=""</formula>
    </cfRule>
  </conditionalFormatting>
  <conditionalFormatting sqref="I520:I525">
    <cfRule type="expression" dxfId="13624" priority="12926" stopIfTrue="1">
      <formula>$B520=""</formula>
    </cfRule>
  </conditionalFormatting>
  <conditionalFormatting sqref="K520:K521">
    <cfRule type="expression" dxfId="13623" priority="12925" stopIfTrue="1">
      <formula>$B520=""</formula>
    </cfRule>
  </conditionalFormatting>
  <conditionalFormatting sqref="K520:K521">
    <cfRule type="expression" dxfId="13622" priority="12924" stopIfTrue="1">
      <formula>$B520=""</formula>
    </cfRule>
  </conditionalFormatting>
  <conditionalFormatting sqref="K520:K521">
    <cfRule type="expression" dxfId="13621" priority="12923" stopIfTrue="1">
      <formula>$B520=""</formula>
    </cfRule>
  </conditionalFormatting>
  <conditionalFormatting sqref="K520:K521">
    <cfRule type="expression" dxfId="13620" priority="12922" stopIfTrue="1">
      <formula>$B520=""</formula>
    </cfRule>
  </conditionalFormatting>
  <conditionalFormatting sqref="K520:K521">
    <cfRule type="expression" dxfId="13619" priority="12921" stopIfTrue="1">
      <formula>$B520=""</formula>
    </cfRule>
  </conditionalFormatting>
  <conditionalFormatting sqref="K520:K521">
    <cfRule type="expression" dxfId="13618" priority="12920" stopIfTrue="1">
      <formula>$B520=""</formula>
    </cfRule>
  </conditionalFormatting>
  <conditionalFormatting sqref="K520:K521">
    <cfRule type="expression" dxfId="13617" priority="12919" stopIfTrue="1">
      <formula>$B520=""</formula>
    </cfRule>
  </conditionalFormatting>
  <conditionalFormatting sqref="K520:K521">
    <cfRule type="expression" dxfId="13616" priority="12918" stopIfTrue="1">
      <formula>$B520=""</formula>
    </cfRule>
  </conditionalFormatting>
  <conditionalFormatting sqref="K520:K521">
    <cfRule type="expression" dxfId="13615" priority="12917" stopIfTrue="1">
      <formula>$B520=""</formula>
    </cfRule>
  </conditionalFormatting>
  <conditionalFormatting sqref="K520:K521">
    <cfRule type="expression" dxfId="13614" priority="12916" stopIfTrue="1">
      <formula>$B520=""</formula>
    </cfRule>
  </conditionalFormatting>
  <conditionalFormatting sqref="K520:K521">
    <cfRule type="expression" dxfId="13613" priority="12915" stopIfTrue="1">
      <formula>$B520=""</formula>
    </cfRule>
  </conditionalFormatting>
  <conditionalFormatting sqref="K520:K521 I520:I525">
    <cfRule type="expression" dxfId="13612" priority="12914" stopIfTrue="1">
      <formula>$B520=""</formula>
    </cfRule>
  </conditionalFormatting>
  <conditionalFormatting sqref="K520:K521 I520:I525">
    <cfRule type="expression" dxfId="13611" priority="12913" stopIfTrue="1">
      <formula>$B520=""</formula>
    </cfRule>
  </conditionalFormatting>
  <conditionalFormatting sqref="I520:I525">
    <cfRule type="expression" dxfId="13610" priority="12912" stopIfTrue="1">
      <formula>$B520=""</formula>
    </cfRule>
  </conditionalFormatting>
  <conditionalFormatting sqref="K520:K521">
    <cfRule type="expression" dxfId="13609" priority="12911" stopIfTrue="1">
      <formula>$B520=""</formula>
    </cfRule>
  </conditionalFormatting>
  <conditionalFormatting sqref="K520:K521">
    <cfRule type="expression" dxfId="13608" priority="12910" stopIfTrue="1">
      <formula>$B520=""</formula>
    </cfRule>
  </conditionalFormatting>
  <conditionalFormatting sqref="K520:K521">
    <cfRule type="expression" dxfId="13607" priority="12909" stopIfTrue="1">
      <formula>$B520=""</formula>
    </cfRule>
  </conditionalFormatting>
  <conditionalFormatting sqref="K520:K521">
    <cfRule type="expression" dxfId="13606" priority="12908" stopIfTrue="1">
      <formula>$B520=""</formula>
    </cfRule>
  </conditionalFormatting>
  <conditionalFormatting sqref="I520:I525">
    <cfRule type="expression" dxfId="13605" priority="12907" stopIfTrue="1">
      <formula>$B520=""</formula>
    </cfRule>
  </conditionalFormatting>
  <conditionalFormatting sqref="I520:I525">
    <cfRule type="expression" dxfId="13604" priority="12906" stopIfTrue="1">
      <formula>$B520=""</formula>
    </cfRule>
  </conditionalFormatting>
  <conditionalFormatting sqref="I520:I525">
    <cfRule type="expression" dxfId="13603" priority="12905" stopIfTrue="1">
      <formula>$B520=""</formula>
    </cfRule>
  </conditionalFormatting>
  <conditionalFormatting sqref="I520:I525">
    <cfRule type="expression" dxfId="13602" priority="12904" stopIfTrue="1">
      <formula>$B520=""</formula>
    </cfRule>
  </conditionalFormatting>
  <conditionalFormatting sqref="I520:I525">
    <cfRule type="expression" dxfId="13601" priority="12903" stopIfTrue="1">
      <formula>$B520=""</formula>
    </cfRule>
  </conditionalFormatting>
  <conditionalFormatting sqref="I520:I525">
    <cfRule type="expression" dxfId="13600" priority="12902" stopIfTrue="1">
      <formula>$B520=""</formula>
    </cfRule>
  </conditionalFormatting>
  <conditionalFormatting sqref="I520:I525">
    <cfRule type="expression" dxfId="13599" priority="12901" stopIfTrue="1">
      <formula>$B520=""</formula>
    </cfRule>
  </conditionalFormatting>
  <conditionalFormatting sqref="I520:I525">
    <cfRule type="expression" dxfId="13598" priority="12900" stopIfTrue="1">
      <formula>$B520=""</formula>
    </cfRule>
  </conditionalFormatting>
  <conditionalFormatting sqref="I520:I525">
    <cfRule type="expression" dxfId="13597" priority="12899" stopIfTrue="1">
      <formula>$B520=""</formula>
    </cfRule>
  </conditionalFormatting>
  <conditionalFormatting sqref="I520:I525">
    <cfRule type="expression" dxfId="13596" priority="12898" stopIfTrue="1">
      <formula>$B520=""</formula>
    </cfRule>
  </conditionalFormatting>
  <conditionalFormatting sqref="I520:I525">
    <cfRule type="expression" dxfId="13595" priority="12897" stopIfTrue="1">
      <formula>$B520=""</formula>
    </cfRule>
  </conditionalFormatting>
  <conditionalFormatting sqref="I520:I525">
    <cfRule type="expression" dxfId="13594" priority="12896" stopIfTrue="1">
      <formula>$B520=""</formula>
    </cfRule>
  </conditionalFormatting>
  <conditionalFormatting sqref="I520:I525">
    <cfRule type="expression" dxfId="13593" priority="12895" stopIfTrue="1">
      <formula>$B520=""</formula>
    </cfRule>
  </conditionalFormatting>
  <conditionalFormatting sqref="I520:I525">
    <cfRule type="expression" dxfId="13592" priority="12894" stopIfTrue="1">
      <formula>$B520=""</formula>
    </cfRule>
  </conditionalFormatting>
  <conditionalFormatting sqref="I520:I525">
    <cfRule type="expression" dxfId="13591" priority="12893" stopIfTrue="1">
      <formula>$B520=""</formula>
    </cfRule>
  </conditionalFormatting>
  <conditionalFormatting sqref="I520:I525">
    <cfRule type="expression" dxfId="13590" priority="12892" stopIfTrue="1">
      <formula>$B520=""</formula>
    </cfRule>
  </conditionalFormatting>
  <conditionalFormatting sqref="I520:I525">
    <cfRule type="expression" dxfId="13589" priority="12891" stopIfTrue="1">
      <formula>$B520=""</formula>
    </cfRule>
  </conditionalFormatting>
  <conditionalFormatting sqref="I520:I525">
    <cfRule type="expression" dxfId="13588" priority="12890" stopIfTrue="1">
      <formula>$B520=""</formula>
    </cfRule>
  </conditionalFormatting>
  <conditionalFormatting sqref="I520:I525">
    <cfRule type="expression" dxfId="13587" priority="12889" stopIfTrue="1">
      <formula>$B520=""</formula>
    </cfRule>
  </conditionalFormatting>
  <conditionalFormatting sqref="D520:H521">
    <cfRule type="expression" dxfId="13586" priority="12888" stopIfTrue="1">
      <formula>$B520=""</formula>
    </cfRule>
  </conditionalFormatting>
  <conditionalFormatting sqref="I520:I525">
    <cfRule type="expression" dxfId="13585" priority="12887" stopIfTrue="1">
      <formula>$B520=""</formula>
    </cfRule>
  </conditionalFormatting>
  <conditionalFormatting sqref="I520:I525">
    <cfRule type="expression" dxfId="13584" priority="12886" stopIfTrue="1">
      <formula>$B520=""</formula>
    </cfRule>
  </conditionalFormatting>
  <conditionalFormatting sqref="I520:I525">
    <cfRule type="expression" dxfId="13583" priority="12885" stopIfTrue="1">
      <formula>$B520=""</formula>
    </cfRule>
  </conditionalFormatting>
  <conditionalFormatting sqref="J520:M521">
    <cfRule type="expression" dxfId="13582" priority="12884" stopIfTrue="1">
      <formula>$B520=""</formula>
    </cfRule>
  </conditionalFormatting>
  <conditionalFormatting sqref="D520:M521 I521:I525">
    <cfRule type="expression" dxfId="13581" priority="12883" stopIfTrue="1">
      <formula>$B520=""</formula>
    </cfRule>
  </conditionalFormatting>
  <conditionalFormatting sqref="D520:M521 I521:I525">
    <cfRule type="expression" dxfId="13580" priority="12882" stopIfTrue="1">
      <formula>$B520=""</formula>
    </cfRule>
  </conditionalFormatting>
  <conditionalFormatting sqref="I520:I525">
    <cfRule type="expression" dxfId="13579" priority="12881" stopIfTrue="1">
      <formula>$B520=""</formula>
    </cfRule>
  </conditionalFormatting>
  <conditionalFormatting sqref="D520:H521">
    <cfRule type="expression" dxfId="13578" priority="12880" stopIfTrue="1">
      <formula>$B520=""</formula>
    </cfRule>
  </conditionalFormatting>
  <conditionalFormatting sqref="J520:M521">
    <cfRule type="expression" dxfId="13577" priority="12879" stopIfTrue="1">
      <formula>$B520=""</formula>
    </cfRule>
  </conditionalFormatting>
  <conditionalFormatting sqref="J520:M520">
    <cfRule type="expression" dxfId="13576" priority="12878" stopIfTrue="1">
      <formula>$B520=""</formula>
    </cfRule>
  </conditionalFormatting>
  <conditionalFormatting sqref="I521">
    <cfRule type="expression" dxfId="13575" priority="12877" stopIfTrue="1">
      <formula>$B521=""</formula>
    </cfRule>
  </conditionalFormatting>
  <conditionalFormatting sqref="I521">
    <cfRule type="expression" dxfId="13574" priority="12876" stopIfTrue="1">
      <formula>$B521=""</formula>
    </cfRule>
  </conditionalFormatting>
  <conditionalFormatting sqref="I521">
    <cfRule type="expression" dxfId="13573" priority="12875" stopIfTrue="1">
      <formula>$B521=""</formula>
    </cfRule>
  </conditionalFormatting>
  <conditionalFormatting sqref="D521:H521">
    <cfRule type="expression" dxfId="13572" priority="12874" stopIfTrue="1">
      <formula>$B521=""</formula>
    </cfRule>
  </conditionalFormatting>
  <conditionalFormatting sqref="J521:M521">
    <cfRule type="expression" dxfId="13571" priority="12873" stopIfTrue="1">
      <formula>$B521=""</formula>
    </cfRule>
  </conditionalFormatting>
  <conditionalFormatting sqref="I521">
    <cfRule type="expression" dxfId="13570" priority="12872" stopIfTrue="1">
      <formula>$B521=""</formula>
    </cfRule>
  </conditionalFormatting>
  <conditionalFormatting sqref="I521">
    <cfRule type="expression" dxfId="13569" priority="12871" stopIfTrue="1">
      <formula>$B521=""</formula>
    </cfRule>
  </conditionalFormatting>
  <conditionalFormatting sqref="I520:I525">
    <cfRule type="expression" dxfId="13568" priority="12870" stopIfTrue="1">
      <formula>$B520=""</formula>
    </cfRule>
  </conditionalFormatting>
  <conditionalFormatting sqref="I520:I525">
    <cfRule type="expression" dxfId="13567" priority="12869" stopIfTrue="1">
      <formula>$B520=""</formula>
    </cfRule>
  </conditionalFormatting>
  <conditionalFormatting sqref="I520:I525">
    <cfRule type="expression" dxfId="13566" priority="12868" stopIfTrue="1">
      <formula>$B520=""</formula>
    </cfRule>
  </conditionalFormatting>
  <conditionalFormatting sqref="I520:I525">
    <cfRule type="expression" dxfId="13565" priority="12867" stopIfTrue="1">
      <formula>$B520=""</formula>
    </cfRule>
  </conditionalFormatting>
  <conditionalFormatting sqref="I520:I525">
    <cfRule type="expression" dxfId="13564" priority="12866" stopIfTrue="1">
      <formula>$B520=""</formula>
    </cfRule>
  </conditionalFormatting>
  <conditionalFormatting sqref="I520:I525">
    <cfRule type="expression" dxfId="13563" priority="12865" stopIfTrue="1">
      <formula>$B520=""</formula>
    </cfRule>
  </conditionalFormatting>
  <conditionalFormatting sqref="I520:I525">
    <cfRule type="expression" dxfId="13562" priority="12864" stopIfTrue="1">
      <formula>$B520=""</formula>
    </cfRule>
  </conditionalFormatting>
  <conditionalFormatting sqref="I520:I525">
    <cfRule type="expression" dxfId="13561" priority="12863" stopIfTrue="1">
      <formula>$B520=""</formula>
    </cfRule>
  </conditionalFormatting>
  <conditionalFormatting sqref="I520:I525">
    <cfRule type="expression" dxfId="13560" priority="12862" stopIfTrue="1">
      <formula>$B520=""</formula>
    </cfRule>
  </conditionalFormatting>
  <conditionalFormatting sqref="I520:I525">
    <cfRule type="expression" dxfId="13559" priority="12861" stopIfTrue="1">
      <formula>$B520=""</formula>
    </cfRule>
  </conditionalFormatting>
  <conditionalFormatting sqref="I520:I525">
    <cfRule type="expression" dxfId="13558" priority="12860" stopIfTrue="1">
      <formula>$B520=""</formula>
    </cfRule>
  </conditionalFormatting>
  <conditionalFormatting sqref="I520:I525">
    <cfRule type="expression" dxfId="13557" priority="12859" stopIfTrue="1">
      <formula>$B520=""</formula>
    </cfRule>
  </conditionalFormatting>
  <conditionalFormatting sqref="I520:I525">
    <cfRule type="expression" dxfId="13556" priority="12858" stopIfTrue="1">
      <formula>$B520=""</formula>
    </cfRule>
  </conditionalFormatting>
  <conditionalFormatting sqref="I531:I569">
    <cfRule type="expression" dxfId="13555" priority="12857" stopIfTrue="1">
      <formula>$B531=""</formula>
    </cfRule>
  </conditionalFormatting>
  <conditionalFormatting sqref="K531:K532">
    <cfRule type="expression" dxfId="13554" priority="12856" stopIfTrue="1">
      <formula>$B531=""</formula>
    </cfRule>
  </conditionalFormatting>
  <conditionalFormatting sqref="K531:K532">
    <cfRule type="expression" dxfId="13553" priority="12855" stopIfTrue="1">
      <formula>$B531=""</formula>
    </cfRule>
  </conditionalFormatting>
  <conditionalFormatting sqref="K531:K532">
    <cfRule type="expression" dxfId="13552" priority="12854" stopIfTrue="1">
      <formula>$B531=""</formula>
    </cfRule>
  </conditionalFormatting>
  <conditionalFormatting sqref="K531:K532">
    <cfRule type="expression" dxfId="13551" priority="12853" stopIfTrue="1">
      <formula>$B531=""</formula>
    </cfRule>
  </conditionalFormatting>
  <conditionalFormatting sqref="K531:K532">
    <cfRule type="expression" dxfId="13550" priority="12852" stopIfTrue="1">
      <formula>$B531=""</formula>
    </cfRule>
  </conditionalFormatting>
  <conditionalFormatting sqref="K531:K532">
    <cfRule type="expression" dxfId="13549" priority="12851" stopIfTrue="1">
      <formula>$B531=""</formula>
    </cfRule>
  </conditionalFormatting>
  <conditionalFormatting sqref="K531:K532">
    <cfRule type="expression" dxfId="13548" priority="12850" stopIfTrue="1">
      <formula>$B531=""</formula>
    </cfRule>
  </conditionalFormatting>
  <conditionalFormatting sqref="K531:K532">
    <cfRule type="expression" dxfId="13547" priority="12849" stopIfTrue="1">
      <formula>$B531=""</formula>
    </cfRule>
  </conditionalFormatting>
  <conditionalFormatting sqref="K531:K532">
    <cfRule type="expression" dxfId="13546" priority="12848" stopIfTrue="1">
      <formula>$B531=""</formula>
    </cfRule>
  </conditionalFormatting>
  <conditionalFormatting sqref="K531:K532">
    <cfRule type="expression" dxfId="13545" priority="12847" stopIfTrue="1">
      <formula>$B531=""</formula>
    </cfRule>
  </conditionalFormatting>
  <conditionalFormatting sqref="K531:K532">
    <cfRule type="expression" dxfId="13544" priority="12846" stopIfTrue="1">
      <formula>$B531=""</formula>
    </cfRule>
  </conditionalFormatting>
  <conditionalFormatting sqref="K531:K532 I531:I569">
    <cfRule type="expression" dxfId="13543" priority="12845" stopIfTrue="1">
      <formula>$B531=""</formula>
    </cfRule>
  </conditionalFormatting>
  <conditionalFormatting sqref="K531:K532 I531:I569">
    <cfRule type="expression" dxfId="13542" priority="12844" stopIfTrue="1">
      <formula>$B531=""</formula>
    </cfRule>
  </conditionalFormatting>
  <conditionalFormatting sqref="I531:I569">
    <cfRule type="expression" dxfId="13541" priority="12843" stopIfTrue="1">
      <formula>$B531=""</formula>
    </cfRule>
  </conditionalFormatting>
  <conditionalFormatting sqref="K531:K532">
    <cfRule type="expression" dxfId="13540" priority="12842" stopIfTrue="1">
      <formula>$B531=""</formula>
    </cfRule>
  </conditionalFormatting>
  <conditionalFormatting sqref="K531:K532">
    <cfRule type="expression" dxfId="13539" priority="12841" stopIfTrue="1">
      <formula>$B531=""</formula>
    </cfRule>
  </conditionalFormatting>
  <conditionalFormatting sqref="K531:K532">
    <cfRule type="expression" dxfId="13538" priority="12840" stopIfTrue="1">
      <formula>$B531=""</formula>
    </cfRule>
  </conditionalFormatting>
  <conditionalFormatting sqref="K531:K532">
    <cfRule type="expression" dxfId="13537" priority="12839" stopIfTrue="1">
      <formula>$B531=""</formula>
    </cfRule>
  </conditionalFormatting>
  <conditionalFormatting sqref="I531:I569">
    <cfRule type="expression" dxfId="13536" priority="12838" stopIfTrue="1">
      <formula>$B531=""</formula>
    </cfRule>
  </conditionalFormatting>
  <conditionalFormatting sqref="I531:I569">
    <cfRule type="expression" dxfId="13535" priority="12837" stopIfTrue="1">
      <formula>$B531=""</formula>
    </cfRule>
  </conditionalFormatting>
  <conditionalFormatting sqref="I531:I569">
    <cfRule type="expression" dxfId="13534" priority="12836" stopIfTrue="1">
      <formula>$B531=""</formula>
    </cfRule>
  </conditionalFormatting>
  <conditionalFormatting sqref="I531:I569">
    <cfRule type="expression" dxfId="13533" priority="12835" stopIfTrue="1">
      <formula>$B531=""</formula>
    </cfRule>
  </conditionalFormatting>
  <conditionalFormatting sqref="I531:I569">
    <cfRule type="expression" dxfId="13532" priority="12834" stopIfTrue="1">
      <formula>$B531=""</formula>
    </cfRule>
  </conditionalFormatting>
  <conditionalFormatting sqref="I531:I569">
    <cfRule type="expression" dxfId="13531" priority="12833" stopIfTrue="1">
      <formula>$B531=""</formula>
    </cfRule>
  </conditionalFormatting>
  <conditionalFormatting sqref="I531:I569">
    <cfRule type="expression" dxfId="13530" priority="12832" stopIfTrue="1">
      <formula>$B531=""</formula>
    </cfRule>
  </conditionalFormatting>
  <conditionalFormatting sqref="I531:I569">
    <cfRule type="expression" dxfId="13529" priority="12831" stopIfTrue="1">
      <formula>$B531=""</formula>
    </cfRule>
  </conditionalFormatting>
  <conditionalFormatting sqref="I531:I569">
    <cfRule type="expression" dxfId="13528" priority="12830" stopIfTrue="1">
      <formula>$B531=""</formula>
    </cfRule>
  </conditionalFormatting>
  <conditionalFormatting sqref="I531:I569">
    <cfRule type="expression" dxfId="13527" priority="12829" stopIfTrue="1">
      <formula>$B531=""</formula>
    </cfRule>
  </conditionalFormatting>
  <conditionalFormatting sqref="I531:I569">
    <cfRule type="expression" dxfId="13526" priority="12828" stopIfTrue="1">
      <formula>$B531=""</formula>
    </cfRule>
  </conditionalFormatting>
  <conditionalFormatting sqref="I531:I569">
    <cfRule type="expression" dxfId="13525" priority="12827" stopIfTrue="1">
      <formula>$B531=""</formula>
    </cfRule>
  </conditionalFormatting>
  <conditionalFormatting sqref="I531:I569">
    <cfRule type="expression" dxfId="13524" priority="12826" stopIfTrue="1">
      <formula>$B531=""</formula>
    </cfRule>
  </conditionalFormatting>
  <conditionalFormatting sqref="I531:I569">
    <cfRule type="expression" dxfId="13523" priority="12825" stopIfTrue="1">
      <formula>$B531=""</formula>
    </cfRule>
  </conditionalFormatting>
  <conditionalFormatting sqref="I531:I569">
    <cfRule type="expression" dxfId="13522" priority="12824" stopIfTrue="1">
      <formula>$B531=""</formula>
    </cfRule>
  </conditionalFormatting>
  <conditionalFormatting sqref="I531:I569">
    <cfRule type="expression" dxfId="13521" priority="12823" stopIfTrue="1">
      <formula>$B531=""</formula>
    </cfRule>
  </conditionalFormatting>
  <conditionalFormatting sqref="I531:I569">
    <cfRule type="expression" dxfId="13520" priority="12822" stopIfTrue="1">
      <formula>$B531=""</formula>
    </cfRule>
  </conditionalFormatting>
  <conditionalFormatting sqref="I531:I569">
    <cfRule type="expression" dxfId="13519" priority="12821" stopIfTrue="1">
      <formula>$B531=""</formula>
    </cfRule>
  </conditionalFormatting>
  <conditionalFormatting sqref="I531:I569">
    <cfRule type="expression" dxfId="13518" priority="12820" stopIfTrue="1">
      <formula>$B531=""</formula>
    </cfRule>
  </conditionalFormatting>
  <conditionalFormatting sqref="D531:H532">
    <cfRule type="expression" dxfId="13517" priority="12819" stopIfTrue="1">
      <formula>$B531=""</formula>
    </cfRule>
  </conditionalFormatting>
  <conditionalFormatting sqref="I531:I569">
    <cfRule type="expression" dxfId="13516" priority="12818" stopIfTrue="1">
      <formula>$B531=""</formula>
    </cfRule>
  </conditionalFormatting>
  <conditionalFormatting sqref="I531:I569">
    <cfRule type="expression" dxfId="13515" priority="12817" stopIfTrue="1">
      <formula>$B531=""</formula>
    </cfRule>
  </conditionalFormatting>
  <conditionalFormatting sqref="I531:I569">
    <cfRule type="expression" dxfId="13514" priority="12816" stopIfTrue="1">
      <formula>$B531=""</formula>
    </cfRule>
  </conditionalFormatting>
  <conditionalFormatting sqref="J531:M532">
    <cfRule type="expression" dxfId="13513" priority="12815" stopIfTrue="1">
      <formula>$B531=""</formula>
    </cfRule>
  </conditionalFormatting>
  <conditionalFormatting sqref="D531:M532 I532:I569">
    <cfRule type="expression" dxfId="13512" priority="12814" stopIfTrue="1">
      <formula>$B531=""</formula>
    </cfRule>
  </conditionalFormatting>
  <conditionalFormatting sqref="D531:M532 I532:I569">
    <cfRule type="expression" dxfId="13511" priority="12813" stopIfTrue="1">
      <formula>$B531=""</formula>
    </cfRule>
  </conditionalFormatting>
  <conditionalFormatting sqref="I531:I569">
    <cfRule type="expression" dxfId="13510" priority="12812" stopIfTrue="1">
      <formula>$B531=""</formula>
    </cfRule>
  </conditionalFormatting>
  <conditionalFormatting sqref="D531:H532">
    <cfRule type="expression" dxfId="13509" priority="12811" stopIfTrue="1">
      <formula>$B531=""</formula>
    </cfRule>
  </conditionalFormatting>
  <conditionalFormatting sqref="J531:M532">
    <cfRule type="expression" dxfId="13508" priority="12810" stopIfTrue="1">
      <formula>$B531=""</formula>
    </cfRule>
  </conditionalFormatting>
  <conditionalFormatting sqref="J531:M531">
    <cfRule type="expression" dxfId="13507" priority="12809" stopIfTrue="1">
      <formula>$B531=""</formula>
    </cfRule>
  </conditionalFormatting>
  <conditionalFormatting sqref="I532">
    <cfRule type="expression" dxfId="13506" priority="12808" stopIfTrue="1">
      <formula>$B532=""</formula>
    </cfRule>
  </conditionalFormatting>
  <conditionalFormatting sqref="I532">
    <cfRule type="expression" dxfId="13505" priority="12807" stopIfTrue="1">
      <formula>$B532=""</formula>
    </cfRule>
  </conditionalFormatting>
  <conditionalFormatting sqref="I532">
    <cfRule type="expression" dxfId="13504" priority="12806" stopIfTrue="1">
      <formula>$B532=""</formula>
    </cfRule>
  </conditionalFormatting>
  <conditionalFormatting sqref="D532:H532">
    <cfRule type="expression" dxfId="13503" priority="12805" stopIfTrue="1">
      <formula>$B532=""</formula>
    </cfRule>
  </conditionalFormatting>
  <conditionalFormatting sqref="J532:M532">
    <cfRule type="expression" dxfId="13502" priority="12804" stopIfTrue="1">
      <formula>$B532=""</formula>
    </cfRule>
  </conditionalFormatting>
  <conditionalFormatting sqref="I532">
    <cfRule type="expression" dxfId="13501" priority="12803" stopIfTrue="1">
      <formula>$B532=""</formula>
    </cfRule>
  </conditionalFormatting>
  <conditionalFormatting sqref="I532">
    <cfRule type="expression" dxfId="13500" priority="12802" stopIfTrue="1">
      <formula>$B532=""</formula>
    </cfRule>
  </conditionalFormatting>
  <conditionalFormatting sqref="I531:I569">
    <cfRule type="expression" dxfId="13499" priority="12801" stopIfTrue="1">
      <formula>$B531=""</formula>
    </cfRule>
  </conditionalFormatting>
  <conditionalFormatting sqref="I531:I569">
    <cfRule type="expression" dxfId="13498" priority="12800" stopIfTrue="1">
      <formula>$B531=""</formula>
    </cfRule>
  </conditionalFormatting>
  <conditionalFormatting sqref="I531:I569">
    <cfRule type="expression" dxfId="13497" priority="12799" stopIfTrue="1">
      <formula>$B531=""</formula>
    </cfRule>
  </conditionalFormatting>
  <conditionalFormatting sqref="I531:I569">
    <cfRule type="expression" dxfId="13496" priority="12798" stopIfTrue="1">
      <formula>$B531=""</formula>
    </cfRule>
  </conditionalFormatting>
  <conditionalFormatting sqref="I531:I569">
    <cfRule type="expression" dxfId="13495" priority="12797" stopIfTrue="1">
      <formula>$B531=""</formula>
    </cfRule>
  </conditionalFormatting>
  <conditionalFormatting sqref="I531:I569">
    <cfRule type="expression" dxfId="13494" priority="12796" stopIfTrue="1">
      <formula>$B531=""</formula>
    </cfRule>
  </conditionalFormatting>
  <conditionalFormatting sqref="I531:I569">
    <cfRule type="expression" dxfId="13493" priority="12795" stopIfTrue="1">
      <formula>$B531=""</formula>
    </cfRule>
  </conditionalFormatting>
  <conditionalFormatting sqref="I531:I569">
    <cfRule type="expression" dxfId="13492" priority="12794" stopIfTrue="1">
      <formula>$B531=""</formula>
    </cfRule>
  </conditionalFormatting>
  <conditionalFormatting sqref="I531:I569">
    <cfRule type="expression" dxfId="13491" priority="12793" stopIfTrue="1">
      <formula>$B531=""</formula>
    </cfRule>
  </conditionalFormatting>
  <conditionalFormatting sqref="I531:I569">
    <cfRule type="expression" dxfId="13490" priority="12792" stopIfTrue="1">
      <formula>$B531=""</formula>
    </cfRule>
  </conditionalFormatting>
  <conditionalFormatting sqref="I531:I569">
    <cfRule type="expression" dxfId="13489" priority="12791" stopIfTrue="1">
      <formula>$B531=""</formula>
    </cfRule>
  </conditionalFormatting>
  <conditionalFormatting sqref="I531:I569">
    <cfRule type="expression" dxfId="13488" priority="12790" stopIfTrue="1">
      <formula>$B531=""</formula>
    </cfRule>
  </conditionalFormatting>
  <conditionalFormatting sqref="I531:I569">
    <cfRule type="expression" dxfId="13487" priority="12789" stopIfTrue="1">
      <formula>$B531=""</formula>
    </cfRule>
  </conditionalFormatting>
  <conditionalFormatting sqref="I533:I569">
    <cfRule type="expression" dxfId="13486" priority="12788" stopIfTrue="1">
      <formula>$B533=""</formula>
    </cfRule>
  </conditionalFormatting>
  <conditionalFormatting sqref="K533:K534">
    <cfRule type="expression" dxfId="13485" priority="12787" stopIfTrue="1">
      <formula>$B533=""</formula>
    </cfRule>
  </conditionalFormatting>
  <conditionalFormatting sqref="K533:K534">
    <cfRule type="expression" dxfId="13484" priority="12786" stopIfTrue="1">
      <formula>$B533=""</formula>
    </cfRule>
  </conditionalFormatting>
  <conditionalFormatting sqref="K533:K534">
    <cfRule type="expression" dxfId="13483" priority="12785" stopIfTrue="1">
      <formula>$B533=""</formula>
    </cfRule>
  </conditionalFormatting>
  <conditionalFormatting sqref="K533:K534">
    <cfRule type="expression" dxfId="13482" priority="12784" stopIfTrue="1">
      <formula>$B533=""</formula>
    </cfRule>
  </conditionalFormatting>
  <conditionalFormatting sqref="K533:K534">
    <cfRule type="expression" dxfId="13481" priority="12783" stopIfTrue="1">
      <formula>$B533=""</formula>
    </cfRule>
  </conditionalFormatting>
  <conditionalFormatting sqref="K533:K534">
    <cfRule type="expression" dxfId="13480" priority="12782" stopIfTrue="1">
      <formula>$B533=""</formula>
    </cfRule>
  </conditionalFormatting>
  <conditionalFormatting sqref="K533:K534">
    <cfRule type="expression" dxfId="13479" priority="12781" stopIfTrue="1">
      <formula>$B533=""</formula>
    </cfRule>
  </conditionalFormatting>
  <conditionalFormatting sqref="K533:K534">
    <cfRule type="expression" dxfId="13478" priority="12780" stopIfTrue="1">
      <formula>$B533=""</formula>
    </cfRule>
  </conditionalFormatting>
  <conditionalFormatting sqref="K533:K534">
    <cfRule type="expression" dxfId="13477" priority="12779" stopIfTrue="1">
      <formula>$B533=""</formula>
    </cfRule>
  </conditionalFormatting>
  <conditionalFormatting sqref="K533:K534">
    <cfRule type="expression" dxfId="13476" priority="12778" stopIfTrue="1">
      <formula>$B533=""</formula>
    </cfRule>
  </conditionalFormatting>
  <conditionalFormatting sqref="K533:K534">
    <cfRule type="expression" dxfId="13475" priority="12777" stopIfTrue="1">
      <formula>$B533=""</formula>
    </cfRule>
  </conditionalFormatting>
  <conditionalFormatting sqref="K533:K534 I533:I569">
    <cfRule type="expression" dxfId="13474" priority="12776" stopIfTrue="1">
      <formula>$B533=""</formula>
    </cfRule>
  </conditionalFormatting>
  <conditionalFormatting sqref="K533:K534 I533:I569">
    <cfRule type="expression" dxfId="13473" priority="12775" stopIfTrue="1">
      <formula>$B533=""</formula>
    </cfRule>
  </conditionalFormatting>
  <conditionalFormatting sqref="I533:I569">
    <cfRule type="expression" dxfId="13472" priority="12774" stopIfTrue="1">
      <formula>$B533=""</formula>
    </cfRule>
  </conditionalFormatting>
  <conditionalFormatting sqref="K533:K534">
    <cfRule type="expression" dxfId="13471" priority="12773" stopIfTrue="1">
      <formula>$B533=""</formula>
    </cfRule>
  </conditionalFormatting>
  <conditionalFormatting sqref="K533:K534">
    <cfRule type="expression" dxfId="13470" priority="12772" stopIfTrue="1">
      <formula>$B533=""</formula>
    </cfRule>
  </conditionalFormatting>
  <conditionalFormatting sqref="K533:K534">
    <cfRule type="expression" dxfId="13469" priority="12771" stopIfTrue="1">
      <formula>$B533=""</formula>
    </cfRule>
  </conditionalFormatting>
  <conditionalFormatting sqref="K533:K534">
    <cfRule type="expression" dxfId="13468" priority="12770" stopIfTrue="1">
      <formula>$B533=""</formula>
    </cfRule>
  </conditionalFormatting>
  <conditionalFormatting sqref="I533:I569">
    <cfRule type="expression" dxfId="13467" priority="12769" stopIfTrue="1">
      <formula>$B533=""</formula>
    </cfRule>
  </conditionalFormatting>
  <conditionalFormatting sqref="I533:I569">
    <cfRule type="expression" dxfId="13466" priority="12768" stopIfTrue="1">
      <formula>$B533=""</formula>
    </cfRule>
  </conditionalFormatting>
  <conditionalFormatting sqref="I533:I569">
    <cfRule type="expression" dxfId="13465" priority="12767" stopIfTrue="1">
      <formula>$B533=""</formula>
    </cfRule>
  </conditionalFormatting>
  <conditionalFormatting sqref="I533:I569">
    <cfRule type="expression" dxfId="13464" priority="12766" stopIfTrue="1">
      <formula>$B533=""</formula>
    </cfRule>
  </conditionalFormatting>
  <conditionalFormatting sqref="I533:I569">
    <cfRule type="expression" dxfId="13463" priority="12765" stopIfTrue="1">
      <formula>$B533=""</formula>
    </cfRule>
  </conditionalFormatting>
  <conditionalFormatting sqref="I533:I569">
    <cfRule type="expression" dxfId="13462" priority="12764" stopIfTrue="1">
      <formula>$B533=""</formula>
    </cfRule>
  </conditionalFormatting>
  <conditionalFormatting sqref="I533:I569">
    <cfRule type="expression" dxfId="13461" priority="12763" stopIfTrue="1">
      <formula>$B533=""</formula>
    </cfRule>
  </conditionalFormatting>
  <conditionalFormatting sqref="I533:I569">
    <cfRule type="expression" dxfId="13460" priority="12762" stopIfTrue="1">
      <formula>$B533=""</formula>
    </cfRule>
  </conditionalFormatting>
  <conditionalFormatting sqref="I533:I569">
    <cfRule type="expression" dxfId="13459" priority="12761" stopIfTrue="1">
      <formula>$B533=""</formula>
    </cfRule>
  </conditionalFormatting>
  <conditionalFormatting sqref="I533:I569">
    <cfRule type="expression" dxfId="13458" priority="12760" stopIfTrue="1">
      <formula>$B533=""</formula>
    </cfRule>
  </conditionalFormatting>
  <conditionalFormatting sqref="I533:I569">
    <cfRule type="expression" dxfId="13457" priority="12759" stopIfTrue="1">
      <formula>$B533=""</formula>
    </cfRule>
  </conditionalFormatting>
  <conditionalFormatting sqref="I533:I569">
    <cfRule type="expression" dxfId="13456" priority="12758" stopIfTrue="1">
      <formula>$B533=""</formula>
    </cfRule>
  </conditionalFormatting>
  <conditionalFormatting sqref="I533:I569">
    <cfRule type="expression" dxfId="13455" priority="12757" stopIfTrue="1">
      <formula>$B533=""</formula>
    </cfRule>
  </conditionalFormatting>
  <conditionalFormatting sqref="I533:I569">
    <cfRule type="expression" dxfId="13454" priority="12756" stopIfTrue="1">
      <formula>$B533=""</formula>
    </cfRule>
  </conditionalFormatting>
  <conditionalFormatting sqref="I533:I569">
    <cfRule type="expression" dxfId="13453" priority="12755" stopIfTrue="1">
      <formula>$B533=""</formula>
    </cfRule>
  </conditionalFormatting>
  <conditionalFormatting sqref="I533:I569">
    <cfRule type="expression" dxfId="13452" priority="12754" stopIfTrue="1">
      <formula>$B533=""</formula>
    </cfRule>
  </conditionalFormatting>
  <conditionalFormatting sqref="I533:I569">
    <cfRule type="expression" dxfId="13451" priority="12753" stopIfTrue="1">
      <formula>$B533=""</formula>
    </cfRule>
  </conditionalFormatting>
  <conditionalFormatting sqref="I533:I569">
    <cfRule type="expression" dxfId="13450" priority="12752" stopIfTrue="1">
      <formula>$B533=""</formula>
    </cfRule>
  </conditionalFormatting>
  <conditionalFormatting sqref="I533:I569">
    <cfRule type="expression" dxfId="13449" priority="12751" stopIfTrue="1">
      <formula>$B533=""</formula>
    </cfRule>
  </conditionalFormatting>
  <conditionalFormatting sqref="D533:H534">
    <cfRule type="expression" dxfId="13448" priority="12750" stopIfTrue="1">
      <formula>$B533=""</formula>
    </cfRule>
  </conditionalFormatting>
  <conditionalFormatting sqref="I533:I569">
    <cfRule type="expression" dxfId="13447" priority="12749" stopIfTrue="1">
      <formula>$B533=""</formula>
    </cfRule>
  </conditionalFormatting>
  <conditionalFormatting sqref="I533:I569">
    <cfRule type="expression" dxfId="13446" priority="12748" stopIfTrue="1">
      <formula>$B533=""</formula>
    </cfRule>
  </conditionalFormatting>
  <conditionalFormatting sqref="I533:I569">
    <cfRule type="expression" dxfId="13445" priority="12747" stopIfTrue="1">
      <formula>$B533=""</formula>
    </cfRule>
  </conditionalFormatting>
  <conditionalFormatting sqref="J533:M534">
    <cfRule type="expression" dxfId="13444" priority="12746" stopIfTrue="1">
      <formula>$B533=""</formula>
    </cfRule>
  </conditionalFormatting>
  <conditionalFormatting sqref="D533:M534 I534:I569">
    <cfRule type="expression" dxfId="13443" priority="12745" stopIfTrue="1">
      <formula>$B533=""</formula>
    </cfRule>
  </conditionalFormatting>
  <conditionalFormatting sqref="D533:M534 I534:I569">
    <cfRule type="expression" dxfId="13442" priority="12744" stopIfTrue="1">
      <formula>$B533=""</formula>
    </cfRule>
  </conditionalFormatting>
  <conditionalFormatting sqref="I533:I569">
    <cfRule type="expression" dxfId="13441" priority="12743" stopIfTrue="1">
      <formula>$B533=""</formula>
    </cfRule>
  </conditionalFormatting>
  <conditionalFormatting sqref="D533:H534">
    <cfRule type="expression" dxfId="13440" priority="12742" stopIfTrue="1">
      <formula>$B533=""</formula>
    </cfRule>
  </conditionalFormatting>
  <conditionalFormatting sqref="J533:M534">
    <cfRule type="expression" dxfId="13439" priority="12741" stopIfTrue="1">
      <formula>$B533=""</formula>
    </cfRule>
  </conditionalFormatting>
  <conditionalFormatting sqref="J533:M533">
    <cfRule type="expression" dxfId="13438" priority="12740" stopIfTrue="1">
      <formula>$B533=""</formula>
    </cfRule>
  </conditionalFormatting>
  <conditionalFormatting sqref="I534">
    <cfRule type="expression" dxfId="13437" priority="12739" stopIfTrue="1">
      <formula>$B534=""</formula>
    </cfRule>
  </conditionalFormatting>
  <conditionalFormatting sqref="I534">
    <cfRule type="expression" dxfId="13436" priority="12738" stopIfTrue="1">
      <formula>$B534=""</formula>
    </cfRule>
  </conditionalFormatting>
  <conditionalFormatting sqref="I534">
    <cfRule type="expression" dxfId="13435" priority="12737" stopIfTrue="1">
      <formula>$B534=""</formula>
    </cfRule>
  </conditionalFormatting>
  <conditionalFormatting sqref="D534:H534">
    <cfRule type="expression" dxfId="13434" priority="12736" stopIfTrue="1">
      <formula>$B534=""</formula>
    </cfRule>
  </conditionalFormatting>
  <conditionalFormatting sqref="J534:M534">
    <cfRule type="expression" dxfId="13433" priority="12735" stopIfTrue="1">
      <formula>$B534=""</formula>
    </cfRule>
  </conditionalFormatting>
  <conditionalFormatting sqref="I534">
    <cfRule type="expression" dxfId="13432" priority="12734" stopIfTrue="1">
      <formula>$B534=""</formula>
    </cfRule>
  </conditionalFormatting>
  <conditionalFormatting sqref="I534">
    <cfRule type="expression" dxfId="13431" priority="12733" stopIfTrue="1">
      <formula>$B534=""</formula>
    </cfRule>
  </conditionalFormatting>
  <conditionalFormatting sqref="I533:I569">
    <cfRule type="expression" dxfId="13430" priority="12732" stopIfTrue="1">
      <formula>$B533=""</formula>
    </cfRule>
  </conditionalFormatting>
  <conditionalFormatting sqref="I533:I569">
    <cfRule type="expression" dxfId="13429" priority="12731" stopIfTrue="1">
      <formula>$B533=""</formula>
    </cfRule>
  </conditionalFormatting>
  <conditionalFormatting sqref="I533:I569">
    <cfRule type="expression" dxfId="13428" priority="12730" stopIfTrue="1">
      <formula>$B533=""</formula>
    </cfRule>
  </conditionalFormatting>
  <conditionalFormatting sqref="I533:I569">
    <cfRule type="expression" dxfId="13427" priority="12729" stopIfTrue="1">
      <formula>$B533=""</formula>
    </cfRule>
  </conditionalFormatting>
  <conditionalFormatting sqref="I533:I569">
    <cfRule type="expression" dxfId="13426" priority="12728" stopIfTrue="1">
      <formula>$B533=""</formula>
    </cfRule>
  </conditionalFormatting>
  <conditionalFormatting sqref="I533:I569">
    <cfRule type="expression" dxfId="13425" priority="12727" stopIfTrue="1">
      <formula>$B533=""</formula>
    </cfRule>
  </conditionalFormatting>
  <conditionalFormatting sqref="I533:I569">
    <cfRule type="expression" dxfId="13424" priority="12726" stopIfTrue="1">
      <formula>$B533=""</formula>
    </cfRule>
  </conditionalFormatting>
  <conditionalFormatting sqref="I533:I569">
    <cfRule type="expression" dxfId="13423" priority="12725" stopIfTrue="1">
      <formula>$B533=""</formula>
    </cfRule>
  </conditionalFormatting>
  <conditionalFormatting sqref="I533:I569">
    <cfRule type="expression" dxfId="13422" priority="12724" stopIfTrue="1">
      <formula>$B533=""</formula>
    </cfRule>
  </conditionalFormatting>
  <conditionalFormatting sqref="I533:I569">
    <cfRule type="expression" dxfId="13421" priority="12723" stopIfTrue="1">
      <formula>$B533=""</formula>
    </cfRule>
  </conditionalFormatting>
  <conditionalFormatting sqref="I533:I569">
    <cfRule type="expression" dxfId="13420" priority="12722" stopIfTrue="1">
      <formula>$B533=""</formula>
    </cfRule>
  </conditionalFormatting>
  <conditionalFormatting sqref="I533:I569">
    <cfRule type="expression" dxfId="13419" priority="12721" stopIfTrue="1">
      <formula>$B533=""</formula>
    </cfRule>
  </conditionalFormatting>
  <conditionalFormatting sqref="I533:I569">
    <cfRule type="expression" dxfId="13418" priority="12720" stopIfTrue="1">
      <formula>$B533=""</formula>
    </cfRule>
  </conditionalFormatting>
  <conditionalFormatting sqref="I536:I537">
    <cfRule type="expression" dxfId="13417" priority="12719" stopIfTrue="1">
      <formula>$B536=""</formula>
    </cfRule>
  </conditionalFormatting>
  <conditionalFormatting sqref="K536:K537">
    <cfRule type="expression" dxfId="13416" priority="12718" stopIfTrue="1">
      <formula>$B536=""</formula>
    </cfRule>
  </conditionalFormatting>
  <conditionalFormatting sqref="K536:K537">
    <cfRule type="expression" dxfId="13415" priority="12717" stopIfTrue="1">
      <formula>$B536=""</formula>
    </cfRule>
  </conditionalFormatting>
  <conditionalFormatting sqref="K536:K537">
    <cfRule type="expression" dxfId="13414" priority="12716" stopIfTrue="1">
      <formula>$B536=""</formula>
    </cfRule>
  </conditionalFormatting>
  <conditionalFormatting sqref="K536:K537">
    <cfRule type="expression" dxfId="13413" priority="12715" stopIfTrue="1">
      <formula>$B536=""</formula>
    </cfRule>
  </conditionalFormatting>
  <conditionalFormatting sqref="K536:K537">
    <cfRule type="expression" dxfId="13412" priority="12714" stopIfTrue="1">
      <formula>$B536=""</formula>
    </cfRule>
  </conditionalFormatting>
  <conditionalFormatting sqref="K536:K537">
    <cfRule type="expression" dxfId="13411" priority="12713" stopIfTrue="1">
      <formula>$B536=""</formula>
    </cfRule>
  </conditionalFormatting>
  <conditionalFormatting sqref="K536:K537">
    <cfRule type="expression" dxfId="13410" priority="12712" stopIfTrue="1">
      <formula>$B536=""</formula>
    </cfRule>
  </conditionalFormatting>
  <conditionalFormatting sqref="K536:K537">
    <cfRule type="expression" dxfId="13409" priority="12711" stopIfTrue="1">
      <formula>$B536=""</formula>
    </cfRule>
  </conditionalFormatting>
  <conditionalFormatting sqref="K536:K537">
    <cfRule type="expression" dxfId="13408" priority="12710" stopIfTrue="1">
      <formula>$B536=""</formula>
    </cfRule>
  </conditionalFormatting>
  <conditionalFormatting sqref="K536:K537">
    <cfRule type="expression" dxfId="13407" priority="12709" stopIfTrue="1">
      <formula>$B536=""</formula>
    </cfRule>
  </conditionalFormatting>
  <conditionalFormatting sqref="K536:K537">
    <cfRule type="expression" dxfId="13406" priority="12708" stopIfTrue="1">
      <formula>$B536=""</formula>
    </cfRule>
  </conditionalFormatting>
  <conditionalFormatting sqref="I536:I537 K536:K537">
    <cfRule type="expression" dxfId="13405" priority="12707" stopIfTrue="1">
      <formula>$B536=""</formula>
    </cfRule>
  </conditionalFormatting>
  <conditionalFormatting sqref="I536:I537 K536:K537">
    <cfRule type="expression" dxfId="13404" priority="12706" stopIfTrue="1">
      <formula>$B536=""</formula>
    </cfRule>
  </conditionalFormatting>
  <conditionalFormatting sqref="I536:I537">
    <cfRule type="expression" dxfId="13403" priority="12705" stopIfTrue="1">
      <formula>$B536=""</formula>
    </cfRule>
  </conditionalFormatting>
  <conditionalFormatting sqref="K536:K537">
    <cfRule type="expression" dxfId="13402" priority="12704" stopIfTrue="1">
      <formula>$B536=""</formula>
    </cfRule>
  </conditionalFormatting>
  <conditionalFormatting sqref="K536:K537">
    <cfRule type="expression" dxfId="13401" priority="12703" stopIfTrue="1">
      <formula>$B536=""</formula>
    </cfRule>
  </conditionalFormatting>
  <conditionalFormatting sqref="K536:K537">
    <cfRule type="expression" dxfId="13400" priority="12702" stopIfTrue="1">
      <formula>$B536=""</formula>
    </cfRule>
  </conditionalFormatting>
  <conditionalFormatting sqref="K536:K537">
    <cfRule type="expression" dxfId="13399" priority="12701" stopIfTrue="1">
      <formula>$B536=""</formula>
    </cfRule>
  </conditionalFormatting>
  <conditionalFormatting sqref="I536:I537">
    <cfRule type="expression" dxfId="13398" priority="12700" stopIfTrue="1">
      <formula>$B536=""</formula>
    </cfRule>
  </conditionalFormatting>
  <conditionalFormatting sqref="I536:I537">
    <cfRule type="expression" dxfId="13397" priority="12699" stopIfTrue="1">
      <formula>$B536=""</formula>
    </cfRule>
  </conditionalFormatting>
  <conditionalFormatting sqref="I536:I537">
    <cfRule type="expression" dxfId="13396" priority="12698" stopIfTrue="1">
      <formula>$B536=""</formula>
    </cfRule>
  </conditionalFormatting>
  <conditionalFormatting sqref="I536:I537">
    <cfRule type="expression" dxfId="13395" priority="12697" stopIfTrue="1">
      <formula>$B536=""</formula>
    </cfRule>
  </conditionalFormatting>
  <conditionalFormatting sqref="I536:I537">
    <cfRule type="expression" dxfId="13394" priority="12696" stopIfTrue="1">
      <formula>$B536=""</formula>
    </cfRule>
  </conditionalFormatting>
  <conditionalFormatting sqref="I536:I537">
    <cfRule type="expression" dxfId="13393" priority="12695" stopIfTrue="1">
      <formula>$B536=""</formula>
    </cfRule>
  </conditionalFormatting>
  <conditionalFormatting sqref="I536:I537">
    <cfRule type="expression" dxfId="13392" priority="12694" stopIfTrue="1">
      <formula>$B536=""</formula>
    </cfRule>
  </conditionalFormatting>
  <conditionalFormatting sqref="I536:I537">
    <cfRule type="expression" dxfId="13391" priority="12693" stopIfTrue="1">
      <formula>$B536=""</formula>
    </cfRule>
  </conditionalFormatting>
  <conditionalFormatting sqref="I536:I537">
    <cfRule type="expression" dxfId="13390" priority="12692" stopIfTrue="1">
      <formula>$B536=""</formula>
    </cfRule>
  </conditionalFormatting>
  <conditionalFormatting sqref="I536:I537">
    <cfRule type="expression" dxfId="13389" priority="12691" stopIfTrue="1">
      <formula>$B536=""</formula>
    </cfRule>
  </conditionalFormatting>
  <conditionalFormatting sqref="I536:I537">
    <cfRule type="expression" dxfId="13388" priority="12690" stopIfTrue="1">
      <formula>$B536=""</formula>
    </cfRule>
  </conditionalFormatting>
  <conditionalFormatting sqref="I536:I537">
    <cfRule type="expression" dxfId="13387" priority="12689" stopIfTrue="1">
      <formula>$B536=""</formula>
    </cfRule>
  </conditionalFormatting>
  <conditionalFormatting sqref="I536:I537">
    <cfRule type="expression" dxfId="13386" priority="12688" stopIfTrue="1">
      <formula>$B536=""</formula>
    </cfRule>
  </conditionalFormatting>
  <conditionalFormatting sqref="I536:I537">
    <cfRule type="expression" dxfId="13385" priority="12687" stopIfTrue="1">
      <formula>$B536=""</formula>
    </cfRule>
  </conditionalFormatting>
  <conditionalFormatting sqref="I536:I537">
    <cfRule type="expression" dxfId="13384" priority="12686" stopIfTrue="1">
      <formula>$B536=""</formula>
    </cfRule>
  </conditionalFormatting>
  <conditionalFormatting sqref="I536:I537">
    <cfRule type="expression" dxfId="13383" priority="12685" stopIfTrue="1">
      <formula>$B536=""</formula>
    </cfRule>
  </conditionalFormatting>
  <conditionalFormatting sqref="I536:I537">
    <cfRule type="expression" dxfId="13382" priority="12684" stopIfTrue="1">
      <formula>$B536=""</formula>
    </cfRule>
  </conditionalFormatting>
  <conditionalFormatting sqref="I536:I537">
    <cfRule type="expression" dxfId="13381" priority="12683" stopIfTrue="1">
      <formula>$B536=""</formula>
    </cfRule>
  </conditionalFormatting>
  <conditionalFormatting sqref="I536:I537">
    <cfRule type="expression" dxfId="13380" priority="12682" stopIfTrue="1">
      <formula>$B536=""</formula>
    </cfRule>
  </conditionalFormatting>
  <conditionalFormatting sqref="D536:H537">
    <cfRule type="expression" dxfId="13379" priority="12681" stopIfTrue="1">
      <formula>$B536=""</formula>
    </cfRule>
  </conditionalFormatting>
  <conditionalFormatting sqref="I536:I537">
    <cfRule type="expression" dxfId="13378" priority="12680" stopIfTrue="1">
      <formula>$B536=""</formula>
    </cfRule>
  </conditionalFormatting>
  <conditionalFormatting sqref="I536:I537">
    <cfRule type="expression" dxfId="13377" priority="12679" stopIfTrue="1">
      <formula>$B536=""</formula>
    </cfRule>
  </conditionalFormatting>
  <conditionalFormatting sqref="I536:I537">
    <cfRule type="expression" dxfId="13376" priority="12678" stopIfTrue="1">
      <formula>$B536=""</formula>
    </cfRule>
  </conditionalFormatting>
  <conditionalFormatting sqref="J536:M537">
    <cfRule type="expression" dxfId="13375" priority="12677" stopIfTrue="1">
      <formula>$B536=""</formula>
    </cfRule>
  </conditionalFormatting>
  <conditionalFormatting sqref="D536:M537">
    <cfRule type="expression" dxfId="13374" priority="12676" stopIfTrue="1">
      <formula>$B536=""</formula>
    </cfRule>
  </conditionalFormatting>
  <conditionalFormatting sqref="D536:M537">
    <cfRule type="expression" dxfId="13373" priority="12675" stopIfTrue="1">
      <formula>$B536=""</formula>
    </cfRule>
  </conditionalFormatting>
  <conditionalFormatting sqref="I536:I537">
    <cfRule type="expression" dxfId="13372" priority="12674" stopIfTrue="1">
      <formula>$B536=""</formula>
    </cfRule>
  </conditionalFormatting>
  <conditionalFormatting sqref="D536:H537">
    <cfRule type="expression" dxfId="13371" priority="12673" stopIfTrue="1">
      <formula>$B536=""</formula>
    </cfRule>
  </conditionalFormatting>
  <conditionalFormatting sqref="J536:M537">
    <cfRule type="expression" dxfId="13370" priority="12672" stopIfTrue="1">
      <formula>$B536=""</formula>
    </cfRule>
  </conditionalFormatting>
  <conditionalFormatting sqref="J536:M536">
    <cfRule type="expression" dxfId="13369" priority="12671" stopIfTrue="1">
      <formula>$B536=""</formula>
    </cfRule>
  </conditionalFormatting>
  <conditionalFormatting sqref="I537">
    <cfRule type="expression" dxfId="13368" priority="12670" stopIfTrue="1">
      <formula>$B537=""</formula>
    </cfRule>
  </conditionalFormatting>
  <conditionalFormatting sqref="I537">
    <cfRule type="expression" dxfId="13367" priority="12669" stopIfTrue="1">
      <formula>$B537=""</formula>
    </cfRule>
  </conditionalFormatting>
  <conditionalFormatting sqref="I537">
    <cfRule type="expression" dxfId="13366" priority="12668" stopIfTrue="1">
      <formula>$B537=""</formula>
    </cfRule>
  </conditionalFormatting>
  <conditionalFormatting sqref="D537:H537">
    <cfRule type="expression" dxfId="13365" priority="12667" stopIfTrue="1">
      <formula>$B537=""</formula>
    </cfRule>
  </conditionalFormatting>
  <conditionalFormatting sqref="J537:M537">
    <cfRule type="expression" dxfId="13364" priority="12666" stopIfTrue="1">
      <formula>$B537=""</formula>
    </cfRule>
  </conditionalFormatting>
  <conditionalFormatting sqref="I537">
    <cfRule type="expression" dxfId="13363" priority="12665" stopIfTrue="1">
      <formula>$B537=""</formula>
    </cfRule>
  </conditionalFormatting>
  <conditionalFormatting sqref="I537">
    <cfRule type="expression" dxfId="13362" priority="12664" stopIfTrue="1">
      <formula>$B537=""</formula>
    </cfRule>
  </conditionalFormatting>
  <conditionalFormatting sqref="I536:I537">
    <cfRule type="expression" dxfId="13361" priority="12663" stopIfTrue="1">
      <formula>$B536=""</formula>
    </cfRule>
  </conditionalFormatting>
  <conditionalFormatting sqref="I536:I537">
    <cfRule type="expression" dxfId="13360" priority="12662" stopIfTrue="1">
      <formula>$B536=""</formula>
    </cfRule>
  </conditionalFormatting>
  <conditionalFormatting sqref="I536:I537">
    <cfRule type="expression" dxfId="13359" priority="12661" stopIfTrue="1">
      <formula>$B536=""</formula>
    </cfRule>
  </conditionalFormatting>
  <conditionalFormatting sqref="I536:I537">
    <cfRule type="expression" dxfId="13358" priority="12660" stopIfTrue="1">
      <formula>$B536=""</formula>
    </cfRule>
  </conditionalFormatting>
  <conditionalFormatting sqref="I536:I537">
    <cfRule type="expression" dxfId="13357" priority="12659" stopIfTrue="1">
      <formula>$B536=""</formula>
    </cfRule>
  </conditionalFormatting>
  <conditionalFormatting sqref="I536:I537">
    <cfRule type="expression" dxfId="13356" priority="12658" stopIfTrue="1">
      <formula>$B536=""</formula>
    </cfRule>
  </conditionalFormatting>
  <conditionalFormatting sqref="I536:I537">
    <cfRule type="expression" dxfId="13355" priority="12657" stopIfTrue="1">
      <formula>$B536=""</formula>
    </cfRule>
  </conditionalFormatting>
  <conditionalFormatting sqref="I536:I537">
    <cfRule type="expression" dxfId="13354" priority="12656" stopIfTrue="1">
      <formula>$B536=""</formula>
    </cfRule>
  </conditionalFormatting>
  <conditionalFormatting sqref="I536:I537">
    <cfRule type="expression" dxfId="13353" priority="12655" stopIfTrue="1">
      <formula>$B536=""</formula>
    </cfRule>
  </conditionalFormatting>
  <conditionalFormatting sqref="I536:I537">
    <cfRule type="expression" dxfId="13352" priority="12654" stopIfTrue="1">
      <formula>$B536=""</formula>
    </cfRule>
  </conditionalFormatting>
  <conditionalFormatting sqref="I536:I537">
    <cfRule type="expression" dxfId="13351" priority="12653" stopIfTrue="1">
      <formula>$B536=""</formula>
    </cfRule>
  </conditionalFormatting>
  <conditionalFormatting sqref="I536:I537">
    <cfRule type="expression" dxfId="13350" priority="12652" stopIfTrue="1">
      <formula>$B536=""</formula>
    </cfRule>
  </conditionalFormatting>
  <conditionalFormatting sqref="I536:I537">
    <cfRule type="expression" dxfId="13349" priority="12651" stopIfTrue="1">
      <formula>$B536=""</formula>
    </cfRule>
  </conditionalFormatting>
  <conditionalFormatting sqref="I524">
    <cfRule type="expression" dxfId="13348" priority="12650" stopIfTrue="1">
      <formula>$B524=""</formula>
    </cfRule>
  </conditionalFormatting>
  <conditionalFormatting sqref="I524">
    <cfRule type="expression" dxfId="13347" priority="12649" stopIfTrue="1">
      <formula>$B524=""</formula>
    </cfRule>
  </conditionalFormatting>
  <conditionalFormatting sqref="I524">
    <cfRule type="expression" dxfId="13346" priority="12648" stopIfTrue="1">
      <formula>$B524=""</formula>
    </cfRule>
  </conditionalFormatting>
  <conditionalFormatting sqref="I524">
    <cfRule type="expression" dxfId="13345" priority="12647" stopIfTrue="1">
      <formula>$B524=""</formula>
    </cfRule>
  </conditionalFormatting>
  <conditionalFormatting sqref="I524">
    <cfRule type="expression" dxfId="13344" priority="12646" stopIfTrue="1">
      <formula>$B524=""</formula>
    </cfRule>
  </conditionalFormatting>
  <conditionalFormatting sqref="I524">
    <cfRule type="expression" dxfId="13343" priority="12645" stopIfTrue="1">
      <formula>$B524=""</formula>
    </cfRule>
  </conditionalFormatting>
  <conditionalFormatting sqref="I524">
    <cfRule type="expression" dxfId="13342" priority="12644" stopIfTrue="1">
      <formula>$B524=""</formula>
    </cfRule>
  </conditionalFormatting>
  <conditionalFormatting sqref="I524">
    <cfRule type="expression" dxfId="13341" priority="12643" stopIfTrue="1">
      <formula>$B524=""</formula>
    </cfRule>
  </conditionalFormatting>
  <conditionalFormatting sqref="I524">
    <cfRule type="expression" dxfId="13340" priority="12642" stopIfTrue="1">
      <formula>$B524=""</formula>
    </cfRule>
  </conditionalFormatting>
  <conditionalFormatting sqref="I524">
    <cfRule type="expression" dxfId="13339" priority="12641" stopIfTrue="1">
      <formula>$B524=""</formula>
    </cfRule>
  </conditionalFormatting>
  <conditionalFormatting sqref="I524">
    <cfRule type="expression" dxfId="13338" priority="12640" stopIfTrue="1">
      <formula>$B524=""</formula>
    </cfRule>
  </conditionalFormatting>
  <conditionalFormatting sqref="I524">
    <cfRule type="expression" dxfId="13337" priority="12639" stopIfTrue="1">
      <formula>$B524=""</formula>
    </cfRule>
  </conditionalFormatting>
  <conditionalFormatting sqref="I524">
    <cfRule type="expression" dxfId="13336" priority="12638" stopIfTrue="1">
      <formula>$B524=""</formula>
    </cfRule>
  </conditionalFormatting>
  <conditionalFormatting sqref="I524">
    <cfRule type="expression" dxfId="13335" priority="12637" stopIfTrue="1">
      <formula>$B524=""</formula>
    </cfRule>
  </conditionalFormatting>
  <conditionalFormatting sqref="I524">
    <cfRule type="expression" dxfId="13334" priority="12636" stopIfTrue="1">
      <formula>$B524=""</formula>
    </cfRule>
  </conditionalFormatting>
  <conditionalFormatting sqref="I524">
    <cfRule type="expression" dxfId="13333" priority="12635" stopIfTrue="1">
      <formula>$B524=""</formula>
    </cfRule>
  </conditionalFormatting>
  <conditionalFormatting sqref="I524">
    <cfRule type="expression" dxfId="13332" priority="12634" stopIfTrue="1">
      <formula>$B524=""</formula>
    </cfRule>
  </conditionalFormatting>
  <conditionalFormatting sqref="I524">
    <cfRule type="expression" dxfId="13331" priority="12633" stopIfTrue="1">
      <formula>$B524=""</formula>
    </cfRule>
  </conditionalFormatting>
  <conditionalFormatting sqref="I524">
    <cfRule type="expression" dxfId="13330" priority="12632" stopIfTrue="1">
      <formula>$B524=""</formula>
    </cfRule>
  </conditionalFormatting>
  <conditionalFormatting sqref="I524">
    <cfRule type="expression" dxfId="13329" priority="12631" stopIfTrue="1">
      <formula>$B524=""</formula>
    </cfRule>
  </conditionalFormatting>
  <conditionalFormatting sqref="I524">
    <cfRule type="expression" dxfId="13328" priority="12630" stopIfTrue="1">
      <formula>$B524=""</formula>
    </cfRule>
  </conditionalFormatting>
  <conditionalFormatting sqref="I524">
    <cfRule type="expression" dxfId="13327" priority="12629" stopIfTrue="1">
      <formula>$B524=""</formula>
    </cfRule>
  </conditionalFormatting>
  <conditionalFormatting sqref="I524">
    <cfRule type="expression" dxfId="13326" priority="12628" stopIfTrue="1">
      <formula>$B524=""</formula>
    </cfRule>
  </conditionalFormatting>
  <conditionalFormatting sqref="I524">
    <cfRule type="expression" dxfId="13325" priority="12627" stopIfTrue="1">
      <formula>$B524=""</formula>
    </cfRule>
  </conditionalFormatting>
  <conditionalFormatting sqref="I524">
    <cfRule type="expression" dxfId="13324" priority="12626" stopIfTrue="1">
      <formula>$B524=""</formula>
    </cfRule>
  </conditionalFormatting>
  <conditionalFormatting sqref="I524">
    <cfRule type="expression" dxfId="13323" priority="12625" stopIfTrue="1">
      <formula>$B524=""</formula>
    </cfRule>
  </conditionalFormatting>
  <conditionalFormatting sqref="I524">
    <cfRule type="expression" dxfId="13322" priority="12624" stopIfTrue="1">
      <formula>$B524=""</formula>
    </cfRule>
  </conditionalFormatting>
  <conditionalFormatting sqref="I524">
    <cfRule type="expression" dxfId="13321" priority="12623" stopIfTrue="1">
      <formula>$B524=""</formula>
    </cfRule>
  </conditionalFormatting>
  <conditionalFormatting sqref="I524">
    <cfRule type="expression" dxfId="13320" priority="12622" stopIfTrue="1">
      <formula>$B524=""</formula>
    </cfRule>
  </conditionalFormatting>
  <conditionalFormatting sqref="I524">
    <cfRule type="expression" dxfId="13319" priority="12621" stopIfTrue="1">
      <formula>$B524=""</formula>
    </cfRule>
  </conditionalFormatting>
  <conditionalFormatting sqref="I524">
    <cfRule type="expression" dxfId="13318" priority="12620" stopIfTrue="1">
      <formula>$B524=""</formula>
    </cfRule>
  </conditionalFormatting>
  <conditionalFormatting sqref="I524">
    <cfRule type="expression" dxfId="13317" priority="12619" stopIfTrue="1">
      <formula>$B524=""</formula>
    </cfRule>
  </conditionalFormatting>
  <conditionalFormatting sqref="I524">
    <cfRule type="expression" dxfId="13316" priority="12618" stopIfTrue="1">
      <formula>$B524=""</formula>
    </cfRule>
  </conditionalFormatting>
  <conditionalFormatting sqref="I524">
    <cfRule type="expression" dxfId="13315" priority="12617" stopIfTrue="1">
      <formula>$B524=""</formula>
    </cfRule>
  </conditionalFormatting>
  <conditionalFormatting sqref="I524">
    <cfRule type="expression" dxfId="13314" priority="12616" stopIfTrue="1">
      <formula>$B524=""</formula>
    </cfRule>
  </conditionalFormatting>
  <conditionalFormatting sqref="I524">
    <cfRule type="expression" dxfId="13313" priority="12615" stopIfTrue="1">
      <formula>$B524=""</formula>
    </cfRule>
  </conditionalFormatting>
  <conditionalFormatting sqref="I524">
    <cfRule type="expression" dxfId="13312" priority="12614" stopIfTrue="1">
      <formula>$B524=""</formula>
    </cfRule>
  </conditionalFormatting>
  <conditionalFormatting sqref="I524">
    <cfRule type="expression" dxfId="13311" priority="12613" stopIfTrue="1">
      <formula>$B524=""</formula>
    </cfRule>
  </conditionalFormatting>
  <conditionalFormatting sqref="I524">
    <cfRule type="expression" dxfId="13310" priority="12612" stopIfTrue="1">
      <formula>$B524=""</formula>
    </cfRule>
  </conditionalFormatting>
  <conditionalFormatting sqref="I524">
    <cfRule type="expression" dxfId="13309" priority="12611" stopIfTrue="1">
      <formula>$B524=""</formula>
    </cfRule>
  </conditionalFormatting>
  <conditionalFormatting sqref="I524">
    <cfRule type="expression" dxfId="13308" priority="12610" stopIfTrue="1">
      <formula>$B524=""</formula>
    </cfRule>
  </conditionalFormatting>
  <conditionalFormatting sqref="I524">
    <cfRule type="expression" dxfId="13307" priority="12609" stopIfTrue="1">
      <formula>$B524=""</formula>
    </cfRule>
  </conditionalFormatting>
  <conditionalFormatting sqref="I524">
    <cfRule type="expression" dxfId="13306" priority="12608" stopIfTrue="1">
      <formula>$B524=""</formula>
    </cfRule>
  </conditionalFormatting>
  <conditionalFormatting sqref="I524">
    <cfRule type="expression" dxfId="13305" priority="12607" stopIfTrue="1">
      <formula>$B524=""</formula>
    </cfRule>
  </conditionalFormatting>
  <conditionalFormatting sqref="I524">
    <cfRule type="expression" dxfId="13304" priority="12606" stopIfTrue="1">
      <formula>$B524=""</formula>
    </cfRule>
  </conditionalFormatting>
  <conditionalFormatting sqref="I524">
    <cfRule type="expression" dxfId="13303" priority="12605" stopIfTrue="1">
      <formula>$B524=""</formula>
    </cfRule>
  </conditionalFormatting>
  <conditionalFormatting sqref="I524">
    <cfRule type="expression" dxfId="13302" priority="12604" stopIfTrue="1">
      <formula>$B524=""</formula>
    </cfRule>
  </conditionalFormatting>
  <conditionalFormatting sqref="I524">
    <cfRule type="expression" dxfId="13301" priority="12603" stopIfTrue="1">
      <formula>$B524=""</formula>
    </cfRule>
  </conditionalFormatting>
  <conditionalFormatting sqref="I524">
    <cfRule type="expression" dxfId="13300" priority="12602" stopIfTrue="1">
      <formula>$B524=""</formula>
    </cfRule>
  </conditionalFormatting>
  <conditionalFormatting sqref="I524">
    <cfRule type="expression" dxfId="13299" priority="12601" stopIfTrue="1">
      <formula>$B524=""</formula>
    </cfRule>
  </conditionalFormatting>
  <conditionalFormatting sqref="I524">
    <cfRule type="expression" dxfId="13298" priority="12600" stopIfTrue="1">
      <formula>$B524=""</formula>
    </cfRule>
  </conditionalFormatting>
  <conditionalFormatting sqref="I524">
    <cfRule type="expression" dxfId="13297" priority="12599" stopIfTrue="1">
      <formula>$B524=""</formula>
    </cfRule>
  </conditionalFormatting>
  <conditionalFormatting sqref="I524">
    <cfRule type="expression" dxfId="13296" priority="12598" stopIfTrue="1">
      <formula>$B524=""</formula>
    </cfRule>
  </conditionalFormatting>
  <conditionalFormatting sqref="I524">
    <cfRule type="expression" dxfId="13295" priority="12597" stopIfTrue="1">
      <formula>$B524=""</formula>
    </cfRule>
  </conditionalFormatting>
  <conditionalFormatting sqref="I524">
    <cfRule type="expression" dxfId="13294" priority="12596" stopIfTrue="1">
      <formula>$B524=""</formula>
    </cfRule>
  </conditionalFormatting>
  <conditionalFormatting sqref="I524">
    <cfRule type="expression" dxfId="13293" priority="12595" stopIfTrue="1">
      <formula>$B524=""</formula>
    </cfRule>
  </conditionalFormatting>
  <conditionalFormatting sqref="I524">
    <cfRule type="expression" dxfId="13292" priority="12594" stopIfTrue="1">
      <formula>$B524=""</formula>
    </cfRule>
  </conditionalFormatting>
  <conditionalFormatting sqref="I524">
    <cfRule type="expression" dxfId="13291" priority="12593" stopIfTrue="1">
      <formula>$B524=""</formula>
    </cfRule>
  </conditionalFormatting>
  <conditionalFormatting sqref="I524">
    <cfRule type="expression" dxfId="13290" priority="12592" stopIfTrue="1">
      <formula>$B524=""</formula>
    </cfRule>
  </conditionalFormatting>
  <conditionalFormatting sqref="I524">
    <cfRule type="expression" dxfId="13289" priority="12591" stopIfTrue="1">
      <formula>$B524=""</formula>
    </cfRule>
  </conditionalFormatting>
  <conditionalFormatting sqref="I524">
    <cfRule type="expression" dxfId="13288" priority="12590" stopIfTrue="1">
      <formula>$B524=""</formula>
    </cfRule>
  </conditionalFormatting>
  <conditionalFormatting sqref="I524">
    <cfRule type="expression" dxfId="13287" priority="12589" stopIfTrue="1">
      <formula>$B524=""</formula>
    </cfRule>
  </conditionalFormatting>
  <conditionalFormatting sqref="I524">
    <cfRule type="expression" dxfId="13286" priority="12588" stopIfTrue="1">
      <formula>$B524=""</formula>
    </cfRule>
  </conditionalFormatting>
  <conditionalFormatting sqref="I524">
    <cfRule type="expression" dxfId="13285" priority="12587" stopIfTrue="1">
      <formula>$B524=""</formula>
    </cfRule>
  </conditionalFormatting>
  <conditionalFormatting sqref="I524">
    <cfRule type="expression" dxfId="13284" priority="12586" stopIfTrue="1">
      <formula>$B524=""</formula>
    </cfRule>
  </conditionalFormatting>
  <conditionalFormatting sqref="I524">
    <cfRule type="expression" dxfId="13283" priority="12585" stopIfTrue="1">
      <formula>$B524=""</formula>
    </cfRule>
  </conditionalFormatting>
  <conditionalFormatting sqref="I524">
    <cfRule type="expression" dxfId="13282" priority="12584" stopIfTrue="1">
      <formula>$B524=""</formula>
    </cfRule>
  </conditionalFormatting>
  <conditionalFormatting sqref="I524">
    <cfRule type="expression" dxfId="13281" priority="12583" stopIfTrue="1">
      <formula>$B524=""</formula>
    </cfRule>
  </conditionalFormatting>
  <conditionalFormatting sqref="I524">
    <cfRule type="expression" dxfId="13280" priority="12582" stopIfTrue="1">
      <formula>$B524=""</formula>
    </cfRule>
  </conditionalFormatting>
  <conditionalFormatting sqref="I524">
    <cfRule type="expression" dxfId="13279" priority="12581" stopIfTrue="1">
      <formula>$B524=""</formula>
    </cfRule>
  </conditionalFormatting>
  <conditionalFormatting sqref="I524">
    <cfRule type="expression" dxfId="13278" priority="12580" stopIfTrue="1">
      <formula>$B524=""</formula>
    </cfRule>
  </conditionalFormatting>
  <conditionalFormatting sqref="I524">
    <cfRule type="expression" dxfId="13277" priority="12579" stopIfTrue="1">
      <formula>$B524=""</formula>
    </cfRule>
  </conditionalFormatting>
  <conditionalFormatting sqref="I524">
    <cfRule type="expression" dxfId="13276" priority="12578" stopIfTrue="1">
      <formula>$B524=""</formula>
    </cfRule>
  </conditionalFormatting>
  <conditionalFormatting sqref="I524">
    <cfRule type="expression" dxfId="13275" priority="12577" stopIfTrue="1">
      <formula>$B524=""</formula>
    </cfRule>
  </conditionalFormatting>
  <conditionalFormatting sqref="I524">
    <cfRule type="expression" dxfId="13274" priority="12576" stopIfTrue="1">
      <formula>$B524=""</formula>
    </cfRule>
  </conditionalFormatting>
  <conditionalFormatting sqref="I524">
    <cfRule type="expression" dxfId="13273" priority="12575" stopIfTrue="1">
      <formula>$B524=""</formula>
    </cfRule>
  </conditionalFormatting>
  <conditionalFormatting sqref="I524">
    <cfRule type="expression" dxfId="13272" priority="12574" stopIfTrue="1">
      <formula>$B524=""</formula>
    </cfRule>
  </conditionalFormatting>
  <conditionalFormatting sqref="I524">
    <cfRule type="expression" dxfId="13271" priority="12573" stopIfTrue="1">
      <formula>$B524=""</formula>
    </cfRule>
  </conditionalFormatting>
  <conditionalFormatting sqref="I524">
    <cfRule type="expression" dxfId="13270" priority="12572" stopIfTrue="1">
      <formula>$B524=""</formula>
    </cfRule>
  </conditionalFormatting>
  <conditionalFormatting sqref="I524">
    <cfRule type="expression" dxfId="13269" priority="12571" stopIfTrue="1">
      <formula>$B524=""</formula>
    </cfRule>
  </conditionalFormatting>
  <conditionalFormatting sqref="I524">
    <cfRule type="expression" dxfId="13268" priority="12570" stopIfTrue="1">
      <formula>$B524=""</formula>
    </cfRule>
  </conditionalFormatting>
  <conditionalFormatting sqref="I524">
    <cfRule type="expression" dxfId="13267" priority="12569" stopIfTrue="1">
      <formula>$B524=""</formula>
    </cfRule>
  </conditionalFormatting>
  <conditionalFormatting sqref="I524">
    <cfRule type="expression" dxfId="13266" priority="12568" stopIfTrue="1">
      <formula>$B524=""</formula>
    </cfRule>
  </conditionalFormatting>
  <conditionalFormatting sqref="I524">
    <cfRule type="expression" dxfId="13265" priority="12567" stopIfTrue="1">
      <formula>$B524=""</formula>
    </cfRule>
  </conditionalFormatting>
  <conditionalFormatting sqref="I524">
    <cfRule type="expression" dxfId="13264" priority="12566" stopIfTrue="1">
      <formula>$B524=""</formula>
    </cfRule>
  </conditionalFormatting>
  <conditionalFormatting sqref="I524">
    <cfRule type="expression" dxfId="13263" priority="12565" stopIfTrue="1">
      <formula>$B524=""</formula>
    </cfRule>
  </conditionalFormatting>
  <conditionalFormatting sqref="I524">
    <cfRule type="expression" dxfId="13262" priority="12564" stopIfTrue="1">
      <formula>$B524=""</formula>
    </cfRule>
  </conditionalFormatting>
  <conditionalFormatting sqref="I524">
    <cfRule type="expression" dxfId="13261" priority="12563" stopIfTrue="1">
      <formula>$B524=""</formula>
    </cfRule>
  </conditionalFormatting>
  <conditionalFormatting sqref="I524">
    <cfRule type="expression" dxfId="13260" priority="12562" stopIfTrue="1">
      <formula>$B524=""</formula>
    </cfRule>
  </conditionalFormatting>
  <conditionalFormatting sqref="I524">
    <cfRule type="expression" dxfId="13259" priority="12561" stopIfTrue="1">
      <formula>$B524=""</formula>
    </cfRule>
  </conditionalFormatting>
  <conditionalFormatting sqref="I524">
    <cfRule type="expression" dxfId="13258" priority="12560" stopIfTrue="1">
      <formula>$B524=""</formula>
    </cfRule>
  </conditionalFormatting>
  <conditionalFormatting sqref="I524">
    <cfRule type="expression" dxfId="13257" priority="12559" stopIfTrue="1">
      <formula>$B524=""</formula>
    </cfRule>
  </conditionalFormatting>
  <conditionalFormatting sqref="I524">
    <cfRule type="expression" dxfId="13256" priority="12558" stopIfTrue="1">
      <formula>$B524=""</formula>
    </cfRule>
  </conditionalFormatting>
  <conditionalFormatting sqref="I524">
    <cfRule type="expression" dxfId="13255" priority="12557" stopIfTrue="1">
      <formula>$B524=""</formula>
    </cfRule>
  </conditionalFormatting>
  <conditionalFormatting sqref="I524">
    <cfRule type="expression" dxfId="13254" priority="12556" stopIfTrue="1">
      <formula>$B524=""</formula>
    </cfRule>
  </conditionalFormatting>
  <conditionalFormatting sqref="I524">
    <cfRule type="expression" dxfId="13253" priority="12555" stopIfTrue="1">
      <formula>$B524=""</formula>
    </cfRule>
  </conditionalFormatting>
  <conditionalFormatting sqref="I524">
    <cfRule type="expression" dxfId="13252" priority="12554" stopIfTrue="1">
      <formula>$B524=""</formula>
    </cfRule>
  </conditionalFormatting>
  <conditionalFormatting sqref="I524">
    <cfRule type="expression" dxfId="13251" priority="12553" stopIfTrue="1">
      <formula>$B524=""</formula>
    </cfRule>
  </conditionalFormatting>
  <conditionalFormatting sqref="I525:I526">
    <cfRule type="expression" dxfId="13250" priority="12552" stopIfTrue="1">
      <formula>$B525=""</formula>
    </cfRule>
  </conditionalFormatting>
  <conditionalFormatting sqref="I525:I526">
    <cfRule type="expression" dxfId="13249" priority="12551" stopIfTrue="1">
      <formula>$B525=""</formula>
    </cfRule>
  </conditionalFormatting>
  <conditionalFormatting sqref="I525:I526">
    <cfRule type="expression" dxfId="13248" priority="12550" stopIfTrue="1">
      <formula>$B525=""</formula>
    </cfRule>
  </conditionalFormatting>
  <conditionalFormatting sqref="I525:I526">
    <cfRule type="expression" dxfId="13247" priority="12549" stopIfTrue="1">
      <formula>$B525=""</formula>
    </cfRule>
  </conditionalFormatting>
  <conditionalFormatting sqref="I525:I526">
    <cfRule type="expression" dxfId="13246" priority="12548" stopIfTrue="1">
      <formula>$B525=""</formula>
    </cfRule>
  </conditionalFormatting>
  <conditionalFormatting sqref="I525:I526">
    <cfRule type="expression" dxfId="13245" priority="12547" stopIfTrue="1">
      <formula>$B525=""</formula>
    </cfRule>
  </conditionalFormatting>
  <conditionalFormatting sqref="I525:I526">
    <cfRule type="expression" dxfId="13244" priority="12546" stopIfTrue="1">
      <formula>$B525=""</formula>
    </cfRule>
  </conditionalFormatting>
  <conditionalFormatting sqref="I525:I526">
    <cfRule type="expression" dxfId="13243" priority="12545" stopIfTrue="1">
      <formula>$B525=""</formula>
    </cfRule>
  </conditionalFormatting>
  <conditionalFormatting sqref="I525:I526">
    <cfRule type="expression" dxfId="13242" priority="12544" stopIfTrue="1">
      <formula>$B525=""</formula>
    </cfRule>
  </conditionalFormatting>
  <conditionalFormatting sqref="I525:I526">
    <cfRule type="expression" dxfId="13241" priority="12543" stopIfTrue="1">
      <formula>$B525=""</formula>
    </cfRule>
  </conditionalFormatting>
  <conditionalFormatting sqref="I525:I526">
    <cfRule type="expression" dxfId="13240" priority="12542" stopIfTrue="1">
      <formula>$B525=""</formula>
    </cfRule>
  </conditionalFormatting>
  <conditionalFormatting sqref="I525:I526">
    <cfRule type="expression" dxfId="13239" priority="12541" stopIfTrue="1">
      <formula>$B525=""</formula>
    </cfRule>
  </conditionalFormatting>
  <conditionalFormatting sqref="I525:I526">
    <cfRule type="expression" dxfId="13238" priority="12540" stopIfTrue="1">
      <formula>$B525=""</formula>
    </cfRule>
  </conditionalFormatting>
  <conditionalFormatting sqref="I525:I526">
    <cfRule type="expression" dxfId="13237" priority="12539" stopIfTrue="1">
      <formula>$B525=""</formula>
    </cfRule>
  </conditionalFormatting>
  <conditionalFormatting sqref="I525:I526">
    <cfRule type="expression" dxfId="13236" priority="12538" stopIfTrue="1">
      <formula>$B525=""</formula>
    </cfRule>
  </conditionalFormatting>
  <conditionalFormatting sqref="I525:I526">
    <cfRule type="expression" dxfId="13235" priority="12537" stopIfTrue="1">
      <formula>$B525=""</formula>
    </cfRule>
  </conditionalFormatting>
  <conditionalFormatting sqref="I525:I526">
    <cfRule type="expression" dxfId="13234" priority="12536" stopIfTrue="1">
      <formula>$B525=""</formula>
    </cfRule>
  </conditionalFormatting>
  <conditionalFormatting sqref="I525:I526">
    <cfRule type="expression" dxfId="13233" priority="12535" stopIfTrue="1">
      <formula>$B525=""</formula>
    </cfRule>
  </conditionalFormatting>
  <conditionalFormatting sqref="I525:I526">
    <cfRule type="expression" dxfId="13232" priority="12534" stopIfTrue="1">
      <formula>$B525=""</formula>
    </cfRule>
  </conditionalFormatting>
  <conditionalFormatting sqref="I525:I526">
    <cfRule type="expression" dxfId="13231" priority="12533" stopIfTrue="1">
      <formula>$B525=""</formula>
    </cfRule>
  </conditionalFormatting>
  <conditionalFormatting sqref="I525:I526">
    <cfRule type="expression" dxfId="13230" priority="12532" stopIfTrue="1">
      <formula>$B525=""</formula>
    </cfRule>
  </conditionalFormatting>
  <conditionalFormatting sqref="I525:I526">
    <cfRule type="expression" dxfId="13229" priority="12531" stopIfTrue="1">
      <formula>$B525=""</formula>
    </cfRule>
  </conditionalFormatting>
  <conditionalFormatting sqref="I525:I526">
    <cfRule type="expression" dxfId="13228" priority="12530" stopIfTrue="1">
      <formula>$B525=""</formula>
    </cfRule>
  </conditionalFormatting>
  <conditionalFormatting sqref="I525:I526">
    <cfRule type="expression" dxfId="13227" priority="12529" stopIfTrue="1">
      <formula>$B525=""</formula>
    </cfRule>
  </conditionalFormatting>
  <conditionalFormatting sqref="I525:I526">
    <cfRule type="expression" dxfId="13226" priority="12528" stopIfTrue="1">
      <formula>$B525=""</formula>
    </cfRule>
  </conditionalFormatting>
  <conditionalFormatting sqref="I525:I526">
    <cfRule type="expression" dxfId="13225" priority="12527" stopIfTrue="1">
      <formula>$B525=""</formula>
    </cfRule>
  </conditionalFormatting>
  <conditionalFormatting sqref="I525:I526">
    <cfRule type="expression" dxfId="13224" priority="12526" stopIfTrue="1">
      <formula>$B525=""</formula>
    </cfRule>
  </conditionalFormatting>
  <conditionalFormatting sqref="I525:I526">
    <cfRule type="expression" dxfId="13223" priority="12525" stopIfTrue="1">
      <formula>$B525=""</formula>
    </cfRule>
  </conditionalFormatting>
  <conditionalFormatting sqref="I525:I526">
    <cfRule type="expression" dxfId="13222" priority="12524" stopIfTrue="1">
      <formula>$B525=""</formula>
    </cfRule>
  </conditionalFormatting>
  <conditionalFormatting sqref="I525:I526">
    <cfRule type="expression" dxfId="13221" priority="12523" stopIfTrue="1">
      <formula>$B525=""</formula>
    </cfRule>
  </conditionalFormatting>
  <conditionalFormatting sqref="I525:I526">
    <cfRule type="expression" dxfId="13220" priority="12522" stopIfTrue="1">
      <formula>$B525=""</formula>
    </cfRule>
  </conditionalFormatting>
  <conditionalFormatting sqref="I525:I526">
    <cfRule type="expression" dxfId="13219" priority="12521" stopIfTrue="1">
      <formula>$B525=""</formula>
    </cfRule>
  </conditionalFormatting>
  <conditionalFormatting sqref="I525:I526">
    <cfRule type="expression" dxfId="13218" priority="12520" stopIfTrue="1">
      <formula>$B525=""</formula>
    </cfRule>
  </conditionalFormatting>
  <conditionalFormatting sqref="I525:I526">
    <cfRule type="expression" dxfId="13217" priority="12519" stopIfTrue="1">
      <formula>$B525=""</formula>
    </cfRule>
  </conditionalFormatting>
  <conditionalFormatting sqref="I525:I526">
    <cfRule type="expression" dxfId="13216" priority="12518" stopIfTrue="1">
      <formula>$B525=""</formula>
    </cfRule>
  </conditionalFormatting>
  <conditionalFormatting sqref="I525:I526">
    <cfRule type="expression" dxfId="13215" priority="12517" stopIfTrue="1">
      <formula>$B525=""</formula>
    </cfRule>
  </conditionalFormatting>
  <conditionalFormatting sqref="I525:I526">
    <cfRule type="expression" dxfId="13214" priority="12516" stopIfTrue="1">
      <formula>$B525=""</formula>
    </cfRule>
  </conditionalFormatting>
  <conditionalFormatting sqref="I525:I526">
    <cfRule type="expression" dxfId="13213" priority="12515" stopIfTrue="1">
      <formula>$B525=""</formula>
    </cfRule>
  </conditionalFormatting>
  <conditionalFormatting sqref="I525:I526">
    <cfRule type="expression" dxfId="13212" priority="12514" stopIfTrue="1">
      <formula>$B525=""</formula>
    </cfRule>
  </conditionalFormatting>
  <conditionalFormatting sqref="I525:I526">
    <cfRule type="expression" dxfId="13211" priority="12513" stopIfTrue="1">
      <formula>$B525=""</formula>
    </cfRule>
  </conditionalFormatting>
  <conditionalFormatting sqref="I525:I526">
    <cfRule type="expression" dxfId="13210" priority="12512" stopIfTrue="1">
      <formula>$B525=""</formula>
    </cfRule>
  </conditionalFormatting>
  <conditionalFormatting sqref="I525:I526">
    <cfRule type="expression" dxfId="13209" priority="12511" stopIfTrue="1">
      <formula>$B525=""</formula>
    </cfRule>
  </conditionalFormatting>
  <conditionalFormatting sqref="I525:I526">
    <cfRule type="expression" dxfId="13208" priority="12510" stopIfTrue="1">
      <formula>$B525=""</formula>
    </cfRule>
  </conditionalFormatting>
  <conditionalFormatting sqref="I525:I526">
    <cfRule type="expression" dxfId="13207" priority="12509" stopIfTrue="1">
      <formula>$B525=""</formula>
    </cfRule>
  </conditionalFormatting>
  <conditionalFormatting sqref="I525:I526">
    <cfRule type="expression" dxfId="13206" priority="12508" stopIfTrue="1">
      <formula>$B525=""</formula>
    </cfRule>
  </conditionalFormatting>
  <conditionalFormatting sqref="I525:I526">
    <cfRule type="expression" dxfId="13205" priority="12507" stopIfTrue="1">
      <formula>$B525=""</formula>
    </cfRule>
  </conditionalFormatting>
  <conditionalFormatting sqref="I525:I526">
    <cfRule type="expression" dxfId="13204" priority="12506" stopIfTrue="1">
      <formula>$B525=""</formula>
    </cfRule>
  </conditionalFormatting>
  <conditionalFormatting sqref="I525:I526">
    <cfRule type="expression" dxfId="13203" priority="12505" stopIfTrue="1">
      <formula>$B525=""</formula>
    </cfRule>
  </conditionalFormatting>
  <conditionalFormatting sqref="I525:I526">
    <cfRule type="expression" dxfId="13202" priority="12504" stopIfTrue="1">
      <formula>$B525=""</formula>
    </cfRule>
  </conditionalFormatting>
  <conditionalFormatting sqref="I525:I526">
    <cfRule type="expression" dxfId="13201" priority="12503" stopIfTrue="1">
      <formula>$B525=""</formula>
    </cfRule>
  </conditionalFormatting>
  <conditionalFormatting sqref="I525:I526">
    <cfRule type="expression" dxfId="13200" priority="12502" stopIfTrue="1">
      <formula>$B525=""</formula>
    </cfRule>
  </conditionalFormatting>
  <conditionalFormatting sqref="I525:I526">
    <cfRule type="expression" dxfId="13199" priority="12501" stopIfTrue="1">
      <formula>$B525=""</formula>
    </cfRule>
  </conditionalFormatting>
  <conditionalFormatting sqref="I525:I526">
    <cfRule type="expression" dxfId="13198" priority="12500" stopIfTrue="1">
      <formula>$B525=""</formula>
    </cfRule>
  </conditionalFormatting>
  <conditionalFormatting sqref="I525:I526">
    <cfRule type="expression" dxfId="13197" priority="12499" stopIfTrue="1">
      <formula>$B525=""</formula>
    </cfRule>
  </conditionalFormatting>
  <conditionalFormatting sqref="I525:I526">
    <cfRule type="expression" dxfId="13196" priority="12498" stopIfTrue="1">
      <formula>$B525=""</formula>
    </cfRule>
  </conditionalFormatting>
  <conditionalFormatting sqref="I525:I526">
    <cfRule type="expression" dxfId="13195" priority="12497" stopIfTrue="1">
      <formula>$B525=""</formula>
    </cfRule>
  </conditionalFormatting>
  <conditionalFormatting sqref="I525:I526">
    <cfRule type="expression" dxfId="13194" priority="12496" stopIfTrue="1">
      <formula>$B525=""</formula>
    </cfRule>
  </conditionalFormatting>
  <conditionalFormatting sqref="I525:I526">
    <cfRule type="expression" dxfId="13193" priority="12495" stopIfTrue="1">
      <formula>$B525=""</formula>
    </cfRule>
  </conditionalFormatting>
  <conditionalFormatting sqref="I525:I526">
    <cfRule type="expression" dxfId="13192" priority="12494" stopIfTrue="1">
      <formula>$B525=""</formula>
    </cfRule>
  </conditionalFormatting>
  <conditionalFormatting sqref="I525:I526">
    <cfRule type="expression" dxfId="13191" priority="12493" stopIfTrue="1">
      <formula>$B525=""</formula>
    </cfRule>
  </conditionalFormatting>
  <conditionalFormatting sqref="I525:I526">
    <cfRule type="expression" dxfId="13190" priority="12492" stopIfTrue="1">
      <formula>$B525=""</formula>
    </cfRule>
  </conditionalFormatting>
  <conditionalFormatting sqref="I525:I526">
    <cfRule type="expression" dxfId="13189" priority="12491" stopIfTrue="1">
      <formula>$B525=""</formula>
    </cfRule>
  </conditionalFormatting>
  <conditionalFormatting sqref="I525:I526">
    <cfRule type="expression" dxfId="13188" priority="12490" stopIfTrue="1">
      <formula>$B525=""</formula>
    </cfRule>
  </conditionalFormatting>
  <conditionalFormatting sqref="I525:I526">
    <cfRule type="expression" dxfId="13187" priority="12489" stopIfTrue="1">
      <formula>$B525=""</formula>
    </cfRule>
  </conditionalFormatting>
  <conditionalFormatting sqref="I525:I526">
    <cfRule type="expression" dxfId="13186" priority="12488" stopIfTrue="1">
      <formula>$B525=""</formula>
    </cfRule>
  </conditionalFormatting>
  <conditionalFormatting sqref="I525:I526">
    <cfRule type="expression" dxfId="13185" priority="12487" stopIfTrue="1">
      <formula>$B525=""</formula>
    </cfRule>
  </conditionalFormatting>
  <conditionalFormatting sqref="I525:I526">
    <cfRule type="expression" dxfId="13184" priority="12486" stopIfTrue="1">
      <formula>$B525=""</formula>
    </cfRule>
  </conditionalFormatting>
  <conditionalFormatting sqref="I525:I526">
    <cfRule type="expression" dxfId="13183" priority="12485" stopIfTrue="1">
      <formula>$B525=""</formula>
    </cfRule>
  </conditionalFormatting>
  <conditionalFormatting sqref="I525:I526">
    <cfRule type="expression" dxfId="13182" priority="12484" stopIfTrue="1">
      <formula>$B525=""</formula>
    </cfRule>
  </conditionalFormatting>
  <conditionalFormatting sqref="I525:I526">
    <cfRule type="expression" dxfId="13181" priority="12483" stopIfTrue="1">
      <formula>$B525=""</formula>
    </cfRule>
  </conditionalFormatting>
  <conditionalFormatting sqref="I525:I526">
    <cfRule type="expression" dxfId="13180" priority="12482" stopIfTrue="1">
      <formula>$B525=""</formula>
    </cfRule>
  </conditionalFormatting>
  <conditionalFormatting sqref="I525:I526">
    <cfRule type="expression" dxfId="13179" priority="12481" stopIfTrue="1">
      <formula>$B525=""</formula>
    </cfRule>
  </conditionalFormatting>
  <conditionalFormatting sqref="I525:I526">
    <cfRule type="expression" dxfId="13178" priority="12480" stopIfTrue="1">
      <formula>$B525=""</formula>
    </cfRule>
  </conditionalFormatting>
  <conditionalFormatting sqref="I525:I526">
    <cfRule type="expression" dxfId="13177" priority="12479" stopIfTrue="1">
      <formula>$B525=""</formula>
    </cfRule>
  </conditionalFormatting>
  <conditionalFormatting sqref="I525:I526">
    <cfRule type="expression" dxfId="13176" priority="12478" stopIfTrue="1">
      <formula>$B525=""</formula>
    </cfRule>
  </conditionalFormatting>
  <conditionalFormatting sqref="I525:I526">
    <cfRule type="expression" dxfId="13175" priority="12477" stopIfTrue="1">
      <formula>$B525=""</formula>
    </cfRule>
  </conditionalFormatting>
  <conditionalFormatting sqref="I525:I526">
    <cfRule type="expression" dxfId="13174" priority="12476" stopIfTrue="1">
      <formula>$B525=""</formula>
    </cfRule>
  </conditionalFormatting>
  <conditionalFormatting sqref="I525:I526">
    <cfRule type="expression" dxfId="13173" priority="12475" stopIfTrue="1">
      <formula>$B525=""</formula>
    </cfRule>
  </conditionalFormatting>
  <conditionalFormatting sqref="I525:I526">
    <cfRule type="expression" dxfId="13172" priority="12474" stopIfTrue="1">
      <formula>$B525=""</formula>
    </cfRule>
  </conditionalFormatting>
  <conditionalFormatting sqref="I525:I526">
    <cfRule type="expression" dxfId="13171" priority="12473" stopIfTrue="1">
      <formula>$B525=""</formula>
    </cfRule>
  </conditionalFormatting>
  <conditionalFormatting sqref="I525:I526">
    <cfRule type="expression" dxfId="13170" priority="12472" stopIfTrue="1">
      <formula>$B525=""</formula>
    </cfRule>
  </conditionalFormatting>
  <conditionalFormatting sqref="I525:I526">
    <cfRule type="expression" dxfId="13169" priority="12471" stopIfTrue="1">
      <formula>$B525=""</formula>
    </cfRule>
  </conditionalFormatting>
  <conditionalFormatting sqref="I525:I526">
    <cfRule type="expression" dxfId="13168" priority="12470" stopIfTrue="1">
      <formula>$B525=""</formula>
    </cfRule>
  </conditionalFormatting>
  <conditionalFormatting sqref="I525:I526">
    <cfRule type="expression" dxfId="13167" priority="12469" stopIfTrue="1">
      <formula>$B525=""</formula>
    </cfRule>
  </conditionalFormatting>
  <conditionalFormatting sqref="I525:I526">
    <cfRule type="expression" dxfId="13166" priority="12468" stopIfTrue="1">
      <formula>$B525=""</formula>
    </cfRule>
  </conditionalFormatting>
  <conditionalFormatting sqref="I525:I526">
    <cfRule type="expression" dxfId="13165" priority="12467" stopIfTrue="1">
      <formula>$B525=""</formula>
    </cfRule>
  </conditionalFormatting>
  <conditionalFormatting sqref="I525:I526">
    <cfRule type="expression" dxfId="13164" priority="12466" stopIfTrue="1">
      <formula>$B525=""</formula>
    </cfRule>
  </conditionalFormatting>
  <conditionalFormatting sqref="I525:I526">
    <cfRule type="expression" dxfId="13163" priority="12465" stopIfTrue="1">
      <formula>$B525=""</formula>
    </cfRule>
  </conditionalFormatting>
  <conditionalFormatting sqref="I525:I526">
    <cfRule type="expression" dxfId="13162" priority="12464" stopIfTrue="1">
      <formula>$B525=""</formula>
    </cfRule>
  </conditionalFormatting>
  <conditionalFormatting sqref="I525:I526">
    <cfRule type="expression" dxfId="13161" priority="12463" stopIfTrue="1">
      <formula>$B525=""</formula>
    </cfRule>
  </conditionalFormatting>
  <conditionalFormatting sqref="I525:I526">
    <cfRule type="expression" dxfId="13160" priority="12462" stopIfTrue="1">
      <formula>$B525=""</formula>
    </cfRule>
  </conditionalFormatting>
  <conditionalFormatting sqref="I525:I526">
    <cfRule type="expression" dxfId="13159" priority="12461" stopIfTrue="1">
      <formula>$B525=""</formula>
    </cfRule>
  </conditionalFormatting>
  <conditionalFormatting sqref="I525:I526">
    <cfRule type="expression" dxfId="13158" priority="12460" stopIfTrue="1">
      <formula>$B525=""</formula>
    </cfRule>
  </conditionalFormatting>
  <conditionalFormatting sqref="I525:I526">
    <cfRule type="expression" dxfId="13157" priority="12459" stopIfTrue="1">
      <formula>$B525=""</formula>
    </cfRule>
  </conditionalFormatting>
  <conditionalFormatting sqref="I525:I526">
    <cfRule type="expression" dxfId="13156" priority="12458" stopIfTrue="1">
      <formula>$B525=""</formula>
    </cfRule>
  </conditionalFormatting>
  <conditionalFormatting sqref="I525:I526">
    <cfRule type="expression" dxfId="13155" priority="12457" stopIfTrue="1">
      <formula>$B525=""</formula>
    </cfRule>
  </conditionalFormatting>
  <conditionalFormatting sqref="I525:I526">
    <cfRule type="expression" dxfId="13154" priority="12456" stopIfTrue="1">
      <formula>$B525=""</formula>
    </cfRule>
  </conditionalFormatting>
  <conditionalFormatting sqref="I525:I526">
    <cfRule type="expression" dxfId="13153" priority="12455" stopIfTrue="1">
      <formula>$B525=""</formula>
    </cfRule>
  </conditionalFormatting>
  <conditionalFormatting sqref="I528:I569">
    <cfRule type="expression" dxfId="13152" priority="12454" stopIfTrue="1">
      <formula>$B528=""</formula>
    </cfRule>
  </conditionalFormatting>
  <conditionalFormatting sqref="I528:I569">
    <cfRule type="expression" dxfId="13151" priority="12453" stopIfTrue="1">
      <formula>$B528=""</formula>
    </cfRule>
  </conditionalFormatting>
  <conditionalFormatting sqref="I528:I569">
    <cfRule type="expression" dxfId="13150" priority="12452" stopIfTrue="1">
      <formula>$B528=""</formula>
    </cfRule>
  </conditionalFormatting>
  <conditionalFormatting sqref="I528:I569">
    <cfRule type="expression" dxfId="13149" priority="12451" stopIfTrue="1">
      <formula>$B528=""</formula>
    </cfRule>
  </conditionalFormatting>
  <conditionalFormatting sqref="I528:I569">
    <cfRule type="expression" dxfId="13148" priority="12450" stopIfTrue="1">
      <formula>$B528=""</formula>
    </cfRule>
  </conditionalFormatting>
  <conditionalFormatting sqref="I528:I569">
    <cfRule type="expression" dxfId="13147" priority="12449" stopIfTrue="1">
      <formula>$B528=""</formula>
    </cfRule>
  </conditionalFormatting>
  <conditionalFormatting sqref="I528:I569">
    <cfRule type="expression" dxfId="13146" priority="12448" stopIfTrue="1">
      <formula>$B528=""</formula>
    </cfRule>
  </conditionalFormatting>
  <conditionalFormatting sqref="I528:I569">
    <cfRule type="expression" dxfId="13145" priority="12447" stopIfTrue="1">
      <formula>$B528=""</formula>
    </cfRule>
  </conditionalFormatting>
  <conditionalFormatting sqref="I528:I569">
    <cfRule type="expression" dxfId="13144" priority="12446" stopIfTrue="1">
      <formula>$B528=""</formula>
    </cfRule>
  </conditionalFormatting>
  <conditionalFormatting sqref="I528:I569">
    <cfRule type="expression" dxfId="13143" priority="12445" stopIfTrue="1">
      <formula>$B528=""</formula>
    </cfRule>
  </conditionalFormatting>
  <conditionalFormatting sqref="I528:I569">
    <cfRule type="expression" dxfId="13142" priority="12444" stopIfTrue="1">
      <formula>$B528=""</formula>
    </cfRule>
  </conditionalFormatting>
  <conditionalFormatting sqref="I528:I569">
    <cfRule type="expression" dxfId="13141" priority="12443" stopIfTrue="1">
      <formula>$B528=""</formula>
    </cfRule>
  </conditionalFormatting>
  <conditionalFormatting sqref="I528:I569">
    <cfRule type="expression" dxfId="13140" priority="12442" stopIfTrue="1">
      <formula>$B528=""</formula>
    </cfRule>
  </conditionalFormatting>
  <conditionalFormatting sqref="I528:I569">
    <cfRule type="expression" dxfId="13139" priority="12441" stopIfTrue="1">
      <formula>$B528=""</formula>
    </cfRule>
  </conditionalFormatting>
  <conditionalFormatting sqref="I528:I569">
    <cfRule type="expression" dxfId="13138" priority="12440" stopIfTrue="1">
      <formula>$B528=""</formula>
    </cfRule>
  </conditionalFormatting>
  <conditionalFormatting sqref="I528:I569">
    <cfRule type="expression" dxfId="13137" priority="12439" stopIfTrue="1">
      <formula>$B528=""</formula>
    </cfRule>
  </conditionalFormatting>
  <conditionalFormatting sqref="I528:I569">
    <cfRule type="expression" dxfId="13136" priority="12438" stopIfTrue="1">
      <formula>$B528=""</formula>
    </cfRule>
  </conditionalFormatting>
  <conditionalFormatting sqref="I528:I569">
    <cfRule type="expression" dxfId="13135" priority="12437" stopIfTrue="1">
      <formula>$B528=""</formula>
    </cfRule>
  </conditionalFormatting>
  <conditionalFormatting sqref="I528:I569">
    <cfRule type="expression" dxfId="13134" priority="12436" stopIfTrue="1">
      <formula>$B528=""</formula>
    </cfRule>
  </conditionalFormatting>
  <conditionalFormatting sqref="I528:I569">
    <cfRule type="expression" dxfId="13133" priority="12435" stopIfTrue="1">
      <formula>$B528=""</formula>
    </cfRule>
  </conditionalFormatting>
  <conditionalFormatting sqref="I528:I569">
    <cfRule type="expression" dxfId="13132" priority="12434" stopIfTrue="1">
      <formula>$B528=""</formula>
    </cfRule>
  </conditionalFormatting>
  <conditionalFormatting sqref="I528:I569">
    <cfRule type="expression" dxfId="13131" priority="12433" stopIfTrue="1">
      <formula>$B528=""</formula>
    </cfRule>
  </conditionalFormatting>
  <conditionalFormatting sqref="I528:I569">
    <cfRule type="expression" dxfId="13130" priority="12432" stopIfTrue="1">
      <formula>$B528=""</formula>
    </cfRule>
  </conditionalFormatting>
  <conditionalFormatting sqref="I528:I569">
    <cfRule type="expression" dxfId="13129" priority="12431" stopIfTrue="1">
      <formula>$B528=""</formula>
    </cfRule>
  </conditionalFormatting>
  <conditionalFormatting sqref="I528:I569">
    <cfRule type="expression" dxfId="13128" priority="12430" stopIfTrue="1">
      <formula>$B528=""</formula>
    </cfRule>
  </conditionalFormatting>
  <conditionalFormatting sqref="I528:I569">
    <cfRule type="expression" dxfId="13127" priority="12429" stopIfTrue="1">
      <formula>$B528=""</formula>
    </cfRule>
  </conditionalFormatting>
  <conditionalFormatting sqref="I528:I569">
    <cfRule type="expression" dxfId="13126" priority="12428" stopIfTrue="1">
      <formula>$B528=""</formula>
    </cfRule>
  </conditionalFormatting>
  <conditionalFormatting sqref="I528:I569">
    <cfRule type="expression" dxfId="13125" priority="12427" stopIfTrue="1">
      <formula>$B528=""</formula>
    </cfRule>
  </conditionalFormatting>
  <conditionalFormatting sqref="I528:I569">
    <cfRule type="expression" dxfId="13124" priority="12426" stopIfTrue="1">
      <formula>$B528=""</formula>
    </cfRule>
  </conditionalFormatting>
  <conditionalFormatting sqref="I528:I569">
    <cfRule type="expression" dxfId="13123" priority="12425" stopIfTrue="1">
      <formula>$B528=""</formula>
    </cfRule>
  </conditionalFormatting>
  <conditionalFormatting sqref="I528:I569">
    <cfRule type="expression" dxfId="13122" priority="12424" stopIfTrue="1">
      <formula>$B528=""</formula>
    </cfRule>
  </conditionalFormatting>
  <conditionalFormatting sqref="I528:I569">
    <cfRule type="expression" dxfId="13121" priority="12423" stopIfTrue="1">
      <formula>$B528=""</formula>
    </cfRule>
  </conditionalFormatting>
  <conditionalFormatting sqref="I528:I569">
    <cfRule type="expression" dxfId="13120" priority="12422" stopIfTrue="1">
      <formula>$B528=""</formula>
    </cfRule>
  </conditionalFormatting>
  <conditionalFormatting sqref="I528:I569">
    <cfRule type="expression" dxfId="13119" priority="12421" stopIfTrue="1">
      <formula>$B528=""</formula>
    </cfRule>
  </conditionalFormatting>
  <conditionalFormatting sqref="I528:I569">
    <cfRule type="expression" dxfId="13118" priority="12420" stopIfTrue="1">
      <formula>$B528=""</formula>
    </cfRule>
  </conditionalFormatting>
  <conditionalFormatting sqref="I528:I569">
    <cfRule type="expression" dxfId="13117" priority="12419" stopIfTrue="1">
      <formula>$B528=""</formula>
    </cfRule>
  </conditionalFormatting>
  <conditionalFormatting sqref="I528:I569">
    <cfRule type="expression" dxfId="13116" priority="12418" stopIfTrue="1">
      <formula>$B528=""</formula>
    </cfRule>
  </conditionalFormatting>
  <conditionalFormatting sqref="I528:I569">
    <cfRule type="expression" dxfId="13115" priority="12417" stopIfTrue="1">
      <formula>$B528=""</formula>
    </cfRule>
  </conditionalFormatting>
  <conditionalFormatting sqref="I528:I569">
    <cfRule type="expression" dxfId="13114" priority="12416" stopIfTrue="1">
      <formula>$B528=""</formula>
    </cfRule>
  </conditionalFormatting>
  <conditionalFormatting sqref="I528:I569">
    <cfRule type="expression" dxfId="13113" priority="12415" stopIfTrue="1">
      <formula>$B528=""</formula>
    </cfRule>
  </conditionalFormatting>
  <conditionalFormatting sqref="I528:I569">
    <cfRule type="expression" dxfId="13112" priority="12414" stopIfTrue="1">
      <formula>$B528=""</formula>
    </cfRule>
  </conditionalFormatting>
  <conditionalFormatting sqref="I528:I569">
    <cfRule type="expression" dxfId="13111" priority="12413" stopIfTrue="1">
      <formula>$B528=""</formula>
    </cfRule>
  </conditionalFormatting>
  <conditionalFormatting sqref="I528:I569">
    <cfRule type="expression" dxfId="13110" priority="12412" stopIfTrue="1">
      <formula>$B528=""</formula>
    </cfRule>
  </conditionalFormatting>
  <conditionalFormatting sqref="I528:I569">
    <cfRule type="expression" dxfId="13109" priority="12411" stopIfTrue="1">
      <formula>$B528=""</formula>
    </cfRule>
  </conditionalFormatting>
  <conditionalFormatting sqref="I528:I569">
    <cfRule type="expression" dxfId="13108" priority="12410" stopIfTrue="1">
      <formula>$B528=""</formula>
    </cfRule>
  </conditionalFormatting>
  <conditionalFormatting sqref="I528:I569">
    <cfRule type="expression" dxfId="13107" priority="12409" stopIfTrue="1">
      <formula>$B528=""</formula>
    </cfRule>
  </conditionalFormatting>
  <conditionalFormatting sqref="I528:I569">
    <cfRule type="expression" dxfId="13106" priority="12408" stopIfTrue="1">
      <formula>$B528=""</formula>
    </cfRule>
  </conditionalFormatting>
  <conditionalFormatting sqref="I528:I569">
    <cfRule type="expression" dxfId="13105" priority="12407" stopIfTrue="1">
      <formula>$B528=""</formula>
    </cfRule>
  </conditionalFormatting>
  <conditionalFormatting sqref="I532:I569">
    <cfRule type="expression" dxfId="13104" priority="12406" stopIfTrue="1">
      <formula>$B532=""</formula>
    </cfRule>
  </conditionalFormatting>
  <conditionalFormatting sqref="I532:I569">
    <cfRule type="expression" dxfId="13103" priority="12405" stopIfTrue="1">
      <formula>$B532=""</formula>
    </cfRule>
  </conditionalFormatting>
  <conditionalFormatting sqref="I532:I569">
    <cfRule type="expression" dxfId="13102" priority="12404" stopIfTrue="1">
      <formula>$B532=""</formula>
    </cfRule>
  </conditionalFormatting>
  <conditionalFormatting sqref="I532:I569">
    <cfRule type="expression" dxfId="13101" priority="12403" stopIfTrue="1">
      <formula>$B532=""</formula>
    </cfRule>
  </conditionalFormatting>
  <conditionalFormatting sqref="I532:I569">
    <cfRule type="expression" dxfId="13100" priority="12402" stopIfTrue="1">
      <formula>$B532=""</formula>
    </cfRule>
  </conditionalFormatting>
  <conditionalFormatting sqref="I532:I569">
    <cfRule type="expression" dxfId="13099" priority="12401" stopIfTrue="1">
      <formula>$B532=""</formula>
    </cfRule>
  </conditionalFormatting>
  <conditionalFormatting sqref="D534:H534">
    <cfRule type="expression" dxfId="13098" priority="12400" stopIfTrue="1">
      <formula>$B534=""</formula>
    </cfRule>
  </conditionalFormatting>
  <conditionalFormatting sqref="J534:M534">
    <cfRule type="expression" dxfId="13097" priority="12399" stopIfTrue="1">
      <formula>$B534=""</formula>
    </cfRule>
  </conditionalFormatting>
  <conditionalFormatting sqref="D534:H534">
    <cfRule type="expression" dxfId="13096" priority="12398" stopIfTrue="1">
      <formula>$B534=""</formula>
    </cfRule>
  </conditionalFormatting>
  <conditionalFormatting sqref="J534:M534">
    <cfRule type="expression" dxfId="13095" priority="12397" stopIfTrue="1">
      <formula>$B534=""</formula>
    </cfRule>
  </conditionalFormatting>
  <conditionalFormatting sqref="D534:H534">
    <cfRule type="expression" dxfId="13094" priority="12396" stopIfTrue="1">
      <formula>$B534=""</formula>
    </cfRule>
  </conditionalFormatting>
  <conditionalFormatting sqref="J534:M534">
    <cfRule type="expression" dxfId="13093" priority="12395" stopIfTrue="1">
      <formula>$B534=""</formula>
    </cfRule>
  </conditionalFormatting>
  <conditionalFormatting sqref="I534">
    <cfRule type="expression" dxfId="13092" priority="12394" stopIfTrue="1">
      <formula>$B534=""</formula>
    </cfRule>
  </conditionalFormatting>
  <conditionalFormatting sqref="I534">
    <cfRule type="expression" dxfId="13091" priority="12393" stopIfTrue="1">
      <formula>$B534=""</formula>
    </cfRule>
  </conditionalFormatting>
  <conditionalFormatting sqref="I534">
    <cfRule type="expression" dxfId="13090" priority="12392" stopIfTrue="1">
      <formula>$B534=""</formula>
    </cfRule>
  </conditionalFormatting>
  <conditionalFormatting sqref="D534:H534">
    <cfRule type="expression" dxfId="13089" priority="12391" stopIfTrue="1">
      <formula>$B534=""</formula>
    </cfRule>
  </conditionalFormatting>
  <conditionalFormatting sqref="J534:M534">
    <cfRule type="expression" dxfId="13088" priority="12390" stopIfTrue="1">
      <formula>$B534=""</formula>
    </cfRule>
  </conditionalFormatting>
  <conditionalFormatting sqref="D534:H534">
    <cfRule type="expression" dxfId="13087" priority="12389" stopIfTrue="1">
      <formula>$B534=""</formula>
    </cfRule>
  </conditionalFormatting>
  <conditionalFormatting sqref="J534:M534">
    <cfRule type="expression" dxfId="13086" priority="12388" stopIfTrue="1">
      <formula>$B534=""</formula>
    </cfRule>
  </conditionalFormatting>
  <conditionalFormatting sqref="D534:H534">
    <cfRule type="expression" dxfId="13085" priority="12387" stopIfTrue="1">
      <formula>$B534=""</formula>
    </cfRule>
  </conditionalFormatting>
  <conditionalFormatting sqref="J534:M534">
    <cfRule type="expression" dxfId="13084" priority="12386" stopIfTrue="1">
      <formula>$B534=""</formula>
    </cfRule>
  </conditionalFormatting>
  <conditionalFormatting sqref="I534">
    <cfRule type="expression" dxfId="13083" priority="12385" stopIfTrue="1">
      <formula>$B534=""</formula>
    </cfRule>
  </conditionalFormatting>
  <conditionalFormatting sqref="I534">
    <cfRule type="expression" dxfId="13082" priority="12384" stopIfTrue="1">
      <formula>$B534=""</formula>
    </cfRule>
  </conditionalFormatting>
  <conditionalFormatting sqref="I534">
    <cfRule type="expression" dxfId="13081" priority="12383" stopIfTrue="1">
      <formula>$B534=""</formula>
    </cfRule>
  </conditionalFormatting>
  <conditionalFormatting sqref="I534:I539">
    <cfRule type="expression" dxfId="13080" priority="12382" stopIfTrue="1">
      <formula>$B534=""</formula>
    </cfRule>
  </conditionalFormatting>
  <conditionalFormatting sqref="I534:I539">
    <cfRule type="expression" dxfId="13079" priority="12381" stopIfTrue="1">
      <formula>$B534=""</formula>
    </cfRule>
  </conditionalFormatting>
  <conditionalFormatting sqref="I534:I539">
    <cfRule type="expression" dxfId="13078" priority="12380" stopIfTrue="1">
      <formula>$B534=""</formula>
    </cfRule>
  </conditionalFormatting>
  <conditionalFormatting sqref="I534:I539">
    <cfRule type="expression" dxfId="13077" priority="12379" stopIfTrue="1">
      <formula>$B534=""</formula>
    </cfRule>
  </conditionalFormatting>
  <conditionalFormatting sqref="I534:I539">
    <cfRule type="expression" dxfId="13076" priority="12378" stopIfTrue="1">
      <formula>$B534=""</formula>
    </cfRule>
  </conditionalFormatting>
  <conditionalFormatting sqref="I534:I539">
    <cfRule type="expression" dxfId="13075" priority="12377" stopIfTrue="1">
      <formula>$B534=""</formula>
    </cfRule>
  </conditionalFormatting>
  <conditionalFormatting sqref="I534:I539">
    <cfRule type="expression" dxfId="13074" priority="12376" stopIfTrue="1">
      <formula>$B534=""</formula>
    </cfRule>
  </conditionalFormatting>
  <conditionalFormatting sqref="I534:I539">
    <cfRule type="expression" dxfId="13073" priority="12375" stopIfTrue="1">
      <formula>$B534=""</formula>
    </cfRule>
  </conditionalFormatting>
  <conditionalFormatting sqref="I534:I539">
    <cfRule type="expression" dxfId="13072" priority="12374" stopIfTrue="1">
      <formula>$B534=""</formula>
    </cfRule>
  </conditionalFormatting>
  <conditionalFormatting sqref="I534:I539">
    <cfRule type="expression" dxfId="13071" priority="12373" stopIfTrue="1">
      <formula>$B534=""</formula>
    </cfRule>
  </conditionalFormatting>
  <conditionalFormatting sqref="I534:I539">
    <cfRule type="expression" dxfId="13070" priority="12372" stopIfTrue="1">
      <formula>$B534=""</formula>
    </cfRule>
  </conditionalFormatting>
  <conditionalFormatting sqref="I534:I539">
    <cfRule type="expression" dxfId="13069" priority="12371" stopIfTrue="1">
      <formula>$B534=""</formula>
    </cfRule>
  </conditionalFormatting>
  <conditionalFormatting sqref="I534:I539">
    <cfRule type="expression" dxfId="13068" priority="12370" stopIfTrue="1">
      <formula>$B534=""</formula>
    </cfRule>
  </conditionalFormatting>
  <conditionalFormatting sqref="I534:I539">
    <cfRule type="expression" dxfId="13067" priority="12369" stopIfTrue="1">
      <formula>$B534=""</formula>
    </cfRule>
  </conditionalFormatting>
  <conditionalFormatting sqref="I534:I539">
    <cfRule type="expression" dxfId="13066" priority="12368" stopIfTrue="1">
      <formula>$B534=""</formula>
    </cfRule>
  </conditionalFormatting>
  <conditionalFormatting sqref="I534:I539">
    <cfRule type="expression" dxfId="13065" priority="12367" stopIfTrue="1">
      <formula>$B534=""</formula>
    </cfRule>
  </conditionalFormatting>
  <conditionalFormatting sqref="I534:I539">
    <cfRule type="expression" dxfId="13064" priority="12366" stopIfTrue="1">
      <formula>$B534=""</formula>
    </cfRule>
  </conditionalFormatting>
  <conditionalFormatting sqref="I534:I539">
    <cfRule type="expression" dxfId="13063" priority="12365" stopIfTrue="1">
      <formula>$B534=""</formula>
    </cfRule>
  </conditionalFormatting>
  <conditionalFormatting sqref="I534:I539">
    <cfRule type="expression" dxfId="13062" priority="12364" stopIfTrue="1">
      <formula>$B534=""</formula>
    </cfRule>
  </conditionalFormatting>
  <conditionalFormatting sqref="I534:I539">
    <cfRule type="expression" dxfId="13061" priority="12363" stopIfTrue="1">
      <formula>$B534=""</formula>
    </cfRule>
  </conditionalFormatting>
  <conditionalFormatting sqref="I534:I539">
    <cfRule type="expression" dxfId="13060" priority="12362" stopIfTrue="1">
      <formula>$B534=""</formula>
    </cfRule>
  </conditionalFormatting>
  <conditionalFormatting sqref="I534:I539">
    <cfRule type="expression" dxfId="13059" priority="12361" stopIfTrue="1">
      <formula>$B534=""</formula>
    </cfRule>
  </conditionalFormatting>
  <conditionalFormatting sqref="I534:I539">
    <cfRule type="expression" dxfId="13058" priority="12360" stopIfTrue="1">
      <formula>$B534=""</formula>
    </cfRule>
  </conditionalFormatting>
  <conditionalFormatting sqref="I534:I539">
    <cfRule type="expression" dxfId="13057" priority="12359" stopIfTrue="1">
      <formula>$B534=""</formula>
    </cfRule>
  </conditionalFormatting>
  <conditionalFormatting sqref="I534:I539">
    <cfRule type="expression" dxfId="13056" priority="12358" stopIfTrue="1">
      <formula>$B534=""</formula>
    </cfRule>
  </conditionalFormatting>
  <conditionalFormatting sqref="I534:I539">
    <cfRule type="expression" dxfId="13055" priority="12357" stopIfTrue="1">
      <formula>$B534=""</formula>
    </cfRule>
  </conditionalFormatting>
  <conditionalFormatting sqref="I534:I539">
    <cfRule type="expression" dxfId="13054" priority="12356" stopIfTrue="1">
      <formula>$B534=""</formula>
    </cfRule>
  </conditionalFormatting>
  <conditionalFormatting sqref="I534:I539">
    <cfRule type="expression" dxfId="13053" priority="12355" stopIfTrue="1">
      <formula>$B534=""</formula>
    </cfRule>
  </conditionalFormatting>
  <conditionalFormatting sqref="I534:I539">
    <cfRule type="expression" dxfId="13052" priority="12354" stopIfTrue="1">
      <formula>$B534=""</formula>
    </cfRule>
  </conditionalFormatting>
  <conditionalFormatting sqref="I534:I539">
    <cfRule type="expression" dxfId="13051" priority="12353" stopIfTrue="1">
      <formula>$B534=""</formula>
    </cfRule>
  </conditionalFormatting>
  <conditionalFormatting sqref="I534:I539">
    <cfRule type="expression" dxfId="13050" priority="12352" stopIfTrue="1">
      <formula>$B534=""</formula>
    </cfRule>
  </conditionalFormatting>
  <conditionalFormatting sqref="I534:I539">
    <cfRule type="expression" dxfId="13049" priority="12351" stopIfTrue="1">
      <formula>$B534=""</formula>
    </cfRule>
  </conditionalFormatting>
  <conditionalFormatting sqref="I534:I539">
    <cfRule type="expression" dxfId="13048" priority="12350" stopIfTrue="1">
      <formula>$B534=""</formula>
    </cfRule>
  </conditionalFormatting>
  <conditionalFormatting sqref="I534:I539">
    <cfRule type="expression" dxfId="13047" priority="12349" stopIfTrue="1">
      <formula>$B534=""</formula>
    </cfRule>
  </conditionalFormatting>
  <conditionalFormatting sqref="I534:I539">
    <cfRule type="expression" dxfId="13046" priority="12348" stopIfTrue="1">
      <formula>$B534=""</formula>
    </cfRule>
  </conditionalFormatting>
  <conditionalFormatting sqref="I534:I539">
    <cfRule type="expression" dxfId="13045" priority="12347" stopIfTrue="1">
      <formula>$B534=""</formula>
    </cfRule>
  </conditionalFormatting>
  <conditionalFormatting sqref="I534:I539">
    <cfRule type="expression" dxfId="13044" priority="12346" stopIfTrue="1">
      <formula>$B534=""</formula>
    </cfRule>
  </conditionalFormatting>
  <conditionalFormatting sqref="I534:I539">
    <cfRule type="expression" dxfId="13043" priority="12345" stopIfTrue="1">
      <formula>$B534=""</formula>
    </cfRule>
  </conditionalFormatting>
  <conditionalFormatting sqref="I534:I539">
    <cfRule type="expression" dxfId="13042" priority="12344" stopIfTrue="1">
      <formula>$B534=""</formula>
    </cfRule>
  </conditionalFormatting>
  <conditionalFormatting sqref="I534:I539">
    <cfRule type="expression" dxfId="13041" priority="12343" stopIfTrue="1">
      <formula>$B534=""</formula>
    </cfRule>
  </conditionalFormatting>
  <conditionalFormatting sqref="I534:I539">
    <cfRule type="expression" dxfId="13040" priority="12342" stopIfTrue="1">
      <formula>$B534=""</formula>
    </cfRule>
  </conditionalFormatting>
  <conditionalFormatting sqref="D540:M569">
    <cfRule type="expression" dxfId="13039" priority="12341" stopIfTrue="1">
      <formula>$B540=""</formula>
    </cfRule>
  </conditionalFormatting>
  <conditionalFormatting sqref="M540:M549 M553:M568">
    <cfRule type="expression" dxfId="13038" priority="12340" stopIfTrue="1">
      <formula>$B540=""</formula>
    </cfRule>
  </conditionalFormatting>
  <conditionalFormatting sqref="M550:M551 M569">
    <cfRule type="expression" dxfId="13037" priority="12339" stopIfTrue="1">
      <formula>$B550=""</formula>
    </cfRule>
  </conditionalFormatting>
  <conditionalFormatting sqref="M540 M559">
    <cfRule type="expression" dxfId="13036" priority="12338" stopIfTrue="1">
      <formula>$B540=""</formula>
    </cfRule>
  </conditionalFormatting>
  <conditionalFormatting sqref="M541:M549 M560:M568">
    <cfRule type="expression" dxfId="13035" priority="12337" stopIfTrue="1">
      <formula>$B541=""</formula>
    </cfRule>
  </conditionalFormatting>
  <conditionalFormatting sqref="M541:M549 M560:M568">
    <cfRule type="expression" dxfId="13034" priority="12336" stopIfTrue="1">
      <formula>$B541=""</formula>
    </cfRule>
  </conditionalFormatting>
  <conditionalFormatting sqref="M541:M546 M560:M565">
    <cfRule type="expression" dxfId="13033" priority="12335" stopIfTrue="1">
      <formula>$B541=""</formula>
    </cfRule>
  </conditionalFormatting>
  <conditionalFormatting sqref="M547:M548 M566:M567">
    <cfRule type="expression" dxfId="13032" priority="12334" stopIfTrue="1">
      <formula>$B547=""</formula>
    </cfRule>
  </conditionalFormatting>
  <conditionalFormatting sqref="M549 M568">
    <cfRule type="expression" dxfId="13031" priority="12333" stopIfTrue="1">
      <formula>$B549=""</formula>
    </cfRule>
  </conditionalFormatting>
  <conditionalFormatting sqref="M543:M546 M562:M565">
    <cfRule type="expression" dxfId="13030" priority="12332" stopIfTrue="1">
      <formula>$B543=""</formula>
    </cfRule>
  </conditionalFormatting>
  <conditionalFormatting sqref="M547 M566">
    <cfRule type="expression" dxfId="13029" priority="12331" stopIfTrue="1">
      <formula>$B547=""</formula>
    </cfRule>
  </conditionalFormatting>
  <conditionalFormatting sqref="M548:M549 M567:M568">
    <cfRule type="expression" dxfId="13028" priority="12330" stopIfTrue="1">
      <formula>$B548=""</formula>
    </cfRule>
  </conditionalFormatting>
  <conditionalFormatting sqref="M550:M551 M569">
    <cfRule type="expression" dxfId="13027" priority="12329" stopIfTrue="1">
      <formula>$B550=""</formula>
    </cfRule>
  </conditionalFormatting>
  <conditionalFormatting sqref="M550:M551 M569">
    <cfRule type="expression" dxfId="13026" priority="12328" stopIfTrue="1">
      <formula>$B550=""</formula>
    </cfRule>
  </conditionalFormatting>
  <conditionalFormatting sqref="M550:M551 M569">
    <cfRule type="expression" dxfId="13025" priority="12327" stopIfTrue="1">
      <formula>$B550=""</formula>
    </cfRule>
  </conditionalFormatting>
  <conditionalFormatting sqref="M550:M551 M569">
    <cfRule type="expression" dxfId="13024" priority="12326" stopIfTrue="1">
      <formula>$B550=""</formula>
    </cfRule>
  </conditionalFormatting>
  <conditionalFormatting sqref="M551">
    <cfRule type="expression" dxfId="13023" priority="12325" stopIfTrue="1">
      <formula>$B551=""</formula>
    </cfRule>
  </conditionalFormatting>
  <conditionalFormatting sqref="I540:I569">
    <cfRule type="expression" dxfId="13022" priority="12324" stopIfTrue="1">
      <formula>$B540=""</formula>
    </cfRule>
  </conditionalFormatting>
  <conditionalFormatting sqref="I540:I569">
    <cfRule type="expression" dxfId="13021" priority="12323" stopIfTrue="1">
      <formula>$B540=""</formula>
    </cfRule>
  </conditionalFormatting>
  <conditionalFormatting sqref="K549:K551 K553 K555 K557 K559 K561 K541 K563 K543 K565 K545 K567 K547 K569">
    <cfRule type="expression" dxfId="13020" priority="12322" stopIfTrue="1">
      <formula>$B541=""</formula>
    </cfRule>
  </conditionalFormatting>
  <conditionalFormatting sqref="K551">
    <cfRule type="expression" dxfId="13019" priority="12321" stopIfTrue="1">
      <formula>$B551=""</formula>
    </cfRule>
  </conditionalFormatting>
  <conditionalFormatting sqref="K549 K551 K553 K555 K557 K559 K561 K541 K563 K543 K565 K545 K567 K547 K569">
    <cfRule type="expression" dxfId="13018" priority="12320" stopIfTrue="1">
      <formula>$B541=""</formula>
    </cfRule>
  </conditionalFormatting>
  <conditionalFormatting sqref="K550:K551">
    <cfRule type="expression" dxfId="13017" priority="12319" stopIfTrue="1">
      <formula>$B550=""</formula>
    </cfRule>
  </conditionalFormatting>
  <conditionalFormatting sqref="K551:K559">
    <cfRule type="expression" dxfId="13016" priority="12318" stopIfTrue="1">
      <formula>$B551=""</formula>
    </cfRule>
  </conditionalFormatting>
  <conditionalFormatting sqref="K551:K559">
    <cfRule type="expression" dxfId="13015" priority="12317" stopIfTrue="1">
      <formula>$B551=""</formula>
    </cfRule>
  </conditionalFormatting>
  <conditionalFormatting sqref="K551:K559">
    <cfRule type="expression" dxfId="13014" priority="12316" stopIfTrue="1">
      <formula>$B551=""</formula>
    </cfRule>
  </conditionalFormatting>
  <conditionalFormatting sqref="K551:K555">
    <cfRule type="expression" dxfId="13013" priority="12315" stopIfTrue="1">
      <formula>$B551=""</formula>
    </cfRule>
  </conditionalFormatting>
  <conditionalFormatting sqref="K556:K557">
    <cfRule type="expression" dxfId="13012" priority="12314" stopIfTrue="1">
      <formula>$B556=""</formula>
    </cfRule>
  </conditionalFormatting>
  <conditionalFormatting sqref="K552:K555">
    <cfRule type="expression" dxfId="13011" priority="12313" stopIfTrue="1">
      <formula>$B552=""</formula>
    </cfRule>
  </conditionalFormatting>
  <conditionalFormatting sqref="K556">
    <cfRule type="expression" dxfId="13010" priority="12312" stopIfTrue="1">
      <formula>$B556=""</formula>
    </cfRule>
  </conditionalFormatting>
  <conditionalFormatting sqref="K557">
    <cfRule type="expression" dxfId="13009" priority="12311" stopIfTrue="1">
      <formula>$B557=""</formula>
    </cfRule>
  </conditionalFormatting>
  <conditionalFormatting sqref="K557">
    <cfRule type="expression" dxfId="13008" priority="12310" stopIfTrue="1">
      <formula>$B557=""</formula>
    </cfRule>
  </conditionalFormatting>
  <conditionalFormatting sqref="K558:K559">
    <cfRule type="expression" dxfId="13007" priority="12309" stopIfTrue="1">
      <formula>$B558=""</formula>
    </cfRule>
  </conditionalFormatting>
  <conditionalFormatting sqref="K557">
    <cfRule type="expression" dxfId="13006" priority="12308" stopIfTrue="1">
      <formula>$B557=""</formula>
    </cfRule>
  </conditionalFormatting>
  <conditionalFormatting sqref="K558">
    <cfRule type="expression" dxfId="13005" priority="12307" stopIfTrue="1">
      <formula>$B558=""</formula>
    </cfRule>
  </conditionalFormatting>
  <conditionalFormatting sqref="K559">
    <cfRule type="expression" dxfId="13004" priority="12306" stopIfTrue="1">
      <formula>$B559=""</formula>
    </cfRule>
  </conditionalFormatting>
  <conditionalFormatting sqref="K540:K543 K559:K565">
    <cfRule type="expression" dxfId="13003" priority="12305" stopIfTrue="1">
      <formula>$B540=""</formula>
    </cfRule>
  </conditionalFormatting>
  <conditionalFormatting sqref="K540:K543 K559:K565">
    <cfRule type="expression" dxfId="13002" priority="12304" stopIfTrue="1">
      <formula>$B540=""</formula>
    </cfRule>
  </conditionalFormatting>
  <conditionalFormatting sqref="K540:K543 K559:K565">
    <cfRule type="expression" dxfId="13001" priority="12303" stopIfTrue="1">
      <formula>$B540=""</formula>
    </cfRule>
  </conditionalFormatting>
  <conditionalFormatting sqref="K540 K559:K562">
    <cfRule type="expression" dxfId="13000" priority="12302" stopIfTrue="1">
      <formula>$B540=""</formula>
    </cfRule>
  </conditionalFormatting>
  <conditionalFormatting sqref="K541:K542 K563:K564">
    <cfRule type="expression" dxfId="12999" priority="12301" stopIfTrue="1">
      <formula>$B541=""</formula>
    </cfRule>
  </conditionalFormatting>
  <conditionalFormatting sqref="K543 K565">
    <cfRule type="expression" dxfId="12998" priority="12300" stopIfTrue="1">
      <formula>$B543=""</formula>
    </cfRule>
  </conditionalFormatting>
  <conditionalFormatting sqref="K540 K559:K562">
    <cfRule type="expression" dxfId="12997" priority="12299" stopIfTrue="1">
      <formula>$B540=""</formula>
    </cfRule>
  </conditionalFormatting>
  <conditionalFormatting sqref="K541 K563">
    <cfRule type="expression" dxfId="12996" priority="12298" stopIfTrue="1">
      <formula>$B541=""</formula>
    </cfRule>
  </conditionalFormatting>
  <conditionalFormatting sqref="K542:K543 K564:K565">
    <cfRule type="expression" dxfId="12995" priority="12297" stopIfTrue="1">
      <formula>$B542=""</formula>
    </cfRule>
  </conditionalFormatting>
  <conditionalFormatting sqref="K543:K547 K565:K569">
    <cfRule type="expression" dxfId="12994" priority="12296" stopIfTrue="1">
      <formula>$B543=""</formula>
    </cfRule>
  </conditionalFormatting>
  <conditionalFormatting sqref="K543:K547 K565:K569">
    <cfRule type="expression" dxfId="12993" priority="12295" stopIfTrue="1">
      <formula>$B543=""</formula>
    </cfRule>
  </conditionalFormatting>
  <conditionalFormatting sqref="K543:K547 K565:K569">
    <cfRule type="expression" dxfId="12992" priority="12294" stopIfTrue="1">
      <formula>$B543=""</formula>
    </cfRule>
  </conditionalFormatting>
  <conditionalFormatting sqref="K543:K547 K565:K569">
    <cfRule type="expression" dxfId="12991" priority="12293" stopIfTrue="1">
      <formula>$B543=""</formula>
    </cfRule>
  </conditionalFormatting>
  <conditionalFormatting sqref="K544:K547 K566:K569">
    <cfRule type="expression" dxfId="12990" priority="12292" stopIfTrue="1">
      <formula>$B544=""</formula>
    </cfRule>
  </conditionalFormatting>
  <conditionalFormatting sqref="I540:I569">
    <cfRule type="expression" dxfId="12989" priority="12291" stopIfTrue="1">
      <formula>$B540=""</formula>
    </cfRule>
  </conditionalFormatting>
  <conditionalFormatting sqref="I540:I569">
    <cfRule type="expression" dxfId="12988" priority="12290" stopIfTrue="1">
      <formula>$B540=""</formula>
    </cfRule>
  </conditionalFormatting>
  <conditionalFormatting sqref="I540:I569">
    <cfRule type="expression" dxfId="12987" priority="12289" stopIfTrue="1">
      <formula>$B540=""</formula>
    </cfRule>
  </conditionalFormatting>
  <conditionalFormatting sqref="I540:I569">
    <cfRule type="expression" dxfId="12986" priority="12288" stopIfTrue="1">
      <formula>$B540=""</formula>
    </cfRule>
  </conditionalFormatting>
  <conditionalFormatting sqref="I540:I569">
    <cfRule type="expression" dxfId="12985" priority="12287" stopIfTrue="1">
      <formula>$B540=""</formula>
    </cfRule>
  </conditionalFormatting>
  <conditionalFormatting sqref="I540:I569">
    <cfRule type="expression" dxfId="12984" priority="12286" stopIfTrue="1">
      <formula>$B540=""</formula>
    </cfRule>
  </conditionalFormatting>
  <conditionalFormatting sqref="I540:I569">
    <cfRule type="expression" dxfId="12983" priority="12285" stopIfTrue="1">
      <formula>$B540=""</formula>
    </cfRule>
  </conditionalFormatting>
  <conditionalFormatting sqref="I540:I569">
    <cfRule type="expression" dxfId="12982" priority="12284" stopIfTrue="1">
      <formula>$B540=""</formula>
    </cfRule>
  </conditionalFormatting>
  <conditionalFormatting sqref="I540:I569">
    <cfRule type="expression" dxfId="12981" priority="12283" stopIfTrue="1">
      <formula>$B540=""</formula>
    </cfRule>
  </conditionalFormatting>
  <conditionalFormatting sqref="I540:I569">
    <cfRule type="expression" dxfId="12980" priority="12282" stopIfTrue="1">
      <formula>$B540=""</formula>
    </cfRule>
  </conditionalFormatting>
  <conditionalFormatting sqref="I540:I569">
    <cfRule type="expression" dxfId="12979" priority="12281" stopIfTrue="1">
      <formula>$B540=""</formula>
    </cfRule>
  </conditionalFormatting>
  <conditionalFormatting sqref="I540:I569">
    <cfRule type="expression" dxfId="12978" priority="12280" stopIfTrue="1">
      <formula>$B540=""</formula>
    </cfRule>
  </conditionalFormatting>
  <conditionalFormatting sqref="I540:I569">
    <cfRule type="expression" dxfId="12977" priority="12279" stopIfTrue="1">
      <formula>$B540=""</formula>
    </cfRule>
  </conditionalFormatting>
  <conditionalFormatting sqref="I540:I569">
    <cfRule type="expression" dxfId="12976" priority="12278" stopIfTrue="1">
      <formula>$B540=""</formula>
    </cfRule>
  </conditionalFormatting>
  <conditionalFormatting sqref="I540:I569">
    <cfRule type="expression" dxfId="12975" priority="12277" stopIfTrue="1">
      <formula>$B540=""</formula>
    </cfRule>
  </conditionalFormatting>
  <conditionalFormatting sqref="I540:I569">
    <cfRule type="expression" dxfId="12974" priority="12276" stopIfTrue="1">
      <formula>$B540=""</formula>
    </cfRule>
  </conditionalFormatting>
  <conditionalFormatting sqref="I540:I569">
    <cfRule type="expression" dxfId="12973" priority="12275" stopIfTrue="1">
      <formula>$B540=""</formula>
    </cfRule>
  </conditionalFormatting>
  <conditionalFormatting sqref="I540:I569">
    <cfRule type="expression" dxfId="12972" priority="12274" stopIfTrue="1">
      <formula>$B540=""</formula>
    </cfRule>
  </conditionalFormatting>
  <conditionalFormatting sqref="I540:I569">
    <cfRule type="expression" dxfId="12971" priority="12273" stopIfTrue="1">
      <formula>$B540=""</formula>
    </cfRule>
  </conditionalFormatting>
  <conditionalFormatting sqref="I540:I569">
    <cfRule type="expression" dxfId="12970" priority="12272" stopIfTrue="1">
      <formula>$B540=""</formula>
    </cfRule>
  </conditionalFormatting>
  <conditionalFormatting sqref="I540:I569">
    <cfRule type="expression" dxfId="12969" priority="12271" stopIfTrue="1">
      <formula>$B540=""</formula>
    </cfRule>
  </conditionalFormatting>
  <conditionalFormatting sqref="I540:I569">
    <cfRule type="expression" dxfId="12968" priority="12270" stopIfTrue="1">
      <formula>$B540=""</formula>
    </cfRule>
  </conditionalFormatting>
  <conditionalFormatting sqref="I540:I569">
    <cfRule type="expression" dxfId="12967" priority="12269" stopIfTrue="1">
      <formula>$B540=""</formula>
    </cfRule>
  </conditionalFormatting>
  <conditionalFormatting sqref="I540:I569">
    <cfRule type="expression" dxfId="12966" priority="12268" stopIfTrue="1">
      <formula>$B540=""</formula>
    </cfRule>
  </conditionalFormatting>
  <conditionalFormatting sqref="I540:I569">
    <cfRule type="expression" dxfId="12965" priority="12267" stopIfTrue="1">
      <formula>$B540=""</formula>
    </cfRule>
  </conditionalFormatting>
  <conditionalFormatting sqref="I540:I569">
    <cfRule type="expression" dxfId="12964" priority="12266" stopIfTrue="1">
      <formula>$B540=""</formula>
    </cfRule>
  </conditionalFormatting>
  <conditionalFormatting sqref="I540:I569">
    <cfRule type="expression" dxfId="12963" priority="12265" stopIfTrue="1">
      <formula>$B540=""</formula>
    </cfRule>
  </conditionalFormatting>
  <conditionalFormatting sqref="I540:I569">
    <cfRule type="expression" dxfId="12962" priority="12264" stopIfTrue="1">
      <formula>$B540=""</formula>
    </cfRule>
  </conditionalFormatting>
  <conditionalFormatting sqref="I540:I569">
    <cfRule type="expression" dxfId="12961" priority="12263" stopIfTrue="1">
      <formula>$B540=""</formula>
    </cfRule>
  </conditionalFormatting>
  <conditionalFormatting sqref="I540:I569">
    <cfRule type="expression" dxfId="12960" priority="12262" stopIfTrue="1">
      <formula>$B540=""</formula>
    </cfRule>
  </conditionalFormatting>
  <conditionalFormatting sqref="I540:I569">
    <cfRule type="expression" dxfId="12959" priority="12261" stopIfTrue="1">
      <formula>$B540=""</formula>
    </cfRule>
  </conditionalFormatting>
  <conditionalFormatting sqref="I540:I569">
    <cfRule type="expression" dxfId="12958" priority="12260" stopIfTrue="1">
      <formula>$B540=""</formula>
    </cfRule>
  </conditionalFormatting>
  <conditionalFormatting sqref="I540:I569">
    <cfRule type="expression" dxfId="12957" priority="12259" stopIfTrue="1">
      <formula>$B540=""</formula>
    </cfRule>
  </conditionalFormatting>
  <conditionalFormatting sqref="I540:I569">
    <cfRule type="expression" dxfId="12956" priority="12258" stopIfTrue="1">
      <formula>$B540=""</formula>
    </cfRule>
  </conditionalFormatting>
  <conditionalFormatting sqref="I540:I569">
    <cfRule type="expression" dxfId="12955" priority="12257" stopIfTrue="1">
      <formula>$B540=""</formula>
    </cfRule>
  </conditionalFormatting>
  <conditionalFormatting sqref="I540:I569">
    <cfRule type="expression" dxfId="12954" priority="12256" stopIfTrue="1">
      <formula>$B540=""</formula>
    </cfRule>
  </conditionalFormatting>
  <conditionalFormatting sqref="I540:I569">
    <cfRule type="expression" dxfId="12953" priority="12255" stopIfTrue="1">
      <formula>$B540=""</formula>
    </cfRule>
  </conditionalFormatting>
  <conditionalFormatting sqref="I540:I569">
    <cfRule type="expression" dxfId="12952" priority="12254" stopIfTrue="1">
      <formula>$B540=""</formula>
    </cfRule>
  </conditionalFormatting>
  <conditionalFormatting sqref="I540:I569">
    <cfRule type="expression" dxfId="12951" priority="12253" stopIfTrue="1">
      <formula>$B540=""</formula>
    </cfRule>
  </conditionalFormatting>
  <conditionalFormatting sqref="I540:I569">
    <cfRule type="expression" dxfId="12950" priority="12252" stopIfTrue="1">
      <formula>$B540=""</formula>
    </cfRule>
  </conditionalFormatting>
  <conditionalFormatting sqref="I540:I569">
    <cfRule type="expression" dxfId="12949" priority="12251" stopIfTrue="1">
      <formula>$B540=""</formula>
    </cfRule>
  </conditionalFormatting>
  <conditionalFormatting sqref="I540:I569">
    <cfRule type="expression" dxfId="12948" priority="12250" stopIfTrue="1">
      <formula>$B540=""</formula>
    </cfRule>
  </conditionalFormatting>
  <conditionalFormatting sqref="I540:I569">
    <cfRule type="expression" dxfId="12947" priority="12249" stopIfTrue="1">
      <formula>$B540=""</formula>
    </cfRule>
  </conditionalFormatting>
  <conditionalFormatting sqref="I540:I569">
    <cfRule type="expression" dxfId="12946" priority="12248" stopIfTrue="1">
      <formula>$B540=""</formula>
    </cfRule>
  </conditionalFormatting>
  <conditionalFormatting sqref="I540:I569">
    <cfRule type="expression" dxfId="12945" priority="12247" stopIfTrue="1">
      <formula>$B540=""</formula>
    </cfRule>
  </conditionalFormatting>
  <conditionalFormatting sqref="I540:I569">
    <cfRule type="expression" dxfId="12944" priority="12246" stopIfTrue="1">
      <formula>$B540=""</formula>
    </cfRule>
  </conditionalFormatting>
  <conditionalFormatting sqref="I540:I569">
    <cfRule type="expression" dxfId="12943" priority="12245" stopIfTrue="1">
      <formula>$B540=""</formula>
    </cfRule>
  </conditionalFormatting>
  <conditionalFormatting sqref="I540:I542">
    <cfRule type="expression" dxfId="12942" priority="12244" stopIfTrue="1">
      <formula>$B540=""</formula>
    </cfRule>
  </conditionalFormatting>
  <conditionalFormatting sqref="I540:I542">
    <cfRule type="expression" dxfId="12941" priority="12243" stopIfTrue="1">
      <formula>$B540=""</formula>
    </cfRule>
  </conditionalFormatting>
  <conditionalFormatting sqref="I540:I542">
    <cfRule type="expression" dxfId="12940" priority="12242" stopIfTrue="1">
      <formula>$B540=""</formula>
    </cfRule>
  </conditionalFormatting>
  <conditionalFormatting sqref="I540:I542">
    <cfRule type="expression" dxfId="12939" priority="12241" stopIfTrue="1">
      <formula>$B540=""</formula>
    </cfRule>
  </conditionalFormatting>
  <conditionalFormatting sqref="I540:I542">
    <cfRule type="expression" dxfId="12938" priority="12240" stopIfTrue="1">
      <formula>$B540=""</formula>
    </cfRule>
  </conditionalFormatting>
  <conditionalFormatting sqref="I540:I542">
    <cfRule type="expression" dxfId="12937" priority="12239" stopIfTrue="1">
      <formula>$B540=""</formula>
    </cfRule>
  </conditionalFormatting>
  <conditionalFormatting sqref="I540:I542">
    <cfRule type="expression" dxfId="12936" priority="12238" stopIfTrue="1">
      <formula>$B540=""</formula>
    </cfRule>
  </conditionalFormatting>
  <conditionalFormatting sqref="I540:I542">
    <cfRule type="expression" dxfId="12935" priority="12237" stopIfTrue="1">
      <formula>$B540=""</formula>
    </cfRule>
  </conditionalFormatting>
  <conditionalFormatting sqref="I540:I542">
    <cfRule type="expression" dxfId="12934" priority="12236" stopIfTrue="1">
      <formula>$B540=""</formula>
    </cfRule>
  </conditionalFormatting>
  <conditionalFormatting sqref="I540:I542">
    <cfRule type="expression" dxfId="12933" priority="12235" stopIfTrue="1">
      <formula>$B540=""</formula>
    </cfRule>
  </conditionalFormatting>
  <conditionalFormatting sqref="I540:I542">
    <cfRule type="expression" dxfId="12932" priority="12234" stopIfTrue="1">
      <formula>$B540=""</formula>
    </cfRule>
  </conditionalFormatting>
  <conditionalFormatting sqref="I540:I542">
    <cfRule type="expression" dxfId="12931" priority="12233" stopIfTrue="1">
      <formula>$B540=""</formula>
    </cfRule>
  </conditionalFormatting>
  <conditionalFormatting sqref="I540:I542">
    <cfRule type="expression" dxfId="12930" priority="12232" stopIfTrue="1">
      <formula>$B540=""</formula>
    </cfRule>
  </conditionalFormatting>
  <conditionalFormatting sqref="I540:I542">
    <cfRule type="expression" dxfId="12929" priority="12231" stopIfTrue="1">
      <formula>$B540=""</formula>
    </cfRule>
  </conditionalFormatting>
  <conditionalFormatting sqref="I540:I542">
    <cfRule type="expression" dxfId="12928" priority="12230" stopIfTrue="1">
      <formula>$B540=""</formula>
    </cfRule>
  </conditionalFormatting>
  <conditionalFormatting sqref="I540:I542">
    <cfRule type="expression" dxfId="12927" priority="12229" stopIfTrue="1">
      <formula>$B540=""</formula>
    </cfRule>
  </conditionalFormatting>
  <conditionalFormatting sqref="I540:I542">
    <cfRule type="expression" dxfId="12926" priority="12228" stopIfTrue="1">
      <formula>$B540=""</formula>
    </cfRule>
  </conditionalFormatting>
  <conditionalFormatting sqref="I540:I542">
    <cfRule type="expression" dxfId="12925" priority="12227" stopIfTrue="1">
      <formula>$B540=""</formula>
    </cfRule>
  </conditionalFormatting>
  <conditionalFormatting sqref="I540:I542">
    <cfRule type="expression" dxfId="12924" priority="12226" stopIfTrue="1">
      <formula>$B540=""</formula>
    </cfRule>
  </conditionalFormatting>
  <conditionalFormatting sqref="D540:H551">
    <cfRule type="expression" dxfId="12923" priority="12225" stopIfTrue="1">
      <formula>$B540=""</formula>
    </cfRule>
  </conditionalFormatting>
  <conditionalFormatting sqref="I540:I569">
    <cfRule type="expression" dxfId="12922" priority="12224" stopIfTrue="1">
      <formula>$B540=""</formula>
    </cfRule>
  </conditionalFormatting>
  <conditionalFormatting sqref="I540:I569">
    <cfRule type="expression" dxfId="12921" priority="12223" stopIfTrue="1">
      <formula>$B540=""</formula>
    </cfRule>
  </conditionalFormatting>
  <conditionalFormatting sqref="I540:I569">
    <cfRule type="expression" dxfId="12920" priority="12222" stopIfTrue="1">
      <formula>$B540=""</formula>
    </cfRule>
  </conditionalFormatting>
  <conditionalFormatting sqref="J540:M543">
    <cfRule type="expression" dxfId="12919" priority="12221" stopIfTrue="1">
      <formula>$B540=""</formula>
    </cfRule>
  </conditionalFormatting>
  <conditionalFormatting sqref="D540:M543 I543:I569">
    <cfRule type="expression" dxfId="12918" priority="12220" stopIfTrue="1">
      <formula>$B540=""</formula>
    </cfRule>
  </conditionalFormatting>
  <conditionalFormatting sqref="D540:M543 I543:I569">
    <cfRule type="expression" dxfId="12917" priority="12219" stopIfTrue="1">
      <formula>$B540=""</formula>
    </cfRule>
  </conditionalFormatting>
  <conditionalFormatting sqref="I540:I569">
    <cfRule type="expression" dxfId="12916" priority="12218" stopIfTrue="1">
      <formula>$B540=""</formula>
    </cfRule>
  </conditionalFormatting>
  <conditionalFormatting sqref="D540:H542">
    <cfRule type="expression" dxfId="12915" priority="12217" stopIfTrue="1">
      <formula>$B540=""</formula>
    </cfRule>
  </conditionalFormatting>
  <conditionalFormatting sqref="J540:M540">
    <cfRule type="expression" dxfId="12914" priority="12216" stopIfTrue="1">
      <formula>$B540=""</formula>
    </cfRule>
  </conditionalFormatting>
  <conditionalFormatting sqref="J541:M542">
    <cfRule type="expression" dxfId="12913" priority="12215" stopIfTrue="1">
      <formula>$B541=""</formula>
    </cfRule>
  </conditionalFormatting>
  <conditionalFormatting sqref="D543:H543">
    <cfRule type="expression" dxfId="12912" priority="12214" stopIfTrue="1">
      <formula>$B543=""</formula>
    </cfRule>
  </conditionalFormatting>
  <conditionalFormatting sqref="J543:M543">
    <cfRule type="expression" dxfId="12911" priority="12213" stopIfTrue="1">
      <formula>$B543=""</formula>
    </cfRule>
  </conditionalFormatting>
  <conditionalFormatting sqref="J540:M540">
    <cfRule type="expression" dxfId="12910" priority="12212" stopIfTrue="1">
      <formula>$B540=""</formula>
    </cfRule>
  </conditionalFormatting>
  <conditionalFormatting sqref="J541:M541">
    <cfRule type="expression" dxfId="12909" priority="12211" stopIfTrue="1">
      <formula>$B541=""</formula>
    </cfRule>
  </conditionalFormatting>
  <conditionalFormatting sqref="I542">
    <cfRule type="expression" dxfId="12908" priority="12210" stopIfTrue="1">
      <formula>$B542=""</formula>
    </cfRule>
  </conditionalFormatting>
  <conditionalFormatting sqref="I542">
    <cfRule type="expression" dxfId="12907" priority="12209" stopIfTrue="1">
      <formula>$B542=""</formula>
    </cfRule>
  </conditionalFormatting>
  <conditionalFormatting sqref="I542">
    <cfRule type="expression" dxfId="12906" priority="12208" stopIfTrue="1">
      <formula>$B542=""</formula>
    </cfRule>
  </conditionalFormatting>
  <conditionalFormatting sqref="D542:H543">
    <cfRule type="expression" dxfId="12905" priority="12207" stopIfTrue="1">
      <formula>$B542=""</formula>
    </cfRule>
  </conditionalFormatting>
  <conditionalFormatting sqref="J542:M543">
    <cfRule type="expression" dxfId="12904" priority="12206" stopIfTrue="1">
      <formula>$B542=""</formula>
    </cfRule>
  </conditionalFormatting>
  <conditionalFormatting sqref="I542">
    <cfRule type="expression" dxfId="12903" priority="12205" stopIfTrue="1">
      <formula>$B542=""</formula>
    </cfRule>
  </conditionalFormatting>
  <conditionalFormatting sqref="I542">
    <cfRule type="expression" dxfId="12902" priority="12204" stopIfTrue="1">
      <formula>$B542=""</formula>
    </cfRule>
  </conditionalFormatting>
  <conditionalFormatting sqref="J543:M551">
    <cfRule type="expression" dxfId="12901" priority="12203" stopIfTrue="1">
      <formula>$B543=""</formula>
    </cfRule>
  </conditionalFormatting>
  <conditionalFormatting sqref="D543:M551">
    <cfRule type="expression" dxfId="12900" priority="12202" stopIfTrue="1">
      <formula>$B543=""</formula>
    </cfRule>
  </conditionalFormatting>
  <conditionalFormatting sqref="D543:M551">
    <cfRule type="expression" dxfId="12899" priority="12201" stopIfTrue="1">
      <formula>$B543=""</formula>
    </cfRule>
  </conditionalFormatting>
  <conditionalFormatting sqref="I543:I551">
    <cfRule type="expression" dxfId="12898" priority="12200" stopIfTrue="1">
      <formula>$B543=""</formula>
    </cfRule>
  </conditionalFormatting>
  <conditionalFormatting sqref="D543:H544">
    <cfRule type="expression" dxfId="12897" priority="12199" stopIfTrue="1">
      <formula>$B543=""</formula>
    </cfRule>
  </conditionalFormatting>
  <conditionalFormatting sqref="D545:H551">
    <cfRule type="expression" dxfId="12896" priority="12198" stopIfTrue="1">
      <formula>$B545=""</formula>
    </cfRule>
  </conditionalFormatting>
  <conditionalFormatting sqref="J543:M547">
    <cfRule type="expression" dxfId="12895" priority="12197" stopIfTrue="1">
      <formula>$B543=""</formula>
    </cfRule>
  </conditionalFormatting>
  <conditionalFormatting sqref="J548:M549">
    <cfRule type="expression" dxfId="12894" priority="12196" stopIfTrue="1">
      <formula>$B548=""</formula>
    </cfRule>
  </conditionalFormatting>
  <conditionalFormatting sqref="D544:H545">
    <cfRule type="expression" dxfId="12893" priority="12195" stopIfTrue="1">
      <formula>$B544=""</formula>
    </cfRule>
  </conditionalFormatting>
  <conditionalFormatting sqref="J544:M547">
    <cfRule type="expression" dxfId="12892" priority="12194" stopIfTrue="1">
      <formula>$B544=""</formula>
    </cfRule>
  </conditionalFormatting>
  <conditionalFormatting sqref="J548:M548">
    <cfRule type="expression" dxfId="12891" priority="12193" stopIfTrue="1">
      <formula>$B548=""</formula>
    </cfRule>
  </conditionalFormatting>
  <conditionalFormatting sqref="I549">
    <cfRule type="expression" dxfId="12890" priority="12192" stopIfTrue="1">
      <formula>$B549=""</formula>
    </cfRule>
  </conditionalFormatting>
  <conditionalFormatting sqref="I549">
    <cfRule type="expression" dxfId="12889" priority="12191" stopIfTrue="1">
      <formula>$B549=""</formula>
    </cfRule>
  </conditionalFormatting>
  <conditionalFormatting sqref="I549">
    <cfRule type="expression" dxfId="12888" priority="12190" stopIfTrue="1">
      <formula>$B549=""</formula>
    </cfRule>
  </conditionalFormatting>
  <conditionalFormatting sqref="D549:H549">
    <cfRule type="expression" dxfId="12887" priority="12189" stopIfTrue="1">
      <formula>$B549=""</formula>
    </cfRule>
  </conditionalFormatting>
  <conditionalFormatting sqref="J549:M549">
    <cfRule type="expression" dxfId="12886" priority="12188" stopIfTrue="1">
      <formula>$B549=""</formula>
    </cfRule>
  </conditionalFormatting>
  <conditionalFormatting sqref="I549">
    <cfRule type="expression" dxfId="12885" priority="12187" stopIfTrue="1">
      <formula>$B549=""</formula>
    </cfRule>
  </conditionalFormatting>
  <conditionalFormatting sqref="I549">
    <cfRule type="expression" dxfId="12884" priority="12186" stopIfTrue="1">
      <formula>$B549=""</formula>
    </cfRule>
  </conditionalFormatting>
  <conditionalFormatting sqref="I540:I569">
    <cfRule type="expression" dxfId="12883" priority="12185" stopIfTrue="1">
      <formula>$B540=""</formula>
    </cfRule>
  </conditionalFormatting>
  <conditionalFormatting sqref="I540:I569">
    <cfRule type="expression" dxfId="12882" priority="12184" stopIfTrue="1">
      <formula>$B540=""</formula>
    </cfRule>
  </conditionalFormatting>
  <conditionalFormatting sqref="I540:I569">
    <cfRule type="expression" dxfId="12881" priority="12183" stopIfTrue="1">
      <formula>$B540=""</formula>
    </cfRule>
  </conditionalFormatting>
  <conditionalFormatting sqref="I540:I569">
    <cfRule type="expression" dxfId="12880" priority="12182" stopIfTrue="1">
      <formula>$B540=""</formula>
    </cfRule>
  </conditionalFormatting>
  <conditionalFormatting sqref="I540:I569">
    <cfRule type="expression" dxfId="12879" priority="12181" stopIfTrue="1">
      <formula>$B540=""</formula>
    </cfRule>
  </conditionalFormatting>
  <conditionalFormatting sqref="I544:I551">
    <cfRule type="expression" dxfId="12878" priority="12180" stopIfTrue="1">
      <formula>$B544=""</formula>
    </cfRule>
  </conditionalFormatting>
  <conditionalFormatting sqref="I544:I551">
    <cfRule type="expression" dxfId="12877" priority="12179" stopIfTrue="1">
      <formula>$B544=""</formula>
    </cfRule>
  </conditionalFormatting>
  <conditionalFormatting sqref="I544:I551">
    <cfRule type="expression" dxfId="12876" priority="12178" stopIfTrue="1">
      <formula>$B544=""</formula>
    </cfRule>
  </conditionalFormatting>
  <conditionalFormatting sqref="I540:I569">
    <cfRule type="expression" dxfId="12875" priority="12177" stopIfTrue="1">
      <formula>$B540=""</formula>
    </cfRule>
  </conditionalFormatting>
  <conditionalFormatting sqref="I540:I569">
    <cfRule type="expression" dxfId="12874" priority="12176" stopIfTrue="1">
      <formula>$B540=""</formula>
    </cfRule>
  </conditionalFormatting>
  <conditionalFormatting sqref="I540:I569">
    <cfRule type="expression" dxfId="12873" priority="12175" stopIfTrue="1">
      <formula>$B540=""</formula>
    </cfRule>
  </conditionalFormatting>
  <conditionalFormatting sqref="I540:I569">
    <cfRule type="expression" dxfId="12872" priority="12174" stopIfTrue="1">
      <formula>$B540=""</formula>
    </cfRule>
  </conditionalFormatting>
  <conditionalFormatting sqref="I540:I569">
    <cfRule type="expression" dxfId="12871" priority="12173" stopIfTrue="1">
      <formula>$B540=""</formula>
    </cfRule>
  </conditionalFormatting>
  <conditionalFormatting sqref="I540:I569">
    <cfRule type="expression" dxfId="12870" priority="12172" stopIfTrue="1">
      <formula>$B540=""</formula>
    </cfRule>
  </conditionalFormatting>
  <conditionalFormatting sqref="I540:I569">
    <cfRule type="expression" dxfId="12869" priority="12171" stopIfTrue="1">
      <formula>$B540=""</formula>
    </cfRule>
  </conditionalFormatting>
  <conditionalFormatting sqref="I540:I569">
    <cfRule type="expression" dxfId="12868" priority="12170" stopIfTrue="1">
      <formula>$B540=""</formula>
    </cfRule>
  </conditionalFormatting>
  <conditionalFormatting sqref="J549:M549">
    <cfRule type="expression" dxfId="12867" priority="12169" stopIfTrue="1">
      <formula>$B549=""</formula>
    </cfRule>
  </conditionalFormatting>
  <conditionalFormatting sqref="J550:M551">
    <cfRule type="expression" dxfId="12866" priority="12168" stopIfTrue="1">
      <formula>$B550=""</formula>
    </cfRule>
  </conditionalFormatting>
  <conditionalFormatting sqref="J549:M549">
    <cfRule type="expression" dxfId="12865" priority="12167" stopIfTrue="1">
      <formula>$B549=""</formula>
    </cfRule>
  </conditionalFormatting>
  <conditionalFormatting sqref="J550:M550">
    <cfRule type="expression" dxfId="12864" priority="12166" stopIfTrue="1">
      <formula>$B550=""</formula>
    </cfRule>
  </conditionalFormatting>
  <conditionalFormatting sqref="I551">
    <cfRule type="expression" dxfId="12863" priority="12165" stopIfTrue="1">
      <formula>$B551=""</formula>
    </cfRule>
  </conditionalFormatting>
  <conditionalFormatting sqref="I551">
    <cfRule type="expression" dxfId="12862" priority="12164" stopIfTrue="1">
      <formula>$B551=""</formula>
    </cfRule>
  </conditionalFormatting>
  <conditionalFormatting sqref="I551">
    <cfRule type="expression" dxfId="12861" priority="12163" stopIfTrue="1">
      <formula>$B551=""</formula>
    </cfRule>
  </conditionalFormatting>
  <conditionalFormatting sqref="D551:H551">
    <cfRule type="expression" dxfId="12860" priority="12162" stopIfTrue="1">
      <formula>$B551=""</formula>
    </cfRule>
  </conditionalFormatting>
  <conditionalFormatting sqref="J551:M551">
    <cfRule type="expression" dxfId="12859" priority="12161" stopIfTrue="1">
      <formula>$B551=""</formula>
    </cfRule>
  </conditionalFormatting>
  <conditionalFormatting sqref="I551">
    <cfRule type="expression" dxfId="12858" priority="12160" stopIfTrue="1">
      <formula>$B551=""</formula>
    </cfRule>
  </conditionalFormatting>
  <conditionalFormatting sqref="I551">
    <cfRule type="expression" dxfId="12857" priority="12159" stopIfTrue="1">
      <formula>$B551=""</formula>
    </cfRule>
  </conditionalFormatting>
  <conditionalFormatting sqref="I551:I556">
    <cfRule type="expression" dxfId="12856" priority="12158" stopIfTrue="1">
      <formula>$B551=""</formula>
    </cfRule>
  </conditionalFormatting>
  <conditionalFormatting sqref="I551:I556">
    <cfRule type="expression" dxfId="12855" priority="12157" stopIfTrue="1">
      <formula>$B551=""</formula>
    </cfRule>
  </conditionalFormatting>
  <conditionalFormatting sqref="I551:I556">
    <cfRule type="expression" dxfId="12854" priority="12156" stopIfTrue="1">
      <formula>$B551=""</formula>
    </cfRule>
  </conditionalFormatting>
  <conditionalFormatting sqref="I551:I556">
    <cfRule type="expression" dxfId="12853" priority="12155" stopIfTrue="1">
      <formula>$B551=""</formula>
    </cfRule>
  </conditionalFormatting>
  <conditionalFormatting sqref="I551:I556">
    <cfRule type="expression" dxfId="12852" priority="12154" stopIfTrue="1">
      <formula>$B551=""</formula>
    </cfRule>
  </conditionalFormatting>
  <conditionalFormatting sqref="I551:I556">
    <cfRule type="expression" dxfId="12851" priority="12153" stopIfTrue="1">
      <formula>$B551=""</formula>
    </cfRule>
  </conditionalFormatting>
  <conditionalFormatting sqref="I551:I556">
    <cfRule type="expression" dxfId="12850" priority="12152" stopIfTrue="1">
      <formula>$B551=""</formula>
    </cfRule>
  </conditionalFormatting>
  <conditionalFormatting sqref="I551:I556">
    <cfRule type="expression" dxfId="12849" priority="12151" stopIfTrue="1">
      <formula>$B551=""</formula>
    </cfRule>
  </conditionalFormatting>
  <conditionalFormatting sqref="I551:I556">
    <cfRule type="expression" dxfId="12848" priority="12150" stopIfTrue="1">
      <formula>$B551=""</formula>
    </cfRule>
  </conditionalFormatting>
  <conditionalFormatting sqref="I551:I556">
    <cfRule type="expression" dxfId="12847" priority="12149" stopIfTrue="1">
      <formula>$B551=""</formula>
    </cfRule>
  </conditionalFormatting>
  <conditionalFormatting sqref="I551:I556">
    <cfRule type="expression" dxfId="12846" priority="12148" stopIfTrue="1">
      <formula>$B551=""</formula>
    </cfRule>
  </conditionalFormatting>
  <conditionalFormatting sqref="I551:I556">
    <cfRule type="expression" dxfId="12845" priority="12147" stopIfTrue="1">
      <formula>$B551=""</formula>
    </cfRule>
  </conditionalFormatting>
  <conditionalFormatting sqref="I551:I556">
    <cfRule type="expression" dxfId="12844" priority="12146" stopIfTrue="1">
      <formula>$B551=""</formula>
    </cfRule>
  </conditionalFormatting>
  <conditionalFormatting sqref="I551:I556">
    <cfRule type="expression" dxfId="12843" priority="12145" stopIfTrue="1">
      <formula>$B551=""</formula>
    </cfRule>
  </conditionalFormatting>
  <conditionalFormatting sqref="I551:I556">
    <cfRule type="expression" dxfId="12842" priority="12144" stopIfTrue="1">
      <formula>$B551=""</formula>
    </cfRule>
  </conditionalFormatting>
  <conditionalFormatting sqref="I551:I556">
    <cfRule type="expression" dxfId="12841" priority="12143" stopIfTrue="1">
      <formula>$B551=""</formula>
    </cfRule>
  </conditionalFormatting>
  <conditionalFormatting sqref="I551:I556">
    <cfRule type="expression" dxfId="12840" priority="12142" stopIfTrue="1">
      <formula>$B551=""</formula>
    </cfRule>
  </conditionalFormatting>
  <conditionalFormatting sqref="I551:I556">
    <cfRule type="expression" dxfId="12839" priority="12141" stopIfTrue="1">
      <formula>$B551=""</formula>
    </cfRule>
  </conditionalFormatting>
  <conditionalFormatting sqref="I551:I556">
    <cfRule type="expression" dxfId="12838" priority="12140" stopIfTrue="1">
      <formula>$B551=""</formula>
    </cfRule>
  </conditionalFormatting>
  <conditionalFormatting sqref="D553:H562">
    <cfRule type="expression" dxfId="12837" priority="12139" stopIfTrue="1">
      <formula>$B553=""</formula>
    </cfRule>
  </conditionalFormatting>
  <conditionalFormatting sqref="I551:I569">
    <cfRule type="expression" dxfId="12836" priority="12138" stopIfTrue="1">
      <formula>$B551=""</formula>
    </cfRule>
  </conditionalFormatting>
  <conditionalFormatting sqref="I551:I569">
    <cfRule type="expression" dxfId="12835" priority="12137" stopIfTrue="1">
      <formula>$B551=""</formula>
    </cfRule>
  </conditionalFormatting>
  <conditionalFormatting sqref="I551:I569">
    <cfRule type="expression" dxfId="12834" priority="12136" stopIfTrue="1">
      <formula>$B551=""</formula>
    </cfRule>
  </conditionalFormatting>
  <conditionalFormatting sqref="J551:M557">
    <cfRule type="expression" dxfId="12833" priority="12135" stopIfTrue="1">
      <formula>$B551=""</formula>
    </cfRule>
  </conditionalFormatting>
  <conditionalFormatting sqref="D551:M557 I558:I567">
    <cfRule type="expression" dxfId="12832" priority="12134" stopIfTrue="1">
      <formula>$B551=""</formula>
    </cfRule>
  </conditionalFormatting>
  <conditionalFormatting sqref="D551:M557 I558:I567">
    <cfRule type="expression" dxfId="12831" priority="12133" stopIfTrue="1">
      <formula>$B551=""</formula>
    </cfRule>
  </conditionalFormatting>
  <conditionalFormatting sqref="I551:I567">
    <cfRule type="expression" dxfId="12830" priority="12132" stopIfTrue="1">
      <formula>$B551=""</formula>
    </cfRule>
  </conditionalFormatting>
  <conditionalFormatting sqref="D551:H551">
    <cfRule type="expression" dxfId="12829" priority="12131" stopIfTrue="1">
      <formula>$B551=""</formula>
    </cfRule>
  </conditionalFormatting>
  <conditionalFormatting sqref="D552:H556">
    <cfRule type="expression" dxfId="12828" priority="12130" stopIfTrue="1">
      <formula>$B552=""</formula>
    </cfRule>
  </conditionalFormatting>
  <conditionalFormatting sqref="J551:M554">
    <cfRule type="expression" dxfId="12827" priority="12129" stopIfTrue="1">
      <formula>$B551=""</formula>
    </cfRule>
  </conditionalFormatting>
  <conditionalFormatting sqref="J555:M556">
    <cfRule type="expression" dxfId="12826" priority="12128" stopIfTrue="1">
      <formula>$B555=""</formula>
    </cfRule>
  </conditionalFormatting>
  <conditionalFormatting sqref="D557:H557">
    <cfRule type="expression" dxfId="12825" priority="12127" stopIfTrue="1">
      <formula>$B557=""</formula>
    </cfRule>
  </conditionalFormatting>
  <conditionalFormatting sqref="J557:M557">
    <cfRule type="expression" dxfId="12824" priority="12126" stopIfTrue="1">
      <formula>$B557=""</formula>
    </cfRule>
  </conditionalFormatting>
  <conditionalFormatting sqref="D551:H552">
    <cfRule type="expression" dxfId="12823" priority="12125" stopIfTrue="1">
      <formula>$B551=""</formula>
    </cfRule>
  </conditionalFormatting>
  <conditionalFormatting sqref="J551:M554">
    <cfRule type="expression" dxfId="12822" priority="12124" stopIfTrue="1">
      <formula>$B551=""</formula>
    </cfRule>
  </conditionalFormatting>
  <conditionalFormatting sqref="J555:M555">
    <cfRule type="expression" dxfId="12821" priority="12123" stopIfTrue="1">
      <formula>$B555=""</formula>
    </cfRule>
  </conditionalFormatting>
  <conditionalFormatting sqref="I556">
    <cfRule type="expression" dxfId="12820" priority="12122" stopIfTrue="1">
      <formula>$B556=""</formula>
    </cfRule>
  </conditionalFormatting>
  <conditionalFormatting sqref="I556">
    <cfRule type="expression" dxfId="12819" priority="12121" stopIfTrue="1">
      <formula>$B556=""</formula>
    </cfRule>
  </conditionalFormatting>
  <conditionalFormatting sqref="I556">
    <cfRule type="expression" dxfId="12818" priority="12120" stopIfTrue="1">
      <formula>$B556=""</formula>
    </cfRule>
  </conditionalFormatting>
  <conditionalFormatting sqref="D556:H557">
    <cfRule type="expression" dxfId="12817" priority="12119" stopIfTrue="1">
      <formula>$B556=""</formula>
    </cfRule>
  </conditionalFormatting>
  <conditionalFormatting sqref="J556:M557">
    <cfRule type="expression" dxfId="12816" priority="12118" stopIfTrue="1">
      <formula>$B556=""</formula>
    </cfRule>
  </conditionalFormatting>
  <conditionalFormatting sqref="I556">
    <cfRule type="expression" dxfId="12815" priority="12117" stopIfTrue="1">
      <formula>$B556=""</formula>
    </cfRule>
  </conditionalFormatting>
  <conditionalFormatting sqref="I556">
    <cfRule type="expression" dxfId="12814" priority="12116" stopIfTrue="1">
      <formula>$B556=""</formula>
    </cfRule>
  </conditionalFormatting>
  <conditionalFormatting sqref="J557:M562">
    <cfRule type="expression" dxfId="12813" priority="12115" stopIfTrue="1">
      <formula>$B557=""</formula>
    </cfRule>
  </conditionalFormatting>
  <conditionalFormatting sqref="D557:M562 I558:I569">
    <cfRule type="expression" dxfId="12812" priority="12114" stopIfTrue="1">
      <formula>$B557=""</formula>
    </cfRule>
  </conditionalFormatting>
  <conditionalFormatting sqref="D557:M562 I558:I569">
    <cfRule type="expression" dxfId="12811" priority="12113" stopIfTrue="1">
      <formula>$B557=""</formula>
    </cfRule>
  </conditionalFormatting>
  <conditionalFormatting sqref="I557:I569">
    <cfRule type="expression" dxfId="12810" priority="12112" stopIfTrue="1">
      <formula>$B557=""</formula>
    </cfRule>
  </conditionalFormatting>
  <conditionalFormatting sqref="D557:H558">
    <cfRule type="expression" dxfId="12809" priority="12111" stopIfTrue="1">
      <formula>$B557=""</formula>
    </cfRule>
  </conditionalFormatting>
  <conditionalFormatting sqref="D559:H562">
    <cfRule type="expression" dxfId="12808" priority="12110" stopIfTrue="1">
      <formula>$B559=""</formula>
    </cfRule>
  </conditionalFormatting>
  <conditionalFormatting sqref="J557:M561">
    <cfRule type="expression" dxfId="12807" priority="12109" stopIfTrue="1">
      <formula>$B557=""</formula>
    </cfRule>
  </conditionalFormatting>
  <conditionalFormatting sqref="J562:M562">
    <cfRule type="expression" dxfId="12806" priority="12108" stopIfTrue="1">
      <formula>$B562=""</formula>
    </cfRule>
  </conditionalFormatting>
  <conditionalFormatting sqref="D558:H559">
    <cfRule type="expression" dxfId="12805" priority="12107" stopIfTrue="1">
      <formula>$B558=""</formula>
    </cfRule>
  </conditionalFormatting>
  <conditionalFormatting sqref="J558:M561">
    <cfRule type="expression" dxfId="12804" priority="12106" stopIfTrue="1">
      <formula>$B558=""</formula>
    </cfRule>
  </conditionalFormatting>
  <conditionalFormatting sqref="J562:M562">
    <cfRule type="expression" dxfId="12803" priority="12105" stopIfTrue="1">
      <formula>$B562=""</formula>
    </cfRule>
  </conditionalFormatting>
  <conditionalFormatting sqref="I551:I569">
    <cfRule type="expression" dxfId="12802" priority="12104" stopIfTrue="1">
      <formula>$B551=""</formula>
    </cfRule>
  </conditionalFormatting>
  <conditionalFormatting sqref="I551:I569">
    <cfRule type="expression" dxfId="12801" priority="12103" stopIfTrue="1">
      <formula>$B551=""</formula>
    </cfRule>
  </conditionalFormatting>
  <conditionalFormatting sqref="I551:I569">
    <cfRule type="expression" dxfId="12800" priority="12102" stopIfTrue="1">
      <formula>$B551=""</formula>
    </cfRule>
  </conditionalFormatting>
  <conditionalFormatting sqref="I551:I569">
    <cfRule type="expression" dxfId="12799" priority="12101" stopIfTrue="1">
      <formula>$B551=""</formula>
    </cfRule>
  </conditionalFormatting>
  <conditionalFormatting sqref="I551:I569">
    <cfRule type="expression" dxfId="12798" priority="12100" stopIfTrue="1">
      <formula>$B551=""</formula>
    </cfRule>
  </conditionalFormatting>
  <conditionalFormatting sqref="I558:I569">
    <cfRule type="expression" dxfId="12797" priority="12099" stopIfTrue="1">
      <formula>$B558=""</formula>
    </cfRule>
  </conditionalFormatting>
  <conditionalFormatting sqref="I558:I569">
    <cfRule type="expression" dxfId="12796" priority="12098" stopIfTrue="1">
      <formula>$B558=""</formula>
    </cfRule>
  </conditionalFormatting>
  <conditionalFormatting sqref="I558:I569">
    <cfRule type="expression" dxfId="12795" priority="12097" stopIfTrue="1">
      <formula>$B558=""</formula>
    </cfRule>
  </conditionalFormatting>
  <conditionalFormatting sqref="I551:I569">
    <cfRule type="expression" dxfId="12794" priority="12096" stopIfTrue="1">
      <formula>$B551=""</formula>
    </cfRule>
  </conditionalFormatting>
  <conditionalFormatting sqref="I551:I569">
    <cfRule type="expression" dxfId="12793" priority="12095" stopIfTrue="1">
      <formula>$B551=""</formula>
    </cfRule>
  </conditionalFormatting>
  <conditionalFormatting sqref="I551:I569">
    <cfRule type="expression" dxfId="12792" priority="12094" stopIfTrue="1">
      <formula>$B551=""</formula>
    </cfRule>
  </conditionalFormatting>
  <conditionalFormatting sqref="I551:I569">
    <cfRule type="expression" dxfId="12791" priority="12093" stopIfTrue="1">
      <formula>$B551=""</formula>
    </cfRule>
  </conditionalFormatting>
  <conditionalFormatting sqref="I551:I569">
    <cfRule type="expression" dxfId="12790" priority="12092" stopIfTrue="1">
      <formula>$B551=""</formula>
    </cfRule>
  </conditionalFormatting>
  <conditionalFormatting sqref="I551:I569">
    <cfRule type="expression" dxfId="12789" priority="12091" stopIfTrue="1">
      <formula>$B551=""</formula>
    </cfRule>
  </conditionalFormatting>
  <conditionalFormatting sqref="I551:I569">
    <cfRule type="expression" dxfId="12788" priority="12090" stopIfTrue="1">
      <formula>$B551=""</formula>
    </cfRule>
  </conditionalFormatting>
  <conditionalFormatting sqref="I551:I569">
    <cfRule type="expression" dxfId="12787" priority="12089" stopIfTrue="1">
      <formula>$B551=""</formula>
    </cfRule>
  </conditionalFormatting>
  <conditionalFormatting sqref="D562:H566">
    <cfRule type="expression" dxfId="12786" priority="12088" stopIfTrue="1">
      <formula>$B562=""</formula>
    </cfRule>
  </conditionalFormatting>
  <conditionalFormatting sqref="I562">
    <cfRule type="expression" dxfId="12785" priority="12087" stopIfTrue="1">
      <formula>$B562=""</formula>
    </cfRule>
  </conditionalFormatting>
  <conditionalFormatting sqref="I562">
    <cfRule type="expression" dxfId="12784" priority="12086" stopIfTrue="1">
      <formula>$B562=""</formula>
    </cfRule>
  </conditionalFormatting>
  <conditionalFormatting sqref="I562">
    <cfRule type="expression" dxfId="12783" priority="12085" stopIfTrue="1">
      <formula>$B562=""</formula>
    </cfRule>
  </conditionalFormatting>
  <conditionalFormatting sqref="J562:M566 K567:K569">
    <cfRule type="expression" dxfId="12782" priority="12084" stopIfTrue="1">
      <formula>$B562=""</formula>
    </cfRule>
  </conditionalFormatting>
  <conditionalFormatting sqref="D562:M566 K567:K569 I563:I567">
    <cfRule type="expression" dxfId="12781" priority="12083" stopIfTrue="1">
      <formula>$B562=""</formula>
    </cfRule>
  </conditionalFormatting>
  <conditionalFormatting sqref="D562:M566 K567:K569 I563:I567">
    <cfRule type="expression" dxfId="12780" priority="12082" stopIfTrue="1">
      <formula>$B562=""</formula>
    </cfRule>
  </conditionalFormatting>
  <conditionalFormatting sqref="I562:I567">
    <cfRule type="expression" dxfId="12779" priority="12081" stopIfTrue="1">
      <formula>$B562=""</formula>
    </cfRule>
  </conditionalFormatting>
  <conditionalFormatting sqref="D562:H566">
    <cfRule type="expression" dxfId="12778" priority="12080" stopIfTrue="1">
      <formula>$B562=""</formula>
    </cfRule>
  </conditionalFormatting>
  <conditionalFormatting sqref="J562:M563 K564:K569">
    <cfRule type="expression" dxfId="12777" priority="12079" stopIfTrue="1">
      <formula>$B562=""</formula>
    </cfRule>
  </conditionalFormatting>
  <conditionalFormatting sqref="J564:M565 K566:K569">
    <cfRule type="expression" dxfId="12776" priority="12078" stopIfTrue="1">
      <formula>$B564=""</formula>
    </cfRule>
  </conditionalFormatting>
  <conditionalFormatting sqref="J562:M563 K564:K569">
    <cfRule type="expression" dxfId="12775" priority="12077" stopIfTrue="1">
      <formula>$B562=""</formula>
    </cfRule>
  </conditionalFormatting>
  <conditionalFormatting sqref="J564:M564 K565:K569">
    <cfRule type="expression" dxfId="12774" priority="12076" stopIfTrue="1">
      <formula>$B564=""</formula>
    </cfRule>
  </conditionalFormatting>
  <conditionalFormatting sqref="I565">
    <cfRule type="expression" dxfId="12773" priority="12075" stopIfTrue="1">
      <formula>$B565=""</formula>
    </cfRule>
  </conditionalFormatting>
  <conditionalFormatting sqref="I565">
    <cfRule type="expression" dxfId="12772" priority="12074" stopIfTrue="1">
      <formula>$B565=""</formula>
    </cfRule>
  </conditionalFormatting>
  <conditionalFormatting sqref="I565">
    <cfRule type="expression" dxfId="12771" priority="12073" stopIfTrue="1">
      <formula>$B565=""</formula>
    </cfRule>
  </conditionalFormatting>
  <conditionalFormatting sqref="D565:H565">
    <cfRule type="expression" dxfId="12770" priority="12072" stopIfTrue="1">
      <formula>$B565=""</formula>
    </cfRule>
  </conditionalFormatting>
  <conditionalFormatting sqref="J565:M565 K567 K569">
    <cfRule type="expression" dxfId="12769" priority="12071" stopIfTrue="1">
      <formula>$B565=""</formula>
    </cfRule>
  </conditionalFormatting>
  <conditionalFormatting sqref="I565">
    <cfRule type="expression" dxfId="12768" priority="12070" stopIfTrue="1">
      <formula>$B565=""</formula>
    </cfRule>
  </conditionalFormatting>
  <conditionalFormatting sqref="I565">
    <cfRule type="expression" dxfId="12767" priority="12069" stopIfTrue="1">
      <formula>$B565=""</formula>
    </cfRule>
  </conditionalFormatting>
  <conditionalFormatting sqref="I562">
    <cfRule type="expression" dxfId="12766" priority="12068" stopIfTrue="1">
      <formula>$B562=""</formula>
    </cfRule>
  </conditionalFormatting>
  <conditionalFormatting sqref="I562">
    <cfRule type="expression" dxfId="12765" priority="12067" stopIfTrue="1">
      <formula>$B562=""</formula>
    </cfRule>
  </conditionalFormatting>
  <conditionalFormatting sqref="I562">
    <cfRule type="expression" dxfId="12764" priority="12066" stopIfTrue="1">
      <formula>$B562=""</formula>
    </cfRule>
  </conditionalFormatting>
  <conditionalFormatting sqref="I562">
    <cfRule type="expression" dxfId="12763" priority="12065" stopIfTrue="1">
      <formula>$B562=""</formula>
    </cfRule>
  </conditionalFormatting>
  <conditionalFormatting sqref="I562">
    <cfRule type="expression" dxfId="12762" priority="12064" stopIfTrue="1">
      <formula>$B562=""</formula>
    </cfRule>
  </conditionalFormatting>
  <conditionalFormatting sqref="I562">
    <cfRule type="expression" dxfId="12761" priority="12063" stopIfTrue="1">
      <formula>$B562=""</formula>
    </cfRule>
  </conditionalFormatting>
  <conditionalFormatting sqref="I562">
    <cfRule type="expression" dxfId="12760" priority="12062" stopIfTrue="1">
      <formula>$B562=""</formula>
    </cfRule>
  </conditionalFormatting>
  <conditionalFormatting sqref="I562">
    <cfRule type="expression" dxfId="12759" priority="12061" stopIfTrue="1">
      <formula>$B562=""</formula>
    </cfRule>
  </conditionalFormatting>
  <conditionalFormatting sqref="I562">
    <cfRule type="expression" dxfId="12758" priority="12060" stopIfTrue="1">
      <formula>$B562=""</formula>
    </cfRule>
  </conditionalFormatting>
  <conditionalFormatting sqref="I562">
    <cfRule type="expression" dxfId="12757" priority="12059" stopIfTrue="1">
      <formula>$B562=""</formula>
    </cfRule>
  </conditionalFormatting>
  <conditionalFormatting sqref="I562">
    <cfRule type="expression" dxfId="12756" priority="12058" stopIfTrue="1">
      <formula>$B562=""</formula>
    </cfRule>
  </conditionalFormatting>
  <conditionalFormatting sqref="I562">
    <cfRule type="expression" dxfId="12755" priority="12057" stopIfTrue="1">
      <formula>$B562=""</formula>
    </cfRule>
  </conditionalFormatting>
  <conditionalFormatting sqref="I562">
    <cfRule type="expression" dxfId="12754" priority="12056" stopIfTrue="1">
      <formula>$B562=""</formula>
    </cfRule>
  </conditionalFormatting>
  <conditionalFormatting sqref="I562">
    <cfRule type="expression" dxfId="12753" priority="12055" stopIfTrue="1">
      <formula>$B562=""</formula>
    </cfRule>
  </conditionalFormatting>
  <conditionalFormatting sqref="I562">
    <cfRule type="expression" dxfId="12752" priority="12054" stopIfTrue="1">
      <formula>$B562=""</formula>
    </cfRule>
  </conditionalFormatting>
  <conditionalFormatting sqref="I562">
    <cfRule type="expression" dxfId="12751" priority="12053" stopIfTrue="1">
      <formula>$B562=""</formula>
    </cfRule>
  </conditionalFormatting>
  <conditionalFormatting sqref="J565:M565 K567 K569">
    <cfRule type="expression" dxfId="12750" priority="12052" stopIfTrue="1">
      <formula>$B565=""</formula>
    </cfRule>
  </conditionalFormatting>
  <conditionalFormatting sqref="J566:M566">
    <cfRule type="expression" dxfId="12749" priority="12051" stopIfTrue="1">
      <formula>$B566=""</formula>
    </cfRule>
  </conditionalFormatting>
  <conditionalFormatting sqref="J565:M565 K567 K569">
    <cfRule type="expression" dxfId="12748" priority="12050" stopIfTrue="1">
      <formula>$B565=""</formula>
    </cfRule>
  </conditionalFormatting>
  <conditionalFormatting sqref="J566:M566">
    <cfRule type="expression" dxfId="12747" priority="12049" stopIfTrue="1">
      <formula>$B566=""</formula>
    </cfRule>
  </conditionalFormatting>
  <conditionalFormatting sqref="I566:I569">
    <cfRule type="expression" dxfId="12746" priority="12048" stopIfTrue="1">
      <formula>$B566=""</formula>
    </cfRule>
  </conditionalFormatting>
  <conditionalFormatting sqref="I566:I569">
    <cfRule type="expression" dxfId="12745" priority="12047" stopIfTrue="1">
      <formula>$B566=""</formula>
    </cfRule>
  </conditionalFormatting>
  <conditionalFormatting sqref="I566:I569">
    <cfRule type="expression" dxfId="12744" priority="12046" stopIfTrue="1">
      <formula>$B566=""</formula>
    </cfRule>
  </conditionalFormatting>
  <conditionalFormatting sqref="I566:I569">
    <cfRule type="expression" dxfId="12743" priority="12045" stopIfTrue="1">
      <formula>$B566=""</formula>
    </cfRule>
  </conditionalFormatting>
  <conditionalFormatting sqref="I566:I569">
    <cfRule type="expression" dxfId="12742" priority="12044" stopIfTrue="1">
      <formula>$B566=""</formula>
    </cfRule>
  </conditionalFormatting>
  <conditionalFormatting sqref="I566:I569">
    <cfRule type="expression" dxfId="12741" priority="12043" stopIfTrue="1">
      <formula>$B566=""</formula>
    </cfRule>
  </conditionalFormatting>
  <conditionalFormatting sqref="I566:I569">
    <cfRule type="expression" dxfId="12740" priority="12042" stopIfTrue="1">
      <formula>$B566=""</formula>
    </cfRule>
  </conditionalFormatting>
  <conditionalFormatting sqref="I566:I569">
    <cfRule type="expression" dxfId="12739" priority="12041" stopIfTrue="1">
      <formula>$B566=""</formula>
    </cfRule>
  </conditionalFormatting>
  <conditionalFormatting sqref="I566:I569">
    <cfRule type="expression" dxfId="12738" priority="12040" stopIfTrue="1">
      <formula>$B566=""</formula>
    </cfRule>
  </conditionalFormatting>
  <conditionalFormatting sqref="I566:I569">
    <cfRule type="expression" dxfId="12737" priority="12039" stopIfTrue="1">
      <formula>$B566=""</formula>
    </cfRule>
  </conditionalFormatting>
  <conditionalFormatting sqref="I566:I569">
    <cfRule type="expression" dxfId="12736" priority="12038" stopIfTrue="1">
      <formula>$B566=""</formula>
    </cfRule>
  </conditionalFormatting>
  <conditionalFormatting sqref="I566:I569">
    <cfRule type="expression" dxfId="12735" priority="12037" stopIfTrue="1">
      <formula>$B566=""</formula>
    </cfRule>
  </conditionalFormatting>
  <conditionalFormatting sqref="I566:I569">
    <cfRule type="expression" dxfId="12734" priority="12036" stopIfTrue="1">
      <formula>$B566=""</formula>
    </cfRule>
  </conditionalFormatting>
  <conditionalFormatting sqref="I566:I569">
    <cfRule type="expression" dxfId="12733" priority="12035" stopIfTrue="1">
      <formula>$B566=""</formula>
    </cfRule>
  </conditionalFormatting>
  <conditionalFormatting sqref="I566:I569">
    <cfRule type="expression" dxfId="12732" priority="12034" stopIfTrue="1">
      <formula>$B566=""</formula>
    </cfRule>
  </conditionalFormatting>
  <conditionalFormatting sqref="I566:I569">
    <cfRule type="expression" dxfId="12731" priority="12033" stopIfTrue="1">
      <formula>$B566=""</formula>
    </cfRule>
  </conditionalFormatting>
  <conditionalFormatting sqref="I566:I569">
    <cfRule type="expression" dxfId="12730" priority="12032" stopIfTrue="1">
      <formula>$B566=""</formula>
    </cfRule>
  </conditionalFormatting>
  <conditionalFormatting sqref="I566:I569">
    <cfRule type="expression" dxfId="12729" priority="12031" stopIfTrue="1">
      <formula>$B566=""</formula>
    </cfRule>
  </conditionalFormatting>
  <conditionalFormatting sqref="I566:I569">
    <cfRule type="expression" dxfId="12728" priority="12030" stopIfTrue="1">
      <formula>$B566=""</formula>
    </cfRule>
  </conditionalFormatting>
  <conditionalFormatting sqref="D568:H569">
    <cfRule type="expression" dxfId="12727" priority="12029" stopIfTrue="1">
      <formula>$B568=""</formula>
    </cfRule>
  </conditionalFormatting>
  <conditionalFormatting sqref="I566:I569">
    <cfRule type="expression" dxfId="12726" priority="12028" stopIfTrue="1">
      <formula>$B566=""</formula>
    </cfRule>
  </conditionalFormatting>
  <conditionalFormatting sqref="I566:I569">
    <cfRule type="expression" dxfId="12725" priority="12027" stopIfTrue="1">
      <formula>$B566=""</formula>
    </cfRule>
  </conditionalFormatting>
  <conditionalFormatting sqref="I566:I569">
    <cfRule type="expression" dxfId="12724" priority="12026" stopIfTrue="1">
      <formula>$B566=""</formula>
    </cfRule>
  </conditionalFormatting>
  <conditionalFormatting sqref="J566:M569">
    <cfRule type="expression" dxfId="12723" priority="12025" stopIfTrue="1">
      <formula>$B566=""</formula>
    </cfRule>
  </conditionalFormatting>
  <conditionalFormatting sqref="D566:M569">
    <cfRule type="expression" dxfId="12722" priority="12024" stopIfTrue="1">
      <formula>$B566=""</formula>
    </cfRule>
  </conditionalFormatting>
  <conditionalFormatting sqref="D566:M569">
    <cfRule type="expression" dxfId="12721" priority="12023" stopIfTrue="1">
      <formula>$B566=""</formula>
    </cfRule>
  </conditionalFormatting>
  <conditionalFormatting sqref="I566:I569">
    <cfRule type="expression" dxfId="12720" priority="12022" stopIfTrue="1">
      <formula>$B566=""</formula>
    </cfRule>
  </conditionalFormatting>
  <conditionalFormatting sqref="D566:H566">
    <cfRule type="expression" dxfId="12719" priority="12021" stopIfTrue="1">
      <formula>$B566=""</formula>
    </cfRule>
  </conditionalFormatting>
  <conditionalFormatting sqref="D567:H569">
    <cfRule type="expression" dxfId="12718" priority="12020" stopIfTrue="1">
      <formula>$B567=""</formula>
    </cfRule>
  </conditionalFormatting>
  <conditionalFormatting sqref="J566:M569">
    <cfRule type="expression" dxfId="12717" priority="12019" stopIfTrue="1">
      <formula>$B566=""</formula>
    </cfRule>
  </conditionalFormatting>
  <conditionalFormatting sqref="D566:H567">
    <cfRule type="expression" dxfId="12716" priority="12018" stopIfTrue="1">
      <formula>$B566=""</formula>
    </cfRule>
  </conditionalFormatting>
  <conditionalFormatting sqref="J566:M569">
    <cfRule type="expression" dxfId="12715" priority="12017" stopIfTrue="1">
      <formula>$B566=""</formula>
    </cfRule>
  </conditionalFormatting>
  <conditionalFormatting sqref="I566:I569">
    <cfRule type="expression" dxfId="12714" priority="12016" stopIfTrue="1">
      <formula>$B566=""</formula>
    </cfRule>
  </conditionalFormatting>
  <conditionalFormatting sqref="I566:I569">
    <cfRule type="expression" dxfId="12713" priority="12015" stopIfTrue="1">
      <formula>$B566=""</formula>
    </cfRule>
  </conditionalFormatting>
  <conditionalFormatting sqref="I566:I569">
    <cfRule type="expression" dxfId="12712" priority="12014" stopIfTrue="1">
      <formula>$B566=""</formula>
    </cfRule>
  </conditionalFormatting>
  <conditionalFormatting sqref="I566:I569">
    <cfRule type="expression" dxfId="12711" priority="12013" stopIfTrue="1">
      <formula>$B566=""</formula>
    </cfRule>
  </conditionalFormatting>
  <conditionalFormatting sqref="I566:I569">
    <cfRule type="expression" dxfId="12710" priority="12012" stopIfTrue="1">
      <formula>$B566=""</formula>
    </cfRule>
  </conditionalFormatting>
  <conditionalFormatting sqref="I566:I569">
    <cfRule type="expression" dxfId="12709" priority="12011" stopIfTrue="1">
      <formula>$B566=""</formula>
    </cfRule>
  </conditionalFormatting>
  <conditionalFormatting sqref="I566:I569">
    <cfRule type="expression" dxfId="12708" priority="12010" stopIfTrue="1">
      <formula>$B566=""</formula>
    </cfRule>
  </conditionalFormatting>
  <conditionalFormatting sqref="I566:I569">
    <cfRule type="expression" dxfId="12707" priority="12009" stopIfTrue="1">
      <formula>$B566=""</formula>
    </cfRule>
  </conditionalFormatting>
  <conditionalFormatting sqref="I566:I569">
    <cfRule type="expression" dxfId="12706" priority="12008" stopIfTrue="1">
      <formula>$B566=""</formula>
    </cfRule>
  </conditionalFormatting>
  <conditionalFormatting sqref="I566:I569">
    <cfRule type="expression" dxfId="12705" priority="12007" stopIfTrue="1">
      <formula>$B566=""</formula>
    </cfRule>
  </conditionalFormatting>
  <conditionalFormatting sqref="I566:I569">
    <cfRule type="expression" dxfId="12704" priority="12006" stopIfTrue="1">
      <formula>$B566=""</formula>
    </cfRule>
  </conditionalFormatting>
  <conditionalFormatting sqref="I566:I569">
    <cfRule type="expression" dxfId="12703" priority="12005" stopIfTrue="1">
      <formula>$B566=""</formula>
    </cfRule>
  </conditionalFormatting>
  <conditionalFormatting sqref="I566:I569">
    <cfRule type="expression" dxfId="12702" priority="12004" stopIfTrue="1">
      <formula>$B566=""</formula>
    </cfRule>
  </conditionalFormatting>
  <conditionalFormatting sqref="D562:H566">
    <cfRule type="expression" dxfId="12701" priority="12003" stopIfTrue="1">
      <formula>$B562=""</formula>
    </cfRule>
  </conditionalFormatting>
  <conditionalFormatting sqref="I562">
    <cfRule type="expression" dxfId="12700" priority="12002" stopIfTrue="1">
      <formula>$B562=""</formula>
    </cfRule>
  </conditionalFormatting>
  <conditionalFormatting sqref="I562">
    <cfRule type="expression" dxfId="12699" priority="12001" stopIfTrue="1">
      <formula>$B562=""</formula>
    </cfRule>
  </conditionalFormatting>
  <conditionalFormatting sqref="I562">
    <cfRule type="expression" dxfId="12698" priority="12000" stopIfTrue="1">
      <formula>$B562=""</formula>
    </cfRule>
  </conditionalFormatting>
  <conditionalFormatting sqref="J562:M566 K567:K569">
    <cfRule type="expression" dxfId="12697" priority="11999" stopIfTrue="1">
      <formula>$B562=""</formula>
    </cfRule>
  </conditionalFormatting>
  <conditionalFormatting sqref="D562:M566 K567:K569 I563:I567">
    <cfRule type="expression" dxfId="12696" priority="11998" stopIfTrue="1">
      <formula>$B562=""</formula>
    </cfRule>
  </conditionalFormatting>
  <conditionalFormatting sqref="D562:M566 K567:K569 I563:I567">
    <cfRule type="expression" dxfId="12695" priority="11997" stopIfTrue="1">
      <formula>$B562=""</formula>
    </cfRule>
  </conditionalFormatting>
  <conditionalFormatting sqref="I562:I567">
    <cfRule type="expression" dxfId="12694" priority="11996" stopIfTrue="1">
      <formula>$B562=""</formula>
    </cfRule>
  </conditionalFormatting>
  <conditionalFormatting sqref="D562:H566">
    <cfRule type="expression" dxfId="12693" priority="11995" stopIfTrue="1">
      <formula>$B562=""</formula>
    </cfRule>
  </conditionalFormatting>
  <conditionalFormatting sqref="J562:M563 K564:K569">
    <cfRule type="expression" dxfId="12692" priority="11994" stopIfTrue="1">
      <formula>$B562=""</formula>
    </cfRule>
  </conditionalFormatting>
  <conditionalFormatting sqref="J564:M565 K566:K569">
    <cfRule type="expression" dxfId="12691" priority="11993" stopIfTrue="1">
      <formula>$B564=""</formula>
    </cfRule>
  </conditionalFormatting>
  <conditionalFormatting sqref="J562:M563 K564:K569">
    <cfRule type="expression" dxfId="12690" priority="11992" stopIfTrue="1">
      <formula>$B562=""</formula>
    </cfRule>
  </conditionalFormatting>
  <conditionalFormatting sqref="J564:M564 K565:K569">
    <cfRule type="expression" dxfId="12689" priority="11991" stopIfTrue="1">
      <formula>$B564=""</formula>
    </cfRule>
  </conditionalFormatting>
  <conditionalFormatting sqref="I565">
    <cfRule type="expression" dxfId="12688" priority="11990" stopIfTrue="1">
      <formula>$B565=""</formula>
    </cfRule>
  </conditionalFormatting>
  <conditionalFormatting sqref="I565">
    <cfRule type="expression" dxfId="12687" priority="11989" stopIfTrue="1">
      <formula>$B565=""</formula>
    </cfRule>
  </conditionalFormatting>
  <conditionalFormatting sqref="I565">
    <cfRule type="expression" dxfId="12686" priority="11988" stopIfTrue="1">
      <formula>$B565=""</formula>
    </cfRule>
  </conditionalFormatting>
  <conditionalFormatting sqref="D565:H565">
    <cfRule type="expression" dxfId="12685" priority="11987" stopIfTrue="1">
      <formula>$B565=""</formula>
    </cfRule>
  </conditionalFormatting>
  <conditionalFormatting sqref="J565:M565 K567 K569">
    <cfRule type="expression" dxfId="12684" priority="11986" stopIfTrue="1">
      <formula>$B565=""</formula>
    </cfRule>
  </conditionalFormatting>
  <conditionalFormatting sqref="I565">
    <cfRule type="expression" dxfId="12683" priority="11985" stopIfTrue="1">
      <formula>$B565=""</formula>
    </cfRule>
  </conditionalFormatting>
  <conditionalFormatting sqref="I565">
    <cfRule type="expression" dxfId="12682" priority="11984" stopIfTrue="1">
      <formula>$B565=""</formula>
    </cfRule>
  </conditionalFormatting>
  <conditionalFormatting sqref="I562">
    <cfRule type="expression" dxfId="12681" priority="11983" stopIfTrue="1">
      <formula>$B562=""</formula>
    </cfRule>
  </conditionalFormatting>
  <conditionalFormatting sqref="I562">
    <cfRule type="expression" dxfId="12680" priority="11982" stopIfTrue="1">
      <formula>$B562=""</formula>
    </cfRule>
  </conditionalFormatting>
  <conditionalFormatting sqref="I562">
    <cfRule type="expression" dxfId="12679" priority="11981" stopIfTrue="1">
      <formula>$B562=""</formula>
    </cfRule>
  </conditionalFormatting>
  <conditionalFormatting sqref="I562">
    <cfRule type="expression" dxfId="12678" priority="11980" stopIfTrue="1">
      <formula>$B562=""</formula>
    </cfRule>
  </conditionalFormatting>
  <conditionalFormatting sqref="I562">
    <cfRule type="expression" dxfId="12677" priority="11979" stopIfTrue="1">
      <formula>$B562=""</formula>
    </cfRule>
  </conditionalFormatting>
  <conditionalFormatting sqref="I562">
    <cfRule type="expression" dxfId="12676" priority="11978" stopIfTrue="1">
      <formula>$B562=""</formula>
    </cfRule>
  </conditionalFormatting>
  <conditionalFormatting sqref="I562">
    <cfRule type="expression" dxfId="12675" priority="11977" stopIfTrue="1">
      <formula>$B562=""</formula>
    </cfRule>
  </conditionalFormatting>
  <conditionalFormatting sqref="I562">
    <cfRule type="expression" dxfId="12674" priority="11976" stopIfTrue="1">
      <formula>$B562=""</formula>
    </cfRule>
  </conditionalFormatting>
  <conditionalFormatting sqref="I562">
    <cfRule type="expression" dxfId="12673" priority="11975" stopIfTrue="1">
      <formula>$B562=""</formula>
    </cfRule>
  </conditionalFormatting>
  <conditionalFormatting sqref="I562">
    <cfRule type="expression" dxfId="12672" priority="11974" stopIfTrue="1">
      <formula>$B562=""</formula>
    </cfRule>
  </conditionalFormatting>
  <conditionalFormatting sqref="I562">
    <cfRule type="expression" dxfId="12671" priority="11973" stopIfTrue="1">
      <formula>$B562=""</formula>
    </cfRule>
  </conditionalFormatting>
  <conditionalFormatting sqref="I562">
    <cfRule type="expression" dxfId="12670" priority="11972" stopIfTrue="1">
      <formula>$B562=""</formula>
    </cfRule>
  </conditionalFormatting>
  <conditionalFormatting sqref="I562">
    <cfRule type="expression" dxfId="12669" priority="11971" stopIfTrue="1">
      <formula>$B562=""</formula>
    </cfRule>
  </conditionalFormatting>
  <conditionalFormatting sqref="I562">
    <cfRule type="expression" dxfId="12668" priority="11970" stopIfTrue="1">
      <formula>$B562=""</formula>
    </cfRule>
  </conditionalFormatting>
  <conditionalFormatting sqref="I562">
    <cfRule type="expression" dxfId="12667" priority="11969" stopIfTrue="1">
      <formula>$B562=""</formula>
    </cfRule>
  </conditionalFormatting>
  <conditionalFormatting sqref="I562">
    <cfRule type="expression" dxfId="12666" priority="11968" stopIfTrue="1">
      <formula>$B562=""</formula>
    </cfRule>
  </conditionalFormatting>
  <conditionalFormatting sqref="J565:M565 K567 K569">
    <cfRule type="expression" dxfId="12665" priority="11967" stopIfTrue="1">
      <formula>$B565=""</formula>
    </cfRule>
  </conditionalFormatting>
  <conditionalFormatting sqref="J566:M566">
    <cfRule type="expression" dxfId="12664" priority="11966" stopIfTrue="1">
      <formula>$B566=""</formula>
    </cfRule>
  </conditionalFormatting>
  <conditionalFormatting sqref="J565:M565 K567 K569">
    <cfRule type="expression" dxfId="12663" priority="11965" stopIfTrue="1">
      <formula>$B565=""</formula>
    </cfRule>
  </conditionalFormatting>
  <conditionalFormatting sqref="J566:M566">
    <cfRule type="expression" dxfId="12662" priority="11964" stopIfTrue="1">
      <formula>$B566=""</formula>
    </cfRule>
  </conditionalFormatting>
  <conditionalFormatting sqref="I566:I569">
    <cfRule type="expression" dxfId="12661" priority="11963" stopIfTrue="1">
      <formula>$B566=""</formula>
    </cfRule>
  </conditionalFormatting>
  <conditionalFormatting sqref="I566:I569">
    <cfRule type="expression" dxfId="12660" priority="11962" stopIfTrue="1">
      <formula>$B566=""</formula>
    </cfRule>
  </conditionalFormatting>
  <conditionalFormatting sqref="I566:I569">
    <cfRule type="expression" dxfId="12659" priority="11961" stopIfTrue="1">
      <formula>$B566=""</formula>
    </cfRule>
  </conditionalFormatting>
  <conditionalFormatting sqref="I566:I569">
    <cfRule type="expression" dxfId="12658" priority="11960" stopIfTrue="1">
      <formula>$B566=""</formula>
    </cfRule>
  </conditionalFormatting>
  <conditionalFormatting sqref="I566:I569">
    <cfRule type="expression" dxfId="12657" priority="11959" stopIfTrue="1">
      <formula>$B566=""</formula>
    </cfRule>
  </conditionalFormatting>
  <conditionalFormatting sqref="I566:I569">
    <cfRule type="expression" dxfId="12656" priority="11958" stopIfTrue="1">
      <formula>$B566=""</formula>
    </cfRule>
  </conditionalFormatting>
  <conditionalFormatting sqref="I566:I569">
    <cfRule type="expression" dxfId="12655" priority="11957" stopIfTrue="1">
      <formula>$B566=""</formula>
    </cfRule>
  </conditionalFormatting>
  <conditionalFormatting sqref="I566:I569">
    <cfRule type="expression" dxfId="12654" priority="11956" stopIfTrue="1">
      <formula>$B566=""</formula>
    </cfRule>
  </conditionalFormatting>
  <conditionalFormatting sqref="I566:I569">
    <cfRule type="expression" dxfId="12653" priority="11955" stopIfTrue="1">
      <formula>$B566=""</formula>
    </cfRule>
  </conditionalFormatting>
  <conditionalFormatting sqref="I566:I569">
    <cfRule type="expression" dxfId="12652" priority="11954" stopIfTrue="1">
      <formula>$B566=""</formula>
    </cfRule>
  </conditionalFormatting>
  <conditionalFormatting sqref="I566:I569">
    <cfRule type="expression" dxfId="12651" priority="11953" stopIfTrue="1">
      <formula>$B566=""</formula>
    </cfRule>
  </conditionalFormatting>
  <conditionalFormatting sqref="I566:I569">
    <cfRule type="expression" dxfId="12650" priority="11952" stopIfTrue="1">
      <formula>$B566=""</formula>
    </cfRule>
  </conditionalFormatting>
  <conditionalFormatting sqref="I566:I569">
    <cfRule type="expression" dxfId="12649" priority="11951" stopIfTrue="1">
      <formula>$B566=""</formula>
    </cfRule>
  </conditionalFormatting>
  <conditionalFormatting sqref="I566:I569">
    <cfRule type="expression" dxfId="12648" priority="11950" stopIfTrue="1">
      <formula>$B566=""</formula>
    </cfRule>
  </conditionalFormatting>
  <conditionalFormatting sqref="I566:I569">
    <cfRule type="expression" dxfId="12647" priority="11949" stopIfTrue="1">
      <formula>$B566=""</formula>
    </cfRule>
  </conditionalFormatting>
  <conditionalFormatting sqref="I566:I569">
    <cfRule type="expression" dxfId="12646" priority="11948" stopIfTrue="1">
      <formula>$B566=""</formula>
    </cfRule>
  </conditionalFormatting>
  <conditionalFormatting sqref="I566:I569">
    <cfRule type="expression" dxfId="12645" priority="11947" stopIfTrue="1">
      <formula>$B566=""</formula>
    </cfRule>
  </conditionalFormatting>
  <conditionalFormatting sqref="I566:I569">
    <cfRule type="expression" dxfId="12644" priority="11946" stopIfTrue="1">
      <formula>$B566=""</formula>
    </cfRule>
  </conditionalFormatting>
  <conditionalFormatting sqref="I566:I569">
    <cfRule type="expression" dxfId="12643" priority="11945" stopIfTrue="1">
      <formula>$B566=""</formula>
    </cfRule>
  </conditionalFormatting>
  <conditionalFormatting sqref="D568:H569">
    <cfRule type="expression" dxfId="12642" priority="11944" stopIfTrue="1">
      <formula>$B568=""</formula>
    </cfRule>
  </conditionalFormatting>
  <conditionalFormatting sqref="I566:I569">
    <cfRule type="expression" dxfId="12641" priority="11943" stopIfTrue="1">
      <formula>$B566=""</formula>
    </cfRule>
  </conditionalFormatting>
  <conditionalFormatting sqref="I566:I569">
    <cfRule type="expression" dxfId="12640" priority="11942" stopIfTrue="1">
      <formula>$B566=""</formula>
    </cfRule>
  </conditionalFormatting>
  <conditionalFormatting sqref="I566:I569">
    <cfRule type="expression" dxfId="12639" priority="11941" stopIfTrue="1">
      <formula>$B566=""</formula>
    </cfRule>
  </conditionalFormatting>
  <conditionalFormatting sqref="J566:M569">
    <cfRule type="expression" dxfId="12638" priority="11940" stopIfTrue="1">
      <formula>$B566=""</formula>
    </cfRule>
  </conditionalFormatting>
  <conditionalFormatting sqref="D566:M569">
    <cfRule type="expression" dxfId="12637" priority="11939" stopIfTrue="1">
      <formula>$B566=""</formula>
    </cfRule>
  </conditionalFormatting>
  <conditionalFormatting sqref="D566:M569">
    <cfRule type="expression" dxfId="12636" priority="11938" stopIfTrue="1">
      <formula>$B566=""</formula>
    </cfRule>
  </conditionalFormatting>
  <conditionalFormatting sqref="I566:I569">
    <cfRule type="expression" dxfId="12635" priority="11937" stopIfTrue="1">
      <formula>$B566=""</formula>
    </cfRule>
  </conditionalFormatting>
  <conditionalFormatting sqref="D566:H566">
    <cfRule type="expression" dxfId="12634" priority="11936" stopIfTrue="1">
      <formula>$B566=""</formula>
    </cfRule>
  </conditionalFormatting>
  <conditionalFormatting sqref="D567:H569">
    <cfRule type="expression" dxfId="12633" priority="11935" stopIfTrue="1">
      <formula>$B567=""</formula>
    </cfRule>
  </conditionalFormatting>
  <conditionalFormatting sqref="J566:M569">
    <cfRule type="expression" dxfId="12632" priority="11934" stopIfTrue="1">
      <formula>$B566=""</formula>
    </cfRule>
  </conditionalFormatting>
  <conditionalFormatting sqref="D566:H567">
    <cfRule type="expression" dxfId="12631" priority="11933" stopIfTrue="1">
      <formula>$B566=""</formula>
    </cfRule>
  </conditionalFormatting>
  <conditionalFormatting sqref="J566:M569">
    <cfRule type="expression" dxfId="12630" priority="11932" stopIfTrue="1">
      <formula>$B566=""</formula>
    </cfRule>
  </conditionalFormatting>
  <conditionalFormatting sqref="I566:I569">
    <cfRule type="expression" dxfId="12629" priority="11931" stopIfTrue="1">
      <formula>$B566=""</formula>
    </cfRule>
  </conditionalFormatting>
  <conditionalFormatting sqref="I566:I569">
    <cfRule type="expression" dxfId="12628" priority="11930" stopIfTrue="1">
      <formula>$B566=""</formula>
    </cfRule>
  </conditionalFormatting>
  <conditionalFormatting sqref="I566:I569">
    <cfRule type="expression" dxfId="12627" priority="11929" stopIfTrue="1">
      <formula>$B566=""</formula>
    </cfRule>
  </conditionalFormatting>
  <conditionalFormatting sqref="I566:I569">
    <cfRule type="expression" dxfId="12626" priority="11928" stopIfTrue="1">
      <formula>$B566=""</formula>
    </cfRule>
  </conditionalFormatting>
  <conditionalFormatting sqref="I566:I569">
    <cfRule type="expression" dxfId="12625" priority="11927" stopIfTrue="1">
      <formula>$B566=""</formula>
    </cfRule>
  </conditionalFormatting>
  <conditionalFormatting sqref="I566:I569">
    <cfRule type="expression" dxfId="12624" priority="11926" stopIfTrue="1">
      <formula>$B566=""</formula>
    </cfRule>
  </conditionalFormatting>
  <conditionalFormatting sqref="I566:I569">
    <cfRule type="expression" dxfId="12623" priority="11925" stopIfTrue="1">
      <formula>$B566=""</formula>
    </cfRule>
  </conditionalFormatting>
  <conditionalFormatting sqref="I566:I569">
    <cfRule type="expression" dxfId="12622" priority="11924" stopIfTrue="1">
      <formula>$B566=""</formula>
    </cfRule>
  </conditionalFormatting>
  <conditionalFormatting sqref="I566:I569">
    <cfRule type="expression" dxfId="12621" priority="11923" stopIfTrue="1">
      <formula>$B566=""</formula>
    </cfRule>
  </conditionalFormatting>
  <conditionalFormatting sqref="I566:I569">
    <cfRule type="expression" dxfId="12620" priority="11922" stopIfTrue="1">
      <formula>$B566=""</formula>
    </cfRule>
  </conditionalFormatting>
  <conditionalFormatting sqref="I566:I569">
    <cfRule type="expression" dxfId="12619" priority="11921" stopIfTrue="1">
      <formula>$B566=""</formula>
    </cfRule>
  </conditionalFormatting>
  <conditionalFormatting sqref="I566:I569">
    <cfRule type="expression" dxfId="12618" priority="11920" stopIfTrue="1">
      <formula>$B566=""</formula>
    </cfRule>
  </conditionalFormatting>
  <conditionalFormatting sqref="I566:I569">
    <cfRule type="expression" dxfId="12617" priority="11919" stopIfTrue="1">
      <formula>$B566=""</formula>
    </cfRule>
  </conditionalFormatting>
  <conditionalFormatting sqref="I540:I569">
    <cfRule type="expression" dxfId="12616" priority="11918" stopIfTrue="1">
      <formula>$B540=""</formula>
    </cfRule>
  </conditionalFormatting>
  <conditionalFormatting sqref="I540:I569">
    <cfRule type="expression" dxfId="12615" priority="11917" stopIfTrue="1">
      <formula>$B540=""</formula>
    </cfRule>
  </conditionalFormatting>
  <conditionalFormatting sqref="I540:I569">
    <cfRule type="expression" dxfId="12614" priority="11916" stopIfTrue="1">
      <formula>$B540=""</formula>
    </cfRule>
  </conditionalFormatting>
  <conditionalFormatting sqref="I540:I569">
    <cfRule type="expression" dxfId="12613" priority="11915" stopIfTrue="1">
      <formula>$B540=""</formula>
    </cfRule>
  </conditionalFormatting>
  <conditionalFormatting sqref="I540:I569">
    <cfRule type="expression" dxfId="12612" priority="11914" stopIfTrue="1">
      <formula>$B540=""</formula>
    </cfRule>
  </conditionalFormatting>
  <conditionalFormatting sqref="I540:I569">
    <cfRule type="expression" dxfId="12611" priority="11913" stopIfTrue="1">
      <formula>$B540=""</formula>
    </cfRule>
  </conditionalFormatting>
  <conditionalFormatting sqref="I540:I569">
    <cfRule type="expression" dxfId="12610" priority="11912" stopIfTrue="1">
      <formula>$B540=""</formula>
    </cfRule>
  </conditionalFormatting>
  <conditionalFormatting sqref="I540:I569">
    <cfRule type="expression" dxfId="12609" priority="11911" stopIfTrue="1">
      <formula>$B540=""</formula>
    </cfRule>
  </conditionalFormatting>
  <conditionalFormatting sqref="I540:I569">
    <cfRule type="expression" dxfId="12608" priority="11910" stopIfTrue="1">
      <formula>$B540=""</formula>
    </cfRule>
  </conditionalFormatting>
  <conditionalFormatting sqref="I540:I569">
    <cfRule type="expression" dxfId="12607" priority="11909" stopIfTrue="1">
      <formula>$B540=""</formula>
    </cfRule>
  </conditionalFormatting>
  <conditionalFormatting sqref="I540:I569">
    <cfRule type="expression" dxfId="12606" priority="11908" stopIfTrue="1">
      <formula>$B540=""</formula>
    </cfRule>
  </conditionalFormatting>
  <conditionalFormatting sqref="I540:I569">
    <cfRule type="expression" dxfId="12605" priority="11907" stopIfTrue="1">
      <formula>$B540=""</formula>
    </cfRule>
  </conditionalFormatting>
  <conditionalFormatting sqref="I540:I569">
    <cfRule type="expression" dxfId="12604" priority="11906" stopIfTrue="1">
      <formula>$B540=""</formula>
    </cfRule>
  </conditionalFormatting>
  <conditionalFormatting sqref="I540:I569">
    <cfRule type="expression" dxfId="12603" priority="11905" stopIfTrue="1">
      <formula>$B540=""</formula>
    </cfRule>
  </conditionalFormatting>
  <conditionalFormatting sqref="I540:I569">
    <cfRule type="expression" dxfId="12602" priority="11904" stopIfTrue="1">
      <formula>$B540=""</formula>
    </cfRule>
  </conditionalFormatting>
  <conditionalFormatting sqref="I540:I569">
    <cfRule type="expression" dxfId="12601" priority="11903" stopIfTrue="1">
      <formula>$B540=""</formula>
    </cfRule>
  </conditionalFormatting>
  <conditionalFormatting sqref="I540:I569">
    <cfRule type="expression" dxfId="12600" priority="11902" stopIfTrue="1">
      <formula>$B540=""</formula>
    </cfRule>
  </conditionalFormatting>
  <conditionalFormatting sqref="I540:I569">
    <cfRule type="expression" dxfId="12599" priority="11901" stopIfTrue="1">
      <formula>$B540=""</formula>
    </cfRule>
  </conditionalFormatting>
  <conditionalFormatting sqref="I540:I569">
    <cfRule type="expression" dxfId="12598" priority="11900" stopIfTrue="1">
      <formula>$B540=""</formula>
    </cfRule>
  </conditionalFormatting>
  <conditionalFormatting sqref="I540:I569">
    <cfRule type="expression" dxfId="12597" priority="11899" stopIfTrue="1">
      <formula>$B540=""</formula>
    </cfRule>
  </conditionalFormatting>
  <conditionalFormatting sqref="I540:I569">
    <cfRule type="expression" dxfId="12596" priority="11898" stopIfTrue="1">
      <formula>$B540=""</formula>
    </cfRule>
  </conditionalFormatting>
  <conditionalFormatting sqref="I540:I569">
    <cfRule type="expression" dxfId="12595" priority="11897" stopIfTrue="1">
      <formula>$B540=""</formula>
    </cfRule>
  </conditionalFormatting>
  <conditionalFormatting sqref="I540:I569">
    <cfRule type="expression" dxfId="12594" priority="11896" stopIfTrue="1">
      <formula>$B540=""</formula>
    </cfRule>
  </conditionalFormatting>
  <conditionalFormatting sqref="I540:I569">
    <cfRule type="expression" dxfId="12593" priority="11895" stopIfTrue="1">
      <formula>$B540=""</formula>
    </cfRule>
  </conditionalFormatting>
  <conditionalFormatting sqref="I540:I569">
    <cfRule type="expression" dxfId="12592" priority="11894" stopIfTrue="1">
      <formula>$B540=""</formula>
    </cfRule>
  </conditionalFormatting>
  <conditionalFormatting sqref="I540:I569">
    <cfRule type="expression" dxfId="12591" priority="11893" stopIfTrue="1">
      <formula>$B540=""</formula>
    </cfRule>
  </conditionalFormatting>
  <conditionalFormatting sqref="I540:I569">
    <cfRule type="expression" dxfId="12590" priority="11892" stopIfTrue="1">
      <formula>$B540=""</formula>
    </cfRule>
  </conditionalFormatting>
  <conditionalFormatting sqref="I540:I569">
    <cfRule type="expression" dxfId="12589" priority="11891" stopIfTrue="1">
      <formula>$B540=""</formula>
    </cfRule>
  </conditionalFormatting>
  <conditionalFormatting sqref="I540:I569">
    <cfRule type="expression" dxfId="12588" priority="11890" stopIfTrue="1">
      <formula>$B540=""</formula>
    </cfRule>
  </conditionalFormatting>
  <conditionalFormatting sqref="I540:I569">
    <cfRule type="expression" dxfId="12587" priority="11889" stopIfTrue="1">
      <formula>$B540=""</formula>
    </cfRule>
  </conditionalFormatting>
  <conditionalFormatting sqref="I540:I569">
    <cfRule type="expression" dxfId="12586" priority="11888" stopIfTrue="1">
      <formula>$B540=""</formula>
    </cfRule>
  </conditionalFormatting>
  <conditionalFormatting sqref="I540:I569">
    <cfRule type="expression" dxfId="12585" priority="11887" stopIfTrue="1">
      <formula>$B540=""</formula>
    </cfRule>
  </conditionalFormatting>
  <conditionalFormatting sqref="I540:I569">
    <cfRule type="expression" dxfId="12584" priority="11886" stopIfTrue="1">
      <formula>$B540=""</formula>
    </cfRule>
  </conditionalFormatting>
  <conditionalFormatting sqref="I540:I569">
    <cfRule type="expression" dxfId="12583" priority="11885" stopIfTrue="1">
      <formula>$B540=""</formula>
    </cfRule>
  </conditionalFormatting>
  <conditionalFormatting sqref="I540:I569">
    <cfRule type="expression" dxfId="12582" priority="11884" stopIfTrue="1">
      <formula>$B540=""</formula>
    </cfRule>
  </conditionalFormatting>
  <conditionalFormatting sqref="I540:I569">
    <cfRule type="expression" dxfId="12581" priority="11883" stopIfTrue="1">
      <formula>$B540=""</formula>
    </cfRule>
  </conditionalFormatting>
  <conditionalFormatting sqref="I540:I569">
    <cfRule type="expression" dxfId="12580" priority="11882" stopIfTrue="1">
      <formula>$B540=""</formula>
    </cfRule>
  </conditionalFormatting>
  <conditionalFormatting sqref="I540:I569">
    <cfRule type="expression" dxfId="12579" priority="11881" stopIfTrue="1">
      <formula>$B540=""</formula>
    </cfRule>
  </conditionalFormatting>
  <conditionalFormatting sqref="I540:I569">
    <cfRule type="expression" dxfId="12578" priority="11880" stopIfTrue="1">
      <formula>$B540=""</formula>
    </cfRule>
  </conditionalFormatting>
  <conditionalFormatting sqref="I540:I569">
    <cfRule type="expression" dxfId="12577" priority="11879" stopIfTrue="1">
      <formula>$B540=""</formula>
    </cfRule>
  </conditionalFormatting>
  <conditionalFormatting sqref="I540:I569">
    <cfRule type="expression" dxfId="12576" priority="11878" stopIfTrue="1">
      <formula>$B540=""</formula>
    </cfRule>
  </conditionalFormatting>
  <conditionalFormatting sqref="I540:I569">
    <cfRule type="expression" dxfId="12575" priority="11877" stopIfTrue="1">
      <formula>$B540=""</formula>
    </cfRule>
  </conditionalFormatting>
  <conditionalFormatting sqref="I540:I569">
    <cfRule type="expression" dxfId="12574" priority="11876" stopIfTrue="1">
      <formula>$B540=""</formula>
    </cfRule>
  </conditionalFormatting>
  <conditionalFormatting sqref="I540:I569">
    <cfRule type="expression" dxfId="12573" priority="11875" stopIfTrue="1">
      <formula>$B540=""</formula>
    </cfRule>
  </conditionalFormatting>
  <conditionalFormatting sqref="I540:I569">
    <cfRule type="expression" dxfId="12572" priority="11874" stopIfTrue="1">
      <formula>$B540=""</formula>
    </cfRule>
  </conditionalFormatting>
  <conditionalFormatting sqref="I540:I569">
    <cfRule type="expression" dxfId="12571" priority="11873" stopIfTrue="1">
      <formula>$B540=""</formula>
    </cfRule>
  </conditionalFormatting>
  <conditionalFormatting sqref="I540:I569">
    <cfRule type="expression" dxfId="12570" priority="11872" stopIfTrue="1">
      <formula>$B540=""</formula>
    </cfRule>
  </conditionalFormatting>
  <conditionalFormatting sqref="I540:I569">
    <cfRule type="expression" dxfId="12569" priority="11871" stopIfTrue="1">
      <formula>$B540=""</formula>
    </cfRule>
  </conditionalFormatting>
  <conditionalFormatting sqref="I540:I569">
    <cfRule type="expression" dxfId="12568" priority="11870" stopIfTrue="1">
      <formula>$B540=""</formula>
    </cfRule>
  </conditionalFormatting>
  <conditionalFormatting sqref="I540:I569">
    <cfRule type="expression" dxfId="12567" priority="11869" stopIfTrue="1">
      <formula>$B540=""</formula>
    </cfRule>
  </conditionalFormatting>
  <conditionalFormatting sqref="I540:I569">
    <cfRule type="expression" dxfId="12566" priority="11868" stopIfTrue="1">
      <formula>$B540=""</formula>
    </cfRule>
  </conditionalFormatting>
  <conditionalFormatting sqref="I540:I569">
    <cfRule type="expression" dxfId="12565" priority="11867" stopIfTrue="1">
      <formula>$B540=""</formula>
    </cfRule>
  </conditionalFormatting>
  <conditionalFormatting sqref="I540:I569">
    <cfRule type="expression" dxfId="12564" priority="11866" stopIfTrue="1">
      <formula>$B540=""</formula>
    </cfRule>
  </conditionalFormatting>
  <conditionalFormatting sqref="I540:I569">
    <cfRule type="expression" dxfId="12563" priority="11865" stopIfTrue="1">
      <formula>$B540=""</formula>
    </cfRule>
  </conditionalFormatting>
  <conditionalFormatting sqref="I540:I569">
    <cfRule type="expression" dxfId="12562" priority="11864" stopIfTrue="1">
      <formula>$B540=""</formula>
    </cfRule>
  </conditionalFormatting>
  <conditionalFormatting sqref="I540:I569">
    <cfRule type="expression" dxfId="12561" priority="11863" stopIfTrue="1">
      <formula>$B540=""</formula>
    </cfRule>
  </conditionalFormatting>
  <conditionalFormatting sqref="I540:I569">
    <cfRule type="expression" dxfId="12560" priority="11862" stopIfTrue="1">
      <formula>$B540=""</formula>
    </cfRule>
  </conditionalFormatting>
  <conditionalFormatting sqref="I540:I569">
    <cfRule type="expression" dxfId="12559" priority="11861" stopIfTrue="1">
      <formula>$B540=""</formula>
    </cfRule>
  </conditionalFormatting>
  <conditionalFormatting sqref="I540:I569">
    <cfRule type="expression" dxfId="12558" priority="11860" stopIfTrue="1">
      <formula>$B540=""</formula>
    </cfRule>
  </conditionalFormatting>
  <conditionalFormatting sqref="I540:I569">
    <cfRule type="expression" dxfId="12557" priority="11859" stopIfTrue="1">
      <formula>$B540=""</formula>
    </cfRule>
  </conditionalFormatting>
  <conditionalFormatting sqref="I540:I569">
    <cfRule type="expression" dxfId="12556" priority="11858" stopIfTrue="1">
      <formula>$B540=""</formula>
    </cfRule>
  </conditionalFormatting>
  <conditionalFormatting sqref="I540:I569">
    <cfRule type="expression" dxfId="12555" priority="11857" stopIfTrue="1">
      <formula>$B540=""</formula>
    </cfRule>
  </conditionalFormatting>
  <conditionalFormatting sqref="I540:I569">
    <cfRule type="expression" dxfId="12554" priority="11856" stopIfTrue="1">
      <formula>$B540=""</formula>
    </cfRule>
  </conditionalFormatting>
  <conditionalFormatting sqref="I540:I569">
    <cfRule type="expression" dxfId="12553" priority="11855" stopIfTrue="1">
      <formula>$B540=""</formula>
    </cfRule>
  </conditionalFormatting>
  <conditionalFormatting sqref="I540:I569">
    <cfRule type="expression" dxfId="12552" priority="11854" stopIfTrue="1">
      <formula>$B540=""</formula>
    </cfRule>
  </conditionalFormatting>
  <conditionalFormatting sqref="I540:I569">
    <cfRule type="expression" dxfId="12551" priority="11853" stopIfTrue="1">
      <formula>$B540=""</formula>
    </cfRule>
  </conditionalFormatting>
  <conditionalFormatting sqref="I540:I569">
    <cfRule type="expression" dxfId="12550" priority="11852" stopIfTrue="1">
      <formula>$B540=""</formula>
    </cfRule>
  </conditionalFormatting>
  <conditionalFormatting sqref="I540:I569">
    <cfRule type="expression" dxfId="12549" priority="11851" stopIfTrue="1">
      <formula>$B540=""</formula>
    </cfRule>
  </conditionalFormatting>
  <conditionalFormatting sqref="I540:I569">
    <cfRule type="expression" dxfId="12548" priority="11850" stopIfTrue="1">
      <formula>$B540=""</formula>
    </cfRule>
  </conditionalFormatting>
  <conditionalFormatting sqref="I540:I569">
    <cfRule type="expression" dxfId="12547" priority="11849" stopIfTrue="1">
      <formula>$B540=""</formula>
    </cfRule>
  </conditionalFormatting>
  <conditionalFormatting sqref="I540:I569">
    <cfRule type="expression" dxfId="12546" priority="11848" stopIfTrue="1">
      <formula>$B540=""</formula>
    </cfRule>
  </conditionalFormatting>
  <conditionalFormatting sqref="I540:I569">
    <cfRule type="expression" dxfId="12545" priority="11847" stopIfTrue="1">
      <formula>$B540=""</formula>
    </cfRule>
  </conditionalFormatting>
  <conditionalFormatting sqref="I540:I569">
    <cfRule type="expression" dxfId="12544" priority="11846" stopIfTrue="1">
      <formula>$B540=""</formula>
    </cfRule>
  </conditionalFormatting>
  <conditionalFormatting sqref="I540:I569">
    <cfRule type="expression" dxfId="12543" priority="11845" stopIfTrue="1">
      <formula>$B540=""</formula>
    </cfRule>
  </conditionalFormatting>
  <conditionalFormatting sqref="I540:I569">
    <cfRule type="expression" dxfId="12542" priority="11844" stopIfTrue="1">
      <formula>$B540=""</formula>
    </cfRule>
  </conditionalFormatting>
  <conditionalFormatting sqref="I540:I569">
    <cfRule type="expression" dxfId="12541" priority="11843" stopIfTrue="1">
      <formula>$B540=""</formula>
    </cfRule>
  </conditionalFormatting>
  <conditionalFormatting sqref="I540:I569">
    <cfRule type="expression" dxfId="12540" priority="11842" stopIfTrue="1">
      <formula>$B540=""</formula>
    </cfRule>
  </conditionalFormatting>
  <conditionalFormatting sqref="I540:I569">
    <cfRule type="expression" dxfId="12539" priority="11841" stopIfTrue="1">
      <formula>$B540=""</formula>
    </cfRule>
  </conditionalFormatting>
  <conditionalFormatting sqref="I540:I569">
    <cfRule type="expression" dxfId="12538" priority="11840" stopIfTrue="1">
      <formula>$B540=""</formula>
    </cfRule>
  </conditionalFormatting>
  <conditionalFormatting sqref="I540:I569">
    <cfRule type="expression" dxfId="12537" priority="11839" stopIfTrue="1">
      <formula>$B540=""</formula>
    </cfRule>
  </conditionalFormatting>
  <conditionalFormatting sqref="I540:I569">
    <cfRule type="expression" dxfId="12536" priority="11838" stopIfTrue="1">
      <formula>$B540=""</formula>
    </cfRule>
  </conditionalFormatting>
  <conditionalFormatting sqref="I540:I569">
    <cfRule type="expression" dxfId="12535" priority="11837" stopIfTrue="1">
      <formula>$B540=""</formula>
    </cfRule>
  </conditionalFormatting>
  <conditionalFormatting sqref="I540:I569">
    <cfRule type="expression" dxfId="12534" priority="11836" stopIfTrue="1">
      <formula>$B540=""</formula>
    </cfRule>
  </conditionalFormatting>
  <conditionalFormatting sqref="I540:I569">
    <cfRule type="expression" dxfId="12533" priority="11835" stopIfTrue="1">
      <formula>$B540=""</formula>
    </cfRule>
  </conditionalFormatting>
  <conditionalFormatting sqref="D546:H548">
    <cfRule type="expression" dxfId="12532" priority="11834" stopIfTrue="1">
      <formula>$B546=""</formula>
    </cfRule>
  </conditionalFormatting>
  <conditionalFormatting sqref="I546 I549">
    <cfRule type="expression" dxfId="12531" priority="11833" stopIfTrue="1">
      <formula>$B546=""</formula>
    </cfRule>
  </conditionalFormatting>
  <conditionalFormatting sqref="I546 I549">
    <cfRule type="expression" dxfId="12530" priority="11832" stopIfTrue="1">
      <formula>$B546=""</formula>
    </cfRule>
  </conditionalFormatting>
  <conditionalFormatting sqref="I546 I549">
    <cfRule type="expression" dxfId="12529" priority="11831" stopIfTrue="1">
      <formula>$B546=""</formula>
    </cfRule>
  </conditionalFormatting>
  <conditionalFormatting sqref="J546:M548">
    <cfRule type="expression" dxfId="12528" priority="11830" stopIfTrue="1">
      <formula>$B546=""</formula>
    </cfRule>
  </conditionalFormatting>
  <conditionalFormatting sqref="D546:M548 I549:I550">
    <cfRule type="expression" dxfId="12527" priority="11829" stopIfTrue="1">
      <formula>$B546=""</formula>
    </cfRule>
  </conditionalFormatting>
  <conditionalFormatting sqref="D546:M548 I549:I550">
    <cfRule type="expression" dxfId="12526" priority="11828" stopIfTrue="1">
      <formula>$B546=""</formula>
    </cfRule>
  </conditionalFormatting>
  <conditionalFormatting sqref="I546:I550">
    <cfRule type="expression" dxfId="12525" priority="11827" stopIfTrue="1">
      <formula>$B546=""</formula>
    </cfRule>
  </conditionalFormatting>
  <conditionalFormatting sqref="D546:H548">
    <cfRule type="expression" dxfId="12524" priority="11826" stopIfTrue="1">
      <formula>$B546=""</formula>
    </cfRule>
  </conditionalFormatting>
  <conditionalFormatting sqref="J546:M547">
    <cfRule type="expression" dxfId="12523" priority="11825" stopIfTrue="1">
      <formula>$B546=""</formula>
    </cfRule>
  </conditionalFormatting>
  <conditionalFormatting sqref="J548:M548">
    <cfRule type="expression" dxfId="12522" priority="11824" stopIfTrue="1">
      <formula>$B548=""</formula>
    </cfRule>
  </conditionalFormatting>
  <conditionalFormatting sqref="J546:M547">
    <cfRule type="expression" dxfId="12521" priority="11823" stopIfTrue="1">
      <formula>$B546=""</formula>
    </cfRule>
  </conditionalFormatting>
  <conditionalFormatting sqref="J548:M548">
    <cfRule type="expression" dxfId="12520" priority="11822" stopIfTrue="1">
      <formula>$B548=""</formula>
    </cfRule>
  </conditionalFormatting>
  <conditionalFormatting sqref="I546 I549">
    <cfRule type="expression" dxfId="12519" priority="11821" stopIfTrue="1">
      <formula>$B546=""</formula>
    </cfRule>
  </conditionalFormatting>
  <conditionalFormatting sqref="I546 I549">
    <cfRule type="expression" dxfId="12518" priority="11820" stopIfTrue="1">
      <formula>$B546=""</formula>
    </cfRule>
  </conditionalFormatting>
  <conditionalFormatting sqref="I546 I549">
    <cfRule type="expression" dxfId="12517" priority="11819" stopIfTrue="1">
      <formula>$B546=""</formula>
    </cfRule>
  </conditionalFormatting>
  <conditionalFormatting sqref="I546 I549">
    <cfRule type="expression" dxfId="12516" priority="11818" stopIfTrue="1">
      <formula>$B546=""</formula>
    </cfRule>
  </conditionalFormatting>
  <conditionalFormatting sqref="I546 I549">
    <cfRule type="expression" dxfId="12515" priority="11817" stopIfTrue="1">
      <formula>$B546=""</formula>
    </cfRule>
  </conditionalFormatting>
  <conditionalFormatting sqref="I546 I549">
    <cfRule type="expression" dxfId="12514" priority="11816" stopIfTrue="1">
      <formula>$B546=""</formula>
    </cfRule>
  </conditionalFormatting>
  <conditionalFormatting sqref="I546 I549">
    <cfRule type="expression" dxfId="12513" priority="11815" stopIfTrue="1">
      <formula>$B546=""</formula>
    </cfRule>
  </conditionalFormatting>
  <conditionalFormatting sqref="I546 I549">
    <cfRule type="expression" dxfId="12512" priority="11814" stopIfTrue="1">
      <formula>$B546=""</formula>
    </cfRule>
  </conditionalFormatting>
  <conditionalFormatting sqref="I546 I549">
    <cfRule type="expression" dxfId="12511" priority="11813" stopIfTrue="1">
      <formula>$B546=""</formula>
    </cfRule>
  </conditionalFormatting>
  <conditionalFormatting sqref="I546 I549">
    <cfRule type="expression" dxfId="12510" priority="11812" stopIfTrue="1">
      <formula>$B546=""</formula>
    </cfRule>
  </conditionalFormatting>
  <conditionalFormatting sqref="I546 I549">
    <cfRule type="expression" dxfId="12509" priority="11811" stopIfTrue="1">
      <formula>$B546=""</formula>
    </cfRule>
  </conditionalFormatting>
  <conditionalFormatting sqref="I546 I549">
    <cfRule type="expression" dxfId="12508" priority="11810" stopIfTrue="1">
      <formula>$B546=""</formula>
    </cfRule>
  </conditionalFormatting>
  <conditionalFormatting sqref="I546 I549">
    <cfRule type="expression" dxfId="12507" priority="11809" stopIfTrue="1">
      <formula>$B546=""</formula>
    </cfRule>
  </conditionalFormatting>
  <conditionalFormatting sqref="I546 I549">
    <cfRule type="expression" dxfId="12506" priority="11808" stopIfTrue="1">
      <formula>$B546=""</formula>
    </cfRule>
  </conditionalFormatting>
  <conditionalFormatting sqref="I546 I549">
    <cfRule type="expression" dxfId="12505" priority="11807" stopIfTrue="1">
      <formula>$B546=""</formula>
    </cfRule>
  </conditionalFormatting>
  <conditionalFormatting sqref="I546 I549">
    <cfRule type="expression" dxfId="12504" priority="11806" stopIfTrue="1">
      <formula>$B546=""</formula>
    </cfRule>
  </conditionalFormatting>
  <conditionalFormatting sqref="D546:H548">
    <cfRule type="expression" dxfId="12503" priority="11805" stopIfTrue="1">
      <formula>$B546=""</formula>
    </cfRule>
  </conditionalFormatting>
  <conditionalFormatting sqref="I546 I549">
    <cfRule type="expression" dxfId="12502" priority="11804" stopIfTrue="1">
      <formula>$B546=""</formula>
    </cfRule>
  </conditionalFormatting>
  <conditionalFormatting sqref="I546 I549">
    <cfRule type="expression" dxfId="12501" priority="11803" stopIfTrue="1">
      <formula>$B546=""</formula>
    </cfRule>
  </conditionalFormatting>
  <conditionalFormatting sqref="I546 I549">
    <cfRule type="expression" dxfId="12500" priority="11802" stopIfTrue="1">
      <formula>$B546=""</formula>
    </cfRule>
  </conditionalFormatting>
  <conditionalFormatting sqref="J546:M548">
    <cfRule type="expression" dxfId="12499" priority="11801" stopIfTrue="1">
      <formula>$B546=""</formula>
    </cfRule>
  </conditionalFormatting>
  <conditionalFormatting sqref="D546:M548 I549:I550">
    <cfRule type="expression" dxfId="12498" priority="11800" stopIfTrue="1">
      <formula>$B546=""</formula>
    </cfRule>
  </conditionalFormatting>
  <conditionalFormatting sqref="D546:M548 I549:I550">
    <cfRule type="expression" dxfId="12497" priority="11799" stopIfTrue="1">
      <formula>$B546=""</formula>
    </cfRule>
  </conditionalFormatting>
  <conditionalFormatting sqref="I546:I550">
    <cfRule type="expression" dxfId="12496" priority="11798" stopIfTrue="1">
      <formula>$B546=""</formula>
    </cfRule>
  </conditionalFormatting>
  <conditionalFormatting sqref="D546:H548">
    <cfRule type="expression" dxfId="12495" priority="11797" stopIfTrue="1">
      <formula>$B546=""</formula>
    </cfRule>
  </conditionalFormatting>
  <conditionalFormatting sqref="J546:M547">
    <cfRule type="expression" dxfId="12494" priority="11796" stopIfTrue="1">
      <formula>$B546=""</formula>
    </cfRule>
  </conditionalFormatting>
  <conditionalFormatting sqref="J548:M548">
    <cfRule type="expression" dxfId="12493" priority="11795" stopIfTrue="1">
      <formula>$B548=""</formula>
    </cfRule>
  </conditionalFormatting>
  <conditionalFormatting sqref="J546:M547">
    <cfRule type="expression" dxfId="12492" priority="11794" stopIfTrue="1">
      <formula>$B546=""</formula>
    </cfRule>
  </conditionalFormatting>
  <conditionalFormatting sqref="J548:M548">
    <cfRule type="expression" dxfId="12491" priority="11793" stopIfTrue="1">
      <formula>$B548=""</formula>
    </cfRule>
  </conditionalFormatting>
  <conditionalFormatting sqref="I546 I549">
    <cfRule type="expression" dxfId="12490" priority="11792" stopIfTrue="1">
      <formula>$B546=""</formula>
    </cfRule>
  </conditionalFormatting>
  <conditionalFormatting sqref="I546 I549">
    <cfRule type="expression" dxfId="12489" priority="11791" stopIfTrue="1">
      <formula>$B546=""</formula>
    </cfRule>
  </conditionalFormatting>
  <conditionalFormatting sqref="I546 I549">
    <cfRule type="expression" dxfId="12488" priority="11790" stopIfTrue="1">
      <formula>$B546=""</formula>
    </cfRule>
  </conditionalFormatting>
  <conditionalFormatting sqref="I546 I549">
    <cfRule type="expression" dxfId="12487" priority="11789" stopIfTrue="1">
      <formula>$B546=""</formula>
    </cfRule>
  </conditionalFormatting>
  <conditionalFormatting sqref="I546 I549">
    <cfRule type="expression" dxfId="12486" priority="11788" stopIfTrue="1">
      <formula>$B546=""</formula>
    </cfRule>
  </conditionalFormatting>
  <conditionalFormatting sqref="I546 I549">
    <cfRule type="expression" dxfId="12485" priority="11787" stopIfTrue="1">
      <formula>$B546=""</formula>
    </cfRule>
  </conditionalFormatting>
  <conditionalFormatting sqref="I546 I549">
    <cfRule type="expression" dxfId="12484" priority="11786" stopIfTrue="1">
      <formula>$B546=""</formula>
    </cfRule>
  </conditionalFormatting>
  <conditionalFormatting sqref="I546 I549">
    <cfRule type="expression" dxfId="12483" priority="11785" stopIfTrue="1">
      <formula>$B546=""</formula>
    </cfRule>
  </conditionalFormatting>
  <conditionalFormatting sqref="I546 I549">
    <cfRule type="expression" dxfId="12482" priority="11784" stopIfTrue="1">
      <formula>$B546=""</formula>
    </cfRule>
  </conditionalFormatting>
  <conditionalFormatting sqref="I546 I549">
    <cfRule type="expression" dxfId="12481" priority="11783" stopIfTrue="1">
      <formula>$B546=""</formula>
    </cfRule>
  </conditionalFormatting>
  <conditionalFormatting sqref="I546 I549">
    <cfRule type="expression" dxfId="12480" priority="11782" stopIfTrue="1">
      <formula>$B546=""</formula>
    </cfRule>
  </conditionalFormatting>
  <conditionalFormatting sqref="I546 I549">
    <cfRule type="expression" dxfId="12479" priority="11781" stopIfTrue="1">
      <formula>$B546=""</formula>
    </cfRule>
  </conditionalFormatting>
  <conditionalFormatting sqref="I546 I549">
    <cfRule type="expression" dxfId="12478" priority="11780" stopIfTrue="1">
      <formula>$B546=""</formula>
    </cfRule>
  </conditionalFormatting>
  <conditionalFormatting sqref="I546 I549">
    <cfRule type="expression" dxfId="12477" priority="11779" stopIfTrue="1">
      <formula>$B546=""</formula>
    </cfRule>
  </conditionalFormatting>
  <conditionalFormatting sqref="I546 I549">
    <cfRule type="expression" dxfId="12476" priority="11778" stopIfTrue="1">
      <formula>$B546=""</formula>
    </cfRule>
  </conditionalFormatting>
  <conditionalFormatting sqref="I546 I549">
    <cfRule type="expression" dxfId="12475" priority="11777" stopIfTrue="1">
      <formula>$B546=""</formula>
    </cfRule>
  </conditionalFormatting>
  <conditionalFormatting sqref="D548:H548">
    <cfRule type="expression" dxfId="12474" priority="11776" stopIfTrue="1">
      <formula>$B548=""</formula>
    </cfRule>
  </conditionalFormatting>
  <conditionalFormatting sqref="I548">
    <cfRule type="expression" dxfId="12473" priority="11775" stopIfTrue="1">
      <formula>$B548=""</formula>
    </cfRule>
  </conditionalFormatting>
  <conditionalFormatting sqref="I548">
    <cfRule type="expression" dxfId="12472" priority="11774" stopIfTrue="1">
      <formula>$B548=""</formula>
    </cfRule>
  </conditionalFormatting>
  <conditionalFormatting sqref="I548">
    <cfRule type="expression" dxfId="12471" priority="11773" stopIfTrue="1">
      <formula>$B548=""</formula>
    </cfRule>
  </conditionalFormatting>
  <conditionalFormatting sqref="J548:M548">
    <cfRule type="expression" dxfId="12470" priority="11772" stopIfTrue="1">
      <formula>$B548=""</formula>
    </cfRule>
  </conditionalFormatting>
  <conditionalFormatting sqref="D548:M548">
    <cfRule type="expression" dxfId="12469" priority="11771" stopIfTrue="1">
      <formula>$B548=""</formula>
    </cfRule>
  </conditionalFormatting>
  <conditionalFormatting sqref="D548:M548">
    <cfRule type="expression" dxfId="12468" priority="11770" stopIfTrue="1">
      <formula>$B548=""</formula>
    </cfRule>
  </conditionalFormatting>
  <conditionalFormatting sqref="I548">
    <cfRule type="expression" dxfId="12467" priority="11769" stopIfTrue="1">
      <formula>$B548=""</formula>
    </cfRule>
  </conditionalFormatting>
  <conditionalFormatting sqref="D548:H548">
    <cfRule type="expression" dxfId="12466" priority="11768" stopIfTrue="1">
      <formula>$B548=""</formula>
    </cfRule>
  </conditionalFormatting>
  <conditionalFormatting sqref="J548:M548">
    <cfRule type="expression" dxfId="12465" priority="11767" stopIfTrue="1">
      <formula>$B548=""</formula>
    </cfRule>
  </conditionalFormatting>
  <conditionalFormatting sqref="J548:M548">
    <cfRule type="expression" dxfId="12464" priority="11766" stopIfTrue="1">
      <formula>$B548=""</formula>
    </cfRule>
  </conditionalFormatting>
  <conditionalFormatting sqref="I548">
    <cfRule type="expression" dxfId="12463" priority="11765" stopIfTrue="1">
      <formula>$B548=""</formula>
    </cfRule>
  </conditionalFormatting>
  <conditionalFormatting sqref="I548">
    <cfRule type="expression" dxfId="12462" priority="11764" stopIfTrue="1">
      <formula>$B548=""</formula>
    </cfRule>
  </conditionalFormatting>
  <conditionalFormatting sqref="I548">
    <cfRule type="expression" dxfId="12461" priority="11763" stopIfTrue="1">
      <formula>$B548=""</formula>
    </cfRule>
  </conditionalFormatting>
  <conditionalFormatting sqref="I548">
    <cfRule type="expression" dxfId="12460" priority="11762" stopIfTrue="1">
      <formula>$B548=""</formula>
    </cfRule>
  </conditionalFormatting>
  <conditionalFormatting sqref="I548">
    <cfRule type="expression" dxfId="12459" priority="11761" stopIfTrue="1">
      <formula>$B548=""</formula>
    </cfRule>
  </conditionalFormatting>
  <conditionalFormatting sqref="I548">
    <cfRule type="expression" dxfId="12458" priority="11760" stopIfTrue="1">
      <formula>$B548=""</formula>
    </cfRule>
  </conditionalFormatting>
  <conditionalFormatting sqref="I548">
    <cfRule type="expression" dxfId="12457" priority="11759" stopIfTrue="1">
      <formula>$B548=""</formula>
    </cfRule>
  </conditionalFormatting>
  <conditionalFormatting sqref="I548">
    <cfRule type="expression" dxfId="12456" priority="11758" stopIfTrue="1">
      <formula>$B548=""</formula>
    </cfRule>
  </conditionalFormatting>
  <conditionalFormatting sqref="I548">
    <cfRule type="expression" dxfId="12455" priority="11757" stopIfTrue="1">
      <formula>$B548=""</formula>
    </cfRule>
  </conditionalFormatting>
  <conditionalFormatting sqref="I548">
    <cfRule type="expression" dxfId="12454" priority="11756" stopIfTrue="1">
      <formula>$B548=""</formula>
    </cfRule>
  </conditionalFormatting>
  <conditionalFormatting sqref="I548">
    <cfRule type="expression" dxfId="12453" priority="11755" stopIfTrue="1">
      <formula>$B548=""</formula>
    </cfRule>
  </conditionalFormatting>
  <conditionalFormatting sqref="I548">
    <cfRule type="expression" dxfId="12452" priority="11754" stopIfTrue="1">
      <formula>$B548=""</formula>
    </cfRule>
  </conditionalFormatting>
  <conditionalFormatting sqref="I548">
    <cfRule type="expression" dxfId="12451" priority="11753" stopIfTrue="1">
      <formula>$B548=""</formula>
    </cfRule>
  </conditionalFormatting>
  <conditionalFormatting sqref="I548">
    <cfRule type="expression" dxfId="12450" priority="11752" stopIfTrue="1">
      <formula>$B548=""</formula>
    </cfRule>
  </conditionalFormatting>
  <conditionalFormatting sqref="I548">
    <cfRule type="expression" dxfId="12449" priority="11751" stopIfTrue="1">
      <formula>$B548=""</formula>
    </cfRule>
  </conditionalFormatting>
  <conditionalFormatting sqref="I548">
    <cfRule type="expression" dxfId="12448" priority="11750" stopIfTrue="1">
      <formula>$B548=""</formula>
    </cfRule>
  </conditionalFormatting>
  <conditionalFormatting sqref="D548:H549">
    <cfRule type="expression" dxfId="12447" priority="11749" stopIfTrue="1">
      <formula>$B548=""</formula>
    </cfRule>
  </conditionalFormatting>
  <conditionalFormatting sqref="I548">
    <cfRule type="expression" dxfId="12446" priority="11748" stopIfTrue="1">
      <formula>$B548=""</formula>
    </cfRule>
  </conditionalFormatting>
  <conditionalFormatting sqref="I548">
    <cfRule type="expression" dxfId="12445" priority="11747" stopIfTrue="1">
      <formula>$B548=""</formula>
    </cfRule>
  </conditionalFormatting>
  <conditionalFormatting sqref="I548">
    <cfRule type="expression" dxfId="12444" priority="11746" stopIfTrue="1">
      <formula>$B548=""</formula>
    </cfRule>
  </conditionalFormatting>
  <conditionalFormatting sqref="J548:M549">
    <cfRule type="expression" dxfId="12443" priority="11745" stopIfTrue="1">
      <formula>$B548=""</formula>
    </cfRule>
  </conditionalFormatting>
  <conditionalFormatting sqref="D548:M549">
    <cfRule type="expression" dxfId="12442" priority="11744" stopIfTrue="1">
      <formula>$B548=""</formula>
    </cfRule>
  </conditionalFormatting>
  <conditionalFormatting sqref="D548:M549">
    <cfRule type="expression" dxfId="12441" priority="11743" stopIfTrue="1">
      <formula>$B548=""</formula>
    </cfRule>
  </conditionalFormatting>
  <conditionalFormatting sqref="I548:I549">
    <cfRule type="expression" dxfId="12440" priority="11742" stopIfTrue="1">
      <formula>$B548=""</formula>
    </cfRule>
  </conditionalFormatting>
  <conditionalFormatting sqref="D548:H549">
    <cfRule type="expression" dxfId="12439" priority="11741" stopIfTrue="1">
      <formula>$B548=""</formula>
    </cfRule>
  </conditionalFormatting>
  <conditionalFormatting sqref="J548:M549">
    <cfRule type="expression" dxfId="12438" priority="11740" stopIfTrue="1">
      <formula>$B548=""</formula>
    </cfRule>
  </conditionalFormatting>
  <conditionalFormatting sqref="J548:M549">
    <cfRule type="expression" dxfId="12437" priority="11739" stopIfTrue="1">
      <formula>$B548=""</formula>
    </cfRule>
  </conditionalFormatting>
  <conditionalFormatting sqref="I548">
    <cfRule type="expression" dxfId="12436" priority="11738" stopIfTrue="1">
      <formula>$B548=""</formula>
    </cfRule>
  </conditionalFormatting>
  <conditionalFormatting sqref="I548">
    <cfRule type="expression" dxfId="12435" priority="11737" stopIfTrue="1">
      <formula>$B548=""</formula>
    </cfRule>
  </conditionalFormatting>
  <conditionalFormatting sqref="I548">
    <cfRule type="expression" dxfId="12434" priority="11736" stopIfTrue="1">
      <formula>$B548=""</formula>
    </cfRule>
  </conditionalFormatting>
  <conditionalFormatting sqref="I548">
    <cfRule type="expression" dxfId="12433" priority="11735" stopIfTrue="1">
      <formula>$B548=""</formula>
    </cfRule>
  </conditionalFormatting>
  <conditionalFormatting sqref="I548">
    <cfRule type="expression" dxfId="12432" priority="11734" stopIfTrue="1">
      <formula>$B548=""</formula>
    </cfRule>
  </conditionalFormatting>
  <conditionalFormatting sqref="I548">
    <cfRule type="expression" dxfId="12431" priority="11733" stopIfTrue="1">
      <formula>$B548=""</formula>
    </cfRule>
  </conditionalFormatting>
  <conditionalFormatting sqref="I548">
    <cfRule type="expression" dxfId="12430" priority="11732" stopIfTrue="1">
      <formula>$B548=""</formula>
    </cfRule>
  </conditionalFormatting>
  <conditionalFormatting sqref="I548">
    <cfRule type="expression" dxfId="12429" priority="11731" stopIfTrue="1">
      <formula>$B548=""</formula>
    </cfRule>
  </conditionalFormatting>
  <conditionalFormatting sqref="I548">
    <cfRule type="expression" dxfId="12428" priority="11730" stopIfTrue="1">
      <formula>$B548=""</formula>
    </cfRule>
  </conditionalFormatting>
  <conditionalFormatting sqref="I548">
    <cfRule type="expression" dxfId="12427" priority="11729" stopIfTrue="1">
      <formula>$B548=""</formula>
    </cfRule>
  </conditionalFormatting>
  <conditionalFormatting sqref="I548">
    <cfRule type="expression" dxfId="12426" priority="11728" stopIfTrue="1">
      <formula>$B548=""</formula>
    </cfRule>
  </conditionalFormatting>
  <conditionalFormatting sqref="I548">
    <cfRule type="expression" dxfId="12425" priority="11727" stopIfTrue="1">
      <formula>$B548=""</formula>
    </cfRule>
  </conditionalFormatting>
  <conditionalFormatting sqref="I548">
    <cfRule type="expression" dxfId="12424" priority="11726" stopIfTrue="1">
      <formula>$B548=""</formula>
    </cfRule>
  </conditionalFormatting>
  <conditionalFormatting sqref="I548">
    <cfRule type="expression" dxfId="12423" priority="11725" stopIfTrue="1">
      <formula>$B548=""</formula>
    </cfRule>
  </conditionalFormatting>
  <conditionalFormatting sqref="I548">
    <cfRule type="expression" dxfId="12422" priority="11724" stopIfTrue="1">
      <formula>$B548=""</formula>
    </cfRule>
  </conditionalFormatting>
  <conditionalFormatting sqref="I548">
    <cfRule type="expression" dxfId="12421" priority="11723" stopIfTrue="1">
      <formula>$B548=""</formula>
    </cfRule>
  </conditionalFormatting>
  <conditionalFormatting sqref="I546:I547 I549:I550">
    <cfRule type="expression" dxfId="12420" priority="11722" stopIfTrue="1">
      <formula>$B546=""</formula>
    </cfRule>
  </conditionalFormatting>
  <conditionalFormatting sqref="K546:K547">
    <cfRule type="expression" dxfId="12419" priority="11721" stopIfTrue="1">
      <formula>$B546=""</formula>
    </cfRule>
  </conditionalFormatting>
  <conditionalFormatting sqref="K546:K547">
    <cfRule type="expression" dxfId="12418" priority="11720" stopIfTrue="1">
      <formula>$B546=""</formula>
    </cfRule>
  </conditionalFormatting>
  <conditionalFormatting sqref="K546:K547">
    <cfRule type="expression" dxfId="12417" priority="11719" stopIfTrue="1">
      <formula>$B546=""</formula>
    </cfRule>
  </conditionalFormatting>
  <conditionalFormatting sqref="K546:K547">
    <cfRule type="expression" dxfId="12416" priority="11718" stopIfTrue="1">
      <formula>$B546=""</formula>
    </cfRule>
  </conditionalFormatting>
  <conditionalFormatting sqref="K546:K547">
    <cfRule type="expression" dxfId="12415" priority="11717" stopIfTrue="1">
      <formula>$B546=""</formula>
    </cfRule>
  </conditionalFormatting>
  <conditionalFormatting sqref="K546:K547">
    <cfRule type="expression" dxfId="12414" priority="11716" stopIfTrue="1">
      <formula>$B546=""</formula>
    </cfRule>
  </conditionalFormatting>
  <conditionalFormatting sqref="K546:K547">
    <cfRule type="expression" dxfId="12413" priority="11715" stopIfTrue="1">
      <formula>$B546=""</formula>
    </cfRule>
  </conditionalFormatting>
  <conditionalFormatting sqref="K546:K547">
    <cfRule type="expression" dxfId="12412" priority="11714" stopIfTrue="1">
      <formula>$B546=""</formula>
    </cfRule>
  </conditionalFormatting>
  <conditionalFormatting sqref="K546:K547">
    <cfRule type="expression" dxfId="12411" priority="11713" stopIfTrue="1">
      <formula>$B546=""</formula>
    </cfRule>
  </conditionalFormatting>
  <conditionalFormatting sqref="K546:K547">
    <cfRule type="expression" dxfId="12410" priority="11712" stopIfTrue="1">
      <formula>$B546=""</formula>
    </cfRule>
  </conditionalFormatting>
  <conditionalFormatting sqref="K546:K547">
    <cfRule type="expression" dxfId="12409" priority="11711" stopIfTrue="1">
      <formula>$B546=""</formula>
    </cfRule>
  </conditionalFormatting>
  <conditionalFormatting sqref="I546:I547 K546:K547 I549:I550">
    <cfRule type="expression" dxfId="12408" priority="11710" stopIfTrue="1">
      <formula>$B546=""</formula>
    </cfRule>
  </conditionalFormatting>
  <conditionalFormatting sqref="I546:I547 K546:K547 I549:I550">
    <cfRule type="expression" dxfId="12407" priority="11709" stopIfTrue="1">
      <formula>$B546=""</formula>
    </cfRule>
  </conditionalFormatting>
  <conditionalFormatting sqref="I546:I547 I549:I550">
    <cfRule type="expression" dxfId="12406" priority="11708" stopIfTrue="1">
      <formula>$B546=""</formula>
    </cfRule>
  </conditionalFormatting>
  <conditionalFormatting sqref="K546:K547">
    <cfRule type="expression" dxfId="12405" priority="11707" stopIfTrue="1">
      <formula>$B546=""</formula>
    </cfRule>
  </conditionalFormatting>
  <conditionalFormatting sqref="K546:K547">
    <cfRule type="expression" dxfId="12404" priority="11706" stopIfTrue="1">
      <formula>$B546=""</formula>
    </cfRule>
  </conditionalFormatting>
  <conditionalFormatting sqref="K546:K547">
    <cfRule type="expression" dxfId="12403" priority="11705" stopIfTrue="1">
      <formula>$B546=""</formula>
    </cfRule>
  </conditionalFormatting>
  <conditionalFormatting sqref="K546:K547">
    <cfRule type="expression" dxfId="12402" priority="11704" stopIfTrue="1">
      <formula>$B546=""</formula>
    </cfRule>
  </conditionalFormatting>
  <conditionalFormatting sqref="I546:I547 I549:I550">
    <cfRule type="expression" dxfId="12401" priority="11703" stopIfTrue="1">
      <formula>$B546=""</formula>
    </cfRule>
  </conditionalFormatting>
  <conditionalFormatting sqref="I546:I547 I549:I550">
    <cfRule type="expression" dxfId="12400" priority="11702" stopIfTrue="1">
      <formula>$B546=""</formula>
    </cfRule>
  </conditionalFormatting>
  <conditionalFormatting sqref="I546:I547 I549:I550">
    <cfRule type="expression" dxfId="12399" priority="11701" stopIfTrue="1">
      <formula>$B546=""</formula>
    </cfRule>
  </conditionalFormatting>
  <conditionalFormatting sqref="I546:I547 I549:I550">
    <cfRule type="expression" dxfId="12398" priority="11700" stopIfTrue="1">
      <formula>$B546=""</formula>
    </cfRule>
  </conditionalFormatting>
  <conditionalFormatting sqref="I546:I547 I549:I550">
    <cfRule type="expression" dxfId="12397" priority="11699" stopIfTrue="1">
      <formula>$B546=""</formula>
    </cfRule>
  </conditionalFormatting>
  <conditionalFormatting sqref="I546:I547 I549:I550">
    <cfRule type="expression" dxfId="12396" priority="11698" stopIfTrue="1">
      <formula>$B546=""</formula>
    </cfRule>
  </conditionalFormatting>
  <conditionalFormatting sqref="I546:I547 I549:I550">
    <cfRule type="expression" dxfId="12395" priority="11697" stopIfTrue="1">
      <formula>$B546=""</formula>
    </cfRule>
  </conditionalFormatting>
  <conditionalFormatting sqref="I546:I547 I549:I550">
    <cfRule type="expression" dxfId="12394" priority="11696" stopIfTrue="1">
      <formula>$B546=""</formula>
    </cfRule>
  </conditionalFormatting>
  <conditionalFormatting sqref="I546:I547 I549:I550">
    <cfRule type="expression" dxfId="12393" priority="11695" stopIfTrue="1">
      <formula>$B546=""</formula>
    </cfRule>
  </conditionalFormatting>
  <conditionalFormatting sqref="I546:I547 I549:I550">
    <cfRule type="expression" dxfId="12392" priority="11694" stopIfTrue="1">
      <formula>$B546=""</formula>
    </cfRule>
  </conditionalFormatting>
  <conditionalFormatting sqref="I546:I547 I549:I550">
    <cfRule type="expression" dxfId="12391" priority="11693" stopIfTrue="1">
      <formula>$B546=""</formula>
    </cfRule>
  </conditionalFormatting>
  <conditionalFormatting sqref="I546:I547 I549:I550">
    <cfRule type="expression" dxfId="12390" priority="11692" stopIfTrue="1">
      <formula>$B546=""</formula>
    </cfRule>
  </conditionalFormatting>
  <conditionalFormatting sqref="I546:I547 I549:I550">
    <cfRule type="expression" dxfId="12389" priority="11691" stopIfTrue="1">
      <formula>$B546=""</formula>
    </cfRule>
  </conditionalFormatting>
  <conditionalFormatting sqref="I546:I547 I549:I550">
    <cfRule type="expression" dxfId="12388" priority="11690" stopIfTrue="1">
      <formula>$B546=""</formula>
    </cfRule>
  </conditionalFormatting>
  <conditionalFormatting sqref="I546:I547 I549:I550">
    <cfRule type="expression" dxfId="12387" priority="11689" stopIfTrue="1">
      <formula>$B546=""</formula>
    </cfRule>
  </conditionalFormatting>
  <conditionalFormatting sqref="I546:I547 I549:I550">
    <cfRule type="expression" dxfId="12386" priority="11688" stopIfTrue="1">
      <formula>$B546=""</formula>
    </cfRule>
  </conditionalFormatting>
  <conditionalFormatting sqref="I546:I547 I549:I550">
    <cfRule type="expression" dxfId="12385" priority="11687" stopIfTrue="1">
      <formula>$B546=""</formula>
    </cfRule>
  </conditionalFormatting>
  <conditionalFormatting sqref="I546:I547 I549:I550">
    <cfRule type="expression" dxfId="12384" priority="11686" stopIfTrue="1">
      <formula>$B546=""</formula>
    </cfRule>
  </conditionalFormatting>
  <conditionalFormatting sqref="I546:I547 I549:I550">
    <cfRule type="expression" dxfId="12383" priority="11685" stopIfTrue="1">
      <formula>$B546=""</formula>
    </cfRule>
  </conditionalFormatting>
  <conditionalFormatting sqref="D546:H547">
    <cfRule type="expression" dxfId="12382" priority="11684" stopIfTrue="1">
      <formula>$B546=""</formula>
    </cfRule>
  </conditionalFormatting>
  <conditionalFormatting sqref="I546:I547 I549:I550">
    <cfRule type="expression" dxfId="12381" priority="11683" stopIfTrue="1">
      <formula>$B546=""</formula>
    </cfRule>
  </conditionalFormatting>
  <conditionalFormatting sqref="I546:I547 I549:I550">
    <cfRule type="expression" dxfId="12380" priority="11682" stopIfTrue="1">
      <formula>$B546=""</formula>
    </cfRule>
  </conditionalFormatting>
  <conditionalFormatting sqref="I546:I547 I549:I550">
    <cfRule type="expression" dxfId="12379" priority="11681" stopIfTrue="1">
      <formula>$B546=""</formula>
    </cfRule>
  </conditionalFormatting>
  <conditionalFormatting sqref="J546:M547">
    <cfRule type="expression" dxfId="12378" priority="11680" stopIfTrue="1">
      <formula>$B546=""</formula>
    </cfRule>
  </conditionalFormatting>
  <conditionalFormatting sqref="D546:M547 I549:I550">
    <cfRule type="expression" dxfId="12377" priority="11679" stopIfTrue="1">
      <formula>$B546=""</formula>
    </cfRule>
  </conditionalFormatting>
  <conditionalFormatting sqref="D546:M547 I549:I550">
    <cfRule type="expression" dxfId="12376" priority="11678" stopIfTrue="1">
      <formula>$B546=""</formula>
    </cfRule>
  </conditionalFormatting>
  <conditionalFormatting sqref="I546:I547 I549:I550">
    <cfRule type="expression" dxfId="12375" priority="11677" stopIfTrue="1">
      <formula>$B546=""</formula>
    </cfRule>
  </conditionalFormatting>
  <conditionalFormatting sqref="D546:H547">
    <cfRule type="expression" dxfId="12374" priority="11676" stopIfTrue="1">
      <formula>$B546=""</formula>
    </cfRule>
  </conditionalFormatting>
  <conditionalFormatting sqref="J546:M547">
    <cfRule type="expression" dxfId="12373" priority="11675" stopIfTrue="1">
      <formula>$B546=""</formula>
    </cfRule>
  </conditionalFormatting>
  <conditionalFormatting sqref="J546:M546">
    <cfRule type="expression" dxfId="12372" priority="11674" stopIfTrue="1">
      <formula>$B546=""</formula>
    </cfRule>
  </conditionalFormatting>
  <conditionalFormatting sqref="I547 I550">
    <cfRule type="expression" dxfId="12371" priority="11673" stopIfTrue="1">
      <formula>$B547=""</formula>
    </cfRule>
  </conditionalFormatting>
  <conditionalFormatting sqref="I547 I550">
    <cfRule type="expression" dxfId="12370" priority="11672" stopIfTrue="1">
      <formula>$B547=""</formula>
    </cfRule>
  </conditionalFormatting>
  <conditionalFormatting sqref="I547 I550">
    <cfRule type="expression" dxfId="12369" priority="11671" stopIfTrue="1">
      <formula>$B547=""</formula>
    </cfRule>
  </conditionalFormatting>
  <conditionalFormatting sqref="D547:H547">
    <cfRule type="expression" dxfId="12368" priority="11670" stopIfTrue="1">
      <formula>$B547=""</formula>
    </cfRule>
  </conditionalFormatting>
  <conditionalFormatting sqref="J547:M547">
    <cfRule type="expression" dxfId="12367" priority="11669" stopIfTrue="1">
      <formula>$B547=""</formula>
    </cfRule>
  </conditionalFormatting>
  <conditionalFormatting sqref="I547 I550">
    <cfRule type="expression" dxfId="12366" priority="11668" stopIfTrue="1">
      <formula>$B547=""</formula>
    </cfRule>
  </conditionalFormatting>
  <conditionalFormatting sqref="I547 I550">
    <cfRule type="expression" dxfId="12365" priority="11667" stopIfTrue="1">
      <formula>$B547=""</formula>
    </cfRule>
  </conditionalFormatting>
  <conditionalFormatting sqref="I546:I547 I549:I550">
    <cfRule type="expression" dxfId="12364" priority="11666" stopIfTrue="1">
      <formula>$B546=""</formula>
    </cfRule>
  </conditionalFormatting>
  <conditionalFormatting sqref="I546:I547 I549:I550">
    <cfRule type="expression" dxfId="12363" priority="11665" stopIfTrue="1">
      <formula>$B546=""</formula>
    </cfRule>
  </conditionalFormatting>
  <conditionalFormatting sqref="I546:I547 I549:I550">
    <cfRule type="expression" dxfId="12362" priority="11664" stopIfTrue="1">
      <formula>$B546=""</formula>
    </cfRule>
  </conditionalFormatting>
  <conditionalFormatting sqref="I546:I547 I549:I550">
    <cfRule type="expression" dxfId="12361" priority="11663" stopIfTrue="1">
      <formula>$B546=""</formula>
    </cfRule>
  </conditionalFormatting>
  <conditionalFormatting sqref="I546:I547 I549:I550">
    <cfRule type="expression" dxfId="12360" priority="11662" stopIfTrue="1">
      <formula>$B546=""</formula>
    </cfRule>
  </conditionalFormatting>
  <conditionalFormatting sqref="I546:I547 I549:I550">
    <cfRule type="expression" dxfId="12359" priority="11661" stopIfTrue="1">
      <formula>$B546=""</formula>
    </cfRule>
  </conditionalFormatting>
  <conditionalFormatting sqref="I546:I547 I549:I550">
    <cfRule type="expression" dxfId="12358" priority="11660" stopIfTrue="1">
      <formula>$B546=""</formula>
    </cfRule>
  </conditionalFormatting>
  <conditionalFormatting sqref="I546:I547 I549:I550">
    <cfRule type="expression" dxfId="12357" priority="11659" stopIfTrue="1">
      <formula>$B546=""</formula>
    </cfRule>
  </conditionalFormatting>
  <conditionalFormatting sqref="I546:I547 I549:I550">
    <cfRule type="expression" dxfId="12356" priority="11658" stopIfTrue="1">
      <formula>$B546=""</formula>
    </cfRule>
  </conditionalFormatting>
  <conditionalFormatting sqref="I546:I547 I549:I550">
    <cfRule type="expression" dxfId="12355" priority="11657" stopIfTrue="1">
      <formula>$B546=""</formula>
    </cfRule>
  </conditionalFormatting>
  <conditionalFormatting sqref="I546:I547 I549:I550">
    <cfRule type="expression" dxfId="12354" priority="11656" stopIfTrue="1">
      <formula>$B546=""</formula>
    </cfRule>
  </conditionalFormatting>
  <conditionalFormatting sqref="I546:I547 I549:I550">
    <cfRule type="expression" dxfId="12353" priority="11655" stopIfTrue="1">
      <formula>$B546=""</formula>
    </cfRule>
  </conditionalFormatting>
  <conditionalFormatting sqref="I546:I547 I549:I550">
    <cfRule type="expression" dxfId="12352" priority="11654" stopIfTrue="1">
      <formula>$B546=""</formula>
    </cfRule>
  </conditionalFormatting>
  <conditionalFormatting sqref="I548:I549">
    <cfRule type="expression" dxfId="12351" priority="11653" stopIfTrue="1">
      <formula>$B548=""</formula>
    </cfRule>
  </conditionalFormatting>
  <conditionalFormatting sqref="K548:K549">
    <cfRule type="expression" dxfId="12350" priority="11652" stopIfTrue="1">
      <formula>$B548=""</formula>
    </cfRule>
  </conditionalFormatting>
  <conditionalFormatting sqref="K548:K549">
    <cfRule type="expression" dxfId="12349" priority="11651" stopIfTrue="1">
      <formula>$B548=""</formula>
    </cfRule>
  </conditionalFormatting>
  <conditionalFormatting sqref="K548:K549">
    <cfRule type="expression" dxfId="12348" priority="11650" stopIfTrue="1">
      <formula>$B548=""</formula>
    </cfRule>
  </conditionalFormatting>
  <conditionalFormatting sqref="K548:K549">
    <cfRule type="expression" dxfId="12347" priority="11649" stopIfTrue="1">
      <formula>$B548=""</formula>
    </cfRule>
  </conditionalFormatting>
  <conditionalFormatting sqref="K548:K549">
    <cfRule type="expression" dxfId="12346" priority="11648" stopIfTrue="1">
      <formula>$B548=""</formula>
    </cfRule>
  </conditionalFormatting>
  <conditionalFormatting sqref="K548:K549">
    <cfRule type="expression" dxfId="12345" priority="11647" stopIfTrue="1">
      <formula>$B548=""</formula>
    </cfRule>
  </conditionalFormatting>
  <conditionalFormatting sqref="K548:K549">
    <cfRule type="expression" dxfId="12344" priority="11646" stopIfTrue="1">
      <formula>$B548=""</formula>
    </cfRule>
  </conditionalFormatting>
  <conditionalFormatting sqref="K548:K549">
    <cfRule type="expression" dxfId="12343" priority="11645" stopIfTrue="1">
      <formula>$B548=""</formula>
    </cfRule>
  </conditionalFormatting>
  <conditionalFormatting sqref="K548:K549">
    <cfRule type="expression" dxfId="12342" priority="11644" stopIfTrue="1">
      <formula>$B548=""</formula>
    </cfRule>
  </conditionalFormatting>
  <conditionalFormatting sqref="K548:K549">
    <cfRule type="expression" dxfId="12341" priority="11643" stopIfTrue="1">
      <formula>$B548=""</formula>
    </cfRule>
  </conditionalFormatting>
  <conditionalFormatting sqref="K548:K549">
    <cfRule type="expression" dxfId="12340" priority="11642" stopIfTrue="1">
      <formula>$B548=""</formula>
    </cfRule>
  </conditionalFormatting>
  <conditionalFormatting sqref="I548:I549 K548:K549">
    <cfRule type="expression" dxfId="12339" priority="11641" stopIfTrue="1">
      <formula>$B548=""</formula>
    </cfRule>
  </conditionalFormatting>
  <conditionalFormatting sqref="I548:I549 K548:K549">
    <cfRule type="expression" dxfId="12338" priority="11640" stopIfTrue="1">
      <formula>$B548=""</formula>
    </cfRule>
  </conditionalFormatting>
  <conditionalFormatting sqref="I548:I549">
    <cfRule type="expression" dxfId="12337" priority="11639" stopIfTrue="1">
      <formula>$B548=""</formula>
    </cfRule>
  </conditionalFormatting>
  <conditionalFormatting sqref="K548:K549">
    <cfRule type="expression" dxfId="12336" priority="11638" stopIfTrue="1">
      <formula>$B548=""</formula>
    </cfRule>
  </conditionalFormatting>
  <conditionalFormatting sqref="K548:K549">
    <cfRule type="expression" dxfId="12335" priority="11637" stopIfTrue="1">
      <formula>$B548=""</formula>
    </cfRule>
  </conditionalFormatting>
  <conditionalFormatting sqref="K548:K549">
    <cfRule type="expression" dxfId="12334" priority="11636" stopIfTrue="1">
      <formula>$B548=""</formula>
    </cfRule>
  </conditionalFormatting>
  <conditionalFormatting sqref="K548:K549">
    <cfRule type="expression" dxfId="12333" priority="11635" stopIfTrue="1">
      <formula>$B548=""</formula>
    </cfRule>
  </conditionalFormatting>
  <conditionalFormatting sqref="I548:I549">
    <cfRule type="expression" dxfId="12332" priority="11634" stopIfTrue="1">
      <formula>$B548=""</formula>
    </cfRule>
  </conditionalFormatting>
  <conditionalFormatting sqref="I548:I549">
    <cfRule type="expression" dxfId="12331" priority="11633" stopIfTrue="1">
      <formula>$B548=""</formula>
    </cfRule>
  </conditionalFormatting>
  <conditionalFormatting sqref="I548:I549">
    <cfRule type="expression" dxfId="12330" priority="11632" stopIfTrue="1">
      <formula>$B548=""</formula>
    </cfRule>
  </conditionalFormatting>
  <conditionalFormatting sqref="I548:I549">
    <cfRule type="expression" dxfId="12329" priority="11631" stopIfTrue="1">
      <formula>$B548=""</formula>
    </cfRule>
  </conditionalFormatting>
  <conditionalFormatting sqref="I548:I549">
    <cfRule type="expression" dxfId="12328" priority="11630" stopIfTrue="1">
      <formula>$B548=""</formula>
    </cfRule>
  </conditionalFormatting>
  <conditionalFormatting sqref="I548:I549">
    <cfRule type="expression" dxfId="12327" priority="11629" stopIfTrue="1">
      <formula>$B548=""</formula>
    </cfRule>
  </conditionalFormatting>
  <conditionalFormatting sqref="I548:I549">
    <cfRule type="expression" dxfId="12326" priority="11628" stopIfTrue="1">
      <formula>$B548=""</formula>
    </cfRule>
  </conditionalFormatting>
  <conditionalFormatting sqref="I548:I549">
    <cfRule type="expression" dxfId="12325" priority="11627" stopIfTrue="1">
      <formula>$B548=""</formula>
    </cfRule>
  </conditionalFormatting>
  <conditionalFormatting sqref="I548:I549">
    <cfRule type="expression" dxfId="12324" priority="11626" stopIfTrue="1">
      <formula>$B548=""</formula>
    </cfRule>
  </conditionalFormatting>
  <conditionalFormatting sqref="I548:I549">
    <cfRule type="expression" dxfId="12323" priority="11625" stopIfTrue="1">
      <formula>$B548=""</formula>
    </cfRule>
  </conditionalFormatting>
  <conditionalFormatting sqref="I548:I549">
    <cfRule type="expression" dxfId="12322" priority="11624" stopIfTrue="1">
      <formula>$B548=""</formula>
    </cfRule>
  </conditionalFormatting>
  <conditionalFormatting sqref="I548:I549">
    <cfRule type="expression" dxfId="12321" priority="11623" stopIfTrue="1">
      <formula>$B548=""</formula>
    </cfRule>
  </conditionalFormatting>
  <conditionalFormatting sqref="I548:I549">
    <cfRule type="expression" dxfId="12320" priority="11622" stopIfTrue="1">
      <formula>$B548=""</formula>
    </cfRule>
  </conditionalFormatting>
  <conditionalFormatting sqref="I548:I549">
    <cfRule type="expression" dxfId="12319" priority="11621" stopIfTrue="1">
      <formula>$B548=""</formula>
    </cfRule>
  </conditionalFormatting>
  <conditionalFormatting sqref="I548:I549">
    <cfRule type="expression" dxfId="12318" priority="11620" stopIfTrue="1">
      <formula>$B548=""</formula>
    </cfRule>
  </conditionalFormatting>
  <conditionalFormatting sqref="I548:I549">
    <cfRule type="expression" dxfId="12317" priority="11619" stopIfTrue="1">
      <formula>$B548=""</formula>
    </cfRule>
  </conditionalFormatting>
  <conditionalFormatting sqref="I548:I549">
    <cfRule type="expression" dxfId="12316" priority="11618" stopIfTrue="1">
      <formula>$B548=""</formula>
    </cfRule>
  </conditionalFormatting>
  <conditionalFormatting sqref="I548:I549">
    <cfRule type="expression" dxfId="12315" priority="11617" stopIfTrue="1">
      <formula>$B548=""</formula>
    </cfRule>
  </conditionalFormatting>
  <conditionalFormatting sqref="I548:I549">
    <cfRule type="expression" dxfId="12314" priority="11616" stopIfTrue="1">
      <formula>$B548=""</formula>
    </cfRule>
  </conditionalFormatting>
  <conditionalFormatting sqref="D548:H549">
    <cfRule type="expression" dxfId="12313" priority="11615" stopIfTrue="1">
      <formula>$B548=""</formula>
    </cfRule>
  </conditionalFormatting>
  <conditionalFormatting sqref="I548:I549">
    <cfRule type="expression" dxfId="12312" priority="11614" stopIfTrue="1">
      <formula>$B548=""</formula>
    </cfRule>
  </conditionalFormatting>
  <conditionalFormatting sqref="I548:I549">
    <cfRule type="expression" dxfId="12311" priority="11613" stopIfTrue="1">
      <formula>$B548=""</formula>
    </cfRule>
  </conditionalFormatting>
  <conditionalFormatting sqref="I548:I549">
    <cfRule type="expression" dxfId="12310" priority="11612" stopIfTrue="1">
      <formula>$B548=""</formula>
    </cfRule>
  </conditionalFormatting>
  <conditionalFormatting sqref="J548:M549">
    <cfRule type="expression" dxfId="12309" priority="11611" stopIfTrue="1">
      <formula>$B548=""</formula>
    </cfRule>
  </conditionalFormatting>
  <conditionalFormatting sqref="D548:M549">
    <cfRule type="expression" dxfId="12308" priority="11610" stopIfTrue="1">
      <formula>$B548=""</formula>
    </cfRule>
  </conditionalFormatting>
  <conditionalFormatting sqref="D548:M549">
    <cfRule type="expression" dxfId="12307" priority="11609" stopIfTrue="1">
      <formula>$B548=""</formula>
    </cfRule>
  </conditionalFormatting>
  <conditionalFormatting sqref="I548:I549">
    <cfRule type="expression" dxfId="12306" priority="11608" stopIfTrue="1">
      <formula>$B548=""</formula>
    </cfRule>
  </conditionalFormatting>
  <conditionalFormatting sqref="D548:H549">
    <cfRule type="expression" dxfId="12305" priority="11607" stopIfTrue="1">
      <formula>$B548=""</formula>
    </cfRule>
  </conditionalFormatting>
  <conditionalFormatting sqref="J548:M549">
    <cfRule type="expression" dxfId="12304" priority="11606" stopIfTrue="1">
      <formula>$B548=""</formula>
    </cfRule>
  </conditionalFormatting>
  <conditionalFormatting sqref="J548:M548">
    <cfRule type="expression" dxfId="12303" priority="11605" stopIfTrue="1">
      <formula>$B548=""</formula>
    </cfRule>
  </conditionalFormatting>
  <conditionalFormatting sqref="I549">
    <cfRule type="expression" dxfId="12302" priority="11604" stopIfTrue="1">
      <formula>$B549=""</formula>
    </cfRule>
  </conditionalFormatting>
  <conditionalFormatting sqref="I549">
    <cfRule type="expression" dxfId="12301" priority="11603" stopIfTrue="1">
      <formula>$B549=""</formula>
    </cfRule>
  </conditionalFormatting>
  <conditionalFormatting sqref="I549">
    <cfRule type="expression" dxfId="12300" priority="11602" stopIfTrue="1">
      <formula>$B549=""</formula>
    </cfRule>
  </conditionalFormatting>
  <conditionalFormatting sqref="D549:H549">
    <cfRule type="expression" dxfId="12299" priority="11601" stopIfTrue="1">
      <formula>$B549=""</formula>
    </cfRule>
  </conditionalFormatting>
  <conditionalFormatting sqref="J549:M549">
    <cfRule type="expression" dxfId="12298" priority="11600" stopIfTrue="1">
      <formula>$B549=""</formula>
    </cfRule>
  </conditionalFormatting>
  <conditionalFormatting sqref="I549">
    <cfRule type="expression" dxfId="12297" priority="11599" stopIfTrue="1">
      <formula>$B549=""</formula>
    </cfRule>
  </conditionalFormatting>
  <conditionalFormatting sqref="I549">
    <cfRule type="expression" dxfId="12296" priority="11598" stopIfTrue="1">
      <formula>$B549=""</formula>
    </cfRule>
  </conditionalFormatting>
  <conditionalFormatting sqref="I548:I549">
    <cfRule type="expression" dxfId="12295" priority="11597" stopIfTrue="1">
      <formula>$B548=""</formula>
    </cfRule>
  </conditionalFormatting>
  <conditionalFormatting sqref="I548:I549">
    <cfRule type="expression" dxfId="12294" priority="11596" stopIfTrue="1">
      <formula>$B548=""</formula>
    </cfRule>
  </conditionalFormatting>
  <conditionalFormatting sqref="I548:I549">
    <cfRule type="expression" dxfId="12293" priority="11595" stopIfTrue="1">
      <formula>$B548=""</formula>
    </cfRule>
  </conditionalFormatting>
  <conditionalFormatting sqref="I548:I549">
    <cfRule type="expression" dxfId="12292" priority="11594" stopIfTrue="1">
      <formula>$B548=""</formula>
    </cfRule>
  </conditionalFormatting>
  <conditionalFormatting sqref="I548:I549">
    <cfRule type="expression" dxfId="12291" priority="11593" stopIfTrue="1">
      <formula>$B548=""</formula>
    </cfRule>
  </conditionalFormatting>
  <conditionalFormatting sqref="I548:I549">
    <cfRule type="expression" dxfId="12290" priority="11592" stopIfTrue="1">
      <formula>$B548=""</formula>
    </cfRule>
  </conditionalFormatting>
  <conditionalFormatting sqref="I548:I549">
    <cfRule type="expression" dxfId="12289" priority="11591" stopIfTrue="1">
      <formula>$B548=""</formula>
    </cfRule>
  </conditionalFormatting>
  <conditionalFormatting sqref="I548:I549">
    <cfRule type="expression" dxfId="12288" priority="11590" stopIfTrue="1">
      <formula>$B548=""</formula>
    </cfRule>
  </conditionalFormatting>
  <conditionalFormatting sqref="I548:I549">
    <cfRule type="expression" dxfId="12287" priority="11589" stopIfTrue="1">
      <formula>$B548=""</formula>
    </cfRule>
  </conditionalFormatting>
  <conditionalFormatting sqref="I548:I549">
    <cfRule type="expression" dxfId="12286" priority="11588" stopIfTrue="1">
      <formula>$B548=""</formula>
    </cfRule>
  </conditionalFormatting>
  <conditionalFormatting sqref="I548:I549">
    <cfRule type="expression" dxfId="12285" priority="11587" stopIfTrue="1">
      <formula>$B548=""</formula>
    </cfRule>
  </conditionalFormatting>
  <conditionalFormatting sqref="I548:I549">
    <cfRule type="expression" dxfId="12284" priority="11586" stopIfTrue="1">
      <formula>$B548=""</formula>
    </cfRule>
  </conditionalFormatting>
  <conditionalFormatting sqref="I548:I549">
    <cfRule type="expression" dxfId="12283" priority="11585" stopIfTrue="1">
      <formula>$B548=""</formula>
    </cfRule>
  </conditionalFormatting>
  <conditionalFormatting sqref="D560:H562">
    <cfRule type="expression" dxfId="12282" priority="11584" stopIfTrue="1">
      <formula>$B560=""</formula>
    </cfRule>
  </conditionalFormatting>
  <conditionalFormatting sqref="I560">
    <cfRule type="expression" dxfId="12281" priority="11583" stopIfTrue="1">
      <formula>$B560=""</formula>
    </cfRule>
  </conditionalFormatting>
  <conditionalFormatting sqref="I560">
    <cfRule type="expression" dxfId="12280" priority="11582" stopIfTrue="1">
      <formula>$B560=""</formula>
    </cfRule>
  </conditionalFormatting>
  <conditionalFormatting sqref="I560">
    <cfRule type="expression" dxfId="12279" priority="11581" stopIfTrue="1">
      <formula>$B560=""</formula>
    </cfRule>
  </conditionalFormatting>
  <conditionalFormatting sqref="J560:M562">
    <cfRule type="expression" dxfId="12278" priority="11580" stopIfTrue="1">
      <formula>$B560=""</formula>
    </cfRule>
  </conditionalFormatting>
  <conditionalFormatting sqref="D560:M562">
    <cfRule type="expression" dxfId="12277" priority="11579" stopIfTrue="1">
      <formula>$B560=""</formula>
    </cfRule>
  </conditionalFormatting>
  <conditionalFormatting sqref="D560:M562">
    <cfRule type="expression" dxfId="12276" priority="11578" stopIfTrue="1">
      <formula>$B560=""</formula>
    </cfRule>
  </conditionalFormatting>
  <conditionalFormatting sqref="I560:I562">
    <cfRule type="expression" dxfId="12275" priority="11577" stopIfTrue="1">
      <formula>$B560=""</formula>
    </cfRule>
  </conditionalFormatting>
  <conditionalFormatting sqref="D560:H562">
    <cfRule type="expression" dxfId="12274" priority="11576" stopIfTrue="1">
      <formula>$B560=""</formula>
    </cfRule>
  </conditionalFormatting>
  <conditionalFormatting sqref="J560:M561">
    <cfRule type="expression" dxfId="12273" priority="11575" stopIfTrue="1">
      <formula>$B560=""</formula>
    </cfRule>
  </conditionalFormatting>
  <conditionalFormatting sqref="J562:M562">
    <cfRule type="expression" dxfId="12272" priority="11574" stopIfTrue="1">
      <formula>$B562=""</formula>
    </cfRule>
  </conditionalFormatting>
  <conditionalFormatting sqref="J560:M561">
    <cfRule type="expression" dxfId="12271" priority="11573" stopIfTrue="1">
      <formula>$B560=""</formula>
    </cfRule>
  </conditionalFormatting>
  <conditionalFormatting sqref="J562:M562">
    <cfRule type="expression" dxfId="12270" priority="11572" stopIfTrue="1">
      <formula>$B562=""</formula>
    </cfRule>
  </conditionalFormatting>
  <conditionalFormatting sqref="I560">
    <cfRule type="expression" dxfId="12269" priority="11571" stopIfTrue="1">
      <formula>$B560=""</formula>
    </cfRule>
  </conditionalFormatting>
  <conditionalFormatting sqref="I560">
    <cfRule type="expression" dxfId="12268" priority="11570" stopIfTrue="1">
      <formula>$B560=""</formula>
    </cfRule>
  </conditionalFormatting>
  <conditionalFormatting sqref="I560">
    <cfRule type="expression" dxfId="12267" priority="11569" stopIfTrue="1">
      <formula>$B560=""</formula>
    </cfRule>
  </conditionalFormatting>
  <conditionalFormatting sqref="I560">
    <cfRule type="expression" dxfId="12266" priority="11568" stopIfTrue="1">
      <formula>$B560=""</formula>
    </cfRule>
  </conditionalFormatting>
  <conditionalFormatting sqref="I560">
    <cfRule type="expression" dxfId="12265" priority="11567" stopIfTrue="1">
      <formula>$B560=""</formula>
    </cfRule>
  </conditionalFormatting>
  <conditionalFormatting sqref="I560">
    <cfRule type="expression" dxfId="12264" priority="11566" stopIfTrue="1">
      <formula>$B560=""</formula>
    </cfRule>
  </conditionalFormatting>
  <conditionalFormatting sqref="I560">
    <cfRule type="expression" dxfId="12263" priority="11565" stopIfTrue="1">
      <formula>$B560=""</formula>
    </cfRule>
  </conditionalFormatting>
  <conditionalFormatting sqref="I560">
    <cfRule type="expression" dxfId="12262" priority="11564" stopIfTrue="1">
      <formula>$B560=""</formula>
    </cfRule>
  </conditionalFormatting>
  <conditionalFormatting sqref="I560">
    <cfRule type="expression" dxfId="12261" priority="11563" stopIfTrue="1">
      <formula>$B560=""</formula>
    </cfRule>
  </conditionalFormatting>
  <conditionalFormatting sqref="I560">
    <cfRule type="expression" dxfId="12260" priority="11562" stopIfTrue="1">
      <formula>$B560=""</formula>
    </cfRule>
  </conditionalFormatting>
  <conditionalFormatting sqref="I560">
    <cfRule type="expression" dxfId="12259" priority="11561" stopIfTrue="1">
      <formula>$B560=""</formula>
    </cfRule>
  </conditionalFormatting>
  <conditionalFormatting sqref="I560">
    <cfRule type="expression" dxfId="12258" priority="11560" stopIfTrue="1">
      <formula>$B560=""</formula>
    </cfRule>
  </conditionalFormatting>
  <conditionalFormatting sqref="I560">
    <cfRule type="expression" dxfId="12257" priority="11559" stopIfTrue="1">
      <formula>$B560=""</formula>
    </cfRule>
  </conditionalFormatting>
  <conditionalFormatting sqref="I560">
    <cfRule type="expression" dxfId="12256" priority="11558" stopIfTrue="1">
      <formula>$B560=""</formula>
    </cfRule>
  </conditionalFormatting>
  <conditionalFormatting sqref="I560">
    <cfRule type="expression" dxfId="12255" priority="11557" stopIfTrue="1">
      <formula>$B560=""</formula>
    </cfRule>
  </conditionalFormatting>
  <conditionalFormatting sqref="I560">
    <cfRule type="expression" dxfId="12254" priority="11556" stopIfTrue="1">
      <formula>$B560=""</formula>
    </cfRule>
  </conditionalFormatting>
  <conditionalFormatting sqref="D560:H562">
    <cfRule type="expression" dxfId="12253" priority="11555" stopIfTrue="1">
      <formula>$B560=""</formula>
    </cfRule>
  </conditionalFormatting>
  <conditionalFormatting sqref="I560">
    <cfRule type="expression" dxfId="12252" priority="11554" stopIfTrue="1">
      <formula>$B560=""</formula>
    </cfRule>
  </conditionalFormatting>
  <conditionalFormatting sqref="I560">
    <cfRule type="expression" dxfId="12251" priority="11553" stopIfTrue="1">
      <formula>$B560=""</formula>
    </cfRule>
  </conditionalFormatting>
  <conditionalFormatting sqref="I560">
    <cfRule type="expression" dxfId="12250" priority="11552" stopIfTrue="1">
      <formula>$B560=""</formula>
    </cfRule>
  </conditionalFormatting>
  <conditionalFormatting sqref="J560:M562">
    <cfRule type="expression" dxfId="12249" priority="11551" stopIfTrue="1">
      <formula>$B560=""</formula>
    </cfRule>
  </conditionalFormatting>
  <conditionalFormatting sqref="D560:M562">
    <cfRule type="expression" dxfId="12248" priority="11550" stopIfTrue="1">
      <formula>$B560=""</formula>
    </cfRule>
  </conditionalFormatting>
  <conditionalFormatting sqref="D560:M562">
    <cfRule type="expression" dxfId="12247" priority="11549" stopIfTrue="1">
      <formula>$B560=""</formula>
    </cfRule>
  </conditionalFormatting>
  <conditionalFormatting sqref="I560:I562">
    <cfRule type="expression" dxfId="12246" priority="11548" stopIfTrue="1">
      <formula>$B560=""</formula>
    </cfRule>
  </conditionalFormatting>
  <conditionalFormatting sqref="D560:H562">
    <cfRule type="expression" dxfId="12245" priority="11547" stopIfTrue="1">
      <formula>$B560=""</formula>
    </cfRule>
  </conditionalFormatting>
  <conditionalFormatting sqref="J560:M561">
    <cfRule type="expression" dxfId="12244" priority="11546" stopIfTrue="1">
      <formula>$B560=""</formula>
    </cfRule>
  </conditionalFormatting>
  <conditionalFormatting sqref="J562:M562">
    <cfRule type="expression" dxfId="12243" priority="11545" stopIfTrue="1">
      <formula>$B562=""</formula>
    </cfRule>
  </conditionalFormatting>
  <conditionalFormatting sqref="J560:M561">
    <cfRule type="expression" dxfId="12242" priority="11544" stopIfTrue="1">
      <formula>$B560=""</formula>
    </cfRule>
  </conditionalFormatting>
  <conditionalFormatting sqref="J562:M562">
    <cfRule type="expression" dxfId="12241" priority="11543" stopIfTrue="1">
      <formula>$B562=""</formula>
    </cfRule>
  </conditionalFormatting>
  <conditionalFormatting sqref="I560">
    <cfRule type="expression" dxfId="12240" priority="11542" stopIfTrue="1">
      <formula>$B560=""</formula>
    </cfRule>
  </conditionalFormatting>
  <conditionalFormatting sqref="I560">
    <cfRule type="expression" dxfId="12239" priority="11541" stopIfTrue="1">
      <formula>$B560=""</formula>
    </cfRule>
  </conditionalFormatting>
  <conditionalFormatting sqref="I560">
    <cfRule type="expression" dxfId="12238" priority="11540" stopIfTrue="1">
      <formula>$B560=""</formula>
    </cfRule>
  </conditionalFormatting>
  <conditionalFormatting sqref="I560">
    <cfRule type="expression" dxfId="12237" priority="11539" stopIfTrue="1">
      <formula>$B560=""</formula>
    </cfRule>
  </conditionalFormatting>
  <conditionalFormatting sqref="I560">
    <cfRule type="expression" dxfId="12236" priority="11538" stopIfTrue="1">
      <formula>$B560=""</formula>
    </cfRule>
  </conditionalFormatting>
  <conditionalFormatting sqref="I560">
    <cfRule type="expression" dxfId="12235" priority="11537" stopIfTrue="1">
      <formula>$B560=""</formula>
    </cfRule>
  </conditionalFormatting>
  <conditionalFormatting sqref="I560">
    <cfRule type="expression" dxfId="12234" priority="11536" stopIfTrue="1">
      <formula>$B560=""</formula>
    </cfRule>
  </conditionalFormatting>
  <conditionalFormatting sqref="I560">
    <cfRule type="expression" dxfId="12233" priority="11535" stopIfTrue="1">
      <formula>$B560=""</formula>
    </cfRule>
  </conditionalFormatting>
  <conditionalFormatting sqref="I560">
    <cfRule type="expression" dxfId="12232" priority="11534" stopIfTrue="1">
      <formula>$B560=""</formula>
    </cfRule>
  </conditionalFormatting>
  <conditionalFormatting sqref="I560">
    <cfRule type="expression" dxfId="12231" priority="11533" stopIfTrue="1">
      <formula>$B560=""</formula>
    </cfRule>
  </conditionalFormatting>
  <conditionalFormatting sqref="I560">
    <cfRule type="expression" dxfId="12230" priority="11532" stopIfTrue="1">
      <formula>$B560=""</formula>
    </cfRule>
  </conditionalFormatting>
  <conditionalFormatting sqref="I560">
    <cfRule type="expression" dxfId="12229" priority="11531" stopIfTrue="1">
      <formula>$B560=""</formula>
    </cfRule>
  </conditionalFormatting>
  <conditionalFormatting sqref="I560">
    <cfRule type="expression" dxfId="12228" priority="11530" stopIfTrue="1">
      <formula>$B560=""</formula>
    </cfRule>
  </conditionalFormatting>
  <conditionalFormatting sqref="I560">
    <cfRule type="expression" dxfId="12227" priority="11529" stopIfTrue="1">
      <formula>$B560=""</formula>
    </cfRule>
  </conditionalFormatting>
  <conditionalFormatting sqref="I560">
    <cfRule type="expression" dxfId="12226" priority="11528" stopIfTrue="1">
      <formula>$B560=""</formula>
    </cfRule>
  </conditionalFormatting>
  <conditionalFormatting sqref="I560">
    <cfRule type="expression" dxfId="12225" priority="11527" stopIfTrue="1">
      <formula>$B560=""</formula>
    </cfRule>
  </conditionalFormatting>
  <conditionalFormatting sqref="D562:H562">
    <cfRule type="expression" dxfId="12224" priority="11526" stopIfTrue="1">
      <formula>$B562=""</formula>
    </cfRule>
  </conditionalFormatting>
  <conditionalFormatting sqref="I562">
    <cfRule type="expression" dxfId="12223" priority="11525" stopIfTrue="1">
      <formula>$B562=""</formula>
    </cfRule>
  </conditionalFormatting>
  <conditionalFormatting sqref="I562">
    <cfRule type="expression" dxfId="12222" priority="11524" stopIfTrue="1">
      <formula>$B562=""</formula>
    </cfRule>
  </conditionalFormatting>
  <conditionalFormatting sqref="I562">
    <cfRule type="expression" dxfId="12221" priority="11523" stopIfTrue="1">
      <formula>$B562=""</formula>
    </cfRule>
  </conditionalFormatting>
  <conditionalFormatting sqref="J562:M562">
    <cfRule type="expression" dxfId="12220" priority="11522" stopIfTrue="1">
      <formula>$B562=""</formula>
    </cfRule>
  </conditionalFormatting>
  <conditionalFormatting sqref="D562:M562">
    <cfRule type="expression" dxfId="12219" priority="11521" stopIfTrue="1">
      <formula>$B562=""</formula>
    </cfRule>
  </conditionalFormatting>
  <conditionalFormatting sqref="D562:M562">
    <cfRule type="expression" dxfId="12218" priority="11520" stopIfTrue="1">
      <formula>$B562=""</formula>
    </cfRule>
  </conditionalFormatting>
  <conditionalFormatting sqref="I562">
    <cfRule type="expression" dxfId="12217" priority="11519" stopIfTrue="1">
      <formula>$B562=""</formula>
    </cfRule>
  </conditionalFormatting>
  <conditionalFormatting sqref="D562:H562">
    <cfRule type="expression" dxfId="12216" priority="11518" stopIfTrue="1">
      <formula>$B562=""</formula>
    </cfRule>
  </conditionalFormatting>
  <conditionalFormatting sqref="J562:M562">
    <cfRule type="expression" dxfId="12215" priority="11517" stopIfTrue="1">
      <formula>$B562=""</formula>
    </cfRule>
  </conditionalFormatting>
  <conditionalFormatting sqref="J562:M562">
    <cfRule type="expression" dxfId="12214" priority="11516" stopIfTrue="1">
      <formula>$B562=""</formula>
    </cfRule>
  </conditionalFormatting>
  <conditionalFormatting sqref="I562">
    <cfRule type="expression" dxfId="12213" priority="11515" stopIfTrue="1">
      <formula>$B562=""</formula>
    </cfRule>
  </conditionalFormatting>
  <conditionalFormatting sqref="I562">
    <cfRule type="expression" dxfId="12212" priority="11514" stopIfTrue="1">
      <formula>$B562=""</formula>
    </cfRule>
  </conditionalFormatting>
  <conditionalFormatting sqref="I562">
    <cfRule type="expression" dxfId="12211" priority="11513" stopIfTrue="1">
      <formula>$B562=""</formula>
    </cfRule>
  </conditionalFormatting>
  <conditionalFormatting sqref="I562">
    <cfRule type="expression" dxfId="12210" priority="11512" stopIfTrue="1">
      <formula>$B562=""</formula>
    </cfRule>
  </conditionalFormatting>
  <conditionalFormatting sqref="I562">
    <cfRule type="expression" dxfId="12209" priority="11511" stopIfTrue="1">
      <formula>$B562=""</formula>
    </cfRule>
  </conditionalFormatting>
  <conditionalFormatting sqref="I562">
    <cfRule type="expression" dxfId="12208" priority="11510" stopIfTrue="1">
      <formula>$B562=""</formula>
    </cfRule>
  </conditionalFormatting>
  <conditionalFormatting sqref="I562">
    <cfRule type="expression" dxfId="12207" priority="11509" stopIfTrue="1">
      <formula>$B562=""</formula>
    </cfRule>
  </conditionalFormatting>
  <conditionalFormatting sqref="I562">
    <cfRule type="expression" dxfId="12206" priority="11508" stopIfTrue="1">
      <formula>$B562=""</formula>
    </cfRule>
  </conditionalFormatting>
  <conditionalFormatting sqref="I562">
    <cfRule type="expression" dxfId="12205" priority="11507" stopIfTrue="1">
      <formula>$B562=""</formula>
    </cfRule>
  </conditionalFormatting>
  <conditionalFormatting sqref="I562">
    <cfRule type="expression" dxfId="12204" priority="11506" stopIfTrue="1">
      <formula>$B562=""</formula>
    </cfRule>
  </conditionalFormatting>
  <conditionalFormatting sqref="I562">
    <cfRule type="expression" dxfId="12203" priority="11505" stopIfTrue="1">
      <formula>$B562=""</formula>
    </cfRule>
  </conditionalFormatting>
  <conditionalFormatting sqref="I562">
    <cfRule type="expression" dxfId="12202" priority="11504" stopIfTrue="1">
      <formula>$B562=""</formula>
    </cfRule>
  </conditionalFormatting>
  <conditionalFormatting sqref="I562">
    <cfRule type="expression" dxfId="12201" priority="11503" stopIfTrue="1">
      <formula>$B562=""</formula>
    </cfRule>
  </conditionalFormatting>
  <conditionalFormatting sqref="I562">
    <cfRule type="expression" dxfId="12200" priority="11502" stopIfTrue="1">
      <formula>$B562=""</formula>
    </cfRule>
  </conditionalFormatting>
  <conditionalFormatting sqref="I562">
    <cfRule type="expression" dxfId="12199" priority="11501" stopIfTrue="1">
      <formula>$B562=""</formula>
    </cfRule>
  </conditionalFormatting>
  <conditionalFormatting sqref="I562">
    <cfRule type="expression" dxfId="12198" priority="11500" stopIfTrue="1">
      <formula>$B562=""</formula>
    </cfRule>
  </conditionalFormatting>
  <conditionalFormatting sqref="D562:H563">
    <cfRule type="expression" dxfId="12197" priority="11499" stopIfTrue="1">
      <formula>$B562=""</formula>
    </cfRule>
  </conditionalFormatting>
  <conditionalFormatting sqref="I562">
    <cfRule type="expression" dxfId="12196" priority="11498" stopIfTrue="1">
      <formula>$B562=""</formula>
    </cfRule>
  </conditionalFormatting>
  <conditionalFormatting sqref="I562">
    <cfRule type="expression" dxfId="12195" priority="11497" stopIfTrue="1">
      <formula>$B562=""</formula>
    </cfRule>
  </conditionalFormatting>
  <conditionalFormatting sqref="I562">
    <cfRule type="expression" dxfId="12194" priority="11496" stopIfTrue="1">
      <formula>$B562=""</formula>
    </cfRule>
  </conditionalFormatting>
  <conditionalFormatting sqref="J562:M563 K564:K569">
    <cfRule type="expression" dxfId="12193" priority="11495" stopIfTrue="1">
      <formula>$B562=""</formula>
    </cfRule>
  </conditionalFormatting>
  <conditionalFormatting sqref="D562:M563 K564:K569 I563:I567">
    <cfRule type="expression" dxfId="12192" priority="11494" stopIfTrue="1">
      <formula>$B562=""</formula>
    </cfRule>
  </conditionalFormatting>
  <conditionalFormatting sqref="D562:M563 K564:K569 I563:I567">
    <cfRule type="expression" dxfId="12191" priority="11493" stopIfTrue="1">
      <formula>$B562=""</formula>
    </cfRule>
  </conditionalFormatting>
  <conditionalFormatting sqref="I562:I567">
    <cfRule type="expression" dxfId="12190" priority="11492" stopIfTrue="1">
      <formula>$B562=""</formula>
    </cfRule>
  </conditionalFormatting>
  <conditionalFormatting sqref="D562:H563">
    <cfRule type="expression" dxfId="12189" priority="11491" stopIfTrue="1">
      <formula>$B562=""</formula>
    </cfRule>
  </conditionalFormatting>
  <conditionalFormatting sqref="J562:M563 K564:K569">
    <cfRule type="expression" dxfId="12188" priority="11490" stopIfTrue="1">
      <formula>$B562=""</formula>
    </cfRule>
  </conditionalFormatting>
  <conditionalFormatting sqref="J562:M563 K564:K569">
    <cfRule type="expression" dxfId="12187" priority="11489" stopIfTrue="1">
      <formula>$B562=""</formula>
    </cfRule>
  </conditionalFormatting>
  <conditionalFormatting sqref="I562">
    <cfRule type="expression" dxfId="12186" priority="11488" stopIfTrue="1">
      <formula>$B562=""</formula>
    </cfRule>
  </conditionalFormatting>
  <conditionalFormatting sqref="I562">
    <cfRule type="expression" dxfId="12185" priority="11487" stopIfTrue="1">
      <formula>$B562=""</formula>
    </cfRule>
  </conditionalFormatting>
  <conditionalFormatting sqref="I562">
    <cfRule type="expression" dxfId="12184" priority="11486" stopIfTrue="1">
      <formula>$B562=""</formula>
    </cfRule>
  </conditionalFormatting>
  <conditionalFormatting sqref="I562">
    <cfRule type="expression" dxfId="12183" priority="11485" stopIfTrue="1">
      <formula>$B562=""</formula>
    </cfRule>
  </conditionalFormatting>
  <conditionalFormatting sqref="I562">
    <cfRule type="expression" dxfId="12182" priority="11484" stopIfTrue="1">
      <formula>$B562=""</formula>
    </cfRule>
  </conditionalFormatting>
  <conditionalFormatting sqref="I562">
    <cfRule type="expression" dxfId="12181" priority="11483" stopIfTrue="1">
      <formula>$B562=""</formula>
    </cfRule>
  </conditionalFormatting>
  <conditionalFormatting sqref="I562">
    <cfRule type="expression" dxfId="12180" priority="11482" stopIfTrue="1">
      <formula>$B562=""</formula>
    </cfRule>
  </conditionalFormatting>
  <conditionalFormatting sqref="I562">
    <cfRule type="expression" dxfId="12179" priority="11481" stopIfTrue="1">
      <formula>$B562=""</formula>
    </cfRule>
  </conditionalFormatting>
  <conditionalFormatting sqref="I562">
    <cfRule type="expression" dxfId="12178" priority="11480" stopIfTrue="1">
      <formula>$B562=""</formula>
    </cfRule>
  </conditionalFormatting>
  <conditionalFormatting sqref="I562">
    <cfRule type="expression" dxfId="12177" priority="11479" stopIfTrue="1">
      <formula>$B562=""</formula>
    </cfRule>
  </conditionalFormatting>
  <conditionalFormatting sqref="I562">
    <cfRule type="expression" dxfId="12176" priority="11478" stopIfTrue="1">
      <formula>$B562=""</formula>
    </cfRule>
  </conditionalFormatting>
  <conditionalFormatting sqref="I562">
    <cfRule type="expression" dxfId="12175" priority="11477" stopIfTrue="1">
      <formula>$B562=""</formula>
    </cfRule>
  </conditionalFormatting>
  <conditionalFormatting sqref="I562">
    <cfRule type="expression" dxfId="12174" priority="11476" stopIfTrue="1">
      <formula>$B562=""</formula>
    </cfRule>
  </conditionalFormatting>
  <conditionalFormatting sqref="I562">
    <cfRule type="expression" dxfId="12173" priority="11475" stopIfTrue="1">
      <formula>$B562=""</formula>
    </cfRule>
  </conditionalFormatting>
  <conditionalFormatting sqref="I562">
    <cfRule type="expression" dxfId="12172" priority="11474" stopIfTrue="1">
      <formula>$B562=""</formula>
    </cfRule>
  </conditionalFormatting>
  <conditionalFormatting sqref="I562">
    <cfRule type="expression" dxfId="12171" priority="11473" stopIfTrue="1">
      <formula>$B562=""</formula>
    </cfRule>
  </conditionalFormatting>
  <conditionalFormatting sqref="I560:I561">
    <cfRule type="expression" dxfId="12170" priority="11472" stopIfTrue="1">
      <formula>$B560=""</formula>
    </cfRule>
  </conditionalFormatting>
  <conditionalFormatting sqref="K560:K561">
    <cfRule type="expression" dxfId="12169" priority="11471" stopIfTrue="1">
      <formula>$B560=""</formula>
    </cfRule>
  </conditionalFormatting>
  <conditionalFormatting sqref="K560:K561">
    <cfRule type="expression" dxfId="12168" priority="11470" stopIfTrue="1">
      <formula>$B560=""</formula>
    </cfRule>
  </conditionalFormatting>
  <conditionalFormatting sqref="K560:K561">
    <cfRule type="expression" dxfId="12167" priority="11469" stopIfTrue="1">
      <formula>$B560=""</formula>
    </cfRule>
  </conditionalFormatting>
  <conditionalFormatting sqref="K560:K561">
    <cfRule type="expression" dxfId="12166" priority="11468" stopIfTrue="1">
      <formula>$B560=""</formula>
    </cfRule>
  </conditionalFormatting>
  <conditionalFormatting sqref="K560:K561">
    <cfRule type="expression" dxfId="12165" priority="11467" stopIfTrue="1">
      <formula>$B560=""</formula>
    </cfRule>
  </conditionalFormatting>
  <conditionalFormatting sqref="K560:K561">
    <cfRule type="expression" dxfId="12164" priority="11466" stopIfTrue="1">
      <formula>$B560=""</formula>
    </cfRule>
  </conditionalFormatting>
  <conditionalFormatting sqref="K560:K561">
    <cfRule type="expression" dxfId="12163" priority="11465" stopIfTrue="1">
      <formula>$B560=""</formula>
    </cfRule>
  </conditionalFormatting>
  <conditionalFormatting sqref="K560:K561">
    <cfRule type="expression" dxfId="12162" priority="11464" stopIfTrue="1">
      <formula>$B560=""</formula>
    </cfRule>
  </conditionalFormatting>
  <conditionalFormatting sqref="K560:K561">
    <cfRule type="expression" dxfId="12161" priority="11463" stopIfTrue="1">
      <formula>$B560=""</formula>
    </cfRule>
  </conditionalFormatting>
  <conditionalFormatting sqref="K560:K561">
    <cfRule type="expression" dxfId="12160" priority="11462" stopIfTrue="1">
      <formula>$B560=""</formula>
    </cfRule>
  </conditionalFormatting>
  <conditionalFormatting sqref="K560:K561">
    <cfRule type="expression" dxfId="12159" priority="11461" stopIfTrue="1">
      <formula>$B560=""</formula>
    </cfRule>
  </conditionalFormatting>
  <conditionalFormatting sqref="I560:I561 K560:K561">
    <cfRule type="expression" dxfId="12158" priority="11460" stopIfTrue="1">
      <formula>$B560=""</formula>
    </cfRule>
  </conditionalFormatting>
  <conditionalFormatting sqref="I560:I561 K560:K561">
    <cfRule type="expression" dxfId="12157" priority="11459" stopIfTrue="1">
      <formula>$B560=""</formula>
    </cfRule>
  </conditionalFormatting>
  <conditionalFormatting sqref="I560:I561">
    <cfRule type="expression" dxfId="12156" priority="11458" stopIfTrue="1">
      <formula>$B560=""</formula>
    </cfRule>
  </conditionalFormatting>
  <conditionalFormatting sqref="K560:K561">
    <cfRule type="expression" dxfId="12155" priority="11457" stopIfTrue="1">
      <formula>$B560=""</formula>
    </cfRule>
  </conditionalFormatting>
  <conditionalFormatting sqref="K560:K561">
    <cfRule type="expression" dxfId="12154" priority="11456" stopIfTrue="1">
      <formula>$B560=""</formula>
    </cfRule>
  </conditionalFormatting>
  <conditionalFormatting sqref="K560:K561">
    <cfRule type="expression" dxfId="12153" priority="11455" stopIfTrue="1">
      <formula>$B560=""</formula>
    </cfRule>
  </conditionalFormatting>
  <conditionalFormatting sqref="K560:K561">
    <cfRule type="expression" dxfId="12152" priority="11454" stopIfTrue="1">
      <formula>$B560=""</formula>
    </cfRule>
  </conditionalFormatting>
  <conditionalFormatting sqref="I560:I561">
    <cfRule type="expression" dxfId="12151" priority="11453" stopIfTrue="1">
      <formula>$B560=""</formula>
    </cfRule>
  </conditionalFormatting>
  <conditionalFormatting sqref="I560:I561">
    <cfRule type="expression" dxfId="12150" priority="11452" stopIfTrue="1">
      <formula>$B560=""</formula>
    </cfRule>
  </conditionalFormatting>
  <conditionalFormatting sqref="I560:I561">
    <cfRule type="expression" dxfId="12149" priority="11451" stopIfTrue="1">
      <formula>$B560=""</formula>
    </cfRule>
  </conditionalFormatting>
  <conditionalFormatting sqref="I560:I561">
    <cfRule type="expression" dxfId="12148" priority="11450" stopIfTrue="1">
      <formula>$B560=""</formula>
    </cfRule>
  </conditionalFormatting>
  <conditionalFormatting sqref="I560:I561">
    <cfRule type="expression" dxfId="12147" priority="11449" stopIfTrue="1">
      <formula>$B560=""</formula>
    </cfRule>
  </conditionalFormatting>
  <conditionalFormatting sqref="I560:I561">
    <cfRule type="expression" dxfId="12146" priority="11448" stopIfTrue="1">
      <formula>$B560=""</formula>
    </cfRule>
  </conditionalFormatting>
  <conditionalFormatting sqref="I560:I561">
    <cfRule type="expression" dxfId="12145" priority="11447" stopIfTrue="1">
      <formula>$B560=""</formula>
    </cfRule>
  </conditionalFormatting>
  <conditionalFormatting sqref="I560:I561">
    <cfRule type="expression" dxfId="12144" priority="11446" stopIfTrue="1">
      <formula>$B560=""</formula>
    </cfRule>
  </conditionalFormatting>
  <conditionalFormatting sqref="I560:I561">
    <cfRule type="expression" dxfId="12143" priority="11445" stopIfTrue="1">
      <formula>$B560=""</formula>
    </cfRule>
  </conditionalFormatting>
  <conditionalFormatting sqref="I560:I561">
    <cfRule type="expression" dxfId="12142" priority="11444" stopIfTrue="1">
      <formula>$B560=""</formula>
    </cfRule>
  </conditionalFormatting>
  <conditionalFormatting sqref="I560:I561">
    <cfRule type="expression" dxfId="12141" priority="11443" stopIfTrue="1">
      <formula>$B560=""</formula>
    </cfRule>
  </conditionalFormatting>
  <conditionalFormatting sqref="I560:I561">
    <cfRule type="expression" dxfId="12140" priority="11442" stopIfTrue="1">
      <formula>$B560=""</formula>
    </cfRule>
  </conditionalFormatting>
  <conditionalFormatting sqref="I560:I561">
    <cfRule type="expression" dxfId="12139" priority="11441" stopIfTrue="1">
      <formula>$B560=""</formula>
    </cfRule>
  </conditionalFormatting>
  <conditionalFormatting sqref="I560:I561">
    <cfRule type="expression" dxfId="12138" priority="11440" stopIfTrue="1">
      <formula>$B560=""</formula>
    </cfRule>
  </conditionalFormatting>
  <conditionalFormatting sqref="I560:I561">
    <cfRule type="expression" dxfId="12137" priority="11439" stopIfTrue="1">
      <formula>$B560=""</formula>
    </cfRule>
  </conditionalFormatting>
  <conditionalFormatting sqref="I560:I561">
    <cfRule type="expression" dxfId="12136" priority="11438" stopIfTrue="1">
      <formula>$B560=""</formula>
    </cfRule>
  </conditionalFormatting>
  <conditionalFormatting sqref="I560:I561">
    <cfRule type="expression" dxfId="12135" priority="11437" stopIfTrue="1">
      <formula>$B560=""</formula>
    </cfRule>
  </conditionalFormatting>
  <conditionalFormatting sqref="I560:I561">
    <cfRule type="expression" dxfId="12134" priority="11436" stopIfTrue="1">
      <formula>$B560=""</formula>
    </cfRule>
  </conditionalFormatting>
  <conditionalFormatting sqref="I560:I561">
    <cfRule type="expression" dxfId="12133" priority="11435" stopIfTrue="1">
      <formula>$B560=""</formula>
    </cfRule>
  </conditionalFormatting>
  <conditionalFormatting sqref="D560:H561">
    <cfRule type="expression" dxfId="12132" priority="11434" stopIfTrue="1">
      <formula>$B560=""</formula>
    </cfRule>
  </conditionalFormatting>
  <conditionalFormatting sqref="I560:I561">
    <cfRule type="expression" dxfId="12131" priority="11433" stopIfTrue="1">
      <formula>$B560=""</formula>
    </cfRule>
  </conditionalFormatting>
  <conditionalFormatting sqref="I560:I561">
    <cfRule type="expression" dxfId="12130" priority="11432" stopIfTrue="1">
      <formula>$B560=""</formula>
    </cfRule>
  </conditionalFormatting>
  <conditionalFormatting sqref="I560:I561">
    <cfRule type="expression" dxfId="12129" priority="11431" stopIfTrue="1">
      <formula>$B560=""</formula>
    </cfRule>
  </conditionalFormatting>
  <conditionalFormatting sqref="J560:M561">
    <cfRule type="expression" dxfId="12128" priority="11430" stopIfTrue="1">
      <formula>$B560=""</formula>
    </cfRule>
  </conditionalFormatting>
  <conditionalFormatting sqref="D560:M561">
    <cfRule type="expression" dxfId="12127" priority="11429" stopIfTrue="1">
      <formula>$B560=""</formula>
    </cfRule>
  </conditionalFormatting>
  <conditionalFormatting sqref="D560:M561">
    <cfRule type="expression" dxfId="12126" priority="11428" stopIfTrue="1">
      <formula>$B560=""</formula>
    </cfRule>
  </conditionalFormatting>
  <conditionalFormatting sqref="I560:I561">
    <cfRule type="expression" dxfId="12125" priority="11427" stopIfTrue="1">
      <formula>$B560=""</formula>
    </cfRule>
  </conditionalFormatting>
  <conditionalFormatting sqref="D560:H561">
    <cfRule type="expression" dxfId="12124" priority="11426" stopIfTrue="1">
      <formula>$B560=""</formula>
    </cfRule>
  </conditionalFormatting>
  <conditionalFormatting sqref="J560:M561">
    <cfRule type="expression" dxfId="12123" priority="11425" stopIfTrue="1">
      <formula>$B560=""</formula>
    </cfRule>
  </conditionalFormatting>
  <conditionalFormatting sqref="J560:M560">
    <cfRule type="expression" dxfId="12122" priority="11424" stopIfTrue="1">
      <formula>$B560=""</formula>
    </cfRule>
  </conditionalFormatting>
  <conditionalFormatting sqref="I561">
    <cfRule type="expression" dxfId="12121" priority="11423" stopIfTrue="1">
      <formula>$B561=""</formula>
    </cfRule>
  </conditionalFormatting>
  <conditionalFormatting sqref="I561">
    <cfRule type="expression" dxfId="12120" priority="11422" stopIfTrue="1">
      <formula>$B561=""</formula>
    </cfRule>
  </conditionalFormatting>
  <conditionalFormatting sqref="I561">
    <cfRule type="expression" dxfId="12119" priority="11421" stopIfTrue="1">
      <formula>$B561=""</formula>
    </cfRule>
  </conditionalFormatting>
  <conditionalFormatting sqref="D561:H561">
    <cfRule type="expression" dxfId="12118" priority="11420" stopIfTrue="1">
      <formula>$B561=""</formula>
    </cfRule>
  </conditionalFormatting>
  <conditionalFormatting sqref="J561:M561">
    <cfRule type="expression" dxfId="12117" priority="11419" stopIfTrue="1">
      <formula>$B561=""</formula>
    </cfRule>
  </conditionalFormatting>
  <conditionalFormatting sqref="I561">
    <cfRule type="expression" dxfId="12116" priority="11418" stopIfTrue="1">
      <formula>$B561=""</formula>
    </cfRule>
  </conditionalFormatting>
  <conditionalFormatting sqref="I561">
    <cfRule type="expression" dxfId="12115" priority="11417" stopIfTrue="1">
      <formula>$B561=""</formula>
    </cfRule>
  </conditionalFormatting>
  <conditionalFormatting sqref="I560:I561">
    <cfRule type="expression" dxfId="12114" priority="11416" stopIfTrue="1">
      <formula>$B560=""</formula>
    </cfRule>
  </conditionalFormatting>
  <conditionalFormatting sqref="I560:I561">
    <cfRule type="expression" dxfId="12113" priority="11415" stopIfTrue="1">
      <formula>$B560=""</formula>
    </cfRule>
  </conditionalFormatting>
  <conditionalFormatting sqref="I560:I561">
    <cfRule type="expression" dxfId="12112" priority="11414" stopIfTrue="1">
      <formula>$B560=""</formula>
    </cfRule>
  </conditionalFormatting>
  <conditionalFormatting sqref="I560:I561">
    <cfRule type="expression" dxfId="12111" priority="11413" stopIfTrue="1">
      <formula>$B560=""</formula>
    </cfRule>
  </conditionalFormatting>
  <conditionalFormatting sqref="I560:I561">
    <cfRule type="expression" dxfId="12110" priority="11412" stopIfTrue="1">
      <formula>$B560=""</formula>
    </cfRule>
  </conditionalFormatting>
  <conditionalFormatting sqref="I560:I561">
    <cfRule type="expression" dxfId="12109" priority="11411" stopIfTrue="1">
      <formula>$B560=""</formula>
    </cfRule>
  </conditionalFormatting>
  <conditionalFormatting sqref="I560:I561">
    <cfRule type="expression" dxfId="12108" priority="11410" stopIfTrue="1">
      <formula>$B560=""</formula>
    </cfRule>
  </conditionalFormatting>
  <conditionalFormatting sqref="I560:I561">
    <cfRule type="expression" dxfId="12107" priority="11409" stopIfTrue="1">
      <formula>$B560=""</formula>
    </cfRule>
  </conditionalFormatting>
  <conditionalFormatting sqref="I560:I561">
    <cfRule type="expression" dxfId="12106" priority="11408" stopIfTrue="1">
      <formula>$B560=""</formula>
    </cfRule>
  </conditionalFormatting>
  <conditionalFormatting sqref="I560:I561">
    <cfRule type="expression" dxfId="12105" priority="11407" stopIfTrue="1">
      <formula>$B560=""</formula>
    </cfRule>
  </conditionalFormatting>
  <conditionalFormatting sqref="I560:I561">
    <cfRule type="expression" dxfId="12104" priority="11406" stopIfTrue="1">
      <formula>$B560=""</formula>
    </cfRule>
  </conditionalFormatting>
  <conditionalFormatting sqref="I560:I561">
    <cfRule type="expression" dxfId="12103" priority="11405" stopIfTrue="1">
      <formula>$B560=""</formula>
    </cfRule>
  </conditionalFormatting>
  <conditionalFormatting sqref="I560:I561">
    <cfRule type="expression" dxfId="12102" priority="11404" stopIfTrue="1">
      <formula>$B560=""</formula>
    </cfRule>
  </conditionalFormatting>
  <conditionalFormatting sqref="I562:I567">
    <cfRule type="expression" dxfId="12101" priority="11403" stopIfTrue="1">
      <formula>$B562=""</formula>
    </cfRule>
  </conditionalFormatting>
  <conditionalFormatting sqref="K562:K569">
    <cfRule type="expression" dxfId="12100" priority="11402" stopIfTrue="1">
      <formula>$B562=""</formula>
    </cfRule>
  </conditionalFormatting>
  <conditionalFormatting sqref="K562:K569">
    <cfRule type="expression" dxfId="12099" priority="11401" stopIfTrue="1">
      <formula>$B562=""</formula>
    </cfRule>
  </conditionalFormatting>
  <conditionalFormatting sqref="K562:K569">
    <cfRule type="expression" dxfId="12098" priority="11400" stopIfTrue="1">
      <formula>$B562=""</formula>
    </cfRule>
  </conditionalFormatting>
  <conditionalFormatting sqref="K562:K569">
    <cfRule type="expression" dxfId="12097" priority="11399" stopIfTrue="1">
      <formula>$B562=""</formula>
    </cfRule>
  </conditionalFormatting>
  <conditionalFormatting sqref="K562:K569">
    <cfRule type="expression" dxfId="12096" priority="11398" stopIfTrue="1">
      <formula>$B562=""</formula>
    </cfRule>
  </conditionalFormatting>
  <conditionalFormatting sqref="K562:K569">
    <cfRule type="expression" dxfId="12095" priority="11397" stopIfTrue="1">
      <formula>$B562=""</formula>
    </cfRule>
  </conditionalFormatting>
  <conditionalFormatting sqref="K562:K569">
    <cfRule type="expression" dxfId="12094" priority="11396" stopIfTrue="1">
      <formula>$B562=""</formula>
    </cfRule>
  </conditionalFormatting>
  <conditionalFormatting sqref="K562:K569">
    <cfRule type="expression" dxfId="12093" priority="11395" stopIfTrue="1">
      <formula>$B562=""</formula>
    </cfRule>
  </conditionalFormatting>
  <conditionalFormatting sqref="K562:K569">
    <cfRule type="expression" dxfId="12092" priority="11394" stopIfTrue="1">
      <formula>$B562=""</formula>
    </cfRule>
  </conditionalFormatting>
  <conditionalFormatting sqref="K562:K569">
    <cfRule type="expression" dxfId="12091" priority="11393" stopIfTrue="1">
      <formula>$B562=""</formula>
    </cfRule>
  </conditionalFormatting>
  <conditionalFormatting sqref="K562:K569">
    <cfRule type="expression" dxfId="12090" priority="11392" stopIfTrue="1">
      <formula>$B562=""</formula>
    </cfRule>
  </conditionalFormatting>
  <conditionalFormatting sqref="K562:K569 I562:I567">
    <cfRule type="expression" dxfId="12089" priority="11391" stopIfTrue="1">
      <formula>$B562=""</formula>
    </cfRule>
  </conditionalFormatting>
  <conditionalFormatting sqref="K562:K569 I562:I567">
    <cfRule type="expression" dxfId="12088" priority="11390" stopIfTrue="1">
      <formula>$B562=""</formula>
    </cfRule>
  </conditionalFormatting>
  <conditionalFormatting sqref="I562:I567">
    <cfRule type="expression" dxfId="12087" priority="11389" stopIfTrue="1">
      <formula>$B562=""</formula>
    </cfRule>
  </conditionalFormatting>
  <conditionalFormatting sqref="K562:K569">
    <cfRule type="expression" dxfId="12086" priority="11388" stopIfTrue="1">
      <formula>$B562=""</formula>
    </cfRule>
  </conditionalFormatting>
  <conditionalFormatting sqref="K562:K569">
    <cfRule type="expression" dxfId="12085" priority="11387" stopIfTrue="1">
      <formula>$B562=""</formula>
    </cfRule>
  </conditionalFormatting>
  <conditionalFormatting sqref="K562:K569">
    <cfRule type="expression" dxfId="12084" priority="11386" stopIfTrue="1">
      <formula>$B562=""</formula>
    </cfRule>
  </conditionalFormatting>
  <conditionalFormatting sqref="K562:K569">
    <cfRule type="expression" dxfId="12083" priority="11385" stopIfTrue="1">
      <formula>$B562=""</formula>
    </cfRule>
  </conditionalFormatting>
  <conditionalFormatting sqref="I562:I567">
    <cfRule type="expression" dxfId="12082" priority="11384" stopIfTrue="1">
      <formula>$B562=""</formula>
    </cfRule>
  </conditionalFormatting>
  <conditionalFormatting sqref="I562:I567">
    <cfRule type="expression" dxfId="12081" priority="11383" stopIfTrue="1">
      <formula>$B562=""</formula>
    </cfRule>
  </conditionalFormatting>
  <conditionalFormatting sqref="I562:I567">
    <cfRule type="expression" dxfId="12080" priority="11382" stopIfTrue="1">
      <formula>$B562=""</formula>
    </cfRule>
  </conditionalFormatting>
  <conditionalFormatting sqref="I562:I567">
    <cfRule type="expression" dxfId="12079" priority="11381" stopIfTrue="1">
      <formula>$B562=""</formula>
    </cfRule>
  </conditionalFormatting>
  <conditionalFormatting sqref="I562:I567">
    <cfRule type="expression" dxfId="12078" priority="11380" stopIfTrue="1">
      <formula>$B562=""</formula>
    </cfRule>
  </conditionalFormatting>
  <conditionalFormatting sqref="I562:I567">
    <cfRule type="expression" dxfId="12077" priority="11379" stopIfTrue="1">
      <formula>$B562=""</formula>
    </cfRule>
  </conditionalFormatting>
  <conditionalFormatting sqref="I562:I567">
    <cfRule type="expression" dxfId="12076" priority="11378" stopIfTrue="1">
      <formula>$B562=""</formula>
    </cfRule>
  </conditionalFormatting>
  <conditionalFormatting sqref="I562:I567">
    <cfRule type="expression" dxfId="12075" priority="11377" stopIfTrue="1">
      <formula>$B562=""</formula>
    </cfRule>
  </conditionalFormatting>
  <conditionalFormatting sqref="I562:I567">
    <cfRule type="expression" dxfId="12074" priority="11376" stopIfTrue="1">
      <formula>$B562=""</formula>
    </cfRule>
  </conditionalFormatting>
  <conditionalFormatting sqref="I562:I567">
    <cfRule type="expression" dxfId="12073" priority="11375" stopIfTrue="1">
      <formula>$B562=""</formula>
    </cfRule>
  </conditionalFormatting>
  <conditionalFormatting sqref="I562:I567">
    <cfRule type="expression" dxfId="12072" priority="11374" stopIfTrue="1">
      <formula>$B562=""</formula>
    </cfRule>
  </conditionalFormatting>
  <conditionalFormatting sqref="I562:I567">
    <cfRule type="expression" dxfId="12071" priority="11373" stopIfTrue="1">
      <formula>$B562=""</formula>
    </cfRule>
  </conditionalFormatting>
  <conditionalFormatting sqref="I562:I567">
    <cfRule type="expression" dxfId="12070" priority="11372" stopIfTrue="1">
      <formula>$B562=""</formula>
    </cfRule>
  </conditionalFormatting>
  <conditionalFormatting sqref="I562:I567">
    <cfRule type="expression" dxfId="12069" priority="11371" stopIfTrue="1">
      <formula>$B562=""</formula>
    </cfRule>
  </conditionalFormatting>
  <conditionalFormatting sqref="I562:I567">
    <cfRule type="expression" dxfId="12068" priority="11370" stopIfTrue="1">
      <formula>$B562=""</formula>
    </cfRule>
  </conditionalFormatting>
  <conditionalFormatting sqref="I562:I567">
    <cfRule type="expression" dxfId="12067" priority="11369" stopIfTrue="1">
      <formula>$B562=""</formula>
    </cfRule>
  </conditionalFormatting>
  <conditionalFormatting sqref="I562:I567">
    <cfRule type="expression" dxfId="12066" priority="11368" stopIfTrue="1">
      <formula>$B562=""</formula>
    </cfRule>
  </conditionalFormatting>
  <conditionalFormatting sqref="I562:I567">
    <cfRule type="expression" dxfId="12065" priority="11367" stopIfTrue="1">
      <formula>$B562=""</formula>
    </cfRule>
  </conditionalFormatting>
  <conditionalFormatting sqref="I562:I567">
    <cfRule type="expression" dxfId="12064" priority="11366" stopIfTrue="1">
      <formula>$B562=""</formula>
    </cfRule>
  </conditionalFormatting>
  <conditionalFormatting sqref="D562:H563">
    <cfRule type="expression" dxfId="12063" priority="11365" stopIfTrue="1">
      <formula>$B562=""</formula>
    </cfRule>
  </conditionalFormatting>
  <conditionalFormatting sqref="I562:I567">
    <cfRule type="expression" dxfId="12062" priority="11364" stopIfTrue="1">
      <formula>$B562=""</formula>
    </cfRule>
  </conditionalFormatting>
  <conditionalFormatting sqref="I562:I567">
    <cfRule type="expression" dxfId="12061" priority="11363" stopIfTrue="1">
      <formula>$B562=""</formula>
    </cfRule>
  </conditionalFormatting>
  <conditionalFormatting sqref="I562:I567">
    <cfRule type="expression" dxfId="12060" priority="11362" stopIfTrue="1">
      <formula>$B562=""</formula>
    </cfRule>
  </conditionalFormatting>
  <conditionalFormatting sqref="J562:M563 K564:K569">
    <cfRule type="expression" dxfId="12059" priority="11361" stopIfTrue="1">
      <formula>$B562=""</formula>
    </cfRule>
  </conditionalFormatting>
  <conditionalFormatting sqref="D562:M563 K564:K569 I563:I567">
    <cfRule type="expression" dxfId="12058" priority="11360" stopIfTrue="1">
      <formula>$B562=""</formula>
    </cfRule>
  </conditionalFormatting>
  <conditionalFormatting sqref="D562:M563 K564:K569 I563:I567">
    <cfRule type="expression" dxfId="12057" priority="11359" stopIfTrue="1">
      <formula>$B562=""</formula>
    </cfRule>
  </conditionalFormatting>
  <conditionalFormatting sqref="I562:I567">
    <cfRule type="expression" dxfId="12056" priority="11358" stopIfTrue="1">
      <formula>$B562=""</formula>
    </cfRule>
  </conditionalFormatting>
  <conditionalFormatting sqref="D562:H563">
    <cfRule type="expression" dxfId="12055" priority="11357" stopIfTrue="1">
      <formula>$B562=""</formula>
    </cfRule>
  </conditionalFormatting>
  <conditionalFormatting sqref="J562:M563 K564:K569">
    <cfRule type="expression" dxfId="12054" priority="11356" stopIfTrue="1">
      <formula>$B562=""</formula>
    </cfRule>
  </conditionalFormatting>
  <conditionalFormatting sqref="J562:M562">
    <cfRule type="expression" dxfId="12053" priority="11355" stopIfTrue="1">
      <formula>$B562=""</formula>
    </cfRule>
  </conditionalFormatting>
  <conditionalFormatting sqref="I563">
    <cfRule type="expression" dxfId="12052" priority="11354" stopIfTrue="1">
      <formula>$B563=""</formula>
    </cfRule>
  </conditionalFormatting>
  <conditionalFormatting sqref="I563">
    <cfRule type="expression" dxfId="12051" priority="11353" stopIfTrue="1">
      <formula>$B563=""</formula>
    </cfRule>
  </conditionalFormatting>
  <conditionalFormatting sqref="I563">
    <cfRule type="expression" dxfId="12050" priority="11352" stopIfTrue="1">
      <formula>$B563=""</formula>
    </cfRule>
  </conditionalFormatting>
  <conditionalFormatting sqref="D563:H563">
    <cfRule type="expression" dxfId="12049" priority="11351" stopIfTrue="1">
      <formula>$B563=""</formula>
    </cfRule>
  </conditionalFormatting>
  <conditionalFormatting sqref="J563:M563 K564:K569">
    <cfRule type="expression" dxfId="12048" priority="11350" stopIfTrue="1">
      <formula>$B563=""</formula>
    </cfRule>
  </conditionalFormatting>
  <conditionalFormatting sqref="I563">
    <cfRule type="expression" dxfId="12047" priority="11349" stopIfTrue="1">
      <formula>$B563=""</formula>
    </cfRule>
  </conditionalFormatting>
  <conditionalFormatting sqref="I563">
    <cfRule type="expression" dxfId="12046" priority="11348" stopIfTrue="1">
      <formula>$B563=""</formula>
    </cfRule>
  </conditionalFormatting>
  <conditionalFormatting sqref="I562:I567">
    <cfRule type="expression" dxfId="12045" priority="11347" stopIfTrue="1">
      <formula>$B562=""</formula>
    </cfRule>
  </conditionalFormatting>
  <conditionalFormatting sqref="I562:I567">
    <cfRule type="expression" dxfId="12044" priority="11346" stopIfTrue="1">
      <formula>$B562=""</formula>
    </cfRule>
  </conditionalFormatting>
  <conditionalFormatting sqref="I562:I567">
    <cfRule type="expression" dxfId="12043" priority="11345" stopIfTrue="1">
      <formula>$B562=""</formula>
    </cfRule>
  </conditionalFormatting>
  <conditionalFormatting sqref="I562:I567">
    <cfRule type="expression" dxfId="12042" priority="11344" stopIfTrue="1">
      <formula>$B562=""</formula>
    </cfRule>
  </conditionalFormatting>
  <conditionalFormatting sqref="I562:I567">
    <cfRule type="expression" dxfId="12041" priority="11343" stopIfTrue="1">
      <formula>$B562=""</formula>
    </cfRule>
  </conditionalFormatting>
  <conditionalFormatting sqref="I562:I567">
    <cfRule type="expression" dxfId="12040" priority="11342" stopIfTrue="1">
      <formula>$B562=""</formula>
    </cfRule>
  </conditionalFormatting>
  <conditionalFormatting sqref="I562:I567">
    <cfRule type="expression" dxfId="12039" priority="11341" stopIfTrue="1">
      <formula>$B562=""</formula>
    </cfRule>
  </conditionalFormatting>
  <conditionalFormatting sqref="I562:I567">
    <cfRule type="expression" dxfId="12038" priority="11340" stopIfTrue="1">
      <formula>$B562=""</formula>
    </cfRule>
  </conditionalFormatting>
  <conditionalFormatting sqref="I562:I567">
    <cfRule type="expression" dxfId="12037" priority="11339" stopIfTrue="1">
      <formula>$B562=""</formula>
    </cfRule>
  </conditionalFormatting>
  <conditionalFormatting sqref="I562:I567">
    <cfRule type="expression" dxfId="12036" priority="11338" stopIfTrue="1">
      <formula>$B562=""</formula>
    </cfRule>
  </conditionalFormatting>
  <conditionalFormatting sqref="I562:I567">
    <cfRule type="expression" dxfId="12035" priority="11337" stopIfTrue="1">
      <formula>$B562=""</formula>
    </cfRule>
  </conditionalFormatting>
  <conditionalFormatting sqref="I562:I567">
    <cfRule type="expression" dxfId="12034" priority="11336" stopIfTrue="1">
      <formula>$B562=""</formula>
    </cfRule>
  </conditionalFormatting>
  <conditionalFormatting sqref="I562:I567">
    <cfRule type="expression" dxfId="12033" priority="11335" stopIfTrue="1">
      <formula>$B562=""</formula>
    </cfRule>
  </conditionalFormatting>
  <conditionalFormatting sqref="I540:I569">
    <cfRule type="expression" dxfId="12032" priority="11334" stopIfTrue="1">
      <formula>$B540=""</formula>
    </cfRule>
  </conditionalFormatting>
  <conditionalFormatting sqref="I540:I569">
    <cfRule type="expression" dxfId="12031" priority="11333" stopIfTrue="1">
      <formula>$B540=""</formula>
    </cfRule>
  </conditionalFormatting>
  <conditionalFormatting sqref="I540:I569">
    <cfRule type="expression" dxfId="12030" priority="11332" stopIfTrue="1">
      <formula>$B540=""</formula>
    </cfRule>
  </conditionalFormatting>
  <conditionalFormatting sqref="I540:I569">
    <cfRule type="expression" dxfId="12029" priority="11331" stopIfTrue="1">
      <formula>$B540=""</formula>
    </cfRule>
  </conditionalFormatting>
  <conditionalFormatting sqref="I540:I569">
    <cfRule type="expression" dxfId="12028" priority="11330" stopIfTrue="1">
      <formula>$B540=""</formula>
    </cfRule>
  </conditionalFormatting>
  <conditionalFormatting sqref="I540:I569">
    <cfRule type="expression" dxfId="12027" priority="11329" stopIfTrue="1">
      <formula>$B540=""</formula>
    </cfRule>
  </conditionalFormatting>
  <conditionalFormatting sqref="I540:I569">
    <cfRule type="expression" dxfId="12026" priority="11328" stopIfTrue="1">
      <formula>$B540=""</formula>
    </cfRule>
  </conditionalFormatting>
  <conditionalFormatting sqref="I540:I569">
    <cfRule type="expression" dxfId="12025" priority="11327" stopIfTrue="1">
      <formula>$B540=""</formula>
    </cfRule>
  </conditionalFormatting>
  <conditionalFormatting sqref="I540:I569">
    <cfRule type="expression" dxfId="12024" priority="11326" stopIfTrue="1">
      <formula>$B540=""</formula>
    </cfRule>
  </conditionalFormatting>
  <conditionalFormatting sqref="I540:I569">
    <cfRule type="expression" dxfId="12023" priority="11325" stopIfTrue="1">
      <formula>$B540=""</formula>
    </cfRule>
  </conditionalFormatting>
  <conditionalFormatting sqref="I540:I569">
    <cfRule type="expression" dxfId="12022" priority="11324" stopIfTrue="1">
      <formula>$B540=""</formula>
    </cfRule>
  </conditionalFormatting>
  <conditionalFormatting sqref="I540:I569">
    <cfRule type="expression" dxfId="12021" priority="11323" stopIfTrue="1">
      <formula>$B540=""</formula>
    </cfRule>
  </conditionalFormatting>
  <conditionalFormatting sqref="I540:I569">
    <cfRule type="expression" dxfId="12020" priority="11322" stopIfTrue="1">
      <formula>$B540=""</formula>
    </cfRule>
  </conditionalFormatting>
  <conditionalFormatting sqref="I540:I569">
    <cfRule type="expression" dxfId="12019" priority="11321" stopIfTrue="1">
      <formula>$B540=""</formula>
    </cfRule>
  </conditionalFormatting>
  <conditionalFormatting sqref="I540:I569">
    <cfRule type="expression" dxfId="12018" priority="11320" stopIfTrue="1">
      <formula>$B540=""</formula>
    </cfRule>
  </conditionalFormatting>
  <conditionalFormatting sqref="I540:I569">
    <cfRule type="expression" dxfId="12017" priority="11319" stopIfTrue="1">
      <formula>$B540=""</formula>
    </cfRule>
  </conditionalFormatting>
  <conditionalFormatting sqref="I540:I569">
    <cfRule type="expression" dxfId="12016" priority="11318" stopIfTrue="1">
      <formula>$B540=""</formula>
    </cfRule>
  </conditionalFormatting>
  <conditionalFormatting sqref="I540:I569">
    <cfRule type="expression" dxfId="12015" priority="11317" stopIfTrue="1">
      <formula>$B540=""</formula>
    </cfRule>
  </conditionalFormatting>
  <conditionalFormatting sqref="I540:I569">
    <cfRule type="expression" dxfId="12014" priority="11316" stopIfTrue="1">
      <formula>$B540=""</formula>
    </cfRule>
  </conditionalFormatting>
  <conditionalFormatting sqref="I540:I569">
    <cfRule type="expression" dxfId="12013" priority="11315" stopIfTrue="1">
      <formula>$B540=""</formula>
    </cfRule>
  </conditionalFormatting>
  <conditionalFormatting sqref="I540:I569">
    <cfRule type="expression" dxfId="12012" priority="11314" stopIfTrue="1">
      <formula>$B540=""</formula>
    </cfRule>
  </conditionalFormatting>
  <conditionalFormatting sqref="I540:I569">
    <cfRule type="expression" dxfId="12011" priority="11313" stopIfTrue="1">
      <formula>$B540=""</formula>
    </cfRule>
  </conditionalFormatting>
  <conditionalFormatting sqref="I540:I569">
    <cfRule type="expression" dxfId="12010" priority="11312" stopIfTrue="1">
      <formula>$B540=""</formula>
    </cfRule>
  </conditionalFormatting>
  <conditionalFormatting sqref="I540:I569">
    <cfRule type="expression" dxfId="12009" priority="11311" stopIfTrue="1">
      <formula>$B540=""</formula>
    </cfRule>
  </conditionalFormatting>
  <conditionalFormatting sqref="I540:I569">
    <cfRule type="expression" dxfId="12008" priority="11310" stopIfTrue="1">
      <formula>$B540=""</formula>
    </cfRule>
  </conditionalFormatting>
  <conditionalFormatting sqref="I540:I569">
    <cfRule type="expression" dxfId="12007" priority="11309" stopIfTrue="1">
      <formula>$B540=""</formula>
    </cfRule>
  </conditionalFormatting>
  <conditionalFormatting sqref="I540:I569">
    <cfRule type="expression" dxfId="12006" priority="11308" stopIfTrue="1">
      <formula>$B540=""</formula>
    </cfRule>
  </conditionalFormatting>
  <conditionalFormatting sqref="I540:I569">
    <cfRule type="expression" dxfId="12005" priority="11307" stopIfTrue="1">
      <formula>$B540=""</formula>
    </cfRule>
  </conditionalFormatting>
  <conditionalFormatting sqref="I540:I569">
    <cfRule type="expression" dxfId="12004" priority="11306" stopIfTrue="1">
      <formula>$B540=""</formula>
    </cfRule>
  </conditionalFormatting>
  <conditionalFormatting sqref="I540:I569">
    <cfRule type="expression" dxfId="12003" priority="11305" stopIfTrue="1">
      <formula>$B540=""</formula>
    </cfRule>
  </conditionalFormatting>
  <conditionalFormatting sqref="I540:I569">
    <cfRule type="expression" dxfId="12002" priority="11304" stopIfTrue="1">
      <formula>$B540=""</formula>
    </cfRule>
  </conditionalFormatting>
  <conditionalFormatting sqref="I540:I569">
    <cfRule type="expression" dxfId="12001" priority="11303" stopIfTrue="1">
      <formula>$B540=""</formula>
    </cfRule>
  </conditionalFormatting>
  <conditionalFormatting sqref="I540:I569">
    <cfRule type="expression" dxfId="12000" priority="11302" stopIfTrue="1">
      <formula>$B540=""</formula>
    </cfRule>
  </conditionalFormatting>
  <conditionalFormatting sqref="I540:I569">
    <cfRule type="expression" dxfId="11999" priority="11301" stopIfTrue="1">
      <formula>$B540=""</formula>
    </cfRule>
  </conditionalFormatting>
  <conditionalFormatting sqref="I540:I569">
    <cfRule type="expression" dxfId="11998" priority="11300" stopIfTrue="1">
      <formula>$B540=""</formula>
    </cfRule>
  </conditionalFormatting>
  <conditionalFormatting sqref="I540:I569">
    <cfRule type="expression" dxfId="11997" priority="11299" stopIfTrue="1">
      <formula>$B540=""</formula>
    </cfRule>
  </conditionalFormatting>
  <conditionalFormatting sqref="I540:I569">
    <cfRule type="expression" dxfId="11996" priority="11298" stopIfTrue="1">
      <formula>$B540=""</formula>
    </cfRule>
  </conditionalFormatting>
  <conditionalFormatting sqref="I540:I569">
    <cfRule type="expression" dxfId="11995" priority="11297" stopIfTrue="1">
      <formula>$B540=""</formula>
    </cfRule>
  </conditionalFormatting>
  <conditionalFormatting sqref="I540:I569">
    <cfRule type="expression" dxfId="11994" priority="11296" stopIfTrue="1">
      <formula>$B540=""</formula>
    </cfRule>
  </conditionalFormatting>
  <conditionalFormatting sqref="I540:I569">
    <cfRule type="expression" dxfId="11993" priority="11295" stopIfTrue="1">
      <formula>$B540=""</formula>
    </cfRule>
  </conditionalFormatting>
  <conditionalFormatting sqref="I540:I569">
    <cfRule type="expression" dxfId="11992" priority="11294" stopIfTrue="1">
      <formula>$B540=""</formula>
    </cfRule>
  </conditionalFormatting>
  <conditionalFormatting sqref="I540:I569">
    <cfRule type="expression" dxfId="11991" priority="11293" stopIfTrue="1">
      <formula>$B540=""</formula>
    </cfRule>
  </conditionalFormatting>
  <conditionalFormatting sqref="I540:I569">
    <cfRule type="expression" dxfId="11990" priority="11292" stopIfTrue="1">
      <formula>$B540=""</formula>
    </cfRule>
  </conditionalFormatting>
  <conditionalFormatting sqref="I540:I569">
    <cfRule type="expression" dxfId="11989" priority="11291" stopIfTrue="1">
      <formula>$B540=""</formula>
    </cfRule>
  </conditionalFormatting>
  <conditionalFormatting sqref="I540:I569">
    <cfRule type="expression" dxfId="11988" priority="11290" stopIfTrue="1">
      <formula>$B540=""</formula>
    </cfRule>
  </conditionalFormatting>
  <conditionalFormatting sqref="I540:I569">
    <cfRule type="expression" dxfId="11987" priority="11289" stopIfTrue="1">
      <formula>$B540=""</formula>
    </cfRule>
  </conditionalFormatting>
  <conditionalFormatting sqref="I540:I569">
    <cfRule type="expression" dxfId="11986" priority="11288" stopIfTrue="1">
      <formula>$B540=""</formula>
    </cfRule>
  </conditionalFormatting>
  <conditionalFormatting sqref="I540:I569">
    <cfRule type="expression" dxfId="11985" priority="11287" stopIfTrue="1">
      <formula>$B540=""</formula>
    </cfRule>
  </conditionalFormatting>
  <conditionalFormatting sqref="I540:I569">
    <cfRule type="expression" dxfId="11984" priority="11286" stopIfTrue="1">
      <formula>$B540=""</formula>
    </cfRule>
  </conditionalFormatting>
  <conditionalFormatting sqref="I540:I569">
    <cfRule type="expression" dxfId="11983" priority="11285" stopIfTrue="1">
      <formula>$B540=""</formula>
    </cfRule>
  </conditionalFormatting>
  <conditionalFormatting sqref="I540:I569">
    <cfRule type="expression" dxfId="11982" priority="11284" stopIfTrue="1">
      <formula>$B540=""</formula>
    </cfRule>
  </conditionalFormatting>
  <conditionalFormatting sqref="I540:I569">
    <cfRule type="expression" dxfId="11981" priority="11283" stopIfTrue="1">
      <formula>$B540=""</formula>
    </cfRule>
  </conditionalFormatting>
  <conditionalFormatting sqref="I540:I569">
    <cfRule type="expression" dxfId="11980" priority="11282" stopIfTrue="1">
      <formula>$B540=""</formula>
    </cfRule>
  </conditionalFormatting>
  <conditionalFormatting sqref="I540:I569">
    <cfRule type="expression" dxfId="11979" priority="11281" stopIfTrue="1">
      <formula>$B540=""</formula>
    </cfRule>
  </conditionalFormatting>
  <conditionalFormatting sqref="I540:I569">
    <cfRule type="expression" dxfId="11978" priority="11280" stopIfTrue="1">
      <formula>$B540=""</formula>
    </cfRule>
  </conditionalFormatting>
  <conditionalFormatting sqref="I540:I569">
    <cfRule type="expression" dxfId="11977" priority="11279" stopIfTrue="1">
      <formula>$B540=""</formula>
    </cfRule>
  </conditionalFormatting>
  <conditionalFormatting sqref="I540:I569">
    <cfRule type="expression" dxfId="11976" priority="11278" stopIfTrue="1">
      <formula>$B540=""</formula>
    </cfRule>
  </conditionalFormatting>
  <conditionalFormatting sqref="I540:I569">
    <cfRule type="expression" dxfId="11975" priority="11277" stopIfTrue="1">
      <formula>$B540=""</formula>
    </cfRule>
  </conditionalFormatting>
  <conditionalFormatting sqref="I540:I569">
    <cfRule type="expression" dxfId="11974" priority="11276" stopIfTrue="1">
      <formula>$B540=""</formula>
    </cfRule>
  </conditionalFormatting>
  <conditionalFormatting sqref="I540:I569">
    <cfRule type="expression" dxfId="11973" priority="11275" stopIfTrue="1">
      <formula>$B540=""</formula>
    </cfRule>
  </conditionalFormatting>
  <conditionalFormatting sqref="I540:I569">
    <cfRule type="expression" dxfId="11972" priority="11274" stopIfTrue="1">
      <formula>$B540=""</formula>
    </cfRule>
  </conditionalFormatting>
  <conditionalFormatting sqref="I540:I569">
    <cfRule type="expression" dxfId="11971" priority="11273" stopIfTrue="1">
      <formula>$B540=""</formula>
    </cfRule>
  </conditionalFormatting>
  <conditionalFormatting sqref="I540:I569">
    <cfRule type="expression" dxfId="11970" priority="11272" stopIfTrue="1">
      <formula>$B540=""</formula>
    </cfRule>
  </conditionalFormatting>
  <conditionalFormatting sqref="I540:I569">
    <cfRule type="expression" dxfId="11969" priority="11271" stopIfTrue="1">
      <formula>$B540=""</formula>
    </cfRule>
  </conditionalFormatting>
  <conditionalFormatting sqref="I540:I569">
    <cfRule type="expression" dxfId="11968" priority="11270" stopIfTrue="1">
      <formula>$B540=""</formula>
    </cfRule>
  </conditionalFormatting>
  <conditionalFormatting sqref="I540:I569">
    <cfRule type="expression" dxfId="11967" priority="11269" stopIfTrue="1">
      <formula>$B540=""</formula>
    </cfRule>
  </conditionalFormatting>
  <conditionalFormatting sqref="I540:I569">
    <cfRule type="expression" dxfId="11966" priority="11268" stopIfTrue="1">
      <formula>$B540=""</formula>
    </cfRule>
  </conditionalFormatting>
  <conditionalFormatting sqref="I540:I569">
    <cfRule type="expression" dxfId="11965" priority="11267" stopIfTrue="1">
      <formula>$B540=""</formula>
    </cfRule>
  </conditionalFormatting>
  <conditionalFormatting sqref="I540:I569">
    <cfRule type="expression" dxfId="11964" priority="11266" stopIfTrue="1">
      <formula>$B540=""</formula>
    </cfRule>
  </conditionalFormatting>
  <conditionalFormatting sqref="I540:I569">
    <cfRule type="expression" dxfId="11963" priority="11265" stopIfTrue="1">
      <formula>$B540=""</formula>
    </cfRule>
  </conditionalFormatting>
  <conditionalFormatting sqref="I540:I569">
    <cfRule type="expression" dxfId="11962" priority="11264" stopIfTrue="1">
      <formula>$B540=""</formula>
    </cfRule>
  </conditionalFormatting>
  <conditionalFormatting sqref="I540:I569">
    <cfRule type="expression" dxfId="11961" priority="11263" stopIfTrue="1">
      <formula>$B540=""</formula>
    </cfRule>
  </conditionalFormatting>
  <conditionalFormatting sqref="I540:I569">
    <cfRule type="expression" dxfId="11960" priority="11262" stopIfTrue="1">
      <formula>$B540=""</formula>
    </cfRule>
  </conditionalFormatting>
  <conditionalFormatting sqref="I540:I569">
    <cfRule type="expression" dxfId="11959" priority="11261" stopIfTrue="1">
      <formula>$B540=""</formula>
    </cfRule>
  </conditionalFormatting>
  <conditionalFormatting sqref="I540:I569">
    <cfRule type="expression" dxfId="11958" priority="11260" stopIfTrue="1">
      <formula>$B540=""</formula>
    </cfRule>
  </conditionalFormatting>
  <conditionalFormatting sqref="I540:I569">
    <cfRule type="expression" dxfId="11957" priority="11259" stopIfTrue="1">
      <formula>$B540=""</formula>
    </cfRule>
  </conditionalFormatting>
  <conditionalFormatting sqref="I540:I569">
    <cfRule type="expression" dxfId="11956" priority="11258" stopIfTrue="1">
      <formula>$B540=""</formula>
    </cfRule>
  </conditionalFormatting>
  <conditionalFormatting sqref="I540:I569">
    <cfRule type="expression" dxfId="11955" priority="11257" stopIfTrue="1">
      <formula>$B540=""</formula>
    </cfRule>
  </conditionalFormatting>
  <conditionalFormatting sqref="I540:I569">
    <cfRule type="expression" dxfId="11954" priority="11256" stopIfTrue="1">
      <formula>$B540=""</formula>
    </cfRule>
  </conditionalFormatting>
  <conditionalFormatting sqref="I540:I569">
    <cfRule type="expression" dxfId="11953" priority="11255" stopIfTrue="1">
      <formula>$B540=""</formula>
    </cfRule>
  </conditionalFormatting>
  <conditionalFormatting sqref="I540:I569">
    <cfRule type="expression" dxfId="11952" priority="11254" stopIfTrue="1">
      <formula>$B540=""</formula>
    </cfRule>
  </conditionalFormatting>
  <conditionalFormatting sqref="I540:I569">
    <cfRule type="expression" dxfId="11951" priority="11253" stopIfTrue="1">
      <formula>$B540=""</formula>
    </cfRule>
  </conditionalFormatting>
  <conditionalFormatting sqref="I540:I569">
    <cfRule type="expression" dxfId="11950" priority="11252" stopIfTrue="1">
      <formula>$B540=""</formula>
    </cfRule>
  </conditionalFormatting>
  <conditionalFormatting sqref="I540:I569">
    <cfRule type="expression" dxfId="11949" priority="11251" stopIfTrue="1">
      <formula>$B540=""</formula>
    </cfRule>
  </conditionalFormatting>
  <conditionalFormatting sqref="I540:I569">
    <cfRule type="expression" dxfId="11948" priority="11250" stopIfTrue="1">
      <formula>$B540=""</formula>
    </cfRule>
  </conditionalFormatting>
  <conditionalFormatting sqref="I540:I569">
    <cfRule type="expression" dxfId="11947" priority="11249" stopIfTrue="1">
      <formula>$B540=""</formula>
    </cfRule>
  </conditionalFormatting>
  <conditionalFormatting sqref="I540:I569">
    <cfRule type="expression" dxfId="11946" priority="11248" stopIfTrue="1">
      <formula>$B540=""</formula>
    </cfRule>
  </conditionalFormatting>
  <conditionalFormatting sqref="I540:I569">
    <cfRule type="expression" dxfId="11945" priority="11247" stopIfTrue="1">
      <formula>$B540=""</formula>
    </cfRule>
  </conditionalFormatting>
  <conditionalFormatting sqref="I540:I569">
    <cfRule type="expression" dxfId="11944" priority="11246" stopIfTrue="1">
      <formula>$B540=""</formula>
    </cfRule>
  </conditionalFormatting>
  <conditionalFormatting sqref="I540:I569">
    <cfRule type="expression" dxfId="11943" priority="11245" stopIfTrue="1">
      <formula>$B540=""</formula>
    </cfRule>
  </conditionalFormatting>
  <conditionalFormatting sqref="I540:I569">
    <cfRule type="expression" dxfId="11942" priority="11244" stopIfTrue="1">
      <formula>$B540=""</formula>
    </cfRule>
  </conditionalFormatting>
  <conditionalFormatting sqref="I540:I569">
    <cfRule type="expression" dxfId="11941" priority="11243" stopIfTrue="1">
      <formula>$B540=""</formula>
    </cfRule>
  </conditionalFormatting>
  <conditionalFormatting sqref="I540:I569">
    <cfRule type="expression" dxfId="11940" priority="11242" stopIfTrue="1">
      <formula>$B540=""</formula>
    </cfRule>
  </conditionalFormatting>
  <conditionalFormatting sqref="I540:I569">
    <cfRule type="expression" dxfId="11939" priority="11241" stopIfTrue="1">
      <formula>$B540=""</formula>
    </cfRule>
  </conditionalFormatting>
  <conditionalFormatting sqref="I540:I569">
    <cfRule type="expression" dxfId="11938" priority="11240" stopIfTrue="1">
      <formula>$B540=""</formula>
    </cfRule>
  </conditionalFormatting>
  <conditionalFormatting sqref="D543">
    <cfRule type="expression" dxfId="11937" priority="11239" stopIfTrue="1">
      <formula>$B543=""</formula>
    </cfRule>
  </conditionalFormatting>
  <conditionalFormatting sqref="I552">
    <cfRule type="expression" dxfId="11936" priority="11238" stopIfTrue="1">
      <formula>$B552=""</formula>
    </cfRule>
  </conditionalFormatting>
  <conditionalFormatting sqref="I552">
    <cfRule type="expression" dxfId="11935" priority="11237" stopIfTrue="1">
      <formula>$B552=""</formula>
    </cfRule>
  </conditionalFormatting>
  <conditionalFormatting sqref="I552">
    <cfRule type="expression" dxfId="11934" priority="11236" stopIfTrue="1">
      <formula>$B552=""</formula>
    </cfRule>
  </conditionalFormatting>
  <conditionalFormatting sqref="I552">
    <cfRule type="expression" dxfId="11933" priority="11235" stopIfTrue="1">
      <formula>$B552=""</formula>
    </cfRule>
  </conditionalFormatting>
  <conditionalFormatting sqref="I552">
    <cfRule type="expression" dxfId="11932" priority="11234" stopIfTrue="1">
      <formula>$B552=""</formula>
    </cfRule>
  </conditionalFormatting>
  <conditionalFormatting sqref="I552">
    <cfRule type="expression" dxfId="11931" priority="11233" stopIfTrue="1">
      <formula>$B552=""</formula>
    </cfRule>
  </conditionalFormatting>
  <conditionalFormatting sqref="I552">
    <cfRule type="expression" dxfId="11930" priority="11232" stopIfTrue="1">
      <formula>$B552=""</formula>
    </cfRule>
  </conditionalFormatting>
  <conditionalFormatting sqref="I552">
    <cfRule type="expression" dxfId="11929" priority="11231" stopIfTrue="1">
      <formula>$B552=""</formula>
    </cfRule>
  </conditionalFormatting>
  <conditionalFormatting sqref="I552">
    <cfRule type="expression" dxfId="11928" priority="11230" stopIfTrue="1">
      <formula>$B552=""</formula>
    </cfRule>
  </conditionalFormatting>
  <conditionalFormatting sqref="I552">
    <cfRule type="expression" dxfId="11927" priority="11229" stopIfTrue="1">
      <formula>$B552=""</formula>
    </cfRule>
  </conditionalFormatting>
  <conditionalFormatting sqref="I552">
    <cfRule type="expression" dxfId="11926" priority="11228" stopIfTrue="1">
      <formula>$B552=""</formula>
    </cfRule>
  </conditionalFormatting>
  <conditionalFormatting sqref="I552">
    <cfRule type="expression" dxfId="11925" priority="11227" stopIfTrue="1">
      <formula>$B552=""</formula>
    </cfRule>
  </conditionalFormatting>
  <conditionalFormatting sqref="I552">
    <cfRule type="expression" dxfId="11924" priority="11226" stopIfTrue="1">
      <formula>$B552=""</formula>
    </cfRule>
  </conditionalFormatting>
  <conditionalFormatting sqref="I552">
    <cfRule type="expression" dxfId="11923" priority="11225" stopIfTrue="1">
      <formula>$B552=""</formula>
    </cfRule>
  </conditionalFormatting>
  <conditionalFormatting sqref="I552">
    <cfRule type="expression" dxfId="11922" priority="11224" stopIfTrue="1">
      <formula>$B552=""</formula>
    </cfRule>
  </conditionalFormatting>
  <conditionalFormatting sqref="I552">
    <cfRule type="expression" dxfId="11921" priority="11223" stopIfTrue="1">
      <formula>$B552=""</formula>
    </cfRule>
  </conditionalFormatting>
  <conditionalFormatting sqref="I552">
    <cfRule type="expression" dxfId="11920" priority="11222" stopIfTrue="1">
      <formula>$B552=""</formula>
    </cfRule>
  </conditionalFormatting>
  <conditionalFormatting sqref="I552">
    <cfRule type="expression" dxfId="11919" priority="11221" stopIfTrue="1">
      <formula>$B552=""</formula>
    </cfRule>
  </conditionalFormatting>
  <conditionalFormatting sqref="I552">
    <cfRule type="expression" dxfId="11918" priority="11220" stopIfTrue="1">
      <formula>$B552=""</formula>
    </cfRule>
  </conditionalFormatting>
  <conditionalFormatting sqref="I552">
    <cfRule type="expression" dxfId="11917" priority="11219" stopIfTrue="1">
      <formula>$B552=""</formula>
    </cfRule>
  </conditionalFormatting>
  <conditionalFormatting sqref="I552">
    <cfRule type="expression" dxfId="11916" priority="11218" stopIfTrue="1">
      <formula>$B552=""</formula>
    </cfRule>
  </conditionalFormatting>
  <conditionalFormatting sqref="I552">
    <cfRule type="expression" dxfId="11915" priority="11217" stopIfTrue="1">
      <formula>$B552=""</formula>
    </cfRule>
  </conditionalFormatting>
  <conditionalFormatting sqref="I552">
    <cfRule type="expression" dxfId="11914" priority="11216" stopIfTrue="1">
      <formula>$B552=""</formula>
    </cfRule>
  </conditionalFormatting>
  <conditionalFormatting sqref="I552">
    <cfRule type="expression" dxfId="11913" priority="11215" stopIfTrue="1">
      <formula>$B552=""</formula>
    </cfRule>
  </conditionalFormatting>
  <conditionalFormatting sqref="I552">
    <cfRule type="expression" dxfId="11912" priority="11214" stopIfTrue="1">
      <formula>$B552=""</formula>
    </cfRule>
  </conditionalFormatting>
  <conditionalFormatting sqref="I552">
    <cfRule type="expression" dxfId="11911" priority="11213" stopIfTrue="1">
      <formula>$B552=""</formula>
    </cfRule>
  </conditionalFormatting>
  <conditionalFormatting sqref="I552">
    <cfRule type="expression" dxfId="11910" priority="11212" stopIfTrue="1">
      <formula>$B552=""</formula>
    </cfRule>
  </conditionalFormatting>
  <conditionalFormatting sqref="I552">
    <cfRule type="expression" dxfId="11909" priority="11211" stopIfTrue="1">
      <formula>$B552=""</formula>
    </cfRule>
  </conditionalFormatting>
  <conditionalFormatting sqref="I552">
    <cfRule type="expression" dxfId="11908" priority="11210" stopIfTrue="1">
      <formula>$B552=""</formula>
    </cfRule>
  </conditionalFormatting>
  <conditionalFormatting sqref="I552">
    <cfRule type="expression" dxfId="11907" priority="11209" stopIfTrue="1">
      <formula>$B552=""</formula>
    </cfRule>
  </conditionalFormatting>
  <conditionalFormatting sqref="I552">
    <cfRule type="expression" dxfId="11906" priority="11208" stopIfTrue="1">
      <formula>$B552=""</formula>
    </cfRule>
  </conditionalFormatting>
  <conditionalFormatting sqref="I552">
    <cfRule type="expression" dxfId="11905" priority="11207" stopIfTrue="1">
      <formula>$B552=""</formula>
    </cfRule>
  </conditionalFormatting>
  <conditionalFormatting sqref="I552">
    <cfRule type="expression" dxfId="11904" priority="11206" stopIfTrue="1">
      <formula>$B552=""</formula>
    </cfRule>
  </conditionalFormatting>
  <conditionalFormatting sqref="I552">
    <cfRule type="expression" dxfId="11903" priority="11205" stopIfTrue="1">
      <formula>$B552=""</formula>
    </cfRule>
  </conditionalFormatting>
  <conditionalFormatting sqref="I552">
    <cfRule type="expression" dxfId="11902" priority="11204" stopIfTrue="1">
      <formula>$B552=""</formula>
    </cfRule>
  </conditionalFormatting>
  <conditionalFormatting sqref="I552">
    <cfRule type="expression" dxfId="11901" priority="11203" stopIfTrue="1">
      <formula>$B552=""</formula>
    </cfRule>
  </conditionalFormatting>
  <conditionalFormatting sqref="I552">
    <cfRule type="expression" dxfId="11900" priority="11202" stopIfTrue="1">
      <formula>$B552=""</formula>
    </cfRule>
  </conditionalFormatting>
  <conditionalFormatting sqref="I552">
    <cfRule type="expression" dxfId="11899" priority="11201" stopIfTrue="1">
      <formula>$B552=""</formula>
    </cfRule>
  </conditionalFormatting>
  <conditionalFormatting sqref="I552">
    <cfRule type="expression" dxfId="11898" priority="11200" stopIfTrue="1">
      <formula>$B552=""</formula>
    </cfRule>
  </conditionalFormatting>
  <conditionalFormatting sqref="I552">
    <cfRule type="expression" dxfId="11897" priority="11199" stopIfTrue="1">
      <formula>$B552=""</formula>
    </cfRule>
  </conditionalFormatting>
  <conditionalFormatting sqref="I552">
    <cfRule type="expression" dxfId="11896" priority="11198" stopIfTrue="1">
      <formula>$B552=""</formula>
    </cfRule>
  </conditionalFormatting>
  <conditionalFormatting sqref="I552">
    <cfRule type="expression" dxfId="11895" priority="11197" stopIfTrue="1">
      <formula>$B552=""</formula>
    </cfRule>
  </conditionalFormatting>
  <conditionalFormatting sqref="I552">
    <cfRule type="expression" dxfId="11894" priority="11196" stopIfTrue="1">
      <formula>$B552=""</formula>
    </cfRule>
  </conditionalFormatting>
  <conditionalFormatting sqref="I552">
    <cfRule type="expression" dxfId="11893" priority="11195" stopIfTrue="1">
      <formula>$B552=""</formula>
    </cfRule>
  </conditionalFormatting>
  <conditionalFormatting sqref="I552">
    <cfRule type="expression" dxfId="11892" priority="11194" stopIfTrue="1">
      <formula>$B552=""</formula>
    </cfRule>
  </conditionalFormatting>
  <conditionalFormatting sqref="I552">
    <cfRule type="expression" dxfId="11891" priority="11193" stopIfTrue="1">
      <formula>$B552=""</formula>
    </cfRule>
  </conditionalFormatting>
  <conditionalFormatting sqref="I552">
    <cfRule type="expression" dxfId="11890" priority="11192" stopIfTrue="1">
      <formula>$B552=""</formula>
    </cfRule>
  </conditionalFormatting>
  <conditionalFormatting sqref="I552">
    <cfRule type="expression" dxfId="11889" priority="11191" stopIfTrue="1">
      <formula>$B552=""</formula>
    </cfRule>
  </conditionalFormatting>
  <conditionalFormatting sqref="I552">
    <cfRule type="expression" dxfId="11888" priority="11190" stopIfTrue="1">
      <formula>$B552=""</formula>
    </cfRule>
  </conditionalFormatting>
  <conditionalFormatting sqref="I552">
    <cfRule type="expression" dxfId="11887" priority="11189" stopIfTrue="1">
      <formula>$B552=""</formula>
    </cfRule>
  </conditionalFormatting>
  <conditionalFormatting sqref="I552">
    <cfRule type="expression" dxfId="11886" priority="11188" stopIfTrue="1">
      <formula>$B552=""</formula>
    </cfRule>
  </conditionalFormatting>
  <conditionalFormatting sqref="I552">
    <cfRule type="expression" dxfId="11885" priority="11187" stopIfTrue="1">
      <formula>$B552=""</formula>
    </cfRule>
  </conditionalFormatting>
  <conditionalFormatting sqref="I552">
    <cfRule type="expression" dxfId="11884" priority="11186" stopIfTrue="1">
      <formula>$B552=""</formula>
    </cfRule>
  </conditionalFormatting>
  <conditionalFormatting sqref="I552">
    <cfRule type="expression" dxfId="11883" priority="11185" stopIfTrue="1">
      <formula>$B552=""</formula>
    </cfRule>
  </conditionalFormatting>
  <conditionalFormatting sqref="I552">
    <cfRule type="expression" dxfId="11882" priority="11184" stopIfTrue="1">
      <formula>$B552=""</formula>
    </cfRule>
  </conditionalFormatting>
  <conditionalFormatting sqref="I552">
    <cfRule type="expression" dxfId="11881" priority="11183" stopIfTrue="1">
      <formula>$B552=""</formula>
    </cfRule>
  </conditionalFormatting>
  <conditionalFormatting sqref="I552">
    <cfRule type="expression" dxfId="11880" priority="11182" stopIfTrue="1">
      <formula>$B552=""</formula>
    </cfRule>
  </conditionalFormatting>
  <conditionalFormatting sqref="I552">
    <cfRule type="expression" dxfId="11879" priority="11181" stopIfTrue="1">
      <formula>$B552=""</formula>
    </cfRule>
  </conditionalFormatting>
  <conditionalFormatting sqref="I552">
    <cfRule type="expression" dxfId="11878" priority="11180" stopIfTrue="1">
      <formula>$B552=""</formula>
    </cfRule>
  </conditionalFormatting>
  <conditionalFormatting sqref="I552">
    <cfRule type="expression" dxfId="11877" priority="11179" stopIfTrue="1">
      <formula>$B552=""</formula>
    </cfRule>
  </conditionalFormatting>
  <conditionalFormatting sqref="I552">
    <cfRule type="expression" dxfId="11876" priority="11178" stopIfTrue="1">
      <formula>$B552=""</formula>
    </cfRule>
  </conditionalFormatting>
  <conditionalFormatting sqref="I552">
    <cfRule type="expression" dxfId="11875" priority="11177" stopIfTrue="1">
      <formula>$B552=""</formula>
    </cfRule>
  </conditionalFormatting>
  <conditionalFormatting sqref="I552">
    <cfRule type="expression" dxfId="11874" priority="11176" stopIfTrue="1">
      <formula>$B552=""</formula>
    </cfRule>
  </conditionalFormatting>
  <conditionalFormatting sqref="I552">
    <cfRule type="expression" dxfId="11873" priority="11175" stopIfTrue="1">
      <formula>$B552=""</formula>
    </cfRule>
  </conditionalFormatting>
  <conditionalFormatting sqref="I552">
    <cfRule type="expression" dxfId="11872" priority="11174" stopIfTrue="1">
      <formula>$B552=""</formula>
    </cfRule>
  </conditionalFormatting>
  <conditionalFormatting sqref="I552">
    <cfRule type="expression" dxfId="11871" priority="11173" stopIfTrue="1">
      <formula>$B552=""</formula>
    </cfRule>
  </conditionalFormatting>
  <conditionalFormatting sqref="I552">
    <cfRule type="expression" dxfId="11870" priority="11172" stopIfTrue="1">
      <formula>$B552=""</formula>
    </cfRule>
  </conditionalFormatting>
  <conditionalFormatting sqref="I552">
    <cfRule type="expression" dxfId="11869" priority="11171" stopIfTrue="1">
      <formula>$B552=""</formula>
    </cfRule>
  </conditionalFormatting>
  <conditionalFormatting sqref="I552">
    <cfRule type="expression" dxfId="11868" priority="11170" stopIfTrue="1">
      <formula>$B552=""</formula>
    </cfRule>
  </conditionalFormatting>
  <conditionalFormatting sqref="I552">
    <cfRule type="expression" dxfId="11867" priority="11169" stopIfTrue="1">
      <formula>$B552=""</formula>
    </cfRule>
  </conditionalFormatting>
  <conditionalFormatting sqref="I552">
    <cfRule type="expression" dxfId="11866" priority="11168" stopIfTrue="1">
      <formula>$B552=""</formula>
    </cfRule>
  </conditionalFormatting>
  <conditionalFormatting sqref="I552">
    <cfRule type="expression" dxfId="11865" priority="11167" stopIfTrue="1">
      <formula>$B552=""</formula>
    </cfRule>
  </conditionalFormatting>
  <conditionalFormatting sqref="I552">
    <cfRule type="expression" dxfId="11864" priority="11166" stopIfTrue="1">
      <formula>$B552=""</formula>
    </cfRule>
  </conditionalFormatting>
  <conditionalFormatting sqref="I552">
    <cfRule type="expression" dxfId="11863" priority="11165" stopIfTrue="1">
      <formula>$B552=""</formula>
    </cfRule>
  </conditionalFormatting>
  <conditionalFormatting sqref="I552">
    <cfRule type="expression" dxfId="11862" priority="11164" stopIfTrue="1">
      <formula>$B552=""</formula>
    </cfRule>
  </conditionalFormatting>
  <conditionalFormatting sqref="I552">
    <cfRule type="expression" dxfId="11861" priority="11163" stopIfTrue="1">
      <formula>$B552=""</formula>
    </cfRule>
  </conditionalFormatting>
  <conditionalFormatting sqref="I552">
    <cfRule type="expression" dxfId="11860" priority="11162" stopIfTrue="1">
      <formula>$B552=""</formula>
    </cfRule>
  </conditionalFormatting>
  <conditionalFormatting sqref="I552">
    <cfRule type="expression" dxfId="11859" priority="11161" stopIfTrue="1">
      <formula>$B552=""</formula>
    </cfRule>
  </conditionalFormatting>
  <conditionalFormatting sqref="I552">
    <cfRule type="expression" dxfId="11858" priority="11160" stopIfTrue="1">
      <formula>$B552=""</formula>
    </cfRule>
  </conditionalFormatting>
  <conditionalFormatting sqref="I552">
    <cfRule type="expression" dxfId="11857" priority="11159" stopIfTrue="1">
      <formula>$B552=""</formula>
    </cfRule>
  </conditionalFormatting>
  <conditionalFormatting sqref="I552">
    <cfRule type="expression" dxfId="11856" priority="11158" stopIfTrue="1">
      <formula>$B552=""</formula>
    </cfRule>
  </conditionalFormatting>
  <conditionalFormatting sqref="I552">
    <cfRule type="expression" dxfId="11855" priority="11157" stopIfTrue="1">
      <formula>$B552=""</formula>
    </cfRule>
  </conditionalFormatting>
  <conditionalFormatting sqref="I552">
    <cfRule type="expression" dxfId="11854" priority="11156" stopIfTrue="1">
      <formula>$B552=""</formula>
    </cfRule>
  </conditionalFormatting>
  <conditionalFormatting sqref="I552">
    <cfRule type="expression" dxfId="11853" priority="11155" stopIfTrue="1">
      <formula>$B552=""</formula>
    </cfRule>
  </conditionalFormatting>
  <conditionalFormatting sqref="I552">
    <cfRule type="expression" dxfId="11852" priority="11154" stopIfTrue="1">
      <formula>$B552=""</formula>
    </cfRule>
  </conditionalFormatting>
  <conditionalFormatting sqref="I552">
    <cfRule type="expression" dxfId="11851" priority="11153" stopIfTrue="1">
      <formula>$B552=""</formula>
    </cfRule>
  </conditionalFormatting>
  <conditionalFormatting sqref="I552">
    <cfRule type="expression" dxfId="11850" priority="11152" stopIfTrue="1">
      <formula>$B552=""</formula>
    </cfRule>
  </conditionalFormatting>
  <conditionalFormatting sqref="I552">
    <cfRule type="expression" dxfId="11849" priority="11151" stopIfTrue="1">
      <formula>$B552=""</formula>
    </cfRule>
  </conditionalFormatting>
  <conditionalFormatting sqref="I552">
    <cfRule type="expression" dxfId="11848" priority="11150" stopIfTrue="1">
      <formula>$B552=""</formula>
    </cfRule>
  </conditionalFormatting>
  <conditionalFormatting sqref="I552">
    <cfRule type="expression" dxfId="11847" priority="11149" stopIfTrue="1">
      <formula>$B552=""</formula>
    </cfRule>
  </conditionalFormatting>
  <conditionalFormatting sqref="I552">
    <cfRule type="expression" dxfId="11846" priority="11148" stopIfTrue="1">
      <formula>$B552=""</formula>
    </cfRule>
  </conditionalFormatting>
  <conditionalFormatting sqref="I552">
    <cfRule type="expression" dxfId="11845" priority="11147" stopIfTrue="1">
      <formula>$B552=""</formula>
    </cfRule>
  </conditionalFormatting>
  <conditionalFormatting sqref="I552">
    <cfRule type="expression" dxfId="11844" priority="11146" stopIfTrue="1">
      <formula>$B552=""</formula>
    </cfRule>
  </conditionalFormatting>
  <conditionalFormatting sqref="I552">
    <cfRule type="expression" dxfId="11843" priority="11145" stopIfTrue="1">
      <formula>$B552=""</formula>
    </cfRule>
  </conditionalFormatting>
  <conditionalFormatting sqref="I552">
    <cfRule type="expression" dxfId="11842" priority="11144" stopIfTrue="1">
      <formula>$B552=""</formula>
    </cfRule>
  </conditionalFormatting>
  <conditionalFormatting sqref="I552">
    <cfRule type="expression" dxfId="11841" priority="11143" stopIfTrue="1">
      <formula>$B552=""</formula>
    </cfRule>
  </conditionalFormatting>
  <conditionalFormatting sqref="I552">
    <cfRule type="expression" dxfId="11840" priority="11142" stopIfTrue="1">
      <formula>$B552=""</formula>
    </cfRule>
  </conditionalFormatting>
  <conditionalFormatting sqref="I552">
    <cfRule type="expression" dxfId="11839" priority="11141" stopIfTrue="1">
      <formula>$B552=""</formula>
    </cfRule>
  </conditionalFormatting>
  <conditionalFormatting sqref="I552">
    <cfRule type="expression" dxfId="11838" priority="11140" stopIfTrue="1">
      <formula>$B552=""</formula>
    </cfRule>
  </conditionalFormatting>
  <conditionalFormatting sqref="I552">
    <cfRule type="expression" dxfId="11837" priority="11139" stopIfTrue="1">
      <formula>$B552=""</formula>
    </cfRule>
  </conditionalFormatting>
  <conditionalFormatting sqref="I552">
    <cfRule type="expression" dxfId="11836" priority="11138" stopIfTrue="1">
      <formula>$B552=""</formula>
    </cfRule>
  </conditionalFormatting>
  <conditionalFormatting sqref="I552">
    <cfRule type="expression" dxfId="11835" priority="11137" stopIfTrue="1">
      <formula>$B552=""</formula>
    </cfRule>
  </conditionalFormatting>
  <conditionalFormatting sqref="I552">
    <cfRule type="expression" dxfId="11834" priority="11136" stopIfTrue="1">
      <formula>$B552=""</formula>
    </cfRule>
  </conditionalFormatting>
  <conditionalFormatting sqref="I552">
    <cfRule type="expression" dxfId="11833" priority="11135" stopIfTrue="1">
      <formula>$B552=""</formula>
    </cfRule>
  </conditionalFormatting>
  <conditionalFormatting sqref="I552">
    <cfRule type="expression" dxfId="11832" priority="11134" stopIfTrue="1">
      <formula>$B552=""</formula>
    </cfRule>
  </conditionalFormatting>
  <conditionalFormatting sqref="I552">
    <cfRule type="expression" dxfId="11831" priority="11133" stopIfTrue="1">
      <formula>$B552=""</formula>
    </cfRule>
  </conditionalFormatting>
  <conditionalFormatting sqref="I552">
    <cfRule type="expression" dxfId="11830" priority="11132" stopIfTrue="1">
      <formula>$B552=""</formula>
    </cfRule>
  </conditionalFormatting>
  <conditionalFormatting sqref="I552">
    <cfRule type="expression" dxfId="11829" priority="11131" stopIfTrue="1">
      <formula>$B552=""</formula>
    </cfRule>
  </conditionalFormatting>
  <conditionalFormatting sqref="I552">
    <cfRule type="expression" dxfId="11828" priority="11130" stopIfTrue="1">
      <formula>$B552=""</formula>
    </cfRule>
  </conditionalFormatting>
  <conditionalFormatting sqref="I552">
    <cfRule type="expression" dxfId="11827" priority="11129" stopIfTrue="1">
      <formula>$B552=""</formula>
    </cfRule>
  </conditionalFormatting>
  <conditionalFormatting sqref="I552">
    <cfRule type="expression" dxfId="11826" priority="11128" stopIfTrue="1">
      <formula>$B552=""</formula>
    </cfRule>
  </conditionalFormatting>
  <conditionalFormatting sqref="I552">
    <cfRule type="expression" dxfId="11825" priority="11127" stopIfTrue="1">
      <formula>$B552=""</formula>
    </cfRule>
  </conditionalFormatting>
  <conditionalFormatting sqref="I552">
    <cfRule type="expression" dxfId="11824" priority="11126" stopIfTrue="1">
      <formula>$B552=""</formula>
    </cfRule>
  </conditionalFormatting>
  <conditionalFormatting sqref="I552">
    <cfRule type="expression" dxfId="11823" priority="11125" stopIfTrue="1">
      <formula>$B552=""</formula>
    </cfRule>
  </conditionalFormatting>
  <conditionalFormatting sqref="I552">
    <cfRule type="expression" dxfId="11822" priority="11124" stopIfTrue="1">
      <formula>$B552=""</formula>
    </cfRule>
  </conditionalFormatting>
  <conditionalFormatting sqref="I552">
    <cfRule type="expression" dxfId="11821" priority="11123" stopIfTrue="1">
      <formula>$B552=""</formula>
    </cfRule>
  </conditionalFormatting>
  <conditionalFormatting sqref="I552">
    <cfRule type="expression" dxfId="11820" priority="11122" stopIfTrue="1">
      <formula>$B552=""</formula>
    </cfRule>
  </conditionalFormatting>
  <conditionalFormatting sqref="I552">
    <cfRule type="expression" dxfId="11819" priority="11121" stopIfTrue="1">
      <formula>$B552=""</formula>
    </cfRule>
  </conditionalFormatting>
  <conditionalFormatting sqref="I552">
    <cfRule type="expression" dxfId="11818" priority="11120" stopIfTrue="1">
      <formula>$B552=""</formula>
    </cfRule>
  </conditionalFormatting>
  <conditionalFormatting sqref="I552">
    <cfRule type="expression" dxfId="11817" priority="11119" stopIfTrue="1">
      <formula>$B552=""</formula>
    </cfRule>
  </conditionalFormatting>
  <conditionalFormatting sqref="I552">
    <cfRule type="expression" dxfId="11816" priority="11118" stopIfTrue="1">
      <formula>$B552=""</formula>
    </cfRule>
  </conditionalFormatting>
  <conditionalFormatting sqref="I552">
    <cfRule type="expression" dxfId="11815" priority="11117" stopIfTrue="1">
      <formula>$B552=""</formula>
    </cfRule>
  </conditionalFormatting>
  <conditionalFormatting sqref="I552">
    <cfRule type="expression" dxfId="11814" priority="11116" stopIfTrue="1">
      <formula>$B552=""</formula>
    </cfRule>
  </conditionalFormatting>
  <conditionalFormatting sqref="I552">
    <cfRule type="expression" dxfId="11813" priority="11115" stopIfTrue="1">
      <formula>$B552=""</formula>
    </cfRule>
  </conditionalFormatting>
  <conditionalFormatting sqref="I552">
    <cfRule type="expression" dxfId="11812" priority="11114" stopIfTrue="1">
      <formula>$B552=""</formula>
    </cfRule>
  </conditionalFormatting>
  <conditionalFormatting sqref="I552">
    <cfRule type="expression" dxfId="11811" priority="11113" stopIfTrue="1">
      <formula>$B552=""</formula>
    </cfRule>
  </conditionalFormatting>
  <conditionalFormatting sqref="I552">
    <cfRule type="expression" dxfId="11810" priority="11112" stopIfTrue="1">
      <formula>$B552=""</formula>
    </cfRule>
  </conditionalFormatting>
  <conditionalFormatting sqref="I552">
    <cfRule type="expression" dxfId="11809" priority="11111" stopIfTrue="1">
      <formula>$B552=""</formula>
    </cfRule>
  </conditionalFormatting>
  <conditionalFormatting sqref="I552">
    <cfRule type="expression" dxfId="11808" priority="11110" stopIfTrue="1">
      <formula>$B552=""</formula>
    </cfRule>
  </conditionalFormatting>
  <conditionalFormatting sqref="I552">
    <cfRule type="expression" dxfId="11807" priority="11109" stopIfTrue="1">
      <formula>$B552=""</formula>
    </cfRule>
  </conditionalFormatting>
  <conditionalFormatting sqref="I552">
    <cfRule type="expression" dxfId="11806" priority="11108" stopIfTrue="1">
      <formula>$B552=""</formula>
    </cfRule>
  </conditionalFormatting>
  <conditionalFormatting sqref="I552">
    <cfRule type="expression" dxfId="11805" priority="11107" stopIfTrue="1">
      <formula>$B552=""</formula>
    </cfRule>
  </conditionalFormatting>
  <conditionalFormatting sqref="I552">
    <cfRule type="expression" dxfId="11804" priority="11106" stopIfTrue="1">
      <formula>$B552=""</formula>
    </cfRule>
  </conditionalFormatting>
  <conditionalFormatting sqref="I552">
    <cfRule type="expression" dxfId="11803" priority="11105" stopIfTrue="1">
      <formula>$B552=""</formula>
    </cfRule>
  </conditionalFormatting>
  <conditionalFormatting sqref="I552">
    <cfRule type="expression" dxfId="11802" priority="11104" stopIfTrue="1">
      <formula>$B552=""</formula>
    </cfRule>
  </conditionalFormatting>
  <conditionalFormatting sqref="I552">
    <cfRule type="expression" dxfId="11801" priority="11103" stopIfTrue="1">
      <formula>$B552=""</formula>
    </cfRule>
  </conditionalFormatting>
  <conditionalFormatting sqref="I552">
    <cfRule type="expression" dxfId="11800" priority="11102" stopIfTrue="1">
      <formula>$B552=""</formula>
    </cfRule>
  </conditionalFormatting>
  <conditionalFormatting sqref="I552">
    <cfRule type="expression" dxfId="11799" priority="11101" stopIfTrue="1">
      <formula>$B552=""</formula>
    </cfRule>
  </conditionalFormatting>
  <conditionalFormatting sqref="I552">
    <cfRule type="expression" dxfId="11798" priority="11100" stopIfTrue="1">
      <formula>$B552=""</formula>
    </cfRule>
  </conditionalFormatting>
  <conditionalFormatting sqref="I552">
    <cfRule type="expression" dxfId="11797" priority="11099" stopIfTrue="1">
      <formula>$B552=""</formula>
    </cfRule>
  </conditionalFormatting>
  <conditionalFormatting sqref="I552">
    <cfRule type="expression" dxfId="11796" priority="11098" stopIfTrue="1">
      <formula>$B552=""</formula>
    </cfRule>
  </conditionalFormatting>
  <conditionalFormatting sqref="I552">
    <cfRule type="expression" dxfId="11795" priority="11097" stopIfTrue="1">
      <formula>$B552=""</formula>
    </cfRule>
  </conditionalFormatting>
  <conditionalFormatting sqref="I552">
    <cfRule type="expression" dxfId="11794" priority="11096" stopIfTrue="1">
      <formula>$B552=""</formula>
    </cfRule>
  </conditionalFormatting>
  <conditionalFormatting sqref="I552">
    <cfRule type="expression" dxfId="11793" priority="11095" stopIfTrue="1">
      <formula>$B552=""</formula>
    </cfRule>
  </conditionalFormatting>
  <conditionalFormatting sqref="I552">
    <cfRule type="expression" dxfId="11792" priority="11094" stopIfTrue="1">
      <formula>$B552=""</formula>
    </cfRule>
  </conditionalFormatting>
  <conditionalFormatting sqref="I552">
    <cfRule type="expression" dxfId="11791" priority="11093" stopIfTrue="1">
      <formula>$B552=""</formula>
    </cfRule>
  </conditionalFormatting>
  <conditionalFormatting sqref="I552">
    <cfRule type="expression" dxfId="11790" priority="11092" stopIfTrue="1">
      <formula>$B552=""</formula>
    </cfRule>
  </conditionalFormatting>
  <conditionalFormatting sqref="I552">
    <cfRule type="expression" dxfId="11789" priority="11091" stopIfTrue="1">
      <formula>$B552=""</formula>
    </cfRule>
  </conditionalFormatting>
  <conditionalFormatting sqref="I552">
    <cfRule type="expression" dxfId="11788" priority="11090" stopIfTrue="1">
      <formula>$B552=""</formula>
    </cfRule>
  </conditionalFormatting>
  <conditionalFormatting sqref="I552">
    <cfRule type="expression" dxfId="11787" priority="11089" stopIfTrue="1">
      <formula>$B552=""</formula>
    </cfRule>
  </conditionalFormatting>
  <conditionalFormatting sqref="I552">
    <cfRule type="expression" dxfId="11786" priority="11088" stopIfTrue="1">
      <formula>$B552=""</formula>
    </cfRule>
  </conditionalFormatting>
  <conditionalFormatting sqref="I552">
    <cfRule type="expression" dxfId="11785" priority="11087" stopIfTrue="1">
      <formula>$B552=""</formula>
    </cfRule>
  </conditionalFormatting>
  <conditionalFormatting sqref="I552">
    <cfRule type="expression" dxfId="11784" priority="11086" stopIfTrue="1">
      <formula>$B552=""</formula>
    </cfRule>
  </conditionalFormatting>
  <conditionalFormatting sqref="I552">
    <cfRule type="expression" dxfId="11783" priority="11085" stopIfTrue="1">
      <formula>$B552=""</formula>
    </cfRule>
  </conditionalFormatting>
  <conditionalFormatting sqref="I552">
    <cfRule type="expression" dxfId="11782" priority="11084" stopIfTrue="1">
      <formula>$B552=""</formula>
    </cfRule>
  </conditionalFormatting>
  <conditionalFormatting sqref="I552">
    <cfRule type="expression" dxfId="11781" priority="11083" stopIfTrue="1">
      <formula>$B552=""</formula>
    </cfRule>
  </conditionalFormatting>
  <conditionalFormatting sqref="I552">
    <cfRule type="expression" dxfId="11780" priority="11082" stopIfTrue="1">
      <formula>$B552=""</formula>
    </cfRule>
  </conditionalFormatting>
  <conditionalFormatting sqref="I552">
    <cfRule type="expression" dxfId="11779" priority="11081" stopIfTrue="1">
      <formula>$B552=""</formula>
    </cfRule>
  </conditionalFormatting>
  <conditionalFormatting sqref="I552">
    <cfRule type="expression" dxfId="11778" priority="11080" stopIfTrue="1">
      <formula>$B552=""</formula>
    </cfRule>
  </conditionalFormatting>
  <conditionalFormatting sqref="I552">
    <cfRule type="expression" dxfId="11777" priority="11079" stopIfTrue="1">
      <formula>$B552=""</formula>
    </cfRule>
  </conditionalFormatting>
  <conditionalFormatting sqref="I552">
    <cfRule type="expression" dxfId="11776" priority="11078" stopIfTrue="1">
      <formula>$B552=""</formula>
    </cfRule>
  </conditionalFormatting>
  <conditionalFormatting sqref="I552">
    <cfRule type="expression" dxfId="11775" priority="11077" stopIfTrue="1">
      <formula>$B552=""</formula>
    </cfRule>
  </conditionalFormatting>
  <conditionalFormatting sqref="I552">
    <cfRule type="expression" dxfId="11774" priority="11076" stopIfTrue="1">
      <formula>$B552=""</formula>
    </cfRule>
  </conditionalFormatting>
  <conditionalFormatting sqref="I552">
    <cfRule type="expression" dxfId="11773" priority="11075" stopIfTrue="1">
      <formula>$B552=""</formula>
    </cfRule>
  </conditionalFormatting>
  <conditionalFormatting sqref="I552">
    <cfRule type="expression" dxfId="11772" priority="11074" stopIfTrue="1">
      <formula>$B552=""</formula>
    </cfRule>
  </conditionalFormatting>
  <conditionalFormatting sqref="I552">
    <cfRule type="expression" dxfId="11771" priority="11073" stopIfTrue="1">
      <formula>$B552=""</formula>
    </cfRule>
  </conditionalFormatting>
  <conditionalFormatting sqref="I552">
    <cfRule type="expression" dxfId="11770" priority="11072" stopIfTrue="1">
      <formula>$B552=""</formula>
    </cfRule>
  </conditionalFormatting>
  <conditionalFormatting sqref="I552">
    <cfRule type="expression" dxfId="11769" priority="11071" stopIfTrue="1">
      <formula>$B552=""</formula>
    </cfRule>
  </conditionalFormatting>
  <conditionalFormatting sqref="I552">
    <cfRule type="expression" dxfId="11768" priority="11070" stopIfTrue="1">
      <formula>$B552=""</formula>
    </cfRule>
  </conditionalFormatting>
  <conditionalFormatting sqref="I552">
    <cfRule type="expression" dxfId="11767" priority="11069" stopIfTrue="1">
      <formula>$B552=""</formula>
    </cfRule>
  </conditionalFormatting>
  <conditionalFormatting sqref="I552">
    <cfRule type="expression" dxfId="11766" priority="11068" stopIfTrue="1">
      <formula>$B552=""</formula>
    </cfRule>
  </conditionalFormatting>
  <conditionalFormatting sqref="I552">
    <cfRule type="expression" dxfId="11765" priority="11067" stopIfTrue="1">
      <formula>$B552=""</formula>
    </cfRule>
  </conditionalFormatting>
  <conditionalFormatting sqref="I552">
    <cfRule type="expression" dxfId="11764" priority="11066" stopIfTrue="1">
      <formula>$B552=""</formula>
    </cfRule>
  </conditionalFormatting>
  <conditionalFormatting sqref="I552">
    <cfRule type="expression" dxfId="11763" priority="11065" stopIfTrue="1">
      <formula>$B552=""</formula>
    </cfRule>
  </conditionalFormatting>
  <conditionalFormatting sqref="I552">
    <cfRule type="expression" dxfId="11762" priority="11064" stopIfTrue="1">
      <formula>$B552=""</formula>
    </cfRule>
  </conditionalFormatting>
  <conditionalFormatting sqref="I552">
    <cfRule type="expression" dxfId="11761" priority="11063" stopIfTrue="1">
      <formula>$B552=""</formula>
    </cfRule>
  </conditionalFormatting>
  <conditionalFormatting sqref="I552">
    <cfRule type="expression" dxfId="11760" priority="11062" stopIfTrue="1">
      <formula>$B552=""</formula>
    </cfRule>
  </conditionalFormatting>
  <conditionalFormatting sqref="I552">
    <cfRule type="expression" dxfId="11759" priority="11061" stopIfTrue="1">
      <formula>$B552=""</formula>
    </cfRule>
  </conditionalFormatting>
  <conditionalFormatting sqref="I552">
    <cfRule type="expression" dxfId="11758" priority="11060" stopIfTrue="1">
      <formula>$B552=""</formula>
    </cfRule>
  </conditionalFormatting>
  <conditionalFormatting sqref="I552">
    <cfRule type="expression" dxfId="11757" priority="11059" stopIfTrue="1">
      <formula>$B552=""</formula>
    </cfRule>
  </conditionalFormatting>
  <conditionalFormatting sqref="I552">
    <cfRule type="expression" dxfId="11756" priority="11058" stopIfTrue="1">
      <formula>$B552=""</formula>
    </cfRule>
  </conditionalFormatting>
  <conditionalFormatting sqref="I552">
    <cfRule type="expression" dxfId="11755" priority="11057" stopIfTrue="1">
      <formula>$B552=""</formula>
    </cfRule>
  </conditionalFormatting>
  <conditionalFormatting sqref="I552">
    <cfRule type="expression" dxfId="11754" priority="11056" stopIfTrue="1">
      <formula>$B552=""</formula>
    </cfRule>
  </conditionalFormatting>
  <conditionalFormatting sqref="I552">
    <cfRule type="expression" dxfId="11753" priority="11055" stopIfTrue="1">
      <formula>$B552=""</formula>
    </cfRule>
  </conditionalFormatting>
  <conditionalFormatting sqref="I552">
    <cfRule type="expression" dxfId="11752" priority="11054" stopIfTrue="1">
      <formula>$B552=""</formula>
    </cfRule>
  </conditionalFormatting>
  <conditionalFormatting sqref="I552">
    <cfRule type="expression" dxfId="11751" priority="11053" stopIfTrue="1">
      <formula>$B552=""</formula>
    </cfRule>
  </conditionalFormatting>
  <conditionalFormatting sqref="I552">
    <cfRule type="expression" dxfId="11750" priority="11052" stopIfTrue="1">
      <formula>$B552=""</formula>
    </cfRule>
  </conditionalFormatting>
  <conditionalFormatting sqref="I552">
    <cfRule type="expression" dxfId="11749" priority="11051" stopIfTrue="1">
      <formula>$B552=""</formula>
    </cfRule>
  </conditionalFormatting>
  <conditionalFormatting sqref="I552">
    <cfRule type="expression" dxfId="11748" priority="11050" stopIfTrue="1">
      <formula>$B552=""</formula>
    </cfRule>
  </conditionalFormatting>
  <conditionalFormatting sqref="I552">
    <cfRule type="expression" dxfId="11747" priority="11049" stopIfTrue="1">
      <formula>$B552=""</formula>
    </cfRule>
  </conditionalFormatting>
  <conditionalFormatting sqref="I552">
    <cfRule type="expression" dxfId="11746" priority="11048" stopIfTrue="1">
      <formula>$B552=""</formula>
    </cfRule>
  </conditionalFormatting>
  <conditionalFormatting sqref="I552">
    <cfRule type="expression" dxfId="11745" priority="11047" stopIfTrue="1">
      <formula>$B552=""</formula>
    </cfRule>
  </conditionalFormatting>
  <conditionalFormatting sqref="I552">
    <cfRule type="expression" dxfId="11744" priority="11046" stopIfTrue="1">
      <formula>$B552=""</formula>
    </cfRule>
  </conditionalFormatting>
  <conditionalFormatting sqref="I552">
    <cfRule type="expression" dxfId="11743" priority="11045" stopIfTrue="1">
      <formula>$B552=""</formula>
    </cfRule>
  </conditionalFormatting>
  <conditionalFormatting sqref="I552">
    <cfRule type="expression" dxfId="11742" priority="11044" stopIfTrue="1">
      <formula>$B552=""</formula>
    </cfRule>
  </conditionalFormatting>
  <conditionalFormatting sqref="I552">
    <cfRule type="expression" dxfId="11741" priority="11043" stopIfTrue="1">
      <formula>$B552=""</formula>
    </cfRule>
  </conditionalFormatting>
  <conditionalFormatting sqref="I552">
    <cfRule type="expression" dxfId="11740" priority="11042" stopIfTrue="1">
      <formula>$B552=""</formula>
    </cfRule>
  </conditionalFormatting>
  <conditionalFormatting sqref="I552">
    <cfRule type="expression" dxfId="11739" priority="11041" stopIfTrue="1">
      <formula>$B552=""</formula>
    </cfRule>
  </conditionalFormatting>
  <conditionalFormatting sqref="I552">
    <cfRule type="expression" dxfId="11738" priority="11040" stopIfTrue="1">
      <formula>$B552=""</formula>
    </cfRule>
  </conditionalFormatting>
  <conditionalFormatting sqref="I552">
    <cfRule type="expression" dxfId="11737" priority="11039" stopIfTrue="1">
      <formula>$B552=""</formula>
    </cfRule>
  </conditionalFormatting>
  <conditionalFormatting sqref="I552">
    <cfRule type="expression" dxfId="11736" priority="11038" stopIfTrue="1">
      <formula>$B552=""</formula>
    </cfRule>
  </conditionalFormatting>
  <conditionalFormatting sqref="I552">
    <cfRule type="expression" dxfId="11735" priority="11037" stopIfTrue="1">
      <formula>$B552=""</formula>
    </cfRule>
  </conditionalFormatting>
  <conditionalFormatting sqref="I552">
    <cfRule type="expression" dxfId="11734" priority="11036" stopIfTrue="1">
      <formula>$B552=""</formula>
    </cfRule>
  </conditionalFormatting>
  <conditionalFormatting sqref="I552">
    <cfRule type="expression" dxfId="11733" priority="11035" stopIfTrue="1">
      <formula>$B552=""</formula>
    </cfRule>
  </conditionalFormatting>
  <conditionalFormatting sqref="I552">
    <cfRule type="expression" dxfId="11732" priority="11034" stopIfTrue="1">
      <formula>$B552=""</formula>
    </cfRule>
  </conditionalFormatting>
  <conditionalFormatting sqref="I552">
    <cfRule type="expression" dxfId="11731" priority="11033" stopIfTrue="1">
      <formula>$B552=""</formula>
    </cfRule>
  </conditionalFormatting>
  <conditionalFormatting sqref="I552">
    <cfRule type="expression" dxfId="11730" priority="11032" stopIfTrue="1">
      <formula>$B552=""</formula>
    </cfRule>
  </conditionalFormatting>
  <conditionalFormatting sqref="I552">
    <cfRule type="expression" dxfId="11729" priority="11031" stopIfTrue="1">
      <formula>$B552=""</formula>
    </cfRule>
  </conditionalFormatting>
  <conditionalFormatting sqref="I552">
    <cfRule type="expression" dxfId="11728" priority="11030" stopIfTrue="1">
      <formula>$B552=""</formula>
    </cfRule>
  </conditionalFormatting>
  <conditionalFormatting sqref="I552">
    <cfRule type="expression" dxfId="11727" priority="11029" stopIfTrue="1">
      <formula>$B552=""</formula>
    </cfRule>
  </conditionalFormatting>
  <conditionalFormatting sqref="I552">
    <cfRule type="expression" dxfId="11726" priority="11028" stopIfTrue="1">
      <formula>$B552=""</formula>
    </cfRule>
  </conditionalFormatting>
  <conditionalFormatting sqref="I552">
    <cfRule type="expression" dxfId="11725" priority="11027" stopIfTrue="1">
      <formula>$B552=""</formula>
    </cfRule>
  </conditionalFormatting>
  <conditionalFormatting sqref="I552">
    <cfRule type="expression" dxfId="11724" priority="11026" stopIfTrue="1">
      <formula>$B552=""</formula>
    </cfRule>
  </conditionalFormatting>
  <conditionalFormatting sqref="I552">
    <cfRule type="expression" dxfId="11723" priority="11025" stopIfTrue="1">
      <formula>$B552=""</formula>
    </cfRule>
  </conditionalFormatting>
  <conditionalFormatting sqref="I552">
    <cfRule type="expression" dxfId="11722" priority="11024" stopIfTrue="1">
      <formula>$B552=""</formula>
    </cfRule>
  </conditionalFormatting>
  <conditionalFormatting sqref="I552">
    <cfRule type="expression" dxfId="11721" priority="11023" stopIfTrue="1">
      <formula>$B552=""</formula>
    </cfRule>
  </conditionalFormatting>
  <conditionalFormatting sqref="I552">
    <cfRule type="expression" dxfId="11720" priority="11022" stopIfTrue="1">
      <formula>$B552=""</formula>
    </cfRule>
  </conditionalFormatting>
  <conditionalFormatting sqref="I552">
    <cfRule type="expression" dxfId="11719" priority="11021" stopIfTrue="1">
      <formula>$B552=""</formula>
    </cfRule>
  </conditionalFormatting>
  <conditionalFormatting sqref="I552">
    <cfRule type="expression" dxfId="11718" priority="11020" stopIfTrue="1">
      <formula>$B552=""</formula>
    </cfRule>
  </conditionalFormatting>
  <conditionalFormatting sqref="I552">
    <cfRule type="expression" dxfId="11717" priority="11019" stopIfTrue="1">
      <formula>$B552=""</formula>
    </cfRule>
  </conditionalFormatting>
  <conditionalFormatting sqref="I552">
    <cfRule type="expression" dxfId="11716" priority="11018" stopIfTrue="1">
      <formula>$B552=""</formula>
    </cfRule>
  </conditionalFormatting>
  <conditionalFormatting sqref="I552">
    <cfRule type="expression" dxfId="11715" priority="11017" stopIfTrue="1">
      <formula>$B552=""</formula>
    </cfRule>
  </conditionalFormatting>
  <conditionalFormatting sqref="I552">
    <cfRule type="expression" dxfId="11714" priority="11016" stopIfTrue="1">
      <formula>$B552=""</formula>
    </cfRule>
  </conditionalFormatting>
  <conditionalFormatting sqref="I552">
    <cfRule type="expression" dxfId="11713" priority="11015" stopIfTrue="1">
      <formula>$B552=""</formula>
    </cfRule>
  </conditionalFormatting>
  <conditionalFormatting sqref="I552">
    <cfRule type="expression" dxfId="11712" priority="11014" stopIfTrue="1">
      <formula>$B552=""</formula>
    </cfRule>
  </conditionalFormatting>
  <conditionalFormatting sqref="I552">
    <cfRule type="expression" dxfId="11711" priority="11013" stopIfTrue="1">
      <formula>$B552=""</formula>
    </cfRule>
  </conditionalFormatting>
  <conditionalFormatting sqref="I552">
    <cfRule type="expression" dxfId="11710" priority="11012" stopIfTrue="1">
      <formula>$B552=""</formula>
    </cfRule>
  </conditionalFormatting>
  <conditionalFormatting sqref="I552">
    <cfRule type="expression" dxfId="11709" priority="11011" stopIfTrue="1">
      <formula>$B552=""</formula>
    </cfRule>
  </conditionalFormatting>
  <conditionalFormatting sqref="I552">
    <cfRule type="expression" dxfId="11708" priority="11010" stopIfTrue="1">
      <formula>$B552=""</formula>
    </cfRule>
  </conditionalFormatting>
  <conditionalFormatting sqref="I552">
    <cfRule type="expression" dxfId="11707" priority="11009" stopIfTrue="1">
      <formula>$B552=""</formula>
    </cfRule>
  </conditionalFormatting>
  <conditionalFormatting sqref="I552">
    <cfRule type="expression" dxfId="11706" priority="11008" stopIfTrue="1">
      <formula>$B552=""</formula>
    </cfRule>
  </conditionalFormatting>
  <conditionalFormatting sqref="I552">
    <cfRule type="expression" dxfId="11705" priority="11007" stopIfTrue="1">
      <formula>$B552=""</formula>
    </cfRule>
  </conditionalFormatting>
  <conditionalFormatting sqref="I552">
    <cfRule type="expression" dxfId="11704" priority="11006" stopIfTrue="1">
      <formula>$B552=""</formula>
    </cfRule>
  </conditionalFormatting>
  <conditionalFormatting sqref="I552">
    <cfRule type="expression" dxfId="11703" priority="11005" stopIfTrue="1">
      <formula>$B552=""</formula>
    </cfRule>
  </conditionalFormatting>
  <conditionalFormatting sqref="I552">
    <cfRule type="expression" dxfId="11702" priority="11004" stopIfTrue="1">
      <formula>$B552=""</formula>
    </cfRule>
  </conditionalFormatting>
  <conditionalFormatting sqref="I552">
    <cfRule type="expression" dxfId="11701" priority="11003" stopIfTrue="1">
      <formula>$B552=""</formula>
    </cfRule>
  </conditionalFormatting>
  <conditionalFormatting sqref="I552">
    <cfRule type="expression" dxfId="11700" priority="11002" stopIfTrue="1">
      <formula>$B552=""</formula>
    </cfRule>
  </conditionalFormatting>
  <conditionalFormatting sqref="I552">
    <cfRule type="expression" dxfId="11699" priority="11001" stopIfTrue="1">
      <formula>$B552=""</formula>
    </cfRule>
  </conditionalFormatting>
  <conditionalFormatting sqref="I552">
    <cfRule type="expression" dxfId="11698" priority="11000" stopIfTrue="1">
      <formula>$B552=""</formula>
    </cfRule>
  </conditionalFormatting>
  <conditionalFormatting sqref="I552">
    <cfRule type="expression" dxfId="11697" priority="10999" stopIfTrue="1">
      <formula>$B552=""</formula>
    </cfRule>
  </conditionalFormatting>
  <conditionalFormatting sqref="I552">
    <cfRule type="expression" dxfId="11696" priority="10998" stopIfTrue="1">
      <formula>$B552=""</formula>
    </cfRule>
  </conditionalFormatting>
  <conditionalFormatting sqref="I552">
    <cfRule type="expression" dxfId="11695" priority="10997" stopIfTrue="1">
      <formula>$B552=""</formula>
    </cfRule>
  </conditionalFormatting>
  <conditionalFormatting sqref="I552">
    <cfRule type="expression" dxfId="11694" priority="10996" stopIfTrue="1">
      <formula>$B552=""</formula>
    </cfRule>
  </conditionalFormatting>
  <conditionalFormatting sqref="I552">
    <cfRule type="expression" dxfId="11693" priority="10995" stopIfTrue="1">
      <formula>$B552=""</formula>
    </cfRule>
  </conditionalFormatting>
  <conditionalFormatting sqref="I552">
    <cfRule type="expression" dxfId="11692" priority="10994" stopIfTrue="1">
      <formula>$B552=""</formula>
    </cfRule>
  </conditionalFormatting>
  <conditionalFormatting sqref="I552">
    <cfRule type="expression" dxfId="11691" priority="10993" stopIfTrue="1">
      <formula>$B552=""</formula>
    </cfRule>
  </conditionalFormatting>
  <conditionalFormatting sqref="I552">
    <cfRule type="expression" dxfId="11690" priority="10992" stopIfTrue="1">
      <formula>$B552=""</formula>
    </cfRule>
  </conditionalFormatting>
  <conditionalFormatting sqref="I552">
    <cfRule type="expression" dxfId="11689" priority="10991" stopIfTrue="1">
      <formula>$B552=""</formula>
    </cfRule>
  </conditionalFormatting>
  <conditionalFormatting sqref="I552">
    <cfRule type="expression" dxfId="11688" priority="10990" stopIfTrue="1">
      <formula>$B552=""</formula>
    </cfRule>
  </conditionalFormatting>
  <conditionalFormatting sqref="I552">
    <cfRule type="expression" dxfId="11687" priority="10989" stopIfTrue="1">
      <formula>$B552=""</formula>
    </cfRule>
  </conditionalFormatting>
  <conditionalFormatting sqref="I552">
    <cfRule type="expression" dxfId="11686" priority="10988" stopIfTrue="1">
      <formula>$B552=""</formula>
    </cfRule>
  </conditionalFormatting>
  <conditionalFormatting sqref="I552">
    <cfRule type="expression" dxfId="11685" priority="10987" stopIfTrue="1">
      <formula>$B552=""</formula>
    </cfRule>
  </conditionalFormatting>
  <conditionalFormatting sqref="I552">
    <cfRule type="expression" dxfId="11684" priority="10986" stopIfTrue="1">
      <formula>$B552=""</formula>
    </cfRule>
  </conditionalFormatting>
  <conditionalFormatting sqref="I552">
    <cfRule type="expression" dxfId="11683" priority="10985" stopIfTrue="1">
      <formula>$B552=""</formula>
    </cfRule>
  </conditionalFormatting>
  <conditionalFormatting sqref="I552">
    <cfRule type="expression" dxfId="11682" priority="10984" stopIfTrue="1">
      <formula>$B552=""</formula>
    </cfRule>
  </conditionalFormatting>
  <conditionalFormatting sqref="I557:I567">
    <cfRule type="expression" dxfId="11681" priority="10983" stopIfTrue="1">
      <formula>$B557=""</formula>
    </cfRule>
  </conditionalFormatting>
  <conditionalFormatting sqref="I557:I567">
    <cfRule type="expression" dxfId="11680" priority="10982" stopIfTrue="1">
      <formula>$B557=""</formula>
    </cfRule>
  </conditionalFormatting>
  <conditionalFormatting sqref="I557:I567">
    <cfRule type="expression" dxfId="11679" priority="10981" stopIfTrue="1">
      <formula>$B557=""</formula>
    </cfRule>
  </conditionalFormatting>
  <conditionalFormatting sqref="I557:I567">
    <cfRule type="expression" dxfId="11678" priority="10980" stopIfTrue="1">
      <formula>$B557=""</formula>
    </cfRule>
  </conditionalFormatting>
  <conditionalFormatting sqref="I557:I567">
    <cfRule type="expression" dxfId="11677" priority="10979" stopIfTrue="1">
      <formula>$B557=""</formula>
    </cfRule>
  </conditionalFormatting>
  <conditionalFormatting sqref="I557:I567">
    <cfRule type="expression" dxfId="11676" priority="10978" stopIfTrue="1">
      <formula>$B557=""</formula>
    </cfRule>
  </conditionalFormatting>
  <conditionalFormatting sqref="I557:I567">
    <cfRule type="expression" dxfId="11675" priority="10977" stopIfTrue="1">
      <formula>$B557=""</formula>
    </cfRule>
  </conditionalFormatting>
  <conditionalFormatting sqref="I557:I567">
    <cfRule type="expression" dxfId="11674" priority="10976" stopIfTrue="1">
      <formula>$B557=""</formula>
    </cfRule>
  </conditionalFormatting>
  <conditionalFormatting sqref="I557:I567">
    <cfRule type="expression" dxfId="11673" priority="10975" stopIfTrue="1">
      <formula>$B557=""</formula>
    </cfRule>
  </conditionalFormatting>
  <conditionalFormatting sqref="I557:I567">
    <cfRule type="expression" dxfId="11672" priority="10974" stopIfTrue="1">
      <formula>$B557=""</formula>
    </cfRule>
  </conditionalFormatting>
  <conditionalFormatting sqref="I557:I567">
    <cfRule type="expression" dxfId="11671" priority="10973" stopIfTrue="1">
      <formula>$B557=""</formula>
    </cfRule>
  </conditionalFormatting>
  <conditionalFormatting sqref="I557:I567">
    <cfRule type="expression" dxfId="11670" priority="10972" stopIfTrue="1">
      <formula>$B557=""</formula>
    </cfRule>
  </conditionalFormatting>
  <conditionalFormatting sqref="I557:I567">
    <cfRule type="expression" dxfId="11669" priority="10971" stopIfTrue="1">
      <formula>$B557=""</formula>
    </cfRule>
  </conditionalFormatting>
  <conditionalFormatting sqref="I557:I567">
    <cfRule type="expression" dxfId="11668" priority="10970" stopIfTrue="1">
      <formula>$B557=""</formula>
    </cfRule>
  </conditionalFormatting>
  <conditionalFormatting sqref="I557:I567">
    <cfRule type="expression" dxfId="11667" priority="10969" stopIfTrue="1">
      <formula>$B557=""</formula>
    </cfRule>
  </conditionalFormatting>
  <conditionalFormatting sqref="I557:I567">
    <cfRule type="expression" dxfId="11666" priority="10968" stopIfTrue="1">
      <formula>$B557=""</formula>
    </cfRule>
  </conditionalFormatting>
  <conditionalFormatting sqref="I557:I567">
    <cfRule type="expression" dxfId="11665" priority="10967" stopIfTrue="1">
      <formula>$B557=""</formula>
    </cfRule>
  </conditionalFormatting>
  <conditionalFormatting sqref="I557:I567">
    <cfRule type="expression" dxfId="11664" priority="10966" stopIfTrue="1">
      <formula>$B557=""</formula>
    </cfRule>
  </conditionalFormatting>
  <conditionalFormatting sqref="I557:I567">
    <cfRule type="expression" dxfId="11663" priority="10965" stopIfTrue="1">
      <formula>$B557=""</formula>
    </cfRule>
  </conditionalFormatting>
  <conditionalFormatting sqref="I557:I567">
    <cfRule type="expression" dxfId="11662" priority="10964" stopIfTrue="1">
      <formula>$B557=""</formula>
    </cfRule>
  </conditionalFormatting>
  <conditionalFormatting sqref="I557:I567">
    <cfRule type="expression" dxfId="11661" priority="10963" stopIfTrue="1">
      <formula>$B557=""</formula>
    </cfRule>
  </conditionalFormatting>
  <conditionalFormatting sqref="I557:I567">
    <cfRule type="expression" dxfId="11660" priority="10962" stopIfTrue="1">
      <formula>$B557=""</formula>
    </cfRule>
  </conditionalFormatting>
  <conditionalFormatting sqref="I557:I567">
    <cfRule type="expression" dxfId="11659" priority="10961" stopIfTrue="1">
      <formula>$B557=""</formula>
    </cfRule>
  </conditionalFormatting>
  <conditionalFormatting sqref="I557:I567">
    <cfRule type="expression" dxfId="11658" priority="10960" stopIfTrue="1">
      <formula>$B557=""</formula>
    </cfRule>
  </conditionalFormatting>
  <conditionalFormatting sqref="I559:I569">
    <cfRule type="expression" dxfId="11657" priority="10959" stopIfTrue="1">
      <formula>$B559=""</formula>
    </cfRule>
  </conditionalFormatting>
  <conditionalFormatting sqref="I559:I569">
    <cfRule type="expression" dxfId="11656" priority="10958" stopIfTrue="1">
      <formula>$B559=""</formula>
    </cfRule>
  </conditionalFormatting>
  <conditionalFormatting sqref="I559:I569">
    <cfRule type="expression" dxfId="11655" priority="10957" stopIfTrue="1">
      <formula>$B559=""</formula>
    </cfRule>
  </conditionalFormatting>
  <conditionalFormatting sqref="I559:I569">
    <cfRule type="expression" dxfId="11654" priority="10956" stopIfTrue="1">
      <formula>$B559=""</formula>
    </cfRule>
  </conditionalFormatting>
  <conditionalFormatting sqref="I559:I569">
    <cfRule type="expression" dxfId="11653" priority="10955" stopIfTrue="1">
      <formula>$B559=""</formula>
    </cfRule>
  </conditionalFormatting>
  <conditionalFormatting sqref="I559:I569">
    <cfRule type="expression" dxfId="11652" priority="10954" stopIfTrue="1">
      <formula>$B559=""</formula>
    </cfRule>
  </conditionalFormatting>
  <conditionalFormatting sqref="I559:I569">
    <cfRule type="expression" dxfId="11651" priority="10953" stopIfTrue="1">
      <formula>$B559=""</formula>
    </cfRule>
  </conditionalFormatting>
  <conditionalFormatting sqref="I559:I569">
    <cfRule type="expression" dxfId="11650" priority="10952" stopIfTrue="1">
      <formula>$B559=""</formula>
    </cfRule>
  </conditionalFormatting>
  <conditionalFormatting sqref="I559:I569">
    <cfRule type="expression" dxfId="11649" priority="10951" stopIfTrue="1">
      <formula>$B559=""</formula>
    </cfRule>
  </conditionalFormatting>
  <conditionalFormatting sqref="I559:I569">
    <cfRule type="expression" dxfId="11648" priority="10950" stopIfTrue="1">
      <formula>$B559=""</formula>
    </cfRule>
  </conditionalFormatting>
  <conditionalFormatting sqref="I559:I569">
    <cfRule type="expression" dxfId="11647" priority="10949" stopIfTrue="1">
      <formula>$B559=""</formula>
    </cfRule>
  </conditionalFormatting>
  <conditionalFormatting sqref="I559:I569">
    <cfRule type="expression" dxfId="11646" priority="10948" stopIfTrue="1">
      <formula>$B559=""</formula>
    </cfRule>
  </conditionalFormatting>
  <conditionalFormatting sqref="I559:I569">
    <cfRule type="expression" dxfId="11645" priority="10947" stopIfTrue="1">
      <formula>$B559=""</formula>
    </cfRule>
  </conditionalFormatting>
  <conditionalFormatting sqref="I559:I569">
    <cfRule type="expression" dxfId="11644" priority="10946" stopIfTrue="1">
      <formula>$B559=""</formula>
    </cfRule>
  </conditionalFormatting>
  <conditionalFormatting sqref="I559:I569">
    <cfRule type="expression" dxfId="11643" priority="10945" stopIfTrue="1">
      <formula>$B559=""</formula>
    </cfRule>
  </conditionalFormatting>
  <conditionalFormatting sqref="I559:I569">
    <cfRule type="expression" dxfId="11642" priority="10944" stopIfTrue="1">
      <formula>$B559=""</formula>
    </cfRule>
  </conditionalFormatting>
  <conditionalFormatting sqref="I559:I569">
    <cfRule type="expression" dxfId="11641" priority="10943" stopIfTrue="1">
      <formula>$B559=""</formula>
    </cfRule>
  </conditionalFormatting>
  <conditionalFormatting sqref="I559:I569">
    <cfRule type="expression" dxfId="11640" priority="10942" stopIfTrue="1">
      <formula>$B559=""</formula>
    </cfRule>
  </conditionalFormatting>
  <conditionalFormatting sqref="I559:I569">
    <cfRule type="expression" dxfId="11639" priority="10941" stopIfTrue="1">
      <formula>$B559=""</formula>
    </cfRule>
  </conditionalFormatting>
  <conditionalFormatting sqref="I559:I569">
    <cfRule type="expression" dxfId="11638" priority="10940" stopIfTrue="1">
      <formula>$B559=""</formula>
    </cfRule>
  </conditionalFormatting>
  <conditionalFormatting sqref="I559:I569">
    <cfRule type="expression" dxfId="11637" priority="10939" stopIfTrue="1">
      <formula>$B559=""</formula>
    </cfRule>
  </conditionalFormatting>
  <conditionalFormatting sqref="I559:I569">
    <cfRule type="expression" dxfId="11636" priority="10938" stopIfTrue="1">
      <formula>$B559=""</formula>
    </cfRule>
  </conditionalFormatting>
  <conditionalFormatting sqref="I559:I569">
    <cfRule type="expression" dxfId="11635" priority="10937" stopIfTrue="1">
      <formula>$B559=""</formula>
    </cfRule>
  </conditionalFormatting>
  <conditionalFormatting sqref="I559:I569">
    <cfRule type="expression" dxfId="11634" priority="10936" stopIfTrue="1">
      <formula>$B559=""</formula>
    </cfRule>
  </conditionalFormatting>
  <conditionalFormatting sqref="I559:I569">
    <cfRule type="expression" dxfId="11633" priority="10935" stopIfTrue="1">
      <formula>$B559=""</formula>
    </cfRule>
  </conditionalFormatting>
  <conditionalFormatting sqref="I559:I569">
    <cfRule type="expression" dxfId="11632" priority="10934" stopIfTrue="1">
      <formula>$B559=""</formula>
    </cfRule>
  </conditionalFormatting>
  <conditionalFormatting sqref="I559:I569">
    <cfRule type="expression" dxfId="11631" priority="10933" stopIfTrue="1">
      <formula>$B559=""</formula>
    </cfRule>
  </conditionalFormatting>
  <conditionalFormatting sqref="D576:M598">
    <cfRule type="expression" dxfId="11630" priority="10932" stopIfTrue="1">
      <formula>$B576=""</formula>
    </cfRule>
  </conditionalFormatting>
  <conditionalFormatting sqref="M576:M598">
    <cfRule type="expression" dxfId="11629" priority="10931" stopIfTrue="1">
      <formula>$B576=""</formula>
    </cfRule>
  </conditionalFormatting>
  <conditionalFormatting sqref="I589:I593 I576:I579">
    <cfRule type="expression" dxfId="11628" priority="10930" stopIfTrue="1">
      <formula>$B576=""</formula>
    </cfRule>
  </conditionalFormatting>
  <conditionalFormatting sqref="I589:I593 I576:I579">
    <cfRule type="expression" dxfId="11627" priority="10929" stopIfTrue="1">
      <formula>$B576=""</formula>
    </cfRule>
  </conditionalFormatting>
  <conditionalFormatting sqref="K576:K598">
    <cfRule type="expression" dxfId="11626" priority="10928" stopIfTrue="1">
      <formula>$B576=""</formula>
    </cfRule>
  </conditionalFormatting>
  <conditionalFormatting sqref="K576:K598">
    <cfRule type="expression" dxfId="11625" priority="10927" stopIfTrue="1">
      <formula>$B576=""</formula>
    </cfRule>
  </conditionalFormatting>
  <conditionalFormatting sqref="K576:K598">
    <cfRule type="expression" dxfId="11624" priority="10926" stopIfTrue="1">
      <formula>$B576=""</formula>
    </cfRule>
  </conditionalFormatting>
  <conditionalFormatting sqref="K576:K598">
    <cfRule type="expression" dxfId="11623" priority="10925" stopIfTrue="1">
      <formula>$B576=""</formula>
    </cfRule>
  </conditionalFormatting>
  <conditionalFormatting sqref="K576:K598">
    <cfRule type="expression" dxfId="11622" priority="10924" stopIfTrue="1">
      <formula>$B576=""</formula>
    </cfRule>
  </conditionalFormatting>
  <conditionalFormatting sqref="K576:K598">
    <cfRule type="expression" dxfId="11621" priority="10923" stopIfTrue="1">
      <formula>$B576=""</formula>
    </cfRule>
  </conditionalFormatting>
  <conditionalFormatting sqref="K576:K598">
    <cfRule type="expression" dxfId="11620" priority="10922" stopIfTrue="1">
      <formula>$B576=""</formula>
    </cfRule>
  </conditionalFormatting>
  <conditionalFormatting sqref="K576:K598">
    <cfRule type="expression" dxfId="11619" priority="10921" stopIfTrue="1">
      <formula>$B576=""</formula>
    </cfRule>
  </conditionalFormatting>
  <conditionalFormatting sqref="K576:K598">
    <cfRule type="expression" dxfId="11618" priority="10920" stopIfTrue="1">
      <formula>$B576=""</formula>
    </cfRule>
  </conditionalFormatting>
  <conditionalFormatting sqref="K576:K598">
    <cfRule type="expression" dxfId="11617" priority="10919" stopIfTrue="1">
      <formula>$B576=""</formula>
    </cfRule>
  </conditionalFormatting>
  <conditionalFormatting sqref="K576:K598">
    <cfRule type="expression" dxfId="11616" priority="10918" stopIfTrue="1">
      <formula>$B576=""</formula>
    </cfRule>
  </conditionalFormatting>
  <conditionalFormatting sqref="K576:K598">
    <cfRule type="expression" dxfId="11615" priority="10917" stopIfTrue="1">
      <formula>$B576=""</formula>
    </cfRule>
  </conditionalFormatting>
  <conditionalFormatting sqref="K576:K598">
    <cfRule type="expression" dxfId="11614" priority="10916" stopIfTrue="1">
      <formula>$B576=""</formula>
    </cfRule>
  </conditionalFormatting>
  <conditionalFormatting sqref="K576:K598">
    <cfRule type="expression" dxfId="11613" priority="10915" stopIfTrue="1">
      <formula>$B576=""</formula>
    </cfRule>
  </conditionalFormatting>
  <conditionalFormatting sqref="K576:K598">
    <cfRule type="expression" dxfId="11612" priority="10914" stopIfTrue="1">
      <formula>$B576=""</formula>
    </cfRule>
  </conditionalFormatting>
  <conditionalFormatting sqref="K576:K598">
    <cfRule type="expression" dxfId="11611" priority="10913" stopIfTrue="1">
      <formula>$B576=""</formula>
    </cfRule>
  </conditionalFormatting>
  <conditionalFormatting sqref="K576:K598">
    <cfRule type="expression" dxfId="11610" priority="10912" stopIfTrue="1">
      <formula>$B576=""</formula>
    </cfRule>
  </conditionalFormatting>
  <conditionalFormatting sqref="K576:K598">
    <cfRule type="expression" dxfId="11609" priority="10911" stopIfTrue="1">
      <formula>$B576=""</formula>
    </cfRule>
  </conditionalFormatting>
  <conditionalFormatting sqref="D576:H580">
    <cfRule type="expression" dxfId="11608" priority="10910" stopIfTrue="1">
      <formula>$B576=""</formula>
    </cfRule>
  </conditionalFormatting>
  <conditionalFormatting sqref="I576:I583">
    <cfRule type="expression" dxfId="11607" priority="10909" stopIfTrue="1">
      <formula>$B576=""</formula>
    </cfRule>
  </conditionalFormatting>
  <conditionalFormatting sqref="I576:I583">
    <cfRule type="expression" dxfId="11606" priority="10908" stopIfTrue="1">
      <formula>$B576=""</formula>
    </cfRule>
  </conditionalFormatting>
  <conditionalFormatting sqref="I576:I583">
    <cfRule type="expression" dxfId="11605" priority="10907" stopIfTrue="1">
      <formula>$B576=""</formula>
    </cfRule>
  </conditionalFormatting>
  <conditionalFormatting sqref="J576:M580 K581:K598 M581:M598">
    <cfRule type="expression" dxfId="11604" priority="10906" stopIfTrue="1">
      <formula>$B576=""</formula>
    </cfRule>
  </conditionalFormatting>
  <conditionalFormatting sqref="I581:I583 K581:K598 M581:M598 D576:M580">
    <cfRule type="expression" dxfId="11603" priority="10905" stopIfTrue="1">
      <formula>$B576=""</formula>
    </cfRule>
  </conditionalFormatting>
  <conditionalFormatting sqref="I581:I583 K581:K598 M581:M598 D576:M580">
    <cfRule type="expression" dxfId="11602" priority="10904" stopIfTrue="1">
      <formula>$B576=""</formula>
    </cfRule>
  </conditionalFormatting>
  <conditionalFormatting sqref="I576:I583">
    <cfRule type="expression" dxfId="11601" priority="10903" stopIfTrue="1">
      <formula>$B576=""</formula>
    </cfRule>
  </conditionalFormatting>
  <conditionalFormatting sqref="D576:H580">
    <cfRule type="expression" dxfId="11600" priority="10902" stopIfTrue="1">
      <formula>$B576=""</formula>
    </cfRule>
  </conditionalFormatting>
  <conditionalFormatting sqref="J576:M576 K577:K598 M577:M598">
    <cfRule type="expression" dxfId="11599" priority="10901" stopIfTrue="1">
      <formula>$B576=""</formula>
    </cfRule>
  </conditionalFormatting>
  <conditionalFormatting sqref="J577:M578 K588:K589">
    <cfRule type="expression" dxfId="11598" priority="10900" stopIfTrue="1">
      <formula>$B577=""</formula>
    </cfRule>
  </conditionalFormatting>
  <conditionalFormatting sqref="J576:M576 K577:K598 M577:M598">
    <cfRule type="expression" dxfId="11597" priority="10899" stopIfTrue="1">
      <formula>$B576=""</formula>
    </cfRule>
  </conditionalFormatting>
  <conditionalFormatting sqref="J577:M577 K588">
    <cfRule type="expression" dxfId="11596" priority="10898" stopIfTrue="1">
      <formula>$B577=""</formula>
    </cfRule>
  </conditionalFormatting>
  <conditionalFormatting sqref="I578">
    <cfRule type="expression" dxfId="11595" priority="10897" stopIfTrue="1">
      <formula>$B578=""</formula>
    </cfRule>
  </conditionalFormatting>
  <conditionalFormatting sqref="I578">
    <cfRule type="expression" dxfId="11594" priority="10896" stopIfTrue="1">
      <formula>$B578=""</formula>
    </cfRule>
  </conditionalFormatting>
  <conditionalFormatting sqref="I578">
    <cfRule type="expression" dxfId="11593" priority="10895" stopIfTrue="1">
      <formula>$B578=""</formula>
    </cfRule>
  </conditionalFormatting>
  <conditionalFormatting sqref="D578:H578">
    <cfRule type="expression" dxfId="11592" priority="10894" stopIfTrue="1">
      <formula>$B578=""</formula>
    </cfRule>
  </conditionalFormatting>
  <conditionalFormatting sqref="J578:M578 K589">
    <cfRule type="expression" dxfId="11591" priority="10893" stopIfTrue="1">
      <formula>$B578=""</formula>
    </cfRule>
  </conditionalFormatting>
  <conditionalFormatting sqref="I578">
    <cfRule type="expression" dxfId="11590" priority="10892" stopIfTrue="1">
      <formula>$B578=""</formula>
    </cfRule>
  </conditionalFormatting>
  <conditionalFormatting sqref="I578">
    <cfRule type="expression" dxfId="11589" priority="10891" stopIfTrue="1">
      <formula>$B578=""</formula>
    </cfRule>
  </conditionalFormatting>
  <conditionalFormatting sqref="I576:I583">
    <cfRule type="expression" dxfId="11588" priority="10890" stopIfTrue="1">
      <formula>$B576=""</formula>
    </cfRule>
  </conditionalFormatting>
  <conditionalFormatting sqref="I576:I583">
    <cfRule type="expression" dxfId="11587" priority="10889" stopIfTrue="1">
      <formula>$B576=""</formula>
    </cfRule>
  </conditionalFormatting>
  <conditionalFormatting sqref="I576:I583">
    <cfRule type="expression" dxfId="11586" priority="10888" stopIfTrue="1">
      <formula>$B576=""</formula>
    </cfRule>
  </conditionalFormatting>
  <conditionalFormatting sqref="I576:I583">
    <cfRule type="expression" dxfId="11585" priority="10887" stopIfTrue="1">
      <formula>$B576=""</formula>
    </cfRule>
  </conditionalFormatting>
  <conditionalFormatting sqref="I576:I583">
    <cfRule type="expression" dxfId="11584" priority="10886" stopIfTrue="1">
      <formula>$B576=""</formula>
    </cfRule>
  </conditionalFormatting>
  <conditionalFormatting sqref="I576:I583">
    <cfRule type="expression" dxfId="11583" priority="10885" stopIfTrue="1">
      <formula>$B576=""</formula>
    </cfRule>
  </conditionalFormatting>
  <conditionalFormatting sqref="I576:I583">
    <cfRule type="expression" dxfId="11582" priority="10884" stopIfTrue="1">
      <formula>$B576=""</formula>
    </cfRule>
  </conditionalFormatting>
  <conditionalFormatting sqref="I576:I583">
    <cfRule type="expression" dxfId="11581" priority="10883" stopIfTrue="1">
      <formula>$B576=""</formula>
    </cfRule>
  </conditionalFormatting>
  <conditionalFormatting sqref="I576:I583">
    <cfRule type="expression" dxfId="11580" priority="10882" stopIfTrue="1">
      <formula>$B576=""</formula>
    </cfRule>
  </conditionalFormatting>
  <conditionalFormatting sqref="I576:I583">
    <cfRule type="expression" dxfId="11579" priority="10881" stopIfTrue="1">
      <formula>$B576=""</formula>
    </cfRule>
  </conditionalFormatting>
  <conditionalFormatting sqref="I576:I583">
    <cfRule type="expression" dxfId="11578" priority="10880" stopIfTrue="1">
      <formula>$B576=""</formula>
    </cfRule>
  </conditionalFormatting>
  <conditionalFormatting sqref="I576:I583">
    <cfRule type="expression" dxfId="11577" priority="10879" stopIfTrue="1">
      <formula>$B576=""</formula>
    </cfRule>
  </conditionalFormatting>
  <conditionalFormatting sqref="I576:I583">
    <cfRule type="expression" dxfId="11576" priority="10878" stopIfTrue="1">
      <formula>$B576=""</formula>
    </cfRule>
  </conditionalFormatting>
  <conditionalFormatting sqref="I576:I583">
    <cfRule type="expression" dxfId="11575" priority="10877" stopIfTrue="1">
      <formula>$B576=""</formula>
    </cfRule>
  </conditionalFormatting>
  <conditionalFormatting sqref="I576:I583">
    <cfRule type="expression" dxfId="11574" priority="10876" stopIfTrue="1">
      <formula>$B576=""</formula>
    </cfRule>
  </conditionalFormatting>
  <conditionalFormatting sqref="I576:I583">
    <cfRule type="expression" dxfId="11573" priority="10875" stopIfTrue="1">
      <formula>$B576=""</formula>
    </cfRule>
  </conditionalFormatting>
  <conditionalFormatting sqref="J578:M578 K589">
    <cfRule type="expression" dxfId="11572" priority="10874" stopIfTrue="1">
      <formula>$B578=""</formula>
    </cfRule>
  </conditionalFormatting>
  <conditionalFormatting sqref="J579:M580 K590:K591">
    <cfRule type="expression" dxfId="11571" priority="10873" stopIfTrue="1">
      <formula>$B579=""</formula>
    </cfRule>
  </conditionalFormatting>
  <conditionalFormatting sqref="J578:M578 K589">
    <cfRule type="expression" dxfId="11570" priority="10872" stopIfTrue="1">
      <formula>$B578=""</formula>
    </cfRule>
  </conditionalFormatting>
  <conditionalFormatting sqref="J579:M579 K590">
    <cfRule type="expression" dxfId="11569" priority="10871" stopIfTrue="1">
      <formula>$B579=""</formula>
    </cfRule>
  </conditionalFormatting>
  <conditionalFormatting sqref="I580">
    <cfRule type="expression" dxfId="11568" priority="10870" stopIfTrue="1">
      <formula>$B580=""</formula>
    </cfRule>
  </conditionalFormatting>
  <conditionalFormatting sqref="I580">
    <cfRule type="expression" dxfId="11567" priority="10869" stopIfTrue="1">
      <formula>$B580=""</formula>
    </cfRule>
  </conditionalFormatting>
  <conditionalFormatting sqref="I580">
    <cfRule type="expression" dxfId="11566" priority="10868" stopIfTrue="1">
      <formula>$B580=""</formula>
    </cfRule>
  </conditionalFormatting>
  <conditionalFormatting sqref="D580:H580">
    <cfRule type="expression" dxfId="11565" priority="10867" stopIfTrue="1">
      <formula>$B580=""</formula>
    </cfRule>
  </conditionalFormatting>
  <conditionalFormatting sqref="J580:M580 K591">
    <cfRule type="expression" dxfId="11564" priority="10866" stopIfTrue="1">
      <formula>$B580=""</formula>
    </cfRule>
  </conditionalFormatting>
  <conditionalFormatting sqref="I580">
    <cfRule type="expression" dxfId="11563" priority="10865" stopIfTrue="1">
      <formula>$B580=""</formula>
    </cfRule>
  </conditionalFormatting>
  <conditionalFormatting sqref="I580">
    <cfRule type="expression" dxfId="11562" priority="10864" stopIfTrue="1">
      <formula>$B580=""</formula>
    </cfRule>
  </conditionalFormatting>
  <conditionalFormatting sqref="I580:I589">
    <cfRule type="expression" dxfId="11561" priority="10863" stopIfTrue="1">
      <formula>$B580=""</formula>
    </cfRule>
  </conditionalFormatting>
  <conditionalFormatting sqref="I580:I589">
    <cfRule type="expression" dxfId="11560" priority="10862" stopIfTrue="1">
      <formula>$B580=""</formula>
    </cfRule>
  </conditionalFormatting>
  <conditionalFormatting sqref="I580:I589">
    <cfRule type="expression" dxfId="11559" priority="10861" stopIfTrue="1">
      <formula>$B580=""</formula>
    </cfRule>
  </conditionalFormatting>
  <conditionalFormatting sqref="I580:I589">
    <cfRule type="expression" dxfId="11558" priority="10860" stopIfTrue="1">
      <formula>$B580=""</formula>
    </cfRule>
  </conditionalFormatting>
  <conditionalFormatting sqref="I580:I589">
    <cfRule type="expression" dxfId="11557" priority="10859" stopIfTrue="1">
      <formula>$B580=""</formula>
    </cfRule>
  </conditionalFormatting>
  <conditionalFormatting sqref="I580:I589">
    <cfRule type="expression" dxfId="11556" priority="10858" stopIfTrue="1">
      <formula>$B580=""</formula>
    </cfRule>
  </conditionalFormatting>
  <conditionalFormatting sqref="I580:I589">
    <cfRule type="expression" dxfId="11555" priority="10857" stopIfTrue="1">
      <formula>$B580=""</formula>
    </cfRule>
  </conditionalFormatting>
  <conditionalFormatting sqref="I580:I589">
    <cfRule type="expression" dxfId="11554" priority="10856" stopIfTrue="1">
      <formula>$B580=""</formula>
    </cfRule>
  </conditionalFormatting>
  <conditionalFormatting sqref="I580:I589">
    <cfRule type="expression" dxfId="11553" priority="10855" stopIfTrue="1">
      <formula>$B580=""</formula>
    </cfRule>
  </conditionalFormatting>
  <conditionalFormatting sqref="I580:I589">
    <cfRule type="expression" dxfId="11552" priority="10854" stopIfTrue="1">
      <formula>$B580=""</formula>
    </cfRule>
  </conditionalFormatting>
  <conditionalFormatting sqref="I580:I589">
    <cfRule type="expression" dxfId="11551" priority="10853" stopIfTrue="1">
      <formula>$B580=""</formula>
    </cfRule>
  </conditionalFormatting>
  <conditionalFormatting sqref="I580:I589">
    <cfRule type="expression" dxfId="11550" priority="10852" stopIfTrue="1">
      <formula>$B580=""</formula>
    </cfRule>
  </conditionalFormatting>
  <conditionalFormatting sqref="I580:I589">
    <cfRule type="expression" dxfId="11549" priority="10851" stopIfTrue="1">
      <formula>$B580=""</formula>
    </cfRule>
  </conditionalFormatting>
  <conditionalFormatting sqref="I580:I589">
    <cfRule type="expression" dxfId="11548" priority="10850" stopIfTrue="1">
      <formula>$B580=""</formula>
    </cfRule>
  </conditionalFormatting>
  <conditionalFormatting sqref="I580:I589">
    <cfRule type="expression" dxfId="11547" priority="10849" stopIfTrue="1">
      <formula>$B580=""</formula>
    </cfRule>
  </conditionalFormatting>
  <conditionalFormatting sqref="I580:I589">
    <cfRule type="expression" dxfId="11546" priority="10848" stopIfTrue="1">
      <formula>$B580=""</formula>
    </cfRule>
  </conditionalFormatting>
  <conditionalFormatting sqref="I580:I589">
    <cfRule type="expression" dxfId="11545" priority="10847" stopIfTrue="1">
      <formula>$B580=""</formula>
    </cfRule>
  </conditionalFormatting>
  <conditionalFormatting sqref="I580:I589">
    <cfRule type="expression" dxfId="11544" priority="10846" stopIfTrue="1">
      <formula>$B580=""</formula>
    </cfRule>
  </conditionalFormatting>
  <conditionalFormatting sqref="I580:I589">
    <cfRule type="expression" dxfId="11543" priority="10845" stopIfTrue="1">
      <formula>$B580=""</formula>
    </cfRule>
  </conditionalFormatting>
  <conditionalFormatting sqref="D582:H590">
    <cfRule type="expression" dxfId="11542" priority="10844" stopIfTrue="1">
      <formula>$B582=""</formula>
    </cfRule>
  </conditionalFormatting>
  <conditionalFormatting sqref="I580:I589">
    <cfRule type="expression" dxfId="11541" priority="10843" stopIfTrue="1">
      <formula>$B580=""</formula>
    </cfRule>
  </conditionalFormatting>
  <conditionalFormatting sqref="I580:I589">
    <cfRule type="expression" dxfId="11540" priority="10842" stopIfTrue="1">
      <formula>$B580=""</formula>
    </cfRule>
  </conditionalFormatting>
  <conditionalFormatting sqref="I580:I589">
    <cfRule type="expression" dxfId="11539" priority="10841" stopIfTrue="1">
      <formula>$B580=""</formula>
    </cfRule>
  </conditionalFormatting>
  <conditionalFormatting sqref="J580:M586 K591:K594">
    <cfRule type="expression" dxfId="11538" priority="10840" stopIfTrue="1">
      <formula>$B580=""</formula>
    </cfRule>
  </conditionalFormatting>
  <conditionalFormatting sqref="K591:K594 I587:I589 D580:M586">
    <cfRule type="expression" dxfId="11537" priority="10839" stopIfTrue="1">
      <formula>$B580=""</formula>
    </cfRule>
  </conditionalFormatting>
  <conditionalFormatting sqref="K591:K594 I587:I589 D580:M586">
    <cfRule type="expression" dxfId="11536" priority="10838" stopIfTrue="1">
      <formula>$B580=""</formula>
    </cfRule>
  </conditionalFormatting>
  <conditionalFormatting sqref="I580:I589">
    <cfRule type="expression" dxfId="11535" priority="10837" stopIfTrue="1">
      <formula>$B580=""</formula>
    </cfRule>
  </conditionalFormatting>
  <conditionalFormatting sqref="D580:H580">
    <cfRule type="expression" dxfId="11534" priority="10836" stopIfTrue="1">
      <formula>$B580=""</formula>
    </cfRule>
  </conditionalFormatting>
  <conditionalFormatting sqref="D581:H585">
    <cfRule type="expression" dxfId="11533" priority="10835" stopIfTrue="1">
      <formula>$B581=""</formula>
    </cfRule>
  </conditionalFormatting>
  <conditionalFormatting sqref="J580:M583 K591:K594">
    <cfRule type="expression" dxfId="11532" priority="10834" stopIfTrue="1">
      <formula>$B580=""</formula>
    </cfRule>
  </conditionalFormatting>
  <conditionalFormatting sqref="J584:M585">
    <cfRule type="expression" dxfId="11531" priority="10833" stopIfTrue="1">
      <formula>$B584=""</formula>
    </cfRule>
  </conditionalFormatting>
  <conditionalFormatting sqref="D586:H586">
    <cfRule type="expression" dxfId="11530" priority="10832" stopIfTrue="1">
      <formula>$B586=""</formula>
    </cfRule>
  </conditionalFormatting>
  <conditionalFormatting sqref="J586:M586">
    <cfRule type="expression" dxfId="11529" priority="10831" stopIfTrue="1">
      <formula>$B586=""</formula>
    </cfRule>
  </conditionalFormatting>
  <conditionalFormatting sqref="D580:H581">
    <cfRule type="expression" dxfId="11528" priority="10830" stopIfTrue="1">
      <formula>$B580=""</formula>
    </cfRule>
  </conditionalFormatting>
  <conditionalFormatting sqref="J580:M583 K591:K594">
    <cfRule type="expression" dxfId="11527" priority="10829" stopIfTrue="1">
      <formula>$B580=""</formula>
    </cfRule>
  </conditionalFormatting>
  <conditionalFormatting sqref="J584:M584">
    <cfRule type="expression" dxfId="11526" priority="10828" stopIfTrue="1">
      <formula>$B584=""</formula>
    </cfRule>
  </conditionalFormatting>
  <conditionalFormatting sqref="I585">
    <cfRule type="expression" dxfId="11525" priority="10827" stopIfTrue="1">
      <formula>$B585=""</formula>
    </cfRule>
  </conditionalFormatting>
  <conditionalFormatting sqref="I585">
    <cfRule type="expression" dxfId="11524" priority="10826" stopIfTrue="1">
      <formula>$B585=""</formula>
    </cfRule>
  </conditionalFormatting>
  <conditionalFormatting sqref="I585">
    <cfRule type="expression" dxfId="11523" priority="10825" stopIfTrue="1">
      <formula>$B585=""</formula>
    </cfRule>
  </conditionalFormatting>
  <conditionalFormatting sqref="D585:H586">
    <cfRule type="expression" dxfId="11522" priority="10824" stopIfTrue="1">
      <formula>$B585=""</formula>
    </cfRule>
  </conditionalFormatting>
  <conditionalFormatting sqref="J585:M586">
    <cfRule type="expression" dxfId="11521" priority="10823" stopIfTrue="1">
      <formula>$B585=""</formula>
    </cfRule>
  </conditionalFormatting>
  <conditionalFormatting sqref="I585">
    <cfRule type="expression" dxfId="11520" priority="10822" stopIfTrue="1">
      <formula>$B585=""</formula>
    </cfRule>
  </conditionalFormatting>
  <conditionalFormatting sqref="I585">
    <cfRule type="expression" dxfId="11519" priority="10821" stopIfTrue="1">
      <formula>$B585=""</formula>
    </cfRule>
  </conditionalFormatting>
  <conditionalFormatting sqref="J586:M590">
    <cfRule type="expression" dxfId="11518" priority="10820" stopIfTrue="1">
      <formula>$B586=""</formula>
    </cfRule>
  </conditionalFormatting>
  <conditionalFormatting sqref="D586:M590 I591:I593">
    <cfRule type="expression" dxfId="11517" priority="10819" stopIfTrue="1">
      <formula>$B586=""</formula>
    </cfRule>
  </conditionalFormatting>
  <conditionalFormatting sqref="D586:M590 I591:I593">
    <cfRule type="expression" dxfId="11516" priority="10818" stopIfTrue="1">
      <formula>$B586=""</formula>
    </cfRule>
  </conditionalFormatting>
  <conditionalFormatting sqref="I586:I593">
    <cfRule type="expression" dxfId="11515" priority="10817" stopIfTrue="1">
      <formula>$B586=""</formula>
    </cfRule>
  </conditionalFormatting>
  <conditionalFormatting sqref="D586:H587">
    <cfRule type="expression" dxfId="11514" priority="10816" stopIfTrue="1">
      <formula>$B586=""</formula>
    </cfRule>
  </conditionalFormatting>
  <conditionalFormatting sqref="D588:H590">
    <cfRule type="expression" dxfId="11513" priority="10815" stopIfTrue="1">
      <formula>$B588=""</formula>
    </cfRule>
  </conditionalFormatting>
  <conditionalFormatting sqref="J586:M590">
    <cfRule type="expression" dxfId="11512" priority="10814" stopIfTrue="1">
      <formula>$B586=""</formula>
    </cfRule>
  </conditionalFormatting>
  <conditionalFormatting sqref="D587:H588">
    <cfRule type="expression" dxfId="11511" priority="10813" stopIfTrue="1">
      <formula>$B587=""</formula>
    </cfRule>
  </conditionalFormatting>
  <conditionalFormatting sqref="J587:M590">
    <cfRule type="expression" dxfId="11510" priority="10812" stopIfTrue="1">
      <formula>$B587=""</formula>
    </cfRule>
  </conditionalFormatting>
  <conditionalFormatting sqref="I580:I589">
    <cfRule type="expression" dxfId="11509" priority="10811" stopIfTrue="1">
      <formula>$B580=""</formula>
    </cfRule>
  </conditionalFormatting>
  <conditionalFormatting sqref="I580:I589">
    <cfRule type="expression" dxfId="11508" priority="10810" stopIfTrue="1">
      <formula>$B580=""</formula>
    </cfRule>
  </conditionalFormatting>
  <conditionalFormatting sqref="I580:I589">
    <cfRule type="expression" dxfId="11507" priority="10809" stopIfTrue="1">
      <formula>$B580=""</formula>
    </cfRule>
  </conditionalFormatting>
  <conditionalFormatting sqref="I580:I589">
    <cfRule type="expression" dxfId="11506" priority="10808" stopIfTrue="1">
      <formula>$B580=""</formula>
    </cfRule>
  </conditionalFormatting>
  <conditionalFormatting sqref="I580:I589">
    <cfRule type="expression" dxfId="11505" priority="10807" stopIfTrue="1">
      <formula>$B580=""</formula>
    </cfRule>
  </conditionalFormatting>
  <conditionalFormatting sqref="I587:I589">
    <cfRule type="expression" dxfId="11504" priority="10806" stopIfTrue="1">
      <formula>$B587=""</formula>
    </cfRule>
  </conditionalFormatting>
  <conditionalFormatting sqref="I587:I589">
    <cfRule type="expression" dxfId="11503" priority="10805" stopIfTrue="1">
      <formula>$B587=""</formula>
    </cfRule>
  </conditionalFormatting>
  <conditionalFormatting sqref="I587:I589">
    <cfRule type="expression" dxfId="11502" priority="10804" stopIfTrue="1">
      <formula>$B587=""</formula>
    </cfRule>
  </conditionalFormatting>
  <conditionalFormatting sqref="I580:I589">
    <cfRule type="expression" dxfId="11501" priority="10803" stopIfTrue="1">
      <formula>$B580=""</formula>
    </cfRule>
  </conditionalFormatting>
  <conditionalFormatting sqref="I580:I589">
    <cfRule type="expression" dxfId="11500" priority="10802" stopIfTrue="1">
      <formula>$B580=""</formula>
    </cfRule>
  </conditionalFormatting>
  <conditionalFormatting sqref="I580:I589">
    <cfRule type="expression" dxfId="11499" priority="10801" stopIfTrue="1">
      <formula>$B580=""</formula>
    </cfRule>
  </conditionalFormatting>
  <conditionalFormatting sqref="I580:I589">
    <cfRule type="expression" dxfId="11498" priority="10800" stopIfTrue="1">
      <formula>$B580=""</formula>
    </cfRule>
  </conditionalFormatting>
  <conditionalFormatting sqref="I580:I589">
    <cfRule type="expression" dxfId="11497" priority="10799" stopIfTrue="1">
      <formula>$B580=""</formula>
    </cfRule>
  </conditionalFormatting>
  <conditionalFormatting sqref="I580:I589">
    <cfRule type="expression" dxfId="11496" priority="10798" stopIfTrue="1">
      <formula>$B580=""</formula>
    </cfRule>
  </conditionalFormatting>
  <conditionalFormatting sqref="I580:I589">
    <cfRule type="expression" dxfId="11495" priority="10797" stopIfTrue="1">
      <formula>$B580=""</formula>
    </cfRule>
  </conditionalFormatting>
  <conditionalFormatting sqref="I580:I589">
    <cfRule type="expression" dxfId="11494" priority="10796" stopIfTrue="1">
      <formula>$B580=""</formula>
    </cfRule>
  </conditionalFormatting>
  <conditionalFormatting sqref="K576:K598">
    <cfRule type="expression" dxfId="11493" priority="10795" stopIfTrue="1">
      <formula>$B576=""</formula>
    </cfRule>
  </conditionalFormatting>
  <conditionalFormatting sqref="K576:K598">
    <cfRule type="expression" dxfId="11492" priority="10794" stopIfTrue="1">
      <formula>$B576=""</formula>
    </cfRule>
  </conditionalFormatting>
  <conditionalFormatting sqref="K576:K598">
    <cfRule type="expression" dxfId="11491" priority="10793" stopIfTrue="1">
      <formula>$B576=""</formula>
    </cfRule>
  </conditionalFormatting>
  <conditionalFormatting sqref="K576:K598">
    <cfRule type="expression" dxfId="11490" priority="10792" stopIfTrue="1">
      <formula>$B576=""</formula>
    </cfRule>
  </conditionalFormatting>
  <conditionalFormatting sqref="K576:K598">
    <cfRule type="expression" dxfId="11489" priority="10791" stopIfTrue="1">
      <formula>$B576=""</formula>
    </cfRule>
  </conditionalFormatting>
  <conditionalFormatting sqref="K576:K598">
    <cfRule type="expression" dxfId="11488" priority="10790" stopIfTrue="1">
      <formula>$B576=""</formula>
    </cfRule>
  </conditionalFormatting>
  <conditionalFormatting sqref="K576:K598">
    <cfRule type="expression" dxfId="11487" priority="10789" stopIfTrue="1">
      <formula>$B576=""</formula>
    </cfRule>
  </conditionalFormatting>
  <conditionalFormatting sqref="K576:K598">
    <cfRule type="expression" dxfId="11486" priority="10788" stopIfTrue="1">
      <formula>$B576=""</formula>
    </cfRule>
  </conditionalFormatting>
  <conditionalFormatting sqref="K576:K598">
    <cfRule type="expression" dxfId="11485" priority="10787" stopIfTrue="1">
      <formula>$B576=""</formula>
    </cfRule>
  </conditionalFormatting>
  <conditionalFormatting sqref="K576:K598">
    <cfRule type="expression" dxfId="11484" priority="10786" stopIfTrue="1">
      <formula>$B576=""</formula>
    </cfRule>
  </conditionalFormatting>
  <conditionalFormatting sqref="D576:H580">
    <cfRule type="expression" dxfId="11483" priority="10785" stopIfTrue="1">
      <formula>$B576=""</formula>
    </cfRule>
  </conditionalFormatting>
  <conditionalFormatting sqref="I576:I583">
    <cfRule type="expression" dxfId="11482" priority="10784" stopIfTrue="1">
      <formula>$B576=""</formula>
    </cfRule>
  </conditionalFormatting>
  <conditionalFormatting sqref="I576:I583">
    <cfRule type="expression" dxfId="11481" priority="10783" stopIfTrue="1">
      <formula>$B576=""</formula>
    </cfRule>
  </conditionalFormatting>
  <conditionalFormatting sqref="I576:I583">
    <cfRule type="expression" dxfId="11480" priority="10782" stopIfTrue="1">
      <formula>$B576=""</formula>
    </cfRule>
  </conditionalFormatting>
  <conditionalFormatting sqref="J576:M580 K581:K598 M581:M598">
    <cfRule type="expression" dxfId="11479" priority="10781" stopIfTrue="1">
      <formula>$B576=""</formula>
    </cfRule>
  </conditionalFormatting>
  <conditionalFormatting sqref="I581:I583 K581:K598 M581:M598 D576:M580">
    <cfRule type="expression" dxfId="11478" priority="10780" stopIfTrue="1">
      <formula>$B576=""</formula>
    </cfRule>
  </conditionalFormatting>
  <conditionalFormatting sqref="I581:I583 K581:K598 M581:M598 D576:M580">
    <cfRule type="expression" dxfId="11477" priority="10779" stopIfTrue="1">
      <formula>$B576=""</formula>
    </cfRule>
  </conditionalFormatting>
  <conditionalFormatting sqref="I576:I583">
    <cfRule type="expression" dxfId="11476" priority="10778" stopIfTrue="1">
      <formula>$B576=""</formula>
    </cfRule>
  </conditionalFormatting>
  <conditionalFormatting sqref="D576:H580">
    <cfRule type="expression" dxfId="11475" priority="10777" stopIfTrue="1">
      <formula>$B576=""</formula>
    </cfRule>
  </conditionalFormatting>
  <conditionalFormatting sqref="J576:M576 K577:K598 M577:M598">
    <cfRule type="expression" dxfId="11474" priority="10776" stopIfTrue="1">
      <formula>$B576=""</formula>
    </cfRule>
  </conditionalFormatting>
  <conditionalFormatting sqref="J577:M578 K588:K589">
    <cfRule type="expression" dxfId="11473" priority="10775" stopIfTrue="1">
      <formula>$B577=""</formula>
    </cfRule>
  </conditionalFormatting>
  <conditionalFormatting sqref="J576:M576 K577:K598 M577:M598">
    <cfRule type="expression" dxfId="11472" priority="10774" stopIfTrue="1">
      <formula>$B576=""</formula>
    </cfRule>
  </conditionalFormatting>
  <conditionalFormatting sqref="J577:M577 K588">
    <cfRule type="expression" dxfId="11471" priority="10773" stopIfTrue="1">
      <formula>$B577=""</formula>
    </cfRule>
  </conditionalFormatting>
  <conditionalFormatting sqref="I578">
    <cfRule type="expression" dxfId="11470" priority="10772" stopIfTrue="1">
      <formula>$B578=""</formula>
    </cfRule>
  </conditionalFormatting>
  <conditionalFormatting sqref="I578">
    <cfRule type="expression" dxfId="11469" priority="10771" stopIfTrue="1">
      <formula>$B578=""</formula>
    </cfRule>
  </conditionalFormatting>
  <conditionalFormatting sqref="I578">
    <cfRule type="expression" dxfId="11468" priority="10770" stopIfTrue="1">
      <formula>$B578=""</formula>
    </cfRule>
  </conditionalFormatting>
  <conditionalFormatting sqref="D578:H578">
    <cfRule type="expression" dxfId="11467" priority="10769" stopIfTrue="1">
      <formula>$B578=""</formula>
    </cfRule>
  </conditionalFormatting>
  <conditionalFormatting sqref="J578:M578 K589">
    <cfRule type="expression" dxfId="11466" priority="10768" stopIfTrue="1">
      <formula>$B578=""</formula>
    </cfRule>
  </conditionalFormatting>
  <conditionalFormatting sqref="I578">
    <cfRule type="expression" dxfId="11465" priority="10767" stopIfTrue="1">
      <formula>$B578=""</formula>
    </cfRule>
  </conditionalFormatting>
  <conditionalFormatting sqref="I578">
    <cfRule type="expression" dxfId="11464" priority="10766" stopIfTrue="1">
      <formula>$B578=""</formula>
    </cfRule>
  </conditionalFormatting>
  <conditionalFormatting sqref="I576:I583">
    <cfRule type="expression" dxfId="11463" priority="10765" stopIfTrue="1">
      <formula>$B576=""</formula>
    </cfRule>
  </conditionalFormatting>
  <conditionalFormatting sqref="I576:I583">
    <cfRule type="expression" dxfId="11462" priority="10764" stopIfTrue="1">
      <formula>$B576=""</formula>
    </cfRule>
  </conditionalFormatting>
  <conditionalFormatting sqref="I576:I583">
    <cfRule type="expression" dxfId="11461" priority="10763" stopIfTrue="1">
      <formula>$B576=""</formula>
    </cfRule>
  </conditionalFormatting>
  <conditionalFormatting sqref="I576:I583">
    <cfRule type="expression" dxfId="11460" priority="10762" stopIfTrue="1">
      <formula>$B576=""</formula>
    </cfRule>
  </conditionalFormatting>
  <conditionalFormatting sqref="I576:I583">
    <cfRule type="expression" dxfId="11459" priority="10761" stopIfTrue="1">
      <formula>$B576=""</formula>
    </cfRule>
  </conditionalFormatting>
  <conditionalFormatting sqref="I576:I583">
    <cfRule type="expression" dxfId="11458" priority="10760" stopIfTrue="1">
      <formula>$B576=""</formula>
    </cfRule>
  </conditionalFormatting>
  <conditionalFormatting sqref="I576:I583">
    <cfRule type="expression" dxfId="11457" priority="10759" stopIfTrue="1">
      <formula>$B576=""</formula>
    </cfRule>
  </conditionalFormatting>
  <conditionalFormatting sqref="I576:I583">
    <cfRule type="expression" dxfId="11456" priority="10758" stopIfTrue="1">
      <formula>$B576=""</formula>
    </cfRule>
  </conditionalFormatting>
  <conditionalFormatting sqref="I576:I583">
    <cfRule type="expression" dxfId="11455" priority="10757" stopIfTrue="1">
      <formula>$B576=""</formula>
    </cfRule>
  </conditionalFormatting>
  <conditionalFormatting sqref="I576:I583">
    <cfRule type="expression" dxfId="11454" priority="10756" stopIfTrue="1">
      <formula>$B576=""</formula>
    </cfRule>
  </conditionalFormatting>
  <conditionalFormatting sqref="I576:I583">
    <cfRule type="expression" dxfId="11453" priority="10755" stopIfTrue="1">
      <formula>$B576=""</formula>
    </cfRule>
  </conditionalFormatting>
  <conditionalFormatting sqref="I576:I583">
    <cfRule type="expression" dxfId="11452" priority="10754" stopIfTrue="1">
      <formula>$B576=""</formula>
    </cfRule>
  </conditionalFormatting>
  <conditionalFormatting sqref="I576:I583">
    <cfRule type="expression" dxfId="11451" priority="10753" stopIfTrue="1">
      <formula>$B576=""</formula>
    </cfRule>
  </conditionalFormatting>
  <conditionalFormatting sqref="I576:I583">
    <cfRule type="expression" dxfId="11450" priority="10752" stopIfTrue="1">
      <formula>$B576=""</formula>
    </cfRule>
  </conditionalFormatting>
  <conditionalFormatting sqref="I576:I583">
    <cfRule type="expression" dxfId="11449" priority="10751" stopIfTrue="1">
      <formula>$B576=""</formula>
    </cfRule>
  </conditionalFormatting>
  <conditionalFormatting sqref="I576:I583">
    <cfRule type="expression" dxfId="11448" priority="10750" stopIfTrue="1">
      <formula>$B576=""</formula>
    </cfRule>
  </conditionalFormatting>
  <conditionalFormatting sqref="J578:M578 K589">
    <cfRule type="expression" dxfId="11447" priority="10749" stopIfTrue="1">
      <formula>$B578=""</formula>
    </cfRule>
  </conditionalFormatting>
  <conditionalFormatting sqref="J579:M580 K590:K591">
    <cfRule type="expression" dxfId="11446" priority="10748" stopIfTrue="1">
      <formula>$B579=""</formula>
    </cfRule>
  </conditionalFormatting>
  <conditionalFormatting sqref="J578:M578 K589">
    <cfRule type="expression" dxfId="11445" priority="10747" stopIfTrue="1">
      <formula>$B578=""</formula>
    </cfRule>
  </conditionalFormatting>
  <conditionalFormatting sqref="J579:M579 K590">
    <cfRule type="expression" dxfId="11444" priority="10746" stopIfTrue="1">
      <formula>$B579=""</formula>
    </cfRule>
  </conditionalFormatting>
  <conditionalFormatting sqref="I580">
    <cfRule type="expression" dxfId="11443" priority="10745" stopIfTrue="1">
      <formula>$B580=""</formula>
    </cfRule>
  </conditionalFormatting>
  <conditionalFormatting sqref="I580">
    <cfRule type="expression" dxfId="11442" priority="10744" stopIfTrue="1">
      <formula>$B580=""</formula>
    </cfRule>
  </conditionalFormatting>
  <conditionalFormatting sqref="I580">
    <cfRule type="expression" dxfId="11441" priority="10743" stopIfTrue="1">
      <formula>$B580=""</formula>
    </cfRule>
  </conditionalFormatting>
  <conditionalFormatting sqref="D580:H580">
    <cfRule type="expression" dxfId="11440" priority="10742" stopIfTrue="1">
      <formula>$B580=""</formula>
    </cfRule>
  </conditionalFormatting>
  <conditionalFormatting sqref="J580:M580 K591">
    <cfRule type="expression" dxfId="11439" priority="10741" stopIfTrue="1">
      <formula>$B580=""</formula>
    </cfRule>
  </conditionalFormatting>
  <conditionalFormatting sqref="I580">
    <cfRule type="expression" dxfId="11438" priority="10740" stopIfTrue="1">
      <formula>$B580=""</formula>
    </cfRule>
  </conditionalFormatting>
  <conditionalFormatting sqref="I580">
    <cfRule type="expression" dxfId="11437" priority="10739" stopIfTrue="1">
      <formula>$B580=""</formula>
    </cfRule>
  </conditionalFormatting>
  <conditionalFormatting sqref="I580:I589">
    <cfRule type="expression" dxfId="11436" priority="10738" stopIfTrue="1">
      <formula>$B580=""</formula>
    </cfRule>
  </conditionalFormatting>
  <conditionalFormatting sqref="I580:I589">
    <cfRule type="expression" dxfId="11435" priority="10737" stopIfTrue="1">
      <formula>$B580=""</formula>
    </cfRule>
  </conditionalFormatting>
  <conditionalFormatting sqref="I580:I589">
    <cfRule type="expression" dxfId="11434" priority="10736" stopIfTrue="1">
      <formula>$B580=""</formula>
    </cfRule>
  </conditionalFormatting>
  <conditionalFormatting sqref="I580:I589">
    <cfRule type="expression" dxfId="11433" priority="10735" stopIfTrue="1">
      <formula>$B580=""</formula>
    </cfRule>
  </conditionalFormatting>
  <conditionalFormatting sqref="I580:I589">
    <cfRule type="expression" dxfId="11432" priority="10734" stopIfTrue="1">
      <formula>$B580=""</formula>
    </cfRule>
  </conditionalFormatting>
  <conditionalFormatting sqref="I580:I589">
    <cfRule type="expression" dxfId="11431" priority="10733" stopIfTrue="1">
      <formula>$B580=""</formula>
    </cfRule>
  </conditionalFormatting>
  <conditionalFormatting sqref="I580:I589">
    <cfRule type="expression" dxfId="11430" priority="10732" stopIfTrue="1">
      <formula>$B580=""</formula>
    </cfRule>
  </conditionalFormatting>
  <conditionalFormatting sqref="I580:I589">
    <cfRule type="expression" dxfId="11429" priority="10731" stopIfTrue="1">
      <formula>$B580=""</formula>
    </cfRule>
  </conditionalFormatting>
  <conditionalFormatting sqref="I580:I589">
    <cfRule type="expression" dxfId="11428" priority="10730" stopIfTrue="1">
      <formula>$B580=""</formula>
    </cfRule>
  </conditionalFormatting>
  <conditionalFormatting sqref="I580:I589">
    <cfRule type="expression" dxfId="11427" priority="10729" stopIfTrue="1">
      <formula>$B580=""</formula>
    </cfRule>
  </conditionalFormatting>
  <conditionalFormatting sqref="I580:I589">
    <cfRule type="expression" dxfId="11426" priority="10728" stopIfTrue="1">
      <formula>$B580=""</formula>
    </cfRule>
  </conditionalFormatting>
  <conditionalFormatting sqref="I580:I589">
    <cfRule type="expression" dxfId="11425" priority="10727" stopIfTrue="1">
      <formula>$B580=""</formula>
    </cfRule>
  </conditionalFormatting>
  <conditionalFormatting sqref="I580:I589">
    <cfRule type="expression" dxfId="11424" priority="10726" stopIfTrue="1">
      <formula>$B580=""</formula>
    </cfRule>
  </conditionalFormatting>
  <conditionalFormatting sqref="I580:I589">
    <cfRule type="expression" dxfId="11423" priority="10725" stopIfTrue="1">
      <formula>$B580=""</formula>
    </cfRule>
  </conditionalFormatting>
  <conditionalFormatting sqref="I580:I589">
    <cfRule type="expression" dxfId="11422" priority="10724" stopIfTrue="1">
      <formula>$B580=""</formula>
    </cfRule>
  </conditionalFormatting>
  <conditionalFormatting sqref="I580:I589">
    <cfRule type="expression" dxfId="11421" priority="10723" stopIfTrue="1">
      <formula>$B580=""</formula>
    </cfRule>
  </conditionalFormatting>
  <conditionalFormatting sqref="I580:I589">
    <cfRule type="expression" dxfId="11420" priority="10722" stopIfTrue="1">
      <formula>$B580=""</formula>
    </cfRule>
  </conditionalFormatting>
  <conditionalFormatting sqref="I580:I589">
    <cfRule type="expression" dxfId="11419" priority="10721" stopIfTrue="1">
      <formula>$B580=""</formula>
    </cfRule>
  </conditionalFormatting>
  <conditionalFormatting sqref="I580:I589">
    <cfRule type="expression" dxfId="11418" priority="10720" stopIfTrue="1">
      <formula>$B580=""</formula>
    </cfRule>
  </conditionalFormatting>
  <conditionalFormatting sqref="D582:H590">
    <cfRule type="expression" dxfId="11417" priority="10719" stopIfTrue="1">
      <formula>$B582=""</formula>
    </cfRule>
  </conditionalFormatting>
  <conditionalFormatting sqref="I580:I589">
    <cfRule type="expression" dxfId="11416" priority="10718" stopIfTrue="1">
      <formula>$B580=""</formula>
    </cfRule>
  </conditionalFormatting>
  <conditionalFormatting sqref="I580:I589">
    <cfRule type="expression" dxfId="11415" priority="10717" stopIfTrue="1">
      <formula>$B580=""</formula>
    </cfRule>
  </conditionalFormatting>
  <conditionalFormatting sqref="I580:I589">
    <cfRule type="expression" dxfId="11414" priority="10716" stopIfTrue="1">
      <formula>$B580=""</formula>
    </cfRule>
  </conditionalFormatting>
  <conditionalFormatting sqref="J580:M586 K591:K594">
    <cfRule type="expression" dxfId="11413" priority="10715" stopIfTrue="1">
      <formula>$B580=""</formula>
    </cfRule>
  </conditionalFormatting>
  <conditionalFormatting sqref="K591:K594 I587:I589 D580:M586">
    <cfRule type="expression" dxfId="11412" priority="10714" stopIfTrue="1">
      <formula>$B580=""</formula>
    </cfRule>
  </conditionalFormatting>
  <conditionalFormatting sqref="K591:K594 I587:I589 D580:M586">
    <cfRule type="expression" dxfId="11411" priority="10713" stopIfTrue="1">
      <formula>$B580=""</formula>
    </cfRule>
  </conditionalFormatting>
  <conditionalFormatting sqref="I580:I589">
    <cfRule type="expression" dxfId="11410" priority="10712" stopIfTrue="1">
      <formula>$B580=""</formula>
    </cfRule>
  </conditionalFormatting>
  <conditionalFormatting sqref="D580:H580">
    <cfRule type="expression" dxfId="11409" priority="10711" stopIfTrue="1">
      <formula>$B580=""</formula>
    </cfRule>
  </conditionalFormatting>
  <conditionalFormatting sqref="D581:H585">
    <cfRule type="expression" dxfId="11408" priority="10710" stopIfTrue="1">
      <formula>$B581=""</formula>
    </cfRule>
  </conditionalFormatting>
  <conditionalFormatting sqref="J580:M583 K591:K594">
    <cfRule type="expression" dxfId="11407" priority="10709" stopIfTrue="1">
      <formula>$B580=""</formula>
    </cfRule>
  </conditionalFormatting>
  <conditionalFormatting sqref="J584:M585">
    <cfRule type="expression" dxfId="11406" priority="10708" stopIfTrue="1">
      <formula>$B584=""</formula>
    </cfRule>
  </conditionalFormatting>
  <conditionalFormatting sqref="D586:H586">
    <cfRule type="expression" dxfId="11405" priority="10707" stopIfTrue="1">
      <formula>$B586=""</formula>
    </cfRule>
  </conditionalFormatting>
  <conditionalFormatting sqref="J586:M586">
    <cfRule type="expression" dxfId="11404" priority="10706" stopIfTrue="1">
      <formula>$B586=""</formula>
    </cfRule>
  </conditionalFormatting>
  <conditionalFormatting sqref="D580:H581">
    <cfRule type="expression" dxfId="11403" priority="10705" stopIfTrue="1">
      <formula>$B580=""</formula>
    </cfRule>
  </conditionalFormatting>
  <conditionalFormatting sqref="J580:M583 K591:K594">
    <cfRule type="expression" dxfId="11402" priority="10704" stopIfTrue="1">
      <formula>$B580=""</formula>
    </cfRule>
  </conditionalFormatting>
  <conditionalFormatting sqref="J584:M584">
    <cfRule type="expression" dxfId="11401" priority="10703" stopIfTrue="1">
      <formula>$B584=""</formula>
    </cfRule>
  </conditionalFormatting>
  <conditionalFormatting sqref="I585">
    <cfRule type="expression" dxfId="11400" priority="10702" stopIfTrue="1">
      <formula>$B585=""</formula>
    </cfRule>
  </conditionalFormatting>
  <conditionalFormatting sqref="I585">
    <cfRule type="expression" dxfId="11399" priority="10701" stopIfTrue="1">
      <formula>$B585=""</formula>
    </cfRule>
  </conditionalFormatting>
  <conditionalFormatting sqref="I585">
    <cfRule type="expression" dxfId="11398" priority="10700" stopIfTrue="1">
      <formula>$B585=""</formula>
    </cfRule>
  </conditionalFormatting>
  <conditionalFormatting sqref="D585:H586">
    <cfRule type="expression" dxfId="11397" priority="10699" stopIfTrue="1">
      <formula>$B585=""</formula>
    </cfRule>
  </conditionalFormatting>
  <conditionalFormatting sqref="J585:M586">
    <cfRule type="expression" dxfId="11396" priority="10698" stopIfTrue="1">
      <formula>$B585=""</formula>
    </cfRule>
  </conditionalFormatting>
  <conditionalFormatting sqref="I585">
    <cfRule type="expression" dxfId="11395" priority="10697" stopIfTrue="1">
      <formula>$B585=""</formula>
    </cfRule>
  </conditionalFormatting>
  <conditionalFormatting sqref="I585">
    <cfRule type="expression" dxfId="11394" priority="10696" stopIfTrue="1">
      <formula>$B585=""</formula>
    </cfRule>
  </conditionalFormatting>
  <conditionalFormatting sqref="J586:M590">
    <cfRule type="expression" dxfId="11393" priority="10695" stopIfTrue="1">
      <formula>$B586=""</formula>
    </cfRule>
  </conditionalFormatting>
  <conditionalFormatting sqref="D586:M590 I591:I593">
    <cfRule type="expression" dxfId="11392" priority="10694" stopIfTrue="1">
      <formula>$B586=""</formula>
    </cfRule>
  </conditionalFormatting>
  <conditionalFormatting sqref="D586:M590 I591:I593">
    <cfRule type="expression" dxfId="11391" priority="10693" stopIfTrue="1">
      <formula>$B586=""</formula>
    </cfRule>
  </conditionalFormatting>
  <conditionalFormatting sqref="I586:I593">
    <cfRule type="expression" dxfId="11390" priority="10692" stopIfTrue="1">
      <formula>$B586=""</formula>
    </cfRule>
  </conditionalFormatting>
  <conditionalFormatting sqref="D586:H587">
    <cfRule type="expression" dxfId="11389" priority="10691" stopIfTrue="1">
      <formula>$B586=""</formula>
    </cfRule>
  </conditionalFormatting>
  <conditionalFormatting sqref="D588:H590">
    <cfRule type="expression" dxfId="11388" priority="10690" stopIfTrue="1">
      <formula>$B588=""</formula>
    </cfRule>
  </conditionalFormatting>
  <conditionalFormatting sqref="J586:M590">
    <cfRule type="expression" dxfId="11387" priority="10689" stopIfTrue="1">
      <formula>$B586=""</formula>
    </cfRule>
  </conditionalFormatting>
  <conditionalFormatting sqref="D587:H588">
    <cfRule type="expression" dxfId="11386" priority="10688" stopIfTrue="1">
      <formula>$B587=""</formula>
    </cfRule>
  </conditionalFormatting>
  <conditionalFormatting sqref="J587:M590">
    <cfRule type="expression" dxfId="11385" priority="10687" stopIfTrue="1">
      <formula>$B587=""</formula>
    </cfRule>
  </conditionalFormatting>
  <conditionalFormatting sqref="I580:I589">
    <cfRule type="expression" dxfId="11384" priority="10686" stopIfTrue="1">
      <formula>$B580=""</formula>
    </cfRule>
  </conditionalFormatting>
  <conditionalFormatting sqref="I580:I589">
    <cfRule type="expression" dxfId="11383" priority="10685" stopIfTrue="1">
      <formula>$B580=""</formula>
    </cfRule>
  </conditionalFormatting>
  <conditionalFormatting sqref="I580:I589">
    <cfRule type="expression" dxfId="11382" priority="10684" stopIfTrue="1">
      <formula>$B580=""</formula>
    </cfRule>
  </conditionalFormatting>
  <conditionalFormatting sqref="I580:I589">
    <cfRule type="expression" dxfId="11381" priority="10683" stopIfTrue="1">
      <formula>$B580=""</formula>
    </cfRule>
  </conditionalFormatting>
  <conditionalFormatting sqref="I580:I589">
    <cfRule type="expression" dxfId="11380" priority="10682" stopIfTrue="1">
      <formula>$B580=""</formula>
    </cfRule>
  </conditionalFormatting>
  <conditionalFormatting sqref="I587:I589">
    <cfRule type="expression" dxfId="11379" priority="10681" stopIfTrue="1">
      <formula>$B587=""</formula>
    </cfRule>
  </conditionalFormatting>
  <conditionalFormatting sqref="I587:I589">
    <cfRule type="expression" dxfId="11378" priority="10680" stopIfTrue="1">
      <formula>$B587=""</formula>
    </cfRule>
  </conditionalFormatting>
  <conditionalFormatting sqref="I587:I589">
    <cfRule type="expression" dxfId="11377" priority="10679" stopIfTrue="1">
      <formula>$B587=""</formula>
    </cfRule>
  </conditionalFormatting>
  <conditionalFormatting sqref="I580:I589">
    <cfRule type="expression" dxfId="11376" priority="10678" stopIfTrue="1">
      <formula>$B580=""</formula>
    </cfRule>
  </conditionalFormatting>
  <conditionalFormatting sqref="I580:I589">
    <cfRule type="expression" dxfId="11375" priority="10677" stopIfTrue="1">
      <formula>$B580=""</formula>
    </cfRule>
  </conditionalFormatting>
  <conditionalFormatting sqref="I580:I589">
    <cfRule type="expression" dxfId="11374" priority="10676" stopIfTrue="1">
      <formula>$B580=""</formula>
    </cfRule>
  </conditionalFormatting>
  <conditionalFormatting sqref="I580:I589">
    <cfRule type="expression" dxfId="11373" priority="10675" stopIfTrue="1">
      <formula>$B580=""</formula>
    </cfRule>
  </conditionalFormatting>
  <conditionalFormatting sqref="I580:I589">
    <cfRule type="expression" dxfId="11372" priority="10674" stopIfTrue="1">
      <formula>$B580=""</formula>
    </cfRule>
  </conditionalFormatting>
  <conditionalFormatting sqref="I580:I589">
    <cfRule type="expression" dxfId="11371" priority="10673" stopIfTrue="1">
      <formula>$B580=""</formula>
    </cfRule>
  </conditionalFormatting>
  <conditionalFormatting sqref="I580:I589">
    <cfRule type="expression" dxfId="11370" priority="10672" stopIfTrue="1">
      <formula>$B580=""</formula>
    </cfRule>
  </conditionalFormatting>
  <conditionalFormatting sqref="I580:I589">
    <cfRule type="expression" dxfId="11369" priority="10671" stopIfTrue="1">
      <formula>$B580=""</formula>
    </cfRule>
  </conditionalFormatting>
  <conditionalFormatting sqref="D590:H594">
    <cfRule type="expression" dxfId="11368" priority="10670" stopIfTrue="1">
      <formula>$B590=""</formula>
    </cfRule>
  </conditionalFormatting>
  <conditionalFormatting sqref="I590">
    <cfRule type="expression" dxfId="11367" priority="10669" stopIfTrue="1">
      <formula>$B590=""</formula>
    </cfRule>
  </conditionalFormatting>
  <conditionalFormatting sqref="I590">
    <cfRule type="expression" dxfId="11366" priority="10668" stopIfTrue="1">
      <formula>$B590=""</formula>
    </cfRule>
  </conditionalFormatting>
  <conditionalFormatting sqref="I590">
    <cfRule type="expression" dxfId="11365" priority="10667" stopIfTrue="1">
      <formula>$B590=""</formula>
    </cfRule>
  </conditionalFormatting>
  <conditionalFormatting sqref="J590:M594">
    <cfRule type="expression" dxfId="11364" priority="10666" stopIfTrue="1">
      <formula>$B590=""</formula>
    </cfRule>
  </conditionalFormatting>
  <conditionalFormatting sqref="D590:M594 I595:I598">
    <cfRule type="expression" dxfId="11363" priority="10665" stopIfTrue="1">
      <formula>$B590=""</formula>
    </cfRule>
  </conditionalFormatting>
  <conditionalFormatting sqref="D590:M594 I595:I598">
    <cfRule type="expression" dxfId="11362" priority="10664" stopIfTrue="1">
      <formula>$B590=""</formula>
    </cfRule>
  </conditionalFormatting>
  <conditionalFormatting sqref="I590:I598">
    <cfRule type="expression" dxfId="11361" priority="10663" stopIfTrue="1">
      <formula>$B590=""</formula>
    </cfRule>
  </conditionalFormatting>
  <conditionalFormatting sqref="D590:H594">
    <cfRule type="expression" dxfId="11360" priority="10662" stopIfTrue="1">
      <formula>$B590=""</formula>
    </cfRule>
  </conditionalFormatting>
  <conditionalFormatting sqref="J590:M591">
    <cfRule type="expression" dxfId="11359" priority="10661" stopIfTrue="1">
      <formula>$B590=""</formula>
    </cfRule>
  </conditionalFormatting>
  <conditionalFormatting sqref="J592:M593">
    <cfRule type="expression" dxfId="11358" priority="10660" stopIfTrue="1">
      <formula>$B592=""</formula>
    </cfRule>
  </conditionalFormatting>
  <conditionalFormatting sqref="J590:M591">
    <cfRule type="expression" dxfId="11357" priority="10659" stopIfTrue="1">
      <formula>$B590=""</formula>
    </cfRule>
  </conditionalFormatting>
  <conditionalFormatting sqref="J592:M592">
    <cfRule type="expression" dxfId="11356" priority="10658" stopIfTrue="1">
      <formula>$B592=""</formula>
    </cfRule>
  </conditionalFormatting>
  <conditionalFormatting sqref="I593">
    <cfRule type="expression" dxfId="11355" priority="10657" stopIfTrue="1">
      <formula>$B593=""</formula>
    </cfRule>
  </conditionalFormatting>
  <conditionalFormatting sqref="I593">
    <cfRule type="expression" dxfId="11354" priority="10656" stopIfTrue="1">
      <formula>$B593=""</formula>
    </cfRule>
  </conditionalFormatting>
  <conditionalFormatting sqref="I593">
    <cfRule type="expression" dxfId="11353" priority="10655" stopIfTrue="1">
      <formula>$B593=""</formula>
    </cfRule>
  </conditionalFormatting>
  <conditionalFormatting sqref="D593:H593">
    <cfRule type="expression" dxfId="11352" priority="10654" stopIfTrue="1">
      <formula>$B593=""</formula>
    </cfRule>
  </conditionalFormatting>
  <conditionalFormatting sqref="J593:M593">
    <cfRule type="expression" dxfId="11351" priority="10653" stopIfTrue="1">
      <formula>$B593=""</formula>
    </cfRule>
  </conditionalFormatting>
  <conditionalFormatting sqref="I593">
    <cfRule type="expression" dxfId="11350" priority="10652" stopIfTrue="1">
      <formula>$B593=""</formula>
    </cfRule>
  </conditionalFormatting>
  <conditionalFormatting sqref="I593">
    <cfRule type="expression" dxfId="11349" priority="10651" stopIfTrue="1">
      <formula>$B593=""</formula>
    </cfRule>
  </conditionalFormatting>
  <conditionalFormatting sqref="I590">
    <cfRule type="expression" dxfId="11348" priority="10650" stopIfTrue="1">
      <formula>$B590=""</formula>
    </cfRule>
  </conditionalFormatting>
  <conditionalFormatting sqref="I590">
    <cfRule type="expression" dxfId="11347" priority="10649" stopIfTrue="1">
      <formula>$B590=""</formula>
    </cfRule>
  </conditionalFormatting>
  <conditionalFormatting sqref="I590">
    <cfRule type="expression" dxfId="11346" priority="10648" stopIfTrue="1">
      <formula>$B590=""</formula>
    </cfRule>
  </conditionalFormatting>
  <conditionalFormatting sqref="I590">
    <cfRule type="expression" dxfId="11345" priority="10647" stopIfTrue="1">
      <formula>$B590=""</formula>
    </cfRule>
  </conditionalFormatting>
  <conditionalFormatting sqref="I590">
    <cfRule type="expression" dxfId="11344" priority="10646" stopIfTrue="1">
      <formula>$B590=""</formula>
    </cfRule>
  </conditionalFormatting>
  <conditionalFormatting sqref="I590">
    <cfRule type="expression" dxfId="11343" priority="10645" stopIfTrue="1">
      <formula>$B590=""</formula>
    </cfRule>
  </conditionalFormatting>
  <conditionalFormatting sqref="I590">
    <cfRule type="expression" dxfId="11342" priority="10644" stopIfTrue="1">
      <formula>$B590=""</formula>
    </cfRule>
  </conditionalFormatting>
  <conditionalFormatting sqref="I590">
    <cfRule type="expression" dxfId="11341" priority="10643" stopIfTrue="1">
      <formula>$B590=""</formula>
    </cfRule>
  </conditionalFormatting>
  <conditionalFormatting sqref="I590">
    <cfRule type="expression" dxfId="11340" priority="10642" stopIfTrue="1">
      <formula>$B590=""</formula>
    </cfRule>
  </conditionalFormatting>
  <conditionalFormatting sqref="I590">
    <cfRule type="expression" dxfId="11339" priority="10641" stopIfTrue="1">
      <formula>$B590=""</formula>
    </cfRule>
  </conditionalFormatting>
  <conditionalFormatting sqref="I590">
    <cfRule type="expression" dxfId="11338" priority="10640" stopIfTrue="1">
      <formula>$B590=""</formula>
    </cfRule>
  </conditionalFormatting>
  <conditionalFormatting sqref="I590">
    <cfRule type="expression" dxfId="11337" priority="10639" stopIfTrue="1">
      <formula>$B590=""</formula>
    </cfRule>
  </conditionalFormatting>
  <conditionalFormatting sqref="I590">
    <cfRule type="expression" dxfId="11336" priority="10638" stopIfTrue="1">
      <formula>$B590=""</formula>
    </cfRule>
  </conditionalFormatting>
  <conditionalFormatting sqref="I590">
    <cfRule type="expression" dxfId="11335" priority="10637" stopIfTrue="1">
      <formula>$B590=""</formula>
    </cfRule>
  </conditionalFormatting>
  <conditionalFormatting sqref="I590">
    <cfRule type="expression" dxfId="11334" priority="10636" stopIfTrue="1">
      <formula>$B590=""</formula>
    </cfRule>
  </conditionalFormatting>
  <conditionalFormatting sqref="I590">
    <cfRule type="expression" dxfId="11333" priority="10635" stopIfTrue="1">
      <formula>$B590=""</formula>
    </cfRule>
  </conditionalFormatting>
  <conditionalFormatting sqref="J593:M593">
    <cfRule type="expression" dxfId="11332" priority="10634" stopIfTrue="1">
      <formula>$B593=""</formula>
    </cfRule>
  </conditionalFormatting>
  <conditionalFormatting sqref="J594:M594">
    <cfRule type="expression" dxfId="11331" priority="10633" stopIfTrue="1">
      <formula>$B594=""</formula>
    </cfRule>
  </conditionalFormatting>
  <conditionalFormatting sqref="J593:M593">
    <cfRule type="expression" dxfId="11330" priority="10632" stopIfTrue="1">
      <formula>$B593=""</formula>
    </cfRule>
  </conditionalFormatting>
  <conditionalFormatting sqref="J594:M594">
    <cfRule type="expression" dxfId="11329" priority="10631" stopIfTrue="1">
      <formula>$B594=""</formula>
    </cfRule>
  </conditionalFormatting>
  <conditionalFormatting sqref="I594:I598">
    <cfRule type="expression" dxfId="11328" priority="10630" stopIfTrue="1">
      <formula>$B594=""</formula>
    </cfRule>
  </conditionalFormatting>
  <conditionalFormatting sqref="I594:I598">
    <cfRule type="expression" dxfId="11327" priority="10629" stopIfTrue="1">
      <formula>$B594=""</formula>
    </cfRule>
  </conditionalFormatting>
  <conditionalFormatting sqref="I594:I598">
    <cfRule type="expression" dxfId="11326" priority="10628" stopIfTrue="1">
      <formula>$B594=""</formula>
    </cfRule>
  </conditionalFormatting>
  <conditionalFormatting sqref="I594:I598">
    <cfRule type="expression" dxfId="11325" priority="10627" stopIfTrue="1">
      <formula>$B594=""</formula>
    </cfRule>
  </conditionalFormatting>
  <conditionalFormatting sqref="I594:I598">
    <cfRule type="expression" dxfId="11324" priority="10626" stopIfTrue="1">
      <formula>$B594=""</formula>
    </cfRule>
  </conditionalFormatting>
  <conditionalFormatting sqref="I594:I598">
    <cfRule type="expression" dxfId="11323" priority="10625" stopIfTrue="1">
      <formula>$B594=""</formula>
    </cfRule>
  </conditionalFormatting>
  <conditionalFormatting sqref="I594:I598">
    <cfRule type="expression" dxfId="11322" priority="10624" stopIfTrue="1">
      <formula>$B594=""</formula>
    </cfRule>
  </conditionalFormatting>
  <conditionalFormatting sqref="I594:I598">
    <cfRule type="expression" dxfId="11321" priority="10623" stopIfTrue="1">
      <formula>$B594=""</formula>
    </cfRule>
  </conditionalFormatting>
  <conditionalFormatting sqref="I594:I598">
    <cfRule type="expression" dxfId="11320" priority="10622" stopIfTrue="1">
      <formula>$B594=""</formula>
    </cfRule>
  </conditionalFormatting>
  <conditionalFormatting sqref="I594:I598">
    <cfRule type="expression" dxfId="11319" priority="10621" stopIfTrue="1">
      <formula>$B594=""</formula>
    </cfRule>
  </conditionalFormatting>
  <conditionalFormatting sqref="I594:I598">
    <cfRule type="expression" dxfId="11318" priority="10620" stopIfTrue="1">
      <formula>$B594=""</formula>
    </cfRule>
  </conditionalFormatting>
  <conditionalFormatting sqref="I594:I598">
    <cfRule type="expression" dxfId="11317" priority="10619" stopIfTrue="1">
      <formula>$B594=""</formula>
    </cfRule>
  </conditionalFormatting>
  <conditionalFormatting sqref="I594:I598">
    <cfRule type="expression" dxfId="11316" priority="10618" stopIfTrue="1">
      <formula>$B594=""</formula>
    </cfRule>
  </conditionalFormatting>
  <conditionalFormatting sqref="I594:I598">
    <cfRule type="expression" dxfId="11315" priority="10617" stopIfTrue="1">
      <formula>$B594=""</formula>
    </cfRule>
  </conditionalFormatting>
  <conditionalFormatting sqref="I594:I598">
    <cfRule type="expression" dxfId="11314" priority="10616" stopIfTrue="1">
      <formula>$B594=""</formula>
    </cfRule>
  </conditionalFormatting>
  <conditionalFormatting sqref="I594:I598">
    <cfRule type="expression" dxfId="11313" priority="10615" stopIfTrue="1">
      <formula>$B594=""</formula>
    </cfRule>
  </conditionalFormatting>
  <conditionalFormatting sqref="I594:I598">
    <cfRule type="expression" dxfId="11312" priority="10614" stopIfTrue="1">
      <formula>$B594=""</formula>
    </cfRule>
  </conditionalFormatting>
  <conditionalFormatting sqref="I594:I598">
    <cfRule type="expression" dxfId="11311" priority="10613" stopIfTrue="1">
      <formula>$B594=""</formula>
    </cfRule>
  </conditionalFormatting>
  <conditionalFormatting sqref="I594:I598">
    <cfRule type="expression" dxfId="11310" priority="10612" stopIfTrue="1">
      <formula>$B594=""</formula>
    </cfRule>
  </conditionalFormatting>
  <conditionalFormatting sqref="D596:H598">
    <cfRule type="expression" dxfId="11309" priority="10611" stopIfTrue="1">
      <formula>$B596=""</formula>
    </cfRule>
  </conditionalFormatting>
  <conditionalFormatting sqref="I594:I598">
    <cfRule type="expression" dxfId="11308" priority="10610" stopIfTrue="1">
      <formula>$B594=""</formula>
    </cfRule>
  </conditionalFormatting>
  <conditionalFormatting sqref="I594:I598">
    <cfRule type="expression" dxfId="11307" priority="10609" stopIfTrue="1">
      <formula>$B594=""</formula>
    </cfRule>
  </conditionalFormatting>
  <conditionalFormatting sqref="I594:I598">
    <cfRule type="expression" dxfId="11306" priority="10608" stopIfTrue="1">
      <formula>$B594=""</formula>
    </cfRule>
  </conditionalFormatting>
  <conditionalFormatting sqref="J594:M598">
    <cfRule type="expression" dxfId="11305" priority="10607" stopIfTrue="1">
      <formula>$B594=""</formula>
    </cfRule>
  </conditionalFormatting>
  <conditionalFormatting sqref="D594:M598">
    <cfRule type="expression" dxfId="11304" priority="10606" stopIfTrue="1">
      <formula>$B594=""</formula>
    </cfRule>
  </conditionalFormatting>
  <conditionalFormatting sqref="D594:M598">
    <cfRule type="expression" dxfId="11303" priority="10605" stopIfTrue="1">
      <formula>$B594=""</formula>
    </cfRule>
  </conditionalFormatting>
  <conditionalFormatting sqref="I594:I598">
    <cfRule type="expression" dxfId="11302" priority="10604" stopIfTrue="1">
      <formula>$B594=""</formula>
    </cfRule>
  </conditionalFormatting>
  <conditionalFormatting sqref="D594:H594">
    <cfRule type="expression" dxfId="11301" priority="10603" stopIfTrue="1">
      <formula>$B594=""</formula>
    </cfRule>
  </conditionalFormatting>
  <conditionalFormatting sqref="D595:H598">
    <cfRule type="expression" dxfId="11300" priority="10602" stopIfTrue="1">
      <formula>$B595=""</formula>
    </cfRule>
  </conditionalFormatting>
  <conditionalFormatting sqref="J594:M597">
    <cfRule type="expression" dxfId="11299" priority="10601" stopIfTrue="1">
      <formula>$B594=""</formula>
    </cfRule>
  </conditionalFormatting>
  <conditionalFormatting sqref="J598:M598">
    <cfRule type="expression" dxfId="11298" priority="10600" stopIfTrue="1">
      <formula>$B598=""</formula>
    </cfRule>
  </conditionalFormatting>
  <conditionalFormatting sqref="D594:H595">
    <cfRule type="expression" dxfId="11297" priority="10599" stopIfTrue="1">
      <formula>$B594=""</formula>
    </cfRule>
  </conditionalFormatting>
  <conditionalFormatting sqref="J594:M597">
    <cfRule type="expression" dxfId="11296" priority="10598" stopIfTrue="1">
      <formula>$B594=""</formula>
    </cfRule>
  </conditionalFormatting>
  <conditionalFormatting sqref="J598:M598">
    <cfRule type="expression" dxfId="11295" priority="10597" stopIfTrue="1">
      <formula>$B598=""</formula>
    </cfRule>
  </conditionalFormatting>
  <conditionalFormatting sqref="I594:I598">
    <cfRule type="expression" dxfId="11294" priority="10596" stopIfTrue="1">
      <formula>$B594=""</formula>
    </cfRule>
  </conditionalFormatting>
  <conditionalFormatting sqref="I594:I598">
    <cfRule type="expression" dxfId="11293" priority="10595" stopIfTrue="1">
      <formula>$B594=""</formula>
    </cfRule>
  </conditionalFormatting>
  <conditionalFormatting sqref="I594:I598">
    <cfRule type="expression" dxfId="11292" priority="10594" stopIfTrue="1">
      <formula>$B594=""</formula>
    </cfRule>
  </conditionalFormatting>
  <conditionalFormatting sqref="I594:I598">
    <cfRule type="expression" dxfId="11291" priority="10593" stopIfTrue="1">
      <formula>$B594=""</formula>
    </cfRule>
  </conditionalFormatting>
  <conditionalFormatting sqref="I594:I598">
    <cfRule type="expression" dxfId="11290" priority="10592" stopIfTrue="1">
      <formula>$B594=""</formula>
    </cfRule>
  </conditionalFormatting>
  <conditionalFormatting sqref="I594:I598">
    <cfRule type="expression" dxfId="11289" priority="10591" stopIfTrue="1">
      <formula>$B594=""</formula>
    </cfRule>
  </conditionalFormatting>
  <conditionalFormatting sqref="I594:I598">
    <cfRule type="expression" dxfId="11288" priority="10590" stopIfTrue="1">
      <formula>$B594=""</formula>
    </cfRule>
  </conditionalFormatting>
  <conditionalFormatting sqref="I594:I598">
    <cfRule type="expression" dxfId="11287" priority="10589" stopIfTrue="1">
      <formula>$B594=""</formula>
    </cfRule>
  </conditionalFormatting>
  <conditionalFormatting sqref="I594:I598">
    <cfRule type="expression" dxfId="11286" priority="10588" stopIfTrue="1">
      <formula>$B594=""</formula>
    </cfRule>
  </conditionalFormatting>
  <conditionalFormatting sqref="I594:I598">
    <cfRule type="expression" dxfId="11285" priority="10587" stopIfTrue="1">
      <formula>$B594=""</formula>
    </cfRule>
  </conditionalFormatting>
  <conditionalFormatting sqref="I594:I598">
    <cfRule type="expression" dxfId="11284" priority="10586" stopIfTrue="1">
      <formula>$B594=""</formula>
    </cfRule>
  </conditionalFormatting>
  <conditionalFormatting sqref="I594:I598">
    <cfRule type="expression" dxfId="11283" priority="10585" stopIfTrue="1">
      <formula>$B594=""</formula>
    </cfRule>
  </conditionalFormatting>
  <conditionalFormatting sqref="I594:I598">
    <cfRule type="expression" dxfId="11282" priority="10584" stopIfTrue="1">
      <formula>$B594=""</formula>
    </cfRule>
  </conditionalFormatting>
  <conditionalFormatting sqref="K576:K598">
    <cfRule type="expression" dxfId="11281" priority="10583" stopIfTrue="1">
      <formula>$B576=""</formula>
    </cfRule>
  </conditionalFormatting>
  <conditionalFormatting sqref="K576:K598">
    <cfRule type="expression" dxfId="11280" priority="10582" stopIfTrue="1">
      <formula>$B576=""</formula>
    </cfRule>
  </conditionalFormatting>
  <conditionalFormatting sqref="K576:K598">
    <cfRule type="expression" dxfId="11279" priority="10581" stopIfTrue="1">
      <formula>$B576=""</formula>
    </cfRule>
  </conditionalFormatting>
  <conditionalFormatting sqref="K576:K598">
    <cfRule type="expression" dxfId="11278" priority="10580" stopIfTrue="1">
      <formula>$B576=""</formula>
    </cfRule>
  </conditionalFormatting>
  <conditionalFormatting sqref="K576:K598">
    <cfRule type="expression" dxfId="11277" priority="10579" stopIfTrue="1">
      <formula>$B576=""</formula>
    </cfRule>
  </conditionalFormatting>
  <conditionalFormatting sqref="K576:K598">
    <cfRule type="expression" dxfId="11276" priority="10578" stopIfTrue="1">
      <formula>$B576=""</formula>
    </cfRule>
  </conditionalFormatting>
  <conditionalFormatting sqref="K576:K598">
    <cfRule type="expression" dxfId="11275" priority="10577" stopIfTrue="1">
      <formula>$B576=""</formula>
    </cfRule>
  </conditionalFormatting>
  <conditionalFormatting sqref="K576:K598">
    <cfRule type="expression" dxfId="11274" priority="10576" stopIfTrue="1">
      <formula>$B576=""</formula>
    </cfRule>
  </conditionalFormatting>
  <conditionalFormatting sqref="K576:K598">
    <cfRule type="expression" dxfId="11273" priority="10575" stopIfTrue="1">
      <formula>$B576=""</formula>
    </cfRule>
  </conditionalFormatting>
  <conditionalFormatting sqref="K576:K598">
    <cfRule type="expression" dxfId="11272" priority="10574" stopIfTrue="1">
      <formula>$B576=""</formula>
    </cfRule>
  </conditionalFormatting>
  <conditionalFormatting sqref="K576:K598">
    <cfRule type="expression" dxfId="11271" priority="10573" stopIfTrue="1">
      <formula>$B576=""</formula>
    </cfRule>
  </conditionalFormatting>
  <conditionalFormatting sqref="K576:K598">
    <cfRule type="expression" dxfId="11270" priority="10572" stopIfTrue="1">
      <formula>$B576=""</formula>
    </cfRule>
  </conditionalFormatting>
  <conditionalFormatting sqref="K576:K598">
    <cfRule type="expression" dxfId="11269" priority="10571" stopIfTrue="1">
      <formula>$B576=""</formula>
    </cfRule>
  </conditionalFormatting>
  <conditionalFormatting sqref="K576:K598">
    <cfRule type="expression" dxfId="11268" priority="10570" stopIfTrue="1">
      <formula>$B576=""</formula>
    </cfRule>
  </conditionalFormatting>
  <conditionalFormatting sqref="K576:K598">
    <cfRule type="expression" dxfId="11267" priority="10569" stopIfTrue="1">
      <formula>$B576=""</formula>
    </cfRule>
  </conditionalFormatting>
  <conditionalFormatting sqref="K576:K598">
    <cfRule type="expression" dxfId="11266" priority="10568" stopIfTrue="1">
      <formula>$B576=""</formula>
    </cfRule>
  </conditionalFormatting>
  <conditionalFormatting sqref="K576:K598">
    <cfRule type="expression" dxfId="11265" priority="10567" stopIfTrue="1">
      <formula>$B576=""</formula>
    </cfRule>
  </conditionalFormatting>
  <conditionalFormatting sqref="K576:K598">
    <cfRule type="expression" dxfId="11264" priority="10566" stopIfTrue="1">
      <formula>$B576=""</formula>
    </cfRule>
  </conditionalFormatting>
  <conditionalFormatting sqref="K576:K598">
    <cfRule type="expression" dxfId="11263" priority="10565" stopIfTrue="1">
      <formula>$B576=""</formula>
    </cfRule>
  </conditionalFormatting>
  <conditionalFormatting sqref="K576:K598">
    <cfRule type="expression" dxfId="11262" priority="10564" stopIfTrue="1">
      <formula>$B576=""</formula>
    </cfRule>
  </conditionalFormatting>
  <conditionalFormatting sqref="K576:K598">
    <cfRule type="expression" dxfId="11261" priority="10563" stopIfTrue="1">
      <formula>$B576=""</formula>
    </cfRule>
  </conditionalFormatting>
  <conditionalFormatting sqref="K576:K598">
    <cfRule type="expression" dxfId="11260" priority="10562" stopIfTrue="1">
      <formula>$B576=""</formula>
    </cfRule>
  </conditionalFormatting>
  <conditionalFormatting sqref="K576:K598">
    <cfRule type="expression" dxfId="11259" priority="10561" stopIfTrue="1">
      <formula>$B576=""</formula>
    </cfRule>
  </conditionalFormatting>
  <conditionalFormatting sqref="K576:K598">
    <cfRule type="expression" dxfId="11258" priority="10560" stopIfTrue="1">
      <formula>$B576=""</formula>
    </cfRule>
  </conditionalFormatting>
  <conditionalFormatting sqref="K576:K598">
    <cfRule type="expression" dxfId="11257" priority="10559" stopIfTrue="1">
      <formula>$B576=""</formula>
    </cfRule>
  </conditionalFormatting>
  <conditionalFormatting sqref="K576:K598">
    <cfRule type="expression" dxfId="11256" priority="10558" stopIfTrue="1">
      <formula>$B576=""</formula>
    </cfRule>
  </conditionalFormatting>
  <conditionalFormatting sqref="K576:K598">
    <cfRule type="expression" dxfId="11255" priority="10557" stopIfTrue="1">
      <formula>$B576=""</formula>
    </cfRule>
  </conditionalFormatting>
  <conditionalFormatting sqref="D576:H577">
    <cfRule type="expression" dxfId="11254" priority="10556" stopIfTrue="1">
      <formula>$B576=""</formula>
    </cfRule>
  </conditionalFormatting>
  <conditionalFormatting sqref="J576:M577 K586:K588 K597:K598">
    <cfRule type="expression" dxfId="11253" priority="10555" stopIfTrue="1">
      <formula>$B576=""</formula>
    </cfRule>
  </conditionalFormatting>
  <conditionalFormatting sqref="D576:M577 K586:K588 K597:K598">
    <cfRule type="expression" dxfId="11252" priority="10554" stopIfTrue="1">
      <formula>$B576=""</formula>
    </cfRule>
  </conditionalFormatting>
  <conditionalFormatting sqref="D576:M577 K586:K588 K597:K598">
    <cfRule type="expression" dxfId="11251" priority="10553" stopIfTrue="1">
      <formula>$B576=""</formula>
    </cfRule>
  </conditionalFormatting>
  <conditionalFormatting sqref="I576:I577">
    <cfRule type="expression" dxfId="11250" priority="10552" stopIfTrue="1">
      <formula>$B576=""</formula>
    </cfRule>
  </conditionalFormatting>
  <conditionalFormatting sqref="D576:H577">
    <cfRule type="expression" dxfId="11249" priority="10551" stopIfTrue="1">
      <formula>$B576=""</formula>
    </cfRule>
  </conditionalFormatting>
  <conditionalFormatting sqref="J576:M576 K586:K587 K597:K598">
    <cfRule type="expression" dxfId="11248" priority="10550" stopIfTrue="1">
      <formula>$B576=""</formula>
    </cfRule>
  </conditionalFormatting>
  <conditionalFormatting sqref="J577:M577 K588">
    <cfRule type="expression" dxfId="11247" priority="10549" stopIfTrue="1">
      <formula>$B577=""</formula>
    </cfRule>
  </conditionalFormatting>
  <conditionalFormatting sqref="J576:M576 K586:K587 K597:K598">
    <cfRule type="expression" dxfId="11246" priority="10548" stopIfTrue="1">
      <formula>$B576=""</formula>
    </cfRule>
  </conditionalFormatting>
  <conditionalFormatting sqref="J577:M577 K588">
    <cfRule type="expression" dxfId="11245" priority="10547" stopIfTrue="1">
      <formula>$B577=""</formula>
    </cfRule>
  </conditionalFormatting>
  <conditionalFormatting sqref="D576:H577">
    <cfRule type="expression" dxfId="11244" priority="10546" stopIfTrue="1">
      <formula>$B576=""</formula>
    </cfRule>
  </conditionalFormatting>
  <conditionalFormatting sqref="J576:M577 K586:K588 K597:K598">
    <cfRule type="expression" dxfId="11243" priority="10545" stopIfTrue="1">
      <formula>$B576=""</formula>
    </cfRule>
  </conditionalFormatting>
  <conditionalFormatting sqref="D576:M577 K586:K588 K597:K598">
    <cfRule type="expression" dxfId="11242" priority="10544" stopIfTrue="1">
      <formula>$B576=""</formula>
    </cfRule>
  </conditionalFormatting>
  <conditionalFormatting sqref="D576:M577 K586:K588 K597:K598">
    <cfRule type="expression" dxfId="11241" priority="10543" stopIfTrue="1">
      <formula>$B576=""</formula>
    </cfRule>
  </conditionalFormatting>
  <conditionalFormatting sqref="I576:I577">
    <cfRule type="expression" dxfId="11240" priority="10542" stopIfTrue="1">
      <formula>$B576=""</formula>
    </cfRule>
  </conditionalFormatting>
  <conditionalFormatting sqref="D576:H577">
    <cfRule type="expression" dxfId="11239" priority="10541" stopIfTrue="1">
      <formula>$B576=""</formula>
    </cfRule>
  </conditionalFormatting>
  <conditionalFormatting sqref="J576:M576 K586:K587 K597:K598">
    <cfRule type="expression" dxfId="11238" priority="10540" stopIfTrue="1">
      <formula>$B576=""</formula>
    </cfRule>
  </conditionalFormatting>
  <conditionalFormatting sqref="J577:M577 K588">
    <cfRule type="expression" dxfId="11237" priority="10539" stopIfTrue="1">
      <formula>$B577=""</formula>
    </cfRule>
  </conditionalFormatting>
  <conditionalFormatting sqref="J576:M576 K586:K587 K597:K598">
    <cfRule type="expression" dxfId="11236" priority="10538" stopIfTrue="1">
      <formula>$B576=""</formula>
    </cfRule>
  </conditionalFormatting>
  <conditionalFormatting sqref="J577:M577 K588">
    <cfRule type="expression" dxfId="11235" priority="10537" stopIfTrue="1">
      <formula>$B577=""</formula>
    </cfRule>
  </conditionalFormatting>
  <conditionalFormatting sqref="D577:H577">
    <cfRule type="expression" dxfId="11234" priority="10536" stopIfTrue="1">
      <formula>$B577=""</formula>
    </cfRule>
  </conditionalFormatting>
  <conditionalFormatting sqref="I577">
    <cfRule type="expression" dxfId="11233" priority="10535" stopIfTrue="1">
      <formula>$B577=""</formula>
    </cfRule>
  </conditionalFormatting>
  <conditionalFormatting sqref="I577">
    <cfRule type="expression" dxfId="11232" priority="10534" stopIfTrue="1">
      <formula>$B577=""</formula>
    </cfRule>
  </conditionalFormatting>
  <conditionalFormatting sqref="I577">
    <cfRule type="expression" dxfId="11231" priority="10533" stopIfTrue="1">
      <formula>$B577=""</formula>
    </cfRule>
  </conditionalFormatting>
  <conditionalFormatting sqref="J577:M577 K588">
    <cfRule type="expression" dxfId="11230" priority="10532" stopIfTrue="1">
      <formula>$B577=""</formula>
    </cfRule>
  </conditionalFormatting>
  <conditionalFormatting sqref="D577:M577 K588">
    <cfRule type="expression" dxfId="11229" priority="10531" stopIfTrue="1">
      <formula>$B577=""</formula>
    </cfRule>
  </conditionalFormatting>
  <conditionalFormatting sqref="D577:M577 K588">
    <cfRule type="expression" dxfId="11228" priority="10530" stopIfTrue="1">
      <formula>$B577=""</formula>
    </cfRule>
  </conditionalFormatting>
  <conditionalFormatting sqref="I577">
    <cfRule type="expression" dxfId="11227" priority="10529" stopIfTrue="1">
      <formula>$B577=""</formula>
    </cfRule>
  </conditionalFormatting>
  <conditionalFormatting sqref="D577:H577">
    <cfRule type="expression" dxfId="11226" priority="10528" stopIfTrue="1">
      <formula>$B577=""</formula>
    </cfRule>
  </conditionalFormatting>
  <conditionalFormatting sqref="J577:M577 K588">
    <cfRule type="expression" dxfId="11225" priority="10527" stopIfTrue="1">
      <formula>$B577=""</formula>
    </cfRule>
  </conditionalFormatting>
  <conditionalFormatting sqref="J577:M577 K588">
    <cfRule type="expression" dxfId="11224" priority="10526" stopIfTrue="1">
      <formula>$B577=""</formula>
    </cfRule>
  </conditionalFormatting>
  <conditionalFormatting sqref="I577">
    <cfRule type="expression" dxfId="11223" priority="10525" stopIfTrue="1">
      <formula>$B577=""</formula>
    </cfRule>
  </conditionalFormatting>
  <conditionalFormatting sqref="I577">
    <cfRule type="expression" dxfId="11222" priority="10524" stopIfTrue="1">
      <formula>$B577=""</formula>
    </cfRule>
  </conditionalFormatting>
  <conditionalFormatting sqref="I577">
    <cfRule type="expression" dxfId="11221" priority="10523" stopIfTrue="1">
      <formula>$B577=""</formula>
    </cfRule>
  </conditionalFormatting>
  <conditionalFormatting sqref="I577">
    <cfRule type="expression" dxfId="11220" priority="10522" stopIfTrue="1">
      <formula>$B577=""</formula>
    </cfRule>
  </conditionalFormatting>
  <conditionalFormatting sqref="I577">
    <cfRule type="expression" dxfId="11219" priority="10521" stopIfTrue="1">
      <formula>$B577=""</formula>
    </cfRule>
  </conditionalFormatting>
  <conditionalFormatting sqref="I577">
    <cfRule type="expression" dxfId="11218" priority="10520" stopIfTrue="1">
      <formula>$B577=""</formula>
    </cfRule>
  </conditionalFormatting>
  <conditionalFormatting sqref="I577">
    <cfRule type="expression" dxfId="11217" priority="10519" stopIfTrue="1">
      <formula>$B577=""</formula>
    </cfRule>
  </conditionalFormatting>
  <conditionalFormatting sqref="I577">
    <cfRule type="expression" dxfId="11216" priority="10518" stopIfTrue="1">
      <formula>$B577=""</formula>
    </cfRule>
  </conditionalFormatting>
  <conditionalFormatting sqref="I577">
    <cfRule type="expression" dxfId="11215" priority="10517" stopIfTrue="1">
      <formula>$B577=""</formula>
    </cfRule>
  </conditionalFormatting>
  <conditionalFormatting sqref="I577">
    <cfRule type="expression" dxfId="11214" priority="10516" stopIfTrue="1">
      <formula>$B577=""</formula>
    </cfRule>
  </conditionalFormatting>
  <conditionalFormatting sqref="I577">
    <cfRule type="expression" dxfId="11213" priority="10515" stopIfTrue="1">
      <formula>$B577=""</formula>
    </cfRule>
  </conditionalFormatting>
  <conditionalFormatting sqref="I577">
    <cfRule type="expression" dxfId="11212" priority="10514" stopIfTrue="1">
      <formula>$B577=""</formula>
    </cfRule>
  </conditionalFormatting>
  <conditionalFormatting sqref="I577">
    <cfRule type="expression" dxfId="11211" priority="10513" stopIfTrue="1">
      <formula>$B577=""</formula>
    </cfRule>
  </conditionalFormatting>
  <conditionalFormatting sqref="I577">
    <cfRule type="expression" dxfId="11210" priority="10512" stopIfTrue="1">
      <formula>$B577=""</formula>
    </cfRule>
  </conditionalFormatting>
  <conditionalFormatting sqref="I577">
    <cfRule type="expression" dxfId="11209" priority="10511" stopIfTrue="1">
      <formula>$B577=""</formula>
    </cfRule>
  </conditionalFormatting>
  <conditionalFormatting sqref="I577">
    <cfRule type="expression" dxfId="11208" priority="10510" stopIfTrue="1">
      <formula>$B577=""</formula>
    </cfRule>
  </conditionalFormatting>
  <conditionalFormatting sqref="D577:H578">
    <cfRule type="expression" dxfId="11207" priority="10509" stopIfTrue="1">
      <formula>$B577=""</formula>
    </cfRule>
  </conditionalFormatting>
  <conditionalFormatting sqref="I577">
    <cfRule type="expression" dxfId="11206" priority="10508" stopIfTrue="1">
      <formula>$B577=""</formula>
    </cfRule>
  </conditionalFormatting>
  <conditionalFormatting sqref="I577">
    <cfRule type="expression" dxfId="11205" priority="10507" stopIfTrue="1">
      <formula>$B577=""</formula>
    </cfRule>
  </conditionalFormatting>
  <conditionalFormatting sqref="I577">
    <cfRule type="expression" dxfId="11204" priority="10506" stopIfTrue="1">
      <formula>$B577=""</formula>
    </cfRule>
  </conditionalFormatting>
  <conditionalFormatting sqref="J577:M578 K588:K589">
    <cfRule type="expression" dxfId="11203" priority="10505" stopIfTrue="1">
      <formula>$B577=""</formula>
    </cfRule>
  </conditionalFormatting>
  <conditionalFormatting sqref="D577:M578 K588:K589">
    <cfRule type="expression" dxfId="11202" priority="10504" stopIfTrue="1">
      <formula>$B577=""</formula>
    </cfRule>
  </conditionalFormatting>
  <conditionalFormatting sqref="D577:M578 K588:K589">
    <cfRule type="expression" dxfId="11201" priority="10503" stopIfTrue="1">
      <formula>$B577=""</formula>
    </cfRule>
  </conditionalFormatting>
  <conditionalFormatting sqref="I577:I578">
    <cfRule type="expression" dxfId="11200" priority="10502" stopIfTrue="1">
      <formula>$B577=""</formula>
    </cfRule>
  </conditionalFormatting>
  <conditionalFormatting sqref="D577:H578">
    <cfRule type="expression" dxfId="11199" priority="10501" stopIfTrue="1">
      <formula>$B577=""</formula>
    </cfRule>
  </conditionalFormatting>
  <conditionalFormatting sqref="J577:M578 K588:K589">
    <cfRule type="expression" dxfId="11198" priority="10500" stopIfTrue="1">
      <formula>$B577=""</formula>
    </cfRule>
  </conditionalFormatting>
  <conditionalFormatting sqref="J577:M578 K588:K589">
    <cfRule type="expression" dxfId="11197" priority="10499" stopIfTrue="1">
      <formula>$B577=""</formula>
    </cfRule>
  </conditionalFormatting>
  <conditionalFormatting sqref="I577">
    <cfRule type="expression" dxfId="11196" priority="10498" stopIfTrue="1">
      <formula>$B577=""</formula>
    </cfRule>
  </conditionalFormatting>
  <conditionalFormatting sqref="I577">
    <cfRule type="expression" dxfId="11195" priority="10497" stopIfTrue="1">
      <formula>$B577=""</formula>
    </cfRule>
  </conditionalFormatting>
  <conditionalFormatting sqref="I577">
    <cfRule type="expression" dxfId="11194" priority="10496" stopIfTrue="1">
      <formula>$B577=""</formula>
    </cfRule>
  </conditionalFormatting>
  <conditionalFormatting sqref="I577">
    <cfRule type="expression" dxfId="11193" priority="10495" stopIfTrue="1">
      <formula>$B577=""</formula>
    </cfRule>
  </conditionalFormatting>
  <conditionalFormatting sqref="I577">
    <cfRule type="expression" dxfId="11192" priority="10494" stopIfTrue="1">
      <formula>$B577=""</formula>
    </cfRule>
  </conditionalFormatting>
  <conditionalFormatting sqref="I577">
    <cfRule type="expression" dxfId="11191" priority="10493" stopIfTrue="1">
      <formula>$B577=""</formula>
    </cfRule>
  </conditionalFormatting>
  <conditionalFormatting sqref="I577">
    <cfRule type="expression" dxfId="11190" priority="10492" stopIfTrue="1">
      <formula>$B577=""</formula>
    </cfRule>
  </conditionalFormatting>
  <conditionalFormatting sqref="I577">
    <cfRule type="expression" dxfId="11189" priority="10491" stopIfTrue="1">
      <formula>$B577=""</formula>
    </cfRule>
  </conditionalFormatting>
  <conditionalFormatting sqref="I577">
    <cfRule type="expression" dxfId="11188" priority="10490" stopIfTrue="1">
      <formula>$B577=""</formula>
    </cfRule>
  </conditionalFormatting>
  <conditionalFormatting sqref="I577">
    <cfRule type="expression" dxfId="11187" priority="10489" stopIfTrue="1">
      <formula>$B577=""</formula>
    </cfRule>
  </conditionalFormatting>
  <conditionalFormatting sqref="I577">
    <cfRule type="expression" dxfId="11186" priority="10488" stopIfTrue="1">
      <formula>$B577=""</formula>
    </cfRule>
  </conditionalFormatting>
  <conditionalFormatting sqref="I577">
    <cfRule type="expression" dxfId="11185" priority="10487" stopIfTrue="1">
      <formula>$B577=""</formula>
    </cfRule>
  </conditionalFormatting>
  <conditionalFormatting sqref="I577">
    <cfRule type="expression" dxfId="11184" priority="10486" stopIfTrue="1">
      <formula>$B577=""</formula>
    </cfRule>
  </conditionalFormatting>
  <conditionalFormatting sqref="I577">
    <cfRule type="expression" dxfId="11183" priority="10485" stopIfTrue="1">
      <formula>$B577=""</formula>
    </cfRule>
  </conditionalFormatting>
  <conditionalFormatting sqref="I577">
    <cfRule type="expression" dxfId="11182" priority="10484" stopIfTrue="1">
      <formula>$B577=""</formula>
    </cfRule>
  </conditionalFormatting>
  <conditionalFormatting sqref="I577">
    <cfRule type="expression" dxfId="11181" priority="10483" stopIfTrue="1">
      <formula>$B577=""</formula>
    </cfRule>
  </conditionalFormatting>
  <conditionalFormatting sqref="I576">
    <cfRule type="expression" dxfId="11180" priority="10482" stopIfTrue="1">
      <formula>$B576=""</formula>
    </cfRule>
  </conditionalFormatting>
  <conditionalFormatting sqref="K576 K586:K587 K597:K598">
    <cfRule type="expression" dxfId="11179" priority="10481" stopIfTrue="1">
      <formula>$B576=""</formula>
    </cfRule>
  </conditionalFormatting>
  <conditionalFormatting sqref="K576 K586:K587 K597:K598">
    <cfRule type="expression" dxfId="11178" priority="10480" stopIfTrue="1">
      <formula>$B576=""</formula>
    </cfRule>
  </conditionalFormatting>
  <conditionalFormatting sqref="K576 K586:K587 K597:K598">
    <cfRule type="expression" dxfId="11177" priority="10479" stopIfTrue="1">
      <formula>$B576=""</formula>
    </cfRule>
  </conditionalFormatting>
  <conditionalFormatting sqref="K576 K586:K587 K597:K598">
    <cfRule type="expression" dxfId="11176" priority="10478" stopIfTrue="1">
      <formula>$B576=""</formula>
    </cfRule>
  </conditionalFormatting>
  <conditionalFormatting sqref="K576 K586:K587 K597:K598">
    <cfRule type="expression" dxfId="11175" priority="10477" stopIfTrue="1">
      <formula>$B576=""</formula>
    </cfRule>
  </conditionalFormatting>
  <conditionalFormatting sqref="K576 K586:K587 K597:K598">
    <cfRule type="expression" dxfId="11174" priority="10476" stopIfTrue="1">
      <formula>$B576=""</formula>
    </cfRule>
  </conditionalFormatting>
  <conditionalFormatting sqref="K576 K586:K587 K597:K598">
    <cfRule type="expression" dxfId="11173" priority="10475" stopIfTrue="1">
      <formula>$B576=""</formula>
    </cfRule>
  </conditionalFormatting>
  <conditionalFormatting sqref="K576 K586:K587 K597:K598">
    <cfRule type="expression" dxfId="11172" priority="10474" stopIfTrue="1">
      <formula>$B576=""</formula>
    </cfRule>
  </conditionalFormatting>
  <conditionalFormatting sqref="K576 K586:K587 K597:K598">
    <cfRule type="expression" dxfId="11171" priority="10473" stopIfTrue="1">
      <formula>$B576=""</formula>
    </cfRule>
  </conditionalFormatting>
  <conditionalFormatting sqref="K576 K586:K587 K597:K598">
    <cfRule type="expression" dxfId="11170" priority="10472" stopIfTrue="1">
      <formula>$B576=""</formula>
    </cfRule>
  </conditionalFormatting>
  <conditionalFormatting sqref="K576 K586:K587 K597:K598">
    <cfRule type="expression" dxfId="11169" priority="10471" stopIfTrue="1">
      <formula>$B576=""</formula>
    </cfRule>
  </conditionalFormatting>
  <conditionalFormatting sqref="I576 K576 K586:K587 K597:K598">
    <cfRule type="expression" dxfId="11168" priority="10470" stopIfTrue="1">
      <formula>$B576=""</formula>
    </cfRule>
  </conditionalFormatting>
  <conditionalFormatting sqref="I576 K576 K586:K587 K597:K598">
    <cfRule type="expression" dxfId="11167" priority="10469" stopIfTrue="1">
      <formula>$B576=""</formula>
    </cfRule>
  </conditionalFormatting>
  <conditionalFormatting sqref="I576">
    <cfRule type="expression" dxfId="11166" priority="10468" stopIfTrue="1">
      <formula>$B576=""</formula>
    </cfRule>
  </conditionalFormatting>
  <conditionalFormatting sqref="K576 K586:K587 K597:K598">
    <cfRule type="expression" dxfId="11165" priority="10467" stopIfTrue="1">
      <formula>$B576=""</formula>
    </cfRule>
  </conditionalFormatting>
  <conditionalFormatting sqref="K576 K586:K587 K597:K598">
    <cfRule type="expression" dxfId="11164" priority="10466" stopIfTrue="1">
      <formula>$B576=""</formula>
    </cfRule>
  </conditionalFormatting>
  <conditionalFormatting sqref="K576 K586:K587 K597:K598">
    <cfRule type="expression" dxfId="11163" priority="10465" stopIfTrue="1">
      <formula>$B576=""</formula>
    </cfRule>
  </conditionalFormatting>
  <conditionalFormatting sqref="K576 K586:K587 K597:K598">
    <cfRule type="expression" dxfId="11162" priority="10464" stopIfTrue="1">
      <formula>$B576=""</formula>
    </cfRule>
  </conditionalFormatting>
  <conditionalFormatting sqref="I576">
    <cfRule type="expression" dxfId="11161" priority="10463" stopIfTrue="1">
      <formula>$B576=""</formula>
    </cfRule>
  </conditionalFormatting>
  <conditionalFormatting sqref="I576">
    <cfRule type="expression" dxfId="11160" priority="10462" stopIfTrue="1">
      <formula>$B576=""</formula>
    </cfRule>
  </conditionalFormatting>
  <conditionalFormatting sqref="I576">
    <cfRule type="expression" dxfId="11159" priority="10461" stopIfTrue="1">
      <formula>$B576=""</formula>
    </cfRule>
  </conditionalFormatting>
  <conditionalFormatting sqref="I576">
    <cfRule type="expression" dxfId="11158" priority="10460" stopIfTrue="1">
      <formula>$B576=""</formula>
    </cfRule>
  </conditionalFormatting>
  <conditionalFormatting sqref="I576">
    <cfRule type="expression" dxfId="11157" priority="10459" stopIfTrue="1">
      <formula>$B576=""</formula>
    </cfRule>
  </conditionalFormatting>
  <conditionalFormatting sqref="I576">
    <cfRule type="expression" dxfId="11156" priority="10458" stopIfTrue="1">
      <formula>$B576=""</formula>
    </cfRule>
  </conditionalFormatting>
  <conditionalFormatting sqref="I576">
    <cfRule type="expression" dxfId="11155" priority="10457" stopIfTrue="1">
      <formula>$B576=""</formula>
    </cfRule>
  </conditionalFormatting>
  <conditionalFormatting sqref="I576">
    <cfRule type="expression" dxfId="11154" priority="10456" stopIfTrue="1">
      <formula>$B576=""</formula>
    </cfRule>
  </conditionalFormatting>
  <conditionalFormatting sqref="I576">
    <cfRule type="expression" dxfId="11153" priority="10455" stopIfTrue="1">
      <formula>$B576=""</formula>
    </cfRule>
  </conditionalFormatting>
  <conditionalFormatting sqref="I576">
    <cfRule type="expression" dxfId="11152" priority="10454" stopIfTrue="1">
      <formula>$B576=""</formula>
    </cfRule>
  </conditionalFormatting>
  <conditionalFormatting sqref="I576">
    <cfRule type="expression" dxfId="11151" priority="10453" stopIfTrue="1">
      <formula>$B576=""</formula>
    </cfRule>
  </conditionalFormatting>
  <conditionalFormatting sqref="I576">
    <cfRule type="expression" dxfId="11150" priority="10452" stopIfTrue="1">
      <formula>$B576=""</formula>
    </cfRule>
  </conditionalFormatting>
  <conditionalFormatting sqref="I576">
    <cfRule type="expression" dxfId="11149" priority="10451" stopIfTrue="1">
      <formula>$B576=""</formula>
    </cfRule>
  </conditionalFormatting>
  <conditionalFormatting sqref="I576">
    <cfRule type="expression" dxfId="11148" priority="10450" stopIfTrue="1">
      <formula>$B576=""</formula>
    </cfRule>
  </conditionalFormatting>
  <conditionalFormatting sqref="I576">
    <cfRule type="expression" dxfId="11147" priority="10449" stopIfTrue="1">
      <formula>$B576=""</formula>
    </cfRule>
  </conditionalFormatting>
  <conditionalFormatting sqref="I576">
    <cfRule type="expression" dxfId="11146" priority="10448" stopIfTrue="1">
      <formula>$B576=""</formula>
    </cfRule>
  </conditionalFormatting>
  <conditionalFormatting sqref="I576">
    <cfRule type="expression" dxfId="11145" priority="10447" stopIfTrue="1">
      <formula>$B576=""</formula>
    </cfRule>
  </conditionalFormatting>
  <conditionalFormatting sqref="I576">
    <cfRule type="expression" dxfId="11144" priority="10446" stopIfTrue="1">
      <formula>$B576=""</formula>
    </cfRule>
  </conditionalFormatting>
  <conditionalFormatting sqref="I576">
    <cfRule type="expression" dxfId="11143" priority="10445" stopIfTrue="1">
      <formula>$B576=""</formula>
    </cfRule>
  </conditionalFormatting>
  <conditionalFormatting sqref="D576:H576">
    <cfRule type="expression" dxfId="11142" priority="10444" stopIfTrue="1">
      <formula>$B576=""</formula>
    </cfRule>
  </conditionalFormatting>
  <conditionalFormatting sqref="I576">
    <cfRule type="expression" dxfId="11141" priority="10443" stopIfTrue="1">
      <formula>$B576=""</formula>
    </cfRule>
  </conditionalFormatting>
  <conditionalFormatting sqref="I576">
    <cfRule type="expression" dxfId="11140" priority="10442" stopIfTrue="1">
      <formula>$B576=""</formula>
    </cfRule>
  </conditionalFormatting>
  <conditionalFormatting sqref="I576">
    <cfRule type="expression" dxfId="11139" priority="10441" stopIfTrue="1">
      <formula>$B576=""</formula>
    </cfRule>
  </conditionalFormatting>
  <conditionalFormatting sqref="J576:M576 K586:K587 K597:K598">
    <cfRule type="expression" dxfId="11138" priority="10440" stopIfTrue="1">
      <formula>$B576=""</formula>
    </cfRule>
  </conditionalFormatting>
  <conditionalFormatting sqref="D576:M576 K586:K587 K597:K598">
    <cfRule type="expression" dxfId="11137" priority="10439" stopIfTrue="1">
      <formula>$B576=""</formula>
    </cfRule>
  </conditionalFormatting>
  <conditionalFormatting sqref="D576:M576 K586:K587 K597:K598">
    <cfRule type="expression" dxfId="11136" priority="10438" stopIfTrue="1">
      <formula>$B576=""</formula>
    </cfRule>
  </conditionalFormatting>
  <conditionalFormatting sqref="I576">
    <cfRule type="expression" dxfId="11135" priority="10437" stopIfTrue="1">
      <formula>$B576=""</formula>
    </cfRule>
  </conditionalFormatting>
  <conditionalFormatting sqref="D576:H576">
    <cfRule type="expression" dxfId="11134" priority="10436" stopIfTrue="1">
      <formula>$B576=""</formula>
    </cfRule>
  </conditionalFormatting>
  <conditionalFormatting sqref="J576:M576 K586:K587 K597:K598">
    <cfRule type="expression" dxfId="11133" priority="10435" stopIfTrue="1">
      <formula>$B576=""</formula>
    </cfRule>
  </conditionalFormatting>
  <conditionalFormatting sqref="K586 K597">
    <cfRule type="expression" dxfId="11132" priority="10434" stopIfTrue="1">
      <formula>$B586=""</formula>
    </cfRule>
  </conditionalFormatting>
  <conditionalFormatting sqref="I576">
    <cfRule type="expression" dxfId="11131" priority="10433" stopIfTrue="1">
      <formula>$B576=""</formula>
    </cfRule>
  </conditionalFormatting>
  <conditionalFormatting sqref="I576">
    <cfRule type="expression" dxfId="11130" priority="10432" stopIfTrue="1">
      <formula>$B576=""</formula>
    </cfRule>
  </conditionalFormatting>
  <conditionalFormatting sqref="I576">
    <cfRule type="expression" dxfId="11129" priority="10431" stopIfTrue="1">
      <formula>$B576=""</formula>
    </cfRule>
  </conditionalFormatting>
  <conditionalFormatting sqref="D576:H576">
    <cfRule type="expression" dxfId="11128" priority="10430" stopIfTrue="1">
      <formula>$B576=""</formula>
    </cfRule>
  </conditionalFormatting>
  <conditionalFormatting sqref="J576:M576 K587 K598">
    <cfRule type="expression" dxfId="11127" priority="10429" stopIfTrue="1">
      <formula>$B576=""</formula>
    </cfRule>
  </conditionalFormatting>
  <conditionalFormatting sqref="I576">
    <cfRule type="expression" dxfId="11126" priority="10428" stopIfTrue="1">
      <formula>$B576=""</formula>
    </cfRule>
  </conditionalFormatting>
  <conditionalFormatting sqref="I576">
    <cfRule type="expression" dxfId="11125" priority="10427" stopIfTrue="1">
      <formula>$B576=""</formula>
    </cfRule>
  </conditionalFormatting>
  <conditionalFormatting sqref="I576">
    <cfRule type="expression" dxfId="11124" priority="10426" stopIfTrue="1">
      <formula>$B576=""</formula>
    </cfRule>
  </conditionalFormatting>
  <conditionalFormatting sqref="I576">
    <cfRule type="expression" dxfId="11123" priority="10425" stopIfTrue="1">
      <formula>$B576=""</formula>
    </cfRule>
  </conditionalFormatting>
  <conditionalFormatting sqref="I576">
    <cfRule type="expression" dxfId="11122" priority="10424" stopIfTrue="1">
      <formula>$B576=""</formula>
    </cfRule>
  </conditionalFormatting>
  <conditionalFormatting sqref="I576">
    <cfRule type="expression" dxfId="11121" priority="10423" stopIfTrue="1">
      <formula>$B576=""</formula>
    </cfRule>
  </conditionalFormatting>
  <conditionalFormatting sqref="I576">
    <cfRule type="expression" dxfId="11120" priority="10422" stopIfTrue="1">
      <formula>$B576=""</formula>
    </cfRule>
  </conditionalFormatting>
  <conditionalFormatting sqref="I576">
    <cfRule type="expression" dxfId="11119" priority="10421" stopIfTrue="1">
      <formula>$B576=""</formula>
    </cfRule>
  </conditionalFormatting>
  <conditionalFormatting sqref="I576">
    <cfRule type="expression" dxfId="11118" priority="10420" stopIfTrue="1">
      <formula>$B576=""</formula>
    </cfRule>
  </conditionalFormatting>
  <conditionalFormatting sqref="I576">
    <cfRule type="expression" dxfId="11117" priority="10419" stopIfTrue="1">
      <formula>$B576=""</formula>
    </cfRule>
  </conditionalFormatting>
  <conditionalFormatting sqref="I576">
    <cfRule type="expression" dxfId="11116" priority="10418" stopIfTrue="1">
      <formula>$B576=""</formula>
    </cfRule>
  </conditionalFormatting>
  <conditionalFormatting sqref="I576">
    <cfRule type="expression" dxfId="11115" priority="10417" stopIfTrue="1">
      <formula>$B576=""</formula>
    </cfRule>
  </conditionalFormatting>
  <conditionalFormatting sqref="I576">
    <cfRule type="expression" dxfId="11114" priority="10416" stopIfTrue="1">
      <formula>$B576=""</formula>
    </cfRule>
  </conditionalFormatting>
  <conditionalFormatting sqref="I576">
    <cfRule type="expression" dxfId="11113" priority="10415" stopIfTrue="1">
      <formula>$B576=""</formula>
    </cfRule>
  </conditionalFormatting>
  <conditionalFormatting sqref="I576">
    <cfRule type="expression" dxfId="11112" priority="10414" stopIfTrue="1">
      <formula>$B576=""</formula>
    </cfRule>
  </conditionalFormatting>
  <conditionalFormatting sqref="I577:I578">
    <cfRule type="expression" dxfId="11111" priority="10413" stopIfTrue="1">
      <formula>$B577=""</formula>
    </cfRule>
  </conditionalFormatting>
  <conditionalFormatting sqref="K577:K578 K588:K589">
    <cfRule type="expression" dxfId="11110" priority="10412" stopIfTrue="1">
      <formula>$B577=""</formula>
    </cfRule>
  </conditionalFormatting>
  <conditionalFormatting sqref="K577:K578 K588:K589">
    <cfRule type="expression" dxfId="11109" priority="10411" stopIfTrue="1">
      <formula>$B577=""</formula>
    </cfRule>
  </conditionalFormatting>
  <conditionalFormatting sqref="K577:K578 K588:K589">
    <cfRule type="expression" dxfId="11108" priority="10410" stopIfTrue="1">
      <formula>$B577=""</formula>
    </cfRule>
  </conditionalFormatting>
  <conditionalFormatting sqref="K577:K578 K588:K589">
    <cfRule type="expression" dxfId="11107" priority="10409" stopIfTrue="1">
      <formula>$B577=""</formula>
    </cfRule>
  </conditionalFormatting>
  <conditionalFormatting sqref="K577:K578 K588:K589">
    <cfRule type="expression" dxfId="11106" priority="10408" stopIfTrue="1">
      <formula>$B577=""</formula>
    </cfRule>
  </conditionalFormatting>
  <conditionalFormatting sqref="K577:K578 K588:K589">
    <cfRule type="expression" dxfId="11105" priority="10407" stopIfTrue="1">
      <formula>$B577=""</formula>
    </cfRule>
  </conditionalFormatting>
  <conditionalFormatting sqref="K577:K578 K588:K589">
    <cfRule type="expression" dxfId="11104" priority="10406" stopIfTrue="1">
      <formula>$B577=""</formula>
    </cfRule>
  </conditionalFormatting>
  <conditionalFormatting sqref="K577:K578 K588:K589">
    <cfRule type="expression" dxfId="11103" priority="10405" stopIfTrue="1">
      <formula>$B577=""</formula>
    </cfRule>
  </conditionalFormatting>
  <conditionalFormatting sqref="K577:K578 K588:K589">
    <cfRule type="expression" dxfId="11102" priority="10404" stopIfTrue="1">
      <formula>$B577=""</formula>
    </cfRule>
  </conditionalFormatting>
  <conditionalFormatting sqref="K577:K578 K588:K589">
    <cfRule type="expression" dxfId="11101" priority="10403" stopIfTrue="1">
      <formula>$B577=""</formula>
    </cfRule>
  </conditionalFormatting>
  <conditionalFormatting sqref="K577:K578 K588:K589">
    <cfRule type="expression" dxfId="11100" priority="10402" stopIfTrue="1">
      <formula>$B577=""</formula>
    </cfRule>
  </conditionalFormatting>
  <conditionalFormatting sqref="I577:I578 K577:K578 K588:K589">
    <cfRule type="expression" dxfId="11099" priority="10401" stopIfTrue="1">
      <formula>$B577=""</formula>
    </cfRule>
  </conditionalFormatting>
  <conditionalFormatting sqref="I577:I578 K577:K578 K588:K589">
    <cfRule type="expression" dxfId="11098" priority="10400" stopIfTrue="1">
      <formula>$B577=""</formula>
    </cfRule>
  </conditionalFormatting>
  <conditionalFormatting sqref="I577:I578">
    <cfRule type="expression" dxfId="11097" priority="10399" stopIfTrue="1">
      <formula>$B577=""</formula>
    </cfRule>
  </conditionalFormatting>
  <conditionalFormatting sqref="K577:K578 K588:K589">
    <cfRule type="expression" dxfId="11096" priority="10398" stopIfTrue="1">
      <formula>$B577=""</formula>
    </cfRule>
  </conditionalFormatting>
  <conditionalFormatting sqref="K577:K578 K588:K589">
    <cfRule type="expression" dxfId="11095" priority="10397" stopIfTrue="1">
      <formula>$B577=""</formula>
    </cfRule>
  </conditionalFormatting>
  <conditionalFormatting sqref="K577:K578 K588:K589">
    <cfRule type="expression" dxfId="11094" priority="10396" stopIfTrue="1">
      <formula>$B577=""</formula>
    </cfRule>
  </conditionalFormatting>
  <conditionalFormatting sqref="K577:K578 K588:K589">
    <cfRule type="expression" dxfId="11093" priority="10395" stopIfTrue="1">
      <formula>$B577=""</formula>
    </cfRule>
  </conditionalFormatting>
  <conditionalFormatting sqref="I577:I578">
    <cfRule type="expression" dxfId="11092" priority="10394" stopIfTrue="1">
      <formula>$B577=""</formula>
    </cfRule>
  </conditionalFormatting>
  <conditionalFormatting sqref="I577:I578">
    <cfRule type="expression" dxfId="11091" priority="10393" stopIfTrue="1">
      <formula>$B577=""</formula>
    </cfRule>
  </conditionalFormatting>
  <conditionalFormatting sqref="I577:I578">
    <cfRule type="expression" dxfId="11090" priority="10392" stopIfTrue="1">
      <formula>$B577=""</formula>
    </cfRule>
  </conditionalFormatting>
  <conditionalFormatting sqref="I577:I578">
    <cfRule type="expression" dxfId="11089" priority="10391" stopIfTrue="1">
      <formula>$B577=""</formula>
    </cfRule>
  </conditionalFormatting>
  <conditionalFormatting sqref="I577:I578">
    <cfRule type="expression" dxfId="11088" priority="10390" stopIfTrue="1">
      <formula>$B577=""</formula>
    </cfRule>
  </conditionalFormatting>
  <conditionalFormatting sqref="I577:I578">
    <cfRule type="expression" dxfId="11087" priority="10389" stopIfTrue="1">
      <formula>$B577=""</formula>
    </cfRule>
  </conditionalFormatting>
  <conditionalFormatting sqref="I577:I578">
    <cfRule type="expression" dxfId="11086" priority="10388" stopIfTrue="1">
      <formula>$B577=""</formula>
    </cfRule>
  </conditionalFormatting>
  <conditionalFormatting sqref="I577:I578">
    <cfRule type="expression" dxfId="11085" priority="10387" stopIfTrue="1">
      <formula>$B577=""</formula>
    </cfRule>
  </conditionalFormatting>
  <conditionalFormatting sqref="I577:I578">
    <cfRule type="expression" dxfId="11084" priority="10386" stopIfTrue="1">
      <formula>$B577=""</formula>
    </cfRule>
  </conditionalFormatting>
  <conditionalFormatting sqref="I577:I578">
    <cfRule type="expression" dxfId="11083" priority="10385" stopIfTrue="1">
      <formula>$B577=""</formula>
    </cfRule>
  </conditionalFormatting>
  <conditionalFormatting sqref="I577:I578">
    <cfRule type="expression" dxfId="11082" priority="10384" stopIfTrue="1">
      <formula>$B577=""</formula>
    </cfRule>
  </conditionalFormatting>
  <conditionalFormatting sqref="I577:I578">
    <cfRule type="expression" dxfId="11081" priority="10383" stopIfTrue="1">
      <formula>$B577=""</formula>
    </cfRule>
  </conditionalFormatting>
  <conditionalFormatting sqref="I577:I578">
    <cfRule type="expression" dxfId="11080" priority="10382" stopIfTrue="1">
      <formula>$B577=""</formula>
    </cfRule>
  </conditionalFormatting>
  <conditionalFormatting sqref="I577:I578">
    <cfRule type="expression" dxfId="11079" priority="10381" stopIfTrue="1">
      <formula>$B577=""</formula>
    </cfRule>
  </conditionalFormatting>
  <conditionalFormatting sqref="I577:I578">
    <cfRule type="expression" dxfId="11078" priority="10380" stopIfTrue="1">
      <formula>$B577=""</formula>
    </cfRule>
  </conditionalFormatting>
  <conditionalFormatting sqref="I577:I578">
    <cfRule type="expression" dxfId="11077" priority="10379" stopIfTrue="1">
      <formula>$B577=""</formula>
    </cfRule>
  </conditionalFormatting>
  <conditionalFormatting sqref="I577:I578">
    <cfRule type="expression" dxfId="11076" priority="10378" stopIfTrue="1">
      <formula>$B577=""</formula>
    </cfRule>
  </conditionalFormatting>
  <conditionalFormatting sqref="I577:I578">
    <cfRule type="expression" dxfId="11075" priority="10377" stopIfTrue="1">
      <formula>$B577=""</formula>
    </cfRule>
  </conditionalFormatting>
  <conditionalFormatting sqref="I577:I578">
    <cfRule type="expression" dxfId="11074" priority="10376" stopIfTrue="1">
      <formula>$B577=""</formula>
    </cfRule>
  </conditionalFormatting>
  <conditionalFormatting sqref="D577:H578">
    <cfRule type="expression" dxfId="11073" priority="10375" stopIfTrue="1">
      <formula>$B577=""</formula>
    </cfRule>
  </conditionalFormatting>
  <conditionalFormatting sqref="I577:I578">
    <cfRule type="expression" dxfId="11072" priority="10374" stopIfTrue="1">
      <formula>$B577=""</formula>
    </cfRule>
  </conditionalFormatting>
  <conditionalFormatting sqref="I577:I578">
    <cfRule type="expression" dxfId="11071" priority="10373" stopIfTrue="1">
      <formula>$B577=""</formula>
    </cfRule>
  </conditionalFormatting>
  <conditionalFormatting sqref="I577:I578">
    <cfRule type="expression" dxfId="11070" priority="10372" stopIfTrue="1">
      <formula>$B577=""</formula>
    </cfRule>
  </conditionalFormatting>
  <conditionalFormatting sqref="J577:M578 K588:K589">
    <cfRule type="expression" dxfId="11069" priority="10371" stopIfTrue="1">
      <formula>$B577=""</formula>
    </cfRule>
  </conditionalFormatting>
  <conditionalFormatting sqref="D577:M578 K588:K589">
    <cfRule type="expression" dxfId="11068" priority="10370" stopIfTrue="1">
      <formula>$B577=""</formula>
    </cfRule>
  </conditionalFormatting>
  <conditionalFormatting sqref="D577:M578 K588:K589">
    <cfRule type="expression" dxfId="11067" priority="10369" stopIfTrue="1">
      <formula>$B577=""</formula>
    </cfRule>
  </conditionalFormatting>
  <conditionalFormatting sqref="I577:I578">
    <cfRule type="expression" dxfId="11066" priority="10368" stopIfTrue="1">
      <formula>$B577=""</formula>
    </cfRule>
  </conditionalFormatting>
  <conditionalFormatting sqref="D577:H578">
    <cfRule type="expression" dxfId="11065" priority="10367" stopIfTrue="1">
      <formula>$B577=""</formula>
    </cfRule>
  </conditionalFormatting>
  <conditionalFormatting sqref="J577:M578 K588:K589">
    <cfRule type="expression" dxfId="11064" priority="10366" stopIfTrue="1">
      <formula>$B577=""</formula>
    </cfRule>
  </conditionalFormatting>
  <conditionalFormatting sqref="J577:M577 K588">
    <cfRule type="expression" dxfId="11063" priority="10365" stopIfTrue="1">
      <formula>$B577=""</formula>
    </cfRule>
  </conditionalFormatting>
  <conditionalFormatting sqref="I578">
    <cfRule type="expression" dxfId="11062" priority="10364" stopIfTrue="1">
      <formula>$B578=""</formula>
    </cfRule>
  </conditionalFormatting>
  <conditionalFormatting sqref="I578">
    <cfRule type="expression" dxfId="11061" priority="10363" stopIfTrue="1">
      <formula>$B578=""</formula>
    </cfRule>
  </conditionalFormatting>
  <conditionalFormatting sqref="I578">
    <cfRule type="expression" dxfId="11060" priority="10362" stopIfTrue="1">
      <formula>$B578=""</formula>
    </cfRule>
  </conditionalFormatting>
  <conditionalFormatting sqref="D578:H578">
    <cfRule type="expression" dxfId="11059" priority="10361" stopIfTrue="1">
      <formula>$B578=""</formula>
    </cfRule>
  </conditionalFormatting>
  <conditionalFormatting sqref="J578:M578 K589">
    <cfRule type="expression" dxfId="11058" priority="10360" stopIfTrue="1">
      <formula>$B578=""</formula>
    </cfRule>
  </conditionalFormatting>
  <conditionalFormatting sqref="I578">
    <cfRule type="expression" dxfId="11057" priority="10359" stopIfTrue="1">
      <formula>$B578=""</formula>
    </cfRule>
  </conditionalFormatting>
  <conditionalFormatting sqref="I578">
    <cfRule type="expression" dxfId="11056" priority="10358" stopIfTrue="1">
      <formula>$B578=""</formula>
    </cfRule>
  </conditionalFormatting>
  <conditionalFormatting sqref="I577:I578">
    <cfRule type="expression" dxfId="11055" priority="10357" stopIfTrue="1">
      <formula>$B577=""</formula>
    </cfRule>
  </conditionalFormatting>
  <conditionalFormatting sqref="I577:I578">
    <cfRule type="expression" dxfId="11054" priority="10356" stopIfTrue="1">
      <formula>$B577=""</formula>
    </cfRule>
  </conditionalFormatting>
  <conditionalFormatting sqref="I577:I578">
    <cfRule type="expression" dxfId="11053" priority="10355" stopIfTrue="1">
      <formula>$B577=""</formula>
    </cfRule>
  </conditionalFormatting>
  <conditionalFormatting sqref="I577:I578">
    <cfRule type="expression" dxfId="11052" priority="10354" stopIfTrue="1">
      <formula>$B577=""</formula>
    </cfRule>
  </conditionalFormatting>
  <conditionalFormatting sqref="I577:I578">
    <cfRule type="expression" dxfId="11051" priority="10353" stopIfTrue="1">
      <formula>$B577=""</formula>
    </cfRule>
  </conditionalFormatting>
  <conditionalFormatting sqref="I577:I578">
    <cfRule type="expression" dxfId="11050" priority="10352" stopIfTrue="1">
      <formula>$B577=""</formula>
    </cfRule>
  </conditionalFormatting>
  <conditionalFormatting sqref="I577:I578">
    <cfRule type="expression" dxfId="11049" priority="10351" stopIfTrue="1">
      <formula>$B577=""</formula>
    </cfRule>
  </conditionalFormatting>
  <conditionalFormatting sqref="I577:I578">
    <cfRule type="expression" dxfId="11048" priority="10350" stopIfTrue="1">
      <formula>$B577=""</formula>
    </cfRule>
  </conditionalFormatting>
  <conditionalFormatting sqref="I577:I578">
    <cfRule type="expression" dxfId="11047" priority="10349" stopIfTrue="1">
      <formula>$B577=""</formula>
    </cfRule>
  </conditionalFormatting>
  <conditionalFormatting sqref="I577:I578">
    <cfRule type="expression" dxfId="11046" priority="10348" stopIfTrue="1">
      <formula>$B577=""</formula>
    </cfRule>
  </conditionalFormatting>
  <conditionalFormatting sqref="I577:I578">
    <cfRule type="expression" dxfId="11045" priority="10347" stopIfTrue="1">
      <formula>$B577=""</formula>
    </cfRule>
  </conditionalFormatting>
  <conditionalFormatting sqref="I577:I578">
    <cfRule type="expression" dxfId="11044" priority="10346" stopIfTrue="1">
      <formula>$B577=""</formula>
    </cfRule>
  </conditionalFormatting>
  <conditionalFormatting sqref="I577:I578">
    <cfRule type="expression" dxfId="11043" priority="10345" stopIfTrue="1">
      <formula>$B577=""</formula>
    </cfRule>
  </conditionalFormatting>
  <conditionalFormatting sqref="D589:H591">
    <cfRule type="expression" dxfId="11042" priority="10344" stopIfTrue="1">
      <formula>$B589=""</formula>
    </cfRule>
  </conditionalFormatting>
  <conditionalFormatting sqref="I589">
    <cfRule type="expression" dxfId="11041" priority="10343" stopIfTrue="1">
      <formula>$B589=""</formula>
    </cfRule>
  </conditionalFormatting>
  <conditionalFormatting sqref="I589">
    <cfRule type="expression" dxfId="11040" priority="10342" stopIfTrue="1">
      <formula>$B589=""</formula>
    </cfRule>
  </conditionalFormatting>
  <conditionalFormatting sqref="I589">
    <cfRule type="expression" dxfId="11039" priority="10341" stopIfTrue="1">
      <formula>$B589=""</formula>
    </cfRule>
  </conditionalFormatting>
  <conditionalFormatting sqref="J589:M591">
    <cfRule type="expression" dxfId="11038" priority="10340" stopIfTrue="1">
      <formula>$B589=""</formula>
    </cfRule>
  </conditionalFormatting>
  <conditionalFormatting sqref="D589:M591 I592:I593">
    <cfRule type="expression" dxfId="11037" priority="10339" stopIfTrue="1">
      <formula>$B589=""</formula>
    </cfRule>
  </conditionalFormatting>
  <conditionalFormatting sqref="D589:M591 I592:I593">
    <cfRule type="expression" dxfId="11036" priority="10338" stopIfTrue="1">
      <formula>$B589=""</formula>
    </cfRule>
  </conditionalFormatting>
  <conditionalFormatting sqref="I589:I593">
    <cfRule type="expression" dxfId="11035" priority="10337" stopIfTrue="1">
      <formula>$B589=""</formula>
    </cfRule>
  </conditionalFormatting>
  <conditionalFormatting sqref="D589:H591">
    <cfRule type="expression" dxfId="11034" priority="10336" stopIfTrue="1">
      <formula>$B589=""</formula>
    </cfRule>
  </conditionalFormatting>
  <conditionalFormatting sqref="J589:M590">
    <cfRule type="expression" dxfId="11033" priority="10335" stopIfTrue="1">
      <formula>$B589=""</formula>
    </cfRule>
  </conditionalFormatting>
  <conditionalFormatting sqref="J591:M591">
    <cfRule type="expression" dxfId="11032" priority="10334" stopIfTrue="1">
      <formula>$B591=""</formula>
    </cfRule>
  </conditionalFormatting>
  <conditionalFormatting sqref="J589:M590">
    <cfRule type="expression" dxfId="11031" priority="10333" stopIfTrue="1">
      <formula>$B589=""</formula>
    </cfRule>
  </conditionalFormatting>
  <conditionalFormatting sqref="J591:M591">
    <cfRule type="expression" dxfId="11030" priority="10332" stopIfTrue="1">
      <formula>$B591=""</formula>
    </cfRule>
  </conditionalFormatting>
  <conditionalFormatting sqref="I589">
    <cfRule type="expression" dxfId="11029" priority="10331" stopIfTrue="1">
      <formula>$B589=""</formula>
    </cfRule>
  </conditionalFormatting>
  <conditionalFormatting sqref="I589">
    <cfRule type="expression" dxfId="11028" priority="10330" stopIfTrue="1">
      <formula>$B589=""</formula>
    </cfRule>
  </conditionalFormatting>
  <conditionalFormatting sqref="I589">
    <cfRule type="expression" dxfId="11027" priority="10329" stopIfTrue="1">
      <formula>$B589=""</formula>
    </cfRule>
  </conditionalFormatting>
  <conditionalFormatting sqref="I589">
    <cfRule type="expression" dxfId="11026" priority="10328" stopIfTrue="1">
      <formula>$B589=""</formula>
    </cfRule>
  </conditionalFormatting>
  <conditionalFormatting sqref="I589">
    <cfRule type="expression" dxfId="11025" priority="10327" stopIfTrue="1">
      <formula>$B589=""</formula>
    </cfRule>
  </conditionalFormatting>
  <conditionalFormatting sqref="I589">
    <cfRule type="expression" dxfId="11024" priority="10326" stopIfTrue="1">
      <formula>$B589=""</formula>
    </cfRule>
  </conditionalFormatting>
  <conditionalFormatting sqref="I589">
    <cfRule type="expression" dxfId="11023" priority="10325" stopIfTrue="1">
      <formula>$B589=""</formula>
    </cfRule>
  </conditionalFormatting>
  <conditionalFormatting sqref="I589">
    <cfRule type="expression" dxfId="11022" priority="10324" stopIfTrue="1">
      <formula>$B589=""</formula>
    </cfRule>
  </conditionalFormatting>
  <conditionalFormatting sqref="I589">
    <cfRule type="expression" dxfId="11021" priority="10323" stopIfTrue="1">
      <formula>$B589=""</formula>
    </cfRule>
  </conditionalFormatting>
  <conditionalFormatting sqref="I589">
    <cfRule type="expression" dxfId="11020" priority="10322" stopIfTrue="1">
      <formula>$B589=""</formula>
    </cfRule>
  </conditionalFormatting>
  <conditionalFormatting sqref="I589">
    <cfRule type="expression" dxfId="11019" priority="10321" stopIfTrue="1">
      <formula>$B589=""</formula>
    </cfRule>
  </conditionalFormatting>
  <conditionalFormatting sqref="I589">
    <cfRule type="expression" dxfId="11018" priority="10320" stopIfTrue="1">
      <formula>$B589=""</formula>
    </cfRule>
  </conditionalFormatting>
  <conditionalFormatting sqref="I589">
    <cfRule type="expression" dxfId="11017" priority="10319" stopIfTrue="1">
      <formula>$B589=""</formula>
    </cfRule>
  </conditionalFormatting>
  <conditionalFormatting sqref="I589">
    <cfRule type="expression" dxfId="11016" priority="10318" stopIfTrue="1">
      <formula>$B589=""</formula>
    </cfRule>
  </conditionalFormatting>
  <conditionalFormatting sqref="I589">
    <cfRule type="expression" dxfId="11015" priority="10317" stopIfTrue="1">
      <formula>$B589=""</formula>
    </cfRule>
  </conditionalFormatting>
  <conditionalFormatting sqref="I589">
    <cfRule type="expression" dxfId="11014" priority="10316" stopIfTrue="1">
      <formula>$B589=""</formula>
    </cfRule>
  </conditionalFormatting>
  <conditionalFormatting sqref="D589:H591">
    <cfRule type="expression" dxfId="11013" priority="10315" stopIfTrue="1">
      <formula>$B589=""</formula>
    </cfRule>
  </conditionalFormatting>
  <conditionalFormatting sqref="I589">
    <cfRule type="expression" dxfId="11012" priority="10314" stopIfTrue="1">
      <formula>$B589=""</formula>
    </cfRule>
  </conditionalFormatting>
  <conditionalFormatting sqref="I589">
    <cfRule type="expression" dxfId="11011" priority="10313" stopIfTrue="1">
      <formula>$B589=""</formula>
    </cfRule>
  </conditionalFormatting>
  <conditionalFormatting sqref="I589">
    <cfRule type="expression" dxfId="11010" priority="10312" stopIfTrue="1">
      <formula>$B589=""</formula>
    </cfRule>
  </conditionalFormatting>
  <conditionalFormatting sqref="J589:M591">
    <cfRule type="expression" dxfId="11009" priority="10311" stopIfTrue="1">
      <formula>$B589=""</formula>
    </cfRule>
  </conditionalFormatting>
  <conditionalFormatting sqref="D589:M591 I592:I593">
    <cfRule type="expression" dxfId="11008" priority="10310" stopIfTrue="1">
      <formula>$B589=""</formula>
    </cfRule>
  </conditionalFormatting>
  <conditionalFormatting sqref="D589:M591 I592:I593">
    <cfRule type="expression" dxfId="11007" priority="10309" stopIfTrue="1">
      <formula>$B589=""</formula>
    </cfRule>
  </conditionalFormatting>
  <conditionalFormatting sqref="I589:I593">
    <cfRule type="expression" dxfId="11006" priority="10308" stopIfTrue="1">
      <formula>$B589=""</formula>
    </cfRule>
  </conditionalFormatting>
  <conditionalFormatting sqref="D589:H591">
    <cfRule type="expression" dxfId="11005" priority="10307" stopIfTrue="1">
      <formula>$B589=""</formula>
    </cfRule>
  </conditionalFormatting>
  <conditionalFormatting sqref="J589:M590">
    <cfRule type="expression" dxfId="11004" priority="10306" stopIfTrue="1">
      <formula>$B589=""</formula>
    </cfRule>
  </conditionalFormatting>
  <conditionalFormatting sqref="J591:M591">
    <cfRule type="expression" dxfId="11003" priority="10305" stopIfTrue="1">
      <formula>$B591=""</formula>
    </cfRule>
  </conditionalFormatting>
  <conditionalFormatting sqref="J589:M590">
    <cfRule type="expression" dxfId="11002" priority="10304" stopIfTrue="1">
      <formula>$B589=""</formula>
    </cfRule>
  </conditionalFormatting>
  <conditionalFormatting sqref="J591:M591">
    <cfRule type="expression" dxfId="11001" priority="10303" stopIfTrue="1">
      <formula>$B591=""</formula>
    </cfRule>
  </conditionalFormatting>
  <conditionalFormatting sqref="I589">
    <cfRule type="expression" dxfId="11000" priority="10302" stopIfTrue="1">
      <formula>$B589=""</formula>
    </cfRule>
  </conditionalFormatting>
  <conditionalFormatting sqref="I589">
    <cfRule type="expression" dxfId="10999" priority="10301" stopIfTrue="1">
      <formula>$B589=""</formula>
    </cfRule>
  </conditionalFormatting>
  <conditionalFormatting sqref="I589">
    <cfRule type="expression" dxfId="10998" priority="10300" stopIfTrue="1">
      <formula>$B589=""</formula>
    </cfRule>
  </conditionalFormatting>
  <conditionalFormatting sqref="I589">
    <cfRule type="expression" dxfId="10997" priority="10299" stopIfTrue="1">
      <formula>$B589=""</formula>
    </cfRule>
  </conditionalFormatting>
  <conditionalFormatting sqref="I589">
    <cfRule type="expression" dxfId="10996" priority="10298" stopIfTrue="1">
      <formula>$B589=""</formula>
    </cfRule>
  </conditionalFormatting>
  <conditionalFormatting sqref="I589">
    <cfRule type="expression" dxfId="10995" priority="10297" stopIfTrue="1">
      <formula>$B589=""</formula>
    </cfRule>
  </conditionalFormatting>
  <conditionalFormatting sqref="I589">
    <cfRule type="expression" dxfId="10994" priority="10296" stopIfTrue="1">
      <formula>$B589=""</formula>
    </cfRule>
  </conditionalFormatting>
  <conditionalFormatting sqref="I589">
    <cfRule type="expression" dxfId="10993" priority="10295" stopIfTrue="1">
      <formula>$B589=""</formula>
    </cfRule>
  </conditionalFormatting>
  <conditionalFormatting sqref="I589">
    <cfRule type="expression" dxfId="10992" priority="10294" stopIfTrue="1">
      <formula>$B589=""</formula>
    </cfRule>
  </conditionalFormatting>
  <conditionalFormatting sqref="I589">
    <cfRule type="expression" dxfId="10991" priority="10293" stopIfTrue="1">
      <formula>$B589=""</formula>
    </cfRule>
  </conditionalFormatting>
  <conditionalFormatting sqref="I589">
    <cfRule type="expression" dxfId="10990" priority="10292" stopIfTrue="1">
      <formula>$B589=""</formula>
    </cfRule>
  </conditionalFormatting>
  <conditionalFormatting sqref="I589">
    <cfRule type="expression" dxfId="10989" priority="10291" stopIfTrue="1">
      <formula>$B589=""</formula>
    </cfRule>
  </conditionalFormatting>
  <conditionalFormatting sqref="I589">
    <cfRule type="expression" dxfId="10988" priority="10290" stopIfTrue="1">
      <formula>$B589=""</formula>
    </cfRule>
  </conditionalFormatting>
  <conditionalFormatting sqref="I589">
    <cfRule type="expression" dxfId="10987" priority="10289" stopIfTrue="1">
      <formula>$B589=""</formula>
    </cfRule>
  </conditionalFormatting>
  <conditionalFormatting sqref="I589">
    <cfRule type="expression" dxfId="10986" priority="10288" stopIfTrue="1">
      <formula>$B589=""</formula>
    </cfRule>
  </conditionalFormatting>
  <conditionalFormatting sqref="I589">
    <cfRule type="expression" dxfId="10985" priority="10287" stopIfTrue="1">
      <formula>$B589=""</formula>
    </cfRule>
  </conditionalFormatting>
  <conditionalFormatting sqref="D591:H591">
    <cfRule type="expression" dxfId="10984" priority="10286" stopIfTrue="1">
      <formula>$B591=""</formula>
    </cfRule>
  </conditionalFormatting>
  <conditionalFormatting sqref="I591">
    <cfRule type="expression" dxfId="10983" priority="10285" stopIfTrue="1">
      <formula>$B591=""</formula>
    </cfRule>
  </conditionalFormatting>
  <conditionalFormatting sqref="I591">
    <cfRule type="expression" dxfId="10982" priority="10284" stopIfTrue="1">
      <formula>$B591=""</formula>
    </cfRule>
  </conditionalFormatting>
  <conditionalFormatting sqref="I591">
    <cfRule type="expression" dxfId="10981" priority="10283" stopIfTrue="1">
      <formula>$B591=""</formula>
    </cfRule>
  </conditionalFormatting>
  <conditionalFormatting sqref="J591:M591">
    <cfRule type="expression" dxfId="10980" priority="10282" stopIfTrue="1">
      <formula>$B591=""</formula>
    </cfRule>
  </conditionalFormatting>
  <conditionalFormatting sqref="D591:M591">
    <cfRule type="expression" dxfId="10979" priority="10281" stopIfTrue="1">
      <formula>$B591=""</formula>
    </cfRule>
  </conditionalFormatting>
  <conditionalFormatting sqref="D591:M591">
    <cfRule type="expression" dxfId="10978" priority="10280" stopIfTrue="1">
      <formula>$B591=""</formula>
    </cfRule>
  </conditionalFormatting>
  <conditionalFormatting sqref="I591">
    <cfRule type="expression" dxfId="10977" priority="10279" stopIfTrue="1">
      <formula>$B591=""</formula>
    </cfRule>
  </conditionalFormatting>
  <conditionalFormatting sqref="D591:H591">
    <cfRule type="expression" dxfId="10976" priority="10278" stopIfTrue="1">
      <formula>$B591=""</formula>
    </cfRule>
  </conditionalFormatting>
  <conditionalFormatting sqref="J591:M591">
    <cfRule type="expression" dxfId="10975" priority="10277" stopIfTrue="1">
      <formula>$B591=""</formula>
    </cfRule>
  </conditionalFormatting>
  <conditionalFormatting sqref="J591:M591">
    <cfRule type="expression" dxfId="10974" priority="10276" stopIfTrue="1">
      <formula>$B591=""</formula>
    </cfRule>
  </conditionalFormatting>
  <conditionalFormatting sqref="I591">
    <cfRule type="expression" dxfId="10973" priority="10275" stopIfTrue="1">
      <formula>$B591=""</formula>
    </cfRule>
  </conditionalFormatting>
  <conditionalFormatting sqref="I591">
    <cfRule type="expression" dxfId="10972" priority="10274" stopIfTrue="1">
      <formula>$B591=""</formula>
    </cfRule>
  </conditionalFormatting>
  <conditionalFormatting sqref="I591">
    <cfRule type="expression" dxfId="10971" priority="10273" stopIfTrue="1">
      <formula>$B591=""</formula>
    </cfRule>
  </conditionalFormatting>
  <conditionalFormatting sqref="I591">
    <cfRule type="expression" dxfId="10970" priority="10272" stopIfTrue="1">
      <formula>$B591=""</formula>
    </cfRule>
  </conditionalFormatting>
  <conditionalFormatting sqref="I591">
    <cfRule type="expression" dxfId="10969" priority="10271" stopIfTrue="1">
      <formula>$B591=""</formula>
    </cfRule>
  </conditionalFormatting>
  <conditionalFormatting sqref="I591">
    <cfRule type="expression" dxfId="10968" priority="10270" stopIfTrue="1">
      <formula>$B591=""</formula>
    </cfRule>
  </conditionalFormatting>
  <conditionalFormatting sqref="I591">
    <cfRule type="expression" dxfId="10967" priority="10269" stopIfTrue="1">
      <formula>$B591=""</formula>
    </cfRule>
  </conditionalFormatting>
  <conditionalFormatting sqref="I591">
    <cfRule type="expression" dxfId="10966" priority="10268" stopIfTrue="1">
      <formula>$B591=""</formula>
    </cfRule>
  </conditionalFormatting>
  <conditionalFormatting sqref="I591">
    <cfRule type="expression" dxfId="10965" priority="10267" stopIfTrue="1">
      <formula>$B591=""</formula>
    </cfRule>
  </conditionalFormatting>
  <conditionalFormatting sqref="I591">
    <cfRule type="expression" dxfId="10964" priority="10266" stopIfTrue="1">
      <formula>$B591=""</formula>
    </cfRule>
  </conditionalFormatting>
  <conditionalFormatting sqref="I591">
    <cfRule type="expression" dxfId="10963" priority="10265" stopIfTrue="1">
      <formula>$B591=""</formula>
    </cfRule>
  </conditionalFormatting>
  <conditionalFormatting sqref="I591">
    <cfRule type="expression" dxfId="10962" priority="10264" stopIfTrue="1">
      <formula>$B591=""</formula>
    </cfRule>
  </conditionalFormatting>
  <conditionalFormatting sqref="I591">
    <cfRule type="expression" dxfId="10961" priority="10263" stopIfTrue="1">
      <formula>$B591=""</formula>
    </cfRule>
  </conditionalFormatting>
  <conditionalFormatting sqref="I591">
    <cfRule type="expression" dxfId="10960" priority="10262" stopIfTrue="1">
      <formula>$B591=""</formula>
    </cfRule>
  </conditionalFormatting>
  <conditionalFormatting sqref="I591">
    <cfRule type="expression" dxfId="10959" priority="10261" stopIfTrue="1">
      <formula>$B591=""</formula>
    </cfRule>
  </conditionalFormatting>
  <conditionalFormatting sqref="I591">
    <cfRule type="expression" dxfId="10958" priority="10260" stopIfTrue="1">
      <formula>$B591=""</formula>
    </cfRule>
  </conditionalFormatting>
  <conditionalFormatting sqref="D591:H592">
    <cfRule type="expression" dxfId="10957" priority="10259" stopIfTrue="1">
      <formula>$B591=""</formula>
    </cfRule>
  </conditionalFormatting>
  <conditionalFormatting sqref="I591">
    <cfRule type="expression" dxfId="10956" priority="10258" stopIfTrue="1">
      <formula>$B591=""</formula>
    </cfRule>
  </conditionalFormatting>
  <conditionalFormatting sqref="I591">
    <cfRule type="expression" dxfId="10955" priority="10257" stopIfTrue="1">
      <formula>$B591=""</formula>
    </cfRule>
  </conditionalFormatting>
  <conditionalFormatting sqref="I591">
    <cfRule type="expression" dxfId="10954" priority="10256" stopIfTrue="1">
      <formula>$B591=""</formula>
    </cfRule>
  </conditionalFormatting>
  <conditionalFormatting sqref="J591:M592">
    <cfRule type="expression" dxfId="10953" priority="10255" stopIfTrue="1">
      <formula>$B591=""</formula>
    </cfRule>
  </conditionalFormatting>
  <conditionalFormatting sqref="D591:M592">
    <cfRule type="expression" dxfId="10952" priority="10254" stopIfTrue="1">
      <formula>$B591=""</formula>
    </cfRule>
  </conditionalFormatting>
  <conditionalFormatting sqref="D591:M592">
    <cfRule type="expression" dxfId="10951" priority="10253" stopIfTrue="1">
      <formula>$B591=""</formula>
    </cfRule>
  </conditionalFormatting>
  <conditionalFormatting sqref="I591:I592">
    <cfRule type="expression" dxfId="10950" priority="10252" stopIfTrue="1">
      <formula>$B591=""</formula>
    </cfRule>
  </conditionalFormatting>
  <conditionalFormatting sqref="D591:H592">
    <cfRule type="expression" dxfId="10949" priority="10251" stopIfTrue="1">
      <formula>$B591=""</formula>
    </cfRule>
  </conditionalFormatting>
  <conditionalFormatting sqref="J591:M592">
    <cfRule type="expression" dxfId="10948" priority="10250" stopIfTrue="1">
      <formula>$B591=""</formula>
    </cfRule>
  </conditionalFormatting>
  <conditionalFormatting sqref="J591:M592">
    <cfRule type="expression" dxfId="10947" priority="10249" stopIfTrue="1">
      <formula>$B591=""</formula>
    </cfRule>
  </conditionalFormatting>
  <conditionalFormatting sqref="I591">
    <cfRule type="expression" dxfId="10946" priority="10248" stopIfTrue="1">
      <formula>$B591=""</formula>
    </cfRule>
  </conditionalFormatting>
  <conditionalFormatting sqref="I591">
    <cfRule type="expression" dxfId="10945" priority="10247" stopIfTrue="1">
      <formula>$B591=""</formula>
    </cfRule>
  </conditionalFormatting>
  <conditionalFormatting sqref="I591">
    <cfRule type="expression" dxfId="10944" priority="10246" stopIfTrue="1">
      <formula>$B591=""</formula>
    </cfRule>
  </conditionalFormatting>
  <conditionalFormatting sqref="I591">
    <cfRule type="expression" dxfId="10943" priority="10245" stopIfTrue="1">
      <formula>$B591=""</formula>
    </cfRule>
  </conditionalFormatting>
  <conditionalFormatting sqref="I591">
    <cfRule type="expression" dxfId="10942" priority="10244" stopIfTrue="1">
      <formula>$B591=""</formula>
    </cfRule>
  </conditionalFormatting>
  <conditionalFormatting sqref="I591">
    <cfRule type="expression" dxfId="10941" priority="10243" stopIfTrue="1">
      <formula>$B591=""</formula>
    </cfRule>
  </conditionalFormatting>
  <conditionalFormatting sqref="I591">
    <cfRule type="expression" dxfId="10940" priority="10242" stopIfTrue="1">
      <formula>$B591=""</formula>
    </cfRule>
  </conditionalFormatting>
  <conditionalFormatting sqref="I591">
    <cfRule type="expression" dxfId="10939" priority="10241" stopIfTrue="1">
      <formula>$B591=""</formula>
    </cfRule>
  </conditionalFormatting>
  <conditionalFormatting sqref="I591">
    <cfRule type="expression" dxfId="10938" priority="10240" stopIfTrue="1">
      <formula>$B591=""</formula>
    </cfRule>
  </conditionalFormatting>
  <conditionalFormatting sqref="I591">
    <cfRule type="expression" dxfId="10937" priority="10239" stopIfTrue="1">
      <formula>$B591=""</formula>
    </cfRule>
  </conditionalFormatting>
  <conditionalFormatting sqref="I591">
    <cfRule type="expression" dxfId="10936" priority="10238" stopIfTrue="1">
      <formula>$B591=""</formula>
    </cfRule>
  </conditionalFormatting>
  <conditionalFormatting sqref="I591">
    <cfRule type="expression" dxfId="10935" priority="10237" stopIfTrue="1">
      <formula>$B591=""</formula>
    </cfRule>
  </conditionalFormatting>
  <conditionalFormatting sqref="I591">
    <cfRule type="expression" dxfId="10934" priority="10236" stopIfTrue="1">
      <formula>$B591=""</formula>
    </cfRule>
  </conditionalFormatting>
  <conditionalFormatting sqref="I591">
    <cfRule type="expression" dxfId="10933" priority="10235" stopIfTrue="1">
      <formula>$B591=""</formula>
    </cfRule>
  </conditionalFormatting>
  <conditionalFormatting sqref="I591">
    <cfRule type="expression" dxfId="10932" priority="10234" stopIfTrue="1">
      <formula>$B591=""</formula>
    </cfRule>
  </conditionalFormatting>
  <conditionalFormatting sqref="I591">
    <cfRule type="expression" dxfId="10931" priority="10233" stopIfTrue="1">
      <formula>$B591=""</formula>
    </cfRule>
  </conditionalFormatting>
  <conditionalFormatting sqref="I589:I593">
    <cfRule type="expression" dxfId="10930" priority="10232" stopIfTrue="1">
      <formula>$B589=""</formula>
    </cfRule>
  </conditionalFormatting>
  <conditionalFormatting sqref="K589:K590">
    <cfRule type="expression" dxfId="10929" priority="10231" stopIfTrue="1">
      <formula>$B589=""</formula>
    </cfRule>
  </conditionalFormatting>
  <conditionalFormatting sqref="K589:K590">
    <cfRule type="expression" dxfId="10928" priority="10230" stopIfTrue="1">
      <formula>$B589=""</formula>
    </cfRule>
  </conditionalFormatting>
  <conditionalFormatting sqref="K589:K590">
    <cfRule type="expression" dxfId="10927" priority="10229" stopIfTrue="1">
      <formula>$B589=""</formula>
    </cfRule>
  </conditionalFormatting>
  <conditionalFormatting sqref="K589:K590">
    <cfRule type="expression" dxfId="10926" priority="10228" stopIfTrue="1">
      <formula>$B589=""</formula>
    </cfRule>
  </conditionalFormatting>
  <conditionalFormatting sqref="K589:K590">
    <cfRule type="expression" dxfId="10925" priority="10227" stopIfTrue="1">
      <formula>$B589=""</formula>
    </cfRule>
  </conditionalFormatting>
  <conditionalFormatting sqref="K589:K590">
    <cfRule type="expression" dxfId="10924" priority="10226" stopIfTrue="1">
      <formula>$B589=""</formula>
    </cfRule>
  </conditionalFormatting>
  <conditionalFormatting sqref="K589:K590">
    <cfRule type="expression" dxfId="10923" priority="10225" stopIfTrue="1">
      <formula>$B589=""</formula>
    </cfRule>
  </conditionalFormatting>
  <conditionalFormatting sqref="K589:K590">
    <cfRule type="expression" dxfId="10922" priority="10224" stopIfTrue="1">
      <formula>$B589=""</formula>
    </cfRule>
  </conditionalFormatting>
  <conditionalFormatting sqref="K589:K590">
    <cfRule type="expression" dxfId="10921" priority="10223" stopIfTrue="1">
      <formula>$B589=""</formula>
    </cfRule>
  </conditionalFormatting>
  <conditionalFormatting sqref="K589:K590">
    <cfRule type="expression" dxfId="10920" priority="10222" stopIfTrue="1">
      <formula>$B589=""</formula>
    </cfRule>
  </conditionalFormatting>
  <conditionalFormatting sqref="K589:K590">
    <cfRule type="expression" dxfId="10919" priority="10221" stopIfTrue="1">
      <formula>$B589=""</formula>
    </cfRule>
  </conditionalFormatting>
  <conditionalFormatting sqref="K589:K590 I589:I593">
    <cfRule type="expression" dxfId="10918" priority="10220" stopIfTrue="1">
      <formula>$B589=""</formula>
    </cfRule>
  </conditionalFormatting>
  <conditionalFormatting sqref="K589:K590 I589:I593">
    <cfRule type="expression" dxfId="10917" priority="10219" stopIfTrue="1">
      <formula>$B589=""</formula>
    </cfRule>
  </conditionalFormatting>
  <conditionalFormatting sqref="I589:I593">
    <cfRule type="expression" dxfId="10916" priority="10218" stopIfTrue="1">
      <formula>$B589=""</formula>
    </cfRule>
  </conditionalFormatting>
  <conditionalFormatting sqref="K589:K590">
    <cfRule type="expression" dxfId="10915" priority="10217" stopIfTrue="1">
      <formula>$B589=""</formula>
    </cfRule>
  </conditionalFormatting>
  <conditionalFormatting sqref="K589:K590">
    <cfRule type="expression" dxfId="10914" priority="10216" stopIfTrue="1">
      <formula>$B589=""</formula>
    </cfRule>
  </conditionalFormatting>
  <conditionalFormatting sqref="K589:K590">
    <cfRule type="expression" dxfId="10913" priority="10215" stopIfTrue="1">
      <formula>$B589=""</formula>
    </cfRule>
  </conditionalFormatting>
  <conditionalFormatting sqref="K589:K590">
    <cfRule type="expression" dxfId="10912" priority="10214" stopIfTrue="1">
      <formula>$B589=""</formula>
    </cfRule>
  </conditionalFormatting>
  <conditionalFormatting sqref="I589:I593">
    <cfRule type="expression" dxfId="10911" priority="10213" stopIfTrue="1">
      <formula>$B589=""</formula>
    </cfRule>
  </conditionalFormatting>
  <conditionalFormatting sqref="I589:I593">
    <cfRule type="expression" dxfId="10910" priority="10212" stopIfTrue="1">
      <formula>$B589=""</formula>
    </cfRule>
  </conditionalFormatting>
  <conditionalFormatting sqref="I589:I593">
    <cfRule type="expression" dxfId="10909" priority="10211" stopIfTrue="1">
      <formula>$B589=""</formula>
    </cfRule>
  </conditionalFormatting>
  <conditionalFormatting sqref="I589:I593">
    <cfRule type="expression" dxfId="10908" priority="10210" stopIfTrue="1">
      <formula>$B589=""</formula>
    </cfRule>
  </conditionalFormatting>
  <conditionalFormatting sqref="I589:I593">
    <cfRule type="expression" dxfId="10907" priority="10209" stopIfTrue="1">
      <formula>$B589=""</formula>
    </cfRule>
  </conditionalFormatting>
  <conditionalFormatting sqref="I589:I593">
    <cfRule type="expression" dxfId="10906" priority="10208" stopIfTrue="1">
      <formula>$B589=""</formula>
    </cfRule>
  </conditionalFormatting>
  <conditionalFormatting sqref="I589:I593">
    <cfRule type="expression" dxfId="10905" priority="10207" stopIfTrue="1">
      <formula>$B589=""</formula>
    </cfRule>
  </conditionalFormatting>
  <conditionalFormatting sqref="I589:I593">
    <cfRule type="expression" dxfId="10904" priority="10206" stopIfTrue="1">
      <formula>$B589=""</formula>
    </cfRule>
  </conditionalFormatting>
  <conditionalFormatting sqref="I589:I593">
    <cfRule type="expression" dxfId="10903" priority="10205" stopIfTrue="1">
      <formula>$B589=""</formula>
    </cfRule>
  </conditionalFormatting>
  <conditionalFormatting sqref="I589:I593">
    <cfRule type="expression" dxfId="10902" priority="10204" stopIfTrue="1">
      <formula>$B589=""</formula>
    </cfRule>
  </conditionalFormatting>
  <conditionalFormatting sqref="I589:I593">
    <cfRule type="expression" dxfId="10901" priority="10203" stopIfTrue="1">
      <formula>$B589=""</formula>
    </cfRule>
  </conditionalFormatting>
  <conditionalFormatting sqref="I589:I593">
    <cfRule type="expression" dxfId="10900" priority="10202" stopIfTrue="1">
      <formula>$B589=""</formula>
    </cfRule>
  </conditionalFormatting>
  <conditionalFormatting sqref="I589:I593">
    <cfRule type="expression" dxfId="10899" priority="10201" stopIfTrue="1">
      <formula>$B589=""</formula>
    </cfRule>
  </conditionalFormatting>
  <conditionalFormatting sqref="I589:I593">
    <cfRule type="expression" dxfId="10898" priority="10200" stopIfTrue="1">
      <formula>$B589=""</formula>
    </cfRule>
  </conditionalFormatting>
  <conditionalFormatting sqref="I589:I593">
    <cfRule type="expression" dxfId="10897" priority="10199" stopIfTrue="1">
      <formula>$B589=""</formula>
    </cfRule>
  </conditionalFormatting>
  <conditionalFormatting sqref="I589:I593">
    <cfRule type="expression" dxfId="10896" priority="10198" stopIfTrue="1">
      <formula>$B589=""</formula>
    </cfRule>
  </conditionalFormatting>
  <conditionalFormatting sqref="I589:I593">
    <cfRule type="expression" dxfId="10895" priority="10197" stopIfTrue="1">
      <formula>$B589=""</formula>
    </cfRule>
  </conditionalFormatting>
  <conditionalFormatting sqref="I589:I593">
    <cfRule type="expression" dxfId="10894" priority="10196" stopIfTrue="1">
      <formula>$B589=""</formula>
    </cfRule>
  </conditionalFormatting>
  <conditionalFormatting sqref="I589:I593">
    <cfRule type="expression" dxfId="10893" priority="10195" stopIfTrue="1">
      <formula>$B589=""</formula>
    </cfRule>
  </conditionalFormatting>
  <conditionalFormatting sqref="D589:H590">
    <cfRule type="expression" dxfId="10892" priority="10194" stopIfTrue="1">
      <formula>$B589=""</formula>
    </cfRule>
  </conditionalFormatting>
  <conditionalFormatting sqref="I589:I593">
    <cfRule type="expression" dxfId="10891" priority="10193" stopIfTrue="1">
      <formula>$B589=""</formula>
    </cfRule>
  </conditionalFormatting>
  <conditionalFormatting sqref="I589:I593">
    <cfRule type="expression" dxfId="10890" priority="10192" stopIfTrue="1">
      <formula>$B589=""</formula>
    </cfRule>
  </conditionalFormatting>
  <conditionalFormatting sqref="I589:I593">
    <cfRule type="expression" dxfId="10889" priority="10191" stopIfTrue="1">
      <formula>$B589=""</formula>
    </cfRule>
  </conditionalFormatting>
  <conditionalFormatting sqref="J589:M590">
    <cfRule type="expression" dxfId="10888" priority="10190" stopIfTrue="1">
      <formula>$B589=""</formula>
    </cfRule>
  </conditionalFormatting>
  <conditionalFormatting sqref="D589:M590 I591:I593">
    <cfRule type="expression" dxfId="10887" priority="10189" stopIfTrue="1">
      <formula>$B589=""</formula>
    </cfRule>
  </conditionalFormatting>
  <conditionalFormatting sqref="D589:M590 I591:I593">
    <cfRule type="expression" dxfId="10886" priority="10188" stopIfTrue="1">
      <formula>$B589=""</formula>
    </cfRule>
  </conditionalFormatting>
  <conditionalFormatting sqref="I589:I593">
    <cfRule type="expression" dxfId="10885" priority="10187" stopIfTrue="1">
      <formula>$B589=""</formula>
    </cfRule>
  </conditionalFormatting>
  <conditionalFormatting sqref="D589:H590">
    <cfRule type="expression" dxfId="10884" priority="10186" stopIfTrue="1">
      <formula>$B589=""</formula>
    </cfRule>
  </conditionalFormatting>
  <conditionalFormatting sqref="J589:M590">
    <cfRule type="expression" dxfId="10883" priority="10185" stopIfTrue="1">
      <formula>$B589=""</formula>
    </cfRule>
  </conditionalFormatting>
  <conditionalFormatting sqref="J589:M589">
    <cfRule type="expression" dxfId="10882" priority="10184" stopIfTrue="1">
      <formula>$B589=""</formula>
    </cfRule>
  </conditionalFormatting>
  <conditionalFormatting sqref="I590">
    <cfRule type="expression" dxfId="10881" priority="10183" stopIfTrue="1">
      <formula>$B590=""</formula>
    </cfRule>
  </conditionalFormatting>
  <conditionalFormatting sqref="I590">
    <cfRule type="expression" dxfId="10880" priority="10182" stopIfTrue="1">
      <formula>$B590=""</formula>
    </cfRule>
  </conditionalFormatting>
  <conditionalFormatting sqref="I590">
    <cfRule type="expression" dxfId="10879" priority="10181" stopIfTrue="1">
      <formula>$B590=""</formula>
    </cfRule>
  </conditionalFormatting>
  <conditionalFormatting sqref="D590:H590">
    <cfRule type="expression" dxfId="10878" priority="10180" stopIfTrue="1">
      <formula>$B590=""</formula>
    </cfRule>
  </conditionalFormatting>
  <conditionalFormatting sqref="J590:M590">
    <cfRule type="expression" dxfId="10877" priority="10179" stopIfTrue="1">
      <formula>$B590=""</formula>
    </cfRule>
  </conditionalFormatting>
  <conditionalFormatting sqref="I590">
    <cfRule type="expression" dxfId="10876" priority="10178" stopIfTrue="1">
      <formula>$B590=""</formula>
    </cfRule>
  </conditionalFormatting>
  <conditionalFormatting sqref="I590">
    <cfRule type="expression" dxfId="10875" priority="10177" stopIfTrue="1">
      <formula>$B590=""</formula>
    </cfRule>
  </conditionalFormatting>
  <conditionalFormatting sqref="I589:I593">
    <cfRule type="expression" dxfId="10874" priority="10176" stopIfTrue="1">
      <formula>$B589=""</formula>
    </cfRule>
  </conditionalFormatting>
  <conditionalFormatting sqref="I589:I593">
    <cfRule type="expression" dxfId="10873" priority="10175" stopIfTrue="1">
      <formula>$B589=""</formula>
    </cfRule>
  </conditionalFormatting>
  <conditionalFormatting sqref="I589:I593">
    <cfRule type="expression" dxfId="10872" priority="10174" stopIfTrue="1">
      <formula>$B589=""</formula>
    </cfRule>
  </conditionalFormatting>
  <conditionalFormatting sqref="I589:I593">
    <cfRule type="expression" dxfId="10871" priority="10173" stopIfTrue="1">
      <formula>$B589=""</formula>
    </cfRule>
  </conditionalFormatting>
  <conditionalFormatting sqref="I589:I593">
    <cfRule type="expression" dxfId="10870" priority="10172" stopIfTrue="1">
      <formula>$B589=""</formula>
    </cfRule>
  </conditionalFormatting>
  <conditionalFormatting sqref="I589:I593">
    <cfRule type="expression" dxfId="10869" priority="10171" stopIfTrue="1">
      <formula>$B589=""</formula>
    </cfRule>
  </conditionalFormatting>
  <conditionalFormatting sqref="I589:I593">
    <cfRule type="expression" dxfId="10868" priority="10170" stopIfTrue="1">
      <formula>$B589=""</formula>
    </cfRule>
  </conditionalFormatting>
  <conditionalFormatting sqref="I589:I593">
    <cfRule type="expression" dxfId="10867" priority="10169" stopIfTrue="1">
      <formula>$B589=""</formula>
    </cfRule>
  </conditionalFormatting>
  <conditionalFormatting sqref="I589:I593">
    <cfRule type="expression" dxfId="10866" priority="10168" stopIfTrue="1">
      <formula>$B589=""</formula>
    </cfRule>
  </conditionalFormatting>
  <conditionalFormatting sqref="I589:I593">
    <cfRule type="expression" dxfId="10865" priority="10167" stopIfTrue="1">
      <formula>$B589=""</formula>
    </cfRule>
  </conditionalFormatting>
  <conditionalFormatting sqref="I589:I593">
    <cfRule type="expression" dxfId="10864" priority="10166" stopIfTrue="1">
      <formula>$B589=""</formula>
    </cfRule>
  </conditionalFormatting>
  <conditionalFormatting sqref="I589:I593">
    <cfRule type="expression" dxfId="10863" priority="10165" stopIfTrue="1">
      <formula>$B589=""</formula>
    </cfRule>
  </conditionalFormatting>
  <conditionalFormatting sqref="I589:I593">
    <cfRule type="expression" dxfId="10862" priority="10164" stopIfTrue="1">
      <formula>$B589=""</formula>
    </cfRule>
  </conditionalFormatting>
  <conditionalFormatting sqref="I591:I592">
    <cfRule type="expression" dxfId="10861" priority="10163" stopIfTrue="1">
      <formula>$B591=""</formula>
    </cfRule>
  </conditionalFormatting>
  <conditionalFormatting sqref="K591:K592">
    <cfRule type="expression" dxfId="10860" priority="10162" stopIfTrue="1">
      <formula>$B591=""</formula>
    </cfRule>
  </conditionalFormatting>
  <conditionalFormatting sqref="K591:K592">
    <cfRule type="expression" dxfId="10859" priority="10161" stopIfTrue="1">
      <formula>$B591=""</formula>
    </cfRule>
  </conditionalFormatting>
  <conditionalFormatting sqref="K591:K592">
    <cfRule type="expression" dxfId="10858" priority="10160" stopIfTrue="1">
      <formula>$B591=""</formula>
    </cfRule>
  </conditionalFormatting>
  <conditionalFormatting sqref="K591:K592">
    <cfRule type="expression" dxfId="10857" priority="10159" stopIfTrue="1">
      <formula>$B591=""</formula>
    </cfRule>
  </conditionalFormatting>
  <conditionalFormatting sqref="K591:K592">
    <cfRule type="expression" dxfId="10856" priority="10158" stopIfTrue="1">
      <formula>$B591=""</formula>
    </cfRule>
  </conditionalFormatting>
  <conditionalFormatting sqref="K591:K592">
    <cfRule type="expression" dxfId="10855" priority="10157" stopIfTrue="1">
      <formula>$B591=""</formula>
    </cfRule>
  </conditionalFormatting>
  <conditionalFormatting sqref="K591:K592">
    <cfRule type="expression" dxfId="10854" priority="10156" stopIfTrue="1">
      <formula>$B591=""</formula>
    </cfRule>
  </conditionalFormatting>
  <conditionalFormatting sqref="K591:K592">
    <cfRule type="expression" dxfId="10853" priority="10155" stopIfTrue="1">
      <formula>$B591=""</formula>
    </cfRule>
  </conditionalFormatting>
  <conditionalFormatting sqref="K591:K592">
    <cfRule type="expression" dxfId="10852" priority="10154" stopIfTrue="1">
      <formula>$B591=""</formula>
    </cfRule>
  </conditionalFormatting>
  <conditionalFormatting sqref="K591:K592">
    <cfRule type="expression" dxfId="10851" priority="10153" stopIfTrue="1">
      <formula>$B591=""</formula>
    </cfRule>
  </conditionalFormatting>
  <conditionalFormatting sqref="K591:K592">
    <cfRule type="expression" dxfId="10850" priority="10152" stopIfTrue="1">
      <formula>$B591=""</formula>
    </cfRule>
  </conditionalFormatting>
  <conditionalFormatting sqref="I591:I592 K591:K592">
    <cfRule type="expression" dxfId="10849" priority="10151" stopIfTrue="1">
      <formula>$B591=""</formula>
    </cfRule>
  </conditionalFormatting>
  <conditionalFormatting sqref="I591:I592 K591:K592">
    <cfRule type="expression" dxfId="10848" priority="10150" stopIfTrue="1">
      <formula>$B591=""</formula>
    </cfRule>
  </conditionalFormatting>
  <conditionalFormatting sqref="I591:I592">
    <cfRule type="expression" dxfId="10847" priority="10149" stopIfTrue="1">
      <formula>$B591=""</formula>
    </cfRule>
  </conditionalFormatting>
  <conditionalFormatting sqref="K591:K592">
    <cfRule type="expression" dxfId="10846" priority="10148" stopIfTrue="1">
      <formula>$B591=""</formula>
    </cfRule>
  </conditionalFormatting>
  <conditionalFormatting sqref="K591:K592">
    <cfRule type="expression" dxfId="10845" priority="10147" stopIfTrue="1">
      <formula>$B591=""</formula>
    </cfRule>
  </conditionalFormatting>
  <conditionalFormatting sqref="K591:K592">
    <cfRule type="expression" dxfId="10844" priority="10146" stopIfTrue="1">
      <formula>$B591=""</formula>
    </cfRule>
  </conditionalFormatting>
  <conditionalFormatting sqref="K591:K592">
    <cfRule type="expression" dxfId="10843" priority="10145" stopIfTrue="1">
      <formula>$B591=""</formula>
    </cfRule>
  </conditionalFormatting>
  <conditionalFormatting sqref="I591:I592">
    <cfRule type="expression" dxfId="10842" priority="10144" stopIfTrue="1">
      <formula>$B591=""</formula>
    </cfRule>
  </conditionalFormatting>
  <conditionalFormatting sqref="I591:I592">
    <cfRule type="expression" dxfId="10841" priority="10143" stopIfTrue="1">
      <formula>$B591=""</formula>
    </cfRule>
  </conditionalFormatting>
  <conditionalFormatting sqref="I591:I592">
    <cfRule type="expression" dxfId="10840" priority="10142" stopIfTrue="1">
      <formula>$B591=""</formula>
    </cfRule>
  </conditionalFormatting>
  <conditionalFormatting sqref="I591:I592">
    <cfRule type="expression" dxfId="10839" priority="10141" stopIfTrue="1">
      <formula>$B591=""</formula>
    </cfRule>
  </conditionalFormatting>
  <conditionalFormatting sqref="I591:I592">
    <cfRule type="expression" dxfId="10838" priority="10140" stopIfTrue="1">
      <formula>$B591=""</formula>
    </cfRule>
  </conditionalFormatting>
  <conditionalFormatting sqref="I591:I592">
    <cfRule type="expression" dxfId="10837" priority="10139" stopIfTrue="1">
      <formula>$B591=""</formula>
    </cfRule>
  </conditionalFormatting>
  <conditionalFormatting sqref="I591:I592">
    <cfRule type="expression" dxfId="10836" priority="10138" stopIfTrue="1">
      <formula>$B591=""</formula>
    </cfRule>
  </conditionalFormatting>
  <conditionalFormatting sqref="I591:I592">
    <cfRule type="expression" dxfId="10835" priority="10137" stopIfTrue="1">
      <formula>$B591=""</formula>
    </cfRule>
  </conditionalFormatting>
  <conditionalFormatting sqref="I591:I592">
    <cfRule type="expression" dxfId="10834" priority="10136" stopIfTrue="1">
      <formula>$B591=""</formula>
    </cfRule>
  </conditionalFormatting>
  <conditionalFormatting sqref="I591:I592">
    <cfRule type="expression" dxfId="10833" priority="10135" stopIfTrue="1">
      <formula>$B591=""</formula>
    </cfRule>
  </conditionalFormatting>
  <conditionalFormatting sqref="I591:I592">
    <cfRule type="expression" dxfId="10832" priority="10134" stopIfTrue="1">
      <formula>$B591=""</formula>
    </cfRule>
  </conditionalFormatting>
  <conditionalFormatting sqref="I591:I592">
    <cfRule type="expression" dxfId="10831" priority="10133" stopIfTrue="1">
      <formula>$B591=""</formula>
    </cfRule>
  </conditionalFormatting>
  <conditionalFormatting sqref="I591:I592">
    <cfRule type="expression" dxfId="10830" priority="10132" stopIfTrue="1">
      <formula>$B591=""</formula>
    </cfRule>
  </conditionalFormatting>
  <conditionalFormatting sqref="I591:I592">
    <cfRule type="expression" dxfId="10829" priority="10131" stopIfTrue="1">
      <formula>$B591=""</formula>
    </cfRule>
  </conditionalFormatting>
  <conditionalFormatting sqref="I591:I592">
    <cfRule type="expression" dxfId="10828" priority="10130" stopIfTrue="1">
      <formula>$B591=""</formula>
    </cfRule>
  </conditionalFormatting>
  <conditionalFormatting sqref="I591:I592">
    <cfRule type="expression" dxfId="10827" priority="10129" stopIfTrue="1">
      <formula>$B591=""</formula>
    </cfRule>
  </conditionalFormatting>
  <conditionalFormatting sqref="I591:I592">
    <cfRule type="expression" dxfId="10826" priority="10128" stopIfTrue="1">
      <formula>$B591=""</formula>
    </cfRule>
  </conditionalFormatting>
  <conditionalFormatting sqref="I591:I592">
    <cfRule type="expression" dxfId="10825" priority="10127" stopIfTrue="1">
      <formula>$B591=""</formula>
    </cfRule>
  </conditionalFormatting>
  <conditionalFormatting sqref="I591:I592">
    <cfRule type="expression" dxfId="10824" priority="10126" stopIfTrue="1">
      <formula>$B591=""</formula>
    </cfRule>
  </conditionalFormatting>
  <conditionalFormatting sqref="D591:H592">
    <cfRule type="expression" dxfId="10823" priority="10125" stopIfTrue="1">
      <formula>$B591=""</formula>
    </cfRule>
  </conditionalFormatting>
  <conditionalFormatting sqref="I591:I592">
    <cfRule type="expression" dxfId="10822" priority="10124" stopIfTrue="1">
      <formula>$B591=""</formula>
    </cfRule>
  </conditionalFormatting>
  <conditionalFormatting sqref="I591:I592">
    <cfRule type="expression" dxfId="10821" priority="10123" stopIfTrue="1">
      <formula>$B591=""</formula>
    </cfRule>
  </conditionalFormatting>
  <conditionalFormatting sqref="I591:I592">
    <cfRule type="expression" dxfId="10820" priority="10122" stopIfTrue="1">
      <formula>$B591=""</formula>
    </cfRule>
  </conditionalFormatting>
  <conditionalFormatting sqref="J591:M592">
    <cfRule type="expression" dxfId="10819" priority="10121" stopIfTrue="1">
      <formula>$B591=""</formula>
    </cfRule>
  </conditionalFormatting>
  <conditionalFormatting sqref="D591:M592">
    <cfRule type="expression" dxfId="10818" priority="10120" stopIfTrue="1">
      <formula>$B591=""</formula>
    </cfRule>
  </conditionalFormatting>
  <conditionalFormatting sqref="D591:M592">
    <cfRule type="expression" dxfId="10817" priority="10119" stopIfTrue="1">
      <formula>$B591=""</formula>
    </cfRule>
  </conditionalFormatting>
  <conditionalFormatting sqref="I591:I592">
    <cfRule type="expression" dxfId="10816" priority="10118" stopIfTrue="1">
      <formula>$B591=""</formula>
    </cfRule>
  </conditionalFormatting>
  <conditionalFormatting sqref="D591:H592">
    <cfRule type="expression" dxfId="10815" priority="10117" stopIfTrue="1">
      <formula>$B591=""</formula>
    </cfRule>
  </conditionalFormatting>
  <conditionalFormatting sqref="J591:M592">
    <cfRule type="expression" dxfId="10814" priority="10116" stopIfTrue="1">
      <formula>$B591=""</formula>
    </cfRule>
  </conditionalFormatting>
  <conditionalFormatting sqref="J591:M591">
    <cfRule type="expression" dxfId="10813" priority="10115" stopIfTrue="1">
      <formula>$B591=""</formula>
    </cfRule>
  </conditionalFormatting>
  <conditionalFormatting sqref="I592">
    <cfRule type="expression" dxfId="10812" priority="10114" stopIfTrue="1">
      <formula>$B592=""</formula>
    </cfRule>
  </conditionalFormatting>
  <conditionalFormatting sqref="I592">
    <cfRule type="expression" dxfId="10811" priority="10113" stopIfTrue="1">
      <formula>$B592=""</formula>
    </cfRule>
  </conditionalFormatting>
  <conditionalFormatting sqref="I592">
    <cfRule type="expression" dxfId="10810" priority="10112" stopIfTrue="1">
      <formula>$B592=""</formula>
    </cfRule>
  </conditionalFormatting>
  <conditionalFormatting sqref="D592:H592">
    <cfRule type="expression" dxfId="10809" priority="10111" stopIfTrue="1">
      <formula>$B592=""</formula>
    </cfRule>
  </conditionalFormatting>
  <conditionalFormatting sqref="J592:M592">
    <cfRule type="expression" dxfId="10808" priority="10110" stopIfTrue="1">
      <formula>$B592=""</formula>
    </cfRule>
  </conditionalFormatting>
  <conditionalFormatting sqref="I592">
    <cfRule type="expression" dxfId="10807" priority="10109" stopIfTrue="1">
      <formula>$B592=""</formula>
    </cfRule>
  </conditionalFormatting>
  <conditionalFormatting sqref="I592">
    <cfRule type="expression" dxfId="10806" priority="10108" stopIfTrue="1">
      <formula>$B592=""</formula>
    </cfRule>
  </conditionalFormatting>
  <conditionalFormatting sqref="I591:I592">
    <cfRule type="expression" dxfId="10805" priority="10107" stopIfTrue="1">
      <formula>$B591=""</formula>
    </cfRule>
  </conditionalFormatting>
  <conditionalFormatting sqref="I591:I592">
    <cfRule type="expression" dxfId="10804" priority="10106" stopIfTrue="1">
      <formula>$B591=""</formula>
    </cfRule>
  </conditionalFormatting>
  <conditionalFormatting sqref="I591:I592">
    <cfRule type="expression" dxfId="10803" priority="10105" stopIfTrue="1">
      <formula>$B591=""</formula>
    </cfRule>
  </conditionalFormatting>
  <conditionalFormatting sqref="I591:I592">
    <cfRule type="expression" dxfId="10802" priority="10104" stopIfTrue="1">
      <formula>$B591=""</formula>
    </cfRule>
  </conditionalFormatting>
  <conditionalFormatting sqref="I591:I592">
    <cfRule type="expression" dxfId="10801" priority="10103" stopIfTrue="1">
      <formula>$B591=""</formula>
    </cfRule>
  </conditionalFormatting>
  <conditionalFormatting sqref="I591:I592">
    <cfRule type="expression" dxfId="10800" priority="10102" stopIfTrue="1">
      <formula>$B591=""</formula>
    </cfRule>
  </conditionalFormatting>
  <conditionalFormatting sqref="I591:I592">
    <cfRule type="expression" dxfId="10799" priority="10101" stopIfTrue="1">
      <formula>$B591=""</formula>
    </cfRule>
  </conditionalFormatting>
  <conditionalFormatting sqref="I591:I592">
    <cfRule type="expression" dxfId="10798" priority="10100" stopIfTrue="1">
      <formula>$B591=""</formula>
    </cfRule>
  </conditionalFormatting>
  <conditionalFormatting sqref="I591:I592">
    <cfRule type="expression" dxfId="10797" priority="10099" stopIfTrue="1">
      <formula>$B591=""</formula>
    </cfRule>
  </conditionalFormatting>
  <conditionalFormatting sqref="I591:I592">
    <cfRule type="expression" dxfId="10796" priority="10098" stopIfTrue="1">
      <formula>$B591=""</formula>
    </cfRule>
  </conditionalFormatting>
  <conditionalFormatting sqref="I591:I592">
    <cfRule type="expression" dxfId="10795" priority="10097" stopIfTrue="1">
      <formula>$B591=""</formula>
    </cfRule>
  </conditionalFormatting>
  <conditionalFormatting sqref="I591:I592">
    <cfRule type="expression" dxfId="10794" priority="10096" stopIfTrue="1">
      <formula>$B591=""</formula>
    </cfRule>
  </conditionalFormatting>
  <conditionalFormatting sqref="I591:I592">
    <cfRule type="expression" dxfId="10793" priority="10095" stopIfTrue="1">
      <formula>$B591=""</formula>
    </cfRule>
  </conditionalFormatting>
  <conditionalFormatting sqref="I583">
    <cfRule type="expression" dxfId="10792" priority="10094" stopIfTrue="1">
      <formula>$B583=""</formula>
    </cfRule>
  </conditionalFormatting>
  <conditionalFormatting sqref="I583">
    <cfRule type="expression" dxfId="10791" priority="10093" stopIfTrue="1">
      <formula>$B583=""</formula>
    </cfRule>
  </conditionalFormatting>
  <conditionalFormatting sqref="I583">
    <cfRule type="expression" dxfId="10790" priority="10092" stopIfTrue="1">
      <formula>$B583=""</formula>
    </cfRule>
  </conditionalFormatting>
  <conditionalFormatting sqref="I583">
    <cfRule type="expression" dxfId="10789" priority="10091" stopIfTrue="1">
      <formula>$B583=""</formula>
    </cfRule>
  </conditionalFormatting>
  <conditionalFormatting sqref="I583">
    <cfRule type="expression" dxfId="10788" priority="10090" stopIfTrue="1">
      <formula>$B583=""</formula>
    </cfRule>
  </conditionalFormatting>
  <conditionalFormatting sqref="I583">
    <cfRule type="expression" dxfId="10787" priority="10089" stopIfTrue="1">
      <formula>$B583=""</formula>
    </cfRule>
  </conditionalFormatting>
  <conditionalFormatting sqref="I583">
    <cfRule type="expression" dxfId="10786" priority="10088" stopIfTrue="1">
      <formula>$B583=""</formula>
    </cfRule>
  </conditionalFormatting>
  <conditionalFormatting sqref="I583">
    <cfRule type="expression" dxfId="10785" priority="10087" stopIfTrue="1">
      <formula>$B583=""</formula>
    </cfRule>
  </conditionalFormatting>
  <conditionalFormatting sqref="I583">
    <cfRule type="expression" dxfId="10784" priority="10086" stopIfTrue="1">
      <formula>$B583=""</formula>
    </cfRule>
  </conditionalFormatting>
  <conditionalFormatting sqref="I583">
    <cfRule type="expression" dxfId="10783" priority="10085" stopIfTrue="1">
      <formula>$B583=""</formula>
    </cfRule>
  </conditionalFormatting>
  <conditionalFormatting sqref="I583">
    <cfRule type="expression" dxfId="10782" priority="10084" stopIfTrue="1">
      <formula>$B583=""</formula>
    </cfRule>
  </conditionalFormatting>
  <conditionalFormatting sqref="I583">
    <cfRule type="expression" dxfId="10781" priority="10083" stopIfTrue="1">
      <formula>$B583=""</formula>
    </cfRule>
  </conditionalFormatting>
  <conditionalFormatting sqref="I583">
    <cfRule type="expression" dxfId="10780" priority="10082" stopIfTrue="1">
      <formula>$B583=""</formula>
    </cfRule>
  </conditionalFormatting>
  <conditionalFormatting sqref="I583">
    <cfRule type="expression" dxfId="10779" priority="10081" stopIfTrue="1">
      <formula>$B583=""</formula>
    </cfRule>
  </conditionalFormatting>
  <conditionalFormatting sqref="I583">
    <cfRule type="expression" dxfId="10778" priority="10080" stopIfTrue="1">
      <formula>$B583=""</formula>
    </cfRule>
  </conditionalFormatting>
  <conditionalFormatting sqref="I583">
    <cfRule type="expression" dxfId="10777" priority="10079" stopIfTrue="1">
      <formula>$B583=""</formula>
    </cfRule>
  </conditionalFormatting>
  <conditionalFormatting sqref="I583">
    <cfRule type="expression" dxfId="10776" priority="10078" stopIfTrue="1">
      <formula>$B583=""</formula>
    </cfRule>
  </conditionalFormatting>
  <conditionalFormatting sqref="I583">
    <cfRule type="expression" dxfId="10775" priority="10077" stopIfTrue="1">
      <formula>$B583=""</formula>
    </cfRule>
  </conditionalFormatting>
  <conditionalFormatting sqref="I583">
    <cfRule type="expression" dxfId="10774" priority="10076" stopIfTrue="1">
      <formula>$B583=""</formula>
    </cfRule>
  </conditionalFormatting>
  <conditionalFormatting sqref="I583">
    <cfRule type="expression" dxfId="10773" priority="10075" stopIfTrue="1">
      <formula>$B583=""</formula>
    </cfRule>
  </conditionalFormatting>
  <conditionalFormatting sqref="I583">
    <cfRule type="expression" dxfId="10772" priority="10074" stopIfTrue="1">
      <formula>$B583=""</formula>
    </cfRule>
  </conditionalFormatting>
  <conditionalFormatting sqref="I583">
    <cfRule type="expression" dxfId="10771" priority="10073" stopIfTrue="1">
      <formula>$B583=""</formula>
    </cfRule>
  </conditionalFormatting>
  <conditionalFormatting sqref="I583">
    <cfRule type="expression" dxfId="10770" priority="10072" stopIfTrue="1">
      <formula>$B583=""</formula>
    </cfRule>
  </conditionalFormatting>
  <conditionalFormatting sqref="I583">
    <cfRule type="expression" dxfId="10769" priority="10071" stopIfTrue="1">
      <formula>$B583=""</formula>
    </cfRule>
  </conditionalFormatting>
  <conditionalFormatting sqref="I583">
    <cfRule type="expression" dxfId="10768" priority="10070" stopIfTrue="1">
      <formula>$B583=""</formula>
    </cfRule>
  </conditionalFormatting>
  <conditionalFormatting sqref="I583">
    <cfRule type="expression" dxfId="10767" priority="10069" stopIfTrue="1">
      <formula>$B583=""</formula>
    </cfRule>
  </conditionalFormatting>
  <conditionalFormatting sqref="I583">
    <cfRule type="expression" dxfId="10766" priority="10068" stopIfTrue="1">
      <formula>$B583=""</formula>
    </cfRule>
  </conditionalFormatting>
  <conditionalFormatting sqref="I583">
    <cfRule type="expression" dxfId="10765" priority="10067" stopIfTrue="1">
      <formula>$B583=""</formula>
    </cfRule>
  </conditionalFormatting>
  <conditionalFormatting sqref="I583">
    <cfRule type="expression" dxfId="10764" priority="10066" stopIfTrue="1">
      <formula>$B583=""</formula>
    </cfRule>
  </conditionalFormatting>
  <conditionalFormatting sqref="I583">
    <cfRule type="expression" dxfId="10763" priority="10065" stopIfTrue="1">
      <formula>$B583=""</formula>
    </cfRule>
  </conditionalFormatting>
  <conditionalFormatting sqref="I583">
    <cfRule type="expression" dxfId="10762" priority="10064" stopIfTrue="1">
      <formula>$B583=""</formula>
    </cfRule>
  </conditionalFormatting>
  <conditionalFormatting sqref="I583">
    <cfRule type="expression" dxfId="10761" priority="10063" stopIfTrue="1">
      <formula>$B583=""</formula>
    </cfRule>
  </conditionalFormatting>
  <conditionalFormatting sqref="I583">
    <cfRule type="expression" dxfId="10760" priority="10062" stopIfTrue="1">
      <formula>$B583=""</formula>
    </cfRule>
  </conditionalFormatting>
  <conditionalFormatting sqref="I583">
    <cfRule type="expression" dxfId="10759" priority="10061" stopIfTrue="1">
      <formula>$B583=""</formula>
    </cfRule>
  </conditionalFormatting>
  <conditionalFormatting sqref="I583">
    <cfRule type="expression" dxfId="10758" priority="10060" stopIfTrue="1">
      <formula>$B583=""</formula>
    </cfRule>
  </conditionalFormatting>
  <conditionalFormatting sqref="I583">
    <cfRule type="expression" dxfId="10757" priority="10059" stopIfTrue="1">
      <formula>$B583=""</formula>
    </cfRule>
  </conditionalFormatting>
  <conditionalFormatting sqref="I583">
    <cfRule type="expression" dxfId="10756" priority="10058" stopIfTrue="1">
      <formula>$B583=""</formula>
    </cfRule>
  </conditionalFormatting>
  <conditionalFormatting sqref="I583">
    <cfRule type="expression" dxfId="10755" priority="10057" stopIfTrue="1">
      <formula>$B583=""</formula>
    </cfRule>
  </conditionalFormatting>
  <conditionalFormatting sqref="I583">
    <cfRule type="expression" dxfId="10754" priority="10056" stopIfTrue="1">
      <formula>$B583=""</formula>
    </cfRule>
  </conditionalFormatting>
  <conditionalFormatting sqref="I583">
    <cfRule type="expression" dxfId="10753" priority="10055" stopIfTrue="1">
      <formula>$B583=""</formula>
    </cfRule>
  </conditionalFormatting>
  <conditionalFormatting sqref="I583">
    <cfRule type="expression" dxfId="10752" priority="10054" stopIfTrue="1">
      <formula>$B583=""</formula>
    </cfRule>
  </conditionalFormatting>
  <conditionalFormatting sqref="I583">
    <cfRule type="expression" dxfId="10751" priority="10053" stopIfTrue="1">
      <formula>$B583=""</formula>
    </cfRule>
  </conditionalFormatting>
  <conditionalFormatting sqref="I583">
    <cfRule type="expression" dxfId="10750" priority="10052" stopIfTrue="1">
      <formula>$B583=""</formula>
    </cfRule>
  </conditionalFormatting>
  <conditionalFormatting sqref="I583">
    <cfRule type="expression" dxfId="10749" priority="10051" stopIfTrue="1">
      <formula>$B583=""</formula>
    </cfRule>
  </conditionalFormatting>
  <conditionalFormatting sqref="I590:I593">
    <cfRule type="expression" dxfId="10748" priority="10050" stopIfTrue="1">
      <formula>$B590=""</formula>
    </cfRule>
  </conditionalFormatting>
  <conditionalFormatting sqref="I590:I593">
    <cfRule type="expression" dxfId="10747" priority="10049" stopIfTrue="1">
      <formula>$B590=""</formula>
    </cfRule>
  </conditionalFormatting>
  <conditionalFormatting sqref="I590:I593">
    <cfRule type="expression" dxfId="10746" priority="10048" stopIfTrue="1">
      <formula>$B590=""</formula>
    </cfRule>
  </conditionalFormatting>
  <conditionalFormatting sqref="I590:I593">
    <cfRule type="expression" dxfId="10745" priority="10047" stopIfTrue="1">
      <formula>$B590=""</formula>
    </cfRule>
  </conditionalFormatting>
  <conditionalFormatting sqref="I590:I593">
    <cfRule type="expression" dxfId="10744" priority="10046" stopIfTrue="1">
      <formula>$B590=""</formula>
    </cfRule>
  </conditionalFormatting>
  <conditionalFormatting sqref="I590:I593">
    <cfRule type="expression" dxfId="10743" priority="10045" stopIfTrue="1">
      <formula>$B590=""</formula>
    </cfRule>
  </conditionalFormatting>
  <conditionalFormatting sqref="I590:I593">
    <cfRule type="expression" dxfId="10742" priority="10044" stopIfTrue="1">
      <formula>$B590=""</formula>
    </cfRule>
  </conditionalFormatting>
  <conditionalFormatting sqref="I590:I593">
    <cfRule type="expression" dxfId="10741" priority="10043" stopIfTrue="1">
      <formula>$B590=""</formula>
    </cfRule>
  </conditionalFormatting>
  <conditionalFormatting sqref="I590:I593">
    <cfRule type="expression" dxfId="10740" priority="10042" stopIfTrue="1">
      <formula>$B590=""</formula>
    </cfRule>
  </conditionalFormatting>
  <conditionalFormatting sqref="I590:I593">
    <cfRule type="expression" dxfId="10739" priority="10041" stopIfTrue="1">
      <formula>$B590=""</formula>
    </cfRule>
  </conditionalFormatting>
  <conditionalFormatting sqref="I590:I593">
    <cfRule type="expression" dxfId="10738" priority="10040" stopIfTrue="1">
      <formula>$B590=""</formula>
    </cfRule>
  </conditionalFormatting>
  <conditionalFormatting sqref="I590:I593">
    <cfRule type="expression" dxfId="10737" priority="10039" stopIfTrue="1">
      <formula>$B590=""</formula>
    </cfRule>
  </conditionalFormatting>
  <conditionalFormatting sqref="I590:I593">
    <cfRule type="expression" dxfId="10736" priority="10038" stopIfTrue="1">
      <formula>$B590=""</formula>
    </cfRule>
  </conditionalFormatting>
  <conditionalFormatting sqref="I590:I593">
    <cfRule type="expression" dxfId="10735" priority="10037" stopIfTrue="1">
      <formula>$B590=""</formula>
    </cfRule>
  </conditionalFormatting>
  <conditionalFormatting sqref="I590:I593">
    <cfRule type="expression" dxfId="10734" priority="10036" stopIfTrue="1">
      <formula>$B590=""</formula>
    </cfRule>
  </conditionalFormatting>
  <conditionalFormatting sqref="I590:I593">
    <cfRule type="expression" dxfId="10733" priority="10035" stopIfTrue="1">
      <formula>$B590=""</formula>
    </cfRule>
  </conditionalFormatting>
  <conditionalFormatting sqref="I590:I593">
    <cfRule type="expression" dxfId="10732" priority="10034" stopIfTrue="1">
      <formula>$B590=""</formula>
    </cfRule>
  </conditionalFormatting>
  <conditionalFormatting sqref="I590:I593">
    <cfRule type="expression" dxfId="10731" priority="10033" stopIfTrue="1">
      <formula>$B590=""</formula>
    </cfRule>
  </conditionalFormatting>
  <conditionalFormatting sqref="I590:I593">
    <cfRule type="expression" dxfId="10730" priority="10032" stopIfTrue="1">
      <formula>$B590=""</formula>
    </cfRule>
  </conditionalFormatting>
  <conditionalFormatting sqref="I590:I593">
    <cfRule type="expression" dxfId="10729" priority="10031" stopIfTrue="1">
      <formula>$B590=""</formula>
    </cfRule>
  </conditionalFormatting>
  <conditionalFormatting sqref="I590:I593">
    <cfRule type="expression" dxfId="10728" priority="10030" stopIfTrue="1">
      <formula>$B590=""</formula>
    </cfRule>
  </conditionalFormatting>
  <conditionalFormatting sqref="I590:I593">
    <cfRule type="expression" dxfId="10727" priority="10029" stopIfTrue="1">
      <formula>$B590=""</formula>
    </cfRule>
  </conditionalFormatting>
  <conditionalFormatting sqref="I590:I593">
    <cfRule type="expression" dxfId="10726" priority="10028" stopIfTrue="1">
      <formula>$B590=""</formula>
    </cfRule>
  </conditionalFormatting>
  <conditionalFormatting sqref="I590:I593">
    <cfRule type="expression" dxfId="10725" priority="10027" stopIfTrue="1">
      <formula>$B590=""</formula>
    </cfRule>
  </conditionalFormatting>
  <conditionalFormatting sqref="I590:I593">
    <cfRule type="expression" dxfId="10724" priority="10026" stopIfTrue="1">
      <formula>$B590=""</formula>
    </cfRule>
  </conditionalFormatting>
  <conditionalFormatting sqref="I590:I593">
    <cfRule type="expression" dxfId="10723" priority="10025" stopIfTrue="1">
      <formula>$B590=""</formula>
    </cfRule>
  </conditionalFormatting>
  <conditionalFormatting sqref="I590:I593">
    <cfRule type="expression" dxfId="10722" priority="10024" stopIfTrue="1">
      <formula>$B590=""</formula>
    </cfRule>
  </conditionalFormatting>
  <conditionalFormatting sqref="I590:I593">
    <cfRule type="expression" dxfId="10721" priority="10023" stopIfTrue="1">
      <formula>$B590=""</formula>
    </cfRule>
  </conditionalFormatting>
  <conditionalFormatting sqref="I590:I593">
    <cfRule type="expression" dxfId="10720" priority="10022" stopIfTrue="1">
      <formula>$B590=""</formula>
    </cfRule>
  </conditionalFormatting>
  <conditionalFormatting sqref="I590:I593">
    <cfRule type="expression" dxfId="10719" priority="10021" stopIfTrue="1">
      <formula>$B590=""</formula>
    </cfRule>
  </conditionalFormatting>
  <conditionalFormatting sqref="I590:I593">
    <cfRule type="expression" dxfId="10718" priority="10020" stopIfTrue="1">
      <formula>$B590=""</formula>
    </cfRule>
  </conditionalFormatting>
  <conditionalFormatting sqref="I590:I593">
    <cfRule type="expression" dxfId="10717" priority="10019" stopIfTrue="1">
      <formula>$B590=""</formula>
    </cfRule>
  </conditionalFormatting>
  <conditionalFormatting sqref="I590:I593">
    <cfRule type="expression" dxfId="10716" priority="10018" stopIfTrue="1">
      <formula>$B590=""</formula>
    </cfRule>
  </conditionalFormatting>
  <conditionalFormatting sqref="I590:I593">
    <cfRule type="expression" dxfId="10715" priority="10017" stopIfTrue="1">
      <formula>$B590=""</formula>
    </cfRule>
  </conditionalFormatting>
  <conditionalFormatting sqref="I590:I593">
    <cfRule type="expression" dxfId="10714" priority="10016" stopIfTrue="1">
      <formula>$B590=""</formula>
    </cfRule>
  </conditionalFormatting>
  <conditionalFormatting sqref="I590:I593">
    <cfRule type="expression" dxfId="10713" priority="10015" stopIfTrue="1">
      <formula>$B590=""</formula>
    </cfRule>
  </conditionalFormatting>
  <conditionalFormatting sqref="I590:I593">
    <cfRule type="expression" dxfId="10712" priority="10014" stopIfTrue="1">
      <formula>$B590=""</formula>
    </cfRule>
  </conditionalFormatting>
  <conditionalFormatting sqref="I590:I593">
    <cfRule type="expression" dxfId="10711" priority="10013" stopIfTrue="1">
      <formula>$B590=""</formula>
    </cfRule>
  </conditionalFormatting>
  <conditionalFormatting sqref="I590:I593">
    <cfRule type="expression" dxfId="10710" priority="10012" stopIfTrue="1">
      <formula>$B590=""</formula>
    </cfRule>
  </conditionalFormatting>
  <conditionalFormatting sqref="I590:I593">
    <cfRule type="expression" dxfId="10709" priority="10011" stopIfTrue="1">
      <formula>$B590=""</formula>
    </cfRule>
  </conditionalFormatting>
  <conditionalFormatting sqref="I590:I593">
    <cfRule type="expression" dxfId="10708" priority="10010" stopIfTrue="1">
      <formula>$B590=""</formula>
    </cfRule>
  </conditionalFormatting>
  <conditionalFormatting sqref="I590:I593">
    <cfRule type="expression" dxfId="10707" priority="10009" stopIfTrue="1">
      <formula>$B590=""</formula>
    </cfRule>
  </conditionalFormatting>
  <conditionalFormatting sqref="I590:I593">
    <cfRule type="expression" dxfId="10706" priority="10008" stopIfTrue="1">
      <formula>$B590=""</formula>
    </cfRule>
  </conditionalFormatting>
  <conditionalFormatting sqref="I590:I593">
    <cfRule type="expression" dxfId="10705" priority="10007" stopIfTrue="1">
      <formula>$B590=""</formula>
    </cfRule>
  </conditionalFormatting>
  <conditionalFormatting sqref="I590:I593">
    <cfRule type="expression" dxfId="10704" priority="10006" stopIfTrue="1">
      <formula>$B590=""</formula>
    </cfRule>
  </conditionalFormatting>
  <conditionalFormatting sqref="I590:I593">
    <cfRule type="expression" dxfId="10703" priority="10005" stopIfTrue="1">
      <formula>$B590=""</formula>
    </cfRule>
  </conditionalFormatting>
  <conditionalFormatting sqref="I590:I593">
    <cfRule type="expression" dxfId="10702" priority="10004" stopIfTrue="1">
      <formula>$B590=""</formula>
    </cfRule>
  </conditionalFormatting>
  <conditionalFormatting sqref="I590:I593">
    <cfRule type="expression" dxfId="10701" priority="10003" stopIfTrue="1">
      <formula>$B590=""</formula>
    </cfRule>
  </conditionalFormatting>
  <conditionalFormatting sqref="I590:I593">
    <cfRule type="expression" dxfId="10700" priority="10002" stopIfTrue="1">
      <formula>$B590=""</formula>
    </cfRule>
  </conditionalFormatting>
  <conditionalFormatting sqref="I590:I593">
    <cfRule type="expression" dxfId="10699" priority="10001" stopIfTrue="1">
      <formula>$B590=""</formula>
    </cfRule>
  </conditionalFormatting>
  <conditionalFormatting sqref="I590:I593">
    <cfRule type="expression" dxfId="10698" priority="10000" stopIfTrue="1">
      <formula>$B590=""</formula>
    </cfRule>
  </conditionalFormatting>
  <conditionalFormatting sqref="I590:I593">
    <cfRule type="expression" dxfId="10697" priority="9999" stopIfTrue="1">
      <formula>$B590=""</formula>
    </cfRule>
  </conditionalFormatting>
  <conditionalFormatting sqref="I590:I593">
    <cfRule type="expression" dxfId="10696" priority="9998" stopIfTrue="1">
      <formula>$B590=""</formula>
    </cfRule>
  </conditionalFormatting>
  <conditionalFormatting sqref="I590:I593">
    <cfRule type="expression" dxfId="10695" priority="9997" stopIfTrue="1">
      <formula>$B590=""</formula>
    </cfRule>
  </conditionalFormatting>
  <conditionalFormatting sqref="I590:I593">
    <cfRule type="expression" dxfId="10694" priority="9996" stopIfTrue="1">
      <formula>$B590=""</formula>
    </cfRule>
  </conditionalFormatting>
  <conditionalFormatting sqref="I590:I593">
    <cfRule type="expression" dxfId="10693" priority="9995" stopIfTrue="1">
      <formula>$B590=""</formula>
    </cfRule>
  </conditionalFormatting>
  <conditionalFormatting sqref="I590:I593">
    <cfRule type="expression" dxfId="10692" priority="9994" stopIfTrue="1">
      <formula>$B590=""</formula>
    </cfRule>
  </conditionalFormatting>
  <conditionalFormatting sqref="I590:I593">
    <cfRule type="expression" dxfId="10691" priority="9993" stopIfTrue="1">
      <formula>$B590=""</formula>
    </cfRule>
  </conditionalFormatting>
  <conditionalFormatting sqref="I590:I593">
    <cfRule type="expression" dxfId="10690" priority="9992" stopIfTrue="1">
      <formula>$B590=""</formula>
    </cfRule>
  </conditionalFormatting>
  <conditionalFormatting sqref="I590:I593">
    <cfRule type="expression" dxfId="10689" priority="9991" stopIfTrue="1">
      <formula>$B590=""</formula>
    </cfRule>
  </conditionalFormatting>
  <conditionalFormatting sqref="I590:I593">
    <cfRule type="expression" dxfId="10688" priority="9990" stopIfTrue="1">
      <formula>$B590=""</formula>
    </cfRule>
  </conditionalFormatting>
  <conditionalFormatting sqref="I590:I593">
    <cfRule type="expression" dxfId="10687" priority="9989" stopIfTrue="1">
      <formula>$B590=""</formula>
    </cfRule>
  </conditionalFormatting>
  <conditionalFormatting sqref="I590:I593">
    <cfRule type="expression" dxfId="10686" priority="9988" stopIfTrue="1">
      <formula>$B590=""</formula>
    </cfRule>
  </conditionalFormatting>
  <conditionalFormatting sqref="I590:I593">
    <cfRule type="expression" dxfId="10685" priority="9987" stopIfTrue="1">
      <formula>$B590=""</formula>
    </cfRule>
  </conditionalFormatting>
  <conditionalFormatting sqref="I590:I593">
    <cfRule type="expression" dxfId="10684" priority="9986" stopIfTrue="1">
      <formula>$B590=""</formula>
    </cfRule>
  </conditionalFormatting>
  <conditionalFormatting sqref="I590:I593">
    <cfRule type="expression" dxfId="10683" priority="9985" stopIfTrue="1">
      <formula>$B590=""</formula>
    </cfRule>
  </conditionalFormatting>
  <conditionalFormatting sqref="I590:I593">
    <cfRule type="expression" dxfId="10682" priority="9984" stopIfTrue="1">
      <formula>$B590=""</formula>
    </cfRule>
  </conditionalFormatting>
  <conditionalFormatting sqref="I590:I593">
    <cfRule type="expression" dxfId="10681" priority="9983" stopIfTrue="1">
      <formula>$B590=""</formula>
    </cfRule>
  </conditionalFormatting>
  <conditionalFormatting sqref="I590:I593">
    <cfRule type="expression" dxfId="10680" priority="9982" stopIfTrue="1">
      <formula>$B590=""</formula>
    </cfRule>
  </conditionalFormatting>
  <conditionalFormatting sqref="I590:I593">
    <cfRule type="expression" dxfId="10679" priority="9981" stopIfTrue="1">
      <formula>$B590=""</formula>
    </cfRule>
  </conditionalFormatting>
  <conditionalFormatting sqref="I590:I593">
    <cfRule type="expression" dxfId="10678" priority="9980" stopIfTrue="1">
      <formula>$B590=""</formula>
    </cfRule>
  </conditionalFormatting>
  <conditionalFormatting sqref="I590:I593">
    <cfRule type="expression" dxfId="10677" priority="9979" stopIfTrue="1">
      <formula>$B590=""</formula>
    </cfRule>
  </conditionalFormatting>
  <conditionalFormatting sqref="I590:I593">
    <cfRule type="expression" dxfId="10676" priority="9978" stopIfTrue="1">
      <formula>$B590=""</formula>
    </cfRule>
  </conditionalFormatting>
  <conditionalFormatting sqref="I590:I593">
    <cfRule type="expression" dxfId="10675" priority="9977" stopIfTrue="1">
      <formula>$B590=""</formula>
    </cfRule>
  </conditionalFormatting>
  <conditionalFormatting sqref="I590:I593">
    <cfRule type="expression" dxfId="10674" priority="9976" stopIfTrue="1">
      <formula>$B590=""</formula>
    </cfRule>
  </conditionalFormatting>
  <conditionalFormatting sqref="I590:I593">
    <cfRule type="expression" dxfId="10673" priority="9975" stopIfTrue="1">
      <formula>$B590=""</formula>
    </cfRule>
  </conditionalFormatting>
  <conditionalFormatting sqref="I590:I593">
    <cfRule type="expression" dxfId="10672" priority="9974" stopIfTrue="1">
      <formula>$B590=""</formula>
    </cfRule>
  </conditionalFormatting>
  <conditionalFormatting sqref="I590:I593">
    <cfRule type="expression" dxfId="10671" priority="9973" stopIfTrue="1">
      <formula>$B590=""</formula>
    </cfRule>
  </conditionalFormatting>
  <conditionalFormatting sqref="I590:I593">
    <cfRule type="expression" dxfId="10670" priority="9972" stopIfTrue="1">
      <formula>$B590=""</formula>
    </cfRule>
  </conditionalFormatting>
  <conditionalFormatting sqref="I590:I593">
    <cfRule type="expression" dxfId="10669" priority="9971" stopIfTrue="1">
      <formula>$B590=""</formula>
    </cfRule>
  </conditionalFormatting>
  <conditionalFormatting sqref="I590:I593">
    <cfRule type="expression" dxfId="10668" priority="9970" stopIfTrue="1">
      <formula>$B590=""</formula>
    </cfRule>
  </conditionalFormatting>
  <conditionalFormatting sqref="I590:I593">
    <cfRule type="expression" dxfId="10667" priority="9969" stopIfTrue="1">
      <formula>$B590=""</formula>
    </cfRule>
  </conditionalFormatting>
  <conditionalFormatting sqref="I590:I593">
    <cfRule type="expression" dxfId="10666" priority="9968" stopIfTrue="1">
      <formula>$B590=""</formula>
    </cfRule>
  </conditionalFormatting>
  <conditionalFormatting sqref="I590:I593">
    <cfRule type="expression" dxfId="10665" priority="9967" stopIfTrue="1">
      <formula>$B590=""</formula>
    </cfRule>
  </conditionalFormatting>
  <conditionalFormatting sqref="I590:I593">
    <cfRule type="expression" dxfId="10664" priority="9966" stopIfTrue="1">
      <formula>$B590=""</formula>
    </cfRule>
  </conditionalFormatting>
  <conditionalFormatting sqref="I590:I593">
    <cfRule type="expression" dxfId="10663" priority="9965" stopIfTrue="1">
      <formula>$B590=""</formula>
    </cfRule>
  </conditionalFormatting>
  <conditionalFormatting sqref="I590:I593">
    <cfRule type="expression" dxfId="10662" priority="9964" stopIfTrue="1">
      <formula>$B590=""</formula>
    </cfRule>
  </conditionalFormatting>
  <conditionalFormatting sqref="I590:I593">
    <cfRule type="expression" dxfId="10661" priority="9963" stopIfTrue="1">
      <formula>$B590=""</formula>
    </cfRule>
  </conditionalFormatting>
  <conditionalFormatting sqref="I590:I593">
    <cfRule type="expression" dxfId="10660" priority="9962" stopIfTrue="1">
      <formula>$B590=""</formula>
    </cfRule>
  </conditionalFormatting>
  <conditionalFormatting sqref="I590:I593">
    <cfRule type="expression" dxfId="10659" priority="9961" stopIfTrue="1">
      <formula>$B590=""</formula>
    </cfRule>
  </conditionalFormatting>
  <conditionalFormatting sqref="I590:I593">
    <cfRule type="expression" dxfId="10658" priority="9960" stopIfTrue="1">
      <formula>$B590=""</formula>
    </cfRule>
  </conditionalFormatting>
  <conditionalFormatting sqref="I590:I593">
    <cfRule type="expression" dxfId="10657" priority="9959" stopIfTrue="1">
      <formula>$B590=""</formula>
    </cfRule>
  </conditionalFormatting>
  <conditionalFormatting sqref="I590:I593">
    <cfRule type="expression" dxfId="10656" priority="9958" stopIfTrue="1">
      <formula>$B590=""</formula>
    </cfRule>
  </conditionalFormatting>
  <conditionalFormatting sqref="I590:I593">
    <cfRule type="expression" dxfId="10655" priority="9957" stopIfTrue="1">
      <formula>$B590=""</formula>
    </cfRule>
  </conditionalFormatting>
  <conditionalFormatting sqref="I590:I593">
    <cfRule type="expression" dxfId="10654" priority="9956" stopIfTrue="1">
      <formula>$B590=""</formula>
    </cfRule>
  </conditionalFormatting>
  <conditionalFormatting sqref="I590:I593">
    <cfRule type="expression" dxfId="10653" priority="9955" stopIfTrue="1">
      <formula>$B590=""</formula>
    </cfRule>
  </conditionalFormatting>
  <conditionalFormatting sqref="I590:I593">
    <cfRule type="expression" dxfId="10652" priority="9954" stopIfTrue="1">
      <formula>$B590=""</formula>
    </cfRule>
  </conditionalFormatting>
  <conditionalFormatting sqref="I590:I593">
    <cfRule type="expression" dxfId="10651" priority="9953" stopIfTrue="1">
      <formula>$B590=""</formula>
    </cfRule>
  </conditionalFormatting>
  <conditionalFormatting sqref="I590:I593">
    <cfRule type="expression" dxfId="10650" priority="9952" stopIfTrue="1">
      <formula>$B590=""</formula>
    </cfRule>
  </conditionalFormatting>
  <conditionalFormatting sqref="I590:I593">
    <cfRule type="expression" dxfId="10649" priority="9951" stopIfTrue="1">
      <formula>$B590=""</formula>
    </cfRule>
  </conditionalFormatting>
  <conditionalFormatting sqref="I590:I593">
    <cfRule type="expression" dxfId="10648" priority="9950" stopIfTrue="1">
      <formula>$B590=""</formula>
    </cfRule>
  </conditionalFormatting>
  <conditionalFormatting sqref="I590:I593">
    <cfRule type="expression" dxfId="10647" priority="9949" stopIfTrue="1">
      <formula>$B590=""</formula>
    </cfRule>
  </conditionalFormatting>
  <conditionalFormatting sqref="I590:I593">
    <cfRule type="expression" dxfId="10646" priority="9948" stopIfTrue="1">
      <formula>$B590=""</formula>
    </cfRule>
  </conditionalFormatting>
  <conditionalFormatting sqref="I590:I593">
    <cfRule type="expression" dxfId="10645" priority="9947" stopIfTrue="1">
      <formula>$B590=""</formula>
    </cfRule>
  </conditionalFormatting>
  <conditionalFormatting sqref="I590:I593">
    <cfRule type="expression" dxfId="10644" priority="9946" stopIfTrue="1">
      <formula>$B590=""</formula>
    </cfRule>
  </conditionalFormatting>
  <conditionalFormatting sqref="I590:I593">
    <cfRule type="expression" dxfId="10643" priority="9945" stopIfTrue="1">
      <formula>$B590=""</formula>
    </cfRule>
  </conditionalFormatting>
  <conditionalFormatting sqref="I590:I593">
    <cfRule type="expression" dxfId="10642" priority="9944" stopIfTrue="1">
      <formula>$B590=""</formula>
    </cfRule>
  </conditionalFormatting>
  <conditionalFormatting sqref="I590:I593">
    <cfRule type="expression" dxfId="10641" priority="9943" stopIfTrue="1">
      <formula>$B590=""</formula>
    </cfRule>
  </conditionalFormatting>
  <conditionalFormatting sqref="I590:I593">
    <cfRule type="expression" dxfId="10640" priority="9942" stopIfTrue="1">
      <formula>$B590=""</formula>
    </cfRule>
  </conditionalFormatting>
  <conditionalFormatting sqref="I590:I593">
    <cfRule type="expression" dxfId="10639" priority="9941" stopIfTrue="1">
      <formula>$B590=""</formula>
    </cfRule>
  </conditionalFormatting>
  <conditionalFormatting sqref="I590:I593">
    <cfRule type="expression" dxfId="10638" priority="9940" stopIfTrue="1">
      <formula>$B590=""</formula>
    </cfRule>
  </conditionalFormatting>
  <conditionalFormatting sqref="I590:I593">
    <cfRule type="expression" dxfId="10637" priority="9939" stopIfTrue="1">
      <formula>$B590=""</formula>
    </cfRule>
  </conditionalFormatting>
  <conditionalFormatting sqref="I590:I593">
    <cfRule type="expression" dxfId="10636" priority="9938" stopIfTrue="1">
      <formula>$B590=""</formula>
    </cfRule>
  </conditionalFormatting>
  <conditionalFormatting sqref="I590:I593">
    <cfRule type="expression" dxfId="10635" priority="9937" stopIfTrue="1">
      <formula>$B590=""</formula>
    </cfRule>
  </conditionalFormatting>
  <conditionalFormatting sqref="I590:I593">
    <cfRule type="expression" dxfId="10634" priority="9936" stopIfTrue="1">
      <formula>$B590=""</formula>
    </cfRule>
  </conditionalFormatting>
  <conditionalFormatting sqref="I590:I593">
    <cfRule type="expression" dxfId="10633" priority="9935" stopIfTrue="1">
      <formula>$B590=""</formula>
    </cfRule>
  </conditionalFormatting>
  <conditionalFormatting sqref="I590:I593">
    <cfRule type="expression" dxfId="10632" priority="9934" stopIfTrue="1">
      <formula>$B590=""</formula>
    </cfRule>
  </conditionalFormatting>
  <conditionalFormatting sqref="I590:I593">
    <cfRule type="expression" dxfId="10631" priority="9933" stopIfTrue="1">
      <formula>$B590=""</formula>
    </cfRule>
  </conditionalFormatting>
  <conditionalFormatting sqref="I590:I593">
    <cfRule type="expression" dxfId="10630" priority="9932" stopIfTrue="1">
      <formula>$B590=""</formula>
    </cfRule>
  </conditionalFormatting>
  <conditionalFormatting sqref="I590:I593">
    <cfRule type="expression" dxfId="10629" priority="9931" stopIfTrue="1">
      <formula>$B590=""</formula>
    </cfRule>
  </conditionalFormatting>
  <conditionalFormatting sqref="I594:I598">
    <cfRule type="expression" dxfId="10628" priority="9930" stopIfTrue="1">
      <formula>$B594=""</formula>
    </cfRule>
  </conditionalFormatting>
  <conditionalFormatting sqref="I594:I598">
    <cfRule type="expression" dxfId="10627" priority="9929" stopIfTrue="1">
      <formula>$B594=""</formula>
    </cfRule>
  </conditionalFormatting>
  <conditionalFormatting sqref="I594:I598">
    <cfRule type="expression" dxfId="10626" priority="9928" stopIfTrue="1">
      <formula>$B594=""</formula>
    </cfRule>
  </conditionalFormatting>
  <conditionalFormatting sqref="I594:I598">
    <cfRule type="expression" dxfId="10625" priority="9927" stopIfTrue="1">
      <formula>$B594=""</formula>
    </cfRule>
  </conditionalFormatting>
  <conditionalFormatting sqref="I594:I598">
    <cfRule type="expression" dxfId="10624" priority="9926" stopIfTrue="1">
      <formula>$B594=""</formula>
    </cfRule>
  </conditionalFormatting>
  <conditionalFormatting sqref="I594:I598">
    <cfRule type="expression" dxfId="10623" priority="9925" stopIfTrue="1">
      <formula>$B594=""</formula>
    </cfRule>
  </conditionalFormatting>
  <conditionalFormatting sqref="I594:I598">
    <cfRule type="expression" dxfId="10622" priority="9924" stopIfTrue="1">
      <formula>$B594=""</formula>
    </cfRule>
  </conditionalFormatting>
  <conditionalFormatting sqref="I594:I598">
    <cfRule type="expression" dxfId="10621" priority="9923" stopIfTrue="1">
      <formula>$B594=""</formula>
    </cfRule>
  </conditionalFormatting>
  <conditionalFormatting sqref="I594:I598">
    <cfRule type="expression" dxfId="10620" priority="9922" stopIfTrue="1">
      <formula>$B594=""</formula>
    </cfRule>
  </conditionalFormatting>
  <conditionalFormatting sqref="I594:I598">
    <cfRule type="expression" dxfId="10619" priority="9921" stopIfTrue="1">
      <formula>$B594=""</formula>
    </cfRule>
  </conditionalFormatting>
  <conditionalFormatting sqref="I594:I598">
    <cfRule type="expression" dxfId="10618" priority="9920" stopIfTrue="1">
      <formula>$B594=""</formula>
    </cfRule>
  </conditionalFormatting>
  <conditionalFormatting sqref="I594:I598">
    <cfRule type="expression" dxfId="10617" priority="9919" stopIfTrue="1">
      <formula>$B594=""</formula>
    </cfRule>
  </conditionalFormatting>
  <conditionalFormatting sqref="I594:I598">
    <cfRule type="expression" dxfId="10616" priority="9918" stopIfTrue="1">
      <formula>$B594=""</formula>
    </cfRule>
  </conditionalFormatting>
  <conditionalFormatting sqref="I594:I598">
    <cfRule type="expression" dxfId="10615" priority="9917" stopIfTrue="1">
      <formula>$B594=""</formula>
    </cfRule>
  </conditionalFormatting>
  <conditionalFormatting sqref="I594:I598">
    <cfRule type="expression" dxfId="10614" priority="9916" stopIfTrue="1">
      <formula>$B594=""</formula>
    </cfRule>
  </conditionalFormatting>
  <conditionalFormatting sqref="I594:I598">
    <cfRule type="expression" dxfId="10613" priority="9915" stopIfTrue="1">
      <formula>$B594=""</formula>
    </cfRule>
  </conditionalFormatting>
  <conditionalFormatting sqref="I594:I598">
    <cfRule type="expression" dxfId="10612" priority="9914" stopIfTrue="1">
      <formula>$B594=""</formula>
    </cfRule>
  </conditionalFormatting>
  <conditionalFormatting sqref="I594:I598">
    <cfRule type="expression" dxfId="10611" priority="9913" stopIfTrue="1">
      <formula>$B594=""</formula>
    </cfRule>
  </conditionalFormatting>
  <conditionalFormatting sqref="I594:I598">
    <cfRule type="expression" dxfId="10610" priority="9912" stopIfTrue="1">
      <formula>$B594=""</formula>
    </cfRule>
  </conditionalFormatting>
  <conditionalFormatting sqref="I594:I598">
    <cfRule type="expression" dxfId="10609" priority="9911" stopIfTrue="1">
      <formula>$B594=""</formula>
    </cfRule>
  </conditionalFormatting>
  <conditionalFormatting sqref="I594:I598">
    <cfRule type="expression" dxfId="10608" priority="9910" stopIfTrue="1">
      <formula>$B594=""</formula>
    </cfRule>
  </conditionalFormatting>
  <conditionalFormatting sqref="I594:I598">
    <cfRule type="expression" dxfId="10607" priority="9909" stopIfTrue="1">
      <formula>$B594=""</formula>
    </cfRule>
  </conditionalFormatting>
  <conditionalFormatting sqref="I594:I598">
    <cfRule type="expression" dxfId="10606" priority="9908" stopIfTrue="1">
      <formula>$B594=""</formula>
    </cfRule>
  </conditionalFormatting>
  <conditionalFormatting sqref="I594:I598">
    <cfRule type="expression" dxfId="10605" priority="9907" stopIfTrue="1">
      <formula>$B594=""</formula>
    </cfRule>
  </conditionalFormatting>
  <conditionalFormatting sqref="I594:I598">
    <cfRule type="expression" dxfId="10604" priority="9906" stopIfTrue="1">
      <formula>$B594=""</formula>
    </cfRule>
  </conditionalFormatting>
  <conditionalFormatting sqref="I594:I598">
    <cfRule type="expression" dxfId="10603" priority="9905" stopIfTrue="1">
      <formula>$B594=""</formula>
    </cfRule>
  </conditionalFormatting>
  <conditionalFormatting sqref="I594:I598">
    <cfRule type="expression" dxfId="10602" priority="9904" stopIfTrue="1">
      <formula>$B594=""</formula>
    </cfRule>
  </conditionalFormatting>
  <conditionalFormatting sqref="I594:I598">
    <cfRule type="expression" dxfId="10601" priority="9903" stopIfTrue="1">
      <formula>$B594=""</formula>
    </cfRule>
  </conditionalFormatting>
  <conditionalFormatting sqref="I594:I598">
    <cfRule type="expression" dxfId="10600" priority="9902" stopIfTrue="1">
      <formula>$B594=""</formula>
    </cfRule>
  </conditionalFormatting>
  <conditionalFormatting sqref="I594:I598">
    <cfRule type="expression" dxfId="10599" priority="9901" stopIfTrue="1">
      <formula>$B594=""</formula>
    </cfRule>
  </conditionalFormatting>
  <conditionalFormatting sqref="I594:I598">
    <cfRule type="expression" dxfId="10598" priority="9900" stopIfTrue="1">
      <formula>$B594=""</formula>
    </cfRule>
  </conditionalFormatting>
  <conditionalFormatting sqref="I594:I598">
    <cfRule type="expression" dxfId="10597" priority="9899" stopIfTrue="1">
      <formula>$B594=""</formula>
    </cfRule>
  </conditionalFormatting>
  <conditionalFormatting sqref="I594:I598">
    <cfRule type="expression" dxfId="10596" priority="9898" stopIfTrue="1">
      <formula>$B594=""</formula>
    </cfRule>
  </conditionalFormatting>
  <conditionalFormatting sqref="I594:I598">
    <cfRule type="expression" dxfId="10595" priority="9897" stopIfTrue="1">
      <formula>$B594=""</formula>
    </cfRule>
  </conditionalFormatting>
  <conditionalFormatting sqref="I594:I598">
    <cfRule type="expression" dxfId="10594" priority="9896" stopIfTrue="1">
      <formula>$B594=""</formula>
    </cfRule>
  </conditionalFormatting>
  <conditionalFormatting sqref="I594:I598">
    <cfRule type="expression" dxfId="10593" priority="9895" stopIfTrue="1">
      <formula>$B594=""</formula>
    </cfRule>
  </conditionalFormatting>
  <conditionalFormatting sqref="I594:I598">
    <cfRule type="expression" dxfId="10592" priority="9894" stopIfTrue="1">
      <formula>$B594=""</formula>
    </cfRule>
  </conditionalFormatting>
  <conditionalFormatting sqref="I594:I598">
    <cfRule type="expression" dxfId="10591" priority="9893" stopIfTrue="1">
      <formula>$B594=""</formula>
    </cfRule>
  </conditionalFormatting>
  <conditionalFormatting sqref="I594:I598">
    <cfRule type="expression" dxfId="10590" priority="9892" stopIfTrue="1">
      <formula>$B594=""</formula>
    </cfRule>
  </conditionalFormatting>
  <conditionalFormatting sqref="I594:I598">
    <cfRule type="expression" dxfId="10589" priority="9891" stopIfTrue="1">
      <formula>$B594=""</formula>
    </cfRule>
  </conditionalFormatting>
  <conditionalFormatting sqref="I594:I598">
    <cfRule type="expression" dxfId="10588" priority="9890" stopIfTrue="1">
      <formula>$B594=""</formula>
    </cfRule>
  </conditionalFormatting>
  <conditionalFormatting sqref="I594:I598">
    <cfRule type="expression" dxfId="10587" priority="9889" stopIfTrue="1">
      <formula>$B594=""</formula>
    </cfRule>
  </conditionalFormatting>
  <conditionalFormatting sqref="I594:I598">
    <cfRule type="expression" dxfId="10586" priority="9888" stopIfTrue="1">
      <formula>$B594=""</formula>
    </cfRule>
  </conditionalFormatting>
  <conditionalFormatting sqref="I594:I598">
    <cfRule type="expression" dxfId="10585" priority="9887" stopIfTrue="1">
      <formula>$B594=""</formula>
    </cfRule>
  </conditionalFormatting>
  <conditionalFormatting sqref="I594:I598">
    <cfRule type="expression" dxfId="10584" priority="9886" stopIfTrue="1">
      <formula>$B594=""</formula>
    </cfRule>
  </conditionalFormatting>
  <conditionalFormatting sqref="I594:I598">
    <cfRule type="expression" dxfId="10583" priority="9885" stopIfTrue="1">
      <formula>$B594=""</formula>
    </cfRule>
  </conditionalFormatting>
  <conditionalFormatting sqref="I594:I598">
    <cfRule type="expression" dxfId="10582" priority="9884" stopIfTrue="1">
      <formula>$B594=""</formula>
    </cfRule>
  </conditionalFormatting>
  <conditionalFormatting sqref="I594:I598">
    <cfRule type="expression" dxfId="10581" priority="9883" stopIfTrue="1">
      <formula>$B594=""</formula>
    </cfRule>
  </conditionalFormatting>
  <conditionalFormatting sqref="I594:I598">
    <cfRule type="expression" dxfId="10580" priority="9882" stopIfTrue="1">
      <formula>$B594=""</formula>
    </cfRule>
  </conditionalFormatting>
  <conditionalFormatting sqref="I594:I598">
    <cfRule type="expression" dxfId="10579" priority="9881" stopIfTrue="1">
      <formula>$B594=""</formula>
    </cfRule>
  </conditionalFormatting>
  <conditionalFormatting sqref="I594:I598">
    <cfRule type="expression" dxfId="10578" priority="9880" stopIfTrue="1">
      <formula>$B594=""</formula>
    </cfRule>
  </conditionalFormatting>
  <conditionalFormatting sqref="I594:I598">
    <cfRule type="expression" dxfId="10577" priority="9879" stopIfTrue="1">
      <formula>$B594=""</formula>
    </cfRule>
  </conditionalFormatting>
  <conditionalFormatting sqref="I594:I598">
    <cfRule type="expression" dxfId="10576" priority="9878" stopIfTrue="1">
      <formula>$B594=""</formula>
    </cfRule>
  </conditionalFormatting>
  <conditionalFormatting sqref="I594:I598">
    <cfRule type="expression" dxfId="10575" priority="9877" stopIfTrue="1">
      <formula>$B594=""</formula>
    </cfRule>
  </conditionalFormatting>
  <conditionalFormatting sqref="I594:I598">
    <cfRule type="expression" dxfId="10574" priority="9876" stopIfTrue="1">
      <formula>$B594=""</formula>
    </cfRule>
  </conditionalFormatting>
  <conditionalFormatting sqref="I594:I598">
    <cfRule type="expression" dxfId="10573" priority="9875" stopIfTrue="1">
      <formula>$B594=""</formula>
    </cfRule>
  </conditionalFormatting>
  <conditionalFormatting sqref="I594:I598">
    <cfRule type="expression" dxfId="10572" priority="9874" stopIfTrue="1">
      <formula>$B594=""</formula>
    </cfRule>
  </conditionalFormatting>
  <conditionalFormatting sqref="I594:I598">
    <cfRule type="expression" dxfId="10571" priority="9873" stopIfTrue="1">
      <formula>$B594=""</formula>
    </cfRule>
  </conditionalFormatting>
  <conditionalFormatting sqref="I594:I598">
    <cfRule type="expression" dxfId="10570" priority="9872" stopIfTrue="1">
      <formula>$B594=""</formula>
    </cfRule>
  </conditionalFormatting>
  <conditionalFormatting sqref="I594:I598">
    <cfRule type="expression" dxfId="10569" priority="9871" stopIfTrue="1">
      <formula>$B594=""</formula>
    </cfRule>
  </conditionalFormatting>
  <conditionalFormatting sqref="I594:I598">
    <cfRule type="expression" dxfId="10568" priority="9870" stopIfTrue="1">
      <formula>$B594=""</formula>
    </cfRule>
  </conditionalFormatting>
  <conditionalFormatting sqref="I594:I598">
    <cfRule type="expression" dxfId="10567" priority="9869" stopIfTrue="1">
      <formula>$B594=""</formula>
    </cfRule>
  </conditionalFormatting>
  <conditionalFormatting sqref="I594:I598">
    <cfRule type="expression" dxfId="10566" priority="9868" stopIfTrue="1">
      <formula>$B594=""</formula>
    </cfRule>
  </conditionalFormatting>
  <conditionalFormatting sqref="I594:I598">
    <cfRule type="expression" dxfId="10565" priority="9867" stopIfTrue="1">
      <formula>$B594=""</formula>
    </cfRule>
  </conditionalFormatting>
  <conditionalFormatting sqref="I594:I598">
    <cfRule type="expression" dxfId="10564" priority="9866" stopIfTrue="1">
      <formula>$B594=""</formula>
    </cfRule>
  </conditionalFormatting>
  <conditionalFormatting sqref="I594:I598">
    <cfRule type="expression" dxfId="10563" priority="9865" stopIfTrue="1">
      <formula>$B594=""</formula>
    </cfRule>
  </conditionalFormatting>
  <conditionalFormatting sqref="I594:I598">
    <cfRule type="expression" dxfId="10562" priority="9864" stopIfTrue="1">
      <formula>$B594=""</formula>
    </cfRule>
  </conditionalFormatting>
  <conditionalFormatting sqref="I594:I598">
    <cfRule type="expression" dxfId="10561" priority="9863" stopIfTrue="1">
      <formula>$B594=""</formula>
    </cfRule>
  </conditionalFormatting>
  <conditionalFormatting sqref="I594:I598">
    <cfRule type="expression" dxfId="10560" priority="9862" stopIfTrue="1">
      <formula>$B594=""</formula>
    </cfRule>
  </conditionalFormatting>
  <conditionalFormatting sqref="I594:I598">
    <cfRule type="expression" dxfId="10559" priority="9861" stopIfTrue="1">
      <formula>$B594=""</formula>
    </cfRule>
  </conditionalFormatting>
  <conditionalFormatting sqref="I594:I598">
    <cfRule type="expression" dxfId="10558" priority="9860" stopIfTrue="1">
      <formula>$B594=""</formula>
    </cfRule>
  </conditionalFormatting>
  <conditionalFormatting sqref="I594:I598">
    <cfRule type="expression" dxfId="10557" priority="9859" stopIfTrue="1">
      <formula>$B594=""</formula>
    </cfRule>
  </conditionalFormatting>
  <conditionalFormatting sqref="I594:I598">
    <cfRule type="expression" dxfId="10556" priority="9858" stopIfTrue="1">
      <formula>$B594=""</formula>
    </cfRule>
  </conditionalFormatting>
  <conditionalFormatting sqref="I594:I598">
    <cfRule type="expression" dxfId="10555" priority="9857" stopIfTrue="1">
      <formula>$B594=""</formula>
    </cfRule>
  </conditionalFormatting>
  <conditionalFormatting sqref="I594:I598">
    <cfRule type="expression" dxfId="10554" priority="9856" stopIfTrue="1">
      <formula>$B594=""</formula>
    </cfRule>
  </conditionalFormatting>
  <conditionalFormatting sqref="I594:I598">
    <cfRule type="expression" dxfId="10553" priority="9855" stopIfTrue="1">
      <formula>$B594=""</formula>
    </cfRule>
  </conditionalFormatting>
  <conditionalFormatting sqref="I594:I598">
    <cfRule type="expression" dxfId="10552" priority="9854" stopIfTrue="1">
      <formula>$B594=""</formula>
    </cfRule>
  </conditionalFormatting>
  <conditionalFormatting sqref="I594:I598">
    <cfRule type="expression" dxfId="10551" priority="9853" stopIfTrue="1">
      <formula>$B594=""</formula>
    </cfRule>
  </conditionalFormatting>
  <conditionalFormatting sqref="I594:I598">
    <cfRule type="expression" dxfId="10550" priority="9852" stopIfTrue="1">
      <formula>$B594=""</formula>
    </cfRule>
  </conditionalFormatting>
  <conditionalFormatting sqref="I594:I598">
    <cfRule type="expression" dxfId="10549" priority="9851" stopIfTrue="1">
      <formula>$B594=""</formula>
    </cfRule>
  </conditionalFormatting>
  <conditionalFormatting sqref="I594:I598">
    <cfRule type="expression" dxfId="10548" priority="9850" stopIfTrue="1">
      <formula>$B594=""</formula>
    </cfRule>
  </conditionalFormatting>
  <conditionalFormatting sqref="I594:I598">
    <cfRule type="expression" dxfId="10547" priority="9849" stopIfTrue="1">
      <formula>$B594=""</formula>
    </cfRule>
  </conditionalFormatting>
  <conditionalFormatting sqref="I594:I598">
    <cfRule type="expression" dxfId="10546" priority="9848" stopIfTrue="1">
      <formula>$B594=""</formula>
    </cfRule>
  </conditionalFormatting>
  <conditionalFormatting sqref="I594:I598">
    <cfRule type="expression" dxfId="10545" priority="9847" stopIfTrue="1">
      <formula>$B594=""</formula>
    </cfRule>
  </conditionalFormatting>
  <conditionalFormatting sqref="I594:I598">
    <cfRule type="expression" dxfId="10544" priority="9846" stopIfTrue="1">
      <formula>$B594=""</formula>
    </cfRule>
  </conditionalFormatting>
  <conditionalFormatting sqref="I594:I598">
    <cfRule type="expression" dxfId="10543" priority="9845" stopIfTrue="1">
      <formula>$B594=""</formula>
    </cfRule>
  </conditionalFormatting>
  <conditionalFormatting sqref="I594:I598">
    <cfRule type="expression" dxfId="10542" priority="9844" stopIfTrue="1">
      <formula>$B594=""</formula>
    </cfRule>
  </conditionalFormatting>
  <conditionalFormatting sqref="I594:I598">
    <cfRule type="expression" dxfId="10541" priority="9843" stopIfTrue="1">
      <formula>$B594=""</formula>
    </cfRule>
  </conditionalFormatting>
  <conditionalFormatting sqref="I594:I598">
    <cfRule type="expression" dxfId="10540" priority="9842" stopIfTrue="1">
      <formula>$B594=""</formula>
    </cfRule>
  </conditionalFormatting>
  <conditionalFormatting sqref="I594:I598">
    <cfRule type="expression" dxfId="10539" priority="9841" stopIfTrue="1">
      <formula>$B594=""</formula>
    </cfRule>
  </conditionalFormatting>
  <conditionalFormatting sqref="I594:I598">
    <cfRule type="expression" dxfId="10538" priority="9840" stopIfTrue="1">
      <formula>$B594=""</formula>
    </cfRule>
  </conditionalFormatting>
  <conditionalFormatting sqref="I594:I598">
    <cfRule type="expression" dxfId="10537" priority="9839" stopIfTrue="1">
      <formula>$B594=""</formula>
    </cfRule>
  </conditionalFormatting>
  <conditionalFormatting sqref="I594:I598">
    <cfRule type="expression" dxfId="10536" priority="9838" stopIfTrue="1">
      <formula>$B594=""</formula>
    </cfRule>
  </conditionalFormatting>
  <conditionalFormatting sqref="I594:I598">
    <cfRule type="expression" dxfId="10535" priority="9837" stopIfTrue="1">
      <formula>$B594=""</formula>
    </cfRule>
  </conditionalFormatting>
  <conditionalFormatting sqref="I594:I598">
    <cfRule type="expression" dxfId="10534" priority="9836" stopIfTrue="1">
      <formula>$B594=""</formula>
    </cfRule>
  </conditionalFormatting>
  <conditionalFormatting sqref="I594:I598">
    <cfRule type="expression" dxfId="10533" priority="9835" stopIfTrue="1">
      <formula>$B594=""</formula>
    </cfRule>
  </conditionalFormatting>
  <conditionalFormatting sqref="I594:I598">
    <cfRule type="expression" dxfId="10532" priority="9834" stopIfTrue="1">
      <formula>$B594=""</formula>
    </cfRule>
  </conditionalFormatting>
  <conditionalFormatting sqref="I594:I598">
    <cfRule type="expression" dxfId="10531" priority="9833" stopIfTrue="1">
      <formula>$B594=""</formula>
    </cfRule>
  </conditionalFormatting>
  <conditionalFormatting sqref="I594:I598">
    <cfRule type="expression" dxfId="10530" priority="9832" stopIfTrue="1">
      <formula>$B594=""</formula>
    </cfRule>
  </conditionalFormatting>
  <conditionalFormatting sqref="I594:I598">
    <cfRule type="expression" dxfId="10529" priority="9831" stopIfTrue="1">
      <formula>$B594=""</formula>
    </cfRule>
  </conditionalFormatting>
  <conditionalFormatting sqref="I594:I598">
    <cfRule type="expression" dxfId="10528" priority="9830" stopIfTrue="1">
      <formula>$B594=""</formula>
    </cfRule>
  </conditionalFormatting>
  <conditionalFormatting sqref="I594:I598">
    <cfRule type="expression" dxfId="10527" priority="9829" stopIfTrue="1">
      <formula>$B594=""</formula>
    </cfRule>
  </conditionalFormatting>
  <conditionalFormatting sqref="I594:I598">
    <cfRule type="expression" dxfId="10526" priority="9828" stopIfTrue="1">
      <formula>$B594=""</formula>
    </cfRule>
  </conditionalFormatting>
  <conditionalFormatting sqref="I594:I598">
    <cfRule type="expression" dxfId="10525" priority="9827" stopIfTrue="1">
      <formula>$B594=""</formula>
    </cfRule>
  </conditionalFormatting>
  <conditionalFormatting sqref="I594:I598">
    <cfRule type="expression" dxfId="10524" priority="9826" stopIfTrue="1">
      <formula>$B594=""</formula>
    </cfRule>
  </conditionalFormatting>
  <conditionalFormatting sqref="I594:I598">
    <cfRule type="expression" dxfId="10523" priority="9825" stopIfTrue="1">
      <formula>$B594=""</formula>
    </cfRule>
  </conditionalFormatting>
  <conditionalFormatting sqref="I594:I598">
    <cfRule type="expression" dxfId="10522" priority="9824" stopIfTrue="1">
      <formula>$B594=""</formula>
    </cfRule>
  </conditionalFormatting>
  <conditionalFormatting sqref="I594:I598">
    <cfRule type="expression" dxfId="10521" priority="9823" stopIfTrue="1">
      <formula>$B594=""</formula>
    </cfRule>
  </conditionalFormatting>
  <conditionalFormatting sqref="I594:I598">
    <cfRule type="expression" dxfId="10520" priority="9822" stopIfTrue="1">
      <formula>$B594=""</formula>
    </cfRule>
  </conditionalFormatting>
  <conditionalFormatting sqref="I594:I598">
    <cfRule type="expression" dxfId="10519" priority="9821" stopIfTrue="1">
      <formula>$B594=""</formula>
    </cfRule>
  </conditionalFormatting>
  <conditionalFormatting sqref="I594:I598">
    <cfRule type="expression" dxfId="10518" priority="9820" stopIfTrue="1">
      <formula>$B594=""</formula>
    </cfRule>
  </conditionalFormatting>
  <conditionalFormatting sqref="I594:I598">
    <cfRule type="expression" dxfId="10517" priority="9819" stopIfTrue="1">
      <formula>$B594=""</formula>
    </cfRule>
  </conditionalFormatting>
  <conditionalFormatting sqref="I594:I598">
    <cfRule type="expression" dxfId="10516" priority="9818" stopIfTrue="1">
      <formula>$B594=""</formula>
    </cfRule>
  </conditionalFormatting>
  <conditionalFormatting sqref="I594:I598">
    <cfRule type="expression" dxfId="10515" priority="9817" stopIfTrue="1">
      <formula>$B594=""</formula>
    </cfRule>
  </conditionalFormatting>
  <conditionalFormatting sqref="I594:I598">
    <cfRule type="expression" dxfId="10514" priority="9816" stopIfTrue="1">
      <formula>$B594=""</formula>
    </cfRule>
  </conditionalFormatting>
  <conditionalFormatting sqref="I594:I598">
    <cfRule type="expression" dxfId="10513" priority="9815" stopIfTrue="1">
      <formula>$B594=""</formula>
    </cfRule>
  </conditionalFormatting>
  <conditionalFormatting sqref="I594:I598">
    <cfRule type="expression" dxfId="10512" priority="9814" stopIfTrue="1">
      <formula>$B594=""</formula>
    </cfRule>
  </conditionalFormatting>
  <conditionalFormatting sqref="I594:I598">
    <cfRule type="expression" dxfId="10511" priority="9813" stopIfTrue="1">
      <formula>$B594=""</formula>
    </cfRule>
  </conditionalFormatting>
  <conditionalFormatting sqref="I594:I598">
    <cfRule type="expression" dxfId="10510" priority="9812" stopIfTrue="1">
      <formula>$B594=""</formula>
    </cfRule>
  </conditionalFormatting>
  <conditionalFormatting sqref="I594:I598">
    <cfRule type="expression" dxfId="10509" priority="9811" stopIfTrue="1">
      <formula>$B594=""</formula>
    </cfRule>
  </conditionalFormatting>
  <conditionalFormatting sqref="I594:I598">
    <cfRule type="expression" dxfId="10508" priority="9810" stopIfTrue="1">
      <formula>$B594=""</formula>
    </cfRule>
  </conditionalFormatting>
  <conditionalFormatting sqref="I594:I598">
    <cfRule type="expression" dxfId="10507" priority="9809" stopIfTrue="1">
      <formula>$B594=""</formula>
    </cfRule>
  </conditionalFormatting>
  <conditionalFormatting sqref="I594:I598">
    <cfRule type="expression" dxfId="10506" priority="9808" stopIfTrue="1">
      <formula>$B594=""</formula>
    </cfRule>
  </conditionalFormatting>
  <conditionalFormatting sqref="I594:I598">
    <cfRule type="expression" dxfId="10505" priority="9807" stopIfTrue="1">
      <formula>$B594=""</formula>
    </cfRule>
  </conditionalFormatting>
  <conditionalFormatting sqref="I594:I598">
    <cfRule type="expression" dxfId="10504" priority="9806" stopIfTrue="1">
      <formula>$B594=""</formula>
    </cfRule>
  </conditionalFormatting>
  <conditionalFormatting sqref="I594:I598">
    <cfRule type="expression" dxfId="10503" priority="9805" stopIfTrue="1">
      <formula>$B594=""</formula>
    </cfRule>
  </conditionalFormatting>
  <conditionalFormatting sqref="I594:I598">
    <cfRule type="expression" dxfId="10502" priority="9804" stopIfTrue="1">
      <formula>$B594=""</formula>
    </cfRule>
  </conditionalFormatting>
  <conditionalFormatting sqref="I594:I598">
    <cfRule type="expression" dxfId="10501" priority="9803" stopIfTrue="1">
      <formula>$B594=""</formula>
    </cfRule>
  </conditionalFormatting>
  <conditionalFormatting sqref="I594:I598">
    <cfRule type="expression" dxfId="10500" priority="9802" stopIfTrue="1">
      <formula>$B594=""</formula>
    </cfRule>
  </conditionalFormatting>
  <conditionalFormatting sqref="I594:I598">
    <cfRule type="expression" dxfId="10499" priority="9801" stopIfTrue="1">
      <formula>$B594=""</formula>
    </cfRule>
  </conditionalFormatting>
  <conditionalFormatting sqref="I594:I598">
    <cfRule type="expression" dxfId="10498" priority="9800" stopIfTrue="1">
      <formula>$B594=""</formula>
    </cfRule>
  </conditionalFormatting>
  <conditionalFormatting sqref="I594:I598">
    <cfRule type="expression" dxfId="10497" priority="9799" stopIfTrue="1">
      <formula>$B594=""</formula>
    </cfRule>
  </conditionalFormatting>
  <conditionalFormatting sqref="I594:I598">
    <cfRule type="expression" dxfId="10496" priority="9798" stopIfTrue="1">
      <formula>$B594=""</formula>
    </cfRule>
  </conditionalFormatting>
  <conditionalFormatting sqref="I594:I598">
    <cfRule type="expression" dxfId="10495" priority="9797" stopIfTrue="1">
      <formula>$B594=""</formula>
    </cfRule>
  </conditionalFormatting>
  <conditionalFormatting sqref="I594:I598">
    <cfRule type="expression" dxfId="10494" priority="9796" stopIfTrue="1">
      <formula>$B594=""</formula>
    </cfRule>
  </conditionalFormatting>
  <conditionalFormatting sqref="I594:I598">
    <cfRule type="expression" dxfId="10493" priority="9795" stopIfTrue="1">
      <formula>$B594=""</formula>
    </cfRule>
  </conditionalFormatting>
  <conditionalFormatting sqref="I594:I598">
    <cfRule type="expression" dxfId="10492" priority="9794" stopIfTrue="1">
      <formula>$B594=""</formula>
    </cfRule>
  </conditionalFormatting>
  <conditionalFormatting sqref="I594:I598">
    <cfRule type="expression" dxfId="10491" priority="9793" stopIfTrue="1">
      <formula>$B594=""</formula>
    </cfRule>
  </conditionalFormatting>
  <conditionalFormatting sqref="I594:I598">
    <cfRule type="expression" dxfId="10490" priority="9792" stopIfTrue="1">
      <formula>$B594=""</formula>
    </cfRule>
  </conditionalFormatting>
  <conditionalFormatting sqref="I594:I598">
    <cfRule type="expression" dxfId="10489" priority="9791" stopIfTrue="1">
      <formula>$B594=""</formula>
    </cfRule>
  </conditionalFormatting>
  <conditionalFormatting sqref="I594:I598">
    <cfRule type="expression" dxfId="10488" priority="9790" stopIfTrue="1">
      <formula>$B594=""</formula>
    </cfRule>
  </conditionalFormatting>
  <conditionalFormatting sqref="I594:I598">
    <cfRule type="expression" dxfId="10487" priority="9789" stopIfTrue="1">
      <formula>$B594=""</formula>
    </cfRule>
  </conditionalFormatting>
  <conditionalFormatting sqref="I594:I598">
    <cfRule type="expression" dxfId="10486" priority="9788" stopIfTrue="1">
      <formula>$B594=""</formula>
    </cfRule>
  </conditionalFormatting>
  <conditionalFormatting sqref="I594:I598">
    <cfRule type="expression" dxfId="10485" priority="9787" stopIfTrue="1">
      <formula>$B594=""</formula>
    </cfRule>
  </conditionalFormatting>
  <conditionalFormatting sqref="I594:I598">
    <cfRule type="expression" dxfId="10484" priority="9786" stopIfTrue="1">
      <formula>$B594=""</formula>
    </cfRule>
  </conditionalFormatting>
  <conditionalFormatting sqref="I594:I598">
    <cfRule type="expression" dxfId="10483" priority="9785" stopIfTrue="1">
      <formula>$B594=""</formula>
    </cfRule>
  </conditionalFormatting>
  <conditionalFormatting sqref="I594:I598">
    <cfRule type="expression" dxfId="10482" priority="9784" stopIfTrue="1">
      <formula>$B594=""</formula>
    </cfRule>
  </conditionalFormatting>
  <conditionalFormatting sqref="I594:I598">
    <cfRule type="expression" dxfId="10481" priority="9783" stopIfTrue="1">
      <formula>$B594=""</formula>
    </cfRule>
  </conditionalFormatting>
  <conditionalFormatting sqref="I594:I598">
    <cfRule type="expression" dxfId="10480" priority="9782" stopIfTrue="1">
      <formula>$B594=""</formula>
    </cfRule>
  </conditionalFormatting>
  <conditionalFormatting sqref="I594:I598">
    <cfRule type="expression" dxfId="10479" priority="9781" stopIfTrue="1">
      <formula>$B594=""</formula>
    </cfRule>
  </conditionalFormatting>
  <conditionalFormatting sqref="I594:I598">
    <cfRule type="expression" dxfId="10478" priority="9780" stopIfTrue="1">
      <formula>$B594=""</formula>
    </cfRule>
  </conditionalFormatting>
  <conditionalFormatting sqref="I594:I598">
    <cfRule type="expression" dxfId="10477" priority="9779" stopIfTrue="1">
      <formula>$B594=""</formula>
    </cfRule>
  </conditionalFormatting>
  <conditionalFormatting sqref="I594:I598">
    <cfRule type="expression" dxfId="10476" priority="9778" stopIfTrue="1">
      <formula>$B594=""</formula>
    </cfRule>
  </conditionalFormatting>
  <conditionalFormatting sqref="I594:I598">
    <cfRule type="expression" dxfId="10475" priority="9777" stopIfTrue="1">
      <formula>$B594=""</formula>
    </cfRule>
  </conditionalFormatting>
  <conditionalFormatting sqref="I594:I598">
    <cfRule type="expression" dxfId="10474" priority="9776" stopIfTrue="1">
      <formula>$B594=""</formula>
    </cfRule>
  </conditionalFormatting>
  <conditionalFormatting sqref="I594:I598">
    <cfRule type="expression" dxfId="10473" priority="9775" stopIfTrue="1">
      <formula>$B594=""</formula>
    </cfRule>
  </conditionalFormatting>
  <conditionalFormatting sqref="I594:I598">
    <cfRule type="expression" dxfId="10472" priority="9774" stopIfTrue="1">
      <formula>$B594=""</formula>
    </cfRule>
  </conditionalFormatting>
  <conditionalFormatting sqref="I594:I598">
    <cfRule type="expression" dxfId="10471" priority="9773" stopIfTrue="1">
      <formula>$B594=""</formula>
    </cfRule>
  </conditionalFormatting>
  <conditionalFormatting sqref="I594:I598">
    <cfRule type="expression" dxfId="10470" priority="9772" stopIfTrue="1">
      <formula>$B594=""</formula>
    </cfRule>
  </conditionalFormatting>
  <conditionalFormatting sqref="I594:I598">
    <cfRule type="expression" dxfId="10469" priority="9771" stopIfTrue="1">
      <formula>$B594=""</formula>
    </cfRule>
  </conditionalFormatting>
  <conditionalFormatting sqref="I594:I598">
    <cfRule type="expression" dxfId="10468" priority="9770" stopIfTrue="1">
      <formula>$B594=""</formula>
    </cfRule>
  </conditionalFormatting>
  <conditionalFormatting sqref="I594:I598">
    <cfRule type="expression" dxfId="10467" priority="9769" stopIfTrue="1">
      <formula>$B594=""</formula>
    </cfRule>
  </conditionalFormatting>
  <conditionalFormatting sqref="I594:I598">
    <cfRule type="expression" dxfId="10466" priority="9768" stopIfTrue="1">
      <formula>$B594=""</formula>
    </cfRule>
  </conditionalFormatting>
  <conditionalFormatting sqref="I594:I598">
    <cfRule type="expression" dxfId="10465" priority="9767" stopIfTrue="1">
      <formula>$B594=""</formula>
    </cfRule>
  </conditionalFormatting>
  <conditionalFormatting sqref="I594:I598">
    <cfRule type="expression" dxfId="10464" priority="9766" stopIfTrue="1">
      <formula>$B594=""</formula>
    </cfRule>
  </conditionalFormatting>
  <conditionalFormatting sqref="I594:I598">
    <cfRule type="expression" dxfId="10463" priority="9765" stopIfTrue="1">
      <formula>$B594=""</formula>
    </cfRule>
  </conditionalFormatting>
  <conditionalFormatting sqref="I594:I598">
    <cfRule type="expression" dxfId="10462" priority="9764" stopIfTrue="1">
      <formula>$B594=""</formula>
    </cfRule>
  </conditionalFormatting>
  <conditionalFormatting sqref="I594:I598">
    <cfRule type="expression" dxfId="10461" priority="9763" stopIfTrue="1">
      <formula>$B594=""</formula>
    </cfRule>
  </conditionalFormatting>
  <conditionalFormatting sqref="I594:I598">
    <cfRule type="expression" dxfId="10460" priority="9762" stopIfTrue="1">
      <formula>$B594=""</formula>
    </cfRule>
  </conditionalFormatting>
  <conditionalFormatting sqref="I594:I598">
    <cfRule type="expression" dxfId="10459" priority="9761" stopIfTrue="1">
      <formula>$B594=""</formula>
    </cfRule>
  </conditionalFormatting>
  <conditionalFormatting sqref="I594:I598">
    <cfRule type="expression" dxfId="10458" priority="9760" stopIfTrue="1">
      <formula>$B594=""</formula>
    </cfRule>
  </conditionalFormatting>
  <conditionalFormatting sqref="I594:I598">
    <cfRule type="expression" dxfId="10457" priority="9759" stopIfTrue="1">
      <formula>$B594=""</formula>
    </cfRule>
  </conditionalFormatting>
  <conditionalFormatting sqref="I594:I598">
    <cfRule type="expression" dxfId="10456" priority="9758" stopIfTrue="1">
      <formula>$B594=""</formula>
    </cfRule>
  </conditionalFormatting>
  <conditionalFormatting sqref="I594:I598">
    <cfRule type="expression" dxfId="10455" priority="9757" stopIfTrue="1">
      <formula>$B594=""</formula>
    </cfRule>
  </conditionalFormatting>
  <conditionalFormatting sqref="I594:I598">
    <cfRule type="expression" dxfId="10454" priority="9756" stopIfTrue="1">
      <formula>$B594=""</formula>
    </cfRule>
  </conditionalFormatting>
  <conditionalFormatting sqref="I594:I598">
    <cfRule type="expression" dxfId="10453" priority="9755" stopIfTrue="1">
      <formula>$B594=""</formula>
    </cfRule>
  </conditionalFormatting>
  <conditionalFormatting sqref="I594:I598">
    <cfRule type="expression" dxfId="10452" priority="9754" stopIfTrue="1">
      <formula>$B594=""</formula>
    </cfRule>
  </conditionalFormatting>
  <conditionalFormatting sqref="I594:I598">
    <cfRule type="expression" dxfId="10451" priority="9753" stopIfTrue="1">
      <formula>$B594=""</formula>
    </cfRule>
  </conditionalFormatting>
  <conditionalFormatting sqref="I594:I598">
    <cfRule type="expression" dxfId="10450" priority="9752" stopIfTrue="1">
      <formula>$B594=""</formula>
    </cfRule>
  </conditionalFormatting>
  <conditionalFormatting sqref="I594:I598">
    <cfRule type="expression" dxfId="10449" priority="9751" stopIfTrue="1">
      <formula>$B594=""</formula>
    </cfRule>
  </conditionalFormatting>
  <conditionalFormatting sqref="I594:I598">
    <cfRule type="expression" dxfId="10448" priority="9750" stopIfTrue="1">
      <formula>$B594=""</formula>
    </cfRule>
  </conditionalFormatting>
  <conditionalFormatting sqref="D603:F617">
    <cfRule type="expression" dxfId="10447" priority="9749" stopIfTrue="1">
      <formula>$B603=""</formula>
    </cfRule>
  </conditionalFormatting>
  <conditionalFormatting sqref="D603:F608">
    <cfRule type="expression" dxfId="10446" priority="9748" stopIfTrue="1">
      <formula>$B603=""</formula>
    </cfRule>
  </conditionalFormatting>
  <conditionalFormatting sqref="D603:F608">
    <cfRule type="expression" dxfId="10445" priority="9747" stopIfTrue="1">
      <formula>$B603=""</formula>
    </cfRule>
  </conditionalFormatting>
  <conditionalFormatting sqref="D603:F608">
    <cfRule type="expression" dxfId="10444" priority="9746" stopIfTrue="1">
      <formula>$B603=""</formula>
    </cfRule>
  </conditionalFormatting>
  <conditionalFormatting sqref="D603:F608">
    <cfRule type="expression" dxfId="10443" priority="9745" stopIfTrue="1">
      <formula>$B603=""</formula>
    </cfRule>
  </conditionalFormatting>
  <conditionalFormatting sqref="D606:F606">
    <cfRule type="expression" dxfId="10442" priority="9744" stopIfTrue="1">
      <formula>$B606=""</formula>
    </cfRule>
  </conditionalFormatting>
  <conditionalFormatting sqref="D608:F608">
    <cfRule type="expression" dxfId="10441" priority="9743" stopIfTrue="1">
      <formula>$B608=""</formula>
    </cfRule>
  </conditionalFormatting>
  <conditionalFormatting sqref="D610:F617">
    <cfRule type="expression" dxfId="10440" priority="9742" stopIfTrue="1">
      <formula>$B610=""</formula>
    </cfRule>
  </conditionalFormatting>
  <conditionalFormatting sqref="D608:F614">
    <cfRule type="expression" dxfId="10439" priority="9741" stopIfTrue="1">
      <formula>$B608=""</formula>
    </cfRule>
  </conditionalFormatting>
  <conditionalFormatting sqref="D608:F614">
    <cfRule type="expression" dxfId="10438" priority="9740" stopIfTrue="1">
      <formula>$B608=""</formula>
    </cfRule>
  </conditionalFormatting>
  <conditionalFormatting sqref="D608:F608">
    <cfRule type="expression" dxfId="10437" priority="9739" stopIfTrue="1">
      <formula>$B608=""</formula>
    </cfRule>
  </conditionalFormatting>
  <conditionalFormatting sqref="D609:F613">
    <cfRule type="expression" dxfId="10436" priority="9738" stopIfTrue="1">
      <formula>$B609=""</formula>
    </cfRule>
  </conditionalFormatting>
  <conditionalFormatting sqref="D614:F614">
    <cfRule type="expression" dxfId="10435" priority="9737" stopIfTrue="1">
      <formula>$B614=""</formula>
    </cfRule>
  </conditionalFormatting>
  <conditionalFormatting sqref="D608:F609">
    <cfRule type="expression" dxfId="10434" priority="9736" stopIfTrue="1">
      <formula>$B608=""</formula>
    </cfRule>
  </conditionalFormatting>
  <conditionalFormatting sqref="D613:F614">
    <cfRule type="expression" dxfId="10433" priority="9735" stopIfTrue="1">
      <formula>$B613=""</formula>
    </cfRule>
  </conditionalFormatting>
  <conditionalFormatting sqref="D614:F617">
    <cfRule type="expression" dxfId="10432" priority="9734" stopIfTrue="1">
      <formula>$B614=""</formula>
    </cfRule>
  </conditionalFormatting>
  <conditionalFormatting sqref="D614:F617">
    <cfRule type="expression" dxfId="10431" priority="9733" stopIfTrue="1">
      <formula>$B614=""</formula>
    </cfRule>
  </conditionalFormatting>
  <conditionalFormatting sqref="D614:F615">
    <cfRule type="expression" dxfId="10430" priority="9732" stopIfTrue="1">
      <formula>$B614=""</formula>
    </cfRule>
  </conditionalFormatting>
  <conditionalFormatting sqref="D616:F617">
    <cfRule type="expression" dxfId="10429" priority="9731" stopIfTrue="1">
      <formula>$B616=""</formula>
    </cfRule>
  </conditionalFormatting>
  <conditionalFormatting sqref="D615:F616">
    <cfRule type="expression" dxfId="10428" priority="9730" stopIfTrue="1">
      <formula>$B615=""</formula>
    </cfRule>
  </conditionalFormatting>
  <conditionalFormatting sqref="D645:M666">
    <cfRule type="expression" dxfId="10427" priority="9729" stopIfTrue="1">
      <formula>$B645=""</formula>
    </cfRule>
  </conditionalFormatting>
  <conditionalFormatting sqref="M645:M666">
    <cfRule type="expression" dxfId="10426" priority="9728" stopIfTrue="1">
      <formula>$B645=""</formula>
    </cfRule>
  </conditionalFormatting>
  <conditionalFormatting sqref="K645:K666">
    <cfRule type="expression" dxfId="10425" priority="9727" stopIfTrue="1">
      <formula>$B645=""</formula>
    </cfRule>
  </conditionalFormatting>
  <conditionalFormatting sqref="K645:K666">
    <cfRule type="expression" dxfId="10424" priority="9726" stopIfTrue="1">
      <formula>$B645=""</formula>
    </cfRule>
  </conditionalFormatting>
  <conditionalFormatting sqref="K645:K666">
    <cfRule type="expression" dxfId="10423" priority="9725" stopIfTrue="1">
      <formula>$B645=""</formula>
    </cfRule>
  </conditionalFormatting>
  <conditionalFormatting sqref="K645:K666">
    <cfRule type="expression" dxfId="10422" priority="9724" stopIfTrue="1">
      <formula>$B645=""</formula>
    </cfRule>
  </conditionalFormatting>
  <conditionalFormatting sqref="K645:K666">
    <cfRule type="expression" dxfId="10421" priority="9723" stopIfTrue="1">
      <formula>$B645=""</formula>
    </cfRule>
  </conditionalFormatting>
  <conditionalFormatting sqref="K645:K666">
    <cfRule type="expression" dxfId="10420" priority="9722" stopIfTrue="1">
      <formula>$B645=""</formula>
    </cfRule>
  </conditionalFormatting>
  <conditionalFormatting sqref="K645:K666">
    <cfRule type="expression" dxfId="10419" priority="9721" stopIfTrue="1">
      <formula>$B645=""</formula>
    </cfRule>
  </conditionalFormatting>
  <conditionalFormatting sqref="K645:K666">
    <cfRule type="expression" dxfId="10418" priority="9720" stopIfTrue="1">
      <formula>$B645=""</formula>
    </cfRule>
  </conditionalFormatting>
  <conditionalFormatting sqref="K645:K666">
    <cfRule type="expression" dxfId="10417" priority="9719" stopIfTrue="1">
      <formula>$B645=""</formula>
    </cfRule>
  </conditionalFormatting>
  <conditionalFormatting sqref="K645:K666">
    <cfRule type="expression" dxfId="10416" priority="9718" stopIfTrue="1">
      <formula>$B645=""</formula>
    </cfRule>
  </conditionalFormatting>
  <conditionalFormatting sqref="K645:K666">
    <cfRule type="expression" dxfId="10415" priority="9717" stopIfTrue="1">
      <formula>$B645=""</formula>
    </cfRule>
  </conditionalFormatting>
  <conditionalFormatting sqref="K645:K666">
    <cfRule type="expression" dxfId="10414" priority="9716" stopIfTrue="1">
      <formula>$B645=""</formula>
    </cfRule>
  </conditionalFormatting>
  <conditionalFormatting sqref="K645:K666">
    <cfRule type="expression" dxfId="10413" priority="9715" stopIfTrue="1">
      <formula>$B645=""</formula>
    </cfRule>
  </conditionalFormatting>
  <conditionalFormatting sqref="K645:K666">
    <cfRule type="expression" dxfId="10412" priority="9714" stopIfTrue="1">
      <formula>$B645=""</formula>
    </cfRule>
  </conditionalFormatting>
  <conditionalFormatting sqref="K645:K666">
    <cfRule type="expression" dxfId="10411" priority="9713" stopIfTrue="1">
      <formula>$B645=""</formula>
    </cfRule>
  </conditionalFormatting>
  <conditionalFormatting sqref="K645:K666">
    <cfRule type="expression" dxfId="10410" priority="9712" stopIfTrue="1">
      <formula>$B645=""</formula>
    </cfRule>
  </conditionalFormatting>
  <conditionalFormatting sqref="K645:K666">
    <cfRule type="expression" dxfId="10409" priority="9711" stopIfTrue="1">
      <formula>$B645=""</formula>
    </cfRule>
  </conditionalFormatting>
  <conditionalFormatting sqref="K645:K666">
    <cfRule type="expression" dxfId="10408" priority="9710" stopIfTrue="1">
      <formula>$B645=""</formula>
    </cfRule>
  </conditionalFormatting>
  <conditionalFormatting sqref="K645:K666 M645:M666">
    <cfRule type="expression" dxfId="10407" priority="9709" stopIfTrue="1">
      <formula>$B645=""</formula>
    </cfRule>
  </conditionalFormatting>
  <conditionalFormatting sqref="K645:K666 M645:M666">
    <cfRule type="expression" dxfId="10406" priority="9708" stopIfTrue="1">
      <formula>$B645=""</formula>
    </cfRule>
  </conditionalFormatting>
  <conditionalFormatting sqref="K645:K666 M645:M666">
    <cfRule type="expression" dxfId="10405" priority="9707" stopIfTrue="1">
      <formula>$B645=""</formula>
    </cfRule>
  </conditionalFormatting>
  <conditionalFormatting sqref="K645:K666 M645:M666">
    <cfRule type="expression" dxfId="10404" priority="9706" stopIfTrue="1">
      <formula>$B645=""</formula>
    </cfRule>
  </conditionalFormatting>
  <conditionalFormatting sqref="K654:K655 K665:K666">
    <cfRule type="expression" dxfId="10403" priority="9705" stopIfTrue="1">
      <formula>$B654=""</formula>
    </cfRule>
  </conditionalFormatting>
  <conditionalFormatting sqref="K645:K666 M645:M666">
    <cfRule type="expression" dxfId="10402" priority="9704" stopIfTrue="1">
      <formula>$B645=""</formula>
    </cfRule>
  </conditionalFormatting>
  <conditionalFormatting sqref="K654 K665">
    <cfRule type="expression" dxfId="10401" priority="9703" stopIfTrue="1">
      <formula>$B654=""</formula>
    </cfRule>
  </conditionalFormatting>
  <conditionalFormatting sqref="K655 K666">
    <cfRule type="expression" dxfId="10400" priority="9702" stopIfTrue="1">
      <formula>$B655=""</formula>
    </cfRule>
  </conditionalFormatting>
  <conditionalFormatting sqref="K655 K666">
    <cfRule type="expression" dxfId="10399" priority="9701" stopIfTrue="1">
      <formula>$B655=""</formula>
    </cfRule>
  </conditionalFormatting>
  <conditionalFormatting sqref="K645:K646 K656:K657">
    <cfRule type="expression" dxfId="10398" priority="9700" stopIfTrue="1">
      <formula>$B645=""</formula>
    </cfRule>
  </conditionalFormatting>
  <conditionalFormatting sqref="K655 K666">
    <cfRule type="expression" dxfId="10397" priority="9699" stopIfTrue="1">
      <formula>$B655=""</formula>
    </cfRule>
  </conditionalFormatting>
  <conditionalFormatting sqref="K645 K656">
    <cfRule type="expression" dxfId="10396" priority="9698" stopIfTrue="1">
      <formula>$B645=""</formula>
    </cfRule>
  </conditionalFormatting>
  <conditionalFormatting sqref="K646 K657">
    <cfRule type="expression" dxfId="10395" priority="9697" stopIfTrue="1">
      <formula>$B646=""</formula>
    </cfRule>
  </conditionalFormatting>
  <conditionalFormatting sqref="K646:K649 K657:K660">
    <cfRule type="expression" dxfId="10394" priority="9696" stopIfTrue="1">
      <formula>$B646=""</formula>
    </cfRule>
  </conditionalFormatting>
  <conditionalFormatting sqref="K646:K649 K657:K660">
    <cfRule type="expression" dxfId="10393" priority="9695" stopIfTrue="1">
      <formula>$B646=""</formula>
    </cfRule>
  </conditionalFormatting>
  <conditionalFormatting sqref="K646:K649 K657:K660">
    <cfRule type="expression" dxfId="10392" priority="9694" stopIfTrue="1">
      <formula>$B646=""</formula>
    </cfRule>
  </conditionalFormatting>
  <conditionalFormatting sqref="K646:K649 K657:K660">
    <cfRule type="expression" dxfId="10391" priority="9693" stopIfTrue="1">
      <formula>$B646=""</formula>
    </cfRule>
  </conditionalFormatting>
  <conditionalFormatting sqref="K646:K649 K657:K660">
    <cfRule type="expression" dxfId="10390" priority="9692" stopIfTrue="1">
      <formula>$B646=""</formula>
    </cfRule>
  </conditionalFormatting>
  <conditionalFormatting sqref="K645:K666">
    <cfRule type="expression" dxfId="10389" priority="9691" stopIfTrue="1">
      <formula>$B645=""</formula>
    </cfRule>
  </conditionalFormatting>
  <conditionalFormatting sqref="K645:K666">
    <cfRule type="expression" dxfId="10388" priority="9690" stopIfTrue="1">
      <formula>$B645=""</formula>
    </cfRule>
  </conditionalFormatting>
  <conditionalFormatting sqref="K645:K666">
    <cfRule type="expression" dxfId="10387" priority="9689" stopIfTrue="1">
      <formula>$B645=""</formula>
    </cfRule>
  </conditionalFormatting>
  <conditionalFormatting sqref="K645:K666">
    <cfRule type="expression" dxfId="10386" priority="9688" stopIfTrue="1">
      <formula>$B645=""</formula>
    </cfRule>
  </conditionalFormatting>
  <conditionalFormatting sqref="K645:K666">
    <cfRule type="expression" dxfId="10385" priority="9687" stopIfTrue="1">
      <formula>$B645=""</formula>
    </cfRule>
  </conditionalFormatting>
  <conditionalFormatting sqref="K645:K666">
    <cfRule type="expression" dxfId="10384" priority="9686" stopIfTrue="1">
      <formula>$B645=""</formula>
    </cfRule>
  </conditionalFormatting>
  <conditionalFormatting sqref="K645:K666">
    <cfRule type="expression" dxfId="10383" priority="9685" stopIfTrue="1">
      <formula>$B645=""</formula>
    </cfRule>
  </conditionalFormatting>
  <conditionalFormatting sqref="K645:K666">
    <cfRule type="expression" dxfId="10382" priority="9684" stopIfTrue="1">
      <formula>$B645=""</formula>
    </cfRule>
  </conditionalFormatting>
  <conditionalFormatting sqref="K645:K666">
    <cfRule type="expression" dxfId="10381" priority="9683" stopIfTrue="1">
      <formula>$B645=""</formula>
    </cfRule>
  </conditionalFormatting>
  <conditionalFormatting sqref="K645:K666">
    <cfRule type="expression" dxfId="10380" priority="9682" stopIfTrue="1">
      <formula>$B645=""</formula>
    </cfRule>
  </conditionalFormatting>
  <conditionalFormatting sqref="K645:K666 M645:M666">
    <cfRule type="expression" dxfId="10379" priority="9681" stopIfTrue="1">
      <formula>$B645=""</formula>
    </cfRule>
  </conditionalFormatting>
  <conditionalFormatting sqref="K645:K666 M645:M666">
    <cfRule type="expression" dxfId="10378" priority="9680" stopIfTrue="1">
      <formula>$B645=""</formula>
    </cfRule>
  </conditionalFormatting>
  <conditionalFormatting sqref="K645:K666 M645:M666">
    <cfRule type="expression" dxfId="10377" priority="9679" stopIfTrue="1">
      <formula>$B645=""</formula>
    </cfRule>
  </conditionalFormatting>
  <conditionalFormatting sqref="K645:K666 M645:M666">
    <cfRule type="expression" dxfId="10376" priority="9678" stopIfTrue="1">
      <formula>$B645=""</formula>
    </cfRule>
  </conditionalFormatting>
  <conditionalFormatting sqref="K654:K655 K665:K666">
    <cfRule type="expression" dxfId="10375" priority="9677" stopIfTrue="1">
      <formula>$B654=""</formula>
    </cfRule>
  </conditionalFormatting>
  <conditionalFormatting sqref="K645:K666 M645:M666">
    <cfRule type="expression" dxfId="10374" priority="9676" stopIfTrue="1">
      <formula>$B645=""</formula>
    </cfRule>
  </conditionalFormatting>
  <conditionalFormatting sqref="K654 K665">
    <cfRule type="expression" dxfId="10373" priority="9675" stopIfTrue="1">
      <formula>$B654=""</formula>
    </cfRule>
  </conditionalFormatting>
  <conditionalFormatting sqref="K655 K666">
    <cfRule type="expression" dxfId="10372" priority="9674" stopIfTrue="1">
      <formula>$B655=""</formula>
    </cfRule>
  </conditionalFormatting>
  <conditionalFormatting sqref="K655 K666">
    <cfRule type="expression" dxfId="10371" priority="9673" stopIfTrue="1">
      <formula>$B655=""</formula>
    </cfRule>
  </conditionalFormatting>
  <conditionalFormatting sqref="K645:K646 K656:K657">
    <cfRule type="expression" dxfId="10370" priority="9672" stopIfTrue="1">
      <formula>$B645=""</formula>
    </cfRule>
  </conditionalFormatting>
  <conditionalFormatting sqref="K655 K666">
    <cfRule type="expression" dxfId="10369" priority="9671" stopIfTrue="1">
      <formula>$B655=""</formula>
    </cfRule>
  </conditionalFormatting>
  <conditionalFormatting sqref="K645 K656">
    <cfRule type="expression" dxfId="10368" priority="9670" stopIfTrue="1">
      <formula>$B645=""</formula>
    </cfRule>
  </conditionalFormatting>
  <conditionalFormatting sqref="K646 K657">
    <cfRule type="expression" dxfId="10367" priority="9669" stopIfTrue="1">
      <formula>$B646=""</formula>
    </cfRule>
  </conditionalFormatting>
  <conditionalFormatting sqref="K646:K649 K657:K660">
    <cfRule type="expression" dxfId="10366" priority="9668" stopIfTrue="1">
      <formula>$B646=""</formula>
    </cfRule>
  </conditionalFormatting>
  <conditionalFormatting sqref="K646:K649 K657:K660">
    <cfRule type="expression" dxfId="10365" priority="9667" stopIfTrue="1">
      <formula>$B646=""</formula>
    </cfRule>
  </conditionalFormatting>
  <conditionalFormatting sqref="K646:K649 K657:K660">
    <cfRule type="expression" dxfId="10364" priority="9666" stopIfTrue="1">
      <formula>$B646=""</formula>
    </cfRule>
  </conditionalFormatting>
  <conditionalFormatting sqref="K646:K649 K657:K660">
    <cfRule type="expression" dxfId="10363" priority="9665" stopIfTrue="1">
      <formula>$B646=""</formula>
    </cfRule>
  </conditionalFormatting>
  <conditionalFormatting sqref="K646:K649 K657:K660">
    <cfRule type="expression" dxfId="10362" priority="9664" stopIfTrue="1">
      <formula>$B646=""</formula>
    </cfRule>
  </conditionalFormatting>
  <conditionalFormatting sqref="I645:I657">
    <cfRule type="expression" dxfId="10361" priority="9663" stopIfTrue="1">
      <formula>$B645=""</formula>
    </cfRule>
  </conditionalFormatting>
  <conditionalFormatting sqref="I645:I657">
    <cfRule type="expression" dxfId="10360" priority="9662" stopIfTrue="1">
      <formula>$B645=""</formula>
    </cfRule>
  </conditionalFormatting>
  <conditionalFormatting sqref="I645:I657">
    <cfRule type="expression" dxfId="10359" priority="9661" stopIfTrue="1">
      <formula>$B645=""</formula>
    </cfRule>
  </conditionalFormatting>
  <conditionalFormatting sqref="I645:I657">
    <cfRule type="expression" dxfId="10358" priority="9660" stopIfTrue="1">
      <formula>$B645=""</formula>
    </cfRule>
  </conditionalFormatting>
  <conditionalFormatting sqref="I645:I657">
    <cfRule type="expression" dxfId="10357" priority="9659" stopIfTrue="1">
      <formula>$B645=""</formula>
    </cfRule>
  </conditionalFormatting>
  <conditionalFormatting sqref="I645:I657">
    <cfRule type="expression" dxfId="10356" priority="9658" stopIfTrue="1">
      <formula>$B645=""</formula>
    </cfRule>
  </conditionalFormatting>
  <conditionalFormatting sqref="I645:I657">
    <cfRule type="expression" dxfId="10355" priority="9657" stopIfTrue="1">
      <formula>$B645=""</formula>
    </cfRule>
  </conditionalFormatting>
  <conditionalFormatting sqref="I645:I657">
    <cfRule type="expression" dxfId="10354" priority="9656" stopIfTrue="1">
      <formula>$B645=""</formula>
    </cfRule>
  </conditionalFormatting>
  <conditionalFormatting sqref="I645:I657">
    <cfRule type="expression" dxfId="10353" priority="9655" stopIfTrue="1">
      <formula>$B645=""</formula>
    </cfRule>
  </conditionalFormatting>
  <conditionalFormatting sqref="I645:I657">
    <cfRule type="expression" dxfId="10352" priority="9654" stopIfTrue="1">
      <formula>$B645=""</formula>
    </cfRule>
  </conditionalFormatting>
  <conditionalFormatting sqref="I645:I657">
    <cfRule type="expression" dxfId="10351" priority="9653" stopIfTrue="1">
      <formula>$B645=""</formula>
    </cfRule>
  </conditionalFormatting>
  <conditionalFormatting sqref="I645:I657">
    <cfRule type="expression" dxfId="10350" priority="9652" stopIfTrue="1">
      <formula>$B645=""</formula>
    </cfRule>
  </conditionalFormatting>
  <conditionalFormatting sqref="I645:I657">
    <cfRule type="expression" dxfId="10349" priority="9651" stopIfTrue="1">
      <formula>$B645=""</formula>
    </cfRule>
  </conditionalFormatting>
  <conditionalFormatting sqref="I645:I657">
    <cfRule type="expression" dxfId="10348" priority="9650" stopIfTrue="1">
      <formula>$B645=""</formula>
    </cfRule>
  </conditionalFormatting>
  <conditionalFormatting sqref="I645:I657">
    <cfRule type="expression" dxfId="10347" priority="9649" stopIfTrue="1">
      <formula>$B645=""</formula>
    </cfRule>
  </conditionalFormatting>
  <conditionalFormatting sqref="I645:I657">
    <cfRule type="expression" dxfId="10346" priority="9648" stopIfTrue="1">
      <formula>$B645=""</formula>
    </cfRule>
  </conditionalFormatting>
  <conditionalFormatting sqref="I645:I657">
    <cfRule type="expression" dxfId="10345" priority="9647" stopIfTrue="1">
      <formula>$B645=""</formula>
    </cfRule>
  </conditionalFormatting>
  <conditionalFormatting sqref="I645:I657">
    <cfRule type="expression" dxfId="10344" priority="9646" stopIfTrue="1">
      <formula>$B645=""</formula>
    </cfRule>
  </conditionalFormatting>
  <conditionalFormatting sqref="I645:I657">
    <cfRule type="expression" dxfId="10343" priority="9645" stopIfTrue="1">
      <formula>$B645=""</formula>
    </cfRule>
  </conditionalFormatting>
  <conditionalFormatting sqref="I645:I657">
    <cfRule type="expression" dxfId="10342" priority="9644" stopIfTrue="1">
      <formula>$B645=""</formula>
    </cfRule>
  </conditionalFormatting>
  <conditionalFormatting sqref="I645:I657">
    <cfRule type="expression" dxfId="10341" priority="9643" stopIfTrue="1">
      <formula>$B645=""</formula>
    </cfRule>
  </conditionalFormatting>
  <conditionalFormatting sqref="I645:I657">
    <cfRule type="expression" dxfId="10340" priority="9642" stopIfTrue="1">
      <formula>$B645=""</formula>
    </cfRule>
  </conditionalFormatting>
  <conditionalFormatting sqref="I645:I657">
    <cfRule type="expression" dxfId="10339" priority="9641" stopIfTrue="1">
      <formula>$B645=""</formula>
    </cfRule>
  </conditionalFormatting>
  <conditionalFormatting sqref="I645:I657">
    <cfRule type="expression" dxfId="10338" priority="9640" stopIfTrue="1">
      <formula>$B645=""</formula>
    </cfRule>
  </conditionalFormatting>
  <conditionalFormatting sqref="I645:I657">
    <cfRule type="expression" dxfId="10337" priority="9639" stopIfTrue="1">
      <formula>$B645=""</formula>
    </cfRule>
  </conditionalFormatting>
  <conditionalFormatting sqref="I645:I657">
    <cfRule type="expression" dxfId="10336" priority="9638" stopIfTrue="1">
      <formula>$B645=""</formula>
    </cfRule>
  </conditionalFormatting>
  <conditionalFormatting sqref="I645:I657">
    <cfRule type="expression" dxfId="10335" priority="9637" stopIfTrue="1">
      <formula>$B645=""</formula>
    </cfRule>
  </conditionalFormatting>
  <conditionalFormatting sqref="I645:I657">
    <cfRule type="expression" dxfId="10334" priority="9636" stopIfTrue="1">
      <formula>$B645=""</formula>
    </cfRule>
  </conditionalFormatting>
  <conditionalFormatting sqref="I645:I657">
    <cfRule type="expression" dxfId="10333" priority="9635" stopIfTrue="1">
      <formula>$B645=""</formula>
    </cfRule>
  </conditionalFormatting>
  <conditionalFormatting sqref="I645:I657">
    <cfRule type="expression" dxfId="10332" priority="9634" stopIfTrue="1">
      <formula>$B645=""</formula>
    </cfRule>
  </conditionalFormatting>
  <conditionalFormatting sqref="I645:I657">
    <cfRule type="expression" dxfId="10331" priority="9633" stopIfTrue="1">
      <formula>$B645=""</formula>
    </cfRule>
  </conditionalFormatting>
  <conditionalFormatting sqref="I645:I657">
    <cfRule type="expression" dxfId="10330" priority="9632" stopIfTrue="1">
      <formula>$B645=""</formula>
    </cfRule>
  </conditionalFormatting>
  <conditionalFormatting sqref="I645:I657">
    <cfRule type="expression" dxfId="10329" priority="9631" stopIfTrue="1">
      <formula>$B645=""</formula>
    </cfRule>
  </conditionalFormatting>
  <conditionalFormatting sqref="I645:I657">
    <cfRule type="expression" dxfId="10328" priority="9630" stopIfTrue="1">
      <formula>$B645=""</formula>
    </cfRule>
  </conditionalFormatting>
  <conditionalFormatting sqref="I645:I657">
    <cfRule type="expression" dxfId="10327" priority="9629" stopIfTrue="1">
      <formula>$B645=""</formula>
    </cfRule>
  </conditionalFormatting>
  <conditionalFormatting sqref="I645:I657">
    <cfRule type="expression" dxfId="10326" priority="9628" stopIfTrue="1">
      <formula>$B645=""</formula>
    </cfRule>
  </conditionalFormatting>
  <conditionalFormatting sqref="I645:I657">
    <cfRule type="expression" dxfId="10325" priority="9627" stopIfTrue="1">
      <formula>$B645=""</formula>
    </cfRule>
  </conditionalFormatting>
  <conditionalFormatting sqref="I645:I657">
    <cfRule type="expression" dxfId="10324" priority="9626" stopIfTrue="1">
      <formula>$B645=""</formula>
    </cfRule>
  </conditionalFormatting>
  <conditionalFormatting sqref="I645:I657">
    <cfRule type="expression" dxfId="10323" priority="9625" stopIfTrue="1">
      <formula>$B645=""</formula>
    </cfRule>
  </conditionalFormatting>
  <conditionalFormatting sqref="I645:I657">
    <cfRule type="expression" dxfId="10322" priority="9624" stopIfTrue="1">
      <formula>$B645=""</formula>
    </cfRule>
  </conditionalFormatting>
  <conditionalFormatting sqref="I645:I657">
    <cfRule type="expression" dxfId="10321" priority="9623" stopIfTrue="1">
      <formula>$B645=""</formula>
    </cfRule>
  </conditionalFormatting>
  <conditionalFormatting sqref="D645:H648">
    <cfRule type="expression" dxfId="10320" priority="9622" stopIfTrue="1">
      <formula>$B645=""</formula>
    </cfRule>
  </conditionalFormatting>
  <conditionalFormatting sqref="I645:I657">
    <cfRule type="expression" dxfId="10319" priority="9621" stopIfTrue="1">
      <formula>$B645=""</formula>
    </cfRule>
  </conditionalFormatting>
  <conditionalFormatting sqref="I645:I657">
    <cfRule type="expression" dxfId="10318" priority="9620" stopIfTrue="1">
      <formula>$B645=""</formula>
    </cfRule>
  </conditionalFormatting>
  <conditionalFormatting sqref="I645:I657">
    <cfRule type="expression" dxfId="10317" priority="9619" stopIfTrue="1">
      <formula>$B645=""</formula>
    </cfRule>
  </conditionalFormatting>
  <conditionalFormatting sqref="I645:I657">
    <cfRule type="expression" dxfId="10316" priority="9618" stopIfTrue="1">
      <formula>$B645=""</formula>
    </cfRule>
  </conditionalFormatting>
  <conditionalFormatting sqref="I645:I657">
    <cfRule type="expression" dxfId="10315" priority="9617" stopIfTrue="1">
      <formula>$B645=""</formula>
    </cfRule>
  </conditionalFormatting>
  <conditionalFormatting sqref="I645:I657">
    <cfRule type="expression" dxfId="10314" priority="9616" stopIfTrue="1">
      <formula>$B645=""</formula>
    </cfRule>
  </conditionalFormatting>
  <conditionalFormatting sqref="J645:M648">
    <cfRule type="expression" dxfId="10313" priority="9615" stopIfTrue="1">
      <formula>$B645=""</formula>
    </cfRule>
  </conditionalFormatting>
  <conditionalFormatting sqref="D645:M648 I649:I657">
    <cfRule type="expression" dxfId="10312" priority="9614" stopIfTrue="1">
      <formula>$B645=""</formula>
    </cfRule>
  </conditionalFormatting>
  <conditionalFormatting sqref="D645:M648 I649:I657">
    <cfRule type="expression" dxfId="10311" priority="9613" stopIfTrue="1">
      <formula>$B645=""</formula>
    </cfRule>
  </conditionalFormatting>
  <conditionalFormatting sqref="I645:I657">
    <cfRule type="expression" dxfId="10310" priority="9612" stopIfTrue="1">
      <formula>$B645=""</formula>
    </cfRule>
  </conditionalFormatting>
  <conditionalFormatting sqref="D645:H648">
    <cfRule type="expression" dxfId="10309" priority="9611" stopIfTrue="1">
      <formula>$B645=""</formula>
    </cfRule>
  </conditionalFormatting>
  <conditionalFormatting sqref="J645:M647">
    <cfRule type="expression" dxfId="10308" priority="9610" stopIfTrue="1">
      <formula>$B645=""</formula>
    </cfRule>
  </conditionalFormatting>
  <conditionalFormatting sqref="J648:M648">
    <cfRule type="expression" dxfId="10307" priority="9609" stopIfTrue="1">
      <formula>$B648=""</formula>
    </cfRule>
  </conditionalFormatting>
  <conditionalFormatting sqref="D645:H645">
    <cfRule type="expression" dxfId="10306" priority="9608" stopIfTrue="1">
      <formula>$B645=""</formula>
    </cfRule>
  </conditionalFormatting>
  <conditionalFormatting sqref="J645:M647">
    <cfRule type="expression" dxfId="10305" priority="9607" stopIfTrue="1">
      <formula>$B645=""</formula>
    </cfRule>
  </conditionalFormatting>
  <conditionalFormatting sqref="J648:M648">
    <cfRule type="expression" dxfId="10304" priority="9606" stopIfTrue="1">
      <formula>$B648=""</formula>
    </cfRule>
  </conditionalFormatting>
  <conditionalFormatting sqref="I645:I657">
    <cfRule type="expression" dxfId="10303" priority="9605" stopIfTrue="1">
      <formula>$B645=""</formula>
    </cfRule>
  </conditionalFormatting>
  <conditionalFormatting sqref="I645:I657">
    <cfRule type="expression" dxfId="10302" priority="9604" stopIfTrue="1">
      <formula>$B645=""</formula>
    </cfRule>
  </conditionalFormatting>
  <conditionalFormatting sqref="I645:I657">
    <cfRule type="expression" dxfId="10301" priority="9603" stopIfTrue="1">
      <formula>$B645=""</formula>
    </cfRule>
  </conditionalFormatting>
  <conditionalFormatting sqref="I645:I657">
    <cfRule type="expression" dxfId="10300" priority="9602" stopIfTrue="1">
      <formula>$B645=""</formula>
    </cfRule>
  </conditionalFormatting>
  <conditionalFormatting sqref="I645:I657">
    <cfRule type="expression" dxfId="10299" priority="9601" stopIfTrue="1">
      <formula>$B645=""</formula>
    </cfRule>
  </conditionalFormatting>
  <conditionalFormatting sqref="I645:I657">
    <cfRule type="expression" dxfId="10298" priority="9600" stopIfTrue="1">
      <formula>$B645=""</formula>
    </cfRule>
  </conditionalFormatting>
  <conditionalFormatting sqref="I645:I657">
    <cfRule type="expression" dxfId="10297" priority="9599" stopIfTrue="1">
      <formula>$B645=""</formula>
    </cfRule>
  </conditionalFormatting>
  <conditionalFormatting sqref="I645:I657">
    <cfRule type="expression" dxfId="10296" priority="9598" stopIfTrue="1">
      <formula>$B645=""</formula>
    </cfRule>
  </conditionalFormatting>
  <conditionalFormatting sqref="I645:I657">
    <cfRule type="expression" dxfId="10295" priority="9597" stopIfTrue="1">
      <formula>$B645=""</formula>
    </cfRule>
  </conditionalFormatting>
  <conditionalFormatting sqref="I645:I657">
    <cfRule type="expression" dxfId="10294" priority="9596" stopIfTrue="1">
      <formula>$B645=""</formula>
    </cfRule>
  </conditionalFormatting>
  <conditionalFormatting sqref="I645:I657">
    <cfRule type="expression" dxfId="10293" priority="9595" stopIfTrue="1">
      <formula>$B645=""</formula>
    </cfRule>
  </conditionalFormatting>
  <conditionalFormatting sqref="I645:I657">
    <cfRule type="expression" dxfId="10292" priority="9594" stopIfTrue="1">
      <formula>$B645=""</formula>
    </cfRule>
  </conditionalFormatting>
  <conditionalFormatting sqref="I645:I657">
    <cfRule type="expression" dxfId="10291" priority="9593" stopIfTrue="1">
      <formula>$B645=""</formula>
    </cfRule>
  </conditionalFormatting>
  <conditionalFormatting sqref="I645:I657">
    <cfRule type="expression" dxfId="10290" priority="9592" stopIfTrue="1">
      <formula>$B645=""</formula>
    </cfRule>
  </conditionalFormatting>
  <conditionalFormatting sqref="I645:I657">
    <cfRule type="expression" dxfId="10289" priority="9591" stopIfTrue="1">
      <formula>$B645=""</formula>
    </cfRule>
  </conditionalFormatting>
  <conditionalFormatting sqref="I645:I657">
    <cfRule type="expression" dxfId="10288" priority="9590" stopIfTrue="1">
      <formula>$B645=""</formula>
    </cfRule>
  </conditionalFormatting>
  <conditionalFormatting sqref="I645:I657">
    <cfRule type="expression" dxfId="10287" priority="9589" stopIfTrue="1">
      <formula>$B645=""</formula>
    </cfRule>
  </conditionalFormatting>
  <conditionalFormatting sqref="I645:I657">
    <cfRule type="expression" dxfId="10286" priority="9588" stopIfTrue="1">
      <formula>$B645=""</formula>
    </cfRule>
  </conditionalFormatting>
  <conditionalFormatting sqref="I645:I657">
    <cfRule type="expression" dxfId="10285" priority="9587" stopIfTrue="1">
      <formula>$B645=""</formula>
    </cfRule>
  </conditionalFormatting>
  <conditionalFormatting sqref="I645:I657">
    <cfRule type="expression" dxfId="10284" priority="9586" stopIfTrue="1">
      <formula>$B645=""</formula>
    </cfRule>
  </conditionalFormatting>
  <conditionalFormatting sqref="I645:I657">
    <cfRule type="expression" dxfId="10283" priority="9585" stopIfTrue="1">
      <formula>$B645=""</formula>
    </cfRule>
  </conditionalFormatting>
  <conditionalFormatting sqref="I645:I657">
    <cfRule type="expression" dxfId="10282" priority="9584" stopIfTrue="1">
      <formula>$B645=""</formula>
    </cfRule>
  </conditionalFormatting>
  <conditionalFormatting sqref="I645:I657">
    <cfRule type="expression" dxfId="10281" priority="9583" stopIfTrue="1">
      <formula>$B645=""</formula>
    </cfRule>
  </conditionalFormatting>
  <conditionalFormatting sqref="I645:I657">
    <cfRule type="expression" dxfId="10280" priority="9582" stopIfTrue="1">
      <formula>$B645=""</formula>
    </cfRule>
  </conditionalFormatting>
  <conditionalFormatting sqref="I645:I657">
    <cfRule type="expression" dxfId="10279" priority="9581" stopIfTrue="1">
      <formula>$B645=""</formula>
    </cfRule>
  </conditionalFormatting>
  <conditionalFormatting sqref="I645:I657">
    <cfRule type="expression" dxfId="10278" priority="9580" stopIfTrue="1">
      <formula>$B645=""</formula>
    </cfRule>
  </conditionalFormatting>
  <conditionalFormatting sqref="I645:I657">
    <cfRule type="expression" dxfId="10277" priority="9579" stopIfTrue="1">
      <formula>$B645=""</formula>
    </cfRule>
  </conditionalFormatting>
  <conditionalFormatting sqref="I645:I657">
    <cfRule type="expression" dxfId="10276" priority="9578" stopIfTrue="1">
      <formula>$B645=""</formula>
    </cfRule>
  </conditionalFormatting>
  <conditionalFormatting sqref="I645:I657">
    <cfRule type="expression" dxfId="10275" priority="9577" stopIfTrue="1">
      <formula>$B645=""</formula>
    </cfRule>
  </conditionalFormatting>
  <conditionalFormatting sqref="I645:I657">
    <cfRule type="expression" dxfId="10274" priority="9576" stopIfTrue="1">
      <formula>$B645=""</formula>
    </cfRule>
  </conditionalFormatting>
  <conditionalFormatting sqref="I645:I657">
    <cfRule type="expression" dxfId="10273" priority="9575" stopIfTrue="1">
      <formula>$B645=""</formula>
    </cfRule>
  </conditionalFormatting>
  <conditionalFormatting sqref="I645:I657">
    <cfRule type="expression" dxfId="10272" priority="9574" stopIfTrue="1">
      <formula>$B645=""</formula>
    </cfRule>
  </conditionalFormatting>
  <conditionalFormatting sqref="I645:I657">
    <cfRule type="expression" dxfId="10271" priority="9573" stopIfTrue="1">
      <formula>$B645=""</formula>
    </cfRule>
  </conditionalFormatting>
  <conditionalFormatting sqref="I645:I657">
    <cfRule type="expression" dxfId="10270" priority="9572" stopIfTrue="1">
      <formula>$B645=""</formula>
    </cfRule>
  </conditionalFormatting>
  <conditionalFormatting sqref="I645:I657">
    <cfRule type="expression" dxfId="10269" priority="9571" stopIfTrue="1">
      <formula>$B645=""</formula>
    </cfRule>
  </conditionalFormatting>
  <conditionalFormatting sqref="I645:I657">
    <cfRule type="expression" dxfId="10268" priority="9570" stopIfTrue="1">
      <formula>$B645=""</formula>
    </cfRule>
  </conditionalFormatting>
  <conditionalFormatting sqref="I645:I657">
    <cfRule type="expression" dxfId="10267" priority="9569" stopIfTrue="1">
      <formula>$B645=""</formula>
    </cfRule>
  </conditionalFormatting>
  <conditionalFormatting sqref="I645:I657">
    <cfRule type="expression" dxfId="10266" priority="9568" stopIfTrue="1">
      <formula>$B645=""</formula>
    </cfRule>
  </conditionalFormatting>
  <conditionalFormatting sqref="I645:I657">
    <cfRule type="expression" dxfId="10265" priority="9567" stopIfTrue="1">
      <formula>$B645=""</formula>
    </cfRule>
  </conditionalFormatting>
  <conditionalFormatting sqref="I645:I657">
    <cfRule type="expression" dxfId="10264" priority="9566" stopIfTrue="1">
      <formula>$B645=""</formula>
    </cfRule>
  </conditionalFormatting>
  <conditionalFormatting sqref="I645:I657">
    <cfRule type="expression" dxfId="10263" priority="9565" stopIfTrue="1">
      <formula>$B645=""</formula>
    </cfRule>
  </conditionalFormatting>
  <conditionalFormatting sqref="I645:I657">
    <cfRule type="expression" dxfId="10262" priority="9564" stopIfTrue="1">
      <formula>$B645=""</formula>
    </cfRule>
  </conditionalFormatting>
  <conditionalFormatting sqref="I645:I657">
    <cfRule type="expression" dxfId="10261" priority="9563" stopIfTrue="1">
      <formula>$B645=""</formula>
    </cfRule>
  </conditionalFormatting>
  <conditionalFormatting sqref="I645:I657">
    <cfRule type="expression" dxfId="10260" priority="9562" stopIfTrue="1">
      <formula>$B645=""</formula>
    </cfRule>
  </conditionalFormatting>
  <conditionalFormatting sqref="I645:I657">
    <cfRule type="expression" dxfId="10259" priority="9561" stopIfTrue="1">
      <formula>$B645=""</formula>
    </cfRule>
  </conditionalFormatting>
  <conditionalFormatting sqref="I645:I657">
    <cfRule type="expression" dxfId="10258" priority="9560" stopIfTrue="1">
      <formula>$B645=""</formula>
    </cfRule>
  </conditionalFormatting>
  <conditionalFormatting sqref="I645:I657">
    <cfRule type="expression" dxfId="10257" priority="9559" stopIfTrue="1">
      <formula>$B645=""</formula>
    </cfRule>
  </conditionalFormatting>
  <conditionalFormatting sqref="I645:I657">
    <cfRule type="expression" dxfId="10256" priority="9558" stopIfTrue="1">
      <formula>$B645=""</formula>
    </cfRule>
  </conditionalFormatting>
  <conditionalFormatting sqref="I645:I657">
    <cfRule type="expression" dxfId="10255" priority="9557" stopIfTrue="1">
      <formula>$B645=""</formula>
    </cfRule>
  </conditionalFormatting>
  <conditionalFormatting sqref="I645:I657">
    <cfRule type="expression" dxfId="10254" priority="9556" stopIfTrue="1">
      <formula>$B645=""</formula>
    </cfRule>
  </conditionalFormatting>
  <conditionalFormatting sqref="I645:I657">
    <cfRule type="expression" dxfId="10253" priority="9555" stopIfTrue="1">
      <formula>$B645=""</formula>
    </cfRule>
  </conditionalFormatting>
  <conditionalFormatting sqref="I645:I657">
    <cfRule type="expression" dxfId="10252" priority="9554" stopIfTrue="1">
      <formula>$B645=""</formula>
    </cfRule>
  </conditionalFormatting>
  <conditionalFormatting sqref="I645:I657">
    <cfRule type="expression" dxfId="10251" priority="9553" stopIfTrue="1">
      <formula>$B645=""</formula>
    </cfRule>
  </conditionalFormatting>
  <conditionalFormatting sqref="I645:I657">
    <cfRule type="expression" dxfId="10250" priority="9552" stopIfTrue="1">
      <formula>$B645=""</formula>
    </cfRule>
  </conditionalFormatting>
  <conditionalFormatting sqref="I645:I657">
    <cfRule type="expression" dxfId="10249" priority="9551" stopIfTrue="1">
      <formula>$B645=""</formula>
    </cfRule>
  </conditionalFormatting>
  <conditionalFormatting sqref="I645:I657">
    <cfRule type="expression" dxfId="10248" priority="9550" stopIfTrue="1">
      <formula>$B645=""</formula>
    </cfRule>
  </conditionalFormatting>
  <conditionalFormatting sqref="I645:I657">
    <cfRule type="expression" dxfId="10247" priority="9549" stopIfTrue="1">
      <formula>$B645=""</formula>
    </cfRule>
  </conditionalFormatting>
  <conditionalFormatting sqref="D645:H648">
    <cfRule type="expression" dxfId="10246" priority="9548" stopIfTrue="1">
      <formula>$B645=""</formula>
    </cfRule>
  </conditionalFormatting>
  <conditionalFormatting sqref="I645:I657">
    <cfRule type="expression" dxfId="10245" priority="9547" stopIfTrue="1">
      <formula>$B645=""</formula>
    </cfRule>
  </conditionalFormatting>
  <conditionalFormatting sqref="I645:I657">
    <cfRule type="expression" dxfId="10244" priority="9546" stopIfTrue="1">
      <formula>$B645=""</formula>
    </cfRule>
  </conditionalFormatting>
  <conditionalFormatting sqref="I645:I657">
    <cfRule type="expression" dxfId="10243" priority="9545" stopIfTrue="1">
      <formula>$B645=""</formula>
    </cfRule>
  </conditionalFormatting>
  <conditionalFormatting sqref="I645:I657">
    <cfRule type="expression" dxfId="10242" priority="9544" stopIfTrue="1">
      <formula>$B645=""</formula>
    </cfRule>
  </conditionalFormatting>
  <conditionalFormatting sqref="I645:I657">
    <cfRule type="expression" dxfId="10241" priority="9543" stopIfTrue="1">
      <formula>$B645=""</formula>
    </cfRule>
  </conditionalFormatting>
  <conditionalFormatting sqref="I645:I657">
    <cfRule type="expression" dxfId="10240" priority="9542" stopIfTrue="1">
      <formula>$B645=""</formula>
    </cfRule>
  </conditionalFormatting>
  <conditionalFormatting sqref="J645:M648">
    <cfRule type="expression" dxfId="10239" priority="9541" stopIfTrue="1">
      <formula>$B645=""</formula>
    </cfRule>
  </conditionalFormatting>
  <conditionalFormatting sqref="D645:M648 I649:I657">
    <cfRule type="expression" dxfId="10238" priority="9540" stopIfTrue="1">
      <formula>$B645=""</formula>
    </cfRule>
  </conditionalFormatting>
  <conditionalFormatting sqref="D645:M648 I649:I657">
    <cfRule type="expression" dxfId="10237" priority="9539" stopIfTrue="1">
      <formula>$B645=""</formula>
    </cfRule>
  </conditionalFormatting>
  <conditionalFormatting sqref="I645:I657">
    <cfRule type="expression" dxfId="10236" priority="9538" stopIfTrue="1">
      <formula>$B645=""</formula>
    </cfRule>
  </conditionalFormatting>
  <conditionalFormatting sqref="D645:H648">
    <cfRule type="expression" dxfId="10235" priority="9537" stopIfTrue="1">
      <formula>$B645=""</formula>
    </cfRule>
  </conditionalFormatting>
  <conditionalFormatting sqref="J645:M647">
    <cfRule type="expression" dxfId="10234" priority="9536" stopIfTrue="1">
      <formula>$B645=""</formula>
    </cfRule>
  </conditionalFormatting>
  <conditionalFormatting sqref="J648:M648">
    <cfRule type="expression" dxfId="10233" priority="9535" stopIfTrue="1">
      <formula>$B648=""</formula>
    </cfRule>
  </conditionalFormatting>
  <conditionalFormatting sqref="D645:H645">
    <cfRule type="expression" dxfId="10232" priority="9534" stopIfTrue="1">
      <formula>$B645=""</formula>
    </cfRule>
  </conditionalFormatting>
  <conditionalFormatting sqref="J645:M647">
    <cfRule type="expression" dxfId="10231" priority="9533" stopIfTrue="1">
      <formula>$B645=""</formula>
    </cfRule>
  </conditionalFormatting>
  <conditionalFormatting sqref="J648:M648">
    <cfRule type="expression" dxfId="10230" priority="9532" stopIfTrue="1">
      <formula>$B648=""</formula>
    </cfRule>
  </conditionalFormatting>
  <conditionalFormatting sqref="I645:I657">
    <cfRule type="expression" dxfId="10229" priority="9531" stopIfTrue="1">
      <formula>$B645=""</formula>
    </cfRule>
  </conditionalFormatting>
  <conditionalFormatting sqref="I645:I657">
    <cfRule type="expression" dxfId="10228" priority="9530" stopIfTrue="1">
      <formula>$B645=""</formula>
    </cfRule>
  </conditionalFormatting>
  <conditionalFormatting sqref="I645:I657">
    <cfRule type="expression" dxfId="10227" priority="9529" stopIfTrue="1">
      <formula>$B645=""</formula>
    </cfRule>
  </conditionalFormatting>
  <conditionalFormatting sqref="I645:I657">
    <cfRule type="expression" dxfId="10226" priority="9528" stopIfTrue="1">
      <formula>$B645=""</formula>
    </cfRule>
  </conditionalFormatting>
  <conditionalFormatting sqref="I645:I657">
    <cfRule type="expression" dxfId="10225" priority="9527" stopIfTrue="1">
      <formula>$B645=""</formula>
    </cfRule>
  </conditionalFormatting>
  <conditionalFormatting sqref="I645:I657">
    <cfRule type="expression" dxfId="10224" priority="9526" stopIfTrue="1">
      <formula>$B645=""</formula>
    </cfRule>
  </conditionalFormatting>
  <conditionalFormatting sqref="I645:I657">
    <cfRule type="expression" dxfId="10223" priority="9525" stopIfTrue="1">
      <formula>$B645=""</formula>
    </cfRule>
  </conditionalFormatting>
  <conditionalFormatting sqref="I645:I657">
    <cfRule type="expression" dxfId="10222" priority="9524" stopIfTrue="1">
      <formula>$B645=""</formula>
    </cfRule>
  </conditionalFormatting>
  <conditionalFormatting sqref="I645:I657">
    <cfRule type="expression" dxfId="10221" priority="9523" stopIfTrue="1">
      <formula>$B645=""</formula>
    </cfRule>
  </conditionalFormatting>
  <conditionalFormatting sqref="I645:I657">
    <cfRule type="expression" dxfId="10220" priority="9522" stopIfTrue="1">
      <formula>$B645=""</formula>
    </cfRule>
  </conditionalFormatting>
  <conditionalFormatting sqref="I645:I657">
    <cfRule type="expression" dxfId="10219" priority="9521" stopIfTrue="1">
      <formula>$B645=""</formula>
    </cfRule>
  </conditionalFormatting>
  <conditionalFormatting sqref="I645:I657">
    <cfRule type="expression" dxfId="10218" priority="9520" stopIfTrue="1">
      <formula>$B645=""</formula>
    </cfRule>
  </conditionalFormatting>
  <conditionalFormatting sqref="I645:I657">
    <cfRule type="expression" dxfId="10217" priority="9519" stopIfTrue="1">
      <formula>$B645=""</formula>
    </cfRule>
  </conditionalFormatting>
  <conditionalFormatting sqref="I645:I657">
    <cfRule type="expression" dxfId="10216" priority="9518" stopIfTrue="1">
      <formula>$B645=""</formula>
    </cfRule>
  </conditionalFormatting>
  <conditionalFormatting sqref="I645:I657">
    <cfRule type="expression" dxfId="10215" priority="9517" stopIfTrue="1">
      <formula>$B645=""</formula>
    </cfRule>
  </conditionalFormatting>
  <conditionalFormatting sqref="I645:I657">
    <cfRule type="expression" dxfId="10214" priority="9516" stopIfTrue="1">
      <formula>$B645=""</formula>
    </cfRule>
  </conditionalFormatting>
  <conditionalFormatting sqref="D648:H648">
    <cfRule type="expression" dxfId="10213" priority="9515" stopIfTrue="1">
      <formula>$B648=""</formula>
    </cfRule>
  </conditionalFormatting>
  <conditionalFormatting sqref="I648">
    <cfRule type="expression" dxfId="10212" priority="9514" stopIfTrue="1">
      <formula>$B648=""</formula>
    </cfRule>
  </conditionalFormatting>
  <conditionalFormatting sqref="I648">
    <cfRule type="expression" dxfId="10211" priority="9513" stopIfTrue="1">
      <formula>$B648=""</formula>
    </cfRule>
  </conditionalFormatting>
  <conditionalFormatting sqref="I648">
    <cfRule type="expression" dxfId="10210" priority="9512" stopIfTrue="1">
      <formula>$B648=""</formula>
    </cfRule>
  </conditionalFormatting>
  <conditionalFormatting sqref="J648:M648">
    <cfRule type="expression" dxfId="10209" priority="9511" stopIfTrue="1">
      <formula>$B648=""</formula>
    </cfRule>
  </conditionalFormatting>
  <conditionalFormatting sqref="D648:M648">
    <cfRule type="expression" dxfId="10208" priority="9510" stopIfTrue="1">
      <formula>$B648=""</formula>
    </cfRule>
  </conditionalFormatting>
  <conditionalFormatting sqref="D648:M648">
    <cfRule type="expression" dxfId="10207" priority="9509" stopIfTrue="1">
      <formula>$B648=""</formula>
    </cfRule>
  </conditionalFormatting>
  <conditionalFormatting sqref="I648">
    <cfRule type="expression" dxfId="10206" priority="9508" stopIfTrue="1">
      <formula>$B648=""</formula>
    </cfRule>
  </conditionalFormatting>
  <conditionalFormatting sqref="D648:H648">
    <cfRule type="expression" dxfId="10205" priority="9507" stopIfTrue="1">
      <formula>$B648=""</formula>
    </cfRule>
  </conditionalFormatting>
  <conditionalFormatting sqref="J648:M648">
    <cfRule type="expression" dxfId="10204" priority="9506" stopIfTrue="1">
      <formula>$B648=""</formula>
    </cfRule>
  </conditionalFormatting>
  <conditionalFormatting sqref="J648:M648">
    <cfRule type="expression" dxfId="10203" priority="9505" stopIfTrue="1">
      <formula>$B648=""</formula>
    </cfRule>
  </conditionalFormatting>
  <conditionalFormatting sqref="I648">
    <cfRule type="expression" dxfId="10202" priority="9504" stopIfTrue="1">
      <formula>$B648=""</formula>
    </cfRule>
  </conditionalFormatting>
  <conditionalFormatting sqref="I648">
    <cfRule type="expression" dxfId="10201" priority="9503" stopIfTrue="1">
      <formula>$B648=""</formula>
    </cfRule>
  </conditionalFormatting>
  <conditionalFormatting sqref="I648">
    <cfRule type="expression" dxfId="10200" priority="9502" stopIfTrue="1">
      <formula>$B648=""</formula>
    </cfRule>
  </conditionalFormatting>
  <conditionalFormatting sqref="I648">
    <cfRule type="expression" dxfId="10199" priority="9501" stopIfTrue="1">
      <formula>$B648=""</formula>
    </cfRule>
  </conditionalFormatting>
  <conditionalFormatting sqref="I648">
    <cfRule type="expression" dxfId="10198" priority="9500" stopIfTrue="1">
      <formula>$B648=""</formula>
    </cfRule>
  </conditionalFormatting>
  <conditionalFormatting sqref="I648">
    <cfRule type="expression" dxfId="10197" priority="9499" stopIfTrue="1">
      <formula>$B648=""</formula>
    </cfRule>
  </conditionalFormatting>
  <conditionalFormatting sqref="I648">
    <cfRule type="expression" dxfId="10196" priority="9498" stopIfTrue="1">
      <formula>$B648=""</formula>
    </cfRule>
  </conditionalFormatting>
  <conditionalFormatting sqref="I648">
    <cfRule type="expression" dxfId="10195" priority="9497" stopIfTrue="1">
      <formula>$B648=""</formula>
    </cfRule>
  </conditionalFormatting>
  <conditionalFormatting sqref="I648">
    <cfRule type="expression" dxfId="10194" priority="9496" stopIfTrue="1">
      <formula>$B648=""</formula>
    </cfRule>
  </conditionalFormatting>
  <conditionalFormatting sqref="I648">
    <cfRule type="expression" dxfId="10193" priority="9495" stopIfTrue="1">
      <formula>$B648=""</formula>
    </cfRule>
  </conditionalFormatting>
  <conditionalFormatting sqref="I648">
    <cfRule type="expression" dxfId="10192" priority="9494" stopIfTrue="1">
      <formula>$B648=""</formula>
    </cfRule>
  </conditionalFormatting>
  <conditionalFormatting sqref="I648">
    <cfRule type="expression" dxfId="10191" priority="9493" stopIfTrue="1">
      <formula>$B648=""</formula>
    </cfRule>
  </conditionalFormatting>
  <conditionalFormatting sqref="I648">
    <cfRule type="expression" dxfId="10190" priority="9492" stopIfTrue="1">
      <formula>$B648=""</formula>
    </cfRule>
  </conditionalFormatting>
  <conditionalFormatting sqref="I648">
    <cfRule type="expression" dxfId="10189" priority="9491" stopIfTrue="1">
      <formula>$B648=""</formula>
    </cfRule>
  </conditionalFormatting>
  <conditionalFormatting sqref="I648">
    <cfRule type="expression" dxfId="10188" priority="9490" stopIfTrue="1">
      <formula>$B648=""</formula>
    </cfRule>
  </conditionalFormatting>
  <conditionalFormatting sqref="I648">
    <cfRule type="expression" dxfId="10187" priority="9489" stopIfTrue="1">
      <formula>$B648=""</formula>
    </cfRule>
  </conditionalFormatting>
  <conditionalFormatting sqref="D648:H652">
    <cfRule type="expression" dxfId="10186" priority="9488" stopIfTrue="1">
      <formula>$B648=""</formula>
    </cfRule>
  </conditionalFormatting>
  <conditionalFormatting sqref="I648">
    <cfRule type="expression" dxfId="10185" priority="9487" stopIfTrue="1">
      <formula>$B648=""</formula>
    </cfRule>
  </conditionalFormatting>
  <conditionalFormatting sqref="I648">
    <cfRule type="expression" dxfId="10184" priority="9486" stopIfTrue="1">
      <formula>$B648=""</formula>
    </cfRule>
  </conditionalFormatting>
  <conditionalFormatting sqref="I648">
    <cfRule type="expression" dxfId="10183" priority="9485" stopIfTrue="1">
      <formula>$B648=""</formula>
    </cfRule>
  </conditionalFormatting>
  <conditionalFormatting sqref="J648:M652">
    <cfRule type="expression" dxfId="10182" priority="9484" stopIfTrue="1">
      <formula>$B648=""</formula>
    </cfRule>
  </conditionalFormatting>
  <conditionalFormatting sqref="D648:M652 I654">
    <cfRule type="expression" dxfId="10181" priority="9483" stopIfTrue="1">
      <formula>$B648=""</formula>
    </cfRule>
  </conditionalFormatting>
  <conditionalFormatting sqref="D648:M652 I654">
    <cfRule type="expression" dxfId="10180" priority="9482" stopIfTrue="1">
      <formula>$B648=""</formula>
    </cfRule>
  </conditionalFormatting>
  <conditionalFormatting sqref="I648:I652 I654">
    <cfRule type="expression" dxfId="10179" priority="9481" stopIfTrue="1">
      <formula>$B648=""</formula>
    </cfRule>
  </conditionalFormatting>
  <conditionalFormatting sqref="D648:H652">
    <cfRule type="expression" dxfId="10178" priority="9480" stopIfTrue="1">
      <formula>$B648=""</formula>
    </cfRule>
  </conditionalFormatting>
  <conditionalFormatting sqref="J648:M649">
    <cfRule type="expression" dxfId="10177" priority="9479" stopIfTrue="1">
      <formula>$B648=""</formula>
    </cfRule>
  </conditionalFormatting>
  <conditionalFormatting sqref="J650:M651">
    <cfRule type="expression" dxfId="10176" priority="9478" stopIfTrue="1">
      <formula>$B650=""</formula>
    </cfRule>
  </conditionalFormatting>
  <conditionalFormatting sqref="J648:M649">
    <cfRule type="expression" dxfId="10175" priority="9477" stopIfTrue="1">
      <formula>$B648=""</formula>
    </cfRule>
  </conditionalFormatting>
  <conditionalFormatting sqref="J650:M650">
    <cfRule type="expression" dxfId="10174" priority="9476" stopIfTrue="1">
      <formula>$B650=""</formula>
    </cfRule>
  </conditionalFormatting>
  <conditionalFormatting sqref="I651">
    <cfRule type="expression" dxfId="10173" priority="9475" stopIfTrue="1">
      <formula>$B651=""</formula>
    </cfRule>
  </conditionalFormatting>
  <conditionalFormatting sqref="I651">
    <cfRule type="expression" dxfId="10172" priority="9474" stopIfTrue="1">
      <formula>$B651=""</formula>
    </cfRule>
  </conditionalFormatting>
  <conditionalFormatting sqref="I651">
    <cfRule type="expression" dxfId="10171" priority="9473" stopIfTrue="1">
      <formula>$B651=""</formula>
    </cfRule>
  </conditionalFormatting>
  <conditionalFormatting sqref="D651:H651">
    <cfRule type="expression" dxfId="10170" priority="9472" stopIfTrue="1">
      <formula>$B651=""</formula>
    </cfRule>
  </conditionalFormatting>
  <conditionalFormatting sqref="J651:M651">
    <cfRule type="expression" dxfId="10169" priority="9471" stopIfTrue="1">
      <formula>$B651=""</formula>
    </cfRule>
  </conditionalFormatting>
  <conditionalFormatting sqref="I651">
    <cfRule type="expression" dxfId="10168" priority="9470" stopIfTrue="1">
      <formula>$B651=""</formula>
    </cfRule>
  </conditionalFormatting>
  <conditionalFormatting sqref="I651">
    <cfRule type="expression" dxfId="10167" priority="9469" stopIfTrue="1">
      <formula>$B651=""</formula>
    </cfRule>
  </conditionalFormatting>
  <conditionalFormatting sqref="I648">
    <cfRule type="expression" dxfId="10166" priority="9468" stopIfTrue="1">
      <formula>$B648=""</formula>
    </cfRule>
  </conditionalFormatting>
  <conditionalFormatting sqref="I648">
    <cfRule type="expression" dxfId="10165" priority="9467" stopIfTrue="1">
      <formula>$B648=""</formula>
    </cfRule>
  </conditionalFormatting>
  <conditionalFormatting sqref="I648">
    <cfRule type="expression" dxfId="10164" priority="9466" stopIfTrue="1">
      <formula>$B648=""</formula>
    </cfRule>
  </conditionalFormatting>
  <conditionalFormatting sqref="I648">
    <cfRule type="expression" dxfId="10163" priority="9465" stopIfTrue="1">
      <formula>$B648=""</formula>
    </cfRule>
  </conditionalFormatting>
  <conditionalFormatting sqref="I648">
    <cfRule type="expression" dxfId="10162" priority="9464" stopIfTrue="1">
      <formula>$B648=""</formula>
    </cfRule>
  </conditionalFormatting>
  <conditionalFormatting sqref="I648">
    <cfRule type="expression" dxfId="10161" priority="9463" stopIfTrue="1">
      <formula>$B648=""</formula>
    </cfRule>
  </conditionalFormatting>
  <conditionalFormatting sqref="I648">
    <cfRule type="expression" dxfId="10160" priority="9462" stopIfTrue="1">
      <formula>$B648=""</formula>
    </cfRule>
  </conditionalFormatting>
  <conditionalFormatting sqref="I648">
    <cfRule type="expression" dxfId="10159" priority="9461" stopIfTrue="1">
      <formula>$B648=""</formula>
    </cfRule>
  </conditionalFormatting>
  <conditionalFormatting sqref="I648">
    <cfRule type="expression" dxfId="10158" priority="9460" stopIfTrue="1">
      <formula>$B648=""</formula>
    </cfRule>
  </conditionalFormatting>
  <conditionalFormatting sqref="I648">
    <cfRule type="expression" dxfId="10157" priority="9459" stopIfTrue="1">
      <formula>$B648=""</formula>
    </cfRule>
  </conditionalFormatting>
  <conditionalFormatting sqref="I648">
    <cfRule type="expression" dxfId="10156" priority="9458" stopIfTrue="1">
      <formula>$B648=""</formula>
    </cfRule>
  </conditionalFormatting>
  <conditionalFormatting sqref="I648">
    <cfRule type="expression" dxfId="10155" priority="9457" stopIfTrue="1">
      <formula>$B648=""</formula>
    </cfRule>
  </conditionalFormatting>
  <conditionalFormatting sqref="I648">
    <cfRule type="expression" dxfId="10154" priority="9456" stopIfTrue="1">
      <formula>$B648=""</formula>
    </cfRule>
  </conditionalFormatting>
  <conditionalFormatting sqref="I648">
    <cfRule type="expression" dxfId="10153" priority="9455" stopIfTrue="1">
      <formula>$B648=""</formula>
    </cfRule>
  </conditionalFormatting>
  <conditionalFormatting sqref="I648">
    <cfRule type="expression" dxfId="10152" priority="9454" stopIfTrue="1">
      <formula>$B648=""</formula>
    </cfRule>
  </conditionalFormatting>
  <conditionalFormatting sqref="I648">
    <cfRule type="expression" dxfId="10151" priority="9453" stopIfTrue="1">
      <formula>$B648=""</formula>
    </cfRule>
  </conditionalFormatting>
  <conditionalFormatting sqref="J651:M651">
    <cfRule type="expression" dxfId="10150" priority="9452" stopIfTrue="1">
      <formula>$B651=""</formula>
    </cfRule>
  </conditionalFormatting>
  <conditionalFormatting sqref="J652:M652">
    <cfRule type="expression" dxfId="10149" priority="9451" stopIfTrue="1">
      <formula>$B652=""</formula>
    </cfRule>
  </conditionalFormatting>
  <conditionalFormatting sqref="J651:M651">
    <cfRule type="expression" dxfId="10148" priority="9450" stopIfTrue="1">
      <formula>$B651=""</formula>
    </cfRule>
  </conditionalFormatting>
  <conditionalFormatting sqref="J652:M652">
    <cfRule type="expression" dxfId="10147" priority="9449" stopIfTrue="1">
      <formula>$B652=""</formula>
    </cfRule>
  </conditionalFormatting>
  <conditionalFormatting sqref="I652:I657">
    <cfRule type="expression" dxfId="10146" priority="9448" stopIfTrue="1">
      <formula>$B652=""</formula>
    </cfRule>
  </conditionalFormatting>
  <conditionalFormatting sqref="I652:I657">
    <cfRule type="expression" dxfId="10145" priority="9447" stopIfTrue="1">
      <formula>$B652=""</formula>
    </cfRule>
  </conditionalFormatting>
  <conditionalFormatting sqref="I652:I657">
    <cfRule type="expression" dxfId="10144" priority="9446" stopIfTrue="1">
      <formula>$B652=""</formula>
    </cfRule>
  </conditionalFormatting>
  <conditionalFormatting sqref="I652:I657">
    <cfRule type="expression" dxfId="10143" priority="9445" stopIfTrue="1">
      <formula>$B652=""</formula>
    </cfRule>
  </conditionalFormatting>
  <conditionalFormatting sqref="I652:I657">
    <cfRule type="expression" dxfId="10142" priority="9444" stopIfTrue="1">
      <formula>$B652=""</formula>
    </cfRule>
  </conditionalFormatting>
  <conditionalFormatting sqref="I652:I657">
    <cfRule type="expression" dxfId="10141" priority="9443" stopIfTrue="1">
      <formula>$B652=""</formula>
    </cfRule>
  </conditionalFormatting>
  <conditionalFormatting sqref="I652:I657">
    <cfRule type="expression" dxfId="10140" priority="9442" stopIfTrue="1">
      <formula>$B652=""</formula>
    </cfRule>
  </conditionalFormatting>
  <conditionalFormatting sqref="I652:I657">
    <cfRule type="expression" dxfId="10139" priority="9441" stopIfTrue="1">
      <formula>$B652=""</formula>
    </cfRule>
  </conditionalFormatting>
  <conditionalFormatting sqref="I652:I657">
    <cfRule type="expression" dxfId="10138" priority="9440" stopIfTrue="1">
      <formula>$B652=""</formula>
    </cfRule>
  </conditionalFormatting>
  <conditionalFormatting sqref="I652:I657">
    <cfRule type="expression" dxfId="10137" priority="9439" stopIfTrue="1">
      <formula>$B652=""</formula>
    </cfRule>
  </conditionalFormatting>
  <conditionalFormatting sqref="I652:I657">
    <cfRule type="expression" dxfId="10136" priority="9438" stopIfTrue="1">
      <formula>$B652=""</formula>
    </cfRule>
  </conditionalFormatting>
  <conditionalFormatting sqref="I652:I657">
    <cfRule type="expression" dxfId="10135" priority="9437" stopIfTrue="1">
      <formula>$B652=""</formula>
    </cfRule>
  </conditionalFormatting>
  <conditionalFormatting sqref="I652:I657">
    <cfRule type="expression" dxfId="10134" priority="9436" stopIfTrue="1">
      <formula>$B652=""</formula>
    </cfRule>
  </conditionalFormatting>
  <conditionalFormatting sqref="I652:I657">
    <cfRule type="expression" dxfId="10133" priority="9435" stopIfTrue="1">
      <formula>$B652=""</formula>
    </cfRule>
  </conditionalFormatting>
  <conditionalFormatting sqref="I652:I657">
    <cfRule type="expression" dxfId="10132" priority="9434" stopIfTrue="1">
      <formula>$B652=""</formula>
    </cfRule>
  </conditionalFormatting>
  <conditionalFormatting sqref="I652:I657">
    <cfRule type="expression" dxfId="10131" priority="9433" stopIfTrue="1">
      <formula>$B652=""</formula>
    </cfRule>
  </conditionalFormatting>
  <conditionalFormatting sqref="I652:I657">
    <cfRule type="expression" dxfId="10130" priority="9432" stopIfTrue="1">
      <formula>$B652=""</formula>
    </cfRule>
  </conditionalFormatting>
  <conditionalFormatting sqref="I652:I657">
    <cfRule type="expression" dxfId="10129" priority="9431" stopIfTrue="1">
      <formula>$B652=""</formula>
    </cfRule>
  </conditionalFormatting>
  <conditionalFormatting sqref="I652:I657">
    <cfRule type="expression" dxfId="10128" priority="9430" stopIfTrue="1">
      <formula>$B652=""</formula>
    </cfRule>
  </conditionalFormatting>
  <conditionalFormatting sqref="D654:H666">
    <cfRule type="expression" dxfId="10127" priority="9429" stopIfTrue="1">
      <formula>$B654=""</formula>
    </cfRule>
  </conditionalFormatting>
  <conditionalFormatting sqref="I652:I666">
    <cfRule type="expression" dxfId="10126" priority="9428" stopIfTrue="1">
      <formula>$B652=""</formula>
    </cfRule>
  </conditionalFormatting>
  <conditionalFormatting sqref="I652:I666">
    <cfRule type="expression" dxfId="10125" priority="9427" stopIfTrue="1">
      <formula>$B652=""</formula>
    </cfRule>
  </conditionalFormatting>
  <conditionalFormatting sqref="I652:I666">
    <cfRule type="expression" dxfId="10124" priority="9426" stopIfTrue="1">
      <formula>$B652=""</formula>
    </cfRule>
  </conditionalFormatting>
  <conditionalFormatting sqref="J652:M658">
    <cfRule type="expression" dxfId="10123" priority="9425" stopIfTrue="1">
      <formula>$B652=""</formula>
    </cfRule>
  </conditionalFormatting>
  <conditionalFormatting sqref="I659:I666 D652:M658">
    <cfRule type="expression" dxfId="10122" priority="9424" stopIfTrue="1">
      <formula>$B652=""</formula>
    </cfRule>
  </conditionalFormatting>
  <conditionalFormatting sqref="I659:I666 D652:M658">
    <cfRule type="expression" dxfId="10121" priority="9423" stopIfTrue="1">
      <formula>$B652=""</formula>
    </cfRule>
  </conditionalFormatting>
  <conditionalFormatting sqref="I652:I666">
    <cfRule type="expression" dxfId="10120" priority="9422" stopIfTrue="1">
      <formula>$B652=""</formula>
    </cfRule>
  </conditionalFormatting>
  <conditionalFormatting sqref="D652:H652">
    <cfRule type="expression" dxfId="10119" priority="9421" stopIfTrue="1">
      <formula>$B652=""</formula>
    </cfRule>
  </conditionalFormatting>
  <conditionalFormatting sqref="D653:H657">
    <cfRule type="expression" dxfId="10118" priority="9420" stopIfTrue="1">
      <formula>$B653=""</formula>
    </cfRule>
  </conditionalFormatting>
  <conditionalFormatting sqref="J652:M655">
    <cfRule type="expression" dxfId="10117" priority="9419" stopIfTrue="1">
      <formula>$B652=""</formula>
    </cfRule>
  </conditionalFormatting>
  <conditionalFormatting sqref="J656:M657">
    <cfRule type="expression" dxfId="10116" priority="9418" stopIfTrue="1">
      <formula>$B656=""</formula>
    </cfRule>
  </conditionalFormatting>
  <conditionalFormatting sqref="D658:H658">
    <cfRule type="expression" dxfId="10115" priority="9417" stopIfTrue="1">
      <formula>$B658=""</formula>
    </cfRule>
  </conditionalFormatting>
  <conditionalFormatting sqref="J658:M658">
    <cfRule type="expression" dxfId="10114" priority="9416" stopIfTrue="1">
      <formula>$B658=""</formula>
    </cfRule>
  </conditionalFormatting>
  <conditionalFormatting sqref="D652:H653">
    <cfRule type="expression" dxfId="10113" priority="9415" stopIfTrue="1">
      <formula>$B652=""</formula>
    </cfRule>
  </conditionalFormatting>
  <conditionalFormatting sqref="J652:M655">
    <cfRule type="expression" dxfId="10112" priority="9414" stopIfTrue="1">
      <formula>$B652=""</formula>
    </cfRule>
  </conditionalFormatting>
  <conditionalFormatting sqref="J656:M656">
    <cfRule type="expression" dxfId="10111" priority="9413" stopIfTrue="1">
      <formula>$B656=""</formula>
    </cfRule>
  </conditionalFormatting>
  <conditionalFormatting sqref="I657">
    <cfRule type="expression" dxfId="10110" priority="9412" stopIfTrue="1">
      <formula>$B657=""</formula>
    </cfRule>
  </conditionalFormatting>
  <conditionalFormatting sqref="I657">
    <cfRule type="expression" dxfId="10109" priority="9411" stopIfTrue="1">
      <formula>$B657=""</formula>
    </cfRule>
  </conditionalFormatting>
  <conditionalFormatting sqref="I657">
    <cfRule type="expression" dxfId="10108" priority="9410" stopIfTrue="1">
      <formula>$B657=""</formula>
    </cfRule>
  </conditionalFormatting>
  <conditionalFormatting sqref="D657:H658">
    <cfRule type="expression" dxfId="10107" priority="9409" stopIfTrue="1">
      <formula>$B657=""</formula>
    </cfRule>
  </conditionalFormatting>
  <conditionalFormatting sqref="J657:M658">
    <cfRule type="expression" dxfId="10106" priority="9408" stopIfTrue="1">
      <formula>$B657=""</formula>
    </cfRule>
  </conditionalFormatting>
  <conditionalFormatting sqref="I657">
    <cfRule type="expression" dxfId="10105" priority="9407" stopIfTrue="1">
      <formula>$B657=""</formula>
    </cfRule>
  </conditionalFormatting>
  <conditionalFormatting sqref="I657">
    <cfRule type="expression" dxfId="10104" priority="9406" stopIfTrue="1">
      <formula>$B657=""</formula>
    </cfRule>
  </conditionalFormatting>
  <conditionalFormatting sqref="J658:M666">
    <cfRule type="expression" dxfId="10103" priority="9405" stopIfTrue="1">
      <formula>$B658=""</formula>
    </cfRule>
  </conditionalFormatting>
  <conditionalFormatting sqref="D658:M666">
    <cfRule type="expression" dxfId="10102" priority="9404" stopIfTrue="1">
      <formula>$B658=""</formula>
    </cfRule>
  </conditionalFormatting>
  <conditionalFormatting sqref="D658:M666">
    <cfRule type="expression" dxfId="10101" priority="9403" stopIfTrue="1">
      <formula>$B658=""</formula>
    </cfRule>
  </conditionalFormatting>
  <conditionalFormatting sqref="I658:I666">
    <cfRule type="expression" dxfId="10100" priority="9402" stopIfTrue="1">
      <formula>$B658=""</formula>
    </cfRule>
  </conditionalFormatting>
  <conditionalFormatting sqref="D658:H659">
    <cfRule type="expression" dxfId="10099" priority="9401" stopIfTrue="1">
      <formula>$B658=""</formula>
    </cfRule>
  </conditionalFormatting>
  <conditionalFormatting sqref="D660:H666">
    <cfRule type="expression" dxfId="10098" priority="9400" stopIfTrue="1">
      <formula>$B660=""</formula>
    </cfRule>
  </conditionalFormatting>
  <conditionalFormatting sqref="J658:M662">
    <cfRule type="expression" dxfId="10097" priority="9399" stopIfTrue="1">
      <formula>$B658=""</formula>
    </cfRule>
  </conditionalFormatting>
  <conditionalFormatting sqref="J663:M664">
    <cfRule type="expression" dxfId="10096" priority="9398" stopIfTrue="1">
      <formula>$B663=""</formula>
    </cfRule>
  </conditionalFormatting>
  <conditionalFormatting sqref="D659:H660">
    <cfRule type="expression" dxfId="10095" priority="9397" stopIfTrue="1">
      <formula>$B659=""</formula>
    </cfRule>
  </conditionalFormatting>
  <conditionalFormatting sqref="J659:M662">
    <cfRule type="expression" dxfId="10094" priority="9396" stopIfTrue="1">
      <formula>$B659=""</formula>
    </cfRule>
  </conditionalFormatting>
  <conditionalFormatting sqref="J663:M663">
    <cfRule type="expression" dxfId="10093" priority="9395" stopIfTrue="1">
      <formula>$B663=""</formula>
    </cfRule>
  </conditionalFormatting>
  <conditionalFormatting sqref="I664">
    <cfRule type="expression" dxfId="10092" priority="9394" stopIfTrue="1">
      <formula>$B664=""</formula>
    </cfRule>
  </conditionalFormatting>
  <conditionalFormatting sqref="I664">
    <cfRule type="expression" dxfId="10091" priority="9393" stopIfTrue="1">
      <formula>$B664=""</formula>
    </cfRule>
  </conditionalFormatting>
  <conditionalFormatting sqref="I664">
    <cfRule type="expression" dxfId="10090" priority="9392" stopIfTrue="1">
      <formula>$B664=""</formula>
    </cfRule>
  </conditionalFormatting>
  <conditionalFormatting sqref="D664:H664">
    <cfRule type="expression" dxfId="10089" priority="9391" stopIfTrue="1">
      <formula>$B664=""</formula>
    </cfRule>
  </conditionalFormatting>
  <conditionalFormatting sqref="J664:M664">
    <cfRule type="expression" dxfId="10088" priority="9390" stopIfTrue="1">
      <formula>$B664=""</formula>
    </cfRule>
  </conditionalFormatting>
  <conditionalFormatting sqref="I664">
    <cfRule type="expression" dxfId="10087" priority="9389" stopIfTrue="1">
      <formula>$B664=""</formula>
    </cfRule>
  </conditionalFormatting>
  <conditionalFormatting sqref="I664">
    <cfRule type="expression" dxfId="10086" priority="9388" stopIfTrue="1">
      <formula>$B664=""</formula>
    </cfRule>
  </conditionalFormatting>
  <conditionalFormatting sqref="I652:I666">
    <cfRule type="expression" dxfId="10085" priority="9387" stopIfTrue="1">
      <formula>$B652=""</formula>
    </cfRule>
  </conditionalFormatting>
  <conditionalFormatting sqref="I652:I666">
    <cfRule type="expression" dxfId="10084" priority="9386" stopIfTrue="1">
      <formula>$B652=""</formula>
    </cfRule>
  </conditionalFormatting>
  <conditionalFormatting sqref="I652:I666">
    <cfRule type="expression" dxfId="10083" priority="9385" stopIfTrue="1">
      <formula>$B652=""</formula>
    </cfRule>
  </conditionalFormatting>
  <conditionalFormatting sqref="I652:I666">
    <cfRule type="expression" dxfId="10082" priority="9384" stopIfTrue="1">
      <formula>$B652=""</formula>
    </cfRule>
  </conditionalFormatting>
  <conditionalFormatting sqref="I652:I666">
    <cfRule type="expression" dxfId="10081" priority="9383" stopIfTrue="1">
      <formula>$B652=""</formula>
    </cfRule>
  </conditionalFormatting>
  <conditionalFormatting sqref="I659:I661">
    <cfRule type="expression" dxfId="10080" priority="9382" stopIfTrue="1">
      <formula>$B659=""</formula>
    </cfRule>
  </conditionalFormatting>
  <conditionalFormatting sqref="I659:I661">
    <cfRule type="expression" dxfId="10079" priority="9381" stopIfTrue="1">
      <formula>$B659=""</formula>
    </cfRule>
  </conditionalFormatting>
  <conditionalFormatting sqref="I659:I661">
    <cfRule type="expression" dxfId="10078" priority="9380" stopIfTrue="1">
      <formula>$B659=""</formula>
    </cfRule>
  </conditionalFormatting>
  <conditionalFormatting sqref="I652:I666">
    <cfRule type="expression" dxfId="10077" priority="9379" stopIfTrue="1">
      <formula>$B652=""</formula>
    </cfRule>
  </conditionalFormatting>
  <conditionalFormatting sqref="I652:I666">
    <cfRule type="expression" dxfId="10076" priority="9378" stopIfTrue="1">
      <formula>$B652=""</formula>
    </cfRule>
  </conditionalFormatting>
  <conditionalFormatting sqref="I652:I666">
    <cfRule type="expression" dxfId="10075" priority="9377" stopIfTrue="1">
      <formula>$B652=""</formula>
    </cfRule>
  </conditionalFormatting>
  <conditionalFormatting sqref="I652:I666">
    <cfRule type="expression" dxfId="10074" priority="9376" stopIfTrue="1">
      <formula>$B652=""</formula>
    </cfRule>
  </conditionalFormatting>
  <conditionalFormatting sqref="I652:I666">
    <cfRule type="expression" dxfId="10073" priority="9375" stopIfTrue="1">
      <formula>$B652=""</formula>
    </cfRule>
  </conditionalFormatting>
  <conditionalFormatting sqref="I652:I666">
    <cfRule type="expression" dxfId="10072" priority="9374" stopIfTrue="1">
      <formula>$B652=""</formula>
    </cfRule>
  </conditionalFormatting>
  <conditionalFormatting sqref="I652:I666">
    <cfRule type="expression" dxfId="10071" priority="9373" stopIfTrue="1">
      <formula>$B652=""</formula>
    </cfRule>
  </conditionalFormatting>
  <conditionalFormatting sqref="I652:I666">
    <cfRule type="expression" dxfId="10070" priority="9372" stopIfTrue="1">
      <formula>$B652=""</formula>
    </cfRule>
  </conditionalFormatting>
  <conditionalFormatting sqref="J664:M664">
    <cfRule type="expression" dxfId="10069" priority="9371" stopIfTrue="1">
      <formula>$B664=""</formula>
    </cfRule>
  </conditionalFormatting>
  <conditionalFormatting sqref="J665:M666">
    <cfRule type="expression" dxfId="10068" priority="9370" stopIfTrue="1">
      <formula>$B665=""</formula>
    </cfRule>
  </conditionalFormatting>
  <conditionalFormatting sqref="J664:M664">
    <cfRule type="expression" dxfId="10067" priority="9369" stopIfTrue="1">
      <formula>$B664=""</formula>
    </cfRule>
  </conditionalFormatting>
  <conditionalFormatting sqref="J665:M665">
    <cfRule type="expression" dxfId="10066" priority="9368" stopIfTrue="1">
      <formula>$B665=""</formula>
    </cfRule>
  </conditionalFormatting>
  <conditionalFormatting sqref="I666">
    <cfRule type="expression" dxfId="10065" priority="9367" stopIfTrue="1">
      <formula>$B666=""</formula>
    </cfRule>
  </conditionalFormatting>
  <conditionalFormatting sqref="I666">
    <cfRule type="expression" dxfId="10064" priority="9366" stopIfTrue="1">
      <formula>$B666=""</formula>
    </cfRule>
  </conditionalFormatting>
  <conditionalFormatting sqref="I666">
    <cfRule type="expression" dxfId="10063" priority="9365" stopIfTrue="1">
      <formula>$B666=""</formula>
    </cfRule>
  </conditionalFormatting>
  <conditionalFormatting sqref="D666:H666">
    <cfRule type="expression" dxfId="10062" priority="9364" stopIfTrue="1">
      <formula>$B666=""</formula>
    </cfRule>
  </conditionalFormatting>
  <conditionalFormatting sqref="J666:M666">
    <cfRule type="expression" dxfId="10061" priority="9363" stopIfTrue="1">
      <formula>$B666=""</formula>
    </cfRule>
  </conditionalFormatting>
  <conditionalFormatting sqref="I666">
    <cfRule type="expression" dxfId="10060" priority="9362" stopIfTrue="1">
      <formula>$B666=""</formula>
    </cfRule>
  </conditionalFormatting>
  <conditionalFormatting sqref="I666">
    <cfRule type="expression" dxfId="10059" priority="9361" stopIfTrue="1">
      <formula>$B666=""</formula>
    </cfRule>
  </conditionalFormatting>
  <conditionalFormatting sqref="I666">
    <cfRule type="expression" dxfId="10058" priority="9360" stopIfTrue="1">
      <formula>$B666=""</formula>
    </cfRule>
  </conditionalFormatting>
  <conditionalFormatting sqref="I666">
    <cfRule type="expression" dxfId="10057" priority="9359" stopIfTrue="1">
      <formula>$B666=""</formula>
    </cfRule>
  </conditionalFormatting>
  <conditionalFormatting sqref="I666">
    <cfRule type="expression" dxfId="10056" priority="9358" stopIfTrue="1">
      <formula>$B666=""</formula>
    </cfRule>
  </conditionalFormatting>
  <conditionalFormatting sqref="I666">
    <cfRule type="expression" dxfId="10055" priority="9357" stopIfTrue="1">
      <formula>$B666=""</formula>
    </cfRule>
  </conditionalFormatting>
  <conditionalFormatting sqref="I666">
    <cfRule type="expression" dxfId="10054" priority="9356" stopIfTrue="1">
      <formula>$B666=""</formula>
    </cfRule>
  </conditionalFormatting>
  <conditionalFormatting sqref="I666">
    <cfRule type="expression" dxfId="10053" priority="9355" stopIfTrue="1">
      <formula>$B666=""</formula>
    </cfRule>
  </conditionalFormatting>
  <conditionalFormatting sqref="I666">
    <cfRule type="expression" dxfId="10052" priority="9354" stopIfTrue="1">
      <formula>$B666=""</formula>
    </cfRule>
  </conditionalFormatting>
  <conditionalFormatting sqref="I666">
    <cfRule type="expression" dxfId="10051" priority="9353" stopIfTrue="1">
      <formula>$B666=""</formula>
    </cfRule>
  </conditionalFormatting>
  <conditionalFormatting sqref="I666">
    <cfRule type="expression" dxfId="10050" priority="9352" stopIfTrue="1">
      <formula>$B666=""</formula>
    </cfRule>
  </conditionalFormatting>
  <conditionalFormatting sqref="I666">
    <cfRule type="expression" dxfId="10049" priority="9351" stopIfTrue="1">
      <formula>$B666=""</formula>
    </cfRule>
  </conditionalFormatting>
  <conditionalFormatting sqref="I666">
    <cfRule type="expression" dxfId="10048" priority="9350" stopIfTrue="1">
      <formula>$B666=""</formula>
    </cfRule>
  </conditionalFormatting>
  <conditionalFormatting sqref="I666">
    <cfRule type="expression" dxfId="10047" priority="9349" stopIfTrue="1">
      <formula>$B666=""</formula>
    </cfRule>
  </conditionalFormatting>
  <conditionalFormatting sqref="I666">
    <cfRule type="expression" dxfId="10046" priority="9348" stopIfTrue="1">
      <formula>$B666=""</formula>
    </cfRule>
  </conditionalFormatting>
  <conditionalFormatting sqref="I666">
    <cfRule type="expression" dxfId="10045" priority="9347" stopIfTrue="1">
      <formula>$B666=""</formula>
    </cfRule>
  </conditionalFormatting>
  <conditionalFormatting sqref="I666">
    <cfRule type="expression" dxfId="10044" priority="9346" stopIfTrue="1">
      <formula>$B666=""</formula>
    </cfRule>
  </conditionalFormatting>
  <conditionalFormatting sqref="I666">
    <cfRule type="expression" dxfId="10043" priority="9345" stopIfTrue="1">
      <formula>$B666=""</formula>
    </cfRule>
  </conditionalFormatting>
  <conditionalFormatting sqref="I666">
    <cfRule type="expression" dxfId="10042" priority="9344" stopIfTrue="1">
      <formula>$B666=""</formula>
    </cfRule>
  </conditionalFormatting>
  <conditionalFormatting sqref="I666">
    <cfRule type="expression" dxfId="10041" priority="9343" stopIfTrue="1">
      <formula>$B666=""</formula>
    </cfRule>
  </conditionalFormatting>
  <conditionalFormatting sqref="I666">
    <cfRule type="expression" dxfId="10040" priority="9342" stopIfTrue="1">
      <formula>$B666=""</formula>
    </cfRule>
  </conditionalFormatting>
  <conditionalFormatting sqref="I666">
    <cfRule type="expression" dxfId="10039" priority="9341" stopIfTrue="1">
      <formula>$B666=""</formula>
    </cfRule>
  </conditionalFormatting>
  <conditionalFormatting sqref="I666">
    <cfRule type="expression" dxfId="10038" priority="9340" stopIfTrue="1">
      <formula>$B666=""</formula>
    </cfRule>
  </conditionalFormatting>
  <conditionalFormatting sqref="I666">
    <cfRule type="expression" dxfId="10037" priority="9339" stopIfTrue="1">
      <formula>$B666=""</formula>
    </cfRule>
  </conditionalFormatting>
  <conditionalFormatting sqref="J666:M666">
    <cfRule type="expression" dxfId="10036" priority="9338" stopIfTrue="1">
      <formula>$B666=""</formula>
    </cfRule>
  </conditionalFormatting>
  <conditionalFormatting sqref="D666:M666">
    <cfRule type="expression" dxfId="10035" priority="9337" stopIfTrue="1">
      <formula>$B666=""</formula>
    </cfRule>
  </conditionalFormatting>
  <conditionalFormatting sqref="D666:M666">
    <cfRule type="expression" dxfId="10034" priority="9336" stopIfTrue="1">
      <formula>$B666=""</formula>
    </cfRule>
  </conditionalFormatting>
  <conditionalFormatting sqref="I666">
    <cfRule type="expression" dxfId="10033" priority="9335" stopIfTrue="1">
      <formula>$B666=""</formula>
    </cfRule>
  </conditionalFormatting>
  <conditionalFormatting sqref="D666:H666">
    <cfRule type="expression" dxfId="10032" priority="9334" stopIfTrue="1">
      <formula>$B666=""</formula>
    </cfRule>
  </conditionalFormatting>
  <conditionalFormatting sqref="J666:M666">
    <cfRule type="expression" dxfId="10031" priority="9333" stopIfTrue="1">
      <formula>$B666=""</formula>
    </cfRule>
  </conditionalFormatting>
  <conditionalFormatting sqref="D666:H666">
    <cfRule type="expression" dxfId="10030" priority="9332" stopIfTrue="1">
      <formula>$B666=""</formula>
    </cfRule>
  </conditionalFormatting>
  <conditionalFormatting sqref="J666:M666">
    <cfRule type="expression" dxfId="10029" priority="9331" stopIfTrue="1">
      <formula>$B666=""</formula>
    </cfRule>
  </conditionalFormatting>
  <conditionalFormatting sqref="I666">
    <cfRule type="expression" dxfId="10028" priority="9330" stopIfTrue="1">
      <formula>$B666=""</formula>
    </cfRule>
  </conditionalFormatting>
  <conditionalFormatting sqref="I666">
    <cfRule type="expression" dxfId="10027" priority="9329" stopIfTrue="1">
      <formula>$B666=""</formula>
    </cfRule>
  </conditionalFormatting>
  <conditionalFormatting sqref="I666">
    <cfRule type="expression" dxfId="10026" priority="9328" stopIfTrue="1">
      <formula>$B666=""</formula>
    </cfRule>
  </conditionalFormatting>
  <conditionalFormatting sqref="I666">
    <cfRule type="expression" dxfId="10025" priority="9327" stopIfTrue="1">
      <formula>$B666=""</formula>
    </cfRule>
  </conditionalFormatting>
  <conditionalFormatting sqref="I666">
    <cfRule type="expression" dxfId="10024" priority="9326" stopIfTrue="1">
      <formula>$B666=""</formula>
    </cfRule>
  </conditionalFormatting>
  <conditionalFormatting sqref="I666">
    <cfRule type="expression" dxfId="10023" priority="9325" stopIfTrue="1">
      <formula>$B666=""</formula>
    </cfRule>
  </conditionalFormatting>
  <conditionalFormatting sqref="I666">
    <cfRule type="expression" dxfId="10022" priority="9324" stopIfTrue="1">
      <formula>$B666=""</formula>
    </cfRule>
  </conditionalFormatting>
  <conditionalFormatting sqref="I666">
    <cfRule type="expression" dxfId="10021" priority="9323" stopIfTrue="1">
      <formula>$B666=""</formula>
    </cfRule>
  </conditionalFormatting>
  <conditionalFormatting sqref="I666">
    <cfRule type="expression" dxfId="10020" priority="9322" stopIfTrue="1">
      <formula>$B666=""</formula>
    </cfRule>
  </conditionalFormatting>
  <conditionalFormatting sqref="I666">
    <cfRule type="expression" dxfId="10019" priority="9321" stopIfTrue="1">
      <formula>$B666=""</formula>
    </cfRule>
  </conditionalFormatting>
  <conditionalFormatting sqref="I666">
    <cfRule type="expression" dxfId="10018" priority="9320" stopIfTrue="1">
      <formula>$B666=""</formula>
    </cfRule>
  </conditionalFormatting>
  <conditionalFormatting sqref="I666">
    <cfRule type="expression" dxfId="10017" priority="9319" stopIfTrue="1">
      <formula>$B666=""</formula>
    </cfRule>
  </conditionalFormatting>
  <conditionalFormatting sqref="I666">
    <cfRule type="expression" dxfId="10016" priority="9318" stopIfTrue="1">
      <formula>$B666=""</formula>
    </cfRule>
  </conditionalFormatting>
  <conditionalFormatting sqref="K645:K666">
    <cfRule type="expression" dxfId="10015" priority="9317" stopIfTrue="1">
      <formula>$B645=""</formula>
    </cfRule>
  </conditionalFormatting>
  <conditionalFormatting sqref="K645:K666">
    <cfRule type="expression" dxfId="10014" priority="9316" stopIfTrue="1">
      <formula>$B645=""</formula>
    </cfRule>
  </conditionalFormatting>
  <conditionalFormatting sqref="K645:K666">
    <cfRule type="expression" dxfId="10013" priority="9315" stopIfTrue="1">
      <formula>$B645=""</formula>
    </cfRule>
  </conditionalFormatting>
  <conditionalFormatting sqref="K645:K666">
    <cfRule type="expression" dxfId="10012" priority="9314" stopIfTrue="1">
      <formula>$B645=""</formula>
    </cfRule>
  </conditionalFormatting>
  <conditionalFormatting sqref="K645:K666">
    <cfRule type="expression" dxfId="10011" priority="9313" stopIfTrue="1">
      <formula>$B645=""</formula>
    </cfRule>
  </conditionalFormatting>
  <conditionalFormatting sqref="K645:K666">
    <cfRule type="expression" dxfId="10010" priority="9312" stopIfTrue="1">
      <formula>$B645=""</formula>
    </cfRule>
  </conditionalFormatting>
  <conditionalFormatting sqref="K645:K666">
    <cfRule type="expression" dxfId="10009" priority="9311" stopIfTrue="1">
      <formula>$B645=""</formula>
    </cfRule>
  </conditionalFormatting>
  <conditionalFormatting sqref="K645:K666">
    <cfRule type="expression" dxfId="10008" priority="9310" stopIfTrue="1">
      <formula>$B645=""</formula>
    </cfRule>
  </conditionalFormatting>
  <conditionalFormatting sqref="K645:K666">
    <cfRule type="expression" dxfId="10007" priority="9309" stopIfTrue="1">
      <formula>$B645=""</formula>
    </cfRule>
  </conditionalFormatting>
  <conditionalFormatting sqref="K645:K666">
    <cfRule type="expression" dxfId="10006" priority="9308" stopIfTrue="1">
      <formula>$B645=""</formula>
    </cfRule>
  </conditionalFormatting>
  <conditionalFormatting sqref="K645:K666">
    <cfRule type="expression" dxfId="10005" priority="9307" stopIfTrue="1">
      <formula>$B645=""</formula>
    </cfRule>
  </conditionalFormatting>
  <conditionalFormatting sqref="K645:K666">
    <cfRule type="expression" dxfId="10004" priority="9306" stopIfTrue="1">
      <formula>$B645=""</formula>
    </cfRule>
  </conditionalFormatting>
  <conditionalFormatting sqref="K645:K666">
    <cfRule type="expression" dxfId="10003" priority="9305" stopIfTrue="1">
      <formula>$B645=""</formula>
    </cfRule>
  </conditionalFormatting>
  <conditionalFormatting sqref="K645:K666">
    <cfRule type="expression" dxfId="10002" priority="9304" stopIfTrue="1">
      <formula>$B645=""</formula>
    </cfRule>
  </conditionalFormatting>
  <conditionalFormatting sqref="K645:K666">
    <cfRule type="expression" dxfId="10001" priority="9303" stopIfTrue="1">
      <formula>$B645=""</formula>
    </cfRule>
  </conditionalFormatting>
  <conditionalFormatting sqref="K645:K666">
    <cfRule type="expression" dxfId="10000" priority="9302" stopIfTrue="1">
      <formula>$B645=""</formula>
    </cfRule>
  </conditionalFormatting>
  <conditionalFormatting sqref="K645:K666">
    <cfRule type="expression" dxfId="9999" priority="9301" stopIfTrue="1">
      <formula>$B645=""</formula>
    </cfRule>
  </conditionalFormatting>
  <conditionalFormatting sqref="K645:K666">
    <cfRule type="expression" dxfId="9998" priority="9300" stopIfTrue="1">
      <formula>$B645=""</formula>
    </cfRule>
  </conditionalFormatting>
  <conditionalFormatting sqref="K645:K666">
    <cfRule type="expression" dxfId="9997" priority="9299" stopIfTrue="1">
      <formula>$B645=""</formula>
    </cfRule>
  </conditionalFormatting>
  <conditionalFormatting sqref="K645:K666">
    <cfRule type="expression" dxfId="9996" priority="9298" stopIfTrue="1">
      <formula>$B645=""</formula>
    </cfRule>
  </conditionalFormatting>
  <conditionalFormatting sqref="K645:K666">
    <cfRule type="expression" dxfId="9995" priority="9297" stopIfTrue="1">
      <formula>$B645=""</formula>
    </cfRule>
  </conditionalFormatting>
  <conditionalFormatting sqref="K645:K666">
    <cfRule type="expression" dxfId="9994" priority="9296" stopIfTrue="1">
      <formula>$B645=""</formula>
    </cfRule>
  </conditionalFormatting>
  <conditionalFormatting sqref="K645:K666">
    <cfRule type="expression" dxfId="9993" priority="9295" stopIfTrue="1">
      <formula>$B645=""</formula>
    </cfRule>
  </conditionalFormatting>
  <conditionalFormatting sqref="K645:K666">
    <cfRule type="expression" dxfId="9992" priority="9294" stopIfTrue="1">
      <formula>$B645=""</formula>
    </cfRule>
  </conditionalFormatting>
  <conditionalFormatting sqref="K645:K666">
    <cfRule type="expression" dxfId="9991" priority="9293" stopIfTrue="1">
      <formula>$B645=""</formula>
    </cfRule>
  </conditionalFormatting>
  <conditionalFormatting sqref="K645:K666">
    <cfRule type="expression" dxfId="9990" priority="9292" stopIfTrue="1">
      <formula>$B645=""</formula>
    </cfRule>
  </conditionalFormatting>
  <conditionalFormatting sqref="K645:K666">
    <cfRule type="expression" dxfId="9989" priority="9291" stopIfTrue="1">
      <formula>$B645=""</formula>
    </cfRule>
  </conditionalFormatting>
  <conditionalFormatting sqref="K652:K654 K663:K665">
    <cfRule type="expression" dxfId="9988" priority="9290" stopIfTrue="1">
      <formula>$B652=""</formula>
    </cfRule>
  </conditionalFormatting>
  <conditionalFormatting sqref="K652:K654 K663:K665">
    <cfRule type="expression" dxfId="9987" priority="9289" stopIfTrue="1">
      <formula>$B652=""</formula>
    </cfRule>
  </conditionalFormatting>
  <conditionalFormatting sqref="K652:K654 K663:K665">
    <cfRule type="expression" dxfId="9986" priority="9288" stopIfTrue="1">
      <formula>$B652=""</formula>
    </cfRule>
  </conditionalFormatting>
  <conditionalFormatting sqref="K652:K653 K663:K664">
    <cfRule type="expression" dxfId="9985" priority="9287" stopIfTrue="1">
      <formula>$B652=""</formula>
    </cfRule>
  </conditionalFormatting>
  <conditionalFormatting sqref="K654 K665">
    <cfRule type="expression" dxfId="9984" priority="9286" stopIfTrue="1">
      <formula>$B654=""</formula>
    </cfRule>
  </conditionalFormatting>
  <conditionalFormatting sqref="K652:K653 K663:K664">
    <cfRule type="expression" dxfId="9983" priority="9285" stopIfTrue="1">
      <formula>$B652=""</formula>
    </cfRule>
  </conditionalFormatting>
  <conditionalFormatting sqref="K654 K665">
    <cfRule type="expression" dxfId="9982" priority="9284" stopIfTrue="1">
      <formula>$B654=""</formula>
    </cfRule>
  </conditionalFormatting>
  <conditionalFormatting sqref="K652:K654 K663:K665">
    <cfRule type="expression" dxfId="9981" priority="9283" stopIfTrue="1">
      <formula>$B652=""</formula>
    </cfRule>
  </conditionalFormatting>
  <conditionalFormatting sqref="K652:K654 K663:K665">
    <cfRule type="expression" dxfId="9980" priority="9282" stopIfTrue="1">
      <formula>$B652=""</formula>
    </cfRule>
  </conditionalFormatting>
  <conditionalFormatting sqref="K652:K654 K663:K665">
    <cfRule type="expression" dxfId="9979" priority="9281" stopIfTrue="1">
      <formula>$B652=""</formula>
    </cfRule>
  </conditionalFormatting>
  <conditionalFormatting sqref="K652:K653 K663:K664">
    <cfRule type="expression" dxfId="9978" priority="9280" stopIfTrue="1">
      <formula>$B652=""</formula>
    </cfRule>
  </conditionalFormatting>
  <conditionalFormatting sqref="K654 K665">
    <cfRule type="expression" dxfId="9977" priority="9279" stopIfTrue="1">
      <formula>$B654=""</formula>
    </cfRule>
  </conditionalFormatting>
  <conditionalFormatting sqref="K652:K653 K663:K664">
    <cfRule type="expression" dxfId="9976" priority="9278" stopIfTrue="1">
      <formula>$B652=""</formula>
    </cfRule>
  </conditionalFormatting>
  <conditionalFormatting sqref="K654 K665">
    <cfRule type="expression" dxfId="9975" priority="9277" stopIfTrue="1">
      <formula>$B654=""</formula>
    </cfRule>
  </conditionalFormatting>
  <conditionalFormatting sqref="K654 K665">
    <cfRule type="expression" dxfId="9974" priority="9276" stopIfTrue="1">
      <formula>$B654=""</formula>
    </cfRule>
  </conditionalFormatting>
  <conditionalFormatting sqref="K654 K665">
    <cfRule type="expression" dxfId="9973" priority="9275" stopIfTrue="1">
      <formula>$B654=""</formula>
    </cfRule>
  </conditionalFormatting>
  <conditionalFormatting sqref="K654 K665">
    <cfRule type="expression" dxfId="9972" priority="9274" stopIfTrue="1">
      <formula>$B654=""</formula>
    </cfRule>
  </conditionalFormatting>
  <conditionalFormatting sqref="K654 K665">
    <cfRule type="expression" dxfId="9971" priority="9273" stopIfTrue="1">
      <formula>$B654=""</formula>
    </cfRule>
  </conditionalFormatting>
  <conditionalFormatting sqref="K654 K665">
    <cfRule type="expression" dxfId="9970" priority="9272" stopIfTrue="1">
      <formula>$B654=""</formula>
    </cfRule>
  </conditionalFormatting>
  <conditionalFormatting sqref="K654:K655 K665:K666">
    <cfRule type="expression" dxfId="9969" priority="9271" stopIfTrue="1">
      <formula>$B654=""</formula>
    </cfRule>
  </conditionalFormatting>
  <conditionalFormatting sqref="K654:K655 K665:K666">
    <cfRule type="expression" dxfId="9968" priority="9270" stopIfTrue="1">
      <formula>$B654=""</formula>
    </cfRule>
  </conditionalFormatting>
  <conditionalFormatting sqref="K654:K655 K665:K666">
    <cfRule type="expression" dxfId="9967" priority="9269" stopIfTrue="1">
      <formula>$B654=""</formula>
    </cfRule>
  </conditionalFormatting>
  <conditionalFormatting sqref="K654:K655 K665:K666">
    <cfRule type="expression" dxfId="9966" priority="9268" stopIfTrue="1">
      <formula>$B654=""</formula>
    </cfRule>
  </conditionalFormatting>
  <conditionalFormatting sqref="K654:K655 K665:K666">
    <cfRule type="expression" dxfId="9965" priority="9267" stopIfTrue="1">
      <formula>$B654=""</formula>
    </cfRule>
  </conditionalFormatting>
  <conditionalFormatting sqref="K652:K653 K663:K664">
    <cfRule type="expression" dxfId="9964" priority="9266" stopIfTrue="1">
      <formula>$B652=""</formula>
    </cfRule>
  </conditionalFormatting>
  <conditionalFormatting sqref="K652:K653 K663:K664">
    <cfRule type="expression" dxfId="9963" priority="9265" stopIfTrue="1">
      <formula>$B652=""</formula>
    </cfRule>
  </conditionalFormatting>
  <conditionalFormatting sqref="K652:K653 K663:K664">
    <cfRule type="expression" dxfId="9962" priority="9264" stopIfTrue="1">
      <formula>$B652=""</formula>
    </cfRule>
  </conditionalFormatting>
  <conditionalFormatting sqref="K652:K653 K663:K664">
    <cfRule type="expression" dxfId="9961" priority="9263" stopIfTrue="1">
      <formula>$B652=""</formula>
    </cfRule>
  </conditionalFormatting>
  <conditionalFormatting sqref="K652:K653 K663:K664">
    <cfRule type="expression" dxfId="9960" priority="9262" stopIfTrue="1">
      <formula>$B652=""</formula>
    </cfRule>
  </conditionalFormatting>
  <conditionalFormatting sqref="K652:K653 K663:K664">
    <cfRule type="expression" dxfId="9959" priority="9261" stopIfTrue="1">
      <formula>$B652=""</formula>
    </cfRule>
  </conditionalFormatting>
  <conditionalFormatting sqref="K652:K653 K663:K664">
    <cfRule type="expression" dxfId="9958" priority="9260" stopIfTrue="1">
      <formula>$B652=""</formula>
    </cfRule>
  </conditionalFormatting>
  <conditionalFormatting sqref="K652:K653 K663:K664">
    <cfRule type="expression" dxfId="9957" priority="9259" stopIfTrue="1">
      <formula>$B652=""</formula>
    </cfRule>
  </conditionalFormatting>
  <conditionalFormatting sqref="K652:K653 K663:K664">
    <cfRule type="expression" dxfId="9956" priority="9258" stopIfTrue="1">
      <formula>$B652=""</formula>
    </cfRule>
  </conditionalFormatting>
  <conditionalFormatting sqref="K652:K653 K663:K664">
    <cfRule type="expression" dxfId="9955" priority="9257" stopIfTrue="1">
      <formula>$B652=""</formula>
    </cfRule>
  </conditionalFormatting>
  <conditionalFormatting sqref="K652:K653 K663:K664">
    <cfRule type="expression" dxfId="9954" priority="9256" stopIfTrue="1">
      <formula>$B652=""</formula>
    </cfRule>
  </conditionalFormatting>
  <conditionalFormatting sqref="K652:K653 K663:K664">
    <cfRule type="expression" dxfId="9953" priority="9255" stopIfTrue="1">
      <formula>$B652=""</formula>
    </cfRule>
  </conditionalFormatting>
  <conditionalFormatting sqref="K652:K653 K663:K664">
    <cfRule type="expression" dxfId="9952" priority="9254" stopIfTrue="1">
      <formula>$B652=""</formula>
    </cfRule>
  </conditionalFormatting>
  <conditionalFormatting sqref="K652:K653 K663:K664">
    <cfRule type="expression" dxfId="9951" priority="9253" stopIfTrue="1">
      <formula>$B652=""</formula>
    </cfRule>
  </conditionalFormatting>
  <conditionalFormatting sqref="K652:K653 K663:K664">
    <cfRule type="expression" dxfId="9950" priority="9252" stopIfTrue="1">
      <formula>$B652=""</formula>
    </cfRule>
  </conditionalFormatting>
  <conditionalFormatting sqref="K652:K653 K663:K664">
    <cfRule type="expression" dxfId="9949" priority="9251" stopIfTrue="1">
      <formula>$B652=""</formula>
    </cfRule>
  </conditionalFormatting>
  <conditionalFormatting sqref="K652:K653 K663:K664">
    <cfRule type="expression" dxfId="9948" priority="9250" stopIfTrue="1">
      <formula>$B652=""</formula>
    </cfRule>
  </conditionalFormatting>
  <conditionalFormatting sqref="K652:K653 K663:K664">
    <cfRule type="expression" dxfId="9947" priority="9249" stopIfTrue="1">
      <formula>$B652=""</formula>
    </cfRule>
  </conditionalFormatting>
  <conditionalFormatting sqref="K652:K653 K663:K664">
    <cfRule type="expression" dxfId="9946" priority="9248" stopIfTrue="1">
      <formula>$B652=""</formula>
    </cfRule>
  </conditionalFormatting>
  <conditionalFormatting sqref="K652:K653 K663:K664">
    <cfRule type="expression" dxfId="9945" priority="9247" stopIfTrue="1">
      <formula>$B652=""</formula>
    </cfRule>
  </conditionalFormatting>
  <conditionalFormatting sqref="K652:K653 K663:K664">
    <cfRule type="expression" dxfId="9944" priority="9246" stopIfTrue="1">
      <formula>$B652=""</formula>
    </cfRule>
  </conditionalFormatting>
  <conditionalFormatting sqref="K652 K663">
    <cfRule type="expression" dxfId="9943" priority="9245" stopIfTrue="1">
      <formula>$B652=""</formula>
    </cfRule>
  </conditionalFormatting>
  <conditionalFormatting sqref="K653 K664">
    <cfRule type="expression" dxfId="9942" priority="9244" stopIfTrue="1">
      <formula>$B653=""</formula>
    </cfRule>
  </conditionalFormatting>
  <conditionalFormatting sqref="K654:K655 K665:K666">
    <cfRule type="expression" dxfId="9941" priority="9243" stopIfTrue="1">
      <formula>$B654=""</formula>
    </cfRule>
  </conditionalFormatting>
  <conditionalFormatting sqref="K654:K655 K665:K666">
    <cfRule type="expression" dxfId="9940" priority="9242" stopIfTrue="1">
      <formula>$B654=""</formula>
    </cfRule>
  </conditionalFormatting>
  <conditionalFormatting sqref="K654:K655 K665:K666">
    <cfRule type="expression" dxfId="9939" priority="9241" stopIfTrue="1">
      <formula>$B654=""</formula>
    </cfRule>
  </conditionalFormatting>
  <conditionalFormatting sqref="K654:K655 K665:K666">
    <cfRule type="expression" dxfId="9938" priority="9240" stopIfTrue="1">
      <formula>$B654=""</formula>
    </cfRule>
  </conditionalFormatting>
  <conditionalFormatting sqref="K654:K655 K665:K666">
    <cfRule type="expression" dxfId="9937" priority="9239" stopIfTrue="1">
      <formula>$B654=""</formula>
    </cfRule>
  </conditionalFormatting>
  <conditionalFormatting sqref="K654:K655 K665:K666">
    <cfRule type="expression" dxfId="9936" priority="9238" stopIfTrue="1">
      <formula>$B654=""</formula>
    </cfRule>
  </conditionalFormatting>
  <conditionalFormatting sqref="K654:K655 K665:K666">
    <cfRule type="expression" dxfId="9935" priority="9237" stopIfTrue="1">
      <formula>$B654=""</formula>
    </cfRule>
  </conditionalFormatting>
  <conditionalFormatting sqref="K654:K655 K665:K666">
    <cfRule type="expression" dxfId="9934" priority="9236" stopIfTrue="1">
      <formula>$B654=""</formula>
    </cfRule>
  </conditionalFormatting>
  <conditionalFormatting sqref="K654:K655 K665:K666">
    <cfRule type="expression" dxfId="9933" priority="9235" stopIfTrue="1">
      <formula>$B654=""</formula>
    </cfRule>
  </conditionalFormatting>
  <conditionalFormatting sqref="K654:K655 K665:K666">
    <cfRule type="expression" dxfId="9932" priority="9234" stopIfTrue="1">
      <formula>$B654=""</formula>
    </cfRule>
  </conditionalFormatting>
  <conditionalFormatting sqref="K654:K655 K665:K666">
    <cfRule type="expression" dxfId="9931" priority="9233" stopIfTrue="1">
      <formula>$B654=""</formula>
    </cfRule>
  </conditionalFormatting>
  <conditionalFormatting sqref="K654:K655 K665:K666">
    <cfRule type="expression" dxfId="9930" priority="9232" stopIfTrue="1">
      <formula>$B654=""</formula>
    </cfRule>
  </conditionalFormatting>
  <conditionalFormatting sqref="K654:K655 K665:K666">
    <cfRule type="expression" dxfId="9929" priority="9231" stopIfTrue="1">
      <formula>$B654=""</formula>
    </cfRule>
  </conditionalFormatting>
  <conditionalFormatting sqref="K654:K655 K665:K666">
    <cfRule type="expression" dxfId="9928" priority="9230" stopIfTrue="1">
      <formula>$B654=""</formula>
    </cfRule>
  </conditionalFormatting>
  <conditionalFormatting sqref="K654:K655 K665:K666">
    <cfRule type="expression" dxfId="9927" priority="9229" stopIfTrue="1">
      <formula>$B654=""</formula>
    </cfRule>
  </conditionalFormatting>
  <conditionalFormatting sqref="K654:K655 K665:K666">
    <cfRule type="expression" dxfId="9926" priority="9228" stopIfTrue="1">
      <formula>$B654=""</formula>
    </cfRule>
  </conditionalFormatting>
  <conditionalFormatting sqref="K654:K655 K665:K666">
    <cfRule type="expression" dxfId="9925" priority="9227" stopIfTrue="1">
      <formula>$B654=""</formula>
    </cfRule>
  </conditionalFormatting>
  <conditionalFormatting sqref="K654:K655 K665:K666">
    <cfRule type="expression" dxfId="9924" priority="9226" stopIfTrue="1">
      <formula>$B654=""</formula>
    </cfRule>
  </conditionalFormatting>
  <conditionalFormatting sqref="K654:K655 K665:K666">
    <cfRule type="expression" dxfId="9923" priority="9225" stopIfTrue="1">
      <formula>$B654=""</formula>
    </cfRule>
  </conditionalFormatting>
  <conditionalFormatting sqref="K654:K655 K665:K666">
    <cfRule type="expression" dxfId="9922" priority="9224" stopIfTrue="1">
      <formula>$B654=""</formula>
    </cfRule>
  </conditionalFormatting>
  <conditionalFormatting sqref="K654:K655 K665:K666">
    <cfRule type="expression" dxfId="9921" priority="9223" stopIfTrue="1">
      <formula>$B654=""</formula>
    </cfRule>
  </conditionalFormatting>
  <conditionalFormatting sqref="K654 K665">
    <cfRule type="expression" dxfId="9920" priority="9222" stopIfTrue="1">
      <formula>$B654=""</formula>
    </cfRule>
  </conditionalFormatting>
  <conditionalFormatting sqref="K655 K666">
    <cfRule type="expression" dxfId="9919" priority="9221" stopIfTrue="1">
      <formula>$B655=""</formula>
    </cfRule>
  </conditionalFormatting>
  <conditionalFormatting sqref="I658:I666">
    <cfRule type="expression" dxfId="9918" priority="9220" stopIfTrue="1">
      <formula>$B658=""</formula>
    </cfRule>
  </conditionalFormatting>
  <conditionalFormatting sqref="I658:I666">
    <cfRule type="expression" dxfId="9917" priority="9219" stopIfTrue="1">
      <formula>$B658=""</formula>
    </cfRule>
  </conditionalFormatting>
  <conditionalFormatting sqref="I658:I666">
    <cfRule type="expression" dxfId="9916" priority="9218" stopIfTrue="1">
      <formula>$B658=""</formula>
    </cfRule>
  </conditionalFormatting>
  <conditionalFormatting sqref="I658:I666">
    <cfRule type="expression" dxfId="9915" priority="9217" stopIfTrue="1">
      <formula>$B658=""</formula>
    </cfRule>
  </conditionalFormatting>
  <conditionalFormatting sqref="I658:I666">
    <cfRule type="expression" dxfId="9914" priority="9216" stopIfTrue="1">
      <formula>$B658=""</formula>
    </cfRule>
  </conditionalFormatting>
  <conditionalFormatting sqref="I658:I666">
    <cfRule type="expression" dxfId="9913" priority="9215" stopIfTrue="1">
      <formula>$B658=""</formula>
    </cfRule>
  </conditionalFormatting>
  <conditionalFormatting sqref="I658:I666">
    <cfRule type="expression" dxfId="9912" priority="9214" stopIfTrue="1">
      <formula>$B658=""</formula>
    </cfRule>
  </conditionalFormatting>
  <conditionalFormatting sqref="I658:I666">
    <cfRule type="expression" dxfId="9911" priority="9213" stopIfTrue="1">
      <formula>$B658=""</formula>
    </cfRule>
  </conditionalFormatting>
  <conditionalFormatting sqref="I658:I666">
    <cfRule type="expression" dxfId="9910" priority="9212" stopIfTrue="1">
      <formula>$B658=""</formula>
    </cfRule>
  </conditionalFormatting>
  <conditionalFormatting sqref="I658:I666">
    <cfRule type="expression" dxfId="9909" priority="9211" stopIfTrue="1">
      <formula>$B658=""</formula>
    </cfRule>
  </conditionalFormatting>
  <conditionalFormatting sqref="I658:I666">
    <cfRule type="expression" dxfId="9908" priority="9210" stopIfTrue="1">
      <formula>$B658=""</formula>
    </cfRule>
  </conditionalFormatting>
  <conditionalFormatting sqref="I658:I666">
    <cfRule type="expression" dxfId="9907" priority="9209" stopIfTrue="1">
      <formula>$B658=""</formula>
    </cfRule>
  </conditionalFormatting>
  <conditionalFormatting sqref="I658:I666">
    <cfRule type="expression" dxfId="9906" priority="9208" stopIfTrue="1">
      <formula>$B658=""</formula>
    </cfRule>
  </conditionalFormatting>
  <conditionalFormatting sqref="I658:I666">
    <cfRule type="expression" dxfId="9905" priority="9207" stopIfTrue="1">
      <formula>$B658=""</formula>
    </cfRule>
  </conditionalFormatting>
  <conditionalFormatting sqref="I658:I666">
    <cfRule type="expression" dxfId="9904" priority="9206" stopIfTrue="1">
      <formula>$B658=""</formula>
    </cfRule>
  </conditionalFormatting>
  <conditionalFormatting sqref="I658:I666">
    <cfRule type="expression" dxfId="9903" priority="9205" stopIfTrue="1">
      <formula>$B658=""</formula>
    </cfRule>
  </conditionalFormatting>
  <conditionalFormatting sqref="I658:I666">
    <cfRule type="expression" dxfId="9902" priority="9204" stopIfTrue="1">
      <formula>$B658=""</formula>
    </cfRule>
  </conditionalFormatting>
  <conditionalFormatting sqref="I658:I666">
    <cfRule type="expression" dxfId="9901" priority="9203" stopIfTrue="1">
      <formula>$B658=""</formula>
    </cfRule>
  </conditionalFormatting>
  <conditionalFormatting sqref="I658:I666">
    <cfRule type="expression" dxfId="9900" priority="9202" stopIfTrue="1">
      <formula>$B658=""</formula>
    </cfRule>
  </conditionalFormatting>
  <conditionalFormatting sqref="I658:I666">
    <cfRule type="expression" dxfId="9899" priority="9201" stopIfTrue="1">
      <formula>$B658=""</formula>
    </cfRule>
  </conditionalFormatting>
  <conditionalFormatting sqref="I658:I666">
    <cfRule type="expression" dxfId="9898" priority="9200" stopIfTrue="1">
      <formula>$B658=""</formula>
    </cfRule>
  </conditionalFormatting>
  <conditionalFormatting sqref="I658:I666">
    <cfRule type="expression" dxfId="9897" priority="9199" stopIfTrue="1">
      <formula>$B658=""</formula>
    </cfRule>
  </conditionalFormatting>
  <conditionalFormatting sqref="I658:I666">
    <cfRule type="expression" dxfId="9896" priority="9198" stopIfTrue="1">
      <formula>$B658=""</formula>
    </cfRule>
  </conditionalFormatting>
  <conditionalFormatting sqref="I658:I666">
    <cfRule type="expression" dxfId="9895" priority="9197" stopIfTrue="1">
      <formula>$B658=""</formula>
    </cfRule>
  </conditionalFormatting>
  <conditionalFormatting sqref="I658:I666">
    <cfRule type="expression" dxfId="9894" priority="9196" stopIfTrue="1">
      <formula>$B658=""</formula>
    </cfRule>
  </conditionalFormatting>
  <conditionalFormatting sqref="I658:I666">
    <cfRule type="expression" dxfId="9893" priority="9195" stopIfTrue="1">
      <formula>$B658=""</formula>
    </cfRule>
  </conditionalFormatting>
  <conditionalFormatting sqref="I658:I666">
    <cfRule type="expression" dxfId="9892" priority="9194" stopIfTrue="1">
      <formula>$B658=""</formula>
    </cfRule>
  </conditionalFormatting>
  <conditionalFormatting sqref="I658:I666">
    <cfRule type="expression" dxfId="9891" priority="9193" stopIfTrue="1">
      <formula>$B658=""</formula>
    </cfRule>
  </conditionalFormatting>
  <conditionalFormatting sqref="I658:I666">
    <cfRule type="expression" dxfId="9890" priority="9192" stopIfTrue="1">
      <formula>$B658=""</formula>
    </cfRule>
  </conditionalFormatting>
  <conditionalFormatting sqref="I658:I666">
    <cfRule type="expression" dxfId="9889" priority="9191" stopIfTrue="1">
      <formula>$B658=""</formula>
    </cfRule>
  </conditionalFormatting>
  <conditionalFormatting sqref="I658:I666">
    <cfRule type="expression" dxfId="9888" priority="9190" stopIfTrue="1">
      <formula>$B658=""</formula>
    </cfRule>
  </conditionalFormatting>
  <conditionalFormatting sqref="I658:I666">
    <cfRule type="expression" dxfId="9887" priority="9189" stopIfTrue="1">
      <formula>$B658=""</formula>
    </cfRule>
  </conditionalFormatting>
  <conditionalFormatting sqref="I658:I666">
    <cfRule type="expression" dxfId="9886" priority="9188" stopIfTrue="1">
      <formula>$B658=""</formula>
    </cfRule>
  </conditionalFormatting>
  <conditionalFormatting sqref="I658:I666">
    <cfRule type="expression" dxfId="9885" priority="9187" stopIfTrue="1">
      <formula>$B658=""</formula>
    </cfRule>
  </conditionalFormatting>
  <conditionalFormatting sqref="I658:I666">
    <cfRule type="expression" dxfId="9884" priority="9186" stopIfTrue="1">
      <formula>$B658=""</formula>
    </cfRule>
  </conditionalFormatting>
  <conditionalFormatting sqref="I658:I666">
    <cfRule type="expression" dxfId="9883" priority="9185" stopIfTrue="1">
      <formula>$B658=""</formula>
    </cfRule>
  </conditionalFormatting>
  <conditionalFormatting sqref="I658:I666">
    <cfRule type="expression" dxfId="9882" priority="9184" stopIfTrue="1">
      <formula>$B658=""</formula>
    </cfRule>
  </conditionalFormatting>
  <conditionalFormatting sqref="I658:I666">
    <cfRule type="expression" dxfId="9881" priority="9183" stopIfTrue="1">
      <formula>$B658=""</formula>
    </cfRule>
  </conditionalFormatting>
  <conditionalFormatting sqref="I658:I666">
    <cfRule type="expression" dxfId="9880" priority="9182" stopIfTrue="1">
      <formula>$B658=""</formula>
    </cfRule>
  </conditionalFormatting>
  <conditionalFormatting sqref="I658:I666">
    <cfRule type="expression" dxfId="9879" priority="9181" stopIfTrue="1">
      <formula>$B658=""</formula>
    </cfRule>
  </conditionalFormatting>
  <conditionalFormatting sqref="I658:I666">
    <cfRule type="expression" dxfId="9878" priority="9180" stopIfTrue="1">
      <formula>$B658=""</formula>
    </cfRule>
  </conditionalFormatting>
  <conditionalFormatting sqref="I658:I666">
    <cfRule type="expression" dxfId="9877" priority="9179" stopIfTrue="1">
      <formula>$B658=""</formula>
    </cfRule>
  </conditionalFormatting>
  <conditionalFormatting sqref="I658:I666">
    <cfRule type="expression" dxfId="9876" priority="9178" stopIfTrue="1">
      <formula>$B658=""</formula>
    </cfRule>
  </conditionalFormatting>
  <conditionalFormatting sqref="I658:I666">
    <cfRule type="expression" dxfId="9875" priority="9177" stopIfTrue="1">
      <formula>$B658=""</formula>
    </cfRule>
  </conditionalFormatting>
  <conditionalFormatting sqref="I658:I666">
    <cfRule type="expression" dxfId="9874" priority="9176" stopIfTrue="1">
      <formula>$B658=""</formula>
    </cfRule>
  </conditionalFormatting>
  <conditionalFormatting sqref="I658:I666">
    <cfRule type="expression" dxfId="9873" priority="9175" stopIfTrue="1">
      <formula>$B658=""</formula>
    </cfRule>
  </conditionalFormatting>
  <conditionalFormatting sqref="I658:I666">
    <cfRule type="expression" dxfId="9872" priority="9174" stopIfTrue="1">
      <formula>$B658=""</formula>
    </cfRule>
  </conditionalFormatting>
  <conditionalFormatting sqref="I658:I666">
    <cfRule type="expression" dxfId="9871" priority="9173" stopIfTrue="1">
      <formula>$B658=""</formula>
    </cfRule>
  </conditionalFormatting>
  <conditionalFormatting sqref="I658:I666">
    <cfRule type="expression" dxfId="9870" priority="9172" stopIfTrue="1">
      <formula>$B658=""</formula>
    </cfRule>
  </conditionalFormatting>
  <conditionalFormatting sqref="I658:I666">
    <cfRule type="expression" dxfId="9869" priority="9171" stopIfTrue="1">
      <formula>$B658=""</formula>
    </cfRule>
  </conditionalFormatting>
  <conditionalFormatting sqref="I658:I666">
    <cfRule type="expression" dxfId="9868" priority="9170" stopIfTrue="1">
      <formula>$B658=""</formula>
    </cfRule>
  </conditionalFormatting>
  <conditionalFormatting sqref="I658:I666">
    <cfRule type="expression" dxfId="9867" priority="9169" stopIfTrue="1">
      <formula>$B658=""</formula>
    </cfRule>
  </conditionalFormatting>
  <conditionalFormatting sqref="I658:I666">
    <cfRule type="expression" dxfId="9866" priority="9168" stopIfTrue="1">
      <formula>$B658=""</formula>
    </cfRule>
  </conditionalFormatting>
  <conditionalFormatting sqref="I658:I666">
    <cfRule type="expression" dxfId="9865" priority="9167" stopIfTrue="1">
      <formula>$B658=""</formula>
    </cfRule>
  </conditionalFormatting>
  <conditionalFormatting sqref="I658:I666">
    <cfRule type="expression" dxfId="9864" priority="9166" stopIfTrue="1">
      <formula>$B658=""</formula>
    </cfRule>
  </conditionalFormatting>
  <conditionalFormatting sqref="I658:I666">
    <cfRule type="expression" dxfId="9863" priority="9165" stopIfTrue="1">
      <formula>$B658=""</formula>
    </cfRule>
  </conditionalFormatting>
  <conditionalFormatting sqref="I658:I666">
    <cfRule type="expression" dxfId="9862" priority="9164" stopIfTrue="1">
      <formula>$B658=""</formula>
    </cfRule>
  </conditionalFormatting>
  <conditionalFormatting sqref="I658:I666">
    <cfRule type="expression" dxfId="9861" priority="9163" stopIfTrue="1">
      <formula>$B658=""</formula>
    </cfRule>
  </conditionalFormatting>
  <conditionalFormatting sqref="I658:I666">
    <cfRule type="expression" dxfId="9860" priority="9162" stopIfTrue="1">
      <formula>$B658=""</formula>
    </cfRule>
  </conditionalFormatting>
  <conditionalFormatting sqref="I658:I666">
    <cfRule type="expression" dxfId="9859" priority="9161" stopIfTrue="1">
      <formula>$B658=""</formula>
    </cfRule>
  </conditionalFormatting>
  <conditionalFormatting sqref="I658:I666">
    <cfRule type="expression" dxfId="9858" priority="9160" stopIfTrue="1">
      <formula>$B658=""</formula>
    </cfRule>
  </conditionalFormatting>
  <conditionalFormatting sqref="I658:I666">
    <cfRule type="expression" dxfId="9857" priority="9159" stopIfTrue="1">
      <formula>$B658=""</formula>
    </cfRule>
  </conditionalFormatting>
  <conditionalFormatting sqref="I658:I666">
    <cfRule type="expression" dxfId="9856" priority="9158" stopIfTrue="1">
      <formula>$B658=""</formula>
    </cfRule>
  </conditionalFormatting>
  <conditionalFormatting sqref="I658:I666">
    <cfRule type="expression" dxfId="9855" priority="9157" stopIfTrue="1">
      <formula>$B658=""</formula>
    </cfRule>
  </conditionalFormatting>
  <conditionalFormatting sqref="I658:I666">
    <cfRule type="expression" dxfId="9854" priority="9156" stopIfTrue="1">
      <formula>$B658=""</formula>
    </cfRule>
  </conditionalFormatting>
  <conditionalFormatting sqref="I658:I666">
    <cfRule type="expression" dxfId="9853" priority="9155" stopIfTrue="1">
      <formula>$B658=""</formula>
    </cfRule>
  </conditionalFormatting>
  <conditionalFormatting sqref="I658:I666">
    <cfRule type="expression" dxfId="9852" priority="9154" stopIfTrue="1">
      <formula>$B658=""</formula>
    </cfRule>
  </conditionalFormatting>
  <conditionalFormatting sqref="I658:I666">
    <cfRule type="expression" dxfId="9851" priority="9153" stopIfTrue="1">
      <formula>$B658=""</formula>
    </cfRule>
  </conditionalFormatting>
  <conditionalFormatting sqref="I658:I666">
    <cfRule type="expression" dxfId="9850" priority="9152" stopIfTrue="1">
      <formula>$B658=""</formula>
    </cfRule>
  </conditionalFormatting>
  <conditionalFormatting sqref="I658:I666">
    <cfRule type="expression" dxfId="9849" priority="9151" stopIfTrue="1">
      <formula>$B658=""</formula>
    </cfRule>
  </conditionalFormatting>
  <conditionalFormatting sqref="I658:I666">
    <cfRule type="expression" dxfId="9848" priority="9150" stopIfTrue="1">
      <formula>$B658=""</formula>
    </cfRule>
  </conditionalFormatting>
  <conditionalFormatting sqref="I658:I666">
    <cfRule type="expression" dxfId="9847" priority="9149" stopIfTrue="1">
      <formula>$B658=""</formula>
    </cfRule>
  </conditionalFormatting>
  <conditionalFormatting sqref="I658:I666">
    <cfRule type="expression" dxfId="9846" priority="9148" stopIfTrue="1">
      <formula>$B658=""</formula>
    </cfRule>
  </conditionalFormatting>
  <conditionalFormatting sqref="I658:I666">
    <cfRule type="expression" dxfId="9845" priority="9147" stopIfTrue="1">
      <formula>$B658=""</formula>
    </cfRule>
  </conditionalFormatting>
  <conditionalFormatting sqref="I658:I666">
    <cfRule type="expression" dxfId="9844" priority="9146" stopIfTrue="1">
      <formula>$B658=""</formula>
    </cfRule>
  </conditionalFormatting>
  <conditionalFormatting sqref="I658:I666">
    <cfRule type="expression" dxfId="9843" priority="9145" stopIfTrue="1">
      <formula>$B658=""</formula>
    </cfRule>
  </conditionalFormatting>
  <conditionalFormatting sqref="I658:I666">
    <cfRule type="expression" dxfId="9842" priority="9144" stopIfTrue="1">
      <formula>$B658=""</formula>
    </cfRule>
  </conditionalFormatting>
  <conditionalFormatting sqref="I658:I666">
    <cfRule type="expression" dxfId="9841" priority="9143" stopIfTrue="1">
      <formula>$B658=""</formula>
    </cfRule>
  </conditionalFormatting>
  <conditionalFormatting sqref="I658:I666">
    <cfRule type="expression" dxfId="9840" priority="9142" stopIfTrue="1">
      <formula>$B658=""</formula>
    </cfRule>
  </conditionalFormatting>
  <conditionalFormatting sqref="I658:I666">
    <cfRule type="expression" dxfId="9839" priority="9141" stopIfTrue="1">
      <formula>$B658=""</formula>
    </cfRule>
  </conditionalFormatting>
  <conditionalFormatting sqref="I658:I666">
    <cfRule type="expression" dxfId="9838" priority="9140" stopIfTrue="1">
      <formula>$B658=""</formula>
    </cfRule>
  </conditionalFormatting>
  <conditionalFormatting sqref="I658:I666">
    <cfRule type="expression" dxfId="9837" priority="9139" stopIfTrue="1">
      <formula>$B658=""</formula>
    </cfRule>
  </conditionalFormatting>
  <conditionalFormatting sqref="I658:I666">
    <cfRule type="expression" dxfId="9836" priority="9138" stopIfTrue="1">
      <formula>$B658=""</formula>
    </cfRule>
  </conditionalFormatting>
  <conditionalFormatting sqref="I658:I666">
    <cfRule type="expression" dxfId="9835" priority="9137" stopIfTrue="1">
      <formula>$B658=""</formula>
    </cfRule>
  </conditionalFormatting>
  <conditionalFormatting sqref="I658:I666">
    <cfRule type="expression" dxfId="9834" priority="9136" stopIfTrue="1">
      <formula>$B658=""</formula>
    </cfRule>
  </conditionalFormatting>
  <conditionalFormatting sqref="I658:I666">
    <cfRule type="expression" dxfId="9833" priority="9135" stopIfTrue="1">
      <formula>$B658=""</formula>
    </cfRule>
  </conditionalFormatting>
  <conditionalFormatting sqref="I658:I666">
    <cfRule type="expression" dxfId="9832" priority="9134" stopIfTrue="1">
      <formula>$B658=""</formula>
    </cfRule>
  </conditionalFormatting>
  <conditionalFormatting sqref="I658:I666">
    <cfRule type="expression" dxfId="9831" priority="9133" stopIfTrue="1">
      <formula>$B658=""</formula>
    </cfRule>
  </conditionalFormatting>
  <conditionalFormatting sqref="I658:I666">
    <cfRule type="expression" dxfId="9830" priority="9132" stopIfTrue="1">
      <formula>$B658=""</formula>
    </cfRule>
  </conditionalFormatting>
  <conditionalFormatting sqref="I658:I666">
    <cfRule type="expression" dxfId="9829" priority="9131" stopIfTrue="1">
      <formula>$B658=""</formula>
    </cfRule>
  </conditionalFormatting>
  <conditionalFormatting sqref="I658:I666">
    <cfRule type="expression" dxfId="9828" priority="9130" stopIfTrue="1">
      <formula>$B658=""</formula>
    </cfRule>
  </conditionalFormatting>
  <conditionalFormatting sqref="I658:I666">
    <cfRule type="expression" dxfId="9827" priority="9129" stopIfTrue="1">
      <formula>$B658=""</formula>
    </cfRule>
  </conditionalFormatting>
  <conditionalFormatting sqref="I658:I666">
    <cfRule type="expression" dxfId="9826" priority="9128" stopIfTrue="1">
      <formula>$B658=""</formula>
    </cfRule>
  </conditionalFormatting>
  <conditionalFormatting sqref="I658:I666">
    <cfRule type="expression" dxfId="9825" priority="9127" stopIfTrue="1">
      <formula>$B658=""</formula>
    </cfRule>
  </conditionalFormatting>
  <conditionalFormatting sqref="I658:I666">
    <cfRule type="expression" dxfId="9824" priority="9126" stopIfTrue="1">
      <formula>$B658=""</formula>
    </cfRule>
  </conditionalFormatting>
  <conditionalFormatting sqref="I658:I666">
    <cfRule type="expression" dxfId="9823" priority="9125" stopIfTrue="1">
      <formula>$B658=""</formula>
    </cfRule>
  </conditionalFormatting>
  <conditionalFormatting sqref="I658:I666">
    <cfRule type="expression" dxfId="9822" priority="9124" stopIfTrue="1">
      <formula>$B658=""</formula>
    </cfRule>
  </conditionalFormatting>
  <conditionalFormatting sqref="I658:I666">
    <cfRule type="expression" dxfId="9821" priority="9123" stopIfTrue="1">
      <formula>$B658=""</formula>
    </cfRule>
  </conditionalFormatting>
  <conditionalFormatting sqref="I658:I666">
    <cfRule type="expression" dxfId="9820" priority="9122" stopIfTrue="1">
      <formula>$B658=""</formula>
    </cfRule>
  </conditionalFormatting>
  <conditionalFormatting sqref="I658:I666">
    <cfRule type="expression" dxfId="9819" priority="9121" stopIfTrue="1">
      <formula>$B658=""</formula>
    </cfRule>
  </conditionalFormatting>
  <conditionalFormatting sqref="I658:I666">
    <cfRule type="expression" dxfId="9818" priority="9120" stopIfTrue="1">
      <formula>$B658=""</formula>
    </cfRule>
  </conditionalFormatting>
  <conditionalFormatting sqref="I658:I666">
    <cfRule type="expression" dxfId="9817" priority="9119" stopIfTrue="1">
      <formula>$B658=""</formula>
    </cfRule>
  </conditionalFormatting>
  <conditionalFormatting sqref="I658:I666">
    <cfRule type="expression" dxfId="9816" priority="9118" stopIfTrue="1">
      <formula>$B658=""</formula>
    </cfRule>
  </conditionalFormatting>
  <conditionalFormatting sqref="I658:I666">
    <cfRule type="expression" dxfId="9815" priority="9117" stopIfTrue="1">
      <formula>$B658=""</formula>
    </cfRule>
  </conditionalFormatting>
  <conditionalFormatting sqref="I658:I666">
    <cfRule type="expression" dxfId="9814" priority="9116" stopIfTrue="1">
      <formula>$B658=""</formula>
    </cfRule>
  </conditionalFormatting>
  <conditionalFormatting sqref="I658:I666">
    <cfRule type="expression" dxfId="9813" priority="9115" stopIfTrue="1">
      <formula>$B658=""</formula>
    </cfRule>
  </conditionalFormatting>
  <conditionalFormatting sqref="I658:I666">
    <cfRule type="expression" dxfId="9812" priority="9114" stopIfTrue="1">
      <formula>$B658=""</formula>
    </cfRule>
  </conditionalFormatting>
  <conditionalFormatting sqref="I658:I666">
    <cfRule type="expression" dxfId="9811" priority="9113" stopIfTrue="1">
      <formula>$B658=""</formula>
    </cfRule>
  </conditionalFormatting>
  <conditionalFormatting sqref="I658:I666">
    <cfRule type="expression" dxfId="9810" priority="9112" stopIfTrue="1">
      <formula>$B658=""</formula>
    </cfRule>
  </conditionalFormatting>
  <conditionalFormatting sqref="I658:I666">
    <cfRule type="expression" dxfId="9809" priority="9111" stopIfTrue="1">
      <formula>$B658=""</formula>
    </cfRule>
  </conditionalFormatting>
  <conditionalFormatting sqref="I658:I666">
    <cfRule type="expression" dxfId="9808" priority="9110" stopIfTrue="1">
      <formula>$B658=""</formula>
    </cfRule>
  </conditionalFormatting>
  <conditionalFormatting sqref="I658:I666">
    <cfRule type="expression" dxfId="9807" priority="9109" stopIfTrue="1">
      <formula>$B658=""</formula>
    </cfRule>
  </conditionalFormatting>
  <conditionalFormatting sqref="I658:I666">
    <cfRule type="expression" dxfId="9806" priority="9108" stopIfTrue="1">
      <formula>$B658=""</formula>
    </cfRule>
  </conditionalFormatting>
  <conditionalFormatting sqref="I658:I666">
    <cfRule type="expression" dxfId="9805" priority="9107" stopIfTrue="1">
      <formula>$B658=""</formula>
    </cfRule>
  </conditionalFormatting>
  <conditionalFormatting sqref="I658:I666">
    <cfRule type="expression" dxfId="9804" priority="9106" stopIfTrue="1">
      <formula>$B658=""</formula>
    </cfRule>
  </conditionalFormatting>
  <conditionalFormatting sqref="I658:I666">
    <cfRule type="expression" dxfId="9803" priority="9105" stopIfTrue="1">
      <formula>$B658=""</formula>
    </cfRule>
  </conditionalFormatting>
  <conditionalFormatting sqref="I658:I666">
    <cfRule type="expression" dxfId="9802" priority="9104" stopIfTrue="1">
      <formula>$B658=""</formula>
    </cfRule>
  </conditionalFormatting>
  <conditionalFormatting sqref="I658:I666">
    <cfRule type="expression" dxfId="9801" priority="9103" stopIfTrue="1">
      <formula>$B658=""</formula>
    </cfRule>
  </conditionalFormatting>
  <conditionalFormatting sqref="I658:I666">
    <cfRule type="expression" dxfId="9800" priority="9102" stopIfTrue="1">
      <formula>$B658=""</formula>
    </cfRule>
  </conditionalFormatting>
  <conditionalFormatting sqref="I658:I666">
    <cfRule type="expression" dxfId="9799" priority="9101" stopIfTrue="1">
      <formula>$B658=""</formula>
    </cfRule>
  </conditionalFormatting>
  <conditionalFormatting sqref="I658:I666">
    <cfRule type="expression" dxfId="9798" priority="9100" stopIfTrue="1">
      <formula>$B658=""</formula>
    </cfRule>
  </conditionalFormatting>
  <conditionalFormatting sqref="I658:I666">
    <cfRule type="expression" dxfId="9797" priority="9099" stopIfTrue="1">
      <formula>$B658=""</formula>
    </cfRule>
  </conditionalFormatting>
  <conditionalFormatting sqref="I658:I666">
    <cfRule type="expression" dxfId="9796" priority="9098" stopIfTrue="1">
      <formula>$B658=""</formula>
    </cfRule>
  </conditionalFormatting>
  <conditionalFormatting sqref="I658:I666">
    <cfRule type="expression" dxfId="9795" priority="9097" stopIfTrue="1">
      <formula>$B658=""</formula>
    </cfRule>
  </conditionalFormatting>
  <conditionalFormatting sqref="I658:I666">
    <cfRule type="expression" dxfId="9794" priority="9096" stopIfTrue="1">
      <formula>$B658=""</formula>
    </cfRule>
  </conditionalFormatting>
  <conditionalFormatting sqref="I658:I666">
    <cfRule type="expression" dxfId="9793" priority="9095" stopIfTrue="1">
      <formula>$B658=""</formula>
    </cfRule>
  </conditionalFormatting>
  <conditionalFormatting sqref="I658:I666">
    <cfRule type="expression" dxfId="9792" priority="9094" stopIfTrue="1">
      <formula>$B658=""</formula>
    </cfRule>
  </conditionalFormatting>
  <conditionalFormatting sqref="I658:I666">
    <cfRule type="expression" dxfId="9791" priority="9093" stopIfTrue="1">
      <formula>$B658=""</formula>
    </cfRule>
  </conditionalFormatting>
  <conditionalFormatting sqref="I658:I666">
    <cfRule type="expression" dxfId="9790" priority="9092" stopIfTrue="1">
      <formula>$B658=""</formula>
    </cfRule>
  </conditionalFormatting>
  <conditionalFormatting sqref="I658:I666">
    <cfRule type="expression" dxfId="9789" priority="9091" stopIfTrue="1">
      <formula>$B658=""</formula>
    </cfRule>
  </conditionalFormatting>
  <conditionalFormatting sqref="I658:I666">
    <cfRule type="expression" dxfId="9788" priority="9090" stopIfTrue="1">
      <formula>$B658=""</formula>
    </cfRule>
  </conditionalFormatting>
  <conditionalFormatting sqref="I658:I666">
    <cfRule type="expression" dxfId="9787" priority="9089" stopIfTrue="1">
      <formula>$B658=""</formula>
    </cfRule>
  </conditionalFormatting>
  <conditionalFormatting sqref="I658:I666">
    <cfRule type="expression" dxfId="9786" priority="9088" stopIfTrue="1">
      <formula>$B658=""</formula>
    </cfRule>
  </conditionalFormatting>
  <conditionalFormatting sqref="I658:I666">
    <cfRule type="expression" dxfId="9785" priority="9087" stopIfTrue="1">
      <formula>$B658=""</formula>
    </cfRule>
  </conditionalFormatting>
  <conditionalFormatting sqref="I658:I666">
    <cfRule type="expression" dxfId="9784" priority="9086" stopIfTrue="1">
      <formula>$B658=""</formula>
    </cfRule>
  </conditionalFormatting>
  <conditionalFormatting sqref="I658:I666">
    <cfRule type="expression" dxfId="9783" priority="9085" stopIfTrue="1">
      <formula>$B658=""</formula>
    </cfRule>
  </conditionalFormatting>
  <conditionalFormatting sqref="I658:I666">
    <cfRule type="expression" dxfId="9782" priority="9084" stopIfTrue="1">
      <formula>$B658=""</formula>
    </cfRule>
  </conditionalFormatting>
  <conditionalFormatting sqref="I658:I666">
    <cfRule type="expression" dxfId="9781" priority="9083" stopIfTrue="1">
      <formula>$B658=""</formula>
    </cfRule>
  </conditionalFormatting>
  <conditionalFormatting sqref="I658:I666">
    <cfRule type="expression" dxfId="9780" priority="9082" stopIfTrue="1">
      <formula>$B658=""</formula>
    </cfRule>
  </conditionalFormatting>
  <conditionalFormatting sqref="I658:I666">
    <cfRule type="expression" dxfId="9779" priority="9081" stopIfTrue="1">
      <formula>$B658=""</formula>
    </cfRule>
  </conditionalFormatting>
  <conditionalFormatting sqref="I658:I666">
    <cfRule type="expression" dxfId="9778" priority="9080" stopIfTrue="1">
      <formula>$B658=""</formula>
    </cfRule>
  </conditionalFormatting>
  <conditionalFormatting sqref="I658:I666">
    <cfRule type="expression" dxfId="9777" priority="9079" stopIfTrue="1">
      <formula>$B658=""</formula>
    </cfRule>
  </conditionalFormatting>
  <conditionalFormatting sqref="I658:I666">
    <cfRule type="expression" dxfId="9776" priority="9078" stopIfTrue="1">
      <formula>$B658=""</formula>
    </cfRule>
  </conditionalFormatting>
  <conditionalFormatting sqref="I658:I666">
    <cfRule type="expression" dxfId="9775" priority="9077" stopIfTrue="1">
      <formula>$B658=""</formula>
    </cfRule>
  </conditionalFormatting>
  <conditionalFormatting sqref="I658:I666">
    <cfRule type="expression" dxfId="9774" priority="9076" stopIfTrue="1">
      <formula>$B658=""</formula>
    </cfRule>
  </conditionalFormatting>
  <conditionalFormatting sqref="I658:I666">
    <cfRule type="expression" dxfId="9773" priority="9075" stopIfTrue="1">
      <formula>$B658=""</formula>
    </cfRule>
  </conditionalFormatting>
  <conditionalFormatting sqref="I658:I666">
    <cfRule type="expression" dxfId="9772" priority="9074" stopIfTrue="1">
      <formula>$B658=""</formula>
    </cfRule>
  </conditionalFormatting>
  <conditionalFormatting sqref="I658:I666">
    <cfRule type="expression" dxfId="9771" priority="9073" stopIfTrue="1">
      <formula>$B658=""</formula>
    </cfRule>
  </conditionalFormatting>
  <conditionalFormatting sqref="I658:I666">
    <cfRule type="expression" dxfId="9770" priority="9072" stopIfTrue="1">
      <formula>$B658=""</formula>
    </cfRule>
  </conditionalFormatting>
  <conditionalFormatting sqref="I658:I666">
    <cfRule type="expression" dxfId="9769" priority="9071" stopIfTrue="1">
      <formula>$B658=""</formula>
    </cfRule>
  </conditionalFormatting>
  <conditionalFormatting sqref="I658:I666">
    <cfRule type="expression" dxfId="9768" priority="9070" stopIfTrue="1">
      <formula>$B658=""</formula>
    </cfRule>
  </conditionalFormatting>
  <conditionalFormatting sqref="I658:I666">
    <cfRule type="expression" dxfId="9767" priority="9069" stopIfTrue="1">
      <formula>$B658=""</formula>
    </cfRule>
  </conditionalFormatting>
  <conditionalFormatting sqref="I658:I666">
    <cfRule type="expression" dxfId="9766" priority="9068" stopIfTrue="1">
      <formula>$B658=""</formula>
    </cfRule>
  </conditionalFormatting>
  <conditionalFormatting sqref="I658:I666">
    <cfRule type="expression" dxfId="9765" priority="9067" stopIfTrue="1">
      <formula>$B658=""</formula>
    </cfRule>
  </conditionalFormatting>
  <conditionalFormatting sqref="I658:I666">
    <cfRule type="expression" dxfId="9764" priority="9066" stopIfTrue="1">
      <formula>$B658=""</formula>
    </cfRule>
  </conditionalFormatting>
  <conditionalFormatting sqref="I658:I666">
    <cfRule type="expression" dxfId="9763" priority="9065" stopIfTrue="1">
      <formula>$B658=""</formula>
    </cfRule>
  </conditionalFormatting>
  <conditionalFormatting sqref="K755:K756">
    <cfRule type="expression" dxfId="9762" priority="7805" stopIfTrue="1">
      <formula>$B755=""</formula>
    </cfRule>
  </conditionalFormatting>
  <conditionalFormatting sqref="K755:K756">
    <cfRule type="expression" dxfId="9761" priority="7803" stopIfTrue="1">
      <formula>$B755=""</formula>
    </cfRule>
  </conditionalFormatting>
  <conditionalFormatting sqref="K755:K756">
    <cfRule type="expression" dxfId="9760" priority="7802" stopIfTrue="1">
      <formula>$B755=""</formula>
    </cfRule>
  </conditionalFormatting>
  <conditionalFormatting sqref="K755:K756">
    <cfRule type="expression" dxfId="9759" priority="7801" stopIfTrue="1">
      <formula>$B755=""</formula>
    </cfRule>
  </conditionalFormatting>
  <conditionalFormatting sqref="K755:K756">
    <cfRule type="expression" dxfId="9758" priority="7800" stopIfTrue="1">
      <formula>$B755=""</formula>
    </cfRule>
  </conditionalFormatting>
  <conditionalFormatting sqref="K755:K756">
    <cfRule type="expression" dxfId="9757" priority="7799" stopIfTrue="1">
      <formula>$B755=""</formula>
    </cfRule>
  </conditionalFormatting>
  <conditionalFormatting sqref="K755:K756">
    <cfRule type="expression" dxfId="9756" priority="7798" stopIfTrue="1">
      <formula>$B755=""</formula>
    </cfRule>
  </conditionalFormatting>
  <conditionalFormatting sqref="K755:K756">
    <cfRule type="expression" dxfId="9755" priority="7797" stopIfTrue="1">
      <formula>$B755=""</formula>
    </cfRule>
  </conditionalFormatting>
  <conditionalFormatting sqref="K755:K756">
    <cfRule type="expression" dxfId="9754" priority="7796" stopIfTrue="1">
      <formula>$B755=""</formula>
    </cfRule>
  </conditionalFormatting>
  <conditionalFormatting sqref="K755:K756">
    <cfRule type="expression" dxfId="9753" priority="7795" stopIfTrue="1">
      <formula>$B755=""</formula>
    </cfRule>
  </conditionalFormatting>
  <conditionalFormatting sqref="K755:K756">
    <cfRule type="expression" dxfId="9752" priority="7794" stopIfTrue="1">
      <formula>$B755=""</formula>
    </cfRule>
  </conditionalFormatting>
  <conditionalFormatting sqref="K755:K756">
    <cfRule type="expression" dxfId="9751" priority="7793" stopIfTrue="1">
      <formula>$B755=""</formula>
    </cfRule>
  </conditionalFormatting>
  <conditionalFormatting sqref="K755:K756">
    <cfRule type="expression" dxfId="9750" priority="7792" stopIfTrue="1">
      <formula>$B755=""</formula>
    </cfRule>
  </conditionalFormatting>
  <conditionalFormatting sqref="K755:K756 M755:M756">
    <cfRule type="expression" dxfId="9749" priority="7740" stopIfTrue="1">
      <formula>$B755=""</formula>
    </cfRule>
  </conditionalFormatting>
  <conditionalFormatting sqref="K755:K756 M755:M756">
    <cfRule type="expression" dxfId="9748" priority="7738" stopIfTrue="1">
      <formula>$B755=""</formula>
    </cfRule>
  </conditionalFormatting>
  <conditionalFormatting sqref="K755:K756">
    <cfRule type="expression" dxfId="9747" priority="7721" stopIfTrue="1">
      <formula>$B755=""</formula>
    </cfRule>
  </conditionalFormatting>
  <conditionalFormatting sqref="K755:K756">
    <cfRule type="expression" dxfId="9746" priority="7720" stopIfTrue="1">
      <formula>$B755=""</formula>
    </cfRule>
  </conditionalFormatting>
  <conditionalFormatting sqref="K755:K756">
    <cfRule type="expression" dxfId="9745" priority="7719" stopIfTrue="1">
      <formula>$B755=""</formula>
    </cfRule>
  </conditionalFormatting>
  <conditionalFormatting sqref="K755:K756">
    <cfRule type="expression" dxfId="9744" priority="7718" stopIfTrue="1">
      <formula>$B755=""</formula>
    </cfRule>
  </conditionalFormatting>
  <conditionalFormatting sqref="K755:K756">
    <cfRule type="expression" dxfId="9743" priority="7717" stopIfTrue="1">
      <formula>$B755=""</formula>
    </cfRule>
  </conditionalFormatting>
  <conditionalFormatting sqref="K755:K756">
    <cfRule type="expression" dxfId="9742" priority="7716" stopIfTrue="1">
      <formula>$B755=""</formula>
    </cfRule>
  </conditionalFormatting>
  <conditionalFormatting sqref="K755:K756">
    <cfRule type="expression" dxfId="9741" priority="7715" stopIfTrue="1">
      <formula>$B755=""</formula>
    </cfRule>
  </conditionalFormatting>
  <conditionalFormatting sqref="K755:K756">
    <cfRule type="expression" dxfId="9740" priority="7714" stopIfTrue="1">
      <formula>$B755=""</formula>
    </cfRule>
  </conditionalFormatting>
  <conditionalFormatting sqref="K755:K756">
    <cfRule type="expression" dxfId="9739" priority="7713" stopIfTrue="1">
      <formula>$B755=""</formula>
    </cfRule>
  </conditionalFormatting>
  <conditionalFormatting sqref="K755:K756">
    <cfRule type="expression" dxfId="9738" priority="7712" stopIfTrue="1">
      <formula>$B755=""</formula>
    </cfRule>
  </conditionalFormatting>
  <conditionalFormatting sqref="K755:K756">
    <cfRule type="expression" dxfId="9737" priority="7711" stopIfTrue="1">
      <formula>$B755=""</formula>
    </cfRule>
  </conditionalFormatting>
  <conditionalFormatting sqref="K755:K756">
    <cfRule type="expression" dxfId="9736" priority="7710" stopIfTrue="1">
      <formula>$B755=""</formula>
    </cfRule>
  </conditionalFormatting>
  <conditionalFormatting sqref="M755:M756">
    <cfRule type="expression" dxfId="9735" priority="7709" stopIfTrue="1">
      <formula>$B755=""</formula>
    </cfRule>
  </conditionalFormatting>
  <conditionalFormatting sqref="D755:H756">
    <cfRule type="expression" dxfId="9734" priority="7708" stopIfTrue="1">
      <formula>$B755=""</formula>
    </cfRule>
  </conditionalFormatting>
  <conditionalFormatting sqref="J755:J756 L755:M756">
    <cfRule type="expression" dxfId="9733" priority="7707" stopIfTrue="1">
      <formula>$B755=""</formula>
    </cfRule>
  </conditionalFormatting>
  <conditionalFormatting sqref="K755:K756">
    <cfRule type="expression" dxfId="9732" priority="7706" stopIfTrue="1">
      <formula>$B755=""</formula>
    </cfRule>
  </conditionalFormatting>
  <conditionalFormatting sqref="K755:K756">
    <cfRule type="expression" dxfId="9731" priority="7705" stopIfTrue="1">
      <formula>$B755=""</formula>
    </cfRule>
  </conditionalFormatting>
  <conditionalFormatting sqref="K755:K756">
    <cfRule type="expression" dxfId="9730" priority="7704" stopIfTrue="1">
      <formula>$B755=""</formula>
    </cfRule>
  </conditionalFormatting>
  <conditionalFormatting sqref="K755:K756">
    <cfRule type="expression" dxfId="9729" priority="7703" stopIfTrue="1">
      <formula>$B755=""</formula>
    </cfRule>
  </conditionalFormatting>
  <conditionalFormatting sqref="K755:K756">
    <cfRule type="expression" dxfId="9728" priority="7702" stopIfTrue="1">
      <formula>$B755=""</formula>
    </cfRule>
  </conditionalFormatting>
  <conditionalFormatting sqref="K755:K756">
    <cfRule type="expression" dxfId="9727" priority="7701" stopIfTrue="1">
      <formula>$B755=""</formula>
    </cfRule>
  </conditionalFormatting>
  <conditionalFormatting sqref="K755:K756">
    <cfRule type="expression" dxfId="9726" priority="7700" stopIfTrue="1">
      <formula>$B755=""</formula>
    </cfRule>
  </conditionalFormatting>
  <conditionalFormatting sqref="K755:K756">
    <cfRule type="expression" dxfId="9725" priority="7699" stopIfTrue="1">
      <formula>$B755=""</formula>
    </cfRule>
  </conditionalFormatting>
  <conditionalFormatting sqref="K755:K756">
    <cfRule type="expression" dxfId="9724" priority="7698" stopIfTrue="1">
      <formula>$B755=""</formula>
    </cfRule>
  </conditionalFormatting>
  <conditionalFormatting sqref="K755:K756">
    <cfRule type="expression" dxfId="9723" priority="7697" stopIfTrue="1">
      <formula>$B755=""</formula>
    </cfRule>
  </conditionalFormatting>
  <conditionalFormatting sqref="I755:I761">
    <cfRule type="expression" dxfId="9722" priority="7696" stopIfTrue="1">
      <formula>$B755=""</formula>
    </cfRule>
  </conditionalFormatting>
  <conditionalFormatting sqref="I755:I761">
    <cfRule type="expression" dxfId="9721" priority="7695" stopIfTrue="1">
      <formula>$B755=""</formula>
    </cfRule>
  </conditionalFormatting>
  <conditionalFormatting sqref="I755:I761">
    <cfRule type="expression" dxfId="9720" priority="7694" stopIfTrue="1">
      <formula>$B755=""</formula>
    </cfRule>
  </conditionalFormatting>
  <conditionalFormatting sqref="I755:I761">
    <cfRule type="expression" dxfId="9719" priority="7693" stopIfTrue="1">
      <formula>$B755=""</formula>
    </cfRule>
  </conditionalFormatting>
  <conditionalFormatting sqref="I755:I761">
    <cfRule type="expression" dxfId="9718" priority="7692" stopIfTrue="1">
      <formula>$B755=""</formula>
    </cfRule>
  </conditionalFormatting>
  <conditionalFormatting sqref="I755:I761">
    <cfRule type="expression" dxfId="9717" priority="7691" stopIfTrue="1">
      <formula>$B755=""</formula>
    </cfRule>
  </conditionalFormatting>
  <conditionalFormatting sqref="I755:I761">
    <cfRule type="expression" dxfId="9716" priority="7690" stopIfTrue="1">
      <formula>$B755=""</formula>
    </cfRule>
  </conditionalFormatting>
  <conditionalFormatting sqref="I755:I761">
    <cfRule type="expression" dxfId="9715" priority="7689" stopIfTrue="1">
      <formula>$B755=""</formula>
    </cfRule>
  </conditionalFormatting>
  <conditionalFormatting sqref="I755:I761">
    <cfRule type="expression" dxfId="9714" priority="7688" stopIfTrue="1">
      <formula>$B755=""</formula>
    </cfRule>
  </conditionalFormatting>
  <conditionalFormatting sqref="I755:I761">
    <cfRule type="expression" dxfId="9713" priority="7687" stopIfTrue="1">
      <formula>$B755=""</formula>
    </cfRule>
  </conditionalFormatting>
  <conditionalFormatting sqref="I755:I761">
    <cfRule type="expression" dxfId="9712" priority="7686" stopIfTrue="1">
      <formula>$B755=""</formula>
    </cfRule>
  </conditionalFormatting>
  <conditionalFormatting sqref="I755:I761">
    <cfRule type="expression" dxfId="9711" priority="7685" stopIfTrue="1">
      <formula>$B755=""</formula>
    </cfRule>
  </conditionalFormatting>
  <conditionalFormatting sqref="I755:I761">
    <cfRule type="expression" dxfId="9710" priority="7684" stopIfTrue="1">
      <formula>$B755=""</formula>
    </cfRule>
  </conditionalFormatting>
  <conditionalFormatting sqref="I755:I761">
    <cfRule type="expression" dxfId="9709" priority="7683" stopIfTrue="1">
      <formula>$B755=""</formula>
    </cfRule>
  </conditionalFormatting>
  <conditionalFormatting sqref="I755:I761">
    <cfRule type="expression" dxfId="9708" priority="7682" stopIfTrue="1">
      <formula>$B755=""</formula>
    </cfRule>
  </conditionalFormatting>
  <conditionalFormatting sqref="I755:I761">
    <cfRule type="expression" dxfId="9707" priority="7681" stopIfTrue="1">
      <formula>$B755=""</formula>
    </cfRule>
  </conditionalFormatting>
  <conditionalFormatting sqref="I755:I761">
    <cfRule type="expression" dxfId="9706" priority="7680" stopIfTrue="1">
      <formula>$B755=""</formula>
    </cfRule>
  </conditionalFormatting>
  <conditionalFormatting sqref="I755:I761">
    <cfRule type="expression" dxfId="9705" priority="7679" stopIfTrue="1">
      <formula>$B755=""</formula>
    </cfRule>
  </conditionalFormatting>
  <conditionalFormatting sqref="I755:I761">
    <cfRule type="expression" dxfId="9704" priority="7678" stopIfTrue="1">
      <formula>$B755=""</formula>
    </cfRule>
  </conditionalFormatting>
  <conditionalFormatting sqref="I755:I761">
    <cfRule type="expression" dxfId="9703" priority="7677" stopIfTrue="1">
      <formula>$B755=""</formula>
    </cfRule>
  </conditionalFormatting>
  <conditionalFormatting sqref="I755:I761">
    <cfRule type="expression" dxfId="9702" priority="7676" stopIfTrue="1">
      <formula>$B755=""</formula>
    </cfRule>
  </conditionalFormatting>
  <conditionalFormatting sqref="I755:I761">
    <cfRule type="expression" dxfId="9701" priority="7675" stopIfTrue="1">
      <formula>$B755=""</formula>
    </cfRule>
  </conditionalFormatting>
  <conditionalFormatting sqref="D755:H756">
    <cfRule type="expression" dxfId="9700" priority="7674" stopIfTrue="1">
      <formula>$B755=""</formula>
    </cfRule>
  </conditionalFormatting>
  <conditionalFormatting sqref="I755:I761">
    <cfRule type="expression" dxfId="9699" priority="7673" stopIfTrue="1">
      <formula>$B755=""</formula>
    </cfRule>
  </conditionalFormatting>
  <conditionalFormatting sqref="I755:I761">
    <cfRule type="expression" dxfId="9698" priority="7672" stopIfTrue="1">
      <formula>$B755=""</formula>
    </cfRule>
  </conditionalFormatting>
  <conditionalFormatting sqref="I755:I761">
    <cfRule type="expression" dxfId="9697" priority="7671" stopIfTrue="1">
      <formula>$B755=""</formula>
    </cfRule>
  </conditionalFormatting>
  <conditionalFormatting sqref="I755:I761">
    <cfRule type="expression" dxfId="9696" priority="7670" stopIfTrue="1">
      <formula>$B755=""</formula>
    </cfRule>
  </conditionalFormatting>
  <conditionalFormatting sqref="I755:I761">
    <cfRule type="expression" dxfId="9695" priority="7669" stopIfTrue="1">
      <formula>$B755=""</formula>
    </cfRule>
  </conditionalFormatting>
  <conditionalFormatting sqref="I755:I761">
    <cfRule type="expression" dxfId="9694" priority="7668" stopIfTrue="1">
      <formula>$B755=""</formula>
    </cfRule>
  </conditionalFormatting>
  <conditionalFormatting sqref="J755:M756">
    <cfRule type="expression" dxfId="9693" priority="7667" stopIfTrue="1">
      <formula>$B755=""</formula>
    </cfRule>
  </conditionalFormatting>
  <conditionalFormatting sqref="D755:M756">
    <cfRule type="expression" dxfId="9692" priority="7666" stopIfTrue="1">
      <formula>$B755=""</formula>
    </cfRule>
  </conditionalFormatting>
  <conditionalFormatting sqref="D755:M756">
    <cfRule type="expression" dxfId="9691" priority="7665" stopIfTrue="1">
      <formula>$B755=""</formula>
    </cfRule>
  </conditionalFormatting>
  <conditionalFormatting sqref="I755:I756">
    <cfRule type="expression" dxfId="9690" priority="7664" stopIfTrue="1">
      <formula>$B755=""</formula>
    </cfRule>
  </conditionalFormatting>
  <conditionalFormatting sqref="D755:H756">
    <cfRule type="expression" dxfId="9689" priority="7663" stopIfTrue="1">
      <formula>$B755=""</formula>
    </cfRule>
  </conditionalFormatting>
  <conditionalFormatting sqref="J755:M756">
    <cfRule type="expression" dxfId="9688" priority="7662" stopIfTrue="1">
      <formula>$B755=""</formula>
    </cfRule>
  </conditionalFormatting>
  <conditionalFormatting sqref="D755:H755">
    <cfRule type="expression" dxfId="9687" priority="7661" stopIfTrue="1">
      <formula>$B755=""</formula>
    </cfRule>
  </conditionalFormatting>
  <conditionalFormatting sqref="J755:M756">
    <cfRule type="expression" dxfId="9686" priority="7660" stopIfTrue="1">
      <formula>$B755=""</formula>
    </cfRule>
  </conditionalFormatting>
  <conditionalFormatting sqref="I755:I761">
    <cfRule type="expression" dxfId="9685" priority="7659" stopIfTrue="1">
      <formula>$B755=""</formula>
    </cfRule>
  </conditionalFormatting>
  <conditionalFormatting sqref="I755:I761">
    <cfRule type="expression" dxfId="9684" priority="7658" stopIfTrue="1">
      <formula>$B755=""</formula>
    </cfRule>
  </conditionalFormatting>
  <conditionalFormatting sqref="I755:I761">
    <cfRule type="expression" dxfId="9683" priority="7657" stopIfTrue="1">
      <formula>$B755=""</formula>
    </cfRule>
  </conditionalFormatting>
  <conditionalFormatting sqref="I755:I761">
    <cfRule type="expression" dxfId="9682" priority="7656" stopIfTrue="1">
      <formula>$B755=""</formula>
    </cfRule>
  </conditionalFormatting>
  <conditionalFormatting sqref="I755:I761">
    <cfRule type="expression" dxfId="9681" priority="7655" stopIfTrue="1">
      <formula>$B755=""</formula>
    </cfRule>
  </conditionalFormatting>
  <conditionalFormatting sqref="I755:I756">
    <cfRule type="expression" dxfId="9680" priority="7654" stopIfTrue="1">
      <formula>$B755=""</formula>
    </cfRule>
  </conditionalFormatting>
  <conditionalFormatting sqref="I755:I756">
    <cfRule type="expression" dxfId="9679" priority="7653" stopIfTrue="1">
      <formula>$B755=""</formula>
    </cfRule>
  </conditionalFormatting>
  <conditionalFormatting sqref="I755:I756">
    <cfRule type="expression" dxfId="9678" priority="7652" stopIfTrue="1">
      <formula>$B755=""</formula>
    </cfRule>
  </conditionalFormatting>
  <conditionalFormatting sqref="I755:I761">
    <cfRule type="expression" dxfId="9677" priority="7651" stopIfTrue="1">
      <formula>$B755=""</formula>
    </cfRule>
  </conditionalFormatting>
  <conditionalFormatting sqref="I755:I761">
    <cfRule type="expression" dxfId="9676" priority="7650" stopIfTrue="1">
      <formula>$B755=""</formula>
    </cfRule>
  </conditionalFormatting>
  <conditionalFormatting sqref="I755:I761">
    <cfRule type="expression" dxfId="9675" priority="7649" stopIfTrue="1">
      <formula>$B755=""</formula>
    </cfRule>
  </conditionalFormatting>
  <conditionalFormatting sqref="I755:I761">
    <cfRule type="expression" dxfId="9674" priority="7648" stopIfTrue="1">
      <formula>$B755=""</formula>
    </cfRule>
  </conditionalFormatting>
  <conditionalFormatting sqref="I755:I761">
    <cfRule type="expression" dxfId="9673" priority="7647" stopIfTrue="1">
      <formula>$B755=""</formula>
    </cfRule>
  </conditionalFormatting>
  <conditionalFormatting sqref="I755:I761">
    <cfRule type="expression" dxfId="9672" priority="7646" stopIfTrue="1">
      <formula>$B755=""</formula>
    </cfRule>
  </conditionalFormatting>
  <conditionalFormatting sqref="I755:I761">
    <cfRule type="expression" dxfId="9671" priority="7645" stopIfTrue="1">
      <formula>$B755=""</formula>
    </cfRule>
  </conditionalFormatting>
  <conditionalFormatting sqref="I755:I761">
    <cfRule type="expression" dxfId="9670" priority="7644" stopIfTrue="1">
      <formula>$B755=""</formula>
    </cfRule>
  </conditionalFormatting>
  <conditionalFormatting sqref="I755:I761">
    <cfRule type="expression" dxfId="9669" priority="7643" stopIfTrue="1">
      <formula>$B755=""</formula>
    </cfRule>
  </conditionalFormatting>
  <conditionalFormatting sqref="I755:I761">
    <cfRule type="expression" dxfId="9668" priority="7642" stopIfTrue="1">
      <formula>$B755=""</formula>
    </cfRule>
  </conditionalFormatting>
  <conditionalFormatting sqref="I755:I761">
    <cfRule type="expression" dxfId="9667" priority="7641" stopIfTrue="1">
      <formula>$B755=""</formula>
    </cfRule>
  </conditionalFormatting>
  <conditionalFormatting sqref="I755:I761">
    <cfRule type="expression" dxfId="9666" priority="7640" stopIfTrue="1">
      <formula>$B755=""</formula>
    </cfRule>
  </conditionalFormatting>
  <conditionalFormatting sqref="I755:I761">
    <cfRule type="expression" dxfId="9665" priority="7639" stopIfTrue="1">
      <formula>$B755=""</formula>
    </cfRule>
  </conditionalFormatting>
  <conditionalFormatting sqref="I755:I761">
    <cfRule type="expression" dxfId="9664" priority="7638" stopIfTrue="1">
      <formula>$B755=""</formula>
    </cfRule>
  </conditionalFormatting>
  <conditionalFormatting sqref="I755:I761">
    <cfRule type="expression" dxfId="9663" priority="7637" stopIfTrue="1">
      <formula>$B755=""</formula>
    </cfRule>
  </conditionalFormatting>
  <conditionalFormatting sqref="I755:I761">
    <cfRule type="expression" dxfId="9662" priority="7636" stopIfTrue="1">
      <formula>$B755=""</formula>
    </cfRule>
  </conditionalFormatting>
  <conditionalFormatting sqref="I755:I761">
    <cfRule type="expression" dxfId="9661" priority="7635" stopIfTrue="1">
      <formula>$B755=""</formula>
    </cfRule>
  </conditionalFormatting>
  <conditionalFormatting sqref="I755:I761">
    <cfRule type="expression" dxfId="9660" priority="7634" stopIfTrue="1">
      <formula>$B755=""</formula>
    </cfRule>
  </conditionalFormatting>
  <conditionalFormatting sqref="I755:I761">
    <cfRule type="expression" dxfId="9659" priority="7633" stopIfTrue="1">
      <formula>$B755=""</formula>
    </cfRule>
  </conditionalFormatting>
  <conditionalFormatting sqref="I755:I761">
    <cfRule type="expression" dxfId="9658" priority="7632" stopIfTrue="1">
      <formula>$B755=""</formula>
    </cfRule>
  </conditionalFormatting>
  <conditionalFormatting sqref="I755:I761">
    <cfRule type="expression" dxfId="9657" priority="7631" stopIfTrue="1">
      <formula>$B755=""</formula>
    </cfRule>
  </conditionalFormatting>
  <conditionalFormatting sqref="I755:I761">
    <cfRule type="expression" dxfId="9656" priority="7630" stopIfTrue="1">
      <formula>$B755=""</formula>
    </cfRule>
  </conditionalFormatting>
  <conditionalFormatting sqref="I755:I761">
    <cfRule type="expression" dxfId="9655" priority="7629" stopIfTrue="1">
      <formula>$B755=""</formula>
    </cfRule>
  </conditionalFormatting>
  <conditionalFormatting sqref="I755:I761">
    <cfRule type="expression" dxfId="9654" priority="7628" stopIfTrue="1">
      <formula>$B755=""</formula>
    </cfRule>
  </conditionalFormatting>
  <conditionalFormatting sqref="I755:I761">
    <cfRule type="expression" dxfId="9653" priority="7627" stopIfTrue="1">
      <formula>$B755=""</formula>
    </cfRule>
  </conditionalFormatting>
  <conditionalFormatting sqref="I755:I761">
    <cfRule type="expression" dxfId="9652" priority="7626" stopIfTrue="1">
      <formula>$B755=""</formula>
    </cfRule>
  </conditionalFormatting>
  <conditionalFormatting sqref="I755:I761">
    <cfRule type="expression" dxfId="9651" priority="7625" stopIfTrue="1">
      <formula>$B755=""</formula>
    </cfRule>
  </conditionalFormatting>
  <conditionalFormatting sqref="I755:I761">
    <cfRule type="expression" dxfId="9650" priority="7624" stopIfTrue="1">
      <formula>$B755=""</formula>
    </cfRule>
  </conditionalFormatting>
  <conditionalFormatting sqref="I755:I761">
    <cfRule type="expression" dxfId="9649" priority="7623" stopIfTrue="1">
      <formula>$B755=""</formula>
    </cfRule>
  </conditionalFormatting>
  <conditionalFormatting sqref="I755:I761">
    <cfRule type="expression" dxfId="9648" priority="7622" stopIfTrue="1">
      <formula>$B755=""</formula>
    </cfRule>
  </conditionalFormatting>
  <conditionalFormatting sqref="D755:H756">
    <cfRule type="expression" dxfId="9647" priority="7621" stopIfTrue="1">
      <formula>$B755=""</formula>
    </cfRule>
  </conditionalFormatting>
  <conditionalFormatting sqref="I755:I761">
    <cfRule type="expression" dxfId="9646" priority="7620" stopIfTrue="1">
      <formula>$B755=""</formula>
    </cfRule>
  </conditionalFormatting>
  <conditionalFormatting sqref="I755:I761">
    <cfRule type="expression" dxfId="9645" priority="7619" stopIfTrue="1">
      <formula>$B755=""</formula>
    </cfRule>
  </conditionalFormatting>
  <conditionalFormatting sqref="I755:I761">
    <cfRule type="expression" dxfId="9644" priority="7618" stopIfTrue="1">
      <formula>$B755=""</formula>
    </cfRule>
  </conditionalFormatting>
  <conditionalFormatting sqref="I755:I761">
    <cfRule type="expression" dxfId="9643" priority="7617" stopIfTrue="1">
      <formula>$B755=""</formula>
    </cfRule>
  </conditionalFormatting>
  <conditionalFormatting sqref="I755:I761">
    <cfRule type="expression" dxfId="9642" priority="7616" stopIfTrue="1">
      <formula>$B755=""</formula>
    </cfRule>
  </conditionalFormatting>
  <conditionalFormatting sqref="I755:I761">
    <cfRule type="expression" dxfId="9641" priority="7615" stopIfTrue="1">
      <formula>$B755=""</formula>
    </cfRule>
  </conditionalFormatting>
  <conditionalFormatting sqref="J755:M756">
    <cfRule type="expression" dxfId="9640" priority="7614" stopIfTrue="1">
      <formula>$B755=""</formula>
    </cfRule>
  </conditionalFormatting>
  <conditionalFormatting sqref="D755:M756">
    <cfRule type="expression" dxfId="9639" priority="7613" stopIfTrue="1">
      <formula>$B755=""</formula>
    </cfRule>
  </conditionalFormatting>
  <conditionalFormatting sqref="D755:M756">
    <cfRule type="expression" dxfId="9638" priority="7612" stopIfTrue="1">
      <formula>$B755=""</formula>
    </cfRule>
  </conditionalFormatting>
  <conditionalFormatting sqref="I755:I756">
    <cfRule type="expression" dxfId="9637" priority="7611" stopIfTrue="1">
      <formula>$B755=""</formula>
    </cfRule>
  </conditionalFormatting>
  <conditionalFormatting sqref="D755:H756">
    <cfRule type="expression" dxfId="9636" priority="7610" stopIfTrue="1">
      <formula>$B755=""</formula>
    </cfRule>
  </conditionalFormatting>
  <conditionalFormatting sqref="J755:M756">
    <cfRule type="expression" dxfId="9635" priority="7609" stopIfTrue="1">
      <formula>$B755=""</formula>
    </cfRule>
  </conditionalFormatting>
  <conditionalFormatting sqref="D755:H755">
    <cfRule type="expression" dxfId="9634" priority="7608" stopIfTrue="1">
      <formula>$B755=""</formula>
    </cfRule>
  </conditionalFormatting>
  <conditionalFormatting sqref="J755:M756">
    <cfRule type="expression" dxfId="9633" priority="7607" stopIfTrue="1">
      <formula>$B755=""</formula>
    </cfRule>
  </conditionalFormatting>
  <conditionalFormatting sqref="I755:I761">
    <cfRule type="expression" dxfId="9632" priority="7606" stopIfTrue="1">
      <formula>$B755=""</formula>
    </cfRule>
  </conditionalFormatting>
  <conditionalFormatting sqref="I755:I761">
    <cfRule type="expression" dxfId="9631" priority="7605" stopIfTrue="1">
      <formula>$B755=""</formula>
    </cfRule>
  </conditionalFormatting>
  <conditionalFormatting sqref="I755:I761">
    <cfRule type="expression" dxfId="9630" priority="7604" stopIfTrue="1">
      <formula>$B755=""</formula>
    </cfRule>
  </conditionalFormatting>
  <conditionalFormatting sqref="I755:I761">
    <cfRule type="expression" dxfId="9629" priority="7603" stopIfTrue="1">
      <formula>$B755=""</formula>
    </cfRule>
  </conditionalFormatting>
  <conditionalFormatting sqref="I755:I761">
    <cfRule type="expression" dxfId="9628" priority="7602" stopIfTrue="1">
      <formula>$B755=""</formula>
    </cfRule>
  </conditionalFormatting>
  <conditionalFormatting sqref="I755:I756">
    <cfRule type="expression" dxfId="9627" priority="7601" stopIfTrue="1">
      <formula>$B755=""</formula>
    </cfRule>
  </conditionalFormatting>
  <conditionalFormatting sqref="I755:I756">
    <cfRule type="expression" dxfId="9626" priority="7600" stopIfTrue="1">
      <formula>$B755=""</formula>
    </cfRule>
  </conditionalFormatting>
  <conditionalFormatting sqref="I755:I756">
    <cfRule type="expression" dxfId="9625" priority="7599" stopIfTrue="1">
      <formula>$B755=""</formula>
    </cfRule>
  </conditionalFormatting>
  <conditionalFormatting sqref="I755:I761">
    <cfRule type="expression" dxfId="9624" priority="7598" stopIfTrue="1">
      <formula>$B755=""</formula>
    </cfRule>
  </conditionalFormatting>
  <conditionalFormatting sqref="I755:I761">
    <cfRule type="expression" dxfId="9623" priority="7597" stopIfTrue="1">
      <formula>$B755=""</formula>
    </cfRule>
  </conditionalFormatting>
  <conditionalFormatting sqref="I755:I761">
    <cfRule type="expression" dxfId="9622" priority="7596" stopIfTrue="1">
      <formula>$B755=""</formula>
    </cfRule>
  </conditionalFormatting>
  <conditionalFormatting sqref="I755:I761">
    <cfRule type="expression" dxfId="9621" priority="7595" stopIfTrue="1">
      <formula>$B755=""</formula>
    </cfRule>
  </conditionalFormatting>
  <conditionalFormatting sqref="I755:I761">
    <cfRule type="expression" dxfId="9620" priority="7594" stopIfTrue="1">
      <formula>$B755=""</formula>
    </cfRule>
  </conditionalFormatting>
  <conditionalFormatting sqref="I755:I761">
    <cfRule type="expression" dxfId="9619" priority="7593" stopIfTrue="1">
      <formula>$B755=""</formula>
    </cfRule>
  </conditionalFormatting>
  <conditionalFormatting sqref="I755:I761">
    <cfRule type="expression" dxfId="9618" priority="7592" stopIfTrue="1">
      <formula>$B755=""</formula>
    </cfRule>
  </conditionalFormatting>
  <conditionalFormatting sqref="I755:I761">
    <cfRule type="expression" dxfId="9617" priority="7591" stopIfTrue="1">
      <formula>$B755=""</formula>
    </cfRule>
  </conditionalFormatting>
  <conditionalFormatting sqref="D757:M764">
    <cfRule type="expression" dxfId="9616" priority="7590" stopIfTrue="1">
      <formula>$B757=""</formula>
    </cfRule>
  </conditionalFormatting>
  <conditionalFormatting sqref="M757:M764">
    <cfRule type="expression" dxfId="9615" priority="7589" stopIfTrue="1">
      <formula>$B757=""</formula>
    </cfRule>
  </conditionalFormatting>
  <conditionalFormatting sqref="D757:H764">
    <cfRule type="expression" dxfId="9614" priority="7588" stopIfTrue="1">
      <formula>$B757=""</formula>
    </cfRule>
  </conditionalFormatting>
  <conditionalFormatting sqref="K757:K764">
    <cfRule type="expression" dxfId="9613" priority="7587" stopIfTrue="1">
      <formula>$B757=""</formula>
    </cfRule>
  </conditionalFormatting>
  <conditionalFormatting sqref="K757:K764">
    <cfRule type="expression" dxfId="9612" priority="7586" stopIfTrue="1">
      <formula>$B757=""</formula>
    </cfRule>
  </conditionalFormatting>
  <conditionalFormatting sqref="K757:K764">
    <cfRule type="expression" dxfId="9611" priority="7585" stopIfTrue="1">
      <formula>$B757=""</formula>
    </cfRule>
  </conditionalFormatting>
  <conditionalFormatting sqref="K757:K764">
    <cfRule type="expression" dxfId="9610" priority="7584" stopIfTrue="1">
      <formula>$B757=""</formula>
    </cfRule>
  </conditionalFormatting>
  <conditionalFormatting sqref="K757:K764">
    <cfRule type="expression" dxfId="9609" priority="7583" stopIfTrue="1">
      <formula>$B757=""</formula>
    </cfRule>
  </conditionalFormatting>
  <conditionalFormatting sqref="K757:K764">
    <cfRule type="expression" dxfId="9608" priority="7582" stopIfTrue="1">
      <formula>$B757=""</formula>
    </cfRule>
  </conditionalFormatting>
  <conditionalFormatting sqref="J757:J764 L757:M764">
    <cfRule type="expression" dxfId="9607" priority="7581" stopIfTrue="1">
      <formula>$B757=""</formula>
    </cfRule>
  </conditionalFormatting>
  <conditionalFormatting sqref="K757:K764">
    <cfRule type="expression" dxfId="9606" priority="7580" stopIfTrue="1">
      <formula>$B757=""</formula>
    </cfRule>
  </conditionalFormatting>
  <conditionalFormatting sqref="K757:K764">
    <cfRule type="expression" dxfId="9605" priority="7579" stopIfTrue="1">
      <formula>$B757=""</formula>
    </cfRule>
  </conditionalFormatting>
  <conditionalFormatting sqref="K757:K764">
    <cfRule type="expression" dxfId="9604" priority="7578" stopIfTrue="1">
      <formula>$B757=""</formula>
    </cfRule>
  </conditionalFormatting>
  <conditionalFormatting sqref="K757:K764">
    <cfRule type="expression" dxfId="9603" priority="7577" stopIfTrue="1">
      <formula>$B757=""</formula>
    </cfRule>
  </conditionalFormatting>
  <conditionalFormatting sqref="K757:K764">
    <cfRule type="expression" dxfId="9602" priority="7576" stopIfTrue="1">
      <formula>$B757=""</formula>
    </cfRule>
  </conditionalFormatting>
  <conditionalFormatting sqref="K757:K764">
    <cfRule type="expression" dxfId="9601" priority="7575" stopIfTrue="1">
      <formula>$B757=""</formula>
    </cfRule>
  </conditionalFormatting>
  <conditionalFormatting sqref="K757:K764">
    <cfRule type="expression" dxfId="9600" priority="7574" stopIfTrue="1">
      <formula>$B757=""</formula>
    </cfRule>
  </conditionalFormatting>
  <conditionalFormatting sqref="K757:K764">
    <cfRule type="expression" dxfId="9599" priority="7573" stopIfTrue="1">
      <formula>$B757=""</formula>
    </cfRule>
  </conditionalFormatting>
  <conditionalFormatting sqref="K757:K764">
    <cfRule type="expression" dxfId="9598" priority="7572" stopIfTrue="1">
      <formula>$B757=""</formula>
    </cfRule>
  </conditionalFormatting>
  <conditionalFormatting sqref="K757:K764">
    <cfRule type="expression" dxfId="9597" priority="7571" stopIfTrue="1">
      <formula>$B757=""</formula>
    </cfRule>
  </conditionalFormatting>
  <conditionalFormatting sqref="K757:K764">
    <cfRule type="expression" dxfId="9596" priority="7570" stopIfTrue="1">
      <formula>$B757=""</formula>
    </cfRule>
  </conditionalFormatting>
  <conditionalFormatting sqref="K757:K764">
    <cfRule type="expression" dxfId="9595" priority="7569" stopIfTrue="1">
      <formula>$B757=""</formula>
    </cfRule>
  </conditionalFormatting>
  <conditionalFormatting sqref="K757:K764">
    <cfRule type="expression" dxfId="9594" priority="7568" stopIfTrue="1">
      <formula>$B757=""</formula>
    </cfRule>
  </conditionalFormatting>
  <conditionalFormatting sqref="K757:K764">
    <cfRule type="expression" dxfId="9593" priority="7567" stopIfTrue="1">
      <formula>$B757=""</formula>
    </cfRule>
  </conditionalFormatting>
  <conditionalFormatting sqref="K757:K764">
    <cfRule type="expression" dxfId="9592" priority="7566" stopIfTrue="1">
      <formula>$B757=""</formula>
    </cfRule>
  </conditionalFormatting>
  <conditionalFormatting sqref="K757:K764">
    <cfRule type="expression" dxfId="9591" priority="7565" stopIfTrue="1">
      <formula>$B757=""</formula>
    </cfRule>
  </conditionalFormatting>
  <conditionalFormatting sqref="K757:K764">
    <cfRule type="expression" dxfId="9590" priority="7564" stopIfTrue="1">
      <formula>$B757=""</formula>
    </cfRule>
  </conditionalFormatting>
  <conditionalFormatting sqref="K757:K764">
    <cfRule type="expression" dxfId="9589" priority="7563" stopIfTrue="1">
      <formula>$B757=""</formula>
    </cfRule>
  </conditionalFormatting>
  <conditionalFormatting sqref="K757:K764">
    <cfRule type="expression" dxfId="9588" priority="7562" stopIfTrue="1">
      <formula>$B757=""</formula>
    </cfRule>
  </conditionalFormatting>
  <conditionalFormatting sqref="K757:K764">
    <cfRule type="expression" dxfId="9587" priority="7561" stopIfTrue="1">
      <formula>$B757=""</formula>
    </cfRule>
  </conditionalFormatting>
  <conditionalFormatting sqref="K757:K764">
    <cfRule type="expression" dxfId="9586" priority="7560" stopIfTrue="1">
      <formula>$B757=""</formula>
    </cfRule>
  </conditionalFormatting>
  <conditionalFormatting sqref="K757:K764">
    <cfRule type="expression" dxfId="9585" priority="7559" stopIfTrue="1">
      <formula>$B757=""</formula>
    </cfRule>
  </conditionalFormatting>
  <conditionalFormatting sqref="K757:K764">
    <cfRule type="expression" dxfId="9584" priority="7558" stopIfTrue="1">
      <formula>$B757=""</formula>
    </cfRule>
  </conditionalFormatting>
  <conditionalFormatting sqref="K757:K764">
    <cfRule type="expression" dxfId="9583" priority="7557" stopIfTrue="1">
      <formula>$B757=""</formula>
    </cfRule>
  </conditionalFormatting>
  <conditionalFormatting sqref="K757:K764">
    <cfRule type="expression" dxfId="9582" priority="7556" stopIfTrue="1">
      <formula>$B757=""</formula>
    </cfRule>
  </conditionalFormatting>
  <conditionalFormatting sqref="K757:K764">
    <cfRule type="expression" dxfId="9581" priority="7555" stopIfTrue="1">
      <formula>$B757=""</formula>
    </cfRule>
  </conditionalFormatting>
  <conditionalFormatting sqref="K757:K764">
    <cfRule type="expression" dxfId="9580" priority="7554" stopIfTrue="1">
      <formula>$B757=""</formula>
    </cfRule>
  </conditionalFormatting>
  <conditionalFormatting sqref="K757:K764">
    <cfRule type="expression" dxfId="9579" priority="7553" stopIfTrue="1">
      <formula>$B757=""</formula>
    </cfRule>
  </conditionalFormatting>
  <conditionalFormatting sqref="K757:K764">
    <cfRule type="expression" dxfId="9578" priority="7552" stopIfTrue="1">
      <formula>$B757=""</formula>
    </cfRule>
  </conditionalFormatting>
  <conditionalFormatting sqref="K757:K764">
    <cfRule type="expression" dxfId="9577" priority="7551" stopIfTrue="1">
      <formula>$B757=""</formula>
    </cfRule>
  </conditionalFormatting>
  <conditionalFormatting sqref="K757:K764">
    <cfRule type="expression" dxfId="9576" priority="7550" stopIfTrue="1">
      <formula>$B757=""</formula>
    </cfRule>
  </conditionalFormatting>
  <conditionalFormatting sqref="K757:K764">
    <cfRule type="expression" dxfId="9575" priority="7549" stopIfTrue="1">
      <formula>$B757=""</formula>
    </cfRule>
  </conditionalFormatting>
  <conditionalFormatting sqref="K757:K764">
    <cfRule type="expression" dxfId="9574" priority="7548" stopIfTrue="1">
      <formula>$B757=""</formula>
    </cfRule>
  </conditionalFormatting>
  <conditionalFormatting sqref="K757:K764">
    <cfRule type="expression" dxfId="9573" priority="7547" stopIfTrue="1">
      <formula>$B757=""</formula>
    </cfRule>
  </conditionalFormatting>
  <conditionalFormatting sqref="K757:K764">
    <cfRule type="expression" dxfId="9572" priority="7546" stopIfTrue="1">
      <formula>$B757=""</formula>
    </cfRule>
  </conditionalFormatting>
  <conditionalFormatting sqref="K757:K764">
    <cfRule type="expression" dxfId="9571" priority="7545" stopIfTrue="1">
      <formula>$B757=""</formula>
    </cfRule>
  </conditionalFormatting>
  <conditionalFormatting sqref="K757:K764">
    <cfRule type="expression" dxfId="9570" priority="7544" stopIfTrue="1">
      <formula>$B757=""</formula>
    </cfRule>
  </conditionalFormatting>
  <conditionalFormatting sqref="K757:K764">
    <cfRule type="expression" dxfId="9569" priority="7543" stopIfTrue="1">
      <formula>$B757=""</formula>
    </cfRule>
  </conditionalFormatting>
  <conditionalFormatting sqref="K757:K764">
    <cfRule type="expression" dxfId="9568" priority="7542" stopIfTrue="1">
      <formula>$B757=""</formula>
    </cfRule>
  </conditionalFormatting>
  <conditionalFormatting sqref="K757:K764">
    <cfRule type="expression" dxfId="9567" priority="7541" stopIfTrue="1">
      <formula>$B757=""</formula>
    </cfRule>
  </conditionalFormatting>
  <conditionalFormatting sqref="K757:K764">
    <cfRule type="expression" dxfId="9566" priority="7540" stopIfTrue="1">
      <formula>$B757=""</formula>
    </cfRule>
  </conditionalFormatting>
  <conditionalFormatting sqref="K757:K764">
    <cfRule type="expression" dxfId="9565" priority="7539" stopIfTrue="1">
      <formula>$B757=""</formula>
    </cfRule>
  </conditionalFormatting>
  <conditionalFormatting sqref="K757:K764">
    <cfRule type="expression" dxfId="9564" priority="7538" stopIfTrue="1">
      <formula>$B757=""</formula>
    </cfRule>
  </conditionalFormatting>
  <conditionalFormatting sqref="K757:K764">
    <cfRule type="expression" dxfId="9563" priority="7537" stopIfTrue="1">
      <formula>$B757=""</formula>
    </cfRule>
  </conditionalFormatting>
  <conditionalFormatting sqref="K757:K764">
    <cfRule type="expression" dxfId="9562" priority="7536" stopIfTrue="1">
      <formula>$B757=""</formula>
    </cfRule>
  </conditionalFormatting>
  <conditionalFormatting sqref="K757:K764 M757:M764">
    <cfRule type="expression" dxfId="9561" priority="7535" stopIfTrue="1">
      <formula>$B757=""</formula>
    </cfRule>
  </conditionalFormatting>
  <conditionalFormatting sqref="K757:K764 M757:M764">
    <cfRule type="expression" dxfId="9560" priority="7534" stopIfTrue="1">
      <formula>$B757=""</formula>
    </cfRule>
  </conditionalFormatting>
  <conditionalFormatting sqref="K757:K764 M757:M764">
    <cfRule type="expression" dxfId="9559" priority="7533" stopIfTrue="1">
      <formula>$B757=""</formula>
    </cfRule>
  </conditionalFormatting>
  <conditionalFormatting sqref="K757:K764 M757:M764">
    <cfRule type="expression" dxfId="9558" priority="7532" stopIfTrue="1">
      <formula>$B757=""</formula>
    </cfRule>
  </conditionalFormatting>
  <conditionalFormatting sqref="K763:K764">
    <cfRule type="expression" dxfId="9557" priority="7531" stopIfTrue="1">
      <formula>$B763=""</formula>
    </cfRule>
  </conditionalFormatting>
  <conditionalFormatting sqref="K757:K764 M757:M764">
    <cfRule type="expression" dxfId="9556" priority="7530" stopIfTrue="1">
      <formula>$B757=""</formula>
    </cfRule>
  </conditionalFormatting>
  <conditionalFormatting sqref="K763">
    <cfRule type="expression" dxfId="9555" priority="7529" stopIfTrue="1">
      <formula>$B763=""</formula>
    </cfRule>
  </conditionalFormatting>
  <conditionalFormatting sqref="K764">
    <cfRule type="expression" dxfId="9554" priority="7528" stopIfTrue="1">
      <formula>$B764=""</formula>
    </cfRule>
  </conditionalFormatting>
  <conditionalFormatting sqref="K764">
    <cfRule type="expression" dxfId="9553" priority="7527" stopIfTrue="1">
      <formula>$B764=""</formula>
    </cfRule>
  </conditionalFormatting>
  <conditionalFormatting sqref="K764">
    <cfRule type="expression" dxfId="9552" priority="7526" stopIfTrue="1">
      <formula>$B764=""</formula>
    </cfRule>
  </conditionalFormatting>
  <conditionalFormatting sqref="K757:K758">
    <cfRule type="expression" dxfId="9551" priority="7525" stopIfTrue="1">
      <formula>$B757=""</formula>
    </cfRule>
  </conditionalFormatting>
  <conditionalFormatting sqref="K757:K758">
    <cfRule type="expression" dxfId="9550" priority="7524" stopIfTrue="1">
      <formula>$B757=""</formula>
    </cfRule>
  </conditionalFormatting>
  <conditionalFormatting sqref="K757:K758">
    <cfRule type="expression" dxfId="9549" priority="7523" stopIfTrue="1">
      <formula>$B757=""</formula>
    </cfRule>
  </conditionalFormatting>
  <conditionalFormatting sqref="K757:K758">
    <cfRule type="expression" dxfId="9548" priority="7522" stopIfTrue="1">
      <formula>$B757=""</formula>
    </cfRule>
  </conditionalFormatting>
  <conditionalFormatting sqref="K757:K758">
    <cfRule type="expression" dxfId="9547" priority="7521" stopIfTrue="1">
      <formula>$B757=""</formula>
    </cfRule>
  </conditionalFormatting>
  <conditionalFormatting sqref="K757:K764">
    <cfRule type="expression" dxfId="9546" priority="7520" stopIfTrue="1">
      <formula>$B757=""</formula>
    </cfRule>
  </conditionalFormatting>
  <conditionalFormatting sqref="K757:K764">
    <cfRule type="expression" dxfId="9545" priority="7519" stopIfTrue="1">
      <formula>$B757=""</formula>
    </cfRule>
  </conditionalFormatting>
  <conditionalFormatting sqref="K757:K764">
    <cfRule type="expression" dxfId="9544" priority="7518" stopIfTrue="1">
      <formula>$B757=""</formula>
    </cfRule>
  </conditionalFormatting>
  <conditionalFormatting sqref="K757:K764">
    <cfRule type="expression" dxfId="9543" priority="7517" stopIfTrue="1">
      <formula>$B757=""</formula>
    </cfRule>
  </conditionalFormatting>
  <conditionalFormatting sqref="K757:K764">
    <cfRule type="expression" dxfId="9542" priority="7516" stopIfTrue="1">
      <formula>$B757=""</formula>
    </cfRule>
  </conditionalFormatting>
  <conditionalFormatting sqref="K757:K764">
    <cfRule type="expression" dxfId="9541" priority="7515" stopIfTrue="1">
      <formula>$B757=""</formula>
    </cfRule>
  </conditionalFormatting>
  <conditionalFormatting sqref="K757:K764">
    <cfRule type="expression" dxfId="9540" priority="7514" stopIfTrue="1">
      <formula>$B757=""</formula>
    </cfRule>
  </conditionalFormatting>
  <conditionalFormatting sqref="K757:K764">
    <cfRule type="expression" dxfId="9539" priority="7513" stopIfTrue="1">
      <formula>$B757=""</formula>
    </cfRule>
  </conditionalFormatting>
  <conditionalFormatting sqref="K757:K764">
    <cfRule type="expression" dxfId="9538" priority="7512" stopIfTrue="1">
      <formula>$B757=""</formula>
    </cfRule>
  </conditionalFormatting>
  <conditionalFormatting sqref="K757:K764">
    <cfRule type="expression" dxfId="9537" priority="7511" stopIfTrue="1">
      <formula>$B757=""</formula>
    </cfRule>
  </conditionalFormatting>
  <conditionalFormatting sqref="K757:K764 M757:M764">
    <cfRule type="expression" dxfId="9536" priority="7510" stopIfTrue="1">
      <formula>$B757=""</formula>
    </cfRule>
  </conditionalFormatting>
  <conditionalFormatting sqref="K757:K764 M757:M764">
    <cfRule type="expression" dxfId="9535" priority="7509" stopIfTrue="1">
      <formula>$B757=""</formula>
    </cfRule>
  </conditionalFormatting>
  <conditionalFormatting sqref="K757:K764 M757:M764">
    <cfRule type="expression" dxfId="9534" priority="7508" stopIfTrue="1">
      <formula>$B757=""</formula>
    </cfRule>
  </conditionalFormatting>
  <conditionalFormatting sqref="K757:K764 M757:M764">
    <cfRule type="expression" dxfId="9533" priority="7507" stopIfTrue="1">
      <formula>$B757=""</formula>
    </cfRule>
  </conditionalFormatting>
  <conditionalFormatting sqref="K763:K764">
    <cfRule type="expression" dxfId="9532" priority="7506" stopIfTrue="1">
      <formula>$B763=""</formula>
    </cfRule>
  </conditionalFormatting>
  <conditionalFormatting sqref="K757:K764 M757:M764">
    <cfRule type="expression" dxfId="9531" priority="7505" stopIfTrue="1">
      <formula>$B757=""</formula>
    </cfRule>
  </conditionalFormatting>
  <conditionalFormatting sqref="K763">
    <cfRule type="expression" dxfId="9530" priority="7504" stopIfTrue="1">
      <formula>$B763=""</formula>
    </cfRule>
  </conditionalFormatting>
  <conditionalFormatting sqref="K764">
    <cfRule type="expression" dxfId="9529" priority="7503" stopIfTrue="1">
      <formula>$B764=""</formula>
    </cfRule>
  </conditionalFormatting>
  <conditionalFormatting sqref="K764">
    <cfRule type="expression" dxfId="9528" priority="7502" stopIfTrue="1">
      <formula>$B764=""</formula>
    </cfRule>
  </conditionalFormatting>
  <conditionalFormatting sqref="K764">
    <cfRule type="expression" dxfId="9527" priority="7501" stopIfTrue="1">
      <formula>$B764=""</formula>
    </cfRule>
  </conditionalFormatting>
  <conditionalFormatting sqref="K757:K758">
    <cfRule type="expression" dxfId="9526" priority="7500" stopIfTrue="1">
      <formula>$B757=""</formula>
    </cfRule>
  </conditionalFormatting>
  <conditionalFormatting sqref="K757:K758">
    <cfRule type="expression" dxfId="9525" priority="7499" stopIfTrue="1">
      <formula>$B757=""</formula>
    </cfRule>
  </conditionalFormatting>
  <conditionalFormatting sqref="K757:K758">
    <cfRule type="expression" dxfId="9524" priority="7498" stopIfTrue="1">
      <formula>$B757=""</formula>
    </cfRule>
  </conditionalFormatting>
  <conditionalFormatting sqref="K757:K758">
    <cfRule type="expression" dxfId="9523" priority="7497" stopIfTrue="1">
      <formula>$B757=""</formula>
    </cfRule>
  </conditionalFormatting>
  <conditionalFormatting sqref="K757:K758">
    <cfRule type="expression" dxfId="9522" priority="7496" stopIfTrue="1">
      <formula>$B757=""</formula>
    </cfRule>
  </conditionalFormatting>
  <conditionalFormatting sqref="D757:H760">
    <cfRule type="expression" dxfId="9521" priority="7495" stopIfTrue="1">
      <formula>$B757=""</formula>
    </cfRule>
  </conditionalFormatting>
  <conditionalFormatting sqref="J757:M760">
    <cfRule type="expression" dxfId="9520" priority="7494" stopIfTrue="1">
      <formula>$B757=""</formula>
    </cfRule>
  </conditionalFormatting>
  <conditionalFormatting sqref="D757:M760">
    <cfRule type="expression" dxfId="9519" priority="7493" stopIfTrue="1">
      <formula>$B757=""</formula>
    </cfRule>
  </conditionalFormatting>
  <conditionalFormatting sqref="D757:M760">
    <cfRule type="expression" dxfId="9518" priority="7492" stopIfTrue="1">
      <formula>$B757=""</formula>
    </cfRule>
  </conditionalFormatting>
  <conditionalFormatting sqref="I757:I760">
    <cfRule type="expression" dxfId="9517" priority="7491" stopIfTrue="1">
      <formula>$B757=""</formula>
    </cfRule>
  </conditionalFormatting>
  <conditionalFormatting sqref="D757:H760">
    <cfRule type="expression" dxfId="9516" priority="7490" stopIfTrue="1">
      <formula>$B757=""</formula>
    </cfRule>
  </conditionalFormatting>
  <conditionalFormatting sqref="J757:M758">
    <cfRule type="expression" dxfId="9515" priority="7489" stopIfTrue="1">
      <formula>$B757=""</formula>
    </cfRule>
  </conditionalFormatting>
  <conditionalFormatting sqref="J757:M757">
    <cfRule type="expression" dxfId="9514" priority="7488" stopIfTrue="1">
      <formula>$B757=""</formula>
    </cfRule>
  </conditionalFormatting>
  <conditionalFormatting sqref="I758">
    <cfRule type="expression" dxfId="9513" priority="7487" stopIfTrue="1">
      <formula>$B758=""</formula>
    </cfRule>
  </conditionalFormatting>
  <conditionalFormatting sqref="I758">
    <cfRule type="expression" dxfId="9512" priority="7486" stopIfTrue="1">
      <formula>$B758=""</formula>
    </cfRule>
  </conditionalFormatting>
  <conditionalFormatting sqref="I758">
    <cfRule type="expression" dxfId="9511" priority="7485" stopIfTrue="1">
      <formula>$B758=""</formula>
    </cfRule>
  </conditionalFormatting>
  <conditionalFormatting sqref="D758:H758">
    <cfRule type="expression" dxfId="9510" priority="7484" stopIfTrue="1">
      <formula>$B758=""</formula>
    </cfRule>
  </conditionalFormatting>
  <conditionalFormatting sqref="J758:M758">
    <cfRule type="expression" dxfId="9509" priority="7483" stopIfTrue="1">
      <formula>$B758=""</formula>
    </cfRule>
  </conditionalFormatting>
  <conditionalFormatting sqref="I758">
    <cfRule type="expression" dxfId="9508" priority="7482" stopIfTrue="1">
      <formula>$B758=""</formula>
    </cfRule>
  </conditionalFormatting>
  <conditionalFormatting sqref="I758">
    <cfRule type="expression" dxfId="9507" priority="7481" stopIfTrue="1">
      <formula>$B758=""</formula>
    </cfRule>
  </conditionalFormatting>
  <conditionalFormatting sqref="J758:M758">
    <cfRule type="expression" dxfId="9506" priority="7480" stopIfTrue="1">
      <formula>$B758=""</formula>
    </cfRule>
  </conditionalFormatting>
  <conditionalFormatting sqref="J759:M760">
    <cfRule type="expression" dxfId="9505" priority="7479" stopIfTrue="1">
      <formula>$B759=""</formula>
    </cfRule>
  </conditionalFormatting>
  <conditionalFormatting sqref="J758:M758">
    <cfRule type="expression" dxfId="9504" priority="7478" stopIfTrue="1">
      <formula>$B758=""</formula>
    </cfRule>
  </conditionalFormatting>
  <conditionalFormatting sqref="J759:M759">
    <cfRule type="expression" dxfId="9503" priority="7477" stopIfTrue="1">
      <formula>$B759=""</formula>
    </cfRule>
  </conditionalFormatting>
  <conditionalFormatting sqref="I760">
    <cfRule type="expression" dxfId="9502" priority="7476" stopIfTrue="1">
      <formula>$B760=""</formula>
    </cfRule>
  </conditionalFormatting>
  <conditionalFormatting sqref="I760">
    <cfRule type="expression" dxfId="9501" priority="7475" stopIfTrue="1">
      <formula>$B760=""</formula>
    </cfRule>
  </conditionalFormatting>
  <conditionalFormatting sqref="I760">
    <cfRule type="expression" dxfId="9500" priority="7474" stopIfTrue="1">
      <formula>$B760=""</formula>
    </cfRule>
  </conditionalFormatting>
  <conditionalFormatting sqref="D760:H760">
    <cfRule type="expression" dxfId="9499" priority="7473" stopIfTrue="1">
      <formula>$B760=""</formula>
    </cfRule>
  </conditionalFormatting>
  <conditionalFormatting sqref="J760:M760">
    <cfRule type="expression" dxfId="9498" priority="7472" stopIfTrue="1">
      <formula>$B760=""</formula>
    </cfRule>
  </conditionalFormatting>
  <conditionalFormatting sqref="I760">
    <cfRule type="expression" dxfId="9497" priority="7471" stopIfTrue="1">
      <formula>$B760=""</formula>
    </cfRule>
  </conditionalFormatting>
  <conditionalFormatting sqref="I760">
    <cfRule type="expression" dxfId="9496" priority="7470" stopIfTrue="1">
      <formula>$B760=""</formula>
    </cfRule>
  </conditionalFormatting>
  <conditionalFormatting sqref="I760:I764">
    <cfRule type="expression" dxfId="9495" priority="7469" stopIfTrue="1">
      <formula>$B760=""</formula>
    </cfRule>
  </conditionalFormatting>
  <conditionalFormatting sqref="I760:I764">
    <cfRule type="expression" dxfId="9494" priority="7468" stopIfTrue="1">
      <formula>$B760=""</formula>
    </cfRule>
  </conditionalFormatting>
  <conditionalFormatting sqref="I760:I764">
    <cfRule type="expression" dxfId="9493" priority="7467" stopIfTrue="1">
      <formula>$B760=""</formula>
    </cfRule>
  </conditionalFormatting>
  <conditionalFormatting sqref="I760:I764">
    <cfRule type="expression" dxfId="9492" priority="7466" stopIfTrue="1">
      <formula>$B760=""</formula>
    </cfRule>
  </conditionalFormatting>
  <conditionalFormatting sqref="I760:I764">
    <cfRule type="expression" dxfId="9491" priority="7465" stopIfTrue="1">
      <formula>$B760=""</formula>
    </cfRule>
  </conditionalFormatting>
  <conditionalFormatting sqref="I760:I764">
    <cfRule type="expression" dxfId="9490" priority="7464" stopIfTrue="1">
      <formula>$B760=""</formula>
    </cfRule>
  </conditionalFormatting>
  <conditionalFormatting sqref="I760:I764">
    <cfRule type="expression" dxfId="9489" priority="7463" stopIfTrue="1">
      <formula>$B760=""</formula>
    </cfRule>
  </conditionalFormatting>
  <conditionalFormatting sqref="I760:I764">
    <cfRule type="expression" dxfId="9488" priority="7462" stopIfTrue="1">
      <formula>$B760=""</formula>
    </cfRule>
  </conditionalFormatting>
  <conditionalFormatting sqref="I760:I764">
    <cfRule type="expression" dxfId="9487" priority="7461" stopIfTrue="1">
      <formula>$B760=""</formula>
    </cfRule>
  </conditionalFormatting>
  <conditionalFormatting sqref="I760:I764">
    <cfRule type="expression" dxfId="9486" priority="7460" stopIfTrue="1">
      <formula>$B760=""</formula>
    </cfRule>
  </conditionalFormatting>
  <conditionalFormatting sqref="I760:I764">
    <cfRule type="expression" dxfId="9485" priority="7459" stopIfTrue="1">
      <formula>$B760=""</formula>
    </cfRule>
  </conditionalFormatting>
  <conditionalFormatting sqref="I760:I764">
    <cfRule type="expression" dxfId="9484" priority="7458" stopIfTrue="1">
      <formula>$B760=""</formula>
    </cfRule>
  </conditionalFormatting>
  <conditionalFormatting sqref="I760:I764">
    <cfRule type="expression" dxfId="9483" priority="7457" stopIfTrue="1">
      <formula>$B760=""</formula>
    </cfRule>
  </conditionalFormatting>
  <conditionalFormatting sqref="I760:I764">
    <cfRule type="expression" dxfId="9482" priority="7456" stopIfTrue="1">
      <formula>$B760=""</formula>
    </cfRule>
  </conditionalFormatting>
  <conditionalFormatting sqref="I760:I764">
    <cfRule type="expression" dxfId="9481" priority="7455" stopIfTrue="1">
      <formula>$B760=""</formula>
    </cfRule>
  </conditionalFormatting>
  <conditionalFormatting sqref="I760:I764">
    <cfRule type="expression" dxfId="9480" priority="7454" stopIfTrue="1">
      <formula>$B760=""</formula>
    </cfRule>
  </conditionalFormatting>
  <conditionalFormatting sqref="I760:I764">
    <cfRule type="expression" dxfId="9479" priority="7453" stopIfTrue="1">
      <formula>$B760=""</formula>
    </cfRule>
  </conditionalFormatting>
  <conditionalFormatting sqref="I760:I764">
    <cfRule type="expression" dxfId="9478" priority="7452" stopIfTrue="1">
      <formula>$B760=""</formula>
    </cfRule>
  </conditionalFormatting>
  <conditionalFormatting sqref="I760:I764">
    <cfRule type="expression" dxfId="9477" priority="7451" stopIfTrue="1">
      <formula>$B760=""</formula>
    </cfRule>
  </conditionalFormatting>
  <conditionalFormatting sqref="D762:H764">
    <cfRule type="expression" dxfId="9476" priority="7450" stopIfTrue="1">
      <formula>$B762=""</formula>
    </cfRule>
  </conditionalFormatting>
  <conditionalFormatting sqref="I760:I764">
    <cfRule type="expression" dxfId="9475" priority="7449" stopIfTrue="1">
      <formula>$B760=""</formula>
    </cfRule>
  </conditionalFormatting>
  <conditionalFormatting sqref="I760:I764">
    <cfRule type="expression" dxfId="9474" priority="7448" stopIfTrue="1">
      <formula>$B760=""</formula>
    </cfRule>
  </conditionalFormatting>
  <conditionalFormatting sqref="I760:I764">
    <cfRule type="expression" dxfId="9473" priority="7447" stopIfTrue="1">
      <formula>$B760=""</formula>
    </cfRule>
  </conditionalFormatting>
  <conditionalFormatting sqref="J760:M764">
    <cfRule type="expression" dxfId="9472" priority="7446" stopIfTrue="1">
      <formula>$B760=""</formula>
    </cfRule>
  </conditionalFormatting>
  <conditionalFormatting sqref="D760:M764">
    <cfRule type="expression" dxfId="9471" priority="7445" stopIfTrue="1">
      <formula>$B760=""</formula>
    </cfRule>
  </conditionalFormatting>
  <conditionalFormatting sqref="D760:M764">
    <cfRule type="expression" dxfId="9470" priority="7444" stopIfTrue="1">
      <formula>$B760=""</formula>
    </cfRule>
  </conditionalFormatting>
  <conditionalFormatting sqref="I760:I764">
    <cfRule type="expression" dxfId="9469" priority="7443" stopIfTrue="1">
      <formula>$B760=""</formula>
    </cfRule>
  </conditionalFormatting>
  <conditionalFormatting sqref="D760:H760">
    <cfRule type="expression" dxfId="9468" priority="7442" stopIfTrue="1">
      <formula>$B760=""</formula>
    </cfRule>
  </conditionalFormatting>
  <conditionalFormatting sqref="D761:H764">
    <cfRule type="expression" dxfId="9467" priority="7441" stopIfTrue="1">
      <formula>$B761=""</formula>
    </cfRule>
  </conditionalFormatting>
  <conditionalFormatting sqref="J760:M763">
    <cfRule type="expression" dxfId="9466" priority="7440" stopIfTrue="1">
      <formula>$B760=""</formula>
    </cfRule>
  </conditionalFormatting>
  <conditionalFormatting sqref="J764:M764">
    <cfRule type="expression" dxfId="9465" priority="7439" stopIfTrue="1">
      <formula>$B764=""</formula>
    </cfRule>
  </conditionalFormatting>
  <conditionalFormatting sqref="D760:H761">
    <cfRule type="expression" dxfId="9464" priority="7438" stopIfTrue="1">
      <formula>$B760=""</formula>
    </cfRule>
  </conditionalFormatting>
  <conditionalFormatting sqref="J760:M763">
    <cfRule type="expression" dxfId="9463" priority="7437" stopIfTrue="1">
      <formula>$B760=""</formula>
    </cfRule>
  </conditionalFormatting>
  <conditionalFormatting sqref="J764:M764">
    <cfRule type="expression" dxfId="9462" priority="7436" stopIfTrue="1">
      <formula>$B764=""</formula>
    </cfRule>
  </conditionalFormatting>
  <conditionalFormatting sqref="I760:I764">
    <cfRule type="expression" dxfId="9461" priority="7435" stopIfTrue="1">
      <formula>$B760=""</formula>
    </cfRule>
  </conditionalFormatting>
  <conditionalFormatting sqref="I760:I764">
    <cfRule type="expression" dxfId="9460" priority="7434" stopIfTrue="1">
      <formula>$B760=""</formula>
    </cfRule>
  </conditionalFormatting>
  <conditionalFormatting sqref="I760:I764">
    <cfRule type="expression" dxfId="9459" priority="7433" stopIfTrue="1">
      <formula>$B760=""</formula>
    </cfRule>
  </conditionalFormatting>
  <conditionalFormatting sqref="I760:I764">
    <cfRule type="expression" dxfId="9458" priority="7432" stopIfTrue="1">
      <formula>$B760=""</formula>
    </cfRule>
  </conditionalFormatting>
  <conditionalFormatting sqref="I760:I764">
    <cfRule type="expression" dxfId="9457" priority="7431" stopIfTrue="1">
      <formula>$B760=""</formula>
    </cfRule>
  </conditionalFormatting>
  <conditionalFormatting sqref="I760:I764">
    <cfRule type="expression" dxfId="9456" priority="7430" stopIfTrue="1">
      <formula>$B760=""</formula>
    </cfRule>
  </conditionalFormatting>
  <conditionalFormatting sqref="I760:I764">
    <cfRule type="expression" dxfId="9455" priority="7429" stopIfTrue="1">
      <formula>$B760=""</formula>
    </cfRule>
  </conditionalFormatting>
  <conditionalFormatting sqref="I760:I764">
    <cfRule type="expression" dxfId="9454" priority="7428" stopIfTrue="1">
      <formula>$B760=""</formula>
    </cfRule>
  </conditionalFormatting>
  <conditionalFormatting sqref="I760:I764">
    <cfRule type="expression" dxfId="9453" priority="7427" stopIfTrue="1">
      <formula>$B760=""</formula>
    </cfRule>
  </conditionalFormatting>
  <conditionalFormatting sqref="I760:I764">
    <cfRule type="expression" dxfId="9452" priority="7426" stopIfTrue="1">
      <formula>$B760=""</formula>
    </cfRule>
  </conditionalFormatting>
  <conditionalFormatting sqref="I760:I764">
    <cfRule type="expression" dxfId="9451" priority="7425" stopIfTrue="1">
      <formula>$B760=""</formula>
    </cfRule>
  </conditionalFormatting>
  <conditionalFormatting sqref="I760:I764">
    <cfRule type="expression" dxfId="9450" priority="7424" stopIfTrue="1">
      <formula>$B760=""</formula>
    </cfRule>
  </conditionalFormatting>
  <conditionalFormatting sqref="I760:I764">
    <cfRule type="expression" dxfId="9449" priority="7423" stopIfTrue="1">
      <formula>$B760=""</formula>
    </cfRule>
  </conditionalFormatting>
  <conditionalFormatting sqref="D757:H760">
    <cfRule type="expression" dxfId="9448" priority="7422" stopIfTrue="1">
      <formula>$B757=""</formula>
    </cfRule>
  </conditionalFormatting>
  <conditionalFormatting sqref="J757:M760">
    <cfRule type="expression" dxfId="9447" priority="7421" stopIfTrue="1">
      <formula>$B757=""</formula>
    </cfRule>
  </conditionalFormatting>
  <conditionalFormatting sqref="D757:M760">
    <cfRule type="expression" dxfId="9446" priority="7420" stopIfTrue="1">
      <formula>$B757=""</formula>
    </cfRule>
  </conditionalFormatting>
  <conditionalFormatting sqref="D757:M760">
    <cfRule type="expression" dxfId="9445" priority="7419" stopIfTrue="1">
      <formula>$B757=""</formula>
    </cfRule>
  </conditionalFormatting>
  <conditionalFormatting sqref="I757:I760">
    <cfRule type="expression" dxfId="9444" priority="7418" stopIfTrue="1">
      <formula>$B757=""</formula>
    </cfRule>
  </conditionalFormatting>
  <conditionalFormatting sqref="D757:H760">
    <cfRule type="expression" dxfId="9443" priority="7417" stopIfTrue="1">
      <formula>$B757=""</formula>
    </cfRule>
  </conditionalFormatting>
  <conditionalFormatting sqref="J757:M758">
    <cfRule type="expression" dxfId="9442" priority="7416" stopIfTrue="1">
      <formula>$B757=""</formula>
    </cfRule>
  </conditionalFormatting>
  <conditionalFormatting sqref="J757:M757">
    <cfRule type="expression" dxfId="9441" priority="7415" stopIfTrue="1">
      <formula>$B757=""</formula>
    </cfRule>
  </conditionalFormatting>
  <conditionalFormatting sqref="I758">
    <cfRule type="expression" dxfId="9440" priority="7414" stopIfTrue="1">
      <formula>$B758=""</formula>
    </cfRule>
  </conditionalFormatting>
  <conditionalFormatting sqref="I758">
    <cfRule type="expression" dxfId="9439" priority="7413" stopIfTrue="1">
      <formula>$B758=""</formula>
    </cfRule>
  </conditionalFormatting>
  <conditionalFormatting sqref="I758">
    <cfRule type="expression" dxfId="9438" priority="7412" stopIfTrue="1">
      <formula>$B758=""</formula>
    </cfRule>
  </conditionalFormatting>
  <conditionalFormatting sqref="D758:H758">
    <cfRule type="expression" dxfId="9437" priority="7411" stopIfTrue="1">
      <formula>$B758=""</formula>
    </cfRule>
  </conditionalFormatting>
  <conditionalFormatting sqref="J758:M758">
    <cfRule type="expression" dxfId="9436" priority="7410" stopIfTrue="1">
      <formula>$B758=""</formula>
    </cfRule>
  </conditionalFormatting>
  <conditionalFormatting sqref="I758">
    <cfRule type="expression" dxfId="9435" priority="7409" stopIfTrue="1">
      <formula>$B758=""</formula>
    </cfRule>
  </conditionalFormatting>
  <conditionalFormatting sqref="I758">
    <cfRule type="expression" dxfId="9434" priority="7408" stopIfTrue="1">
      <formula>$B758=""</formula>
    </cfRule>
  </conditionalFormatting>
  <conditionalFormatting sqref="J758:M758">
    <cfRule type="expression" dxfId="9433" priority="7407" stopIfTrue="1">
      <formula>$B758=""</formula>
    </cfRule>
  </conditionalFormatting>
  <conditionalFormatting sqref="J759:M760">
    <cfRule type="expression" dxfId="9432" priority="7406" stopIfTrue="1">
      <formula>$B759=""</formula>
    </cfRule>
  </conditionalFormatting>
  <conditionalFormatting sqref="J758:M758">
    <cfRule type="expression" dxfId="9431" priority="7405" stopIfTrue="1">
      <formula>$B758=""</formula>
    </cfRule>
  </conditionalFormatting>
  <conditionalFormatting sqref="J759:M759">
    <cfRule type="expression" dxfId="9430" priority="7404" stopIfTrue="1">
      <formula>$B759=""</formula>
    </cfRule>
  </conditionalFormatting>
  <conditionalFormatting sqref="I760">
    <cfRule type="expression" dxfId="9429" priority="7403" stopIfTrue="1">
      <formula>$B760=""</formula>
    </cfRule>
  </conditionalFormatting>
  <conditionalFormatting sqref="I760">
    <cfRule type="expression" dxfId="9428" priority="7402" stopIfTrue="1">
      <formula>$B760=""</formula>
    </cfRule>
  </conditionalFormatting>
  <conditionalFormatting sqref="I760">
    <cfRule type="expression" dxfId="9427" priority="7401" stopIfTrue="1">
      <formula>$B760=""</formula>
    </cfRule>
  </conditionalFormatting>
  <conditionalFormatting sqref="D760:H760">
    <cfRule type="expression" dxfId="9426" priority="7400" stopIfTrue="1">
      <formula>$B760=""</formula>
    </cfRule>
  </conditionalFormatting>
  <conditionalFormatting sqref="J760:M760">
    <cfRule type="expression" dxfId="9425" priority="7399" stopIfTrue="1">
      <formula>$B760=""</formula>
    </cfRule>
  </conditionalFormatting>
  <conditionalFormatting sqref="I760">
    <cfRule type="expression" dxfId="9424" priority="7398" stopIfTrue="1">
      <formula>$B760=""</formula>
    </cfRule>
  </conditionalFormatting>
  <conditionalFormatting sqref="I760">
    <cfRule type="expression" dxfId="9423" priority="7397" stopIfTrue="1">
      <formula>$B760=""</formula>
    </cfRule>
  </conditionalFormatting>
  <conditionalFormatting sqref="I760:I764">
    <cfRule type="expression" dxfId="9422" priority="7396" stopIfTrue="1">
      <formula>$B760=""</formula>
    </cfRule>
  </conditionalFormatting>
  <conditionalFormatting sqref="I760:I764">
    <cfRule type="expression" dxfId="9421" priority="7395" stopIfTrue="1">
      <formula>$B760=""</formula>
    </cfRule>
  </conditionalFormatting>
  <conditionalFormatting sqref="I760:I764">
    <cfRule type="expression" dxfId="9420" priority="7394" stopIfTrue="1">
      <formula>$B760=""</formula>
    </cfRule>
  </conditionalFormatting>
  <conditionalFormatting sqref="I760:I764">
    <cfRule type="expression" dxfId="9419" priority="7393" stopIfTrue="1">
      <formula>$B760=""</formula>
    </cfRule>
  </conditionalFormatting>
  <conditionalFormatting sqref="I760:I764">
    <cfRule type="expression" dxfId="9418" priority="7392" stopIfTrue="1">
      <formula>$B760=""</formula>
    </cfRule>
  </conditionalFormatting>
  <conditionalFormatting sqref="I760:I764">
    <cfRule type="expression" dxfId="9417" priority="7391" stopIfTrue="1">
      <formula>$B760=""</formula>
    </cfRule>
  </conditionalFormatting>
  <conditionalFormatting sqref="I760:I764">
    <cfRule type="expression" dxfId="9416" priority="7390" stopIfTrue="1">
      <formula>$B760=""</formula>
    </cfRule>
  </conditionalFormatting>
  <conditionalFormatting sqref="I760:I764">
    <cfRule type="expression" dxfId="9415" priority="7389" stopIfTrue="1">
      <formula>$B760=""</formula>
    </cfRule>
  </conditionalFormatting>
  <conditionalFormatting sqref="I760:I764">
    <cfRule type="expression" dxfId="9414" priority="7388" stopIfTrue="1">
      <formula>$B760=""</formula>
    </cfRule>
  </conditionalFormatting>
  <conditionalFormatting sqref="I760:I764">
    <cfRule type="expression" dxfId="9413" priority="7387" stopIfTrue="1">
      <formula>$B760=""</formula>
    </cfRule>
  </conditionalFormatting>
  <conditionalFormatting sqref="I760:I764">
    <cfRule type="expression" dxfId="9412" priority="7386" stopIfTrue="1">
      <formula>$B760=""</formula>
    </cfRule>
  </conditionalFormatting>
  <conditionalFormatting sqref="I760:I764">
    <cfRule type="expression" dxfId="9411" priority="7385" stopIfTrue="1">
      <formula>$B760=""</formula>
    </cfRule>
  </conditionalFormatting>
  <conditionalFormatting sqref="I760:I764">
    <cfRule type="expression" dxfId="9410" priority="7384" stopIfTrue="1">
      <formula>$B760=""</formula>
    </cfRule>
  </conditionalFormatting>
  <conditionalFormatting sqref="I760:I764">
    <cfRule type="expression" dxfId="9409" priority="7383" stopIfTrue="1">
      <formula>$B760=""</formula>
    </cfRule>
  </conditionalFormatting>
  <conditionalFormatting sqref="I760:I764">
    <cfRule type="expression" dxfId="9408" priority="7382" stopIfTrue="1">
      <formula>$B760=""</formula>
    </cfRule>
  </conditionalFormatting>
  <conditionalFormatting sqref="I760:I764">
    <cfRule type="expression" dxfId="9407" priority="7381" stopIfTrue="1">
      <formula>$B760=""</formula>
    </cfRule>
  </conditionalFormatting>
  <conditionalFormatting sqref="I760:I764">
    <cfRule type="expression" dxfId="9406" priority="7380" stopIfTrue="1">
      <formula>$B760=""</formula>
    </cfRule>
  </conditionalFormatting>
  <conditionalFormatting sqref="I760:I764">
    <cfRule type="expression" dxfId="9405" priority="7379" stopIfTrue="1">
      <formula>$B760=""</formula>
    </cfRule>
  </conditionalFormatting>
  <conditionalFormatting sqref="I760:I764">
    <cfRule type="expression" dxfId="9404" priority="7378" stopIfTrue="1">
      <formula>$B760=""</formula>
    </cfRule>
  </conditionalFormatting>
  <conditionalFormatting sqref="D762:H764">
    <cfRule type="expression" dxfId="9403" priority="7377" stopIfTrue="1">
      <formula>$B762=""</formula>
    </cfRule>
  </conditionalFormatting>
  <conditionalFormatting sqref="I760:I764">
    <cfRule type="expression" dxfId="9402" priority="7376" stopIfTrue="1">
      <formula>$B760=""</formula>
    </cfRule>
  </conditionalFormatting>
  <conditionalFormatting sqref="I760:I764">
    <cfRule type="expression" dxfId="9401" priority="7375" stopIfTrue="1">
      <formula>$B760=""</formula>
    </cfRule>
  </conditionalFormatting>
  <conditionalFormatting sqref="I760:I764">
    <cfRule type="expression" dxfId="9400" priority="7374" stopIfTrue="1">
      <formula>$B760=""</formula>
    </cfRule>
  </conditionalFormatting>
  <conditionalFormatting sqref="J760:M764">
    <cfRule type="expression" dxfId="9399" priority="7373" stopIfTrue="1">
      <formula>$B760=""</formula>
    </cfRule>
  </conditionalFormatting>
  <conditionalFormatting sqref="D760:M764">
    <cfRule type="expression" dxfId="9398" priority="7372" stopIfTrue="1">
      <formula>$B760=""</formula>
    </cfRule>
  </conditionalFormatting>
  <conditionalFormatting sqref="D760:M764">
    <cfRule type="expression" dxfId="9397" priority="7371" stopIfTrue="1">
      <formula>$B760=""</formula>
    </cfRule>
  </conditionalFormatting>
  <conditionalFormatting sqref="I760:I764">
    <cfRule type="expression" dxfId="9396" priority="7370" stopIfTrue="1">
      <formula>$B760=""</formula>
    </cfRule>
  </conditionalFormatting>
  <conditionalFormatting sqref="D760:H760">
    <cfRule type="expression" dxfId="9395" priority="7369" stopIfTrue="1">
      <formula>$B760=""</formula>
    </cfRule>
  </conditionalFormatting>
  <conditionalFormatting sqref="D761:H764">
    <cfRule type="expression" dxfId="9394" priority="7368" stopIfTrue="1">
      <formula>$B761=""</formula>
    </cfRule>
  </conditionalFormatting>
  <conditionalFormatting sqref="J760:M763">
    <cfRule type="expression" dxfId="9393" priority="7367" stopIfTrue="1">
      <formula>$B760=""</formula>
    </cfRule>
  </conditionalFormatting>
  <conditionalFormatting sqref="J764:M764">
    <cfRule type="expression" dxfId="9392" priority="7366" stopIfTrue="1">
      <formula>$B764=""</formula>
    </cfRule>
  </conditionalFormatting>
  <conditionalFormatting sqref="D760:H761">
    <cfRule type="expression" dxfId="9391" priority="7365" stopIfTrue="1">
      <formula>$B760=""</formula>
    </cfRule>
  </conditionalFormatting>
  <conditionalFormatting sqref="J760:M763">
    <cfRule type="expression" dxfId="9390" priority="7364" stopIfTrue="1">
      <formula>$B760=""</formula>
    </cfRule>
  </conditionalFormatting>
  <conditionalFormatting sqref="J764:M764">
    <cfRule type="expression" dxfId="9389" priority="7363" stopIfTrue="1">
      <formula>$B764=""</formula>
    </cfRule>
  </conditionalFormatting>
  <conditionalFormatting sqref="I760:I764">
    <cfRule type="expression" dxfId="9388" priority="7362" stopIfTrue="1">
      <formula>$B760=""</formula>
    </cfRule>
  </conditionalFormatting>
  <conditionalFormatting sqref="I760:I764">
    <cfRule type="expression" dxfId="9387" priority="7361" stopIfTrue="1">
      <formula>$B760=""</formula>
    </cfRule>
  </conditionalFormatting>
  <conditionalFormatting sqref="I760:I764">
    <cfRule type="expression" dxfId="9386" priority="7360" stopIfTrue="1">
      <formula>$B760=""</formula>
    </cfRule>
  </conditionalFormatting>
  <conditionalFormatting sqref="I760:I764">
    <cfRule type="expression" dxfId="9385" priority="7359" stopIfTrue="1">
      <formula>$B760=""</formula>
    </cfRule>
  </conditionalFormatting>
  <conditionalFormatting sqref="I760:I764">
    <cfRule type="expression" dxfId="9384" priority="7358" stopIfTrue="1">
      <formula>$B760=""</formula>
    </cfRule>
  </conditionalFormatting>
  <conditionalFormatting sqref="I760:I764">
    <cfRule type="expression" dxfId="9383" priority="7357" stopIfTrue="1">
      <formula>$B760=""</formula>
    </cfRule>
  </conditionalFormatting>
  <conditionalFormatting sqref="I760:I764">
    <cfRule type="expression" dxfId="9382" priority="7356" stopIfTrue="1">
      <formula>$B760=""</formula>
    </cfRule>
  </conditionalFormatting>
  <conditionalFormatting sqref="I760:I764">
    <cfRule type="expression" dxfId="9381" priority="7355" stopIfTrue="1">
      <formula>$B760=""</formula>
    </cfRule>
  </conditionalFormatting>
  <conditionalFormatting sqref="I760:I764">
    <cfRule type="expression" dxfId="9380" priority="7354" stopIfTrue="1">
      <formula>$B760=""</formula>
    </cfRule>
  </conditionalFormatting>
  <conditionalFormatting sqref="I760:I764">
    <cfRule type="expression" dxfId="9379" priority="7353" stopIfTrue="1">
      <formula>$B760=""</formula>
    </cfRule>
  </conditionalFormatting>
  <conditionalFormatting sqref="I760:I764">
    <cfRule type="expression" dxfId="9378" priority="7352" stopIfTrue="1">
      <formula>$B760=""</formula>
    </cfRule>
  </conditionalFormatting>
  <conditionalFormatting sqref="I760:I764">
    <cfRule type="expression" dxfId="9377" priority="7351" stopIfTrue="1">
      <formula>$B760=""</formula>
    </cfRule>
  </conditionalFormatting>
  <conditionalFormatting sqref="I760:I764">
    <cfRule type="expression" dxfId="9376" priority="7350" stopIfTrue="1">
      <formula>$B760=""</formula>
    </cfRule>
  </conditionalFormatting>
  <conditionalFormatting sqref="K757:K764">
    <cfRule type="expression" dxfId="9375" priority="7349" stopIfTrue="1">
      <formula>$B757=""</formula>
    </cfRule>
  </conditionalFormatting>
  <conditionalFormatting sqref="K757:K764">
    <cfRule type="expression" dxfId="9374" priority="7348" stopIfTrue="1">
      <formula>$B757=""</formula>
    </cfRule>
  </conditionalFormatting>
  <conditionalFormatting sqref="K757:K764">
    <cfRule type="expression" dxfId="9373" priority="7347" stopIfTrue="1">
      <formula>$B757=""</formula>
    </cfRule>
  </conditionalFormatting>
  <conditionalFormatting sqref="K757:K764">
    <cfRule type="expression" dxfId="9372" priority="7346" stopIfTrue="1">
      <formula>$B757=""</formula>
    </cfRule>
  </conditionalFormatting>
  <conditionalFormatting sqref="K757:K764">
    <cfRule type="expression" dxfId="9371" priority="7345" stopIfTrue="1">
      <formula>$B757=""</formula>
    </cfRule>
  </conditionalFormatting>
  <conditionalFormatting sqref="K757:K764">
    <cfRule type="expression" dxfId="9370" priority="7344" stopIfTrue="1">
      <formula>$B757=""</formula>
    </cfRule>
  </conditionalFormatting>
  <conditionalFormatting sqref="K757:K764">
    <cfRule type="expression" dxfId="9369" priority="7343" stopIfTrue="1">
      <formula>$B757=""</formula>
    </cfRule>
  </conditionalFormatting>
  <conditionalFormatting sqref="K757:K764">
    <cfRule type="expression" dxfId="9368" priority="7342" stopIfTrue="1">
      <formula>$B757=""</formula>
    </cfRule>
  </conditionalFormatting>
  <conditionalFormatting sqref="K757:K764">
    <cfRule type="expression" dxfId="9367" priority="7341" stopIfTrue="1">
      <formula>$B757=""</formula>
    </cfRule>
  </conditionalFormatting>
  <conditionalFormatting sqref="K757:K764">
    <cfRule type="expression" dxfId="9366" priority="7340" stopIfTrue="1">
      <formula>$B757=""</formula>
    </cfRule>
  </conditionalFormatting>
  <conditionalFormatting sqref="K757:K764">
    <cfRule type="expression" dxfId="9365" priority="7339" stopIfTrue="1">
      <formula>$B757=""</formula>
    </cfRule>
  </conditionalFormatting>
  <conditionalFormatting sqref="K757:K764">
    <cfRule type="expression" dxfId="9364" priority="7338" stopIfTrue="1">
      <formula>$B757=""</formula>
    </cfRule>
  </conditionalFormatting>
  <conditionalFormatting sqref="K757:K764">
    <cfRule type="expression" dxfId="9363" priority="7337" stopIfTrue="1">
      <formula>$B757=""</formula>
    </cfRule>
  </conditionalFormatting>
  <conditionalFormatting sqref="K757:K764">
    <cfRule type="expression" dxfId="9362" priority="7336" stopIfTrue="1">
      <formula>$B757=""</formula>
    </cfRule>
  </conditionalFormatting>
  <conditionalFormatting sqref="K757:K764">
    <cfRule type="expression" dxfId="9361" priority="7335" stopIfTrue="1">
      <formula>$B757=""</formula>
    </cfRule>
  </conditionalFormatting>
  <conditionalFormatting sqref="K757:K764">
    <cfRule type="expression" dxfId="9360" priority="7334" stopIfTrue="1">
      <formula>$B757=""</formula>
    </cfRule>
  </conditionalFormatting>
  <conditionalFormatting sqref="K757:K764">
    <cfRule type="expression" dxfId="9359" priority="7333" stopIfTrue="1">
      <formula>$B757=""</formula>
    </cfRule>
  </conditionalFormatting>
  <conditionalFormatting sqref="K757:K764">
    <cfRule type="expression" dxfId="9358" priority="7332" stopIfTrue="1">
      <formula>$B757=""</formula>
    </cfRule>
  </conditionalFormatting>
  <conditionalFormatting sqref="K757:K764">
    <cfRule type="expression" dxfId="9357" priority="7331" stopIfTrue="1">
      <formula>$B757=""</formula>
    </cfRule>
  </conditionalFormatting>
  <conditionalFormatting sqref="K757:K764">
    <cfRule type="expression" dxfId="9356" priority="7330" stopIfTrue="1">
      <formula>$B757=""</formula>
    </cfRule>
  </conditionalFormatting>
  <conditionalFormatting sqref="K761:K762">
    <cfRule type="expression" dxfId="9355" priority="7298" stopIfTrue="1">
      <formula>$B761=""</formula>
    </cfRule>
  </conditionalFormatting>
  <conditionalFormatting sqref="K761:K762">
    <cfRule type="expression" dxfId="9354" priority="7296" stopIfTrue="1">
      <formula>$B761=""</formula>
    </cfRule>
  </conditionalFormatting>
  <conditionalFormatting sqref="K761:K762">
    <cfRule type="expression" dxfId="9353" priority="7291" stopIfTrue="1">
      <formula>$B761=""</formula>
    </cfRule>
  </conditionalFormatting>
  <conditionalFormatting sqref="K761:K762">
    <cfRule type="expression" dxfId="9352" priority="7289" stopIfTrue="1">
      <formula>$B761=""</formula>
    </cfRule>
  </conditionalFormatting>
  <conditionalFormatting sqref="K761:K762">
    <cfRule type="expression" dxfId="9351" priority="7288" stopIfTrue="1">
      <formula>$B761=""</formula>
    </cfRule>
  </conditionalFormatting>
  <conditionalFormatting sqref="K761:K762">
    <cfRule type="expression" dxfId="9350" priority="7287" stopIfTrue="1">
      <formula>$B761=""</formula>
    </cfRule>
  </conditionalFormatting>
  <conditionalFormatting sqref="K761:K762">
    <cfRule type="expression" dxfId="9349" priority="7286" stopIfTrue="1">
      <formula>$B761=""</formula>
    </cfRule>
  </conditionalFormatting>
  <conditionalFormatting sqref="K761:K762">
    <cfRule type="expression" dxfId="9348" priority="7285" stopIfTrue="1">
      <formula>$B761=""</formula>
    </cfRule>
  </conditionalFormatting>
  <conditionalFormatting sqref="K761:K762">
    <cfRule type="expression" dxfId="9347" priority="7284" stopIfTrue="1">
      <formula>$B761=""</formula>
    </cfRule>
  </conditionalFormatting>
  <conditionalFormatting sqref="K761:K762">
    <cfRule type="expression" dxfId="9346" priority="7283" stopIfTrue="1">
      <formula>$B761=""</formula>
    </cfRule>
  </conditionalFormatting>
  <conditionalFormatting sqref="K761:K762">
    <cfRule type="expression" dxfId="9345" priority="7282" stopIfTrue="1">
      <formula>$B761=""</formula>
    </cfRule>
  </conditionalFormatting>
  <conditionalFormatting sqref="K761:K762">
    <cfRule type="expression" dxfId="9344" priority="7281" stopIfTrue="1">
      <formula>$B761=""</formula>
    </cfRule>
  </conditionalFormatting>
  <conditionalFormatting sqref="K761:K762">
    <cfRule type="expression" dxfId="9343" priority="7280" stopIfTrue="1">
      <formula>$B761=""</formula>
    </cfRule>
  </conditionalFormatting>
  <conditionalFormatting sqref="K761:K762">
    <cfRule type="expression" dxfId="9342" priority="7279" stopIfTrue="1">
      <formula>$B761=""</formula>
    </cfRule>
  </conditionalFormatting>
  <conditionalFormatting sqref="K763:K764">
    <cfRule type="expression" dxfId="9341" priority="7257" stopIfTrue="1">
      <formula>$B763=""</formula>
    </cfRule>
  </conditionalFormatting>
  <conditionalFormatting sqref="K763:K764">
    <cfRule type="expression" dxfId="9340" priority="7255" stopIfTrue="1">
      <formula>$B763=""</formula>
    </cfRule>
  </conditionalFormatting>
  <conditionalFormatting sqref="K763">
    <cfRule type="expression" dxfId="9339" priority="7254" stopIfTrue="1">
      <formula>$B763=""</formula>
    </cfRule>
  </conditionalFormatting>
  <conditionalFormatting sqref="K764">
    <cfRule type="expression" dxfId="9338" priority="7253" stopIfTrue="1">
      <formula>$B764=""</formula>
    </cfRule>
  </conditionalFormatting>
  <conditionalFormatting sqref="I755:I761">
    <cfRule type="expression" dxfId="9337" priority="7252" stopIfTrue="1">
      <formula>$B755=""</formula>
    </cfRule>
  </conditionalFormatting>
  <conditionalFormatting sqref="I755:I761">
    <cfRule type="expression" dxfId="9336" priority="7251" stopIfTrue="1">
      <formula>$B755=""</formula>
    </cfRule>
  </conditionalFormatting>
  <conditionalFormatting sqref="I755:I761">
    <cfRule type="expression" dxfId="9335" priority="7250" stopIfTrue="1">
      <formula>$B755=""</formula>
    </cfRule>
  </conditionalFormatting>
  <conditionalFormatting sqref="I755:I761">
    <cfRule type="expression" dxfId="9334" priority="7249" stopIfTrue="1">
      <formula>$B755=""</formula>
    </cfRule>
  </conditionalFormatting>
  <conditionalFormatting sqref="I755:I761">
    <cfRule type="expression" dxfId="9333" priority="7248" stopIfTrue="1">
      <formula>$B755=""</formula>
    </cfRule>
  </conditionalFormatting>
  <conditionalFormatting sqref="I755:I761">
    <cfRule type="expression" dxfId="9332" priority="7247" stopIfTrue="1">
      <formula>$B755=""</formula>
    </cfRule>
  </conditionalFormatting>
  <conditionalFormatting sqref="I755:I761">
    <cfRule type="expression" dxfId="9331" priority="7246" stopIfTrue="1">
      <formula>$B755=""</formula>
    </cfRule>
  </conditionalFormatting>
  <conditionalFormatting sqref="I755:I761">
    <cfRule type="expression" dxfId="9330" priority="7245" stopIfTrue="1">
      <formula>$B755=""</formula>
    </cfRule>
  </conditionalFormatting>
  <conditionalFormatting sqref="I755:I761">
    <cfRule type="expression" dxfId="9329" priority="7244" stopIfTrue="1">
      <formula>$B755=""</formula>
    </cfRule>
  </conditionalFormatting>
  <conditionalFormatting sqref="I755:I761">
    <cfRule type="expression" dxfId="9328" priority="7243" stopIfTrue="1">
      <formula>$B755=""</formula>
    </cfRule>
  </conditionalFormatting>
  <conditionalFormatting sqref="I755:I761">
    <cfRule type="expression" dxfId="9327" priority="7242" stopIfTrue="1">
      <formula>$B755=""</formula>
    </cfRule>
  </conditionalFormatting>
  <conditionalFormatting sqref="I755:I761">
    <cfRule type="expression" dxfId="9326" priority="7241" stopIfTrue="1">
      <formula>$B755=""</formula>
    </cfRule>
  </conditionalFormatting>
  <conditionalFormatting sqref="I755:I761">
    <cfRule type="expression" dxfId="9325" priority="7240" stopIfTrue="1">
      <formula>$B755=""</formula>
    </cfRule>
  </conditionalFormatting>
  <conditionalFormatting sqref="I755:I761">
    <cfRule type="expression" dxfId="9324" priority="7239" stopIfTrue="1">
      <formula>$B755=""</formula>
    </cfRule>
  </conditionalFormatting>
  <conditionalFormatting sqref="I755:I761">
    <cfRule type="expression" dxfId="9323" priority="7238" stopIfTrue="1">
      <formula>$B755=""</formula>
    </cfRule>
  </conditionalFormatting>
  <conditionalFormatting sqref="I755:I761">
    <cfRule type="expression" dxfId="9322" priority="7237" stopIfTrue="1">
      <formula>$B755=""</formula>
    </cfRule>
  </conditionalFormatting>
  <conditionalFormatting sqref="I755:I761">
    <cfRule type="expression" dxfId="9321" priority="7236" stopIfTrue="1">
      <formula>$B755=""</formula>
    </cfRule>
  </conditionalFormatting>
  <conditionalFormatting sqref="I755:I761">
    <cfRule type="expression" dxfId="9320" priority="7235" stopIfTrue="1">
      <formula>$B755=""</formula>
    </cfRule>
  </conditionalFormatting>
  <conditionalFormatting sqref="I755:I761">
    <cfRule type="expression" dxfId="9319" priority="7234" stopIfTrue="1">
      <formula>$B755=""</formula>
    </cfRule>
  </conditionalFormatting>
  <conditionalFormatting sqref="I755:I761">
    <cfRule type="expression" dxfId="9318" priority="7233" stopIfTrue="1">
      <formula>$B755=""</formula>
    </cfRule>
  </conditionalFormatting>
  <conditionalFormatting sqref="K798:K801">
    <cfRule type="expression" dxfId="9317" priority="7068" stopIfTrue="1">
      <formula>$B798=""</formula>
    </cfRule>
  </conditionalFormatting>
  <conditionalFormatting sqref="K798:K801">
    <cfRule type="expression" dxfId="9316" priority="7067" stopIfTrue="1">
      <formula>$B798=""</formula>
    </cfRule>
  </conditionalFormatting>
  <conditionalFormatting sqref="K798:K801">
    <cfRule type="expression" dxfId="9315" priority="7066" stopIfTrue="1">
      <formula>$B798=""</formula>
    </cfRule>
  </conditionalFormatting>
  <conditionalFormatting sqref="K798:K801">
    <cfRule type="expression" dxfId="9314" priority="7065" stopIfTrue="1">
      <formula>$B798=""</formula>
    </cfRule>
  </conditionalFormatting>
  <conditionalFormatting sqref="K798:K801">
    <cfRule type="expression" dxfId="9313" priority="7064" stopIfTrue="1">
      <formula>$B798=""</formula>
    </cfRule>
  </conditionalFormatting>
  <conditionalFormatting sqref="K798:K801">
    <cfRule type="expression" dxfId="9312" priority="7063" stopIfTrue="1">
      <formula>$B798=""</formula>
    </cfRule>
  </conditionalFormatting>
  <conditionalFormatting sqref="K798:K801">
    <cfRule type="expression" dxfId="9311" priority="7062" stopIfTrue="1">
      <formula>$B798=""</formula>
    </cfRule>
  </conditionalFormatting>
  <conditionalFormatting sqref="K798:K801">
    <cfRule type="expression" dxfId="9310" priority="7061" stopIfTrue="1">
      <formula>$B798=""</formula>
    </cfRule>
  </conditionalFormatting>
  <conditionalFormatting sqref="K798:K801">
    <cfRule type="expression" dxfId="9309" priority="7060" stopIfTrue="1">
      <formula>$B798=""</formula>
    </cfRule>
  </conditionalFormatting>
  <conditionalFormatting sqref="K798:K801">
    <cfRule type="expression" dxfId="9308" priority="7059" stopIfTrue="1">
      <formula>$B798=""</formula>
    </cfRule>
  </conditionalFormatting>
  <conditionalFormatting sqref="K798:K801">
    <cfRule type="expression" dxfId="9307" priority="7058" stopIfTrue="1">
      <formula>$B798=""</formula>
    </cfRule>
  </conditionalFormatting>
  <conditionalFormatting sqref="K798:K801">
    <cfRule type="expression" dxfId="9306" priority="7057" stopIfTrue="1">
      <formula>$B798=""</formula>
    </cfRule>
  </conditionalFormatting>
  <conditionalFormatting sqref="K798:K801">
    <cfRule type="expression" dxfId="9305" priority="7056" stopIfTrue="1">
      <formula>$B798=""</formula>
    </cfRule>
  </conditionalFormatting>
  <conditionalFormatting sqref="K798:K801">
    <cfRule type="expression" dxfId="9304" priority="7055" stopIfTrue="1">
      <formula>$B798=""</formula>
    </cfRule>
  </conditionalFormatting>
  <conditionalFormatting sqref="K798:K801">
    <cfRule type="expression" dxfId="9303" priority="7054" stopIfTrue="1">
      <formula>$B798=""</formula>
    </cfRule>
  </conditionalFormatting>
  <conditionalFormatting sqref="K798:K801 M798:M801">
    <cfRule type="expression" dxfId="9302" priority="7053" stopIfTrue="1">
      <formula>$B798=""</formula>
    </cfRule>
  </conditionalFormatting>
  <conditionalFormatting sqref="K798:K801 M798:M801">
    <cfRule type="expression" dxfId="9301" priority="7052" stopIfTrue="1">
      <formula>$B798=""</formula>
    </cfRule>
  </conditionalFormatting>
  <conditionalFormatting sqref="K798:K801 M798:M801">
    <cfRule type="expression" dxfId="9300" priority="7051" stopIfTrue="1">
      <formula>$B798=""</formula>
    </cfRule>
  </conditionalFormatting>
  <conditionalFormatting sqref="K798:K801 M798:M801">
    <cfRule type="expression" dxfId="9299" priority="7050" stopIfTrue="1">
      <formula>$B798=""</formula>
    </cfRule>
  </conditionalFormatting>
  <conditionalFormatting sqref="K798:K801 M798:M801">
    <cfRule type="expression" dxfId="9298" priority="7049" stopIfTrue="1">
      <formula>$B798=""</formula>
    </cfRule>
  </conditionalFormatting>
  <conditionalFormatting sqref="K798">
    <cfRule type="expression" dxfId="9297" priority="7048" stopIfTrue="1">
      <formula>$B798=""</formula>
    </cfRule>
  </conditionalFormatting>
  <conditionalFormatting sqref="K798">
    <cfRule type="expression" dxfId="9296" priority="7047" stopIfTrue="1">
      <formula>$B798=""</formula>
    </cfRule>
  </conditionalFormatting>
  <conditionalFormatting sqref="K798:K801">
    <cfRule type="expression" dxfId="9295" priority="7046" stopIfTrue="1">
      <formula>$B798=""</formula>
    </cfRule>
  </conditionalFormatting>
  <conditionalFormatting sqref="K798:K801">
    <cfRule type="expression" dxfId="9294" priority="7045" stopIfTrue="1">
      <formula>$B798=""</formula>
    </cfRule>
  </conditionalFormatting>
  <conditionalFormatting sqref="K798:K801">
    <cfRule type="expression" dxfId="9293" priority="7044" stopIfTrue="1">
      <formula>$B798=""</formula>
    </cfRule>
  </conditionalFormatting>
  <conditionalFormatting sqref="K798:K801">
    <cfRule type="expression" dxfId="9292" priority="7043" stopIfTrue="1">
      <formula>$B798=""</formula>
    </cfRule>
  </conditionalFormatting>
  <conditionalFormatting sqref="K798:K801">
    <cfRule type="expression" dxfId="9291" priority="7042" stopIfTrue="1">
      <formula>$B798=""</formula>
    </cfRule>
  </conditionalFormatting>
  <conditionalFormatting sqref="I798:I804">
    <cfRule type="expression" dxfId="9290" priority="7041" stopIfTrue="1">
      <formula>$B798=""</formula>
    </cfRule>
  </conditionalFormatting>
  <conditionalFormatting sqref="I798:I804">
    <cfRule type="expression" dxfId="9289" priority="7040" stopIfTrue="1">
      <formula>$B798=""</formula>
    </cfRule>
  </conditionalFormatting>
  <conditionalFormatting sqref="I798:I804">
    <cfRule type="expression" dxfId="9288" priority="7039" stopIfTrue="1">
      <formula>$B798=""</formula>
    </cfRule>
  </conditionalFormatting>
  <conditionalFormatting sqref="J798:M798">
    <cfRule type="expression" dxfId="9287" priority="7038" stopIfTrue="1">
      <formula>$B798=""</formula>
    </cfRule>
  </conditionalFormatting>
  <conditionalFormatting sqref="J798:M798 I798:I804">
    <cfRule type="expression" dxfId="9286" priority="7037" stopIfTrue="1">
      <formula>$B798=""</formula>
    </cfRule>
  </conditionalFormatting>
  <conditionalFormatting sqref="J798:M798 I798:I804">
    <cfRule type="expression" dxfId="9285" priority="7036" stopIfTrue="1">
      <formula>$B798=""</formula>
    </cfRule>
  </conditionalFormatting>
  <conditionalFormatting sqref="I798:I804">
    <cfRule type="expression" dxfId="9284" priority="7035" stopIfTrue="1">
      <formula>$B798=""</formula>
    </cfRule>
  </conditionalFormatting>
  <conditionalFormatting sqref="J798:M798">
    <cfRule type="expression" dxfId="9283" priority="7034" stopIfTrue="1">
      <formula>$B798=""</formula>
    </cfRule>
  </conditionalFormatting>
  <conditionalFormatting sqref="J798:M798">
    <cfRule type="expression" dxfId="9282" priority="7033" stopIfTrue="1">
      <formula>$B798=""</formula>
    </cfRule>
  </conditionalFormatting>
  <conditionalFormatting sqref="J798:M801">
    <cfRule type="expression" dxfId="9281" priority="7032" stopIfTrue="1">
      <formula>$B798=""</formula>
    </cfRule>
  </conditionalFormatting>
  <conditionalFormatting sqref="I798:I801">
    <cfRule type="expression" dxfId="9280" priority="7031" stopIfTrue="1">
      <formula>$B798=""</formula>
    </cfRule>
  </conditionalFormatting>
  <conditionalFormatting sqref="D800:H801">
    <cfRule type="expression" dxfId="9279" priority="7030" stopIfTrue="1">
      <formula>$B800=""</formula>
    </cfRule>
  </conditionalFormatting>
  <conditionalFormatting sqref="J798:M801">
    <cfRule type="expression" dxfId="9278" priority="7029" stopIfTrue="1">
      <formula>$B798=""</formula>
    </cfRule>
  </conditionalFormatting>
  <conditionalFormatting sqref="D799:H800">
    <cfRule type="expression" dxfId="9277" priority="7028" stopIfTrue="1">
      <formula>$B799=""</formula>
    </cfRule>
  </conditionalFormatting>
  <conditionalFormatting sqref="J799:M801">
    <cfRule type="expression" dxfId="9276" priority="7027" stopIfTrue="1">
      <formula>$B799=""</formula>
    </cfRule>
  </conditionalFormatting>
  <conditionalFormatting sqref="I798:I804">
    <cfRule type="expression" dxfId="9275" priority="7026" stopIfTrue="1">
      <formula>$B798=""</formula>
    </cfRule>
  </conditionalFormatting>
  <conditionalFormatting sqref="I798:I804">
    <cfRule type="expression" dxfId="9274" priority="7025" stopIfTrue="1">
      <formula>$B798=""</formula>
    </cfRule>
  </conditionalFormatting>
  <conditionalFormatting sqref="I798:I804">
    <cfRule type="expression" dxfId="9273" priority="7024" stopIfTrue="1">
      <formula>$B798=""</formula>
    </cfRule>
  </conditionalFormatting>
  <conditionalFormatting sqref="I798:I804">
    <cfRule type="expression" dxfId="9272" priority="7023" stopIfTrue="1">
      <formula>$B798=""</formula>
    </cfRule>
  </conditionalFormatting>
  <conditionalFormatting sqref="I798:I804">
    <cfRule type="expression" dxfId="9271" priority="7022" stopIfTrue="1">
      <formula>$B798=""</formula>
    </cfRule>
  </conditionalFormatting>
  <conditionalFormatting sqref="I799:I801">
    <cfRule type="expression" dxfId="9270" priority="7021" stopIfTrue="1">
      <formula>$B799=""</formula>
    </cfRule>
  </conditionalFormatting>
  <conditionalFormatting sqref="I799:I801">
    <cfRule type="expression" dxfId="9269" priority="7020" stopIfTrue="1">
      <formula>$B799=""</formula>
    </cfRule>
  </conditionalFormatting>
  <conditionalFormatting sqref="I799:I801">
    <cfRule type="expression" dxfId="9268" priority="7019" stopIfTrue="1">
      <formula>$B799=""</formula>
    </cfRule>
  </conditionalFormatting>
  <conditionalFormatting sqref="I798:I804">
    <cfRule type="expression" dxfId="9267" priority="7018" stopIfTrue="1">
      <formula>$B798=""</formula>
    </cfRule>
  </conditionalFormatting>
  <conditionalFormatting sqref="I798:I804">
    <cfRule type="expression" dxfId="9266" priority="7017" stopIfTrue="1">
      <formula>$B798=""</formula>
    </cfRule>
  </conditionalFormatting>
  <conditionalFormatting sqref="I798:I804">
    <cfRule type="expression" dxfId="9265" priority="7016" stopIfTrue="1">
      <formula>$B798=""</formula>
    </cfRule>
  </conditionalFormatting>
  <conditionalFormatting sqref="I798:I804">
    <cfRule type="expression" dxfId="9264" priority="7015" stopIfTrue="1">
      <formula>$B798=""</formula>
    </cfRule>
  </conditionalFormatting>
  <conditionalFormatting sqref="I798:I804">
    <cfRule type="expression" dxfId="9263" priority="7014" stopIfTrue="1">
      <formula>$B798=""</formula>
    </cfRule>
  </conditionalFormatting>
  <conditionalFormatting sqref="I798:I804">
    <cfRule type="expression" dxfId="9262" priority="7013" stopIfTrue="1">
      <formula>$B798=""</formula>
    </cfRule>
  </conditionalFormatting>
  <conditionalFormatting sqref="I798:I804">
    <cfRule type="expression" dxfId="9261" priority="7012" stopIfTrue="1">
      <formula>$B798=""</formula>
    </cfRule>
  </conditionalFormatting>
  <conditionalFormatting sqref="I798:I804">
    <cfRule type="expression" dxfId="9260" priority="7011" stopIfTrue="1">
      <formula>$B798=""</formula>
    </cfRule>
  </conditionalFormatting>
  <conditionalFormatting sqref="I798:I804">
    <cfRule type="expression" dxfId="9259" priority="7010" stopIfTrue="1">
      <formula>$B798=""</formula>
    </cfRule>
  </conditionalFormatting>
  <conditionalFormatting sqref="I798:I804">
    <cfRule type="expression" dxfId="9258" priority="7009" stopIfTrue="1">
      <formula>$B798=""</formula>
    </cfRule>
  </conditionalFormatting>
  <conditionalFormatting sqref="I798:I804">
    <cfRule type="expression" dxfId="9257" priority="7008" stopIfTrue="1">
      <formula>$B798=""</formula>
    </cfRule>
  </conditionalFormatting>
  <conditionalFormatting sqref="J798:M798">
    <cfRule type="expression" dxfId="9256" priority="7007" stopIfTrue="1">
      <formula>$B798=""</formula>
    </cfRule>
  </conditionalFormatting>
  <conditionalFormatting sqref="J798:M798 I798:I804">
    <cfRule type="expression" dxfId="9255" priority="7006" stopIfTrue="1">
      <formula>$B798=""</formula>
    </cfRule>
  </conditionalFormatting>
  <conditionalFormatting sqref="J798:M798 I798:I804">
    <cfRule type="expression" dxfId="9254" priority="7005" stopIfTrue="1">
      <formula>$B798=""</formula>
    </cfRule>
  </conditionalFormatting>
  <conditionalFormatting sqref="I798:I804">
    <cfRule type="expression" dxfId="9253" priority="7004" stopIfTrue="1">
      <formula>$B798=""</formula>
    </cfRule>
  </conditionalFormatting>
  <conditionalFormatting sqref="J798:M798">
    <cfRule type="expression" dxfId="9252" priority="7003" stopIfTrue="1">
      <formula>$B798=""</formula>
    </cfRule>
  </conditionalFormatting>
  <conditionalFormatting sqref="J798:M798">
    <cfRule type="expression" dxfId="9251" priority="7002" stopIfTrue="1">
      <formula>$B798=""</formula>
    </cfRule>
  </conditionalFormatting>
  <conditionalFormatting sqref="J798:M801">
    <cfRule type="expression" dxfId="9250" priority="7001" stopIfTrue="1">
      <formula>$B798=""</formula>
    </cfRule>
  </conditionalFormatting>
  <conditionalFormatting sqref="I798:I801">
    <cfRule type="expression" dxfId="9249" priority="7000" stopIfTrue="1">
      <formula>$B798=""</formula>
    </cfRule>
  </conditionalFormatting>
  <conditionalFormatting sqref="D800:H801">
    <cfRule type="expression" dxfId="9248" priority="6999" stopIfTrue="1">
      <formula>$B800=""</formula>
    </cfRule>
  </conditionalFormatting>
  <conditionalFormatting sqref="J798:M801">
    <cfRule type="expression" dxfId="9247" priority="6998" stopIfTrue="1">
      <formula>$B798=""</formula>
    </cfRule>
  </conditionalFormatting>
  <conditionalFormatting sqref="D799:H800">
    <cfRule type="expression" dxfId="9246" priority="6997" stopIfTrue="1">
      <formula>$B799=""</formula>
    </cfRule>
  </conditionalFormatting>
  <conditionalFormatting sqref="J799:M801">
    <cfRule type="expression" dxfId="9245" priority="6996" stopIfTrue="1">
      <formula>$B799=""</formula>
    </cfRule>
  </conditionalFormatting>
  <conditionalFormatting sqref="I798:I804">
    <cfRule type="expression" dxfId="9244" priority="6995" stopIfTrue="1">
      <formula>$B798=""</formula>
    </cfRule>
  </conditionalFormatting>
  <conditionalFormatting sqref="I798:I804">
    <cfRule type="expression" dxfId="9243" priority="6994" stopIfTrue="1">
      <formula>$B798=""</formula>
    </cfRule>
  </conditionalFormatting>
  <conditionalFormatting sqref="I798:I804">
    <cfRule type="expression" dxfId="9242" priority="6993" stopIfTrue="1">
      <formula>$B798=""</formula>
    </cfRule>
  </conditionalFormatting>
  <conditionalFormatting sqref="I798:I804">
    <cfRule type="expression" dxfId="9241" priority="6992" stopIfTrue="1">
      <formula>$B798=""</formula>
    </cfRule>
  </conditionalFormatting>
  <conditionalFormatting sqref="I798:I804">
    <cfRule type="expression" dxfId="9240" priority="6991" stopIfTrue="1">
      <formula>$B798=""</formula>
    </cfRule>
  </conditionalFormatting>
  <conditionalFormatting sqref="I799:I801">
    <cfRule type="expression" dxfId="9239" priority="6990" stopIfTrue="1">
      <formula>$B799=""</formula>
    </cfRule>
  </conditionalFormatting>
  <conditionalFormatting sqref="I799:I801">
    <cfRule type="expression" dxfId="9238" priority="6989" stopIfTrue="1">
      <formula>$B799=""</formula>
    </cfRule>
  </conditionalFormatting>
  <conditionalFormatting sqref="I799:I801">
    <cfRule type="expression" dxfId="9237" priority="6988" stopIfTrue="1">
      <formula>$B799=""</formula>
    </cfRule>
  </conditionalFormatting>
  <conditionalFormatting sqref="I798:I804">
    <cfRule type="expression" dxfId="9236" priority="6987" stopIfTrue="1">
      <formula>$B798=""</formula>
    </cfRule>
  </conditionalFormatting>
  <conditionalFormatting sqref="I798:I804">
    <cfRule type="expression" dxfId="9235" priority="6986" stopIfTrue="1">
      <formula>$B798=""</formula>
    </cfRule>
  </conditionalFormatting>
  <conditionalFormatting sqref="I798:I804">
    <cfRule type="expression" dxfId="9234" priority="6985" stopIfTrue="1">
      <formula>$B798=""</formula>
    </cfRule>
  </conditionalFormatting>
  <conditionalFormatting sqref="I798:I804">
    <cfRule type="expression" dxfId="9233" priority="6984" stopIfTrue="1">
      <formula>$B798=""</formula>
    </cfRule>
  </conditionalFormatting>
  <conditionalFormatting sqref="I798:I804">
    <cfRule type="expression" dxfId="9232" priority="6983" stopIfTrue="1">
      <formula>$B798=""</formula>
    </cfRule>
  </conditionalFormatting>
  <conditionalFormatting sqref="I798:I804">
    <cfRule type="expression" dxfId="9231" priority="6982" stopIfTrue="1">
      <formula>$B798=""</formula>
    </cfRule>
  </conditionalFormatting>
  <conditionalFormatting sqref="I798:I804">
    <cfRule type="expression" dxfId="9230" priority="6981" stopIfTrue="1">
      <formula>$B798=""</formula>
    </cfRule>
  </conditionalFormatting>
  <conditionalFormatting sqref="I798:I804">
    <cfRule type="expression" dxfId="9229" priority="6980" stopIfTrue="1">
      <formula>$B798=""</formula>
    </cfRule>
  </conditionalFormatting>
  <conditionalFormatting sqref="K798:K801">
    <cfRule type="expression" dxfId="9228" priority="6979" stopIfTrue="1">
      <formula>$B798=""</formula>
    </cfRule>
  </conditionalFormatting>
  <conditionalFormatting sqref="K798:K801">
    <cfRule type="expression" dxfId="9227" priority="6978" stopIfTrue="1">
      <formula>$B798=""</formula>
    </cfRule>
  </conditionalFormatting>
  <conditionalFormatting sqref="K798:K801">
    <cfRule type="expression" dxfId="9226" priority="6977" stopIfTrue="1">
      <formula>$B798=""</formula>
    </cfRule>
  </conditionalFormatting>
  <conditionalFormatting sqref="K798:K801">
    <cfRule type="expression" dxfId="9225" priority="6976" stopIfTrue="1">
      <formula>$B798=""</formula>
    </cfRule>
  </conditionalFormatting>
  <conditionalFormatting sqref="K798:K801">
    <cfRule type="expression" dxfId="9224" priority="6975" stopIfTrue="1">
      <formula>$B798=""</formula>
    </cfRule>
  </conditionalFormatting>
  <conditionalFormatting sqref="K798:K801">
    <cfRule type="expression" dxfId="9223" priority="6974" stopIfTrue="1">
      <formula>$B798=""</formula>
    </cfRule>
  </conditionalFormatting>
  <conditionalFormatting sqref="K798:K801">
    <cfRule type="expression" dxfId="9222" priority="6973" stopIfTrue="1">
      <formula>$B798=""</formula>
    </cfRule>
  </conditionalFormatting>
  <conditionalFormatting sqref="K798:K801">
    <cfRule type="expression" dxfId="9221" priority="6972" stopIfTrue="1">
      <formula>$B798=""</formula>
    </cfRule>
  </conditionalFormatting>
  <conditionalFormatting sqref="K798:K801">
    <cfRule type="expression" dxfId="9220" priority="6971" stopIfTrue="1">
      <formula>$B798=""</formula>
    </cfRule>
  </conditionalFormatting>
  <conditionalFormatting sqref="K798:K801">
    <cfRule type="expression" dxfId="9219" priority="6970" stopIfTrue="1">
      <formula>$B798=""</formula>
    </cfRule>
  </conditionalFormatting>
  <conditionalFormatting sqref="K798:K801">
    <cfRule type="expression" dxfId="9218" priority="6969" stopIfTrue="1">
      <formula>$B798=""</formula>
    </cfRule>
  </conditionalFormatting>
  <conditionalFormatting sqref="K798:K801">
    <cfRule type="expression" dxfId="9217" priority="6968" stopIfTrue="1">
      <formula>$B798=""</formula>
    </cfRule>
  </conditionalFormatting>
  <conditionalFormatting sqref="K798:K801">
    <cfRule type="expression" dxfId="9216" priority="6967" stopIfTrue="1">
      <formula>$B798=""</formula>
    </cfRule>
  </conditionalFormatting>
  <conditionalFormatting sqref="K798:K801">
    <cfRule type="expression" dxfId="9215" priority="6966" stopIfTrue="1">
      <formula>$B798=""</formula>
    </cfRule>
  </conditionalFormatting>
  <conditionalFormatting sqref="K798:K801">
    <cfRule type="expression" dxfId="9214" priority="6965" stopIfTrue="1">
      <formula>$B798=""</formula>
    </cfRule>
  </conditionalFormatting>
  <conditionalFormatting sqref="K798:K801">
    <cfRule type="expression" dxfId="9213" priority="6964" stopIfTrue="1">
      <formula>$B798=""</formula>
    </cfRule>
  </conditionalFormatting>
  <conditionalFormatting sqref="K798:K801">
    <cfRule type="expression" dxfId="9212" priority="6963" stopIfTrue="1">
      <formula>$B798=""</formula>
    </cfRule>
  </conditionalFormatting>
  <conditionalFormatting sqref="K798:K801">
    <cfRule type="expression" dxfId="9211" priority="6962" stopIfTrue="1">
      <formula>$B798=""</formula>
    </cfRule>
  </conditionalFormatting>
  <conditionalFormatting sqref="K798:K801">
    <cfRule type="expression" dxfId="9210" priority="6961" stopIfTrue="1">
      <formula>$B798=""</formula>
    </cfRule>
  </conditionalFormatting>
  <conditionalFormatting sqref="K798:K801">
    <cfRule type="expression" dxfId="9209" priority="6960" stopIfTrue="1">
      <formula>$B798=""</formula>
    </cfRule>
  </conditionalFormatting>
  <conditionalFormatting sqref="K798:K801">
    <cfRule type="expression" dxfId="9208" priority="6959" stopIfTrue="1">
      <formula>$B798=""</formula>
    </cfRule>
  </conditionalFormatting>
  <conditionalFormatting sqref="K798:K801">
    <cfRule type="expression" dxfId="9207" priority="6958" stopIfTrue="1">
      <formula>$B798=""</formula>
    </cfRule>
  </conditionalFormatting>
  <conditionalFormatting sqref="K798:K801">
    <cfRule type="expression" dxfId="9206" priority="6957" stopIfTrue="1">
      <formula>$B798=""</formula>
    </cfRule>
  </conditionalFormatting>
  <conditionalFormatting sqref="K798:K801">
    <cfRule type="expression" dxfId="9205" priority="6956" stopIfTrue="1">
      <formula>$B798=""</formula>
    </cfRule>
  </conditionalFormatting>
  <conditionalFormatting sqref="K798:K801">
    <cfRule type="expression" dxfId="9204" priority="6955" stopIfTrue="1">
      <formula>$B798=""</formula>
    </cfRule>
  </conditionalFormatting>
  <conditionalFormatting sqref="K798:K801">
    <cfRule type="expression" dxfId="9203" priority="6954" stopIfTrue="1">
      <formula>$B798=""</formula>
    </cfRule>
  </conditionalFormatting>
  <conditionalFormatting sqref="K798:K801">
    <cfRule type="expression" dxfId="9202" priority="6953" stopIfTrue="1">
      <formula>$B798=""</formula>
    </cfRule>
  </conditionalFormatting>
  <conditionalFormatting sqref="D802:M807 I808:I809">
    <cfRule type="expression" dxfId="9201" priority="6952" stopIfTrue="1">
      <formula>$B802=""</formula>
    </cfRule>
  </conditionalFormatting>
  <conditionalFormatting sqref="M802:M807">
    <cfRule type="expression" dxfId="9200" priority="6951" stopIfTrue="1">
      <formula>$B802=""</formula>
    </cfRule>
  </conditionalFormatting>
  <conditionalFormatting sqref="D802:H807">
    <cfRule type="expression" dxfId="9199" priority="6950" stopIfTrue="1">
      <formula>$B802=""</formula>
    </cfRule>
  </conditionalFormatting>
  <conditionalFormatting sqref="K802:K807">
    <cfRule type="expression" dxfId="9198" priority="6949" stopIfTrue="1">
      <formula>$B802=""</formula>
    </cfRule>
  </conditionalFormatting>
  <conditionalFormatting sqref="K802:K807">
    <cfRule type="expression" dxfId="9197" priority="6948" stopIfTrue="1">
      <formula>$B802=""</formula>
    </cfRule>
  </conditionalFormatting>
  <conditionalFormatting sqref="K802:K807">
    <cfRule type="expression" dxfId="9196" priority="6947" stopIfTrue="1">
      <formula>$B802=""</formula>
    </cfRule>
  </conditionalFormatting>
  <conditionalFormatting sqref="K802:K807">
    <cfRule type="expression" dxfId="9195" priority="6946" stopIfTrue="1">
      <formula>$B802=""</formula>
    </cfRule>
  </conditionalFormatting>
  <conditionalFormatting sqref="K802:K807">
    <cfRule type="expression" dxfId="9194" priority="6945" stopIfTrue="1">
      <formula>$B802=""</formula>
    </cfRule>
  </conditionalFormatting>
  <conditionalFormatting sqref="K802:K807">
    <cfRule type="expression" dxfId="9193" priority="6944" stopIfTrue="1">
      <formula>$B802=""</formula>
    </cfRule>
  </conditionalFormatting>
  <conditionalFormatting sqref="J802:J807 L802:M807">
    <cfRule type="expression" dxfId="9192" priority="6943" stopIfTrue="1">
      <formula>$B802=""</formula>
    </cfRule>
  </conditionalFormatting>
  <conditionalFormatting sqref="K802:K807">
    <cfRule type="expression" dxfId="9191" priority="6942" stopIfTrue="1">
      <formula>$B802=""</formula>
    </cfRule>
  </conditionalFormatting>
  <conditionalFormatting sqref="K802:K807">
    <cfRule type="expression" dxfId="9190" priority="6941" stopIfTrue="1">
      <formula>$B802=""</formula>
    </cfRule>
  </conditionalFormatting>
  <conditionalFormatting sqref="K802:K807">
    <cfRule type="expression" dxfId="9189" priority="6940" stopIfTrue="1">
      <formula>$B802=""</formula>
    </cfRule>
  </conditionalFormatting>
  <conditionalFormatting sqref="K802:K807">
    <cfRule type="expression" dxfId="9188" priority="6939" stopIfTrue="1">
      <formula>$B802=""</formula>
    </cfRule>
  </conditionalFormatting>
  <conditionalFormatting sqref="K802:K807">
    <cfRule type="expression" dxfId="9187" priority="6938" stopIfTrue="1">
      <formula>$B802=""</formula>
    </cfRule>
  </conditionalFormatting>
  <conditionalFormatting sqref="K802:K807">
    <cfRule type="expression" dxfId="9186" priority="6937" stopIfTrue="1">
      <formula>$B802=""</formula>
    </cfRule>
  </conditionalFormatting>
  <conditionalFormatting sqref="K802:K807">
    <cfRule type="expression" dxfId="9185" priority="6936" stopIfTrue="1">
      <formula>$B802=""</formula>
    </cfRule>
  </conditionalFormatting>
  <conditionalFormatting sqref="K802:K807">
    <cfRule type="expression" dxfId="9184" priority="6935" stopIfTrue="1">
      <formula>$B802=""</formula>
    </cfRule>
  </conditionalFormatting>
  <conditionalFormatting sqref="K802:K807">
    <cfRule type="expression" dxfId="9183" priority="6934" stopIfTrue="1">
      <formula>$B802=""</formula>
    </cfRule>
  </conditionalFormatting>
  <conditionalFormatting sqref="K802:K807">
    <cfRule type="expression" dxfId="9182" priority="6933" stopIfTrue="1">
      <formula>$B802=""</formula>
    </cfRule>
  </conditionalFormatting>
  <conditionalFormatting sqref="K802:K807">
    <cfRule type="expression" dxfId="9181" priority="6932" stopIfTrue="1">
      <formula>$B802=""</formula>
    </cfRule>
  </conditionalFormatting>
  <conditionalFormatting sqref="K802:K807">
    <cfRule type="expression" dxfId="9180" priority="6931" stopIfTrue="1">
      <formula>$B802=""</formula>
    </cfRule>
  </conditionalFormatting>
  <conditionalFormatting sqref="K802:K807">
    <cfRule type="expression" dxfId="9179" priority="6930" stopIfTrue="1">
      <formula>$B802=""</formula>
    </cfRule>
  </conditionalFormatting>
  <conditionalFormatting sqref="K802:K807">
    <cfRule type="expression" dxfId="9178" priority="6929" stopIfTrue="1">
      <formula>$B802=""</formula>
    </cfRule>
  </conditionalFormatting>
  <conditionalFormatting sqref="K802:K807">
    <cfRule type="expression" dxfId="9177" priority="6928" stopIfTrue="1">
      <formula>$B802=""</formula>
    </cfRule>
  </conditionalFormatting>
  <conditionalFormatting sqref="K802:K807">
    <cfRule type="expression" dxfId="9176" priority="6927" stopIfTrue="1">
      <formula>$B802=""</formula>
    </cfRule>
  </conditionalFormatting>
  <conditionalFormatting sqref="K802:K807">
    <cfRule type="expression" dxfId="9175" priority="6926" stopIfTrue="1">
      <formula>$B802=""</formula>
    </cfRule>
  </conditionalFormatting>
  <conditionalFormatting sqref="K802:K807">
    <cfRule type="expression" dxfId="9174" priority="6925" stopIfTrue="1">
      <formula>$B802=""</formula>
    </cfRule>
  </conditionalFormatting>
  <conditionalFormatting sqref="K802:K807">
    <cfRule type="expression" dxfId="9173" priority="6924" stopIfTrue="1">
      <formula>$B802=""</formula>
    </cfRule>
  </conditionalFormatting>
  <conditionalFormatting sqref="K802:K807">
    <cfRule type="expression" dxfId="9172" priority="6923" stopIfTrue="1">
      <formula>$B802=""</formula>
    </cfRule>
  </conditionalFormatting>
  <conditionalFormatting sqref="K802:K807">
    <cfRule type="expression" dxfId="9171" priority="6922" stopIfTrue="1">
      <formula>$B802=""</formula>
    </cfRule>
  </conditionalFormatting>
  <conditionalFormatting sqref="K802:K807">
    <cfRule type="expression" dxfId="9170" priority="6921" stopIfTrue="1">
      <formula>$B802=""</formula>
    </cfRule>
  </conditionalFormatting>
  <conditionalFormatting sqref="K802:K807">
    <cfRule type="expression" dxfId="9169" priority="6920" stopIfTrue="1">
      <formula>$B802=""</formula>
    </cfRule>
  </conditionalFormatting>
  <conditionalFormatting sqref="K802:K807">
    <cfRule type="expression" dxfId="9168" priority="6919" stopIfTrue="1">
      <formula>$B802=""</formula>
    </cfRule>
  </conditionalFormatting>
  <conditionalFormatting sqref="K802:K807">
    <cfRule type="expression" dxfId="9167" priority="6918" stopIfTrue="1">
      <formula>$B802=""</formula>
    </cfRule>
  </conditionalFormatting>
  <conditionalFormatting sqref="K802:K807">
    <cfRule type="expression" dxfId="9166" priority="6917" stopIfTrue="1">
      <formula>$B802=""</formula>
    </cfRule>
  </conditionalFormatting>
  <conditionalFormatting sqref="K802:K807">
    <cfRule type="expression" dxfId="9165" priority="6916" stopIfTrue="1">
      <formula>$B802=""</formula>
    </cfRule>
  </conditionalFormatting>
  <conditionalFormatting sqref="K802:K807">
    <cfRule type="expression" dxfId="9164" priority="6915" stopIfTrue="1">
      <formula>$B802=""</formula>
    </cfRule>
  </conditionalFormatting>
  <conditionalFormatting sqref="K802:K807">
    <cfRule type="expression" dxfId="9163" priority="6914" stopIfTrue="1">
      <formula>$B802=""</formula>
    </cfRule>
  </conditionalFormatting>
  <conditionalFormatting sqref="K802:K807">
    <cfRule type="expression" dxfId="9162" priority="6913" stopIfTrue="1">
      <formula>$B802=""</formula>
    </cfRule>
  </conditionalFormatting>
  <conditionalFormatting sqref="K802:K807">
    <cfRule type="expression" dxfId="9161" priority="6912" stopIfTrue="1">
      <formula>$B802=""</formula>
    </cfRule>
  </conditionalFormatting>
  <conditionalFormatting sqref="K802:K807">
    <cfRule type="expression" dxfId="9160" priority="6911" stopIfTrue="1">
      <formula>$B802=""</formula>
    </cfRule>
  </conditionalFormatting>
  <conditionalFormatting sqref="K802:K807">
    <cfRule type="expression" dxfId="9159" priority="6910" stopIfTrue="1">
      <formula>$B802=""</formula>
    </cfRule>
  </conditionalFormatting>
  <conditionalFormatting sqref="K802:K807">
    <cfRule type="expression" dxfId="9158" priority="6909" stopIfTrue="1">
      <formula>$B802=""</formula>
    </cfRule>
  </conditionalFormatting>
  <conditionalFormatting sqref="K802:K807">
    <cfRule type="expression" dxfId="9157" priority="6908" stopIfTrue="1">
      <formula>$B802=""</formula>
    </cfRule>
  </conditionalFormatting>
  <conditionalFormatting sqref="K802:K807">
    <cfRule type="expression" dxfId="9156" priority="6907" stopIfTrue="1">
      <formula>$B802=""</formula>
    </cfRule>
  </conditionalFormatting>
  <conditionalFormatting sqref="K802:K807">
    <cfRule type="expression" dxfId="9155" priority="6906" stopIfTrue="1">
      <formula>$B802=""</formula>
    </cfRule>
  </conditionalFormatting>
  <conditionalFormatting sqref="K802:K807">
    <cfRule type="expression" dxfId="9154" priority="6905" stopIfTrue="1">
      <formula>$B802=""</formula>
    </cfRule>
  </conditionalFormatting>
  <conditionalFormatting sqref="K802:K807">
    <cfRule type="expression" dxfId="9153" priority="6904" stopIfTrue="1">
      <formula>$B802=""</formula>
    </cfRule>
  </conditionalFormatting>
  <conditionalFormatting sqref="K802:K807">
    <cfRule type="expression" dxfId="9152" priority="6903" stopIfTrue="1">
      <formula>$B802=""</formula>
    </cfRule>
  </conditionalFormatting>
  <conditionalFormatting sqref="K802:K807">
    <cfRule type="expression" dxfId="9151" priority="6902" stopIfTrue="1">
      <formula>$B802=""</formula>
    </cfRule>
  </conditionalFormatting>
  <conditionalFormatting sqref="K802:K807">
    <cfRule type="expression" dxfId="9150" priority="6901" stopIfTrue="1">
      <formula>$B802=""</formula>
    </cfRule>
  </conditionalFormatting>
  <conditionalFormatting sqref="K802:K807">
    <cfRule type="expression" dxfId="9149" priority="6900" stopIfTrue="1">
      <formula>$B802=""</formula>
    </cfRule>
  </conditionalFormatting>
  <conditionalFormatting sqref="K802:K807">
    <cfRule type="expression" dxfId="9148" priority="6899" stopIfTrue="1">
      <formula>$B802=""</formula>
    </cfRule>
  </conditionalFormatting>
  <conditionalFormatting sqref="K802:K807">
    <cfRule type="expression" dxfId="9147" priority="6898" stopIfTrue="1">
      <formula>$B802=""</formula>
    </cfRule>
  </conditionalFormatting>
  <conditionalFormatting sqref="K802:K807 M802:M807">
    <cfRule type="expression" dxfId="9146" priority="6897" stopIfTrue="1">
      <formula>$B802=""</formula>
    </cfRule>
  </conditionalFormatting>
  <conditionalFormatting sqref="K802:K807 M802:M807">
    <cfRule type="expression" dxfId="9145" priority="6896" stopIfTrue="1">
      <formula>$B802=""</formula>
    </cfRule>
  </conditionalFormatting>
  <conditionalFormatting sqref="K802:K807 M802:M807">
    <cfRule type="expression" dxfId="9144" priority="6895" stopIfTrue="1">
      <formula>$B802=""</formula>
    </cfRule>
  </conditionalFormatting>
  <conditionalFormatting sqref="K802:K807 M802:M807">
    <cfRule type="expression" dxfId="9143" priority="6894" stopIfTrue="1">
      <formula>$B802=""</formula>
    </cfRule>
  </conditionalFormatting>
  <conditionalFormatting sqref="K802">
    <cfRule type="expression" dxfId="9142" priority="6893" stopIfTrue="1">
      <formula>$B802=""</formula>
    </cfRule>
  </conditionalFormatting>
  <conditionalFormatting sqref="K802:K807 M802:M807">
    <cfRule type="expression" dxfId="9141" priority="6892" stopIfTrue="1">
      <formula>$B802=""</formula>
    </cfRule>
  </conditionalFormatting>
  <conditionalFormatting sqref="K802">
    <cfRule type="expression" dxfId="9140" priority="6891" stopIfTrue="1">
      <formula>$B802=""</formula>
    </cfRule>
  </conditionalFormatting>
  <conditionalFormatting sqref="K802">
    <cfRule type="expression" dxfId="9139" priority="6890" stopIfTrue="1">
      <formula>$B802=""</formula>
    </cfRule>
  </conditionalFormatting>
  <conditionalFormatting sqref="K803:K804">
    <cfRule type="expression" dxfId="9138" priority="6889" stopIfTrue="1">
      <formula>$B803=""</formula>
    </cfRule>
  </conditionalFormatting>
  <conditionalFormatting sqref="K802">
    <cfRule type="expression" dxfId="9137" priority="6888" stopIfTrue="1">
      <formula>$B802=""</formula>
    </cfRule>
  </conditionalFormatting>
  <conditionalFormatting sqref="K803">
    <cfRule type="expression" dxfId="9136" priority="6887" stopIfTrue="1">
      <formula>$B803=""</formula>
    </cfRule>
  </conditionalFormatting>
  <conditionalFormatting sqref="K804">
    <cfRule type="expression" dxfId="9135" priority="6886" stopIfTrue="1">
      <formula>$B804=""</formula>
    </cfRule>
  </conditionalFormatting>
  <conditionalFormatting sqref="K804:K807">
    <cfRule type="expression" dxfId="9134" priority="6885" stopIfTrue="1">
      <formula>$B804=""</formula>
    </cfRule>
  </conditionalFormatting>
  <conditionalFormatting sqref="K804:K807">
    <cfRule type="expression" dxfId="9133" priority="6884" stopIfTrue="1">
      <formula>$B804=""</formula>
    </cfRule>
  </conditionalFormatting>
  <conditionalFormatting sqref="K804:K807">
    <cfRule type="expression" dxfId="9132" priority="6883" stopIfTrue="1">
      <formula>$B804=""</formula>
    </cfRule>
  </conditionalFormatting>
  <conditionalFormatting sqref="K804:K807">
    <cfRule type="expression" dxfId="9131" priority="6882" stopIfTrue="1">
      <formula>$B804=""</formula>
    </cfRule>
  </conditionalFormatting>
  <conditionalFormatting sqref="K804:K807">
    <cfRule type="expression" dxfId="9130" priority="6881" stopIfTrue="1">
      <formula>$B804=""</formula>
    </cfRule>
  </conditionalFormatting>
  <conditionalFormatting sqref="K802:K807">
    <cfRule type="expression" dxfId="9129" priority="6880" stopIfTrue="1">
      <formula>$B802=""</formula>
    </cfRule>
  </conditionalFormatting>
  <conditionalFormatting sqref="K802:K807">
    <cfRule type="expression" dxfId="9128" priority="6879" stopIfTrue="1">
      <formula>$B802=""</formula>
    </cfRule>
  </conditionalFormatting>
  <conditionalFormatting sqref="K802:K807">
    <cfRule type="expression" dxfId="9127" priority="6878" stopIfTrue="1">
      <formula>$B802=""</formula>
    </cfRule>
  </conditionalFormatting>
  <conditionalFormatting sqref="K802:K807">
    <cfRule type="expression" dxfId="9126" priority="6877" stopIfTrue="1">
      <formula>$B802=""</formula>
    </cfRule>
  </conditionalFormatting>
  <conditionalFormatting sqref="K802:K807">
    <cfRule type="expression" dxfId="9125" priority="6876" stopIfTrue="1">
      <formula>$B802=""</formula>
    </cfRule>
  </conditionalFormatting>
  <conditionalFormatting sqref="K802:K807">
    <cfRule type="expression" dxfId="9124" priority="6875" stopIfTrue="1">
      <formula>$B802=""</formula>
    </cfRule>
  </conditionalFormatting>
  <conditionalFormatting sqref="K802:K807">
    <cfRule type="expression" dxfId="9123" priority="6874" stopIfTrue="1">
      <formula>$B802=""</formula>
    </cfRule>
  </conditionalFormatting>
  <conditionalFormatting sqref="K802:K807">
    <cfRule type="expression" dxfId="9122" priority="6873" stopIfTrue="1">
      <formula>$B802=""</formula>
    </cfRule>
  </conditionalFormatting>
  <conditionalFormatting sqref="K802:K807">
    <cfRule type="expression" dxfId="9121" priority="6872" stopIfTrue="1">
      <formula>$B802=""</formula>
    </cfRule>
  </conditionalFormatting>
  <conditionalFormatting sqref="K802:K807">
    <cfRule type="expression" dxfId="9120" priority="6871" stopIfTrue="1">
      <formula>$B802=""</formula>
    </cfRule>
  </conditionalFormatting>
  <conditionalFormatting sqref="K802:K807 M802:M807">
    <cfRule type="expression" dxfId="9119" priority="6870" stopIfTrue="1">
      <formula>$B802=""</formula>
    </cfRule>
  </conditionalFormatting>
  <conditionalFormatting sqref="K802:K807 M802:M807">
    <cfRule type="expression" dxfId="9118" priority="6869" stopIfTrue="1">
      <formula>$B802=""</formula>
    </cfRule>
  </conditionalFormatting>
  <conditionalFormatting sqref="K802:K807 M802:M807">
    <cfRule type="expression" dxfId="9117" priority="6868" stopIfTrue="1">
      <formula>$B802=""</formula>
    </cfRule>
  </conditionalFormatting>
  <conditionalFormatting sqref="K802:K807 M802:M807">
    <cfRule type="expression" dxfId="9116" priority="6867" stopIfTrue="1">
      <formula>$B802=""</formula>
    </cfRule>
  </conditionalFormatting>
  <conditionalFormatting sqref="K802">
    <cfRule type="expression" dxfId="9115" priority="6866" stopIfTrue="1">
      <formula>$B802=""</formula>
    </cfRule>
  </conditionalFormatting>
  <conditionalFormatting sqref="K802:K807 M802:M807">
    <cfRule type="expression" dxfId="9114" priority="6865" stopIfTrue="1">
      <formula>$B802=""</formula>
    </cfRule>
  </conditionalFormatting>
  <conditionalFormatting sqref="K802">
    <cfRule type="expression" dxfId="9113" priority="6864" stopIfTrue="1">
      <formula>$B802=""</formula>
    </cfRule>
  </conditionalFormatting>
  <conditionalFormatting sqref="K802">
    <cfRule type="expression" dxfId="9112" priority="6863" stopIfTrue="1">
      <formula>$B802=""</formula>
    </cfRule>
  </conditionalFormatting>
  <conditionalFormatting sqref="K803:K804">
    <cfRule type="expression" dxfId="9111" priority="6862" stopIfTrue="1">
      <formula>$B803=""</formula>
    </cfRule>
  </conditionalFormatting>
  <conditionalFormatting sqref="K802">
    <cfRule type="expression" dxfId="9110" priority="6861" stopIfTrue="1">
      <formula>$B802=""</formula>
    </cfRule>
  </conditionalFormatting>
  <conditionalFormatting sqref="K803">
    <cfRule type="expression" dxfId="9109" priority="6860" stopIfTrue="1">
      <formula>$B803=""</formula>
    </cfRule>
  </conditionalFormatting>
  <conditionalFormatting sqref="K804">
    <cfRule type="expression" dxfId="9108" priority="6859" stopIfTrue="1">
      <formula>$B804=""</formula>
    </cfRule>
  </conditionalFormatting>
  <conditionalFormatting sqref="K804:K807">
    <cfRule type="expression" dxfId="9107" priority="6858" stopIfTrue="1">
      <formula>$B804=""</formula>
    </cfRule>
  </conditionalFormatting>
  <conditionalFormatting sqref="K804:K807">
    <cfRule type="expression" dxfId="9106" priority="6857" stopIfTrue="1">
      <formula>$B804=""</formula>
    </cfRule>
  </conditionalFormatting>
  <conditionalFormatting sqref="K804:K807">
    <cfRule type="expression" dxfId="9105" priority="6856" stopIfTrue="1">
      <formula>$B804=""</formula>
    </cfRule>
  </conditionalFormatting>
  <conditionalFormatting sqref="K804:K807">
    <cfRule type="expression" dxfId="9104" priority="6855" stopIfTrue="1">
      <formula>$B804=""</formula>
    </cfRule>
  </conditionalFormatting>
  <conditionalFormatting sqref="K804:K807">
    <cfRule type="expression" dxfId="9103" priority="6854" stopIfTrue="1">
      <formula>$B804=""</formula>
    </cfRule>
  </conditionalFormatting>
  <conditionalFormatting sqref="I802:I803">
    <cfRule type="expression" dxfId="9102" priority="6853" stopIfTrue="1">
      <formula>$B802=""</formula>
    </cfRule>
  </conditionalFormatting>
  <conditionalFormatting sqref="I802:I803">
    <cfRule type="expression" dxfId="9101" priority="6852" stopIfTrue="1">
      <formula>$B802=""</formula>
    </cfRule>
  </conditionalFormatting>
  <conditionalFormatting sqref="I802:I803">
    <cfRule type="expression" dxfId="9100" priority="6851" stopIfTrue="1">
      <formula>$B802=""</formula>
    </cfRule>
  </conditionalFormatting>
  <conditionalFormatting sqref="I802:I803">
    <cfRule type="expression" dxfId="9099" priority="6850" stopIfTrue="1">
      <formula>$B802=""</formula>
    </cfRule>
  </conditionalFormatting>
  <conditionalFormatting sqref="I802:I803">
    <cfRule type="expression" dxfId="9098" priority="6849" stopIfTrue="1">
      <formula>$B802=""</formula>
    </cfRule>
  </conditionalFormatting>
  <conditionalFormatting sqref="I802:I803">
    <cfRule type="expression" dxfId="9097" priority="6848" stopIfTrue="1">
      <formula>$B802=""</formula>
    </cfRule>
  </conditionalFormatting>
  <conditionalFormatting sqref="I802:I803">
    <cfRule type="expression" dxfId="9096" priority="6847" stopIfTrue="1">
      <formula>$B802=""</formula>
    </cfRule>
  </conditionalFormatting>
  <conditionalFormatting sqref="I802:I803">
    <cfRule type="expression" dxfId="9095" priority="6846" stopIfTrue="1">
      <formula>$B802=""</formula>
    </cfRule>
  </conditionalFormatting>
  <conditionalFormatting sqref="I802:I803">
    <cfRule type="expression" dxfId="9094" priority="6845" stopIfTrue="1">
      <formula>$B802=""</formula>
    </cfRule>
  </conditionalFormatting>
  <conditionalFormatting sqref="I802:I803">
    <cfRule type="expression" dxfId="9093" priority="6844" stopIfTrue="1">
      <formula>$B802=""</formula>
    </cfRule>
  </conditionalFormatting>
  <conditionalFormatting sqref="I802:I803">
    <cfRule type="expression" dxfId="9092" priority="6843" stopIfTrue="1">
      <formula>$B802=""</formula>
    </cfRule>
  </conditionalFormatting>
  <conditionalFormatting sqref="I802:I803">
    <cfRule type="expression" dxfId="9091" priority="6842" stopIfTrue="1">
      <formula>$B802=""</formula>
    </cfRule>
  </conditionalFormatting>
  <conditionalFormatting sqref="I802:I803">
    <cfRule type="expression" dxfId="9090" priority="6841" stopIfTrue="1">
      <formula>$B802=""</formula>
    </cfRule>
  </conditionalFormatting>
  <conditionalFormatting sqref="I802:I803">
    <cfRule type="expression" dxfId="9089" priority="6840" stopIfTrue="1">
      <formula>$B802=""</formula>
    </cfRule>
  </conditionalFormatting>
  <conditionalFormatting sqref="I802:I803">
    <cfRule type="expression" dxfId="9088" priority="6839" stopIfTrue="1">
      <formula>$B802=""</formula>
    </cfRule>
  </conditionalFormatting>
  <conditionalFormatting sqref="I802:I803">
    <cfRule type="expression" dxfId="9087" priority="6838" stopIfTrue="1">
      <formula>$B802=""</formula>
    </cfRule>
  </conditionalFormatting>
  <conditionalFormatting sqref="I802:I803">
    <cfRule type="expression" dxfId="9086" priority="6837" stopIfTrue="1">
      <formula>$B802=""</formula>
    </cfRule>
  </conditionalFormatting>
  <conditionalFormatting sqref="I802:I803">
    <cfRule type="expression" dxfId="9085" priority="6836" stopIfTrue="1">
      <formula>$B802=""</formula>
    </cfRule>
  </conditionalFormatting>
  <conditionalFormatting sqref="I802:I803">
    <cfRule type="expression" dxfId="9084" priority="6835" stopIfTrue="1">
      <formula>$B802=""</formula>
    </cfRule>
  </conditionalFormatting>
  <conditionalFormatting sqref="D802:H807">
    <cfRule type="expression" dxfId="9083" priority="6834" stopIfTrue="1">
      <formula>$B802=""</formula>
    </cfRule>
  </conditionalFormatting>
  <conditionalFormatting sqref="I802:I809">
    <cfRule type="expression" dxfId="9082" priority="6833" stopIfTrue="1">
      <formula>$B802=""</formula>
    </cfRule>
  </conditionalFormatting>
  <conditionalFormatting sqref="I802:I809">
    <cfRule type="expression" dxfId="9081" priority="6832" stopIfTrue="1">
      <formula>$B802=""</formula>
    </cfRule>
  </conditionalFormatting>
  <conditionalFormatting sqref="I802:I809">
    <cfRule type="expression" dxfId="9080" priority="6831" stopIfTrue="1">
      <formula>$B802=""</formula>
    </cfRule>
  </conditionalFormatting>
  <conditionalFormatting sqref="J802:M804">
    <cfRule type="expression" dxfId="9079" priority="6830" stopIfTrue="1">
      <formula>$B802=""</formula>
    </cfRule>
  </conditionalFormatting>
  <conditionalFormatting sqref="D802:M804">
    <cfRule type="expression" dxfId="9078" priority="6829" stopIfTrue="1">
      <formula>$B802=""</formula>
    </cfRule>
  </conditionalFormatting>
  <conditionalFormatting sqref="D802:M804">
    <cfRule type="expression" dxfId="9077" priority="6828" stopIfTrue="1">
      <formula>$B802=""</formula>
    </cfRule>
  </conditionalFormatting>
  <conditionalFormatting sqref="I802:I804">
    <cfRule type="expression" dxfId="9076" priority="6827" stopIfTrue="1">
      <formula>$B802=""</formula>
    </cfRule>
  </conditionalFormatting>
  <conditionalFormatting sqref="D802:H803">
    <cfRule type="expression" dxfId="9075" priority="6826" stopIfTrue="1">
      <formula>$B802=""</formula>
    </cfRule>
  </conditionalFormatting>
  <conditionalFormatting sqref="J802:M803">
    <cfRule type="expression" dxfId="9074" priority="6825" stopIfTrue="1">
      <formula>$B802=""</formula>
    </cfRule>
  </conditionalFormatting>
  <conditionalFormatting sqref="D804:H804">
    <cfRule type="expression" dxfId="9073" priority="6824" stopIfTrue="1">
      <formula>$B804=""</formula>
    </cfRule>
  </conditionalFormatting>
  <conditionalFormatting sqref="J804:M804">
    <cfRule type="expression" dxfId="9072" priority="6823" stopIfTrue="1">
      <formula>$B804=""</formula>
    </cfRule>
  </conditionalFormatting>
  <conditionalFormatting sqref="J802:M802">
    <cfRule type="expression" dxfId="9071" priority="6822" stopIfTrue="1">
      <formula>$B802=""</formula>
    </cfRule>
  </conditionalFormatting>
  <conditionalFormatting sqref="I803">
    <cfRule type="expression" dxfId="9070" priority="6821" stopIfTrue="1">
      <formula>$B803=""</formula>
    </cfRule>
  </conditionalFormatting>
  <conditionalFormatting sqref="I803">
    <cfRule type="expression" dxfId="9069" priority="6820" stopIfTrue="1">
      <formula>$B803=""</formula>
    </cfRule>
  </conditionalFormatting>
  <conditionalFormatting sqref="I803">
    <cfRule type="expression" dxfId="9068" priority="6819" stopIfTrue="1">
      <formula>$B803=""</formula>
    </cfRule>
  </conditionalFormatting>
  <conditionalFormatting sqref="D803:H804">
    <cfRule type="expression" dxfId="9067" priority="6818" stopIfTrue="1">
      <formula>$B803=""</formula>
    </cfRule>
  </conditionalFormatting>
  <conditionalFormatting sqref="J803:M804">
    <cfRule type="expression" dxfId="9066" priority="6817" stopIfTrue="1">
      <formula>$B803=""</formula>
    </cfRule>
  </conditionalFormatting>
  <conditionalFormatting sqref="I803">
    <cfRule type="expression" dxfId="9065" priority="6816" stopIfTrue="1">
      <formula>$B803=""</formula>
    </cfRule>
  </conditionalFormatting>
  <conditionalFormatting sqref="I803">
    <cfRule type="expression" dxfId="9064" priority="6815" stopIfTrue="1">
      <formula>$B803=""</formula>
    </cfRule>
  </conditionalFormatting>
  <conditionalFormatting sqref="J804:M807">
    <cfRule type="expression" dxfId="9063" priority="6814" stopIfTrue="1">
      <formula>$B804=""</formula>
    </cfRule>
  </conditionalFormatting>
  <conditionalFormatting sqref="D804:M807 I808:I809">
    <cfRule type="expression" dxfId="9062" priority="6813" stopIfTrue="1">
      <formula>$B804=""</formula>
    </cfRule>
  </conditionalFormatting>
  <conditionalFormatting sqref="D804:M807 I808:I809">
    <cfRule type="expression" dxfId="9061" priority="6812" stopIfTrue="1">
      <formula>$B804=""</formula>
    </cfRule>
  </conditionalFormatting>
  <conditionalFormatting sqref="I804:I809">
    <cfRule type="expression" dxfId="9060" priority="6811" stopIfTrue="1">
      <formula>$B804=""</formula>
    </cfRule>
  </conditionalFormatting>
  <conditionalFormatting sqref="D804:H805">
    <cfRule type="expression" dxfId="9059" priority="6810" stopIfTrue="1">
      <formula>$B804=""</formula>
    </cfRule>
  </conditionalFormatting>
  <conditionalFormatting sqref="D806:H807">
    <cfRule type="expression" dxfId="9058" priority="6809" stopIfTrue="1">
      <formula>$B806=""</formula>
    </cfRule>
  </conditionalFormatting>
  <conditionalFormatting sqref="J804:M807">
    <cfRule type="expression" dxfId="9057" priority="6808" stopIfTrue="1">
      <formula>$B804=""</formula>
    </cfRule>
  </conditionalFormatting>
  <conditionalFormatting sqref="D805:H806">
    <cfRule type="expression" dxfId="9056" priority="6807" stopIfTrue="1">
      <formula>$B805=""</formula>
    </cfRule>
  </conditionalFormatting>
  <conditionalFormatting sqref="J805:M807">
    <cfRule type="expression" dxfId="9055" priority="6806" stopIfTrue="1">
      <formula>$B805=""</formula>
    </cfRule>
  </conditionalFormatting>
  <conditionalFormatting sqref="I802:I809">
    <cfRule type="expression" dxfId="9054" priority="6805" stopIfTrue="1">
      <formula>$B802=""</formula>
    </cfRule>
  </conditionalFormatting>
  <conditionalFormatting sqref="I802:I809">
    <cfRule type="expression" dxfId="9053" priority="6804" stopIfTrue="1">
      <formula>$B802=""</formula>
    </cfRule>
  </conditionalFormatting>
  <conditionalFormatting sqref="I802:I809">
    <cfRule type="expression" dxfId="9052" priority="6803" stopIfTrue="1">
      <formula>$B802=""</formula>
    </cfRule>
  </conditionalFormatting>
  <conditionalFormatting sqref="I802:I809">
    <cfRule type="expression" dxfId="9051" priority="6802" stopIfTrue="1">
      <formula>$B802=""</formula>
    </cfRule>
  </conditionalFormatting>
  <conditionalFormatting sqref="I802:I809">
    <cfRule type="expression" dxfId="9050" priority="6801" stopIfTrue="1">
      <formula>$B802=""</formula>
    </cfRule>
  </conditionalFormatting>
  <conditionalFormatting sqref="I805:I809">
    <cfRule type="expression" dxfId="9049" priority="6800" stopIfTrue="1">
      <formula>$B805=""</formula>
    </cfRule>
  </conditionalFormatting>
  <conditionalFormatting sqref="I805:I809">
    <cfRule type="expression" dxfId="9048" priority="6799" stopIfTrue="1">
      <formula>$B805=""</formula>
    </cfRule>
  </conditionalFormatting>
  <conditionalFormatting sqref="I805:I809">
    <cfRule type="expression" dxfId="9047" priority="6798" stopIfTrue="1">
      <formula>$B805=""</formula>
    </cfRule>
  </conditionalFormatting>
  <conditionalFormatting sqref="I802:I809">
    <cfRule type="expression" dxfId="9046" priority="6797" stopIfTrue="1">
      <formula>$B802=""</formula>
    </cfRule>
  </conditionalFormatting>
  <conditionalFormatting sqref="I802:I809">
    <cfRule type="expression" dxfId="9045" priority="6796" stopIfTrue="1">
      <formula>$B802=""</formula>
    </cfRule>
  </conditionalFormatting>
  <conditionalFormatting sqref="I802:I809">
    <cfRule type="expression" dxfId="9044" priority="6795" stopIfTrue="1">
      <formula>$B802=""</formula>
    </cfRule>
  </conditionalFormatting>
  <conditionalFormatting sqref="I802:I809">
    <cfRule type="expression" dxfId="9043" priority="6794" stopIfTrue="1">
      <formula>$B802=""</formula>
    </cfRule>
  </conditionalFormatting>
  <conditionalFormatting sqref="I802:I809">
    <cfRule type="expression" dxfId="9042" priority="6793" stopIfTrue="1">
      <formula>$B802=""</formula>
    </cfRule>
  </conditionalFormatting>
  <conditionalFormatting sqref="I802:I809">
    <cfRule type="expression" dxfId="9041" priority="6792" stopIfTrue="1">
      <formula>$B802=""</formula>
    </cfRule>
  </conditionalFormatting>
  <conditionalFormatting sqref="I802:I809">
    <cfRule type="expression" dxfId="9040" priority="6791" stopIfTrue="1">
      <formula>$B802=""</formula>
    </cfRule>
  </conditionalFormatting>
  <conditionalFormatting sqref="I802:I809">
    <cfRule type="expression" dxfId="9039" priority="6790" stopIfTrue="1">
      <formula>$B802=""</formula>
    </cfRule>
  </conditionalFormatting>
  <conditionalFormatting sqref="I802:I803">
    <cfRule type="expression" dxfId="9038" priority="6789" stopIfTrue="1">
      <formula>$B802=""</formula>
    </cfRule>
  </conditionalFormatting>
  <conditionalFormatting sqref="I802:I803">
    <cfRule type="expression" dxfId="9037" priority="6788" stopIfTrue="1">
      <formula>$B802=""</formula>
    </cfRule>
  </conditionalFormatting>
  <conditionalFormatting sqref="I802:I803">
    <cfRule type="expression" dxfId="9036" priority="6787" stopIfTrue="1">
      <formula>$B802=""</formula>
    </cfRule>
  </conditionalFormatting>
  <conditionalFormatting sqref="I802:I803">
    <cfRule type="expression" dxfId="9035" priority="6786" stopIfTrue="1">
      <formula>$B802=""</formula>
    </cfRule>
  </conditionalFormatting>
  <conditionalFormatting sqref="I802:I803">
    <cfRule type="expression" dxfId="9034" priority="6785" stopIfTrue="1">
      <formula>$B802=""</formula>
    </cfRule>
  </conditionalFormatting>
  <conditionalFormatting sqref="I802:I803">
    <cfRule type="expression" dxfId="9033" priority="6784" stopIfTrue="1">
      <formula>$B802=""</formula>
    </cfRule>
  </conditionalFormatting>
  <conditionalFormatting sqref="I802:I803">
    <cfRule type="expression" dxfId="9032" priority="6783" stopIfTrue="1">
      <formula>$B802=""</formula>
    </cfRule>
  </conditionalFormatting>
  <conditionalFormatting sqref="I802:I803">
    <cfRule type="expression" dxfId="9031" priority="6782" stopIfTrue="1">
      <formula>$B802=""</formula>
    </cfRule>
  </conditionalFormatting>
  <conditionalFormatting sqref="I802:I803">
    <cfRule type="expression" dxfId="9030" priority="6781" stopIfTrue="1">
      <formula>$B802=""</formula>
    </cfRule>
  </conditionalFormatting>
  <conditionalFormatting sqref="I802:I803">
    <cfRule type="expression" dxfId="9029" priority="6780" stopIfTrue="1">
      <formula>$B802=""</formula>
    </cfRule>
  </conditionalFormatting>
  <conditionalFormatting sqref="I802:I803">
    <cfRule type="expression" dxfId="9028" priority="6779" stopIfTrue="1">
      <formula>$B802=""</formula>
    </cfRule>
  </conditionalFormatting>
  <conditionalFormatting sqref="I802:I803">
    <cfRule type="expression" dxfId="9027" priority="6778" stopIfTrue="1">
      <formula>$B802=""</formula>
    </cfRule>
  </conditionalFormatting>
  <conditionalFormatting sqref="I802:I803">
    <cfRule type="expression" dxfId="9026" priority="6777" stopIfTrue="1">
      <formula>$B802=""</formula>
    </cfRule>
  </conditionalFormatting>
  <conditionalFormatting sqref="I802:I803">
    <cfRule type="expression" dxfId="9025" priority="6776" stopIfTrue="1">
      <formula>$B802=""</formula>
    </cfRule>
  </conditionalFormatting>
  <conditionalFormatting sqref="I802:I803">
    <cfRule type="expression" dxfId="9024" priority="6775" stopIfTrue="1">
      <formula>$B802=""</formula>
    </cfRule>
  </conditionalFormatting>
  <conditionalFormatting sqref="I802:I803">
    <cfRule type="expression" dxfId="9023" priority="6774" stopIfTrue="1">
      <formula>$B802=""</formula>
    </cfRule>
  </conditionalFormatting>
  <conditionalFormatting sqref="I802:I803">
    <cfRule type="expression" dxfId="9022" priority="6773" stopIfTrue="1">
      <formula>$B802=""</formula>
    </cfRule>
  </conditionalFormatting>
  <conditionalFormatting sqref="I802:I803">
    <cfRule type="expression" dxfId="9021" priority="6772" stopIfTrue="1">
      <formula>$B802=""</formula>
    </cfRule>
  </conditionalFormatting>
  <conditionalFormatting sqref="I802:I803">
    <cfRule type="expression" dxfId="9020" priority="6771" stopIfTrue="1">
      <formula>$B802=""</formula>
    </cfRule>
  </conditionalFormatting>
  <conditionalFormatting sqref="D802:H807">
    <cfRule type="expression" dxfId="9019" priority="6770" stopIfTrue="1">
      <formula>$B802=""</formula>
    </cfRule>
  </conditionalFormatting>
  <conditionalFormatting sqref="I802:I809">
    <cfRule type="expression" dxfId="9018" priority="6769" stopIfTrue="1">
      <formula>$B802=""</formula>
    </cfRule>
  </conditionalFormatting>
  <conditionalFormatting sqref="I802:I809">
    <cfRule type="expression" dxfId="9017" priority="6768" stopIfTrue="1">
      <formula>$B802=""</formula>
    </cfRule>
  </conditionalFormatting>
  <conditionalFormatting sqref="I802:I809">
    <cfRule type="expression" dxfId="9016" priority="6767" stopIfTrue="1">
      <formula>$B802=""</formula>
    </cfRule>
  </conditionalFormatting>
  <conditionalFormatting sqref="J802:M804">
    <cfRule type="expression" dxfId="9015" priority="6766" stopIfTrue="1">
      <formula>$B802=""</formula>
    </cfRule>
  </conditionalFormatting>
  <conditionalFormatting sqref="D802:M804">
    <cfRule type="expression" dxfId="9014" priority="6765" stopIfTrue="1">
      <formula>$B802=""</formula>
    </cfRule>
  </conditionalFormatting>
  <conditionalFormatting sqref="D802:M804">
    <cfRule type="expression" dxfId="9013" priority="6764" stopIfTrue="1">
      <formula>$B802=""</formula>
    </cfRule>
  </conditionalFormatting>
  <conditionalFormatting sqref="I802:I804">
    <cfRule type="expression" dxfId="9012" priority="6763" stopIfTrue="1">
      <formula>$B802=""</formula>
    </cfRule>
  </conditionalFormatting>
  <conditionalFormatting sqref="D802:H803">
    <cfRule type="expression" dxfId="9011" priority="6762" stopIfTrue="1">
      <formula>$B802=""</formula>
    </cfRule>
  </conditionalFormatting>
  <conditionalFormatting sqref="J802:M803">
    <cfRule type="expression" dxfId="9010" priority="6761" stopIfTrue="1">
      <formula>$B802=""</formula>
    </cfRule>
  </conditionalFormatting>
  <conditionalFormatting sqref="D804:H804">
    <cfRule type="expression" dxfId="9009" priority="6760" stopIfTrue="1">
      <formula>$B804=""</formula>
    </cfRule>
  </conditionalFormatting>
  <conditionalFormatting sqref="J804:M804">
    <cfRule type="expression" dxfId="9008" priority="6759" stopIfTrue="1">
      <formula>$B804=""</formula>
    </cfRule>
  </conditionalFormatting>
  <conditionalFormatting sqref="J802:M802">
    <cfRule type="expression" dxfId="9007" priority="6758" stopIfTrue="1">
      <formula>$B802=""</formula>
    </cfRule>
  </conditionalFormatting>
  <conditionalFormatting sqref="I803">
    <cfRule type="expression" dxfId="9006" priority="6757" stopIfTrue="1">
      <formula>$B803=""</formula>
    </cfRule>
  </conditionalFormatting>
  <conditionalFormatting sqref="I803">
    <cfRule type="expression" dxfId="9005" priority="6756" stopIfTrue="1">
      <formula>$B803=""</formula>
    </cfRule>
  </conditionalFormatting>
  <conditionalFormatting sqref="I803">
    <cfRule type="expression" dxfId="9004" priority="6755" stopIfTrue="1">
      <formula>$B803=""</formula>
    </cfRule>
  </conditionalFormatting>
  <conditionalFormatting sqref="D803:H804">
    <cfRule type="expression" dxfId="9003" priority="6754" stopIfTrue="1">
      <formula>$B803=""</formula>
    </cfRule>
  </conditionalFormatting>
  <conditionalFormatting sqref="J803:M804">
    <cfRule type="expression" dxfId="9002" priority="6753" stopIfTrue="1">
      <formula>$B803=""</formula>
    </cfRule>
  </conditionalFormatting>
  <conditionalFormatting sqref="I803">
    <cfRule type="expression" dxfId="9001" priority="6752" stopIfTrue="1">
      <formula>$B803=""</formula>
    </cfRule>
  </conditionalFormatting>
  <conditionalFormatting sqref="I803">
    <cfRule type="expression" dxfId="9000" priority="6751" stopIfTrue="1">
      <formula>$B803=""</formula>
    </cfRule>
  </conditionalFormatting>
  <conditionalFormatting sqref="J804:M807">
    <cfRule type="expression" dxfId="8999" priority="6750" stopIfTrue="1">
      <formula>$B804=""</formula>
    </cfRule>
  </conditionalFormatting>
  <conditionalFormatting sqref="D804:M807 I808:I809">
    <cfRule type="expression" dxfId="8998" priority="6749" stopIfTrue="1">
      <formula>$B804=""</formula>
    </cfRule>
  </conditionalFormatting>
  <conditionalFormatting sqref="D804:M807 I808:I809">
    <cfRule type="expression" dxfId="8997" priority="6748" stopIfTrue="1">
      <formula>$B804=""</formula>
    </cfRule>
  </conditionalFormatting>
  <conditionalFormatting sqref="I804:I809">
    <cfRule type="expression" dxfId="8996" priority="6747" stopIfTrue="1">
      <formula>$B804=""</formula>
    </cfRule>
  </conditionalFormatting>
  <conditionalFormatting sqref="D804:H805">
    <cfRule type="expression" dxfId="8995" priority="6746" stopIfTrue="1">
      <formula>$B804=""</formula>
    </cfRule>
  </conditionalFormatting>
  <conditionalFormatting sqref="D806:H807">
    <cfRule type="expression" dxfId="8994" priority="6745" stopIfTrue="1">
      <formula>$B806=""</formula>
    </cfRule>
  </conditionalFormatting>
  <conditionalFormatting sqref="J804:M807">
    <cfRule type="expression" dxfId="8993" priority="6744" stopIfTrue="1">
      <formula>$B804=""</formula>
    </cfRule>
  </conditionalFormatting>
  <conditionalFormatting sqref="D805:H806">
    <cfRule type="expression" dxfId="8992" priority="6743" stopIfTrue="1">
      <formula>$B805=""</formula>
    </cfRule>
  </conditionalFormatting>
  <conditionalFormatting sqref="J805:M807">
    <cfRule type="expression" dxfId="8991" priority="6742" stopIfTrue="1">
      <formula>$B805=""</formula>
    </cfRule>
  </conditionalFormatting>
  <conditionalFormatting sqref="I802:I809">
    <cfRule type="expression" dxfId="8990" priority="6741" stopIfTrue="1">
      <formula>$B802=""</formula>
    </cfRule>
  </conditionalFormatting>
  <conditionalFormatting sqref="I802:I809">
    <cfRule type="expression" dxfId="8989" priority="6740" stopIfTrue="1">
      <formula>$B802=""</formula>
    </cfRule>
  </conditionalFormatting>
  <conditionalFormatting sqref="I802:I809">
    <cfRule type="expression" dxfId="8988" priority="6739" stopIfTrue="1">
      <formula>$B802=""</formula>
    </cfRule>
  </conditionalFormatting>
  <conditionalFormatting sqref="I802:I809">
    <cfRule type="expression" dxfId="8987" priority="6738" stopIfTrue="1">
      <formula>$B802=""</formula>
    </cfRule>
  </conditionalFormatting>
  <conditionalFormatting sqref="I802:I809">
    <cfRule type="expression" dxfId="8986" priority="6737" stopIfTrue="1">
      <formula>$B802=""</formula>
    </cfRule>
  </conditionalFormatting>
  <conditionalFormatting sqref="I805:I809">
    <cfRule type="expression" dxfId="8985" priority="6736" stopIfTrue="1">
      <formula>$B805=""</formula>
    </cfRule>
  </conditionalFormatting>
  <conditionalFormatting sqref="I805:I809">
    <cfRule type="expression" dxfId="8984" priority="6735" stopIfTrue="1">
      <formula>$B805=""</formula>
    </cfRule>
  </conditionalFormatting>
  <conditionalFormatting sqref="I805:I809">
    <cfRule type="expression" dxfId="8983" priority="6734" stopIfTrue="1">
      <formula>$B805=""</formula>
    </cfRule>
  </conditionalFormatting>
  <conditionalFormatting sqref="I802:I809">
    <cfRule type="expression" dxfId="8982" priority="6733" stopIfTrue="1">
      <formula>$B802=""</formula>
    </cfRule>
  </conditionalFormatting>
  <conditionalFormatting sqref="I802:I809">
    <cfRule type="expression" dxfId="8981" priority="6732" stopIfTrue="1">
      <formula>$B802=""</formula>
    </cfRule>
  </conditionalFormatting>
  <conditionalFormatting sqref="I802:I809">
    <cfRule type="expression" dxfId="8980" priority="6731" stopIfTrue="1">
      <formula>$B802=""</formula>
    </cfRule>
  </conditionalFormatting>
  <conditionalFormatting sqref="I802:I809">
    <cfRule type="expression" dxfId="8979" priority="6730" stopIfTrue="1">
      <formula>$B802=""</formula>
    </cfRule>
  </conditionalFormatting>
  <conditionalFormatting sqref="I802:I809">
    <cfRule type="expression" dxfId="8978" priority="6729" stopIfTrue="1">
      <formula>$B802=""</formula>
    </cfRule>
  </conditionalFormatting>
  <conditionalFormatting sqref="I802:I809">
    <cfRule type="expression" dxfId="8977" priority="6728" stopIfTrue="1">
      <formula>$B802=""</formula>
    </cfRule>
  </conditionalFormatting>
  <conditionalFormatting sqref="I802:I809">
    <cfRule type="expression" dxfId="8976" priority="6727" stopIfTrue="1">
      <formula>$B802=""</formula>
    </cfRule>
  </conditionalFormatting>
  <conditionalFormatting sqref="I802:I809">
    <cfRule type="expression" dxfId="8975" priority="6726" stopIfTrue="1">
      <formula>$B802=""</formula>
    </cfRule>
  </conditionalFormatting>
  <conditionalFormatting sqref="K802:K807">
    <cfRule type="expression" dxfId="8974" priority="6725" stopIfTrue="1">
      <formula>$B802=""</formula>
    </cfRule>
  </conditionalFormatting>
  <conditionalFormatting sqref="K802:K807">
    <cfRule type="expression" dxfId="8973" priority="6724" stopIfTrue="1">
      <formula>$B802=""</formula>
    </cfRule>
  </conditionalFormatting>
  <conditionalFormatting sqref="K802:K807">
    <cfRule type="expression" dxfId="8972" priority="6723" stopIfTrue="1">
      <formula>$B802=""</formula>
    </cfRule>
  </conditionalFormatting>
  <conditionalFormatting sqref="K802:K807">
    <cfRule type="expression" dxfId="8971" priority="6722" stopIfTrue="1">
      <formula>$B802=""</formula>
    </cfRule>
  </conditionalFormatting>
  <conditionalFormatting sqref="K802:K807">
    <cfRule type="expression" dxfId="8970" priority="6721" stopIfTrue="1">
      <formula>$B802=""</formula>
    </cfRule>
  </conditionalFormatting>
  <conditionalFormatting sqref="K802:K807">
    <cfRule type="expression" dxfId="8969" priority="6720" stopIfTrue="1">
      <formula>$B802=""</formula>
    </cfRule>
  </conditionalFormatting>
  <conditionalFormatting sqref="K802:K807">
    <cfRule type="expression" dxfId="8968" priority="6719" stopIfTrue="1">
      <formula>$B802=""</formula>
    </cfRule>
  </conditionalFormatting>
  <conditionalFormatting sqref="K802:K807">
    <cfRule type="expression" dxfId="8967" priority="6718" stopIfTrue="1">
      <formula>$B802=""</formula>
    </cfRule>
  </conditionalFormatting>
  <conditionalFormatting sqref="K802:K807">
    <cfRule type="expression" dxfId="8966" priority="6717" stopIfTrue="1">
      <formula>$B802=""</formula>
    </cfRule>
  </conditionalFormatting>
  <conditionalFormatting sqref="K802:K807">
    <cfRule type="expression" dxfId="8965" priority="6716" stopIfTrue="1">
      <formula>$B802=""</formula>
    </cfRule>
  </conditionalFormatting>
  <conditionalFormatting sqref="K802:K807">
    <cfRule type="expression" dxfId="8964" priority="6715" stopIfTrue="1">
      <formula>$B802=""</formula>
    </cfRule>
  </conditionalFormatting>
  <conditionalFormatting sqref="K802:K807">
    <cfRule type="expression" dxfId="8963" priority="6714" stopIfTrue="1">
      <formula>$B802=""</formula>
    </cfRule>
  </conditionalFormatting>
  <conditionalFormatting sqref="K802:K807">
    <cfRule type="expression" dxfId="8962" priority="6713" stopIfTrue="1">
      <formula>$B802=""</formula>
    </cfRule>
  </conditionalFormatting>
  <conditionalFormatting sqref="K802:K807">
    <cfRule type="expression" dxfId="8961" priority="6712" stopIfTrue="1">
      <formula>$B802=""</formula>
    </cfRule>
  </conditionalFormatting>
  <conditionalFormatting sqref="K802:K807">
    <cfRule type="expression" dxfId="8960" priority="6711" stopIfTrue="1">
      <formula>$B802=""</formula>
    </cfRule>
  </conditionalFormatting>
  <conditionalFormatting sqref="K802:K807">
    <cfRule type="expression" dxfId="8959" priority="6710" stopIfTrue="1">
      <formula>$B802=""</formula>
    </cfRule>
  </conditionalFormatting>
  <conditionalFormatting sqref="K802:K807">
    <cfRule type="expression" dxfId="8958" priority="6709" stopIfTrue="1">
      <formula>$B802=""</formula>
    </cfRule>
  </conditionalFormatting>
  <conditionalFormatting sqref="K802:K807">
    <cfRule type="expression" dxfId="8957" priority="6708" stopIfTrue="1">
      <formula>$B802=""</formula>
    </cfRule>
  </conditionalFormatting>
  <conditionalFormatting sqref="K802:K807">
    <cfRule type="expression" dxfId="8956" priority="6707" stopIfTrue="1">
      <formula>$B802=""</formula>
    </cfRule>
  </conditionalFormatting>
  <conditionalFormatting sqref="K802:K807">
    <cfRule type="expression" dxfId="8955" priority="6706" stopIfTrue="1">
      <formula>$B802=""</formula>
    </cfRule>
  </conditionalFormatting>
  <conditionalFormatting sqref="K802:K807">
    <cfRule type="expression" dxfId="8954" priority="6705" stopIfTrue="1">
      <formula>$B802=""</formula>
    </cfRule>
  </conditionalFormatting>
  <conditionalFormatting sqref="K802:K807">
    <cfRule type="expression" dxfId="8953" priority="6704" stopIfTrue="1">
      <formula>$B802=""</formula>
    </cfRule>
  </conditionalFormatting>
  <conditionalFormatting sqref="K802:K807">
    <cfRule type="expression" dxfId="8952" priority="6703" stopIfTrue="1">
      <formula>$B802=""</formula>
    </cfRule>
  </conditionalFormatting>
  <conditionalFormatting sqref="K802:K807">
    <cfRule type="expression" dxfId="8951" priority="6702" stopIfTrue="1">
      <formula>$B802=""</formula>
    </cfRule>
  </conditionalFormatting>
  <conditionalFormatting sqref="K802:K807">
    <cfRule type="expression" dxfId="8950" priority="6701" stopIfTrue="1">
      <formula>$B802=""</formula>
    </cfRule>
  </conditionalFormatting>
  <conditionalFormatting sqref="K802:K807">
    <cfRule type="expression" dxfId="8949" priority="6700" stopIfTrue="1">
      <formula>$B802=""</formula>
    </cfRule>
  </conditionalFormatting>
  <conditionalFormatting sqref="K802:K807">
    <cfRule type="expression" dxfId="8948" priority="6699" stopIfTrue="1">
      <formula>$B802=""</formula>
    </cfRule>
  </conditionalFormatting>
  <conditionalFormatting sqref="K802">
    <cfRule type="expression" dxfId="8947" priority="6698" stopIfTrue="1">
      <formula>$B802=""</formula>
    </cfRule>
  </conditionalFormatting>
  <conditionalFormatting sqref="K802">
    <cfRule type="expression" dxfId="8946" priority="6697" stopIfTrue="1">
      <formula>$B802=""</formula>
    </cfRule>
  </conditionalFormatting>
  <conditionalFormatting sqref="K802">
    <cfRule type="expression" dxfId="8945" priority="6696" stopIfTrue="1">
      <formula>$B802=""</formula>
    </cfRule>
  </conditionalFormatting>
  <conditionalFormatting sqref="K802">
    <cfRule type="expression" dxfId="8944" priority="6695" stopIfTrue="1">
      <formula>$B802=""</formula>
    </cfRule>
  </conditionalFormatting>
  <conditionalFormatting sqref="K802">
    <cfRule type="expression" dxfId="8943" priority="6694" stopIfTrue="1">
      <formula>$B802=""</formula>
    </cfRule>
  </conditionalFormatting>
  <conditionalFormatting sqref="K802">
    <cfRule type="expression" dxfId="8942" priority="6693" stopIfTrue="1">
      <formula>$B802=""</formula>
    </cfRule>
  </conditionalFormatting>
  <conditionalFormatting sqref="K802">
    <cfRule type="expression" dxfId="8941" priority="6692" stopIfTrue="1">
      <formula>$B802=""</formula>
    </cfRule>
  </conditionalFormatting>
  <conditionalFormatting sqref="K802">
    <cfRule type="expression" dxfId="8940" priority="6691" stopIfTrue="1">
      <formula>$B802=""</formula>
    </cfRule>
  </conditionalFormatting>
  <conditionalFormatting sqref="K802">
    <cfRule type="expression" dxfId="8939" priority="6690" stopIfTrue="1">
      <formula>$B802=""</formula>
    </cfRule>
  </conditionalFormatting>
  <conditionalFormatting sqref="K802">
    <cfRule type="expression" dxfId="8938" priority="6689" stopIfTrue="1">
      <formula>$B802=""</formula>
    </cfRule>
  </conditionalFormatting>
  <conditionalFormatting sqref="K802">
    <cfRule type="expression" dxfId="8937" priority="6688" stopIfTrue="1">
      <formula>$B802=""</formula>
    </cfRule>
  </conditionalFormatting>
  <conditionalFormatting sqref="K802">
    <cfRule type="expression" dxfId="8936" priority="6687" stopIfTrue="1">
      <formula>$B802=""</formula>
    </cfRule>
  </conditionalFormatting>
  <conditionalFormatting sqref="K802">
    <cfRule type="expression" dxfId="8935" priority="6686" stopIfTrue="1">
      <formula>$B802=""</formula>
    </cfRule>
  </conditionalFormatting>
  <conditionalFormatting sqref="K802">
    <cfRule type="expression" dxfId="8934" priority="6685" stopIfTrue="1">
      <formula>$B802=""</formula>
    </cfRule>
  </conditionalFormatting>
  <conditionalFormatting sqref="K802">
    <cfRule type="expression" dxfId="8933" priority="6684" stopIfTrue="1">
      <formula>$B802=""</formula>
    </cfRule>
  </conditionalFormatting>
  <conditionalFormatting sqref="K802">
    <cfRule type="expression" dxfId="8932" priority="6683" stopIfTrue="1">
      <formula>$B802=""</formula>
    </cfRule>
  </conditionalFormatting>
  <conditionalFormatting sqref="K802">
    <cfRule type="expression" dxfId="8931" priority="6682" stopIfTrue="1">
      <formula>$B802=""</formula>
    </cfRule>
  </conditionalFormatting>
  <conditionalFormatting sqref="K802">
    <cfRule type="expression" dxfId="8930" priority="6681" stopIfTrue="1">
      <formula>$B802=""</formula>
    </cfRule>
  </conditionalFormatting>
  <conditionalFormatting sqref="K802">
    <cfRule type="expression" dxfId="8929" priority="6680" stopIfTrue="1">
      <formula>$B802=""</formula>
    </cfRule>
  </conditionalFormatting>
  <conditionalFormatting sqref="K802">
    <cfRule type="expression" dxfId="8928" priority="6679" stopIfTrue="1">
      <formula>$B802=""</formula>
    </cfRule>
  </conditionalFormatting>
  <conditionalFormatting sqref="K802">
    <cfRule type="expression" dxfId="8927" priority="6678" stopIfTrue="1">
      <formula>$B802=""</formula>
    </cfRule>
  </conditionalFormatting>
  <conditionalFormatting sqref="K802">
    <cfRule type="expression" dxfId="8926" priority="6677" stopIfTrue="1">
      <formula>$B802=""</formula>
    </cfRule>
  </conditionalFormatting>
  <conditionalFormatting sqref="K802">
    <cfRule type="expression" dxfId="8925" priority="6676" stopIfTrue="1">
      <formula>$B802=""</formula>
    </cfRule>
  </conditionalFormatting>
  <conditionalFormatting sqref="K802">
    <cfRule type="expression" dxfId="8924" priority="6675" stopIfTrue="1">
      <formula>$B802=""</formula>
    </cfRule>
  </conditionalFormatting>
  <conditionalFormatting sqref="K802">
    <cfRule type="expression" dxfId="8923" priority="6674" stopIfTrue="1">
      <formula>$B802=""</formula>
    </cfRule>
  </conditionalFormatting>
  <conditionalFormatting sqref="K802">
    <cfRule type="expression" dxfId="8922" priority="6673" stopIfTrue="1">
      <formula>$B802=""</formula>
    </cfRule>
  </conditionalFormatting>
  <conditionalFormatting sqref="K802">
    <cfRule type="expression" dxfId="8921" priority="6672" stopIfTrue="1">
      <formula>$B802=""</formula>
    </cfRule>
  </conditionalFormatting>
  <conditionalFormatting sqref="D808:M811">
    <cfRule type="expression" dxfId="8920" priority="6671" stopIfTrue="1">
      <formula>$B808=""</formula>
    </cfRule>
  </conditionalFormatting>
  <conditionalFormatting sqref="M808:M811">
    <cfRule type="expression" dxfId="8919" priority="6670" stopIfTrue="1">
      <formula>$B808=""</formula>
    </cfRule>
  </conditionalFormatting>
  <conditionalFormatting sqref="D808:H811">
    <cfRule type="expression" dxfId="8918" priority="6669" stopIfTrue="1">
      <formula>$B808=""</formula>
    </cfRule>
  </conditionalFormatting>
  <conditionalFormatting sqref="K808:K811">
    <cfRule type="expression" dxfId="8917" priority="6668" stopIfTrue="1">
      <formula>$B808=""</formula>
    </cfRule>
  </conditionalFormatting>
  <conditionalFormatting sqref="K808:K811">
    <cfRule type="expression" dxfId="8916" priority="6667" stopIfTrue="1">
      <formula>$B808=""</formula>
    </cfRule>
  </conditionalFormatting>
  <conditionalFormatting sqref="K808:K811">
    <cfRule type="expression" dxfId="8915" priority="6666" stopIfTrue="1">
      <formula>$B808=""</formula>
    </cfRule>
  </conditionalFormatting>
  <conditionalFormatting sqref="K808:K811">
    <cfRule type="expression" dxfId="8914" priority="6665" stopIfTrue="1">
      <formula>$B808=""</formula>
    </cfRule>
  </conditionalFormatting>
  <conditionalFormatting sqref="K808:K811">
    <cfRule type="expression" dxfId="8913" priority="6664" stopIfTrue="1">
      <formula>$B808=""</formula>
    </cfRule>
  </conditionalFormatting>
  <conditionalFormatting sqref="K808:K811">
    <cfRule type="expression" dxfId="8912" priority="6663" stopIfTrue="1">
      <formula>$B808=""</formula>
    </cfRule>
  </conditionalFormatting>
  <conditionalFormatting sqref="J808:J811 L808:M811">
    <cfRule type="expression" dxfId="8911" priority="6662" stopIfTrue="1">
      <formula>$B808=""</formula>
    </cfRule>
  </conditionalFormatting>
  <conditionalFormatting sqref="K808:K811">
    <cfRule type="expression" dxfId="8910" priority="6661" stopIfTrue="1">
      <formula>$B808=""</formula>
    </cfRule>
  </conditionalFormatting>
  <conditionalFormatting sqref="K808:K811">
    <cfRule type="expression" dxfId="8909" priority="6660" stopIfTrue="1">
      <formula>$B808=""</formula>
    </cfRule>
  </conditionalFormatting>
  <conditionalFormatting sqref="K808:K811">
    <cfRule type="expression" dxfId="8908" priority="6659" stopIfTrue="1">
      <formula>$B808=""</formula>
    </cfRule>
  </conditionalFormatting>
  <conditionalFormatting sqref="K808:K811">
    <cfRule type="expression" dxfId="8907" priority="6658" stopIfTrue="1">
      <formula>$B808=""</formula>
    </cfRule>
  </conditionalFormatting>
  <conditionalFormatting sqref="K808:K811">
    <cfRule type="expression" dxfId="8906" priority="6657" stopIfTrue="1">
      <formula>$B808=""</formula>
    </cfRule>
  </conditionalFormatting>
  <conditionalFormatting sqref="K808:K811">
    <cfRule type="expression" dxfId="8905" priority="6656" stopIfTrue="1">
      <formula>$B808=""</formula>
    </cfRule>
  </conditionalFormatting>
  <conditionalFormatting sqref="K808:K811">
    <cfRule type="expression" dxfId="8904" priority="6655" stopIfTrue="1">
      <formula>$B808=""</formula>
    </cfRule>
  </conditionalFormatting>
  <conditionalFormatting sqref="K808:K811">
    <cfRule type="expression" dxfId="8903" priority="6654" stopIfTrue="1">
      <formula>$B808=""</formula>
    </cfRule>
  </conditionalFormatting>
  <conditionalFormatting sqref="K808:K811">
    <cfRule type="expression" dxfId="8902" priority="6653" stopIfTrue="1">
      <formula>$B808=""</formula>
    </cfRule>
  </conditionalFormatting>
  <conditionalFormatting sqref="K808:K811">
    <cfRule type="expression" dxfId="8901" priority="6652" stopIfTrue="1">
      <formula>$B808=""</formula>
    </cfRule>
  </conditionalFormatting>
  <conditionalFormatting sqref="K808:K811">
    <cfRule type="expression" dxfId="8900" priority="6651" stopIfTrue="1">
      <formula>$B808=""</formula>
    </cfRule>
  </conditionalFormatting>
  <conditionalFormatting sqref="K808:K811">
    <cfRule type="expression" dxfId="8899" priority="6650" stopIfTrue="1">
      <formula>$B808=""</formula>
    </cfRule>
  </conditionalFormatting>
  <conditionalFormatting sqref="K808:K811">
    <cfRule type="expression" dxfId="8898" priority="6649" stopIfTrue="1">
      <formula>$B808=""</formula>
    </cfRule>
  </conditionalFormatting>
  <conditionalFormatting sqref="K808:K811">
    <cfRule type="expression" dxfId="8897" priority="6648" stopIfTrue="1">
      <formula>$B808=""</formula>
    </cfRule>
  </conditionalFormatting>
  <conditionalFormatting sqref="K808:K811">
    <cfRule type="expression" dxfId="8896" priority="6647" stopIfTrue="1">
      <formula>$B808=""</formula>
    </cfRule>
  </conditionalFormatting>
  <conditionalFormatting sqref="K808:K811">
    <cfRule type="expression" dxfId="8895" priority="6646" stopIfTrue="1">
      <formula>$B808=""</formula>
    </cfRule>
  </conditionalFormatting>
  <conditionalFormatting sqref="K808:K811">
    <cfRule type="expression" dxfId="8894" priority="6645" stopIfTrue="1">
      <formula>$B808=""</formula>
    </cfRule>
  </conditionalFormatting>
  <conditionalFormatting sqref="K808:K811">
    <cfRule type="expression" dxfId="8893" priority="6644" stopIfTrue="1">
      <formula>$B808=""</formula>
    </cfRule>
  </conditionalFormatting>
  <conditionalFormatting sqref="K808:K811">
    <cfRule type="expression" dxfId="8892" priority="6643" stopIfTrue="1">
      <formula>$B808=""</formula>
    </cfRule>
  </conditionalFormatting>
  <conditionalFormatting sqref="K808:K811">
    <cfRule type="expression" dxfId="8891" priority="6642" stopIfTrue="1">
      <formula>$B808=""</formula>
    </cfRule>
  </conditionalFormatting>
  <conditionalFormatting sqref="K808:K811">
    <cfRule type="expression" dxfId="8890" priority="6641" stopIfTrue="1">
      <formula>$B808=""</formula>
    </cfRule>
  </conditionalFormatting>
  <conditionalFormatting sqref="K808:K811">
    <cfRule type="expression" dxfId="8889" priority="6640" stopIfTrue="1">
      <formula>$B808=""</formula>
    </cfRule>
  </conditionalFormatting>
  <conditionalFormatting sqref="K808:K811">
    <cfRule type="expression" dxfId="8888" priority="6639" stopIfTrue="1">
      <formula>$B808=""</formula>
    </cfRule>
  </conditionalFormatting>
  <conditionalFormatting sqref="K808:K811">
    <cfRule type="expression" dxfId="8887" priority="6638" stopIfTrue="1">
      <formula>$B808=""</formula>
    </cfRule>
  </conditionalFormatting>
  <conditionalFormatting sqref="K808:K811">
    <cfRule type="expression" dxfId="8886" priority="6637" stopIfTrue="1">
      <formula>$B808=""</formula>
    </cfRule>
  </conditionalFormatting>
  <conditionalFormatting sqref="K808:K811">
    <cfRule type="expression" dxfId="8885" priority="6636" stopIfTrue="1">
      <formula>$B808=""</formula>
    </cfRule>
  </conditionalFormatting>
  <conditionalFormatting sqref="K808:K811">
    <cfRule type="expression" dxfId="8884" priority="6635" stopIfTrue="1">
      <formula>$B808=""</formula>
    </cfRule>
  </conditionalFormatting>
  <conditionalFormatting sqref="K808:K811">
    <cfRule type="expression" dxfId="8883" priority="6634" stopIfTrue="1">
      <formula>$B808=""</formula>
    </cfRule>
  </conditionalFormatting>
  <conditionalFormatting sqref="K808:K811">
    <cfRule type="expression" dxfId="8882" priority="6633" stopIfTrue="1">
      <formula>$B808=""</formula>
    </cfRule>
  </conditionalFormatting>
  <conditionalFormatting sqref="K808:K811">
    <cfRule type="expression" dxfId="8881" priority="6632" stopIfTrue="1">
      <formula>$B808=""</formula>
    </cfRule>
  </conditionalFormatting>
  <conditionalFormatting sqref="K808:K811">
    <cfRule type="expression" dxfId="8880" priority="6631" stopIfTrue="1">
      <formula>$B808=""</formula>
    </cfRule>
  </conditionalFormatting>
  <conditionalFormatting sqref="K808:K811">
    <cfRule type="expression" dxfId="8879" priority="6630" stopIfTrue="1">
      <formula>$B808=""</formula>
    </cfRule>
  </conditionalFormatting>
  <conditionalFormatting sqref="K808:K811">
    <cfRule type="expression" dxfId="8878" priority="6629" stopIfTrue="1">
      <formula>$B808=""</formula>
    </cfRule>
  </conditionalFormatting>
  <conditionalFormatting sqref="K808:K811">
    <cfRule type="expression" dxfId="8877" priority="6628" stopIfTrue="1">
      <formula>$B808=""</formula>
    </cfRule>
  </conditionalFormatting>
  <conditionalFormatting sqref="K808:K811">
    <cfRule type="expression" dxfId="8876" priority="6627" stopIfTrue="1">
      <formula>$B808=""</formula>
    </cfRule>
  </conditionalFormatting>
  <conditionalFormatting sqref="K808:K811">
    <cfRule type="expression" dxfId="8875" priority="6626" stopIfTrue="1">
      <formula>$B808=""</formula>
    </cfRule>
  </conditionalFormatting>
  <conditionalFormatting sqref="K808:K811">
    <cfRule type="expression" dxfId="8874" priority="6625" stopIfTrue="1">
      <formula>$B808=""</formula>
    </cfRule>
  </conditionalFormatting>
  <conditionalFormatting sqref="K808:K811">
    <cfRule type="expression" dxfId="8873" priority="6624" stopIfTrue="1">
      <formula>$B808=""</formula>
    </cfRule>
  </conditionalFormatting>
  <conditionalFormatting sqref="K808:K811">
    <cfRule type="expression" dxfId="8872" priority="6623" stopIfTrue="1">
      <formula>$B808=""</formula>
    </cfRule>
  </conditionalFormatting>
  <conditionalFormatting sqref="K808:K811">
    <cfRule type="expression" dxfId="8871" priority="6622" stopIfTrue="1">
      <formula>$B808=""</formula>
    </cfRule>
  </conditionalFormatting>
  <conditionalFormatting sqref="K808:K811">
    <cfRule type="expression" dxfId="8870" priority="6621" stopIfTrue="1">
      <formula>$B808=""</formula>
    </cfRule>
  </conditionalFormatting>
  <conditionalFormatting sqref="K808:K811">
    <cfRule type="expression" dxfId="8869" priority="6620" stopIfTrue="1">
      <formula>$B808=""</formula>
    </cfRule>
  </conditionalFormatting>
  <conditionalFormatting sqref="K808:K811">
    <cfRule type="expression" dxfId="8868" priority="6619" stopIfTrue="1">
      <formula>$B808=""</formula>
    </cfRule>
  </conditionalFormatting>
  <conditionalFormatting sqref="K808:K811">
    <cfRule type="expression" dxfId="8867" priority="6618" stopIfTrue="1">
      <formula>$B808=""</formula>
    </cfRule>
  </conditionalFormatting>
  <conditionalFormatting sqref="K808:K811">
    <cfRule type="expression" dxfId="8866" priority="6617" stopIfTrue="1">
      <formula>$B808=""</formula>
    </cfRule>
  </conditionalFormatting>
  <conditionalFormatting sqref="K808:K811 M808:M811">
    <cfRule type="expression" dxfId="8865" priority="6616" stopIfTrue="1">
      <formula>$B808=""</formula>
    </cfRule>
  </conditionalFormatting>
  <conditionalFormatting sqref="K808:K811 M808:M811">
    <cfRule type="expression" dxfId="8864" priority="6615" stopIfTrue="1">
      <formula>$B808=""</formula>
    </cfRule>
  </conditionalFormatting>
  <conditionalFormatting sqref="K808:K811 M808:M811">
    <cfRule type="expression" dxfId="8863" priority="6614" stopIfTrue="1">
      <formula>$B808=""</formula>
    </cfRule>
  </conditionalFormatting>
  <conditionalFormatting sqref="K808:K811 M808:M811">
    <cfRule type="expression" dxfId="8862" priority="6613" stopIfTrue="1">
      <formula>$B808=""</formula>
    </cfRule>
  </conditionalFormatting>
  <conditionalFormatting sqref="K809:K810">
    <cfRule type="expression" dxfId="8861" priority="6612" stopIfTrue="1">
      <formula>$B809=""</formula>
    </cfRule>
  </conditionalFormatting>
  <conditionalFormatting sqref="K808:K811 M808:M811">
    <cfRule type="expression" dxfId="8860" priority="6611" stopIfTrue="1">
      <formula>$B808=""</formula>
    </cfRule>
  </conditionalFormatting>
  <conditionalFormatting sqref="K809">
    <cfRule type="expression" dxfId="8859" priority="6610" stopIfTrue="1">
      <formula>$B809=""</formula>
    </cfRule>
  </conditionalFormatting>
  <conditionalFormatting sqref="K810">
    <cfRule type="expression" dxfId="8858" priority="6609" stopIfTrue="1">
      <formula>$B810=""</formula>
    </cfRule>
  </conditionalFormatting>
  <conditionalFormatting sqref="K810">
    <cfRule type="expression" dxfId="8857" priority="6608" stopIfTrue="1">
      <formula>$B810=""</formula>
    </cfRule>
  </conditionalFormatting>
  <conditionalFormatting sqref="K811">
    <cfRule type="expression" dxfId="8856" priority="6607" stopIfTrue="1">
      <formula>$B811=""</formula>
    </cfRule>
  </conditionalFormatting>
  <conditionalFormatting sqref="K810">
    <cfRule type="expression" dxfId="8855" priority="6606" stopIfTrue="1">
      <formula>$B810=""</formula>
    </cfRule>
  </conditionalFormatting>
  <conditionalFormatting sqref="K811">
    <cfRule type="expression" dxfId="8854" priority="6605" stopIfTrue="1">
      <formula>$B811=""</formula>
    </cfRule>
  </conditionalFormatting>
  <conditionalFormatting sqref="K808:K811">
    <cfRule type="expression" dxfId="8853" priority="6604" stopIfTrue="1">
      <formula>$B808=""</formula>
    </cfRule>
  </conditionalFormatting>
  <conditionalFormatting sqref="K808:K811">
    <cfRule type="expression" dxfId="8852" priority="6603" stopIfTrue="1">
      <formula>$B808=""</formula>
    </cfRule>
  </conditionalFormatting>
  <conditionalFormatting sqref="K808:K811">
    <cfRule type="expression" dxfId="8851" priority="6602" stopIfTrue="1">
      <formula>$B808=""</formula>
    </cfRule>
  </conditionalFormatting>
  <conditionalFormatting sqref="D755:M756 I757:I761">
    <cfRule type="expression" dxfId="8850" priority="7808" stopIfTrue="1">
      <formula>$B755=""</formula>
    </cfRule>
  </conditionalFormatting>
  <conditionalFormatting sqref="K755:K756">
    <cfRule type="expression" dxfId="8849" priority="7807" stopIfTrue="1">
      <formula>$B755=""</formula>
    </cfRule>
  </conditionalFormatting>
  <conditionalFormatting sqref="K755:K756">
    <cfRule type="expression" dxfId="8848" priority="7806" stopIfTrue="1">
      <formula>$B755=""</formula>
    </cfRule>
  </conditionalFormatting>
  <conditionalFormatting sqref="K755:K756">
    <cfRule type="expression" dxfId="8847" priority="7804" stopIfTrue="1">
      <formula>$B755=""</formula>
    </cfRule>
  </conditionalFormatting>
  <conditionalFormatting sqref="K755:K756">
    <cfRule type="expression" dxfId="8846" priority="7791" stopIfTrue="1">
      <formula>$B755=""</formula>
    </cfRule>
  </conditionalFormatting>
  <conditionalFormatting sqref="K755:K756">
    <cfRule type="expression" dxfId="8845" priority="7790" stopIfTrue="1">
      <formula>$B755=""</formula>
    </cfRule>
  </conditionalFormatting>
  <conditionalFormatting sqref="K755:K756">
    <cfRule type="expression" dxfId="8844" priority="7789" stopIfTrue="1">
      <formula>$B755=""</formula>
    </cfRule>
  </conditionalFormatting>
  <conditionalFormatting sqref="K755:K756">
    <cfRule type="expression" dxfId="8843" priority="7788" stopIfTrue="1">
      <formula>$B755=""</formula>
    </cfRule>
  </conditionalFormatting>
  <conditionalFormatting sqref="K755:K756">
    <cfRule type="expression" dxfId="8842" priority="7787" stopIfTrue="1">
      <formula>$B755=""</formula>
    </cfRule>
  </conditionalFormatting>
  <conditionalFormatting sqref="K755:K756">
    <cfRule type="expression" dxfId="8841" priority="7786" stopIfTrue="1">
      <formula>$B755=""</formula>
    </cfRule>
  </conditionalFormatting>
  <conditionalFormatting sqref="K755:K756">
    <cfRule type="expression" dxfId="8840" priority="7785" stopIfTrue="1">
      <formula>$B755=""</formula>
    </cfRule>
  </conditionalFormatting>
  <conditionalFormatting sqref="K755:K756">
    <cfRule type="expression" dxfId="8839" priority="7784" stopIfTrue="1">
      <formula>$B755=""</formula>
    </cfRule>
  </conditionalFormatting>
  <conditionalFormatting sqref="K755:K756">
    <cfRule type="expression" dxfId="8838" priority="7783" stopIfTrue="1">
      <formula>$B755=""</formula>
    </cfRule>
  </conditionalFormatting>
  <conditionalFormatting sqref="K755:K756">
    <cfRule type="expression" dxfId="8837" priority="7782" stopIfTrue="1">
      <formula>$B755=""</formula>
    </cfRule>
  </conditionalFormatting>
  <conditionalFormatting sqref="K755:K756">
    <cfRule type="expression" dxfId="8836" priority="7781" stopIfTrue="1">
      <formula>$B755=""</formula>
    </cfRule>
  </conditionalFormatting>
  <conditionalFormatting sqref="K755:K756">
    <cfRule type="expression" dxfId="8835" priority="7780" stopIfTrue="1">
      <formula>$B755=""</formula>
    </cfRule>
  </conditionalFormatting>
  <conditionalFormatting sqref="K755:K756">
    <cfRule type="expression" dxfId="8834" priority="7779" stopIfTrue="1">
      <formula>$B755=""</formula>
    </cfRule>
  </conditionalFormatting>
  <conditionalFormatting sqref="K755:K756">
    <cfRule type="expression" dxfId="8833" priority="7778" stopIfTrue="1">
      <formula>$B755=""</formula>
    </cfRule>
  </conditionalFormatting>
  <conditionalFormatting sqref="K755:K756">
    <cfRule type="expression" dxfId="8832" priority="7777" stopIfTrue="1">
      <formula>$B755=""</formula>
    </cfRule>
  </conditionalFormatting>
  <conditionalFormatting sqref="K755:K756">
    <cfRule type="expression" dxfId="8831" priority="7776" stopIfTrue="1">
      <formula>$B755=""</formula>
    </cfRule>
  </conditionalFormatting>
  <conditionalFormatting sqref="K755:K756">
    <cfRule type="expression" dxfId="8830" priority="7775" stopIfTrue="1">
      <formula>$B755=""</formula>
    </cfRule>
  </conditionalFormatting>
  <conditionalFormatting sqref="K755:K756">
    <cfRule type="expression" dxfId="8829" priority="7774" stopIfTrue="1">
      <formula>$B755=""</formula>
    </cfRule>
  </conditionalFormatting>
  <conditionalFormatting sqref="K755:K756">
    <cfRule type="expression" dxfId="8828" priority="7773" stopIfTrue="1">
      <formula>$B755=""</formula>
    </cfRule>
  </conditionalFormatting>
  <conditionalFormatting sqref="K755:K756">
    <cfRule type="expression" dxfId="8827" priority="7772" stopIfTrue="1">
      <formula>$B755=""</formula>
    </cfRule>
  </conditionalFormatting>
  <conditionalFormatting sqref="K755:K756">
    <cfRule type="expression" dxfId="8826" priority="7771" stopIfTrue="1">
      <formula>$B755=""</formula>
    </cfRule>
  </conditionalFormatting>
  <conditionalFormatting sqref="K755:K756">
    <cfRule type="expression" dxfId="8825" priority="7770" stopIfTrue="1">
      <formula>$B755=""</formula>
    </cfRule>
  </conditionalFormatting>
  <conditionalFormatting sqref="K755:K756">
    <cfRule type="expression" dxfId="8824" priority="7769" stopIfTrue="1">
      <formula>$B755=""</formula>
    </cfRule>
  </conditionalFormatting>
  <conditionalFormatting sqref="K755:K756">
    <cfRule type="expression" dxfId="8823" priority="7768" stopIfTrue="1">
      <formula>$B755=""</formula>
    </cfRule>
  </conditionalFormatting>
  <conditionalFormatting sqref="K755:K756">
    <cfRule type="expression" dxfId="8822" priority="7767" stopIfTrue="1">
      <formula>$B755=""</formula>
    </cfRule>
  </conditionalFormatting>
  <conditionalFormatting sqref="K755:K756">
    <cfRule type="expression" dxfId="8821" priority="7766" stopIfTrue="1">
      <formula>$B755=""</formula>
    </cfRule>
  </conditionalFormatting>
  <conditionalFormatting sqref="K755:K756">
    <cfRule type="expression" dxfId="8820" priority="7765" stopIfTrue="1">
      <formula>$B755=""</formula>
    </cfRule>
  </conditionalFormatting>
  <conditionalFormatting sqref="K755:K756">
    <cfRule type="expression" dxfId="8819" priority="7764" stopIfTrue="1">
      <formula>$B755=""</formula>
    </cfRule>
  </conditionalFormatting>
  <conditionalFormatting sqref="K755:K756">
    <cfRule type="expression" dxfId="8818" priority="7763" stopIfTrue="1">
      <formula>$B755=""</formula>
    </cfRule>
  </conditionalFormatting>
  <conditionalFormatting sqref="K755:K756">
    <cfRule type="expression" dxfId="8817" priority="7762" stopIfTrue="1">
      <formula>$B755=""</formula>
    </cfRule>
  </conditionalFormatting>
  <conditionalFormatting sqref="K755:K756">
    <cfRule type="expression" dxfId="8816" priority="7761" stopIfTrue="1">
      <formula>$B755=""</formula>
    </cfRule>
  </conditionalFormatting>
  <conditionalFormatting sqref="K755:K756">
    <cfRule type="expression" dxfId="8815" priority="7760" stopIfTrue="1">
      <formula>$B755=""</formula>
    </cfRule>
  </conditionalFormatting>
  <conditionalFormatting sqref="K755:K756">
    <cfRule type="expression" dxfId="8814" priority="7759" stopIfTrue="1">
      <formula>$B755=""</formula>
    </cfRule>
  </conditionalFormatting>
  <conditionalFormatting sqref="K755:K756">
    <cfRule type="expression" dxfId="8813" priority="7758" stopIfTrue="1">
      <formula>$B755=""</formula>
    </cfRule>
  </conditionalFormatting>
  <conditionalFormatting sqref="K755:K756">
    <cfRule type="expression" dxfId="8812" priority="7757" stopIfTrue="1">
      <formula>$B755=""</formula>
    </cfRule>
  </conditionalFormatting>
  <conditionalFormatting sqref="K755:K756 M755:M756">
    <cfRule type="expression" dxfId="8811" priority="7756" stopIfTrue="1">
      <formula>$B755=""</formula>
    </cfRule>
  </conditionalFormatting>
  <conditionalFormatting sqref="K755:K756 M755:M756">
    <cfRule type="expression" dxfId="8810" priority="7755" stopIfTrue="1">
      <formula>$B755=""</formula>
    </cfRule>
  </conditionalFormatting>
  <conditionalFormatting sqref="K755:K756 M755:M756">
    <cfRule type="expression" dxfId="8809" priority="7754" stopIfTrue="1">
      <formula>$B755=""</formula>
    </cfRule>
  </conditionalFormatting>
  <conditionalFormatting sqref="K755:K756 M755:M756">
    <cfRule type="expression" dxfId="8808" priority="7753" stopIfTrue="1">
      <formula>$B755=""</formula>
    </cfRule>
  </conditionalFormatting>
  <conditionalFormatting sqref="K755:K756 M755:M756">
    <cfRule type="expression" dxfId="8807" priority="7752" stopIfTrue="1">
      <formula>$B755=""</formula>
    </cfRule>
  </conditionalFormatting>
  <conditionalFormatting sqref="K755:K756">
    <cfRule type="expression" dxfId="8806" priority="7751" stopIfTrue="1">
      <formula>$B755=""</formula>
    </cfRule>
  </conditionalFormatting>
  <conditionalFormatting sqref="K755:K756">
    <cfRule type="expression" dxfId="8805" priority="7750" stopIfTrue="1">
      <formula>$B755=""</formula>
    </cfRule>
  </conditionalFormatting>
  <conditionalFormatting sqref="K755:K756">
    <cfRule type="expression" dxfId="8804" priority="7749" stopIfTrue="1">
      <formula>$B755=""</formula>
    </cfRule>
  </conditionalFormatting>
  <conditionalFormatting sqref="K755:K756">
    <cfRule type="expression" dxfId="8803" priority="7748" stopIfTrue="1">
      <formula>$B755=""</formula>
    </cfRule>
  </conditionalFormatting>
  <conditionalFormatting sqref="K755:K756">
    <cfRule type="expression" dxfId="8802" priority="7747" stopIfTrue="1">
      <formula>$B755=""</formula>
    </cfRule>
  </conditionalFormatting>
  <conditionalFormatting sqref="K755:K756">
    <cfRule type="expression" dxfId="8801" priority="7746" stopIfTrue="1">
      <formula>$B755=""</formula>
    </cfRule>
  </conditionalFormatting>
  <conditionalFormatting sqref="K755:K756">
    <cfRule type="expression" dxfId="8800" priority="7745" stopIfTrue="1">
      <formula>$B755=""</formula>
    </cfRule>
  </conditionalFormatting>
  <conditionalFormatting sqref="K755:K756">
    <cfRule type="expression" dxfId="8799" priority="7744" stopIfTrue="1">
      <formula>$B755=""</formula>
    </cfRule>
  </conditionalFormatting>
  <conditionalFormatting sqref="K755:K756">
    <cfRule type="expression" dxfId="8798" priority="7743" stopIfTrue="1">
      <formula>$B755=""</formula>
    </cfRule>
  </conditionalFormatting>
  <conditionalFormatting sqref="K755:K756">
    <cfRule type="expression" dxfId="8797" priority="7742" stopIfTrue="1">
      <formula>$B755=""</formula>
    </cfRule>
  </conditionalFormatting>
  <conditionalFormatting sqref="K755:K756 M755:M756">
    <cfRule type="expression" dxfId="8796" priority="7741" stopIfTrue="1">
      <formula>$B755=""</formula>
    </cfRule>
  </conditionalFormatting>
  <conditionalFormatting sqref="K755:K756 M755:M756">
    <cfRule type="expression" dxfId="8795" priority="7739" stopIfTrue="1">
      <formula>$B755=""</formula>
    </cfRule>
  </conditionalFormatting>
  <conditionalFormatting sqref="K755:K756 M755:M756">
    <cfRule type="expression" dxfId="8794" priority="7737" stopIfTrue="1">
      <formula>$B755=""</formula>
    </cfRule>
  </conditionalFormatting>
  <conditionalFormatting sqref="K755:K756">
    <cfRule type="expression" dxfId="8793" priority="7736" stopIfTrue="1">
      <formula>$B755=""</formula>
    </cfRule>
  </conditionalFormatting>
  <conditionalFormatting sqref="K755:K756">
    <cfRule type="expression" dxfId="8792" priority="7735" stopIfTrue="1">
      <formula>$B755=""</formula>
    </cfRule>
  </conditionalFormatting>
  <conditionalFormatting sqref="K755:K756">
    <cfRule type="expression" dxfId="8791" priority="7734" stopIfTrue="1">
      <formula>$B755=""</formula>
    </cfRule>
  </conditionalFormatting>
  <conditionalFormatting sqref="K755:K756">
    <cfRule type="expression" dxfId="8790" priority="7733" stopIfTrue="1">
      <formula>$B755=""</formula>
    </cfRule>
  </conditionalFormatting>
  <conditionalFormatting sqref="K755:K756">
    <cfRule type="expression" dxfId="8789" priority="7732" stopIfTrue="1">
      <formula>$B755=""</formula>
    </cfRule>
  </conditionalFormatting>
  <conditionalFormatting sqref="K755:K756">
    <cfRule type="expression" dxfId="8788" priority="7731" stopIfTrue="1">
      <formula>$B755=""</formula>
    </cfRule>
  </conditionalFormatting>
  <conditionalFormatting sqref="K755:K756">
    <cfRule type="expression" dxfId="8787" priority="7730" stopIfTrue="1">
      <formula>$B755=""</formula>
    </cfRule>
  </conditionalFormatting>
  <conditionalFormatting sqref="K755:K756">
    <cfRule type="expression" dxfId="8786" priority="7729" stopIfTrue="1">
      <formula>$B755=""</formula>
    </cfRule>
  </conditionalFormatting>
  <conditionalFormatting sqref="K755:K756">
    <cfRule type="expression" dxfId="8785" priority="7728" stopIfTrue="1">
      <formula>$B755=""</formula>
    </cfRule>
  </conditionalFormatting>
  <conditionalFormatting sqref="K755:K756">
    <cfRule type="expression" dxfId="8784" priority="7727" stopIfTrue="1">
      <formula>$B755=""</formula>
    </cfRule>
  </conditionalFormatting>
  <conditionalFormatting sqref="K755:K756">
    <cfRule type="expression" dxfId="8783" priority="7726" stopIfTrue="1">
      <formula>$B755=""</formula>
    </cfRule>
  </conditionalFormatting>
  <conditionalFormatting sqref="K755:K756">
    <cfRule type="expression" dxfId="8782" priority="7725" stopIfTrue="1">
      <formula>$B755=""</formula>
    </cfRule>
  </conditionalFormatting>
  <conditionalFormatting sqref="K755:K756">
    <cfRule type="expression" dxfId="8781" priority="7724" stopIfTrue="1">
      <formula>$B755=""</formula>
    </cfRule>
  </conditionalFormatting>
  <conditionalFormatting sqref="K755:K756">
    <cfRule type="expression" dxfId="8780" priority="7723" stopIfTrue="1">
      <formula>$B755=""</formula>
    </cfRule>
  </conditionalFormatting>
  <conditionalFormatting sqref="K755:K756">
    <cfRule type="expression" dxfId="8779" priority="7722" stopIfTrue="1">
      <formula>$B755=""</formula>
    </cfRule>
  </conditionalFormatting>
  <conditionalFormatting sqref="K757:K764">
    <cfRule type="expression" dxfId="8778" priority="7329" stopIfTrue="1">
      <formula>$B757=""</formula>
    </cfRule>
  </conditionalFormatting>
  <conditionalFormatting sqref="K757:K764">
    <cfRule type="expression" dxfId="8777" priority="7328" stopIfTrue="1">
      <formula>$B757=""</formula>
    </cfRule>
  </conditionalFormatting>
  <conditionalFormatting sqref="K757:K764">
    <cfRule type="expression" dxfId="8776" priority="7327" stopIfTrue="1">
      <formula>$B757=""</formula>
    </cfRule>
  </conditionalFormatting>
  <conditionalFormatting sqref="K757:K764">
    <cfRule type="expression" dxfId="8775" priority="7326" stopIfTrue="1">
      <formula>$B757=""</formula>
    </cfRule>
  </conditionalFormatting>
  <conditionalFormatting sqref="K757:K764">
    <cfRule type="expression" dxfId="8774" priority="7325" stopIfTrue="1">
      <formula>$B757=""</formula>
    </cfRule>
  </conditionalFormatting>
  <conditionalFormatting sqref="K757:K764">
    <cfRule type="expression" dxfId="8773" priority="7324" stopIfTrue="1">
      <formula>$B757=""</formula>
    </cfRule>
  </conditionalFormatting>
  <conditionalFormatting sqref="K757:K764">
    <cfRule type="expression" dxfId="8772" priority="7323" stopIfTrue="1">
      <formula>$B757=""</formula>
    </cfRule>
  </conditionalFormatting>
  <conditionalFormatting sqref="K761:K763">
    <cfRule type="expression" dxfId="8771" priority="7322" stopIfTrue="1">
      <formula>$B761=""</formula>
    </cfRule>
  </conditionalFormatting>
  <conditionalFormatting sqref="K761:K763">
    <cfRule type="expression" dxfId="8770" priority="7321" stopIfTrue="1">
      <formula>$B761=""</formula>
    </cfRule>
  </conditionalFormatting>
  <conditionalFormatting sqref="K761:K763">
    <cfRule type="expression" dxfId="8769" priority="7320" stopIfTrue="1">
      <formula>$B761=""</formula>
    </cfRule>
  </conditionalFormatting>
  <conditionalFormatting sqref="K761:K762">
    <cfRule type="expression" dxfId="8768" priority="7319" stopIfTrue="1">
      <formula>$B761=""</formula>
    </cfRule>
  </conditionalFormatting>
  <conditionalFormatting sqref="K763">
    <cfRule type="expression" dxfId="8767" priority="7318" stopIfTrue="1">
      <formula>$B763=""</formula>
    </cfRule>
  </conditionalFormatting>
  <conditionalFormatting sqref="K761:K762">
    <cfRule type="expression" dxfId="8766" priority="7317" stopIfTrue="1">
      <formula>$B761=""</formula>
    </cfRule>
  </conditionalFormatting>
  <conditionalFormatting sqref="K763">
    <cfRule type="expression" dxfId="8765" priority="7316" stopIfTrue="1">
      <formula>$B763=""</formula>
    </cfRule>
  </conditionalFormatting>
  <conditionalFormatting sqref="K761:K763">
    <cfRule type="expression" dxfId="8764" priority="7315" stopIfTrue="1">
      <formula>$B761=""</formula>
    </cfRule>
  </conditionalFormatting>
  <conditionalFormatting sqref="K761:K763">
    <cfRule type="expression" dxfId="8763" priority="7314" stopIfTrue="1">
      <formula>$B761=""</formula>
    </cfRule>
  </conditionalFormatting>
  <conditionalFormatting sqref="K761:K763">
    <cfRule type="expression" dxfId="8762" priority="7313" stopIfTrue="1">
      <formula>$B761=""</formula>
    </cfRule>
  </conditionalFormatting>
  <conditionalFormatting sqref="K761:K762">
    <cfRule type="expression" dxfId="8761" priority="7312" stopIfTrue="1">
      <formula>$B761=""</formula>
    </cfRule>
  </conditionalFormatting>
  <conditionalFormatting sqref="K763">
    <cfRule type="expression" dxfId="8760" priority="7311" stopIfTrue="1">
      <formula>$B763=""</formula>
    </cfRule>
  </conditionalFormatting>
  <conditionalFormatting sqref="K761:K762">
    <cfRule type="expression" dxfId="8759" priority="7310" stopIfTrue="1">
      <formula>$B761=""</formula>
    </cfRule>
  </conditionalFormatting>
  <conditionalFormatting sqref="K763">
    <cfRule type="expression" dxfId="8758" priority="7309" stopIfTrue="1">
      <formula>$B763=""</formula>
    </cfRule>
  </conditionalFormatting>
  <conditionalFormatting sqref="K763">
    <cfRule type="expression" dxfId="8757" priority="7308" stopIfTrue="1">
      <formula>$B763=""</formula>
    </cfRule>
  </conditionalFormatting>
  <conditionalFormatting sqref="K763">
    <cfRule type="expression" dxfId="8756" priority="7307" stopIfTrue="1">
      <formula>$B763=""</formula>
    </cfRule>
  </conditionalFormatting>
  <conditionalFormatting sqref="K763">
    <cfRule type="expression" dxfId="8755" priority="7306" stopIfTrue="1">
      <formula>$B763=""</formula>
    </cfRule>
  </conditionalFormatting>
  <conditionalFormatting sqref="K763">
    <cfRule type="expression" dxfId="8754" priority="7305" stopIfTrue="1">
      <formula>$B763=""</formula>
    </cfRule>
  </conditionalFormatting>
  <conditionalFormatting sqref="K763">
    <cfRule type="expression" dxfId="8753" priority="7304" stopIfTrue="1">
      <formula>$B763=""</formula>
    </cfRule>
  </conditionalFormatting>
  <conditionalFormatting sqref="K763:K764">
    <cfRule type="expression" dxfId="8752" priority="7303" stopIfTrue="1">
      <formula>$B763=""</formula>
    </cfRule>
  </conditionalFormatting>
  <conditionalFormatting sqref="K763:K764">
    <cfRule type="expression" dxfId="8751" priority="7302" stopIfTrue="1">
      <formula>$B763=""</formula>
    </cfRule>
  </conditionalFormatting>
  <conditionalFormatting sqref="K763:K764">
    <cfRule type="expression" dxfId="8750" priority="7301" stopIfTrue="1">
      <formula>$B763=""</formula>
    </cfRule>
  </conditionalFormatting>
  <conditionalFormatting sqref="K763:K764">
    <cfRule type="expression" dxfId="8749" priority="7300" stopIfTrue="1">
      <formula>$B763=""</formula>
    </cfRule>
  </conditionalFormatting>
  <conditionalFormatting sqref="K763:K764">
    <cfRule type="expression" dxfId="8748" priority="7299" stopIfTrue="1">
      <formula>$B763=""</formula>
    </cfRule>
  </conditionalFormatting>
  <conditionalFormatting sqref="K761:K762">
    <cfRule type="expression" dxfId="8747" priority="7297" stopIfTrue="1">
      <formula>$B761=""</formula>
    </cfRule>
  </conditionalFormatting>
  <conditionalFormatting sqref="K761:K762">
    <cfRule type="expression" dxfId="8746" priority="7295" stopIfTrue="1">
      <formula>$B761=""</formula>
    </cfRule>
  </conditionalFormatting>
  <conditionalFormatting sqref="K761:K762">
    <cfRule type="expression" dxfId="8745" priority="7294" stopIfTrue="1">
      <formula>$B761=""</formula>
    </cfRule>
  </conditionalFormatting>
  <conditionalFormatting sqref="K761:K762">
    <cfRule type="expression" dxfId="8744" priority="7293" stopIfTrue="1">
      <formula>$B761=""</formula>
    </cfRule>
  </conditionalFormatting>
  <conditionalFormatting sqref="K761:K762">
    <cfRule type="expression" dxfId="8743" priority="7292" stopIfTrue="1">
      <formula>$B761=""</formula>
    </cfRule>
  </conditionalFormatting>
  <conditionalFormatting sqref="K761:K762">
    <cfRule type="expression" dxfId="8742" priority="7290" stopIfTrue="1">
      <formula>$B761=""</formula>
    </cfRule>
  </conditionalFormatting>
  <conditionalFormatting sqref="K761:K762">
    <cfRule type="expression" dxfId="8741" priority="7278" stopIfTrue="1">
      <formula>$B761=""</formula>
    </cfRule>
  </conditionalFormatting>
  <conditionalFormatting sqref="K761">
    <cfRule type="expression" dxfId="8740" priority="7277" stopIfTrue="1">
      <formula>$B761=""</formula>
    </cfRule>
  </conditionalFormatting>
  <conditionalFormatting sqref="K762">
    <cfRule type="expression" dxfId="8739" priority="7276" stopIfTrue="1">
      <formula>$B762=""</formula>
    </cfRule>
  </conditionalFormatting>
  <conditionalFormatting sqref="K763:K764">
    <cfRule type="expression" dxfId="8738" priority="7275" stopIfTrue="1">
      <formula>$B763=""</formula>
    </cfRule>
  </conditionalFormatting>
  <conditionalFormatting sqref="K763:K764">
    <cfRule type="expression" dxfId="8737" priority="7274" stopIfTrue="1">
      <formula>$B763=""</formula>
    </cfRule>
  </conditionalFormatting>
  <conditionalFormatting sqref="K763:K764">
    <cfRule type="expression" dxfId="8736" priority="7273" stopIfTrue="1">
      <formula>$B763=""</formula>
    </cfRule>
  </conditionalFormatting>
  <conditionalFormatting sqref="K763:K764">
    <cfRule type="expression" dxfId="8735" priority="7272" stopIfTrue="1">
      <formula>$B763=""</formula>
    </cfRule>
  </conditionalFormatting>
  <conditionalFormatting sqref="K763:K764">
    <cfRule type="expression" dxfId="8734" priority="7271" stopIfTrue="1">
      <formula>$B763=""</formula>
    </cfRule>
  </conditionalFormatting>
  <conditionalFormatting sqref="K763:K764">
    <cfRule type="expression" dxfId="8733" priority="7270" stopIfTrue="1">
      <formula>$B763=""</formula>
    </cfRule>
  </conditionalFormatting>
  <conditionalFormatting sqref="K763:K764">
    <cfRule type="expression" dxfId="8732" priority="7269" stopIfTrue="1">
      <formula>$B763=""</formula>
    </cfRule>
  </conditionalFormatting>
  <conditionalFormatting sqref="K763:K764">
    <cfRule type="expression" dxfId="8731" priority="7268" stopIfTrue="1">
      <formula>$B763=""</formula>
    </cfRule>
  </conditionalFormatting>
  <conditionalFormatting sqref="K763:K764">
    <cfRule type="expression" dxfId="8730" priority="7267" stopIfTrue="1">
      <formula>$B763=""</formula>
    </cfRule>
  </conditionalFormatting>
  <conditionalFormatting sqref="K763:K764">
    <cfRule type="expression" dxfId="8729" priority="7266" stopIfTrue="1">
      <formula>$B763=""</formula>
    </cfRule>
  </conditionalFormatting>
  <conditionalFormatting sqref="K763:K764">
    <cfRule type="expression" dxfId="8728" priority="7265" stopIfTrue="1">
      <formula>$B763=""</formula>
    </cfRule>
  </conditionalFormatting>
  <conditionalFormatting sqref="K763:K764">
    <cfRule type="expression" dxfId="8727" priority="7264" stopIfTrue="1">
      <formula>$B763=""</formula>
    </cfRule>
  </conditionalFormatting>
  <conditionalFormatting sqref="K763:K764">
    <cfRule type="expression" dxfId="8726" priority="7263" stopIfTrue="1">
      <formula>$B763=""</formula>
    </cfRule>
  </conditionalFormatting>
  <conditionalFormatting sqref="K763:K764">
    <cfRule type="expression" dxfId="8725" priority="7262" stopIfTrue="1">
      <formula>$B763=""</formula>
    </cfRule>
  </conditionalFormatting>
  <conditionalFormatting sqref="K763:K764">
    <cfRule type="expression" dxfId="8724" priority="7261" stopIfTrue="1">
      <formula>$B763=""</formula>
    </cfRule>
  </conditionalFormatting>
  <conditionalFormatting sqref="K763:K764">
    <cfRule type="expression" dxfId="8723" priority="7260" stopIfTrue="1">
      <formula>$B763=""</formula>
    </cfRule>
  </conditionalFormatting>
  <conditionalFormatting sqref="K763:K764">
    <cfRule type="expression" dxfId="8722" priority="7259" stopIfTrue="1">
      <formula>$B763=""</formula>
    </cfRule>
  </conditionalFormatting>
  <conditionalFormatting sqref="K763:K764">
    <cfRule type="expression" dxfId="8721" priority="7258" stopIfTrue="1">
      <formula>$B763=""</formula>
    </cfRule>
  </conditionalFormatting>
  <conditionalFormatting sqref="K763:K764">
    <cfRule type="expression" dxfId="8720" priority="7256" stopIfTrue="1">
      <formula>$B763=""</formula>
    </cfRule>
  </conditionalFormatting>
  <conditionalFormatting sqref="I755:I761">
    <cfRule type="expression" dxfId="8719" priority="7232" stopIfTrue="1">
      <formula>$B755=""</formula>
    </cfRule>
  </conditionalFormatting>
  <conditionalFormatting sqref="I755:I761">
    <cfRule type="expression" dxfId="8718" priority="7231" stopIfTrue="1">
      <formula>$B755=""</formula>
    </cfRule>
  </conditionalFormatting>
  <conditionalFormatting sqref="I755:I761">
    <cfRule type="expression" dxfId="8717" priority="7230" stopIfTrue="1">
      <formula>$B755=""</formula>
    </cfRule>
  </conditionalFormatting>
  <conditionalFormatting sqref="I755:I761">
    <cfRule type="expression" dxfId="8716" priority="7229" stopIfTrue="1">
      <formula>$B755=""</formula>
    </cfRule>
  </conditionalFormatting>
  <conditionalFormatting sqref="I755:I761">
    <cfRule type="expression" dxfId="8715" priority="7228" stopIfTrue="1">
      <formula>$B755=""</formula>
    </cfRule>
  </conditionalFormatting>
  <conditionalFormatting sqref="I755:I761">
    <cfRule type="expression" dxfId="8714" priority="7227" stopIfTrue="1">
      <formula>$B755=""</formula>
    </cfRule>
  </conditionalFormatting>
  <conditionalFormatting sqref="I755:I761">
    <cfRule type="expression" dxfId="8713" priority="7226" stopIfTrue="1">
      <formula>$B755=""</formula>
    </cfRule>
  </conditionalFormatting>
  <conditionalFormatting sqref="I755:I761">
    <cfRule type="expression" dxfId="8712" priority="7225" stopIfTrue="1">
      <formula>$B755=""</formula>
    </cfRule>
  </conditionalFormatting>
  <conditionalFormatting sqref="I755:I761">
    <cfRule type="expression" dxfId="8711" priority="7224" stopIfTrue="1">
      <formula>$B755=""</formula>
    </cfRule>
  </conditionalFormatting>
  <conditionalFormatting sqref="I755:I761">
    <cfRule type="expression" dxfId="8710" priority="7223" stopIfTrue="1">
      <formula>$B755=""</formula>
    </cfRule>
  </conditionalFormatting>
  <conditionalFormatting sqref="I755:I761">
    <cfRule type="expression" dxfId="8709" priority="7222" stopIfTrue="1">
      <formula>$B755=""</formula>
    </cfRule>
  </conditionalFormatting>
  <conditionalFormatting sqref="I755:I761">
    <cfRule type="expression" dxfId="8708" priority="7221" stopIfTrue="1">
      <formula>$B755=""</formula>
    </cfRule>
  </conditionalFormatting>
  <conditionalFormatting sqref="I755:I761">
    <cfRule type="expression" dxfId="8707" priority="7220" stopIfTrue="1">
      <formula>$B755=""</formula>
    </cfRule>
  </conditionalFormatting>
  <conditionalFormatting sqref="I755:I761">
    <cfRule type="expression" dxfId="8706" priority="7219" stopIfTrue="1">
      <formula>$B755=""</formula>
    </cfRule>
  </conditionalFormatting>
  <conditionalFormatting sqref="I755:I761">
    <cfRule type="expression" dxfId="8705" priority="7218" stopIfTrue="1">
      <formula>$B755=""</formula>
    </cfRule>
  </conditionalFormatting>
  <conditionalFormatting sqref="I755:I761">
    <cfRule type="expression" dxfId="8704" priority="7217" stopIfTrue="1">
      <formula>$B755=""</formula>
    </cfRule>
  </conditionalFormatting>
  <conditionalFormatting sqref="I755:I761">
    <cfRule type="expression" dxfId="8703" priority="7216" stopIfTrue="1">
      <formula>$B755=""</formula>
    </cfRule>
  </conditionalFormatting>
  <conditionalFormatting sqref="I755:I761">
    <cfRule type="expression" dxfId="8702" priority="7215" stopIfTrue="1">
      <formula>$B755=""</formula>
    </cfRule>
  </conditionalFormatting>
  <conditionalFormatting sqref="I755:I761">
    <cfRule type="expression" dxfId="8701" priority="7214" stopIfTrue="1">
      <formula>$B755=""</formula>
    </cfRule>
  </conditionalFormatting>
  <conditionalFormatting sqref="I755:I761">
    <cfRule type="expression" dxfId="8700" priority="7213" stopIfTrue="1">
      <formula>$B755=""</formula>
    </cfRule>
  </conditionalFormatting>
  <conditionalFormatting sqref="I755:I761">
    <cfRule type="expression" dxfId="8699" priority="7212" stopIfTrue="1">
      <formula>$B755=""</formula>
    </cfRule>
  </conditionalFormatting>
  <conditionalFormatting sqref="I755:I761">
    <cfRule type="expression" dxfId="8698" priority="7211" stopIfTrue="1">
      <formula>$B755=""</formula>
    </cfRule>
  </conditionalFormatting>
  <conditionalFormatting sqref="I755:I761">
    <cfRule type="expression" dxfId="8697" priority="7210" stopIfTrue="1">
      <formula>$B755=""</formula>
    </cfRule>
  </conditionalFormatting>
  <conditionalFormatting sqref="I755:I761">
    <cfRule type="expression" dxfId="8696" priority="7209" stopIfTrue="1">
      <formula>$B755=""</formula>
    </cfRule>
  </conditionalFormatting>
  <conditionalFormatting sqref="I755:I761">
    <cfRule type="expression" dxfId="8695" priority="7208" stopIfTrue="1">
      <formula>$B755=""</formula>
    </cfRule>
  </conditionalFormatting>
  <conditionalFormatting sqref="I755:I761">
    <cfRule type="expression" dxfId="8694" priority="7207" stopIfTrue="1">
      <formula>$B755=""</formula>
    </cfRule>
  </conditionalFormatting>
  <conditionalFormatting sqref="I755:I761">
    <cfRule type="expression" dxfId="8693" priority="7206" stopIfTrue="1">
      <formula>$B755=""</formula>
    </cfRule>
  </conditionalFormatting>
  <conditionalFormatting sqref="I755:I761">
    <cfRule type="expression" dxfId="8692" priority="7205" stopIfTrue="1">
      <formula>$B755=""</formula>
    </cfRule>
  </conditionalFormatting>
  <conditionalFormatting sqref="I755:I761">
    <cfRule type="expression" dxfId="8691" priority="7204" stopIfTrue="1">
      <formula>$B755=""</formula>
    </cfRule>
  </conditionalFormatting>
  <conditionalFormatting sqref="I755:I761">
    <cfRule type="expression" dxfId="8690" priority="7203" stopIfTrue="1">
      <formula>$B755=""</formula>
    </cfRule>
  </conditionalFormatting>
  <conditionalFormatting sqref="I755:I761">
    <cfRule type="expression" dxfId="8689" priority="7202" stopIfTrue="1">
      <formula>$B755=""</formula>
    </cfRule>
  </conditionalFormatting>
  <conditionalFormatting sqref="I755:I761">
    <cfRule type="expression" dxfId="8688" priority="7201" stopIfTrue="1">
      <formula>$B755=""</formula>
    </cfRule>
  </conditionalFormatting>
  <conditionalFormatting sqref="I755:I761">
    <cfRule type="expression" dxfId="8687" priority="7200" stopIfTrue="1">
      <formula>$B755=""</formula>
    </cfRule>
  </conditionalFormatting>
  <conditionalFormatting sqref="I755:I761">
    <cfRule type="expression" dxfId="8686" priority="7199" stopIfTrue="1">
      <formula>$B755=""</formula>
    </cfRule>
  </conditionalFormatting>
  <conditionalFormatting sqref="I755:I761">
    <cfRule type="expression" dxfId="8685" priority="7198" stopIfTrue="1">
      <formula>$B755=""</formula>
    </cfRule>
  </conditionalFormatting>
  <conditionalFormatting sqref="I755:I761">
    <cfRule type="expression" dxfId="8684" priority="7197" stopIfTrue="1">
      <formula>$B755=""</formula>
    </cfRule>
  </conditionalFormatting>
  <conditionalFormatting sqref="I755:I761">
    <cfRule type="expression" dxfId="8683" priority="7196" stopIfTrue="1">
      <formula>$B755=""</formula>
    </cfRule>
  </conditionalFormatting>
  <conditionalFormatting sqref="I755:I761">
    <cfRule type="expression" dxfId="8682" priority="7195" stopIfTrue="1">
      <formula>$B755=""</formula>
    </cfRule>
  </conditionalFormatting>
  <conditionalFormatting sqref="I755:I761">
    <cfRule type="expression" dxfId="8681" priority="7194" stopIfTrue="1">
      <formula>$B755=""</formula>
    </cfRule>
  </conditionalFormatting>
  <conditionalFormatting sqref="I755:I761">
    <cfRule type="expression" dxfId="8680" priority="7193" stopIfTrue="1">
      <formula>$B755=""</formula>
    </cfRule>
  </conditionalFormatting>
  <conditionalFormatting sqref="I755:I761">
    <cfRule type="expression" dxfId="8679" priority="7192" stopIfTrue="1">
      <formula>$B755=""</formula>
    </cfRule>
  </conditionalFormatting>
  <conditionalFormatting sqref="I755:I761">
    <cfRule type="expression" dxfId="8678" priority="7191" stopIfTrue="1">
      <formula>$B755=""</formula>
    </cfRule>
  </conditionalFormatting>
  <conditionalFormatting sqref="I755:I761">
    <cfRule type="expression" dxfId="8677" priority="7190" stopIfTrue="1">
      <formula>$B755=""</formula>
    </cfRule>
  </conditionalFormatting>
  <conditionalFormatting sqref="I755:I761">
    <cfRule type="expression" dxfId="8676" priority="7189" stopIfTrue="1">
      <formula>$B755=""</formula>
    </cfRule>
  </conditionalFormatting>
  <conditionalFormatting sqref="I755:I761">
    <cfRule type="expression" dxfId="8675" priority="7188" stopIfTrue="1">
      <formula>$B755=""</formula>
    </cfRule>
  </conditionalFormatting>
  <conditionalFormatting sqref="I755:I761">
    <cfRule type="expression" dxfId="8674" priority="7187" stopIfTrue="1">
      <formula>$B755=""</formula>
    </cfRule>
  </conditionalFormatting>
  <conditionalFormatting sqref="I755:I761">
    <cfRule type="expression" dxfId="8673" priority="7186" stopIfTrue="1">
      <formula>$B755=""</formula>
    </cfRule>
  </conditionalFormatting>
  <conditionalFormatting sqref="I755:I761">
    <cfRule type="expression" dxfId="8672" priority="7185" stopIfTrue="1">
      <formula>$B755=""</formula>
    </cfRule>
  </conditionalFormatting>
  <conditionalFormatting sqref="I755:I761">
    <cfRule type="expression" dxfId="8671" priority="7184" stopIfTrue="1">
      <formula>$B755=""</formula>
    </cfRule>
  </conditionalFormatting>
  <conditionalFormatting sqref="I755:I761">
    <cfRule type="expression" dxfId="8670" priority="7183" stopIfTrue="1">
      <formula>$B755=""</formula>
    </cfRule>
  </conditionalFormatting>
  <conditionalFormatting sqref="I755:I761">
    <cfRule type="expression" dxfId="8669" priority="7182" stopIfTrue="1">
      <formula>$B755=""</formula>
    </cfRule>
  </conditionalFormatting>
  <conditionalFormatting sqref="I755:I761">
    <cfRule type="expression" dxfId="8668" priority="7181" stopIfTrue="1">
      <formula>$B755=""</formula>
    </cfRule>
  </conditionalFormatting>
  <conditionalFormatting sqref="I755:I761">
    <cfRule type="expression" dxfId="8667" priority="7180" stopIfTrue="1">
      <formula>$B755=""</formula>
    </cfRule>
  </conditionalFormatting>
  <conditionalFormatting sqref="I755:I761">
    <cfRule type="expression" dxfId="8666" priority="7179" stopIfTrue="1">
      <formula>$B755=""</formula>
    </cfRule>
  </conditionalFormatting>
  <conditionalFormatting sqref="I755:I761">
    <cfRule type="expression" dxfId="8665" priority="7178" stopIfTrue="1">
      <formula>$B755=""</formula>
    </cfRule>
  </conditionalFormatting>
  <conditionalFormatting sqref="I755:I761">
    <cfRule type="expression" dxfId="8664" priority="7177" stopIfTrue="1">
      <formula>$B755=""</formula>
    </cfRule>
  </conditionalFormatting>
  <conditionalFormatting sqref="I759">
    <cfRule type="expression" dxfId="8663" priority="7176" stopIfTrue="1">
      <formula>$B759=""</formula>
    </cfRule>
  </conditionalFormatting>
  <conditionalFormatting sqref="I759">
    <cfRule type="expression" dxfId="8662" priority="7175" stopIfTrue="1">
      <formula>$B759=""</formula>
    </cfRule>
  </conditionalFormatting>
  <conditionalFormatting sqref="I759">
    <cfRule type="expression" dxfId="8661" priority="7174" stopIfTrue="1">
      <formula>$B759=""</formula>
    </cfRule>
  </conditionalFormatting>
  <conditionalFormatting sqref="I759">
    <cfRule type="expression" dxfId="8660" priority="7173" stopIfTrue="1">
      <formula>$B759=""</formula>
    </cfRule>
  </conditionalFormatting>
  <conditionalFormatting sqref="I759">
    <cfRule type="expression" dxfId="8659" priority="7172" stopIfTrue="1">
      <formula>$B759=""</formula>
    </cfRule>
  </conditionalFormatting>
  <conditionalFormatting sqref="I759">
    <cfRule type="expression" dxfId="8658" priority="7171" stopIfTrue="1">
      <formula>$B759=""</formula>
    </cfRule>
  </conditionalFormatting>
  <conditionalFormatting sqref="I759">
    <cfRule type="expression" dxfId="8657" priority="7170" stopIfTrue="1">
      <formula>$B759=""</formula>
    </cfRule>
  </conditionalFormatting>
  <conditionalFormatting sqref="I759">
    <cfRule type="expression" dxfId="8656" priority="7169" stopIfTrue="1">
      <formula>$B759=""</formula>
    </cfRule>
  </conditionalFormatting>
  <conditionalFormatting sqref="I759">
    <cfRule type="expression" dxfId="8655" priority="7168" stopIfTrue="1">
      <formula>$B759=""</formula>
    </cfRule>
  </conditionalFormatting>
  <conditionalFormatting sqref="I759">
    <cfRule type="expression" dxfId="8654" priority="7167" stopIfTrue="1">
      <formula>$B759=""</formula>
    </cfRule>
  </conditionalFormatting>
  <conditionalFormatting sqref="I761">
    <cfRule type="expression" dxfId="8653" priority="7166" stopIfTrue="1">
      <formula>$B761=""</formula>
    </cfRule>
  </conditionalFormatting>
  <conditionalFormatting sqref="I761">
    <cfRule type="expression" dxfId="8652" priority="7165" stopIfTrue="1">
      <formula>$B761=""</formula>
    </cfRule>
  </conditionalFormatting>
  <conditionalFormatting sqref="I761">
    <cfRule type="expression" dxfId="8651" priority="7164" stopIfTrue="1">
      <formula>$B761=""</formula>
    </cfRule>
  </conditionalFormatting>
  <conditionalFormatting sqref="I761">
    <cfRule type="expression" dxfId="8650" priority="7163" stopIfTrue="1">
      <formula>$B761=""</formula>
    </cfRule>
  </conditionalFormatting>
  <conditionalFormatting sqref="I761">
    <cfRule type="expression" dxfId="8649" priority="7162" stopIfTrue="1">
      <formula>$B761=""</formula>
    </cfRule>
  </conditionalFormatting>
  <conditionalFormatting sqref="I761">
    <cfRule type="expression" dxfId="8648" priority="7161" stopIfTrue="1">
      <formula>$B761=""</formula>
    </cfRule>
  </conditionalFormatting>
  <conditionalFormatting sqref="I761">
    <cfRule type="expression" dxfId="8647" priority="7160" stopIfTrue="1">
      <formula>$B761=""</formula>
    </cfRule>
  </conditionalFormatting>
  <conditionalFormatting sqref="I761">
    <cfRule type="expression" dxfId="8646" priority="7159" stopIfTrue="1">
      <formula>$B761=""</formula>
    </cfRule>
  </conditionalFormatting>
  <conditionalFormatting sqref="I761">
    <cfRule type="expression" dxfId="8645" priority="7158" stopIfTrue="1">
      <formula>$B761=""</formula>
    </cfRule>
  </conditionalFormatting>
  <conditionalFormatting sqref="I761">
    <cfRule type="expression" dxfId="8644" priority="7157" stopIfTrue="1">
      <formula>$B761=""</formula>
    </cfRule>
  </conditionalFormatting>
  <conditionalFormatting sqref="I761">
    <cfRule type="expression" dxfId="8643" priority="7156" stopIfTrue="1">
      <formula>$B761=""</formula>
    </cfRule>
  </conditionalFormatting>
  <conditionalFormatting sqref="I761">
    <cfRule type="expression" dxfId="8642" priority="7155" stopIfTrue="1">
      <formula>$B761=""</formula>
    </cfRule>
  </conditionalFormatting>
  <conditionalFormatting sqref="I761">
    <cfRule type="expression" dxfId="8641" priority="7154" stopIfTrue="1">
      <formula>$B761=""</formula>
    </cfRule>
  </conditionalFormatting>
  <conditionalFormatting sqref="I761">
    <cfRule type="expression" dxfId="8640" priority="7153" stopIfTrue="1">
      <formula>$B761=""</formula>
    </cfRule>
  </conditionalFormatting>
  <conditionalFormatting sqref="I761">
    <cfRule type="expression" dxfId="8639" priority="7152" stopIfTrue="1">
      <formula>$B761=""</formula>
    </cfRule>
  </conditionalFormatting>
  <conditionalFormatting sqref="I761">
    <cfRule type="expression" dxfId="8638" priority="7151" stopIfTrue="1">
      <formula>$B761=""</formula>
    </cfRule>
  </conditionalFormatting>
  <conditionalFormatting sqref="F771">
    <cfRule type="expression" dxfId="8637" priority="7150" stopIfTrue="1">
      <formula>$B771=""</formula>
    </cfRule>
  </conditionalFormatting>
  <conditionalFormatting sqref="F771">
    <cfRule type="expression" dxfId="8636" priority="7149" stopIfTrue="1">
      <formula>$B771=""</formula>
    </cfRule>
  </conditionalFormatting>
  <conditionalFormatting sqref="F771">
    <cfRule type="expression" dxfId="8635" priority="7148" stopIfTrue="1">
      <formula>$B771=""</formula>
    </cfRule>
  </conditionalFormatting>
  <conditionalFormatting sqref="F771">
    <cfRule type="expression" dxfId="8634" priority="7147" stopIfTrue="1">
      <formula>$B771=""</formula>
    </cfRule>
  </conditionalFormatting>
  <conditionalFormatting sqref="F771">
    <cfRule type="expression" dxfId="8633" priority="7146" stopIfTrue="1">
      <formula>$B771=""</formula>
    </cfRule>
  </conditionalFormatting>
  <conditionalFormatting sqref="F771">
    <cfRule type="expression" dxfId="8632" priority="7145" stopIfTrue="1">
      <formula>$B771=""</formula>
    </cfRule>
  </conditionalFormatting>
  <conditionalFormatting sqref="F771">
    <cfRule type="expression" dxfId="8631" priority="7144" stopIfTrue="1">
      <formula>$B771=""</formula>
    </cfRule>
  </conditionalFormatting>
  <conditionalFormatting sqref="F771">
    <cfRule type="expression" dxfId="8630" priority="7143" stopIfTrue="1">
      <formula>$B771=""</formula>
    </cfRule>
  </conditionalFormatting>
  <conditionalFormatting sqref="F771">
    <cfRule type="expression" dxfId="8629" priority="7142" stopIfTrue="1">
      <formula>$B771=""</formula>
    </cfRule>
  </conditionalFormatting>
  <conditionalFormatting sqref="F771">
    <cfRule type="expression" dxfId="8628" priority="7141" stopIfTrue="1">
      <formula>$B771=""</formula>
    </cfRule>
  </conditionalFormatting>
  <conditionalFormatting sqref="F780">
    <cfRule type="expression" dxfId="8627" priority="7140" stopIfTrue="1">
      <formula>$B780=""</formula>
    </cfRule>
  </conditionalFormatting>
  <conditionalFormatting sqref="F780">
    <cfRule type="expression" dxfId="8626" priority="7139" stopIfTrue="1">
      <formula>$B780=""</formula>
    </cfRule>
  </conditionalFormatting>
  <conditionalFormatting sqref="F780">
    <cfRule type="expression" dxfId="8625" priority="7138" stopIfTrue="1">
      <formula>$B780=""</formula>
    </cfRule>
  </conditionalFormatting>
  <conditionalFormatting sqref="F780">
    <cfRule type="expression" dxfId="8624" priority="7137" stopIfTrue="1">
      <formula>$B780=""</formula>
    </cfRule>
  </conditionalFormatting>
  <conditionalFormatting sqref="F780">
    <cfRule type="expression" dxfId="8623" priority="7136" stopIfTrue="1">
      <formula>$B780=""</formula>
    </cfRule>
  </conditionalFormatting>
  <conditionalFormatting sqref="F780">
    <cfRule type="expression" dxfId="8622" priority="7135" stopIfTrue="1">
      <formula>$B780=""</formula>
    </cfRule>
  </conditionalFormatting>
  <conditionalFormatting sqref="F780">
    <cfRule type="expression" dxfId="8621" priority="7134" stopIfTrue="1">
      <formula>$B780=""</formula>
    </cfRule>
  </conditionalFormatting>
  <conditionalFormatting sqref="F780">
    <cfRule type="expression" dxfId="8620" priority="7133" stopIfTrue="1">
      <formula>$B780=""</formula>
    </cfRule>
  </conditionalFormatting>
  <conditionalFormatting sqref="F780">
    <cfRule type="expression" dxfId="8619" priority="7132" stopIfTrue="1">
      <formula>$B780=""</formula>
    </cfRule>
  </conditionalFormatting>
  <conditionalFormatting sqref="F780">
    <cfRule type="expression" dxfId="8618" priority="7131" stopIfTrue="1">
      <formula>$B780=""</formula>
    </cfRule>
  </conditionalFormatting>
  <conditionalFormatting sqref="I798:M801 D798:G801 H799:H801">
    <cfRule type="expression" dxfId="8617" priority="7130" stopIfTrue="1">
      <formula>$B798=""</formula>
    </cfRule>
  </conditionalFormatting>
  <conditionalFormatting sqref="J798:M801 I798:I804">
    <cfRule type="expression" dxfId="8616" priority="7129" stopIfTrue="1">
      <formula>$B798=""</formula>
    </cfRule>
  </conditionalFormatting>
  <conditionalFormatting sqref="M798:M801">
    <cfRule type="expression" dxfId="8615" priority="7128" stopIfTrue="1">
      <formula>$B798=""</formula>
    </cfRule>
  </conditionalFormatting>
  <conditionalFormatting sqref="K798:K801">
    <cfRule type="expression" dxfId="8614" priority="7127" stopIfTrue="1">
      <formula>$B798=""</formula>
    </cfRule>
  </conditionalFormatting>
  <conditionalFormatting sqref="K798:K801">
    <cfRule type="expression" dxfId="8613" priority="7126" stopIfTrue="1">
      <formula>$B798=""</formula>
    </cfRule>
  </conditionalFormatting>
  <conditionalFormatting sqref="K798:K801">
    <cfRule type="expression" dxfId="8612" priority="7125" stopIfTrue="1">
      <formula>$B798=""</formula>
    </cfRule>
  </conditionalFormatting>
  <conditionalFormatting sqref="K798:K801">
    <cfRule type="expression" dxfId="8611" priority="7124" stopIfTrue="1">
      <formula>$B798=""</formula>
    </cfRule>
  </conditionalFormatting>
  <conditionalFormatting sqref="K798:K801">
    <cfRule type="expression" dxfId="8610" priority="7123" stopIfTrue="1">
      <formula>$B798=""</formula>
    </cfRule>
  </conditionalFormatting>
  <conditionalFormatting sqref="K798:K801">
    <cfRule type="expression" dxfId="8609" priority="7122" stopIfTrue="1">
      <formula>$B798=""</formula>
    </cfRule>
  </conditionalFormatting>
  <conditionalFormatting sqref="J798:J801 L798:M801">
    <cfRule type="expression" dxfId="8608" priority="7121" stopIfTrue="1">
      <formula>$B798=""</formula>
    </cfRule>
  </conditionalFormatting>
  <conditionalFormatting sqref="K798:K801">
    <cfRule type="expression" dxfId="8607" priority="7120" stopIfTrue="1">
      <formula>$B798=""</formula>
    </cfRule>
  </conditionalFormatting>
  <conditionalFormatting sqref="K798:K801">
    <cfRule type="expression" dxfId="8606" priority="7119" stopIfTrue="1">
      <formula>$B798=""</formula>
    </cfRule>
  </conditionalFormatting>
  <conditionalFormatting sqref="K798:K801">
    <cfRule type="expression" dxfId="8605" priority="7118" stopIfTrue="1">
      <formula>$B798=""</formula>
    </cfRule>
  </conditionalFormatting>
  <conditionalFormatting sqref="K798:K801">
    <cfRule type="expression" dxfId="8604" priority="7117" stopIfTrue="1">
      <formula>$B798=""</formula>
    </cfRule>
  </conditionalFormatting>
  <conditionalFormatting sqref="K798:K801">
    <cfRule type="expression" dxfId="8603" priority="7116" stopIfTrue="1">
      <formula>$B798=""</formula>
    </cfRule>
  </conditionalFormatting>
  <conditionalFormatting sqref="K798:K801">
    <cfRule type="expression" dxfId="8602" priority="7115" stopIfTrue="1">
      <formula>$B798=""</formula>
    </cfRule>
  </conditionalFormatting>
  <conditionalFormatting sqref="K798:K801">
    <cfRule type="expression" dxfId="8601" priority="7114" stopIfTrue="1">
      <formula>$B798=""</formula>
    </cfRule>
  </conditionalFormatting>
  <conditionalFormatting sqref="K798:K801">
    <cfRule type="expression" dxfId="8600" priority="7113" stopIfTrue="1">
      <formula>$B798=""</formula>
    </cfRule>
  </conditionalFormatting>
  <conditionalFormatting sqref="K798:K801">
    <cfRule type="expression" dxfId="8599" priority="7112" stopIfTrue="1">
      <formula>$B798=""</formula>
    </cfRule>
  </conditionalFormatting>
  <conditionalFormatting sqref="K798:K801">
    <cfRule type="expression" dxfId="8598" priority="7111" stopIfTrue="1">
      <formula>$B798=""</formula>
    </cfRule>
  </conditionalFormatting>
  <conditionalFormatting sqref="K798:K801">
    <cfRule type="expression" dxfId="8597" priority="7110" stopIfTrue="1">
      <formula>$B798=""</formula>
    </cfRule>
  </conditionalFormatting>
  <conditionalFormatting sqref="K798:K801">
    <cfRule type="expression" dxfId="8596" priority="7109" stopIfTrue="1">
      <formula>$B798=""</formula>
    </cfRule>
  </conditionalFormatting>
  <conditionalFormatting sqref="K798:K801">
    <cfRule type="expression" dxfId="8595" priority="7108" stopIfTrue="1">
      <formula>$B798=""</formula>
    </cfRule>
  </conditionalFormatting>
  <conditionalFormatting sqref="K798:K801">
    <cfRule type="expression" dxfId="8594" priority="7107" stopIfTrue="1">
      <formula>$B798=""</formula>
    </cfRule>
  </conditionalFormatting>
  <conditionalFormatting sqref="K798:K801">
    <cfRule type="expression" dxfId="8593" priority="7106" stopIfTrue="1">
      <formula>$B798=""</formula>
    </cfRule>
  </conditionalFormatting>
  <conditionalFormatting sqref="K798:K801">
    <cfRule type="expression" dxfId="8592" priority="7105" stopIfTrue="1">
      <formula>$B798=""</formula>
    </cfRule>
  </conditionalFormatting>
  <conditionalFormatting sqref="K798:K801">
    <cfRule type="expression" dxfId="8591" priority="7104" stopIfTrue="1">
      <formula>$B798=""</formula>
    </cfRule>
  </conditionalFormatting>
  <conditionalFormatting sqref="K798:K801">
    <cfRule type="expression" dxfId="8590" priority="7103" stopIfTrue="1">
      <formula>$B798=""</formula>
    </cfRule>
  </conditionalFormatting>
  <conditionalFormatting sqref="K798:K801">
    <cfRule type="expression" dxfId="8589" priority="7102" stopIfTrue="1">
      <formula>$B798=""</formula>
    </cfRule>
  </conditionalFormatting>
  <conditionalFormatting sqref="K798:K801">
    <cfRule type="expression" dxfId="8588" priority="7101" stopIfTrue="1">
      <formula>$B798=""</formula>
    </cfRule>
  </conditionalFormatting>
  <conditionalFormatting sqref="K798:K801">
    <cfRule type="expression" dxfId="8587" priority="7100" stopIfTrue="1">
      <formula>$B798=""</formula>
    </cfRule>
  </conditionalFormatting>
  <conditionalFormatting sqref="K798:K801">
    <cfRule type="expression" dxfId="8586" priority="7099" stopIfTrue="1">
      <formula>$B798=""</formula>
    </cfRule>
  </conditionalFormatting>
  <conditionalFormatting sqref="K798:K801">
    <cfRule type="expression" dxfId="8585" priority="7098" stopIfTrue="1">
      <formula>$B798=""</formula>
    </cfRule>
  </conditionalFormatting>
  <conditionalFormatting sqref="K798:K801">
    <cfRule type="expression" dxfId="8584" priority="7097" stopIfTrue="1">
      <formula>$B798=""</formula>
    </cfRule>
  </conditionalFormatting>
  <conditionalFormatting sqref="K798:K801">
    <cfRule type="expression" dxfId="8583" priority="7096" stopIfTrue="1">
      <formula>$B798=""</formula>
    </cfRule>
  </conditionalFormatting>
  <conditionalFormatting sqref="K798:K801">
    <cfRule type="expression" dxfId="8582" priority="7095" stopIfTrue="1">
      <formula>$B798=""</formula>
    </cfRule>
  </conditionalFormatting>
  <conditionalFormatting sqref="K798:K801">
    <cfRule type="expression" dxfId="8581" priority="7094" stopIfTrue="1">
      <formula>$B798=""</formula>
    </cfRule>
  </conditionalFormatting>
  <conditionalFormatting sqref="K798:K801">
    <cfRule type="expression" dxfId="8580" priority="7093" stopIfTrue="1">
      <formula>$B798=""</formula>
    </cfRule>
  </conditionalFormatting>
  <conditionalFormatting sqref="K798:K801">
    <cfRule type="expression" dxfId="8579" priority="7092" stopIfTrue="1">
      <formula>$B798=""</formula>
    </cfRule>
  </conditionalFormatting>
  <conditionalFormatting sqref="K798:K801">
    <cfRule type="expression" dxfId="8578" priority="7091" stopIfTrue="1">
      <formula>$B798=""</formula>
    </cfRule>
  </conditionalFormatting>
  <conditionalFormatting sqref="K798:K801">
    <cfRule type="expression" dxfId="8577" priority="7090" stopIfTrue="1">
      <formula>$B798=""</formula>
    </cfRule>
  </conditionalFormatting>
  <conditionalFormatting sqref="K798:K801">
    <cfRule type="expression" dxfId="8576" priority="7089" stopIfTrue="1">
      <formula>$B798=""</formula>
    </cfRule>
  </conditionalFormatting>
  <conditionalFormatting sqref="K798:K801">
    <cfRule type="expression" dxfId="8575" priority="7088" stopIfTrue="1">
      <formula>$B798=""</formula>
    </cfRule>
  </conditionalFormatting>
  <conditionalFormatting sqref="K798:K801">
    <cfRule type="expression" dxfId="8574" priority="7087" stopIfTrue="1">
      <formula>$B798=""</formula>
    </cfRule>
  </conditionalFormatting>
  <conditionalFormatting sqref="K798:K801">
    <cfRule type="expression" dxfId="8573" priority="7086" stopIfTrue="1">
      <formula>$B798=""</formula>
    </cfRule>
  </conditionalFormatting>
  <conditionalFormatting sqref="K798:K801">
    <cfRule type="expression" dxfId="8572" priority="7085" stopIfTrue="1">
      <formula>$B798=""</formula>
    </cfRule>
  </conditionalFormatting>
  <conditionalFormatting sqref="K798:K801">
    <cfRule type="expression" dxfId="8571" priority="7084" stopIfTrue="1">
      <formula>$B798=""</formula>
    </cfRule>
  </conditionalFormatting>
  <conditionalFormatting sqref="K798:K801">
    <cfRule type="expression" dxfId="8570" priority="7083" stopIfTrue="1">
      <formula>$B798=""</formula>
    </cfRule>
  </conditionalFormatting>
  <conditionalFormatting sqref="K798:K801">
    <cfRule type="expression" dxfId="8569" priority="7082" stopIfTrue="1">
      <formula>$B798=""</formula>
    </cfRule>
  </conditionalFormatting>
  <conditionalFormatting sqref="K798:K801">
    <cfRule type="expression" dxfId="8568" priority="7081" stopIfTrue="1">
      <formula>$B798=""</formula>
    </cfRule>
  </conditionalFormatting>
  <conditionalFormatting sqref="K798:K801">
    <cfRule type="expression" dxfId="8567" priority="7080" stopIfTrue="1">
      <formula>$B798=""</formula>
    </cfRule>
  </conditionalFormatting>
  <conditionalFormatting sqref="K798:K801">
    <cfRule type="expression" dxfId="8566" priority="7079" stopIfTrue="1">
      <formula>$B798=""</formula>
    </cfRule>
  </conditionalFormatting>
  <conditionalFormatting sqref="K798:K801">
    <cfRule type="expression" dxfId="8565" priority="7078" stopIfTrue="1">
      <formula>$B798=""</formula>
    </cfRule>
  </conditionalFormatting>
  <conditionalFormatting sqref="K798:K801">
    <cfRule type="expression" dxfId="8564" priority="7077" stopIfTrue="1">
      <formula>$B798=""</formula>
    </cfRule>
  </conditionalFormatting>
  <conditionalFormatting sqref="K798:K801">
    <cfRule type="expression" dxfId="8563" priority="7076" stopIfTrue="1">
      <formula>$B798=""</formula>
    </cfRule>
  </conditionalFormatting>
  <conditionalFormatting sqref="K798:K801 M798:M801">
    <cfRule type="expression" dxfId="8562" priority="7075" stopIfTrue="1">
      <formula>$B798=""</formula>
    </cfRule>
  </conditionalFormatting>
  <conditionalFormatting sqref="K798:K801 M798:M801">
    <cfRule type="expression" dxfId="8561" priority="7074" stopIfTrue="1">
      <formula>$B798=""</formula>
    </cfRule>
  </conditionalFormatting>
  <conditionalFormatting sqref="K798:K801 M798:M801">
    <cfRule type="expression" dxfId="8560" priority="7073" stopIfTrue="1">
      <formula>$B798=""</formula>
    </cfRule>
  </conditionalFormatting>
  <conditionalFormatting sqref="K798:K801 M798:M801">
    <cfRule type="expression" dxfId="8559" priority="7072" stopIfTrue="1">
      <formula>$B798=""</formula>
    </cfRule>
  </conditionalFormatting>
  <conditionalFormatting sqref="K798:K801 M798:M801">
    <cfRule type="expression" dxfId="8558" priority="7071" stopIfTrue="1">
      <formula>$B798=""</formula>
    </cfRule>
  </conditionalFormatting>
  <conditionalFormatting sqref="K798">
    <cfRule type="expression" dxfId="8557" priority="7070" stopIfTrue="1">
      <formula>$B798=""</formula>
    </cfRule>
  </conditionalFormatting>
  <conditionalFormatting sqref="K798">
    <cfRule type="expression" dxfId="8556" priority="7069" stopIfTrue="1">
      <formula>$B798=""</formula>
    </cfRule>
  </conditionalFormatting>
  <conditionalFormatting sqref="K808:K811">
    <cfRule type="expression" dxfId="8555" priority="6601" stopIfTrue="1">
      <formula>$B808=""</formula>
    </cfRule>
  </conditionalFormatting>
  <conditionalFormatting sqref="K808:K811">
    <cfRule type="expression" dxfId="8554" priority="6600" stopIfTrue="1">
      <formula>$B808=""</formula>
    </cfRule>
  </conditionalFormatting>
  <conditionalFormatting sqref="K808:K811">
    <cfRule type="expression" dxfId="8553" priority="6599" stopIfTrue="1">
      <formula>$B808=""</formula>
    </cfRule>
  </conditionalFormatting>
  <conditionalFormatting sqref="K808:K811">
    <cfRule type="expression" dxfId="8552" priority="6598" stopIfTrue="1">
      <formula>$B808=""</formula>
    </cfRule>
  </conditionalFormatting>
  <conditionalFormatting sqref="K808:K811">
    <cfRule type="expression" dxfId="8551" priority="6597" stopIfTrue="1">
      <formula>$B808=""</formula>
    </cfRule>
  </conditionalFormatting>
  <conditionalFormatting sqref="K808:K811">
    <cfRule type="expression" dxfId="8550" priority="6596" stopIfTrue="1">
      <formula>$B808=""</formula>
    </cfRule>
  </conditionalFormatting>
  <conditionalFormatting sqref="K808:K811">
    <cfRule type="expression" dxfId="8549" priority="6595" stopIfTrue="1">
      <formula>$B808=""</formula>
    </cfRule>
  </conditionalFormatting>
  <conditionalFormatting sqref="K808:K811 M808:M811">
    <cfRule type="expression" dxfId="8548" priority="6594" stopIfTrue="1">
      <formula>$B808=""</formula>
    </cfRule>
  </conditionalFormatting>
  <conditionalFormatting sqref="K808:K811 M808:M811">
    <cfRule type="expression" dxfId="8547" priority="6593" stopIfTrue="1">
      <formula>$B808=""</formula>
    </cfRule>
  </conditionalFormatting>
  <conditionalFormatting sqref="K808:K811 M808:M811">
    <cfRule type="expression" dxfId="8546" priority="6592" stopIfTrue="1">
      <formula>$B808=""</formula>
    </cfRule>
  </conditionalFormatting>
  <conditionalFormatting sqref="K808:K811 M808:M811">
    <cfRule type="expression" dxfId="8545" priority="6591" stopIfTrue="1">
      <formula>$B808=""</formula>
    </cfRule>
  </conditionalFormatting>
  <conditionalFormatting sqref="K809:K810">
    <cfRule type="expression" dxfId="8544" priority="6590" stopIfTrue="1">
      <formula>$B809=""</formula>
    </cfRule>
  </conditionalFormatting>
  <conditionalFormatting sqref="K808:K811 M808:M811">
    <cfRule type="expression" dxfId="8543" priority="6589" stopIfTrue="1">
      <formula>$B808=""</formula>
    </cfRule>
  </conditionalFormatting>
  <conditionalFormatting sqref="K809">
    <cfRule type="expression" dxfId="8542" priority="6588" stopIfTrue="1">
      <formula>$B809=""</formula>
    </cfRule>
  </conditionalFormatting>
  <conditionalFormatting sqref="K810">
    <cfRule type="expression" dxfId="8541" priority="6587" stopIfTrue="1">
      <formula>$B810=""</formula>
    </cfRule>
  </conditionalFormatting>
  <conditionalFormatting sqref="K810">
    <cfRule type="expression" dxfId="8540" priority="6586" stopIfTrue="1">
      <formula>$B810=""</formula>
    </cfRule>
  </conditionalFormatting>
  <conditionalFormatting sqref="K811">
    <cfRule type="expression" dxfId="8539" priority="6585" stopIfTrue="1">
      <formula>$B811=""</formula>
    </cfRule>
  </conditionalFormatting>
  <conditionalFormatting sqref="K810">
    <cfRule type="expression" dxfId="8538" priority="6584" stopIfTrue="1">
      <formula>$B810=""</formula>
    </cfRule>
  </conditionalFormatting>
  <conditionalFormatting sqref="K811">
    <cfRule type="expression" dxfId="8537" priority="6583" stopIfTrue="1">
      <formula>$B811=""</formula>
    </cfRule>
  </conditionalFormatting>
  <conditionalFormatting sqref="I808:I811">
    <cfRule type="expression" dxfId="8536" priority="6582" stopIfTrue="1">
      <formula>$B808=""</formula>
    </cfRule>
  </conditionalFormatting>
  <conditionalFormatting sqref="I808:I811">
    <cfRule type="expression" dxfId="8535" priority="6581" stopIfTrue="1">
      <formula>$B808=""</formula>
    </cfRule>
  </conditionalFormatting>
  <conditionalFormatting sqref="I808:I811">
    <cfRule type="expression" dxfId="8534" priority="6580" stopIfTrue="1">
      <formula>$B808=""</formula>
    </cfRule>
  </conditionalFormatting>
  <conditionalFormatting sqref="I808:I811">
    <cfRule type="expression" dxfId="8533" priority="6579" stopIfTrue="1">
      <formula>$B808=""</formula>
    </cfRule>
  </conditionalFormatting>
  <conditionalFormatting sqref="I808:I811">
    <cfRule type="expression" dxfId="8532" priority="6578" stopIfTrue="1">
      <formula>$B808=""</formula>
    </cfRule>
  </conditionalFormatting>
  <conditionalFormatting sqref="I808:I811">
    <cfRule type="expression" dxfId="8531" priority="6577" stopIfTrue="1">
      <formula>$B808=""</formula>
    </cfRule>
  </conditionalFormatting>
  <conditionalFormatting sqref="I808:I811">
    <cfRule type="expression" dxfId="8530" priority="6576" stopIfTrue="1">
      <formula>$B808=""</formula>
    </cfRule>
  </conditionalFormatting>
  <conditionalFormatting sqref="I808:I811">
    <cfRule type="expression" dxfId="8529" priority="6575" stopIfTrue="1">
      <formula>$B808=""</formula>
    </cfRule>
  </conditionalFormatting>
  <conditionalFormatting sqref="I808:I811">
    <cfRule type="expression" dxfId="8528" priority="6574" stopIfTrue="1">
      <formula>$B808=""</formula>
    </cfRule>
  </conditionalFormatting>
  <conditionalFormatting sqref="I808:I811">
    <cfRule type="expression" dxfId="8527" priority="6573" stopIfTrue="1">
      <formula>$B808=""</formula>
    </cfRule>
  </conditionalFormatting>
  <conditionalFormatting sqref="I808:I811">
    <cfRule type="expression" dxfId="8526" priority="6572" stopIfTrue="1">
      <formula>$B808=""</formula>
    </cfRule>
  </conditionalFormatting>
  <conditionalFormatting sqref="I808:I811">
    <cfRule type="expression" dxfId="8525" priority="6571" stopIfTrue="1">
      <formula>$B808=""</formula>
    </cfRule>
  </conditionalFormatting>
  <conditionalFormatting sqref="I808:I811">
    <cfRule type="expression" dxfId="8524" priority="6570" stopIfTrue="1">
      <formula>$B808=""</formula>
    </cfRule>
  </conditionalFormatting>
  <conditionalFormatting sqref="I808:I811">
    <cfRule type="expression" dxfId="8523" priority="6569" stopIfTrue="1">
      <formula>$B808=""</formula>
    </cfRule>
  </conditionalFormatting>
  <conditionalFormatting sqref="I808:I811">
    <cfRule type="expression" dxfId="8522" priority="6568" stopIfTrue="1">
      <formula>$B808=""</formula>
    </cfRule>
  </conditionalFormatting>
  <conditionalFormatting sqref="I808:I811">
    <cfRule type="expression" dxfId="8521" priority="6567" stopIfTrue="1">
      <formula>$B808=""</formula>
    </cfRule>
  </conditionalFormatting>
  <conditionalFormatting sqref="I808:I811">
    <cfRule type="expression" dxfId="8520" priority="6566" stopIfTrue="1">
      <formula>$B808=""</formula>
    </cfRule>
  </conditionalFormatting>
  <conditionalFormatting sqref="I808:I811">
    <cfRule type="expression" dxfId="8519" priority="6565" stopIfTrue="1">
      <formula>$B808=""</formula>
    </cfRule>
  </conditionalFormatting>
  <conditionalFormatting sqref="I808:I811">
    <cfRule type="expression" dxfId="8518" priority="6564" stopIfTrue="1">
      <formula>$B808=""</formula>
    </cfRule>
  </conditionalFormatting>
  <conditionalFormatting sqref="D808:H811">
    <cfRule type="expression" dxfId="8517" priority="6563" stopIfTrue="1">
      <formula>$B808=""</formula>
    </cfRule>
  </conditionalFormatting>
  <conditionalFormatting sqref="I808:I811">
    <cfRule type="expression" dxfId="8516" priority="6562" stopIfTrue="1">
      <formula>$B808=""</formula>
    </cfRule>
  </conditionalFormatting>
  <conditionalFormatting sqref="I808:I811">
    <cfRule type="expression" dxfId="8515" priority="6561" stopIfTrue="1">
      <formula>$B808=""</formula>
    </cfRule>
  </conditionalFormatting>
  <conditionalFormatting sqref="I808:I811">
    <cfRule type="expression" dxfId="8514" priority="6560" stopIfTrue="1">
      <formula>$B808=""</formula>
    </cfRule>
  </conditionalFormatting>
  <conditionalFormatting sqref="J808:M811">
    <cfRule type="expression" dxfId="8513" priority="6559" stopIfTrue="1">
      <formula>$B808=""</formula>
    </cfRule>
  </conditionalFormatting>
  <conditionalFormatting sqref="D808:M811">
    <cfRule type="expression" dxfId="8512" priority="6558" stopIfTrue="1">
      <formula>$B808=""</formula>
    </cfRule>
  </conditionalFormatting>
  <conditionalFormatting sqref="D808:M811">
    <cfRule type="expression" dxfId="8511" priority="6557" stopIfTrue="1">
      <formula>$B808=""</formula>
    </cfRule>
  </conditionalFormatting>
  <conditionalFormatting sqref="I808:I811">
    <cfRule type="expression" dxfId="8510" priority="6556" stopIfTrue="1">
      <formula>$B808=""</formula>
    </cfRule>
  </conditionalFormatting>
  <conditionalFormatting sqref="D808:H811">
    <cfRule type="expression" dxfId="8509" priority="6555" stopIfTrue="1">
      <formula>$B808=""</formula>
    </cfRule>
  </conditionalFormatting>
  <conditionalFormatting sqref="J808:M809">
    <cfRule type="expression" dxfId="8508" priority="6554" stopIfTrue="1">
      <formula>$B808=""</formula>
    </cfRule>
  </conditionalFormatting>
  <conditionalFormatting sqref="J810:M811">
    <cfRule type="expression" dxfId="8507" priority="6553" stopIfTrue="1">
      <formula>$B810=""</formula>
    </cfRule>
  </conditionalFormatting>
  <conditionalFormatting sqref="J808:M809">
    <cfRule type="expression" dxfId="8506" priority="6552" stopIfTrue="1">
      <formula>$B808=""</formula>
    </cfRule>
  </conditionalFormatting>
  <conditionalFormatting sqref="J810:M810">
    <cfRule type="expression" dxfId="8505" priority="6551" stopIfTrue="1">
      <formula>$B810=""</formula>
    </cfRule>
  </conditionalFormatting>
  <conditionalFormatting sqref="I811">
    <cfRule type="expression" dxfId="8504" priority="6550" stopIfTrue="1">
      <formula>$B811=""</formula>
    </cfRule>
  </conditionalFormatting>
  <conditionalFormatting sqref="I811">
    <cfRule type="expression" dxfId="8503" priority="6549" stopIfTrue="1">
      <formula>$B811=""</formula>
    </cfRule>
  </conditionalFormatting>
  <conditionalFormatting sqref="I811">
    <cfRule type="expression" dxfId="8502" priority="6548" stopIfTrue="1">
      <formula>$B811=""</formula>
    </cfRule>
  </conditionalFormatting>
  <conditionalFormatting sqref="D811:H811">
    <cfRule type="expression" dxfId="8501" priority="6547" stopIfTrue="1">
      <formula>$B811=""</formula>
    </cfRule>
  </conditionalFormatting>
  <conditionalFormatting sqref="J811:M811">
    <cfRule type="expression" dxfId="8500" priority="6546" stopIfTrue="1">
      <formula>$B811=""</formula>
    </cfRule>
  </conditionalFormatting>
  <conditionalFormatting sqref="I811">
    <cfRule type="expression" dxfId="8499" priority="6545" stopIfTrue="1">
      <formula>$B811=""</formula>
    </cfRule>
  </conditionalFormatting>
  <conditionalFormatting sqref="I811">
    <cfRule type="expression" dxfId="8498" priority="6544" stopIfTrue="1">
      <formula>$B811=""</formula>
    </cfRule>
  </conditionalFormatting>
  <conditionalFormatting sqref="I808:I811">
    <cfRule type="expression" dxfId="8497" priority="6543" stopIfTrue="1">
      <formula>$B808=""</formula>
    </cfRule>
  </conditionalFormatting>
  <conditionalFormatting sqref="I808:I811">
    <cfRule type="expression" dxfId="8496" priority="6542" stopIfTrue="1">
      <formula>$B808=""</formula>
    </cfRule>
  </conditionalFormatting>
  <conditionalFormatting sqref="I808:I811">
    <cfRule type="expression" dxfId="8495" priority="6541" stopIfTrue="1">
      <formula>$B808=""</formula>
    </cfRule>
  </conditionalFormatting>
  <conditionalFormatting sqref="I808:I811">
    <cfRule type="expression" dxfId="8494" priority="6540" stopIfTrue="1">
      <formula>$B808=""</formula>
    </cfRule>
  </conditionalFormatting>
  <conditionalFormatting sqref="I808:I811">
    <cfRule type="expression" dxfId="8493" priority="6539" stopIfTrue="1">
      <formula>$B808=""</formula>
    </cfRule>
  </conditionalFormatting>
  <conditionalFormatting sqref="I808:I811">
    <cfRule type="expression" dxfId="8492" priority="6538" stopIfTrue="1">
      <formula>$B808=""</formula>
    </cfRule>
  </conditionalFormatting>
  <conditionalFormatting sqref="I808:I811">
    <cfRule type="expression" dxfId="8491" priority="6537" stopIfTrue="1">
      <formula>$B808=""</formula>
    </cfRule>
  </conditionalFormatting>
  <conditionalFormatting sqref="I808:I811">
    <cfRule type="expression" dxfId="8490" priority="6536" stopIfTrue="1">
      <formula>$B808=""</formula>
    </cfRule>
  </conditionalFormatting>
  <conditionalFormatting sqref="I808:I811">
    <cfRule type="expression" dxfId="8489" priority="6535" stopIfTrue="1">
      <formula>$B808=""</formula>
    </cfRule>
  </conditionalFormatting>
  <conditionalFormatting sqref="I808:I811">
    <cfRule type="expression" dxfId="8488" priority="6534" stopIfTrue="1">
      <formula>$B808=""</formula>
    </cfRule>
  </conditionalFormatting>
  <conditionalFormatting sqref="I808:I811">
    <cfRule type="expression" dxfId="8487" priority="6533" stopIfTrue="1">
      <formula>$B808=""</formula>
    </cfRule>
  </conditionalFormatting>
  <conditionalFormatting sqref="I808:I811">
    <cfRule type="expression" dxfId="8486" priority="6532" stopIfTrue="1">
      <formula>$B808=""</formula>
    </cfRule>
  </conditionalFormatting>
  <conditionalFormatting sqref="I808:I811">
    <cfRule type="expression" dxfId="8485" priority="6531" stopIfTrue="1">
      <formula>$B808=""</formula>
    </cfRule>
  </conditionalFormatting>
  <conditionalFormatting sqref="I808:I811">
    <cfRule type="expression" dxfId="8484" priority="6530" stopIfTrue="1">
      <formula>$B808=""</formula>
    </cfRule>
  </conditionalFormatting>
  <conditionalFormatting sqref="I808:I811">
    <cfRule type="expression" dxfId="8483" priority="6529" stopIfTrue="1">
      <formula>$B808=""</formula>
    </cfRule>
  </conditionalFormatting>
  <conditionalFormatting sqref="I808:I811">
    <cfRule type="expression" dxfId="8482" priority="6528" stopIfTrue="1">
      <formula>$B808=""</formula>
    </cfRule>
  </conditionalFormatting>
  <conditionalFormatting sqref="I808:I811">
    <cfRule type="expression" dxfId="8481" priority="6527" stopIfTrue="1">
      <formula>$B808=""</formula>
    </cfRule>
  </conditionalFormatting>
  <conditionalFormatting sqref="I808:I811">
    <cfRule type="expression" dxfId="8480" priority="6526" stopIfTrue="1">
      <formula>$B808=""</formula>
    </cfRule>
  </conditionalFormatting>
  <conditionalFormatting sqref="I808:I811">
    <cfRule type="expression" dxfId="8479" priority="6525" stopIfTrue="1">
      <formula>$B808=""</formula>
    </cfRule>
  </conditionalFormatting>
  <conditionalFormatting sqref="I808:I811">
    <cfRule type="expression" dxfId="8478" priority="6524" stopIfTrue="1">
      <formula>$B808=""</formula>
    </cfRule>
  </conditionalFormatting>
  <conditionalFormatting sqref="I808:I811">
    <cfRule type="expression" dxfId="8477" priority="6523" stopIfTrue="1">
      <formula>$B808=""</formula>
    </cfRule>
  </conditionalFormatting>
  <conditionalFormatting sqref="I808:I811">
    <cfRule type="expression" dxfId="8476" priority="6522" stopIfTrue="1">
      <formula>$B808=""</formula>
    </cfRule>
  </conditionalFormatting>
  <conditionalFormatting sqref="I808:I811">
    <cfRule type="expression" dxfId="8475" priority="6521" stopIfTrue="1">
      <formula>$B808=""</formula>
    </cfRule>
  </conditionalFormatting>
  <conditionalFormatting sqref="I808:I811">
    <cfRule type="expression" dxfId="8474" priority="6520" stopIfTrue="1">
      <formula>$B808=""</formula>
    </cfRule>
  </conditionalFormatting>
  <conditionalFormatting sqref="I808:I811">
    <cfRule type="expression" dxfId="8473" priority="6519" stopIfTrue="1">
      <formula>$B808=""</formula>
    </cfRule>
  </conditionalFormatting>
  <conditionalFormatting sqref="I808:I811">
    <cfRule type="expression" dxfId="8472" priority="6518" stopIfTrue="1">
      <formula>$B808=""</formula>
    </cfRule>
  </conditionalFormatting>
  <conditionalFormatting sqref="I808:I811">
    <cfRule type="expression" dxfId="8471" priority="6517" stopIfTrue="1">
      <formula>$B808=""</formula>
    </cfRule>
  </conditionalFormatting>
  <conditionalFormatting sqref="I808:I811">
    <cfRule type="expression" dxfId="8470" priority="6516" stopIfTrue="1">
      <formula>$B808=""</formula>
    </cfRule>
  </conditionalFormatting>
  <conditionalFormatting sqref="I808:I811">
    <cfRule type="expression" dxfId="8469" priority="6515" stopIfTrue="1">
      <formula>$B808=""</formula>
    </cfRule>
  </conditionalFormatting>
  <conditionalFormatting sqref="I808:I811">
    <cfRule type="expression" dxfId="8468" priority="6514" stopIfTrue="1">
      <formula>$B808=""</formula>
    </cfRule>
  </conditionalFormatting>
  <conditionalFormatting sqref="I808:I811">
    <cfRule type="expression" dxfId="8467" priority="6513" stopIfTrue="1">
      <formula>$B808=""</formula>
    </cfRule>
  </conditionalFormatting>
  <conditionalFormatting sqref="I808:I811">
    <cfRule type="expression" dxfId="8466" priority="6512" stopIfTrue="1">
      <formula>$B808=""</formula>
    </cfRule>
  </conditionalFormatting>
  <conditionalFormatting sqref="D808:H811">
    <cfRule type="expression" dxfId="8465" priority="6511" stopIfTrue="1">
      <formula>$B808=""</formula>
    </cfRule>
  </conditionalFormatting>
  <conditionalFormatting sqref="I808:I811">
    <cfRule type="expression" dxfId="8464" priority="6510" stopIfTrue="1">
      <formula>$B808=""</formula>
    </cfRule>
  </conditionalFormatting>
  <conditionalFormatting sqref="I808:I811">
    <cfRule type="expression" dxfId="8463" priority="6509" stopIfTrue="1">
      <formula>$B808=""</formula>
    </cfRule>
  </conditionalFormatting>
  <conditionalFormatting sqref="I808:I811">
    <cfRule type="expression" dxfId="8462" priority="6508" stopIfTrue="1">
      <formula>$B808=""</formula>
    </cfRule>
  </conditionalFormatting>
  <conditionalFormatting sqref="J808:M811">
    <cfRule type="expression" dxfId="8461" priority="6507" stopIfTrue="1">
      <formula>$B808=""</formula>
    </cfRule>
  </conditionalFormatting>
  <conditionalFormatting sqref="D808:M811">
    <cfRule type="expression" dxfId="8460" priority="6506" stopIfTrue="1">
      <formula>$B808=""</formula>
    </cfRule>
  </conditionalFormatting>
  <conditionalFormatting sqref="D808:M811">
    <cfRule type="expression" dxfId="8459" priority="6505" stopIfTrue="1">
      <formula>$B808=""</formula>
    </cfRule>
  </conditionalFormatting>
  <conditionalFormatting sqref="I808:I811">
    <cfRule type="expression" dxfId="8458" priority="6504" stopIfTrue="1">
      <formula>$B808=""</formula>
    </cfRule>
  </conditionalFormatting>
  <conditionalFormatting sqref="D808:H811">
    <cfRule type="expression" dxfId="8457" priority="6503" stopIfTrue="1">
      <formula>$B808=""</formula>
    </cfRule>
  </conditionalFormatting>
  <conditionalFormatting sqref="J808:M809">
    <cfRule type="expression" dxfId="8456" priority="6502" stopIfTrue="1">
      <formula>$B808=""</formula>
    </cfRule>
  </conditionalFormatting>
  <conditionalFormatting sqref="J810:M811">
    <cfRule type="expression" dxfId="8455" priority="6501" stopIfTrue="1">
      <formula>$B810=""</formula>
    </cfRule>
  </conditionalFormatting>
  <conditionalFormatting sqref="J808:M809">
    <cfRule type="expression" dxfId="8454" priority="6500" stopIfTrue="1">
      <formula>$B808=""</formula>
    </cfRule>
  </conditionalFormatting>
  <conditionalFormatting sqref="J810:M810">
    <cfRule type="expression" dxfId="8453" priority="6499" stopIfTrue="1">
      <formula>$B810=""</formula>
    </cfRule>
  </conditionalFormatting>
  <conditionalFormatting sqref="I811">
    <cfRule type="expression" dxfId="8452" priority="6498" stopIfTrue="1">
      <formula>$B811=""</formula>
    </cfRule>
  </conditionalFormatting>
  <conditionalFormatting sqref="I811">
    <cfRule type="expression" dxfId="8451" priority="6497" stopIfTrue="1">
      <formula>$B811=""</formula>
    </cfRule>
  </conditionalFormatting>
  <conditionalFormatting sqref="I811">
    <cfRule type="expression" dxfId="8450" priority="6496" stopIfTrue="1">
      <formula>$B811=""</formula>
    </cfRule>
  </conditionalFormatting>
  <conditionalFormatting sqref="D811:H811">
    <cfRule type="expression" dxfId="8449" priority="6495" stopIfTrue="1">
      <formula>$B811=""</formula>
    </cfRule>
  </conditionalFormatting>
  <conditionalFormatting sqref="J811:M811">
    <cfRule type="expression" dxfId="8448" priority="6494" stopIfTrue="1">
      <formula>$B811=""</formula>
    </cfRule>
  </conditionalFormatting>
  <conditionalFormatting sqref="I811">
    <cfRule type="expression" dxfId="8447" priority="6493" stopIfTrue="1">
      <formula>$B811=""</formula>
    </cfRule>
  </conditionalFormatting>
  <conditionalFormatting sqref="I811">
    <cfRule type="expression" dxfId="8446" priority="6492" stopIfTrue="1">
      <formula>$B811=""</formula>
    </cfRule>
  </conditionalFormatting>
  <conditionalFormatting sqref="I808:I811">
    <cfRule type="expression" dxfId="8445" priority="6491" stopIfTrue="1">
      <formula>$B808=""</formula>
    </cfRule>
  </conditionalFormatting>
  <conditionalFormatting sqref="I808:I811">
    <cfRule type="expression" dxfId="8444" priority="6490" stopIfTrue="1">
      <formula>$B808=""</formula>
    </cfRule>
  </conditionalFormatting>
  <conditionalFormatting sqref="I808:I811">
    <cfRule type="expression" dxfId="8443" priority="6489" stopIfTrue="1">
      <formula>$B808=""</formula>
    </cfRule>
  </conditionalFormatting>
  <conditionalFormatting sqref="I808:I811">
    <cfRule type="expression" dxfId="8442" priority="6488" stopIfTrue="1">
      <formula>$B808=""</formula>
    </cfRule>
  </conditionalFormatting>
  <conditionalFormatting sqref="I808:I811">
    <cfRule type="expression" dxfId="8441" priority="6487" stopIfTrue="1">
      <formula>$B808=""</formula>
    </cfRule>
  </conditionalFormatting>
  <conditionalFormatting sqref="I808:I811">
    <cfRule type="expression" dxfId="8440" priority="6486" stopIfTrue="1">
      <formula>$B808=""</formula>
    </cfRule>
  </conditionalFormatting>
  <conditionalFormatting sqref="I808:I811">
    <cfRule type="expression" dxfId="8439" priority="6485" stopIfTrue="1">
      <formula>$B808=""</formula>
    </cfRule>
  </conditionalFormatting>
  <conditionalFormatting sqref="I808:I811">
    <cfRule type="expression" dxfId="8438" priority="6484" stopIfTrue="1">
      <formula>$B808=""</formula>
    </cfRule>
  </conditionalFormatting>
  <conditionalFormatting sqref="I808:I811">
    <cfRule type="expression" dxfId="8437" priority="6483" stopIfTrue="1">
      <formula>$B808=""</formula>
    </cfRule>
  </conditionalFormatting>
  <conditionalFormatting sqref="I808:I811">
    <cfRule type="expression" dxfId="8436" priority="6482" stopIfTrue="1">
      <formula>$B808=""</formula>
    </cfRule>
  </conditionalFormatting>
  <conditionalFormatting sqref="I808:I811">
    <cfRule type="expression" dxfId="8435" priority="6481" stopIfTrue="1">
      <formula>$B808=""</formula>
    </cfRule>
  </conditionalFormatting>
  <conditionalFormatting sqref="I808:I811">
    <cfRule type="expression" dxfId="8434" priority="6480" stopIfTrue="1">
      <formula>$B808=""</formula>
    </cfRule>
  </conditionalFormatting>
  <conditionalFormatting sqref="I808:I811">
    <cfRule type="expression" dxfId="8433" priority="6479" stopIfTrue="1">
      <formula>$B808=""</formula>
    </cfRule>
  </conditionalFormatting>
  <conditionalFormatting sqref="K808:K811">
    <cfRule type="expression" dxfId="8432" priority="6478" stopIfTrue="1">
      <formula>$B808=""</formula>
    </cfRule>
  </conditionalFormatting>
  <conditionalFormatting sqref="K808:K811">
    <cfRule type="expression" dxfId="8431" priority="6477" stopIfTrue="1">
      <formula>$B808=""</formula>
    </cfRule>
  </conditionalFormatting>
  <conditionalFormatting sqref="K808:K811">
    <cfRule type="expression" dxfId="8430" priority="6476" stopIfTrue="1">
      <formula>$B808=""</formula>
    </cfRule>
  </conditionalFormatting>
  <conditionalFormatting sqref="K808:K811">
    <cfRule type="expression" dxfId="8429" priority="6475" stopIfTrue="1">
      <formula>$B808=""</formula>
    </cfRule>
  </conditionalFormatting>
  <conditionalFormatting sqref="K808:K811">
    <cfRule type="expression" dxfId="8428" priority="6474" stopIfTrue="1">
      <formula>$B808=""</formula>
    </cfRule>
  </conditionalFormatting>
  <conditionalFormatting sqref="K808:K811">
    <cfRule type="expression" dxfId="8427" priority="6473" stopIfTrue="1">
      <formula>$B808=""</formula>
    </cfRule>
  </conditionalFormatting>
  <conditionalFormatting sqref="K808:K811">
    <cfRule type="expression" dxfId="8426" priority="6472" stopIfTrue="1">
      <formula>$B808=""</formula>
    </cfRule>
  </conditionalFormatting>
  <conditionalFormatting sqref="K808:K811">
    <cfRule type="expression" dxfId="8425" priority="6471" stopIfTrue="1">
      <formula>$B808=""</formula>
    </cfRule>
  </conditionalFormatting>
  <conditionalFormatting sqref="K808:K811">
    <cfRule type="expression" dxfId="8424" priority="6470" stopIfTrue="1">
      <formula>$B808=""</formula>
    </cfRule>
  </conditionalFormatting>
  <conditionalFormatting sqref="K808:K811">
    <cfRule type="expression" dxfId="8423" priority="6469" stopIfTrue="1">
      <formula>$B808=""</formula>
    </cfRule>
  </conditionalFormatting>
  <conditionalFormatting sqref="K808:K811">
    <cfRule type="expression" dxfId="8422" priority="6468" stopIfTrue="1">
      <formula>$B808=""</formula>
    </cfRule>
  </conditionalFormatting>
  <conditionalFormatting sqref="K808:K811">
    <cfRule type="expression" dxfId="8421" priority="6467" stopIfTrue="1">
      <formula>$B808=""</formula>
    </cfRule>
  </conditionalFormatting>
  <conditionalFormatting sqref="K808:K811">
    <cfRule type="expression" dxfId="8420" priority="6466" stopIfTrue="1">
      <formula>$B808=""</formula>
    </cfRule>
  </conditionalFormatting>
  <conditionalFormatting sqref="K808:K811">
    <cfRule type="expression" dxfId="8419" priority="6465" stopIfTrue="1">
      <formula>$B808=""</formula>
    </cfRule>
  </conditionalFormatting>
  <conditionalFormatting sqref="K808:K811">
    <cfRule type="expression" dxfId="8418" priority="6464" stopIfTrue="1">
      <formula>$B808=""</formula>
    </cfRule>
  </conditionalFormatting>
  <conditionalFormatting sqref="K808:K811">
    <cfRule type="expression" dxfId="8417" priority="6463" stopIfTrue="1">
      <formula>$B808=""</formula>
    </cfRule>
  </conditionalFormatting>
  <conditionalFormatting sqref="K808:K811">
    <cfRule type="expression" dxfId="8416" priority="6462" stopIfTrue="1">
      <formula>$B808=""</formula>
    </cfRule>
  </conditionalFormatting>
  <conditionalFormatting sqref="K808:K811">
    <cfRule type="expression" dxfId="8415" priority="6461" stopIfTrue="1">
      <formula>$B808=""</formula>
    </cfRule>
  </conditionalFormatting>
  <conditionalFormatting sqref="K808:K811">
    <cfRule type="expression" dxfId="8414" priority="6460" stopIfTrue="1">
      <formula>$B808=""</formula>
    </cfRule>
  </conditionalFormatting>
  <conditionalFormatting sqref="K808:K811">
    <cfRule type="expression" dxfId="8413" priority="6459" stopIfTrue="1">
      <formula>$B808=""</formula>
    </cfRule>
  </conditionalFormatting>
  <conditionalFormatting sqref="K808:K811">
    <cfRule type="expression" dxfId="8412" priority="6458" stopIfTrue="1">
      <formula>$B808=""</formula>
    </cfRule>
  </conditionalFormatting>
  <conditionalFormatting sqref="K808:K811">
    <cfRule type="expression" dxfId="8411" priority="6457" stopIfTrue="1">
      <formula>$B808=""</formula>
    </cfRule>
  </conditionalFormatting>
  <conditionalFormatting sqref="K808:K811">
    <cfRule type="expression" dxfId="8410" priority="6456" stopIfTrue="1">
      <formula>$B808=""</formula>
    </cfRule>
  </conditionalFormatting>
  <conditionalFormatting sqref="K808:K811">
    <cfRule type="expression" dxfId="8409" priority="6455" stopIfTrue="1">
      <formula>$B808=""</formula>
    </cfRule>
  </conditionalFormatting>
  <conditionalFormatting sqref="K808:K811">
    <cfRule type="expression" dxfId="8408" priority="6454" stopIfTrue="1">
      <formula>$B808=""</formula>
    </cfRule>
  </conditionalFormatting>
  <conditionalFormatting sqref="K808:K811">
    <cfRule type="expression" dxfId="8407" priority="6453" stopIfTrue="1">
      <formula>$B808=""</formula>
    </cfRule>
  </conditionalFormatting>
  <conditionalFormatting sqref="K808:K811">
    <cfRule type="expression" dxfId="8406" priority="6452" stopIfTrue="1">
      <formula>$B808=""</formula>
    </cfRule>
  </conditionalFormatting>
  <conditionalFormatting sqref="K808:K809">
    <cfRule type="expression" dxfId="8405" priority="6451" stopIfTrue="1">
      <formula>$B808=""</formula>
    </cfRule>
  </conditionalFormatting>
  <conditionalFormatting sqref="K808:K809">
    <cfRule type="expression" dxfId="8404" priority="6450" stopIfTrue="1">
      <formula>$B808=""</formula>
    </cfRule>
  </conditionalFormatting>
  <conditionalFormatting sqref="K808:K809">
    <cfRule type="expression" dxfId="8403" priority="6449" stopIfTrue="1">
      <formula>$B808=""</formula>
    </cfRule>
  </conditionalFormatting>
  <conditionalFormatting sqref="K808">
    <cfRule type="expression" dxfId="8402" priority="6448" stopIfTrue="1">
      <formula>$B808=""</formula>
    </cfRule>
  </conditionalFormatting>
  <conditionalFormatting sqref="K809">
    <cfRule type="expression" dxfId="8401" priority="6447" stopIfTrue="1">
      <formula>$B809=""</formula>
    </cfRule>
  </conditionalFormatting>
  <conditionalFormatting sqref="K808">
    <cfRule type="expression" dxfId="8400" priority="6446" stopIfTrue="1">
      <formula>$B808=""</formula>
    </cfRule>
  </conditionalFormatting>
  <conditionalFormatting sqref="K809">
    <cfRule type="expression" dxfId="8399" priority="6445" stopIfTrue="1">
      <formula>$B809=""</formula>
    </cfRule>
  </conditionalFormatting>
  <conditionalFormatting sqref="K808:K809">
    <cfRule type="expression" dxfId="8398" priority="6444" stopIfTrue="1">
      <formula>$B808=""</formula>
    </cfRule>
  </conditionalFormatting>
  <conditionalFormatting sqref="K808:K809">
    <cfRule type="expression" dxfId="8397" priority="6443" stopIfTrue="1">
      <formula>$B808=""</formula>
    </cfRule>
  </conditionalFormatting>
  <conditionalFormatting sqref="K808:K809">
    <cfRule type="expression" dxfId="8396" priority="6442" stopIfTrue="1">
      <formula>$B808=""</formula>
    </cfRule>
  </conditionalFormatting>
  <conditionalFormatting sqref="K808">
    <cfRule type="expression" dxfId="8395" priority="6441" stopIfTrue="1">
      <formula>$B808=""</formula>
    </cfRule>
  </conditionalFormatting>
  <conditionalFormatting sqref="K809">
    <cfRule type="expression" dxfId="8394" priority="6440" stopIfTrue="1">
      <formula>$B809=""</formula>
    </cfRule>
  </conditionalFormatting>
  <conditionalFormatting sqref="K808">
    <cfRule type="expression" dxfId="8393" priority="6439" stopIfTrue="1">
      <formula>$B808=""</formula>
    </cfRule>
  </conditionalFormatting>
  <conditionalFormatting sqref="K809">
    <cfRule type="expression" dxfId="8392" priority="6438" stopIfTrue="1">
      <formula>$B809=""</formula>
    </cfRule>
  </conditionalFormatting>
  <conditionalFormatting sqref="K809">
    <cfRule type="expression" dxfId="8391" priority="6437" stopIfTrue="1">
      <formula>$B809=""</formula>
    </cfRule>
  </conditionalFormatting>
  <conditionalFormatting sqref="K809">
    <cfRule type="expression" dxfId="8390" priority="6436" stopIfTrue="1">
      <formula>$B809=""</formula>
    </cfRule>
  </conditionalFormatting>
  <conditionalFormatting sqref="K809">
    <cfRule type="expression" dxfId="8389" priority="6435" stopIfTrue="1">
      <formula>$B809=""</formula>
    </cfRule>
  </conditionalFormatting>
  <conditionalFormatting sqref="K809">
    <cfRule type="expression" dxfId="8388" priority="6434" stopIfTrue="1">
      <formula>$B809=""</formula>
    </cfRule>
  </conditionalFormatting>
  <conditionalFormatting sqref="K809">
    <cfRule type="expression" dxfId="8387" priority="6433" stopIfTrue="1">
      <formula>$B809=""</formula>
    </cfRule>
  </conditionalFormatting>
  <conditionalFormatting sqref="K809:K810">
    <cfRule type="expression" dxfId="8386" priority="6432" stopIfTrue="1">
      <formula>$B809=""</formula>
    </cfRule>
  </conditionalFormatting>
  <conditionalFormatting sqref="K809:K810">
    <cfRule type="expression" dxfId="8385" priority="6431" stopIfTrue="1">
      <formula>$B809=""</formula>
    </cfRule>
  </conditionalFormatting>
  <conditionalFormatting sqref="K809:K810">
    <cfRule type="expression" dxfId="8384" priority="6430" stopIfTrue="1">
      <formula>$B809=""</formula>
    </cfRule>
  </conditionalFormatting>
  <conditionalFormatting sqref="K809:K810">
    <cfRule type="expression" dxfId="8383" priority="6429" stopIfTrue="1">
      <formula>$B809=""</formula>
    </cfRule>
  </conditionalFormatting>
  <conditionalFormatting sqref="K809:K810">
    <cfRule type="expression" dxfId="8382" priority="6428" stopIfTrue="1">
      <formula>$B809=""</formula>
    </cfRule>
  </conditionalFormatting>
  <conditionalFormatting sqref="K808">
    <cfRule type="expression" dxfId="8381" priority="6427" stopIfTrue="1">
      <formula>$B808=""</formula>
    </cfRule>
  </conditionalFormatting>
  <conditionalFormatting sqref="K808">
    <cfRule type="expression" dxfId="8380" priority="6426" stopIfTrue="1">
      <formula>$B808=""</formula>
    </cfRule>
  </conditionalFormatting>
  <conditionalFormatting sqref="K808">
    <cfRule type="expression" dxfId="8379" priority="6425" stopIfTrue="1">
      <formula>$B808=""</formula>
    </cfRule>
  </conditionalFormatting>
  <conditionalFormatting sqref="K808">
    <cfRule type="expression" dxfId="8378" priority="6424" stopIfTrue="1">
      <formula>$B808=""</formula>
    </cfRule>
  </conditionalFormatting>
  <conditionalFormatting sqref="K808">
    <cfRule type="expression" dxfId="8377" priority="6423" stopIfTrue="1">
      <formula>$B808=""</formula>
    </cfRule>
  </conditionalFormatting>
  <conditionalFormatting sqref="K808">
    <cfRule type="expression" dxfId="8376" priority="6422" stopIfTrue="1">
      <formula>$B808=""</formula>
    </cfRule>
  </conditionalFormatting>
  <conditionalFormatting sqref="K808">
    <cfRule type="expression" dxfId="8375" priority="6421" stopIfTrue="1">
      <formula>$B808=""</formula>
    </cfRule>
  </conditionalFormatting>
  <conditionalFormatting sqref="K808">
    <cfRule type="expression" dxfId="8374" priority="6420" stopIfTrue="1">
      <formula>$B808=""</formula>
    </cfRule>
  </conditionalFormatting>
  <conditionalFormatting sqref="K808">
    <cfRule type="expression" dxfId="8373" priority="6419" stopIfTrue="1">
      <formula>$B808=""</formula>
    </cfRule>
  </conditionalFormatting>
  <conditionalFormatting sqref="K808">
    <cfRule type="expression" dxfId="8372" priority="6418" stopIfTrue="1">
      <formula>$B808=""</formula>
    </cfRule>
  </conditionalFormatting>
  <conditionalFormatting sqref="K808">
    <cfRule type="expression" dxfId="8371" priority="6417" stopIfTrue="1">
      <formula>$B808=""</formula>
    </cfRule>
  </conditionalFormatting>
  <conditionalFormatting sqref="K808">
    <cfRule type="expression" dxfId="8370" priority="6416" stopIfTrue="1">
      <formula>$B808=""</formula>
    </cfRule>
  </conditionalFormatting>
  <conditionalFormatting sqref="K808">
    <cfRule type="expression" dxfId="8369" priority="6415" stopIfTrue="1">
      <formula>$B808=""</formula>
    </cfRule>
  </conditionalFormatting>
  <conditionalFormatting sqref="K808">
    <cfRule type="expression" dxfId="8368" priority="6414" stopIfTrue="1">
      <formula>$B808=""</formula>
    </cfRule>
  </conditionalFormatting>
  <conditionalFormatting sqref="K808">
    <cfRule type="expression" dxfId="8367" priority="6413" stopIfTrue="1">
      <formula>$B808=""</formula>
    </cfRule>
  </conditionalFormatting>
  <conditionalFormatting sqref="K808">
    <cfRule type="expression" dxfId="8366" priority="6412" stopIfTrue="1">
      <formula>$B808=""</formula>
    </cfRule>
  </conditionalFormatting>
  <conditionalFormatting sqref="K808">
    <cfRule type="expression" dxfId="8365" priority="6411" stopIfTrue="1">
      <formula>$B808=""</formula>
    </cfRule>
  </conditionalFormatting>
  <conditionalFormatting sqref="K808">
    <cfRule type="expression" dxfId="8364" priority="6410" stopIfTrue="1">
      <formula>$B808=""</formula>
    </cfRule>
  </conditionalFormatting>
  <conditionalFormatting sqref="K808">
    <cfRule type="expression" dxfId="8363" priority="6409" stopIfTrue="1">
      <formula>$B808=""</formula>
    </cfRule>
  </conditionalFormatting>
  <conditionalFormatting sqref="K808">
    <cfRule type="expression" dxfId="8362" priority="6408" stopIfTrue="1">
      <formula>$B808=""</formula>
    </cfRule>
  </conditionalFormatting>
  <conditionalFormatting sqref="K808">
    <cfRule type="expression" dxfId="8361" priority="6407" stopIfTrue="1">
      <formula>$B808=""</formula>
    </cfRule>
  </conditionalFormatting>
  <conditionalFormatting sqref="K808">
    <cfRule type="expression" dxfId="8360" priority="6406" stopIfTrue="1">
      <formula>$B808=""</formula>
    </cfRule>
  </conditionalFormatting>
  <conditionalFormatting sqref="K809:K810">
    <cfRule type="expression" dxfId="8359" priority="6405" stopIfTrue="1">
      <formula>$B809=""</formula>
    </cfRule>
  </conditionalFormatting>
  <conditionalFormatting sqref="K809:K810">
    <cfRule type="expression" dxfId="8358" priority="6404" stopIfTrue="1">
      <formula>$B809=""</formula>
    </cfRule>
  </conditionalFormatting>
  <conditionalFormatting sqref="K809:K810">
    <cfRule type="expression" dxfId="8357" priority="6403" stopIfTrue="1">
      <formula>$B809=""</formula>
    </cfRule>
  </conditionalFormatting>
  <conditionalFormatting sqref="K809:K810">
    <cfRule type="expression" dxfId="8356" priority="6402" stopIfTrue="1">
      <formula>$B809=""</formula>
    </cfRule>
  </conditionalFormatting>
  <conditionalFormatting sqref="K809:K810">
    <cfRule type="expression" dxfId="8355" priority="6401" stopIfTrue="1">
      <formula>$B809=""</formula>
    </cfRule>
  </conditionalFormatting>
  <conditionalFormatting sqref="K809:K810">
    <cfRule type="expression" dxfId="8354" priority="6400" stopIfTrue="1">
      <formula>$B809=""</formula>
    </cfRule>
  </conditionalFormatting>
  <conditionalFormatting sqref="K809:K810">
    <cfRule type="expression" dxfId="8353" priority="6399" stopIfTrue="1">
      <formula>$B809=""</formula>
    </cfRule>
  </conditionalFormatting>
  <conditionalFormatting sqref="K809:K810">
    <cfRule type="expression" dxfId="8352" priority="6398" stopIfTrue="1">
      <formula>$B809=""</formula>
    </cfRule>
  </conditionalFormatting>
  <conditionalFormatting sqref="K809:K810">
    <cfRule type="expression" dxfId="8351" priority="6397" stopIfTrue="1">
      <formula>$B809=""</formula>
    </cfRule>
  </conditionalFormatting>
  <conditionalFormatting sqref="K809:K810">
    <cfRule type="expression" dxfId="8350" priority="6396" stopIfTrue="1">
      <formula>$B809=""</formula>
    </cfRule>
  </conditionalFormatting>
  <conditionalFormatting sqref="K809:K810">
    <cfRule type="expression" dxfId="8349" priority="6395" stopIfTrue="1">
      <formula>$B809=""</formula>
    </cfRule>
  </conditionalFormatting>
  <conditionalFormatting sqref="K809:K810">
    <cfRule type="expression" dxfId="8348" priority="6394" stopIfTrue="1">
      <formula>$B809=""</formula>
    </cfRule>
  </conditionalFormatting>
  <conditionalFormatting sqref="K809:K810">
    <cfRule type="expression" dxfId="8347" priority="6393" stopIfTrue="1">
      <formula>$B809=""</formula>
    </cfRule>
  </conditionalFormatting>
  <conditionalFormatting sqref="K809:K810">
    <cfRule type="expression" dxfId="8346" priority="6392" stopIfTrue="1">
      <formula>$B809=""</formula>
    </cfRule>
  </conditionalFormatting>
  <conditionalFormatting sqref="K809:K810">
    <cfRule type="expression" dxfId="8345" priority="6391" stopIfTrue="1">
      <formula>$B809=""</formula>
    </cfRule>
  </conditionalFormatting>
  <conditionalFormatting sqref="K809:K810">
    <cfRule type="expression" dxfId="8344" priority="6390" stopIfTrue="1">
      <formula>$B809=""</formula>
    </cfRule>
  </conditionalFormatting>
  <conditionalFormatting sqref="K809:K810">
    <cfRule type="expression" dxfId="8343" priority="6389" stopIfTrue="1">
      <formula>$B809=""</formula>
    </cfRule>
  </conditionalFormatting>
  <conditionalFormatting sqref="K809:K810">
    <cfRule type="expression" dxfId="8342" priority="6388" stopIfTrue="1">
      <formula>$B809=""</formula>
    </cfRule>
  </conditionalFormatting>
  <conditionalFormatting sqref="K809:K810">
    <cfRule type="expression" dxfId="8341" priority="6387" stopIfTrue="1">
      <formula>$B809=""</formula>
    </cfRule>
  </conditionalFormatting>
  <conditionalFormatting sqref="K809:K810">
    <cfRule type="expression" dxfId="8340" priority="6386" stopIfTrue="1">
      <formula>$B809=""</formula>
    </cfRule>
  </conditionalFormatting>
  <conditionalFormatting sqref="K809:K810">
    <cfRule type="expression" dxfId="8339" priority="6385" stopIfTrue="1">
      <formula>$B809=""</formula>
    </cfRule>
  </conditionalFormatting>
  <conditionalFormatting sqref="K809">
    <cfRule type="expression" dxfId="8338" priority="6384" stopIfTrue="1">
      <formula>$B809=""</formula>
    </cfRule>
  </conditionalFormatting>
  <conditionalFormatting sqref="K810">
    <cfRule type="expression" dxfId="8337" priority="6383" stopIfTrue="1">
      <formula>$B810=""</formula>
    </cfRule>
  </conditionalFormatting>
  <conditionalFormatting sqref="I798:I804">
    <cfRule type="expression" dxfId="8336" priority="6382" stopIfTrue="1">
      <formula>$B798=""</formula>
    </cfRule>
  </conditionalFormatting>
  <conditionalFormatting sqref="I798:I804">
    <cfRule type="expression" dxfId="8335" priority="6381" stopIfTrue="1">
      <formula>$B798=""</formula>
    </cfRule>
  </conditionalFormatting>
  <conditionalFormatting sqref="I798:I804">
    <cfRule type="expression" dxfId="8334" priority="6380" stopIfTrue="1">
      <formula>$B798=""</formula>
    </cfRule>
  </conditionalFormatting>
  <conditionalFormatting sqref="I798:I804">
    <cfRule type="expression" dxfId="8333" priority="6379" stopIfTrue="1">
      <formula>$B798=""</formula>
    </cfRule>
  </conditionalFormatting>
  <conditionalFormatting sqref="I798:I804">
    <cfRule type="expression" dxfId="8332" priority="6378" stopIfTrue="1">
      <formula>$B798=""</formula>
    </cfRule>
  </conditionalFormatting>
  <conditionalFormatting sqref="I798:I804">
    <cfRule type="expression" dxfId="8331" priority="6377" stopIfTrue="1">
      <formula>$B798=""</formula>
    </cfRule>
  </conditionalFormatting>
  <conditionalFormatting sqref="I798:I804">
    <cfRule type="expression" dxfId="8330" priority="6376" stopIfTrue="1">
      <formula>$B798=""</formula>
    </cfRule>
  </conditionalFormatting>
  <conditionalFormatting sqref="I798:I804">
    <cfRule type="expression" dxfId="8329" priority="6375" stopIfTrue="1">
      <formula>$B798=""</formula>
    </cfRule>
  </conditionalFormatting>
  <conditionalFormatting sqref="I798:I804">
    <cfRule type="expression" dxfId="8328" priority="6374" stopIfTrue="1">
      <formula>$B798=""</formula>
    </cfRule>
  </conditionalFormatting>
  <conditionalFormatting sqref="I798:I804">
    <cfRule type="expression" dxfId="8327" priority="6373" stopIfTrue="1">
      <formula>$B798=""</formula>
    </cfRule>
  </conditionalFormatting>
  <conditionalFormatting sqref="I798:I804">
    <cfRule type="expression" dxfId="8326" priority="6372" stopIfTrue="1">
      <formula>$B798=""</formula>
    </cfRule>
  </conditionalFormatting>
  <conditionalFormatting sqref="I798:I804">
    <cfRule type="expression" dxfId="8325" priority="6371" stopIfTrue="1">
      <formula>$B798=""</formula>
    </cfRule>
  </conditionalFormatting>
  <conditionalFormatting sqref="I798:I804">
    <cfRule type="expression" dxfId="8324" priority="6370" stopIfTrue="1">
      <formula>$B798=""</formula>
    </cfRule>
  </conditionalFormatting>
  <conditionalFormatting sqref="I798:I804">
    <cfRule type="expression" dxfId="8323" priority="6369" stopIfTrue="1">
      <formula>$B798=""</formula>
    </cfRule>
  </conditionalFormatting>
  <conditionalFormatting sqref="I798:I804">
    <cfRule type="expression" dxfId="8322" priority="6368" stopIfTrue="1">
      <formula>$B798=""</formula>
    </cfRule>
  </conditionalFormatting>
  <conditionalFormatting sqref="I798:I804">
    <cfRule type="expression" dxfId="8321" priority="6367" stopIfTrue="1">
      <formula>$B798=""</formula>
    </cfRule>
  </conditionalFormatting>
  <conditionalFormatting sqref="I798:I804">
    <cfRule type="expression" dxfId="8320" priority="6366" stopIfTrue="1">
      <formula>$B798=""</formula>
    </cfRule>
  </conditionalFormatting>
  <conditionalFormatting sqref="I798:I804">
    <cfRule type="expression" dxfId="8319" priority="6365" stopIfTrue="1">
      <formula>$B798=""</formula>
    </cfRule>
  </conditionalFormatting>
  <conditionalFormatting sqref="I798:I804">
    <cfRule type="expression" dxfId="8318" priority="6364" stopIfTrue="1">
      <formula>$B798=""</formula>
    </cfRule>
  </conditionalFormatting>
  <conditionalFormatting sqref="I798:I804">
    <cfRule type="expression" dxfId="8317" priority="6363" stopIfTrue="1">
      <formula>$B798=""</formula>
    </cfRule>
  </conditionalFormatting>
  <conditionalFormatting sqref="I798:I804">
    <cfRule type="expression" dxfId="8316" priority="6362" stopIfTrue="1">
      <formula>$B798=""</formula>
    </cfRule>
  </conditionalFormatting>
  <conditionalFormatting sqref="I798:I804">
    <cfRule type="expression" dxfId="8315" priority="6361" stopIfTrue="1">
      <formula>$B798=""</formula>
    </cfRule>
  </conditionalFormatting>
  <conditionalFormatting sqref="I798:I804">
    <cfRule type="expression" dxfId="8314" priority="6360" stopIfTrue="1">
      <formula>$B798=""</formula>
    </cfRule>
  </conditionalFormatting>
  <conditionalFormatting sqref="I798:I804">
    <cfRule type="expression" dxfId="8313" priority="6359" stopIfTrue="1">
      <formula>$B798=""</formula>
    </cfRule>
  </conditionalFormatting>
  <conditionalFormatting sqref="I798:I804">
    <cfRule type="expression" dxfId="8312" priority="6358" stopIfTrue="1">
      <formula>$B798=""</formula>
    </cfRule>
  </conditionalFormatting>
  <conditionalFormatting sqref="I798:I804">
    <cfRule type="expression" dxfId="8311" priority="6357" stopIfTrue="1">
      <formula>$B798=""</formula>
    </cfRule>
  </conditionalFormatting>
  <conditionalFormatting sqref="I798:I804">
    <cfRule type="expression" dxfId="8310" priority="6356" stopIfTrue="1">
      <formula>$B798=""</formula>
    </cfRule>
  </conditionalFormatting>
  <conditionalFormatting sqref="I798:I804">
    <cfRule type="expression" dxfId="8309" priority="6355" stopIfTrue="1">
      <formula>$B798=""</formula>
    </cfRule>
  </conditionalFormatting>
  <conditionalFormatting sqref="I798:I804">
    <cfRule type="expression" dxfId="8308" priority="6354" stopIfTrue="1">
      <formula>$B798=""</formula>
    </cfRule>
  </conditionalFormatting>
  <conditionalFormatting sqref="I798:I804">
    <cfRule type="expression" dxfId="8307" priority="6353" stopIfTrue="1">
      <formula>$B798=""</formula>
    </cfRule>
  </conditionalFormatting>
  <conditionalFormatting sqref="I798:I804">
    <cfRule type="expression" dxfId="8306" priority="6352" stopIfTrue="1">
      <formula>$B798=""</formula>
    </cfRule>
  </conditionalFormatting>
  <conditionalFormatting sqref="I798:I804">
    <cfRule type="expression" dxfId="8305" priority="6351" stopIfTrue="1">
      <formula>$B798=""</formula>
    </cfRule>
  </conditionalFormatting>
  <conditionalFormatting sqref="I798:I804">
    <cfRule type="expression" dxfId="8304" priority="6350" stopIfTrue="1">
      <formula>$B798=""</formula>
    </cfRule>
  </conditionalFormatting>
  <conditionalFormatting sqref="I798:I804">
    <cfRule type="expression" dxfId="8303" priority="6349" stopIfTrue="1">
      <formula>$B798=""</formula>
    </cfRule>
  </conditionalFormatting>
  <conditionalFormatting sqref="I798:I804">
    <cfRule type="expression" dxfId="8302" priority="6348" stopIfTrue="1">
      <formula>$B798=""</formula>
    </cfRule>
  </conditionalFormatting>
  <conditionalFormatting sqref="I798:I804">
    <cfRule type="expression" dxfId="8301" priority="6347" stopIfTrue="1">
      <formula>$B798=""</formula>
    </cfRule>
  </conditionalFormatting>
  <conditionalFormatting sqref="I798:I804">
    <cfRule type="expression" dxfId="8300" priority="6346" stopIfTrue="1">
      <formula>$B798=""</formula>
    </cfRule>
  </conditionalFormatting>
  <conditionalFormatting sqref="I798:I804">
    <cfRule type="expression" dxfId="8299" priority="6345" stopIfTrue="1">
      <formula>$B798=""</formula>
    </cfRule>
  </conditionalFormatting>
  <conditionalFormatting sqref="H798">
    <cfRule type="expression" dxfId="8298" priority="6344" stopIfTrue="1">
      <formula>$B798=""</formula>
    </cfRule>
  </conditionalFormatting>
  <conditionalFormatting sqref="H798">
    <cfRule type="expression" dxfId="8297" priority="6343" stopIfTrue="1">
      <formula>$B798=""</formula>
    </cfRule>
  </conditionalFormatting>
  <conditionalFormatting sqref="H798">
    <cfRule type="expression" dxfId="8296" priority="6342" stopIfTrue="1">
      <formula>$B798=""</formula>
    </cfRule>
  </conditionalFormatting>
  <conditionalFormatting sqref="I805">
    <cfRule type="expression" dxfId="8295" priority="6341" stopIfTrue="1">
      <formula>$B805=""</formula>
    </cfRule>
  </conditionalFormatting>
  <conditionalFormatting sqref="I805">
    <cfRule type="expression" dxfId="8294" priority="6340" stopIfTrue="1">
      <formula>$B805=""</formula>
    </cfRule>
  </conditionalFormatting>
  <conditionalFormatting sqref="I805">
    <cfRule type="expression" dxfId="8293" priority="6339" stopIfTrue="1">
      <formula>$B805=""</formula>
    </cfRule>
  </conditionalFormatting>
  <conditionalFormatting sqref="I805">
    <cfRule type="expression" dxfId="8292" priority="6338" stopIfTrue="1">
      <formula>$B805=""</formula>
    </cfRule>
  </conditionalFormatting>
  <conditionalFormatting sqref="I805">
    <cfRule type="expression" dxfId="8291" priority="6337" stopIfTrue="1">
      <formula>$B805=""</formula>
    </cfRule>
  </conditionalFormatting>
  <conditionalFormatting sqref="I805">
    <cfRule type="expression" dxfId="8290" priority="6336" stopIfTrue="1">
      <formula>$B805=""</formula>
    </cfRule>
  </conditionalFormatting>
  <conditionalFormatting sqref="I805">
    <cfRule type="expression" dxfId="8289" priority="6335" stopIfTrue="1">
      <formula>$B805=""</formula>
    </cfRule>
  </conditionalFormatting>
  <conditionalFormatting sqref="I805">
    <cfRule type="expression" dxfId="8288" priority="6334" stopIfTrue="1">
      <formula>$B805=""</formula>
    </cfRule>
  </conditionalFormatting>
  <conditionalFormatting sqref="I805">
    <cfRule type="expression" dxfId="8287" priority="6333" stopIfTrue="1">
      <formula>$B805=""</formula>
    </cfRule>
  </conditionalFormatting>
  <conditionalFormatting sqref="I805">
    <cfRule type="expression" dxfId="8286" priority="6332" stopIfTrue="1">
      <formula>$B805=""</formula>
    </cfRule>
  </conditionalFormatting>
  <conditionalFormatting sqref="I805">
    <cfRule type="expression" dxfId="8285" priority="6331" stopIfTrue="1">
      <formula>$B805=""</formula>
    </cfRule>
  </conditionalFormatting>
  <conditionalFormatting sqref="I805">
    <cfRule type="expression" dxfId="8284" priority="6330" stopIfTrue="1">
      <formula>$B805=""</formula>
    </cfRule>
  </conditionalFormatting>
  <conditionalFormatting sqref="I805">
    <cfRule type="expression" dxfId="8283" priority="6329" stopIfTrue="1">
      <formula>$B805=""</formula>
    </cfRule>
  </conditionalFormatting>
  <conditionalFormatting sqref="I805">
    <cfRule type="expression" dxfId="8282" priority="6328" stopIfTrue="1">
      <formula>$B805=""</formula>
    </cfRule>
  </conditionalFormatting>
  <conditionalFormatting sqref="I805">
    <cfRule type="expression" dxfId="8281" priority="6327" stopIfTrue="1">
      <formula>$B805=""</formula>
    </cfRule>
  </conditionalFormatting>
  <conditionalFormatting sqref="I805">
    <cfRule type="expression" dxfId="8280" priority="6326" stopIfTrue="1">
      <formula>$B805=""</formula>
    </cfRule>
  </conditionalFormatting>
  <conditionalFormatting sqref="I805">
    <cfRule type="expression" dxfId="8279" priority="6325" stopIfTrue="1">
      <formula>$B805=""</formula>
    </cfRule>
  </conditionalFormatting>
  <conditionalFormatting sqref="I805">
    <cfRule type="expression" dxfId="8278" priority="6324" stopIfTrue="1">
      <formula>$B805=""</formula>
    </cfRule>
  </conditionalFormatting>
  <conditionalFormatting sqref="I805">
    <cfRule type="expression" dxfId="8277" priority="6323" stopIfTrue="1">
      <formula>$B805=""</formula>
    </cfRule>
  </conditionalFormatting>
  <conditionalFormatting sqref="I805">
    <cfRule type="expression" dxfId="8276" priority="6322" stopIfTrue="1">
      <formula>$B805=""</formula>
    </cfRule>
  </conditionalFormatting>
  <conditionalFormatting sqref="I805">
    <cfRule type="expression" dxfId="8275" priority="6321" stopIfTrue="1">
      <formula>$B805=""</formula>
    </cfRule>
  </conditionalFormatting>
  <conditionalFormatting sqref="I805">
    <cfRule type="expression" dxfId="8274" priority="6320" stopIfTrue="1">
      <formula>$B805=""</formula>
    </cfRule>
  </conditionalFormatting>
  <conditionalFormatting sqref="I805">
    <cfRule type="expression" dxfId="8273" priority="6319" stopIfTrue="1">
      <formula>$B805=""</formula>
    </cfRule>
  </conditionalFormatting>
  <conditionalFormatting sqref="I805">
    <cfRule type="expression" dxfId="8272" priority="6318" stopIfTrue="1">
      <formula>$B805=""</formula>
    </cfRule>
  </conditionalFormatting>
  <conditionalFormatting sqref="I805">
    <cfRule type="expression" dxfId="8271" priority="6317" stopIfTrue="1">
      <formula>$B805=""</formula>
    </cfRule>
  </conditionalFormatting>
  <conditionalFormatting sqref="I805">
    <cfRule type="expression" dxfId="8270" priority="6316" stopIfTrue="1">
      <formula>$B805=""</formula>
    </cfRule>
  </conditionalFormatting>
  <conditionalFormatting sqref="I805">
    <cfRule type="expression" dxfId="8269" priority="6315" stopIfTrue="1">
      <formula>$B805=""</formula>
    </cfRule>
  </conditionalFormatting>
  <conditionalFormatting sqref="I805">
    <cfRule type="expression" dxfId="8268" priority="6314" stopIfTrue="1">
      <formula>$B805=""</formula>
    </cfRule>
  </conditionalFormatting>
  <conditionalFormatting sqref="I805">
    <cfRule type="expression" dxfId="8267" priority="6313" stopIfTrue="1">
      <formula>$B805=""</formula>
    </cfRule>
  </conditionalFormatting>
  <conditionalFormatting sqref="I805">
    <cfRule type="expression" dxfId="8266" priority="6312" stopIfTrue="1">
      <formula>$B805=""</formula>
    </cfRule>
  </conditionalFormatting>
  <conditionalFormatting sqref="I805">
    <cfRule type="expression" dxfId="8265" priority="6311" stopIfTrue="1">
      <formula>$B805=""</formula>
    </cfRule>
  </conditionalFormatting>
  <conditionalFormatting sqref="I805">
    <cfRule type="expression" dxfId="8264" priority="6310" stopIfTrue="1">
      <formula>$B805=""</formula>
    </cfRule>
  </conditionalFormatting>
  <conditionalFormatting sqref="I805">
    <cfRule type="expression" dxfId="8263" priority="6309" stopIfTrue="1">
      <formula>$B805=""</formula>
    </cfRule>
  </conditionalFormatting>
  <conditionalFormatting sqref="I805">
    <cfRule type="expression" dxfId="8262" priority="6308" stopIfTrue="1">
      <formula>$B805=""</formula>
    </cfRule>
  </conditionalFormatting>
  <conditionalFormatting sqref="I805">
    <cfRule type="expression" dxfId="8261" priority="6307" stopIfTrue="1">
      <formula>$B805=""</formula>
    </cfRule>
  </conditionalFormatting>
  <conditionalFormatting sqref="I805">
    <cfRule type="expression" dxfId="8260" priority="6306" stopIfTrue="1">
      <formula>$B805=""</formula>
    </cfRule>
  </conditionalFormatting>
  <conditionalFormatting sqref="I805">
    <cfRule type="expression" dxfId="8259" priority="6305" stopIfTrue="1">
      <formula>$B805=""</formula>
    </cfRule>
  </conditionalFormatting>
  <conditionalFormatting sqref="I805">
    <cfRule type="expression" dxfId="8258" priority="6304" stopIfTrue="1">
      <formula>$B805=""</formula>
    </cfRule>
  </conditionalFormatting>
  <conditionalFormatting sqref="I805">
    <cfRule type="expression" dxfId="8257" priority="6303" stopIfTrue="1">
      <formula>$B805=""</formula>
    </cfRule>
  </conditionalFormatting>
  <conditionalFormatting sqref="I805">
    <cfRule type="expression" dxfId="8256" priority="6302" stopIfTrue="1">
      <formula>$B805=""</formula>
    </cfRule>
  </conditionalFormatting>
  <conditionalFormatting sqref="I805">
    <cfRule type="expression" dxfId="8255" priority="6301" stopIfTrue="1">
      <formula>$B805=""</formula>
    </cfRule>
  </conditionalFormatting>
  <conditionalFormatting sqref="I805">
    <cfRule type="expression" dxfId="8254" priority="6300" stopIfTrue="1">
      <formula>$B805=""</formula>
    </cfRule>
  </conditionalFormatting>
  <conditionalFormatting sqref="I805">
    <cfRule type="expression" dxfId="8253" priority="6299" stopIfTrue="1">
      <formula>$B805=""</formula>
    </cfRule>
  </conditionalFormatting>
  <conditionalFormatting sqref="I805">
    <cfRule type="expression" dxfId="8252" priority="6298" stopIfTrue="1">
      <formula>$B805=""</formula>
    </cfRule>
  </conditionalFormatting>
  <conditionalFormatting sqref="I805">
    <cfRule type="expression" dxfId="8251" priority="6297" stopIfTrue="1">
      <formula>$B805=""</formula>
    </cfRule>
  </conditionalFormatting>
  <conditionalFormatting sqref="I805">
    <cfRule type="expression" dxfId="8250" priority="6296" stopIfTrue="1">
      <formula>$B805=""</formula>
    </cfRule>
  </conditionalFormatting>
  <conditionalFormatting sqref="I805">
    <cfRule type="expression" dxfId="8249" priority="6295" stopIfTrue="1">
      <formula>$B805=""</formula>
    </cfRule>
  </conditionalFormatting>
  <conditionalFormatting sqref="I805">
    <cfRule type="expression" dxfId="8248" priority="6294" stopIfTrue="1">
      <formula>$B805=""</formula>
    </cfRule>
  </conditionalFormatting>
  <conditionalFormatting sqref="I805">
    <cfRule type="expression" dxfId="8247" priority="6293" stopIfTrue="1">
      <formula>$B805=""</formula>
    </cfRule>
  </conditionalFormatting>
  <conditionalFormatting sqref="I805">
    <cfRule type="expression" dxfId="8246" priority="6292" stopIfTrue="1">
      <formula>$B805=""</formula>
    </cfRule>
  </conditionalFormatting>
  <conditionalFormatting sqref="I805">
    <cfRule type="expression" dxfId="8245" priority="6291" stopIfTrue="1">
      <formula>$B805=""</formula>
    </cfRule>
  </conditionalFormatting>
  <conditionalFormatting sqref="I805">
    <cfRule type="expression" dxfId="8244" priority="6290" stopIfTrue="1">
      <formula>$B805=""</formula>
    </cfRule>
  </conditionalFormatting>
  <conditionalFormatting sqref="I805">
    <cfRule type="expression" dxfId="8243" priority="6289" stopIfTrue="1">
      <formula>$B805=""</formula>
    </cfRule>
  </conditionalFormatting>
  <conditionalFormatting sqref="I805">
    <cfRule type="expression" dxfId="8242" priority="6288" stopIfTrue="1">
      <formula>$B805=""</formula>
    </cfRule>
  </conditionalFormatting>
  <conditionalFormatting sqref="I805">
    <cfRule type="expression" dxfId="8241" priority="6287" stopIfTrue="1">
      <formula>$B805=""</formula>
    </cfRule>
  </conditionalFormatting>
  <conditionalFormatting sqref="I805">
    <cfRule type="expression" dxfId="8240" priority="6286" stopIfTrue="1">
      <formula>$B805=""</formula>
    </cfRule>
  </conditionalFormatting>
  <conditionalFormatting sqref="I805">
    <cfRule type="expression" dxfId="8239" priority="6285" stopIfTrue="1">
      <formula>$B805=""</formula>
    </cfRule>
  </conditionalFormatting>
  <conditionalFormatting sqref="I805">
    <cfRule type="expression" dxfId="8238" priority="6284" stopIfTrue="1">
      <formula>$B805=""</formula>
    </cfRule>
  </conditionalFormatting>
  <conditionalFormatting sqref="I805">
    <cfRule type="expression" dxfId="8237" priority="6283" stopIfTrue="1">
      <formula>$B805=""</formula>
    </cfRule>
  </conditionalFormatting>
  <conditionalFormatting sqref="I805">
    <cfRule type="expression" dxfId="8236" priority="6282" stopIfTrue="1">
      <formula>$B805=""</formula>
    </cfRule>
  </conditionalFormatting>
  <conditionalFormatting sqref="I805">
    <cfRule type="expression" dxfId="8235" priority="6281" stopIfTrue="1">
      <formula>$B805=""</formula>
    </cfRule>
  </conditionalFormatting>
  <conditionalFormatting sqref="I805">
    <cfRule type="expression" dxfId="8234" priority="6280" stopIfTrue="1">
      <formula>$B805=""</formula>
    </cfRule>
  </conditionalFormatting>
  <conditionalFormatting sqref="I805">
    <cfRule type="expression" dxfId="8233" priority="6279" stopIfTrue="1">
      <formula>$B805=""</formula>
    </cfRule>
  </conditionalFormatting>
  <conditionalFormatting sqref="I805">
    <cfRule type="expression" dxfId="8232" priority="6278" stopIfTrue="1">
      <formula>$B805=""</formula>
    </cfRule>
  </conditionalFormatting>
  <conditionalFormatting sqref="I805">
    <cfRule type="expression" dxfId="8231" priority="6277" stopIfTrue="1">
      <formula>$B805=""</formula>
    </cfRule>
  </conditionalFormatting>
  <conditionalFormatting sqref="I805">
    <cfRule type="expression" dxfId="8230" priority="6276" stopIfTrue="1">
      <formula>$B805=""</formula>
    </cfRule>
  </conditionalFormatting>
  <conditionalFormatting sqref="I805">
    <cfRule type="expression" dxfId="8229" priority="6275" stopIfTrue="1">
      <formula>$B805=""</formula>
    </cfRule>
  </conditionalFormatting>
  <conditionalFormatting sqref="I805">
    <cfRule type="expression" dxfId="8228" priority="6274" stopIfTrue="1">
      <formula>$B805=""</formula>
    </cfRule>
  </conditionalFormatting>
  <conditionalFormatting sqref="I805">
    <cfRule type="expression" dxfId="8227" priority="6273" stopIfTrue="1">
      <formula>$B805=""</formula>
    </cfRule>
  </conditionalFormatting>
  <conditionalFormatting sqref="I805">
    <cfRule type="expression" dxfId="8226" priority="6272" stopIfTrue="1">
      <formula>$B805=""</formula>
    </cfRule>
  </conditionalFormatting>
  <conditionalFormatting sqref="I805">
    <cfRule type="expression" dxfId="8225" priority="6271" stopIfTrue="1">
      <formula>$B805=""</formula>
    </cfRule>
  </conditionalFormatting>
  <conditionalFormatting sqref="I805">
    <cfRule type="expression" dxfId="8224" priority="6270" stopIfTrue="1">
      <formula>$B805=""</formula>
    </cfRule>
  </conditionalFormatting>
  <conditionalFormatting sqref="I805">
    <cfRule type="expression" dxfId="8223" priority="6269" stopIfTrue="1">
      <formula>$B805=""</formula>
    </cfRule>
  </conditionalFormatting>
  <conditionalFormatting sqref="I805">
    <cfRule type="expression" dxfId="8222" priority="6268" stopIfTrue="1">
      <formula>$B805=""</formula>
    </cfRule>
  </conditionalFormatting>
  <conditionalFormatting sqref="I805">
    <cfRule type="expression" dxfId="8221" priority="6267" stopIfTrue="1">
      <formula>$B805=""</formula>
    </cfRule>
  </conditionalFormatting>
  <conditionalFormatting sqref="I805">
    <cfRule type="expression" dxfId="8220" priority="6266" stopIfTrue="1">
      <formula>$B805=""</formula>
    </cfRule>
  </conditionalFormatting>
  <conditionalFormatting sqref="I805">
    <cfRule type="expression" dxfId="8219" priority="6265" stopIfTrue="1">
      <formula>$B805=""</formula>
    </cfRule>
  </conditionalFormatting>
  <conditionalFormatting sqref="I805">
    <cfRule type="expression" dxfId="8218" priority="6264" stopIfTrue="1">
      <formula>$B805=""</formula>
    </cfRule>
  </conditionalFormatting>
  <conditionalFormatting sqref="I805">
    <cfRule type="expression" dxfId="8217" priority="6263" stopIfTrue="1">
      <formula>$B805=""</formula>
    </cfRule>
  </conditionalFormatting>
  <conditionalFormatting sqref="I805">
    <cfRule type="expression" dxfId="8216" priority="6262" stopIfTrue="1">
      <formula>$B805=""</formula>
    </cfRule>
  </conditionalFormatting>
  <conditionalFormatting sqref="I805">
    <cfRule type="expression" dxfId="8215" priority="6261" stopIfTrue="1">
      <formula>$B805=""</formula>
    </cfRule>
  </conditionalFormatting>
  <conditionalFormatting sqref="I805">
    <cfRule type="expression" dxfId="8214" priority="6260" stopIfTrue="1">
      <formula>$B805=""</formula>
    </cfRule>
  </conditionalFormatting>
  <conditionalFormatting sqref="I805">
    <cfRule type="expression" dxfId="8213" priority="6259" stopIfTrue="1">
      <formula>$B805=""</formula>
    </cfRule>
  </conditionalFormatting>
  <conditionalFormatting sqref="F818">
    <cfRule type="expression" dxfId="8212" priority="6258" stopIfTrue="1">
      <formula>$B818=""</formula>
    </cfRule>
  </conditionalFormatting>
  <conditionalFormatting sqref="F818">
    <cfRule type="expression" dxfId="8211" priority="6257" stopIfTrue="1">
      <formula>$B818=""</formula>
    </cfRule>
  </conditionalFormatting>
  <conditionalFormatting sqref="F818">
    <cfRule type="expression" dxfId="8210" priority="6256" stopIfTrue="1">
      <formula>$B818=""</formula>
    </cfRule>
  </conditionalFormatting>
  <conditionalFormatting sqref="F818">
    <cfRule type="expression" dxfId="8209" priority="6255" stopIfTrue="1">
      <formula>$B818=""</formula>
    </cfRule>
  </conditionalFormatting>
  <conditionalFormatting sqref="F818">
    <cfRule type="expression" dxfId="8208" priority="6254" stopIfTrue="1">
      <formula>$B818=""</formula>
    </cfRule>
  </conditionalFormatting>
  <conditionalFormatting sqref="F818">
    <cfRule type="expression" dxfId="8207" priority="6253" stopIfTrue="1">
      <formula>$B818=""</formula>
    </cfRule>
  </conditionalFormatting>
  <conditionalFormatting sqref="F818">
    <cfRule type="expression" dxfId="8206" priority="6252" stopIfTrue="1">
      <formula>$B818=""</formula>
    </cfRule>
  </conditionalFormatting>
  <conditionalFormatting sqref="F818">
    <cfRule type="expression" dxfId="8205" priority="6251" stopIfTrue="1">
      <formula>$B818=""</formula>
    </cfRule>
  </conditionalFormatting>
  <conditionalFormatting sqref="F818">
    <cfRule type="expression" dxfId="8204" priority="6250" stopIfTrue="1">
      <formula>$B818=""</formula>
    </cfRule>
  </conditionalFormatting>
  <conditionalFormatting sqref="F818">
    <cfRule type="expression" dxfId="8203" priority="6249" stopIfTrue="1">
      <formula>$B818=""</formula>
    </cfRule>
  </conditionalFormatting>
  <conditionalFormatting sqref="F818">
    <cfRule type="expression" dxfId="8202" priority="6248" stopIfTrue="1">
      <formula>$B818=""</formula>
    </cfRule>
  </conditionalFormatting>
  <conditionalFormatting sqref="F818">
    <cfRule type="expression" dxfId="8201" priority="6247" stopIfTrue="1">
      <formula>$B818=""</formula>
    </cfRule>
  </conditionalFormatting>
  <conditionalFormatting sqref="F818">
    <cfRule type="expression" dxfId="8200" priority="6246" stopIfTrue="1">
      <formula>$B818=""</formula>
    </cfRule>
  </conditionalFormatting>
  <conditionalFormatting sqref="F818">
    <cfRule type="expression" dxfId="8199" priority="6245" stopIfTrue="1">
      <formula>$B818=""</formula>
    </cfRule>
  </conditionalFormatting>
  <conditionalFormatting sqref="F818">
    <cfRule type="expression" dxfId="8198" priority="6244" stopIfTrue="1">
      <formula>$B818=""</formula>
    </cfRule>
  </conditionalFormatting>
  <conditionalFormatting sqref="F818">
    <cfRule type="expression" dxfId="8197" priority="6243" stopIfTrue="1">
      <formula>$B818=""</formula>
    </cfRule>
  </conditionalFormatting>
  <conditionalFormatting sqref="F818">
    <cfRule type="expression" dxfId="8196" priority="6242" stopIfTrue="1">
      <formula>$B818=""</formula>
    </cfRule>
  </conditionalFormatting>
  <conditionalFormatting sqref="F818">
    <cfRule type="expression" dxfId="8195" priority="6241" stopIfTrue="1">
      <formula>$B818=""</formula>
    </cfRule>
  </conditionalFormatting>
  <conditionalFormatting sqref="F827">
    <cfRule type="expression" dxfId="8194" priority="6240" stopIfTrue="1">
      <formula>$B827=""</formula>
    </cfRule>
  </conditionalFormatting>
  <conditionalFormatting sqref="F827">
    <cfRule type="expression" dxfId="8193" priority="6239" stopIfTrue="1">
      <formula>$B827=""</formula>
    </cfRule>
  </conditionalFormatting>
  <conditionalFormatting sqref="F827">
    <cfRule type="expression" dxfId="8192" priority="6238" stopIfTrue="1">
      <formula>$B827=""</formula>
    </cfRule>
  </conditionalFormatting>
  <conditionalFormatting sqref="F827">
    <cfRule type="expression" dxfId="8191" priority="6237" stopIfTrue="1">
      <formula>$B827=""</formula>
    </cfRule>
  </conditionalFormatting>
  <conditionalFormatting sqref="F827">
    <cfRule type="expression" dxfId="8190" priority="6236" stopIfTrue="1">
      <formula>$B827=""</formula>
    </cfRule>
  </conditionalFormatting>
  <conditionalFormatting sqref="F827">
    <cfRule type="expression" dxfId="8189" priority="6235" stopIfTrue="1">
      <formula>$B827=""</formula>
    </cfRule>
  </conditionalFormatting>
  <conditionalFormatting sqref="F827">
    <cfRule type="expression" dxfId="8188" priority="6234" stopIfTrue="1">
      <formula>$B827=""</formula>
    </cfRule>
  </conditionalFormatting>
  <conditionalFormatting sqref="F827">
    <cfRule type="expression" dxfId="8187" priority="6233" stopIfTrue="1">
      <formula>$B827=""</formula>
    </cfRule>
  </conditionalFormatting>
  <conditionalFormatting sqref="F827">
    <cfRule type="expression" dxfId="8186" priority="6232" stopIfTrue="1">
      <formula>$B827=""</formula>
    </cfRule>
  </conditionalFormatting>
  <conditionalFormatting sqref="F827">
    <cfRule type="expression" dxfId="8185" priority="6231" stopIfTrue="1">
      <formula>$B827=""</formula>
    </cfRule>
  </conditionalFormatting>
  <conditionalFormatting sqref="F827">
    <cfRule type="expression" dxfId="8184" priority="6230" stopIfTrue="1">
      <formula>$B827=""</formula>
    </cfRule>
  </conditionalFormatting>
  <conditionalFormatting sqref="F827">
    <cfRule type="expression" dxfId="8183" priority="6229" stopIfTrue="1">
      <formula>$B827=""</formula>
    </cfRule>
  </conditionalFormatting>
  <conditionalFormatting sqref="F836">
    <cfRule type="expression" dxfId="8182" priority="6228" stopIfTrue="1">
      <formula>$B836=""</formula>
    </cfRule>
  </conditionalFormatting>
  <conditionalFormatting sqref="F836">
    <cfRule type="expression" dxfId="8181" priority="6227" stopIfTrue="1">
      <formula>$B836=""</formula>
    </cfRule>
  </conditionalFormatting>
  <conditionalFormatting sqref="F836">
    <cfRule type="expression" dxfId="8180" priority="6226" stopIfTrue="1">
      <formula>$B836=""</formula>
    </cfRule>
  </conditionalFormatting>
  <conditionalFormatting sqref="F836">
    <cfRule type="expression" dxfId="8179" priority="6225" stopIfTrue="1">
      <formula>$B836=""</formula>
    </cfRule>
  </conditionalFormatting>
  <conditionalFormatting sqref="F836">
    <cfRule type="expression" dxfId="8178" priority="6224" stopIfTrue="1">
      <formula>$B836=""</formula>
    </cfRule>
  </conditionalFormatting>
  <conditionalFormatting sqref="F836">
    <cfRule type="expression" dxfId="8177" priority="6223" stopIfTrue="1">
      <formula>$B836=""</formula>
    </cfRule>
  </conditionalFormatting>
  <conditionalFormatting sqref="F836">
    <cfRule type="expression" dxfId="8176" priority="6222" stopIfTrue="1">
      <formula>$B836=""</formula>
    </cfRule>
  </conditionalFormatting>
  <conditionalFormatting sqref="F836">
    <cfRule type="expression" dxfId="8175" priority="6221" stopIfTrue="1">
      <formula>$B836=""</formula>
    </cfRule>
  </conditionalFormatting>
  <conditionalFormatting sqref="F836">
    <cfRule type="expression" dxfId="8174" priority="6220" stopIfTrue="1">
      <formula>$B836=""</formula>
    </cfRule>
  </conditionalFormatting>
  <conditionalFormatting sqref="F836">
    <cfRule type="expression" dxfId="8173" priority="6219" stopIfTrue="1">
      <formula>$B836=""</formula>
    </cfRule>
  </conditionalFormatting>
  <conditionalFormatting sqref="F838">
    <cfRule type="expression" dxfId="8172" priority="6218" stopIfTrue="1">
      <formula>$B838=""</formula>
    </cfRule>
  </conditionalFormatting>
  <conditionalFormatting sqref="F838">
    <cfRule type="expression" dxfId="8171" priority="6217" stopIfTrue="1">
      <formula>$B838=""</formula>
    </cfRule>
  </conditionalFormatting>
  <conditionalFormatting sqref="F838">
    <cfRule type="expression" dxfId="8170" priority="6216" stopIfTrue="1">
      <formula>$B838=""</formula>
    </cfRule>
  </conditionalFormatting>
  <conditionalFormatting sqref="F838">
    <cfRule type="expression" dxfId="8169" priority="6215" stopIfTrue="1">
      <formula>$B838=""</formula>
    </cfRule>
  </conditionalFormatting>
  <conditionalFormatting sqref="F838">
    <cfRule type="expression" dxfId="8168" priority="6214" stopIfTrue="1">
      <formula>$B838=""</formula>
    </cfRule>
  </conditionalFormatting>
  <conditionalFormatting sqref="F838">
    <cfRule type="expression" dxfId="8167" priority="6213" stopIfTrue="1">
      <formula>$B838=""</formula>
    </cfRule>
  </conditionalFormatting>
  <conditionalFormatting sqref="F838">
    <cfRule type="expression" dxfId="8166" priority="6212" stopIfTrue="1">
      <formula>$B838=""</formula>
    </cfRule>
  </conditionalFormatting>
  <conditionalFormatting sqref="F838">
    <cfRule type="expression" dxfId="8165" priority="6211" stopIfTrue="1">
      <formula>$B838=""</formula>
    </cfRule>
  </conditionalFormatting>
  <conditionalFormatting sqref="F838">
    <cfRule type="expression" dxfId="8164" priority="6210" stopIfTrue="1">
      <formula>$B838=""</formula>
    </cfRule>
  </conditionalFormatting>
  <conditionalFormatting sqref="F838">
    <cfRule type="expression" dxfId="8163" priority="6209" stopIfTrue="1">
      <formula>$B838=""</formula>
    </cfRule>
  </conditionalFormatting>
  <conditionalFormatting sqref="F838">
    <cfRule type="expression" dxfId="8162" priority="6208" stopIfTrue="1">
      <formula>$B838=""</formula>
    </cfRule>
  </conditionalFormatting>
  <conditionalFormatting sqref="F838">
    <cfRule type="expression" dxfId="8161" priority="6207" stopIfTrue="1">
      <formula>$B838=""</formula>
    </cfRule>
  </conditionalFormatting>
  <conditionalFormatting sqref="F838">
    <cfRule type="expression" dxfId="8160" priority="6206" stopIfTrue="1">
      <formula>$B838=""</formula>
    </cfRule>
  </conditionalFormatting>
  <conditionalFormatting sqref="F838">
    <cfRule type="expression" dxfId="8159" priority="6205" stopIfTrue="1">
      <formula>$B838=""</formula>
    </cfRule>
  </conditionalFormatting>
  <conditionalFormatting sqref="F838">
    <cfRule type="expression" dxfId="8158" priority="6204" stopIfTrue="1">
      <formula>$B838=""</formula>
    </cfRule>
  </conditionalFormatting>
  <conditionalFormatting sqref="F838">
    <cfRule type="expression" dxfId="8157" priority="6203" stopIfTrue="1">
      <formula>$B838=""</formula>
    </cfRule>
  </conditionalFormatting>
  <conditionalFormatting sqref="F838">
    <cfRule type="expression" dxfId="8156" priority="6202" stopIfTrue="1">
      <formula>$B838=""</formula>
    </cfRule>
  </conditionalFormatting>
  <conditionalFormatting sqref="F838">
    <cfRule type="expression" dxfId="8155" priority="6201" stopIfTrue="1">
      <formula>$B838=""</formula>
    </cfRule>
  </conditionalFormatting>
  <conditionalFormatting sqref="E846">
    <cfRule type="expression" dxfId="8154" priority="6200" stopIfTrue="1">
      <formula>$B846=""</formula>
    </cfRule>
  </conditionalFormatting>
  <conditionalFormatting sqref="E846">
    <cfRule type="expression" dxfId="8153" priority="6199" stopIfTrue="1">
      <formula>$B846=""</formula>
    </cfRule>
  </conditionalFormatting>
  <conditionalFormatting sqref="E846">
    <cfRule type="expression" dxfId="8152" priority="6198" stopIfTrue="1">
      <formula>$B846=""</formula>
    </cfRule>
  </conditionalFormatting>
  <conditionalFormatting sqref="E846">
    <cfRule type="expression" dxfId="8151" priority="6197" stopIfTrue="1">
      <formula>$B846=""</formula>
    </cfRule>
  </conditionalFormatting>
  <conditionalFormatting sqref="E846">
    <cfRule type="expression" dxfId="8150" priority="6196" stopIfTrue="1">
      <formula>$B846=""</formula>
    </cfRule>
  </conditionalFormatting>
  <conditionalFormatting sqref="E846">
    <cfRule type="expression" dxfId="8149" priority="6195" stopIfTrue="1">
      <formula>$B846=""</formula>
    </cfRule>
  </conditionalFormatting>
  <conditionalFormatting sqref="E846">
    <cfRule type="expression" dxfId="8148" priority="6194" stopIfTrue="1">
      <formula>$B846=""</formula>
    </cfRule>
  </conditionalFormatting>
  <conditionalFormatting sqref="E846">
    <cfRule type="expression" dxfId="8147" priority="6193" stopIfTrue="1">
      <formula>$B846=""</formula>
    </cfRule>
  </conditionalFormatting>
  <conditionalFormatting sqref="E846">
    <cfRule type="expression" dxfId="8146" priority="6192" stopIfTrue="1">
      <formula>$B846=""</formula>
    </cfRule>
  </conditionalFormatting>
  <conditionalFormatting sqref="E846">
    <cfRule type="expression" dxfId="8145" priority="6191" stopIfTrue="1">
      <formula>$B846=""</formula>
    </cfRule>
  </conditionalFormatting>
  <conditionalFormatting sqref="E871">
    <cfRule type="expression" dxfId="8144" priority="6190" stopIfTrue="1">
      <formula>$B871=""</formula>
    </cfRule>
  </conditionalFormatting>
  <conditionalFormatting sqref="E871">
    <cfRule type="expression" dxfId="8143" priority="6189" stopIfTrue="1">
      <formula>$B871=""</formula>
    </cfRule>
  </conditionalFormatting>
  <conditionalFormatting sqref="E871">
    <cfRule type="expression" dxfId="8142" priority="6188" stopIfTrue="1">
      <formula>$B871=""</formula>
    </cfRule>
  </conditionalFormatting>
  <conditionalFormatting sqref="E871">
    <cfRule type="expression" dxfId="8141" priority="6187" stopIfTrue="1">
      <formula>$B871=""</formula>
    </cfRule>
  </conditionalFormatting>
  <conditionalFormatting sqref="E871">
    <cfRule type="expression" dxfId="8140" priority="6186" stopIfTrue="1">
      <formula>$B871=""</formula>
    </cfRule>
  </conditionalFormatting>
  <conditionalFormatting sqref="E871">
    <cfRule type="expression" dxfId="8139" priority="6185" stopIfTrue="1">
      <formula>$B871=""</formula>
    </cfRule>
  </conditionalFormatting>
  <conditionalFormatting sqref="E871">
    <cfRule type="expression" dxfId="8138" priority="6184" stopIfTrue="1">
      <formula>$B871=""</formula>
    </cfRule>
  </conditionalFormatting>
  <conditionalFormatting sqref="E871">
    <cfRule type="expression" dxfId="8137" priority="6183" stopIfTrue="1">
      <formula>$B871=""</formula>
    </cfRule>
  </conditionalFormatting>
  <conditionalFormatting sqref="E871">
    <cfRule type="expression" dxfId="8136" priority="6182" stopIfTrue="1">
      <formula>$B871=""</formula>
    </cfRule>
  </conditionalFormatting>
  <conditionalFormatting sqref="E871">
    <cfRule type="expression" dxfId="8135" priority="6181" stopIfTrue="1">
      <formula>$B871=""</formula>
    </cfRule>
  </conditionalFormatting>
  <conditionalFormatting sqref="E871">
    <cfRule type="expression" dxfId="8134" priority="6180" stopIfTrue="1">
      <formula>$B871=""</formula>
    </cfRule>
  </conditionalFormatting>
  <conditionalFormatting sqref="E871">
    <cfRule type="expression" dxfId="8133" priority="6179" stopIfTrue="1">
      <formula>$B871=""</formula>
    </cfRule>
  </conditionalFormatting>
  <conditionalFormatting sqref="E871">
    <cfRule type="expression" dxfId="8132" priority="6178" stopIfTrue="1">
      <formula>$B871=""</formula>
    </cfRule>
  </conditionalFormatting>
  <conditionalFormatting sqref="E871">
    <cfRule type="expression" dxfId="8131" priority="6177" stopIfTrue="1">
      <formula>$B871=""</formula>
    </cfRule>
  </conditionalFormatting>
  <conditionalFormatting sqref="E871">
    <cfRule type="expression" dxfId="8130" priority="6176" stopIfTrue="1">
      <formula>$B871=""</formula>
    </cfRule>
  </conditionalFormatting>
  <conditionalFormatting sqref="E871">
    <cfRule type="expression" dxfId="8129" priority="6175" stopIfTrue="1">
      <formula>$B871=""</formula>
    </cfRule>
  </conditionalFormatting>
  <conditionalFormatting sqref="E871">
    <cfRule type="expression" dxfId="8128" priority="6174" stopIfTrue="1">
      <formula>$B871=""</formula>
    </cfRule>
  </conditionalFormatting>
  <conditionalFormatting sqref="E871">
    <cfRule type="expression" dxfId="8127" priority="6173" stopIfTrue="1">
      <formula>$B871=""</formula>
    </cfRule>
  </conditionalFormatting>
  <conditionalFormatting sqref="E871">
    <cfRule type="expression" dxfId="8126" priority="6172" stopIfTrue="1">
      <formula>$B871=""</formula>
    </cfRule>
  </conditionalFormatting>
  <conditionalFormatting sqref="E871">
    <cfRule type="expression" dxfId="8125" priority="6171" stopIfTrue="1">
      <formula>$B871=""</formula>
    </cfRule>
  </conditionalFormatting>
  <conditionalFormatting sqref="E871">
    <cfRule type="expression" dxfId="8124" priority="6170" stopIfTrue="1">
      <formula>$B871=""</formula>
    </cfRule>
  </conditionalFormatting>
  <conditionalFormatting sqref="F871">
    <cfRule type="expression" dxfId="8123" priority="6169" stopIfTrue="1">
      <formula>$B871=""</formula>
    </cfRule>
  </conditionalFormatting>
  <conditionalFormatting sqref="F871">
    <cfRule type="expression" dxfId="8122" priority="6168" stopIfTrue="1">
      <formula>$B871=""</formula>
    </cfRule>
  </conditionalFormatting>
  <conditionalFormatting sqref="F871">
    <cfRule type="expression" dxfId="8121" priority="6167" stopIfTrue="1">
      <formula>$B871=""</formula>
    </cfRule>
  </conditionalFormatting>
  <conditionalFormatting sqref="F871">
    <cfRule type="expression" dxfId="8120" priority="6166" stopIfTrue="1">
      <formula>$B871=""</formula>
    </cfRule>
  </conditionalFormatting>
  <conditionalFormatting sqref="F871">
    <cfRule type="expression" dxfId="8119" priority="6165" stopIfTrue="1">
      <formula>$B871=""</formula>
    </cfRule>
  </conditionalFormatting>
  <conditionalFormatting sqref="F871">
    <cfRule type="expression" dxfId="8118" priority="6164" stopIfTrue="1">
      <formula>$B871=""</formula>
    </cfRule>
  </conditionalFormatting>
  <conditionalFormatting sqref="F871">
    <cfRule type="expression" dxfId="8117" priority="6163" stopIfTrue="1">
      <formula>$B871=""</formula>
    </cfRule>
  </conditionalFormatting>
  <conditionalFormatting sqref="F871">
    <cfRule type="expression" dxfId="8116" priority="6162" stopIfTrue="1">
      <formula>$B871=""</formula>
    </cfRule>
  </conditionalFormatting>
  <conditionalFormatting sqref="F871">
    <cfRule type="expression" dxfId="8115" priority="6161" stopIfTrue="1">
      <formula>$B871=""</formula>
    </cfRule>
  </conditionalFormatting>
  <conditionalFormatting sqref="F871">
    <cfRule type="expression" dxfId="8114" priority="6160" stopIfTrue="1">
      <formula>$B871=""</formula>
    </cfRule>
  </conditionalFormatting>
  <conditionalFormatting sqref="F871">
    <cfRule type="expression" dxfId="8113" priority="6159" stopIfTrue="1">
      <formula>$B871=""</formula>
    </cfRule>
  </conditionalFormatting>
  <conditionalFormatting sqref="F871">
    <cfRule type="expression" dxfId="8112" priority="6158" stopIfTrue="1">
      <formula>$B871=""</formula>
    </cfRule>
  </conditionalFormatting>
  <conditionalFormatting sqref="F871">
    <cfRule type="expression" dxfId="8111" priority="6157" stopIfTrue="1">
      <formula>$B871=""</formula>
    </cfRule>
  </conditionalFormatting>
  <conditionalFormatting sqref="F871">
    <cfRule type="expression" dxfId="8110" priority="6156" stopIfTrue="1">
      <formula>$B871=""</formula>
    </cfRule>
  </conditionalFormatting>
  <conditionalFormatting sqref="F871">
    <cfRule type="expression" dxfId="8109" priority="6155" stopIfTrue="1">
      <formula>$B871=""</formula>
    </cfRule>
  </conditionalFormatting>
  <conditionalFormatting sqref="F871">
    <cfRule type="expression" dxfId="8108" priority="6154" stopIfTrue="1">
      <formula>$B871=""</formula>
    </cfRule>
  </conditionalFormatting>
  <conditionalFormatting sqref="F871">
    <cfRule type="expression" dxfId="8107" priority="6153" stopIfTrue="1">
      <formula>$B871=""</formula>
    </cfRule>
  </conditionalFormatting>
  <conditionalFormatting sqref="F871">
    <cfRule type="expression" dxfId="8106" priority="6152" stopIfTrue="1">
      <formula>$B871=""</formula>
    </cfRule>
  </conditionalFormatting>
  <conditionalFormatting sqref="F871">
    <cfRule type="expression" dxfId="8105" priority="6151" stopIfTrue="1">
      <formula>$B871=""</formula>
    </cfRule>
  </conditionalFormatting>
  <conditionalFormatting sqref="F871">
    <cfRule type="expression" dxfId="8104" priority="6150" stopIfTrue="1">
      <formula>$B871=""</formula>
    </cfRule>
  </conditionalFormatting>
  <conditionalFormatting sqref="F871">
    <cfRule type="expression" dxfId="8103" priority="6149" stopIfTrue="1">
      <formula>$B871=""</formula>
    </cfRule>
  </conditionalFormatting>
  <conditionalFormatting sqref="I891">
    <cfRule type="expression" dxfId="8102" priority="6148" stopIfTrue="1">
      <formula>$B891=""</formula>
    </cfRule>
  </conditionalFormatting>
  <conditionalFormatting sqref="D1065:M1065">
    <cfRule type="expression" dxfId="8101" priority="6147" stopIfTrue="1">
      <formula>$B1065=""</formula>
    </cfRule>
  </conditionalFormatting>
  <conditionalFormatting sqref="I96:I100">
    <cfRule type="expression" dxfId="8100" priority="6146" stopIfTrue="1">
      <formula>$B96=""</formula>
    </cfRule>
  </conditionalFormatting>
  <conditionalFormatting sqref="I96:I100">
    <cfRule type="expression" dxfId="8099" priority="6145" stopIfTrue="1">
      <formula>$B96=""</formula>
    </cfRule>
  </conditionalFormatting>
  <conditionalFormatting sqref="I96:I100">
    <cfRule type="expression" dxfId="8098" priority="6144" stopIfTrue="1">
      <formula>$B96=""</formula>
    </cfRule>
  </conditionalFormatting>
  <conditionalFormatting sqref="I96:I100">
    <cfRule type="expression" dxfId="8097" priority="6143" stopIfTrue="1">
      <formula>$B96=""</formula>
    </cfRule>
  </conditionalFormatting>
  <conditionalFormatting sqref="I96:I100">
    <cfRule type="expression" dxfId="8096" priority="6142" stopIfTrue="1">
      <formula>$B96=""</formula>
    </cfRule>
  </conditionalFormatting>
  <conditionalFormatting sqref="I96:I100">
    <cfRule type="expression" dxfId="8095" priority="6141" stopIfTrue="1">
      <formula>$B96=""</formula>
    </cfRule>
  </conditionalFormatting>
  <conditionalFormatting sqref="I96:I100">
    <cfRule type="expression" dxfId="8094" priority="6140" stopIfTrue="1">
      <formula>$B96=""</formula>
    </cfRule>
  </conditionalFormatting>
  <conditionalFormatting sqref="I96:I100">
    <cfRule type="expression" dxfId="8093" priority="6139" stopIfTrue="1">
      <formula>$B96=""</formula>
    </cfRule>
  </conditionalFormatting>
  <conditionalFormatting sqref="I96:I100">
    <cfRule type="expression" dxfId="8092" priority="6138" stopIfTrue="1">
      <formula>$B96=""</formula>
    </cfRule>
  </conditionalFormatting>
  <conditionalFormatting sqref="I96:I100">
    <cfRule type="expression" dxfId="8091" priority="6137" stopIfTrue="1">
      <formula>$B96=""</formula>
    </cfRule>
  </conditionalFormatting>
  <conditionalFormatting sqref="I96:I100">
    <cfRule type="expression" dxfId="8090" priority="6136" stopIfTrue="1">
      <formula>$B96=""</formula>
    </cfRule>
  </conditionalFormatting>
  <conditionalFormatting sqref="I96:I100">
    <cfRule type="expression" dxfId="8089" priority="6135" stopIfTrue="1">
      <formula>$B96=""</formula>
    </cfRule>
  </conditionalFormatting>
  <conditionalFormatting sqref="I96:I100">
    <cfRule type="expression" dxfId="8088" priority="6134" stopIfTrue="1">
      <formula>$B96=""</formula>
    </cfRule>
  </conditionalFormatting>
  <conditionalFormatting sqref="I96:I100">
    <cfRule type="expression" dxfId="8087" priority="6133" stopIfTrue="1">
      <formula>$B96=""</formula>
    </cfRule>
  </conditionalFormatting>
  <conditionalFormatting sqref="I96:I100">
    <cfRule type="expression" dxfId="8086" priority="6132" stopIfTrue="1">
      <formula>$B96=""</formula>
    </cfRule>
  </conditionalFormatting>
  <conditionalFormatting sqref="I96:I100">
    <cfRule type="expression" dxfId="8085" priority="6131" stopIfTrue="1">
      <formula>$B96=""</formula>
    </cfRule>
  </conditionalFormatting>
  <conditionalFormatting sqref="I96:I100">
    <cfRule type="expression" dxfId="8084" priority="6130" stopIfTrue="1">
      <formula>$B96=""</formula>
    </cfRule>
  </conditionalFormatting>
  <conditionalFormatting sqref="I96:I100">
    <cfRule type="expression" dxfId="8083" priority="6129" stopIfTrue="1">
      <formula>$B96=""</formula>
    </cfRule>
  </conditionalFormatting>
  <conditionalFormatting sqref="I96:I100">
    <cfRule type="expression" dxfId="8082" priority="6128" stopIfTrue="1">
      <formula>$B96=""</formula>
    </cfRule>
  </conditionalFormatting>
  <conditionalFormatting sqref="I96:I100">
    <cfRule type="expression" dxfId="8081" priority="6127" stopIfTrue="1">
      <formula>$B96=""</formula>
    </cfRule>
  </conditionalFormatting>
  <conditionalFormatting sqref="I96:I100">
    <cfRule type="expression" dxfId="8080" priority="6126" stopIfTrue="1">
      <formula>$B96=""</formula>
    </cfRule>
  </conditionalFormatting>
  <conditionalFormatting sqref="I96:I100">
    <cfRule type="expression" dxfId="8079" priority="6125" stopIfTrue="1">
      <formula>$B96=""</formula>
    </cfRule>
  </conditionalFormatting>
  <conditionalFormatting sqref="I96:I100">
    <cfRule type="expression" dxfId="8078" priority="6124" stopIfTrue="1">
      <formula>$B96=""</formula>
    </cfRule>
  </conditionalFormatting>
  <conditionalFormatting sqref="I96:I100">
    <cfRule type="expression" dxfId="8077" priority="6123" stopIfTrue="1">
      <formula>$B96=""</formula>
    </cfRule>
  </conditionalFormatting>
  <conditionalFormatting sqref="I96:I100">
    <cfRule type="expression" dxfId="8076" priority="6122" stopIfTrue="1">
      <formula>$B96=""</formula>
    </cfRule>
  </conditionalFormatting>
  <conditionalFormatting sqref="I96:I100">
    <cfRule type="expression" dxfId="8075" priority="6121" stopIfTrue="1">
      <formula>$B96=""</formula>
    </cfRule>
  </conditionalFormatting>
  <conditionalFormatting sqref="I96:I100">
    <cfRule type="expression" dxfId="8074" priority="6120" stopIfTrue="1">
      <formula>$B96=""</formula>
    </cfRule>
  </conditionalFormatting>
  <conditionalFormatting sqref="I96:I100">
    <cfRule type="expression" dxfId="8073" priority="6119" stopIfTrue="1">
      <formula>$B96=""</formula>
    </cfRule>
  </conditionalFormatting>
  <conditionalFormatting sqref="I96:I100">
    <cfRule type="expression" dxfId="8072" priority="6118" stopIfTrue="1">
      <formula>$B96=""</formula>
    </cfRule>
  </conditionalFormatting>
  <conditionalFormatting sqref="I96:I100">
    <cfRule type="expression" dxfId="8071" priority="6117" stopIfTrue="1">
      <formula>$B96=""</formula>
    </cfRule>
  </conditionalFormatting>
  <conditionalFormatting sqref="I101:I130">
    <cfRule type="expression" dxfId="8070" priority="6116" stopIfTrue="1">
      <formula>$B101=""</formula>
    </cfRule>
  </conditionalFormatting>
  <conditionalFormatting sqref="I101:I130">
    <cfRule type="expression" dxfId="8069" priority="6115" stopIfTrue="1">
      <formula>$B101=""</formula>
    </cfRule>
  </conditionalFormatting>
  <conditionalFormatting sqref="I101:I130">
    <cfRule type="expression" dxfId="8068" priority="6114" stopIfTrue="1">
      <formula>$B101=""</formula>
    </cfRule>
  </conditionalFormatting>
  <conditionalFormatting sqref="I101:I130">
    <cfRule type="expression" dxfId="8067" priority="6113" stopIfTrue="1">
      <formula>$B101=""</formula>
    </cfRule>
  </conditionalFormatting>
  <conditionalFormatting sqref="I101:I130">
    <cfRule type="expression" dxfId="8066" priority="6112" stopIfTrue="1">
      <formula>$B101=""</formula>
    </cfRule>
  </conditionalFormatting>
  <conditionalFormatting sqref="I101:I130">
    <cfRule type="expression" dxfId="8065" priority="6111" stopIfTrue="1">
      <formula>$B101=""</formula>
    </cfRule>
  </conditionalFormatting>
  <conditionalFormatting sqref="I101:I130">
    <cfRule type="expression" dxfId="8064" priority="6110" stopIfTrue="1">
      <formula>$B101=""</formula>
    </cfRule>
  </conditionalFormatting>
  <conditionalFormatting sqref="I101:I130">
    <cfRule type="expression" dxfId="8063" priority="6109" stopIfTrue="1">
      <formula>$B101=""</formula>
    </cfRule>
  </conditionalFormatting>
  <conditionalFormatting sqref="I101:I130">
    <cfRule type="expression" dxfId="8062" priority="6108" stopIfTrue="1">
      <formula>$B101=""</formula>
    </cfRule>
  </conditionalFormatting>
  <conditionalFormatting sqref="I101:I130">
    <cfRule type="expression" dxfId="8061" priority="6107" stopIfTrue="1">
      <formula>$B101=""</formula>
    </cfRule>
  </conditionalFormatting>
  <conditionalFormatting sqref="I101:I130">
    <cfRule type="expression" dxfId="8060" priority="6106" stopIfTrue="1">
      <formula>$B101=""</formula>
    </cfRule>
  </conditionalFormatting>
  <conditionalFormatting sqref="I101:I130">
    <cfRule type="expression" dxfId="8059" priority="6105" stopIfTrue="1">
      <formula>$B101=""</formula>
    </cfRule>
  </conditionalFormatting>
  <conditionalFormatting sqref="I101:I130">
    <cfRule type="expression" dxfId="8058" priority="6104" stopIfTrue="1">
      <formula>$B101=""</formula>
    </cfRule>
  </conditionalFormatting>
  <conditionalFormatting sqref="I101:I130">
    <cfRule type="expression" dxfId="8057" priority="6103" stopIfTrue="1">
      <formula>$B101=""</formula>
    </cfRule>
  </conditionalFormatting>
  <conditionalFormatting sqref="I101:I130">
    <cfRule type="expression" dxfId="8056" priority="6102" stopIfTrue="1">
      <formula>$B101=""</formula>
    </cfRule>
  </conditionalFormatting>
  <conditionalFormatting sqref="I101:I130">
    <cfRule type="expression" dxfId="8055" priority="6101" stopIfTrue="1">
      <formula>$B101=""</formula>
    </cfRule>
  </conditionalFormatting>
  <conditionalFormatting sqref="I101:I130">
    <cfRule type="expression" dxfId="8054" priority="6100" stopIfTrue="1">
      <formula>$B101=""</formula>
    </cfRule>
  </conditionalFormatting>
  <conditionalFormatting sqref="I101:I130">
    <cfRule type="expression" dxfId="8053" priority="6099" stopIfTrue="1">
      <formula>$B101=""</formula>
    </cfRule>
  </conditionalFormatting>
  <conditionalFormatting sqref="I101:I130">
    <cfRule type="expression" dxfId="8052" priority="6098" stopIfTrue="1">
      <formula>$B101=""</formula>
    </cfRule>
  </conditionalFormatting>
  <conditionalFormatting sqref="I101:I130">
    <cfRule type="expression" dxfId="8051" priority="6097" stopIfTrue="1">
      <formula>$B101=""</formula>
    </cfRule>
  </conditionalFormatting>
  <conditionalFormatting sqref="I101:I130">
    <cfRule type="expression" dxfId="8050" priority="6096" stopIfTrue="1">
      <formula>$B101=""</formula>
    </cfRule>
  </conditionalFormatting>
  <conditionalFormatting sqref="I101:I130">
    <cfRule type="expression" dxfId="8049" priority="6095" stopIfTrue="1">
      <formula>$B101=""</formula>
    </cfRule>
  </conditionalFormatting>
  <conditionalFormatting sqref="I101:I130">
    <cfRule type="expression" dxfId="8048" priority="6094" stopIfTrue="1">
      <formula>$B101=""</formula>
    </cfRule>
  </conditionalFormatting>
  <conditionalFormatting sqref="I101:I130">
    <cfRule type="expression" dxfId="8047" priority="6093" stopIfTrue="1">
      <formula>$B101=""</formula>
    </cfRule>
  </conditionalFormatting>
  <conditionalFormatting sqref="I101:I130">
    <cfRule type="expression" dxfId="8046" priority="6092" stopIfTrue="1">
      <formula>$B101=""</formula>
    </cfRule>
  </conditionalFormatting>
  <conditionalFormatting sqref="I101:I130">
    <cfRule type="expression" dxfId="8045" priority="6091" stopIfTrue="1">
      <formula>$B101=""</formula>
    </cfRule>
  </conditionalFormatting>
  <conditionalFormatting sqref="I101:I130">
    <cfRule type="expression" dxfId="8044" priority="6090" stopIfTrue="1">
      <formula>$B101=""</formula>
    </cfRule>
  </conditionalFormatting>
  <conditionalFormatting sqref="I101:I130">
    <cfRule type="expression" dxfId="8043" priority="6089" stopIfTrue="1">
      <formula>$B101=""</formula>
    </cfRule>
  </conditionalFormatting>
  <conditionalFormatting sqref="I101:I130">
    <cfRule type="expression" dxfId="8042" priority="6088" stopIfTrue="1">
      <formula>$B101=""</formula>
    </cfRule>
  </conditionalFormatting>
  <conditionalFormatting sqref="I101:I130">
    <cfRule type="expression" dxfId="8041" priority="6087" stopIfTrue="1">
      <formula>$B101=""</formula>
    </cfRule>
  </conditionalFormatting>
  <conditionalFormatting sqref="I101:I130">
    <cfRule type="expression" dxfId="8040" priority="6086" stopIfTrue="1">
      <formula>$B101=""</formula>
    </cfRule>
  </conditionalFormatting>
  <conditionalFormatting sqref="I101:I130">
    <cfRule type="expression" dxfId="8039" priority="6085" stopIfTrue="1">
      <formula>$B101=""</formula>
    </cfRule>
  </conditionalFormatting>
  <conditionalFormatting sqref="I118:I130">
    <cfRule type="expression" dxfId="8038" priority="6084" stopIfTrue="1">
      <formula>$B118=""</formula>
    </cfRule>
  </conditionalFormatting>
  <conditionalFormatting sqref="I118:I130">
    <cfRule type="expression" dxfId="8037" priority="6083" stopIfTrue="1">
      <formula>$B118=""</formula>
    </cfRule>
  </conditionalFormatting>
  <conditionalFormatting sqref="I118:I130">
    <cfRule type="expression" dxfId="8036" priority="6082" stopIfTrue="1">
      <formula>$B118=""</formula>
    </cfRule>
  </conditionalFormatting>
  <conditionalFormatting sqref="I126:I130">
    <cfRule type="expression" dxfId="8035" priority="6081" stopIfTrue="1">
      <formula>$B126=""</formula>
    </cfRule>
  </conditionalFormatting>
  <conditionalFormatting sqref="I126:I130">
    <cfRule type="expression" dxfId="8034" priority="6080" stopIfTrue="1">
      <formula>$B126=""</formula>
    </cfRule>
  </conditionalFormatting>
  <conditionalFormatting sqref="I126:I130">
    <cfRule type="expression" dxfId="8033" priority="6079" stopIfTrue="1">
      <formula>$B126=""</formula>
    </cfRule>
  </conditionalFormatting>
  <conditionalFormatting sqref="I126:I130">
    <cfRule type="expression" dxfId="8032" priority="6078" stopIfTrue="1">
      <formula>$B126=""</formula>
    </cfRule>
  </conditionalFormatting>
  <conditionalFormatting sqref="I126:I130">
    <cfRule type="expression" dxfId="8031" priority="6077" stopIfTrue="1">
      <formula>$B126=""</formula>
    </cfRule>
  </conditionalFormatting>
  <conditionalFormatting sqref="I126:I130">
    <cfRule type="expression" dxfId="8030" priority="6076" stopIfTrue="1">
      <formula>$B126=""</formula>
    </cfRule>
  </conditionalFormatting>
  <conditionalFormatting sqref="I126:I130">
    <cfRule type="expression" dxfId="8029" priority="6075" stopIfTrue="1">
      <formula>$B126=""</formula>
    </cfRule>
  </conditionalFormatting>
  <conditionalFormatting sqref="I126:I130">
    <cfRule type="expression" dxfId="8028" priority="6074" stopIfTrue="1">
      <formula>$B126=""</formula>
    </cfRule>
  </conditionalFormatting>
  <conditionalFormatting sqref="I126:I130">
    <cfRule type="expression" dxfId="8027" priority="6073" stopIfTrue="1">
      <formula>$B126=""</formula>
    </cfRule>
  </conditionalFormatting>
  <conditionalFormatting sqref="I126:I130">
    <cfRule type="expression" dxfId="8026" priority="6072" stopIfTrue="1">
      <formula>$B126=""</formula>
    </cfRule>
  </conditionalFormatting>
  <conditionalFormatting sqref="I126:I130">
    <cfRule type="expression" dxfId="8025" priority="6071" stopIfTrue="1">
      <formula>$B126=""</formula>
    </cfRule>
  </conditionalFormatting>
  <conditionalFormatting sqref="I126:I130">
    <cfRule type="expression" dxfId="8024" priority="6070" stopIfTrue="1">
      <formula>$B126=""</formula>
    </cfRule>
  </conditionalFormatting>
  <conditionalFormatting sqref="I126:I130">
    <cfRule type="expression" dxfId="8023" priority="6069" stopIfTrue="1">
      <formula>$B126=""</formula>
    </cfRule>
  </conditionalFormatting>
  <conditionalFormatting sqref="I126:I130">
    <cfRule type="expression" dxfId="8022" priority="6068" stopIfTrue="1">
      <formula>$B126=""</formula>
    </cfRule>
  </conditionalFormatting>
  <conditionalFormatting sqref="I126:I130">
    <cfRule type="expression" dxfId="8021" priority="6067" stopIfTrue="1">
      <formula>$B126=""</formula>
    </cfRule>
  </conditionalFormatting>
  <conditionalFormatting sqref="I126:I130">
    <cfRule type="expression" dxfId="8020" priority="6066" stopIfTrue="1">
      <formula>$B126=""</formula>
    </cfRule>
  </conditionalFormatting>
  <conditionalFormatting sqref="I126:I130">
    <cfRule type="expression" dxfId="8019" priority="6065" stopIfTrue="1">
      <formula>$B126=""</formula>
    </cfRule>
  </conditionalFormatting>
  <conditionalFormatting sqref="I126:I130">
    <cfRule type="expression" dxfId="8018" priority="6064" stopIfTrue="1">
      <formula>$B126=""</formula>
    </cfRule>
  </conditionalFormatting>
  <conditionalFormatting sqref="I126:I130">
    <cfRule type="expression" dxfId="8017" priority="6063" stopIfTrue="1">
      <formula>$B126=""</formula>
    </cfRule>
  </conditionalFormatting>
  <conditionalFormatting sqref="I126:I130">
    <cfRule type="expression" dxfId="8016" priority="6062" stopIfTrue="1">
      <formula>$B126=""</formula>
    </cfRule>
  </conditionalFormatting>
  <conditionalFormatting sqref="I126:I130">
    <cfRule type="expression" dxfId="8015" priority="6061" stopIfTrue="1">
      <formula>$B126=""</formula>
    </cfRule>
  </conditionalFormatting>
  <conditionalFormatting sqref="I126:I130">
    <cfRule type="expression" dxfId="8014" priority="6060" stopIfTrue="1">
      <formula>$B126=""</formula>
    </cfRule>
  </conditionalFormatting>
  <conditionalFormatting sqref="I150:I174">
    <cfRule type="expression" dxfId="8013" priority="6059" stopIfTrue="1">
      <formula>$B150=""</formula>
    </cfRule>
  </conditionalFormatting>
  <conditionalFormatting sqref="I150:I174">
    <cfRule type="expression" dxfId="8012" priority="6058" stopIfTrue="1">
      <formula>$B150=""</formula>
    </cfRule>
  </conditionalFormatting>
  <conditionalFormatting sqref="I150:I174">
    <cfRule type="expression" dxfId="8011" priority="6057" stopIfTrue="1">
      <formula>$B150=""</formula>
    </cfRule>
  </conditionalFormatting>
  <conditionalFormatting sqref="I150:I174">
    <cfRule type="expression" dxfId="8010" priority="6056" stopIfTrue="1">
      <formula>$B150=""</formula>
    </cfRule>
  </conditionalFormatting>
  <conditionalFormatting sqref="I150:I174">
    <cfRule type="expression" dxfId="8009" priority="6055" stopIfTrue="1">
      <formula>$B150=""</formula>
    </cfRule>
  </conditionalFormatting>
  <conditionalFormatting sqref="I150:I174">
    <cfRule type="expression" dxfId="8008" priority="6054" stopIfTrue="1">
      <formula>$B150=""</formula>
    </cfRule>
  </conditionalFormatting>
  <conditionalFormatting sqref="I150:I174">
    <cfRule type="expression" dxfId="8007" priority="6053" stopIfTrue="1">
      <formula>$B150=""</formula>
    </cfRule>
  </conditionalFormatting>
  <conditionalFormatting sqref="I150:I174">
    <cfRule type="expression" dxfId="8006" priority="6052" stopIfTrue="1">
      <formula>$B150=""</formula>
    </cfRule>
  </conditionalFormatting>
  <conditionalFormatting sqref="I150:I174">
    <cfRule type="expression" dxfId="8005" priority="6051" stopIfTrue="1">
      <formula>$B150=""</formula>
    </cfRule>
  </conditionalFormatting>
  <conditionalFormatting sqref="I150:I174">
    <cfRule type="expression" dxfId="8004" priority="6050" stopIfTrue="1">
      <formula>$B150=""</formula>
    </cfRule>
  </conditionalFormatting>
  <conditionalFormatting sqref="I150:I174">
    <cfRule type="expression" dxfId="8003" priority="6049" stopIfTrue="1">
      <formula>$B150=""</formula>
    </cfRule>
  </conditionalFormatting>
  <conditionalFormatting sqref="I175:I176">
    <cfRule type="expression" dxfId="8002" priority="6048" stopIfTrue="1">
      <formula>$B175=""</formula>
    </cfRule>
  </conditionalFormatting>
  <conditionalFormatting sqref="I175:I176">
    <cfRule type="expression" dxfId="8001" priority="6047" stopIfTrue="1">
      <formula>$B175=""</formula>
    </cfRule>
  </conditionalFormatting>
  <conditionalFormatting sqref="I175:I176">
    <cfRule type="expression" dxfId="8000" priority="6046" stopIfTrue="1">
      <formula>$B175=""</formula>
    </cfRule>
  </conditionalFormatting>
  <conditionalFormatting sqref="I175:I176">
    <cfRule type="expression" dxfId="7999" priority="6045" stopIfTrue="1">
      <formula>$B175=""</formula>
    </cfRule>
  </conditionalFormatting>
  <conditionalFormatting sqref="I175:I176">
    <cfRule type="expression" dxfId="7998" priority="6044" stopIfTrue="1">
      <formula>$B175=""</formula>
    </cfRule>
  </conditionalFormatting>
  <conditionalFormatting sqref="I175:I176">
    <cfRule type="expression" dxfId="7997" priority="6043" stopIfTrue="1">
      <formula>$B175=""</formula>
    </cfRule>
  </conditionalFormatting>
  <conditionalFormatting sqref="I175:I176">
    <cfRule type="expression" dxfId="7996" priority="6042" stopIfTrue="1">
      <formula>$B175=""</formula>
    </cfRule>
  </conditionalFormatting>
  <conditionalFormatting sqref="I175:I176">
    <cfRule type="expression" dxfId="7995" priority="6041" stopIfTrue="1">
      <formula>$B175=""</formula>
    </cfRule>
  </conditionalFormatting>
  <conditionalFormatting sqref="I175:I176">
    <cfRule type="expression" dxfId="7994" priority="6040" stopIfTrue="1">
      <formula>$B175=""</formula>
    </cfRule>
  </conditionalFormatting>
  <conditionalFormatting sqref="I175:I176">
    <cfRule type="expression" dxfId="7993" priority="6039" stopIfTrue="1">
      <formula>$B175=""</formula>
    </cfRule>
  </conditionalFormatting>
  <conditionalFormatting sqref="I175:I176">
    <cfRule type="expression" dxfId="7992" priority="6038" stopIfTrue="1">
      <formula>$B175=""</formula>
    </cfRule>
  </conditionalFormatting>
  <conditionalFormatting sqref="I175:I176">
    <cfRule type="expression" dxfId="7991" priority="6037" stopIfTrue="1">
      <formula>$B175=""</formula>
    </cfRule>
  </conditionalFormatting>
  <conditionalFormatting sqref="I175:I176">
    <cfRule type="expression" dxfId="7990" priority="6036" stopIfTrue="1">
      <formula>$B175=""</formula>
    </cfRule>
  </conditionalFormatting>
  <conditionalFormatting sqref="I175:I176">
    <cfRule type="expression" dxfId="7989" priority="6035" stopIfTrue="1">
      <formula>$B175=""</formula>
    </cfRule>
  </conditionalFormatting>
  <conditionalFormatting sqref="I175:I176">
    <cfRule type="expression" dxfId="7988" priority="6034" stopIfTrue="1">
      <formula>$B175=""</formula>
    </cfRule>
  </conditionalFormatting>
  <conditionalFormatting sqref="I175:I176">
    <cfRule type="expression" dxfId="7987" priority="6033" stopIfTrue="1">
      <formula>$B175=""</formula>
    </cfRule>
  </conditionalFormatting>
  <conditionalFormatting sqref="I175:I176">
    <cfRule type="expression" dxfId="7986" priority="6032" stopIfTrue="1">
      <formula>$B175=""</formula>
    </cfRule>
  </conditionalFormatting>
  <conditionalFormatting sqref="I175:I176">
    <cfRule type="expression" dxfId="7985" priority="6031" stopIfTrue="1">
      <formula>$B175=""</formula>
    </cfRule>
  </conditionalFormatting>
  <conditionalFormatting sqref="I175:I176">
    <cfRule type="expression" dxfId="7984" priority="6030" stopIfTrue="1">
      <formula>$B175=""</formula>
    </cfRule>
  </conditionalFormatting>
  <conditionalFormatting sqref="I175:I176">
    <cfRule type="expression" dxfId="7983" priority="6029" stopIfTrue="1">
      <formula>$B175=""</formula>
    </cfRule>
  </conditionalFormatting>
  <conditionalFormatting sqref="I175:I176">
    <cfRule type="expression" dxfId="7982" priority="6028" stopIfTrue="1">
      <formula>$B175=""</formula>
    </cfRule>
  </conditionalFormatting>
  <conditionalFormatting sqref="I175:I176">
    <cfRule type="expression" dxfId="7981" priority="6027" stopIfTrue="1">
      <formula>$B175=""</formula>
    </cfRule>
  </conditionalFormatting>
  <conditionalFormatting sqref="I175:I176">
    <cfRule type="expression" dxfId="7980" priority="6026" stopIfTrue="1">
      <formula>$B175=""</formula>
    </cfRule>
  </conditionalFormatting>
  <conditionalFormatting sqref="I175:I176">
    <cfRule type="expression" dxfId="7979" priority="6025" stopIfTrue="1">
      <formula>$B175=""</formula>
    </cfRule>
  </conditionalFormatting>
  <conditionalFormatting sqref="I175:I176">
    <cfRule type="expression" dxfId="7978" priority="6024" stopIfTrue="1">
      <formula>$B175=""</formula>
    </cfRule>
  </conditionalFormatting>
  <conditionalFormatting sqref="I175:I176">
    <cfRule type="expression" dxfId="7977" priority="6023" stopIfTrue="1">
      <formula>$B175=""</formula>
    </cfRule>
  </conditionalFormatting>
  <conditionalFormatting sqref="I175:I176">
    <cfRule type="expression" dxfId="7976" priority="6022" stopIfTrue="1">
      <formula>$B175=""</formula>
    </cfRule>
  </conditionalFormatting>
  <conditionalFormatting sqref="I175:I176">
    <cfRule type="expression" dxfId="7975" priority="6021" stopIfTrue="1">
      <formula>$B175=""</formula>
    </cfRule>
  </conditionalFormatting>
  <conditionalFormatting sqref="I175:I176">
    <cfRule type="expression" dxfId="7974" priority="6020" stopIfTrue="1">
      <formula>$B175=""</formula>
    </cfRule>
  </conditionalFormatting>
  <conditionalFormatting sqref="I175:I176">
    <cfRule type="expression" dxfId="7973" priority="6019" stopIfTrue="1">
      <formula>$B175=""</formula>
    </cfRule>
  </conditionalFormatting>
  <conditionalFormatting sqref="I175:I176">
    <cfRule type="expression" dxfId="7972" priority="6018" stopIfTrue="1">
      <formula>$B175=""</formula>
    </cfRule>
  </conditionalFormatting>
  <conditionalFormatting sqref="I175:I176">
    <cfRule type="expression" dxfId="7971" priority="6017" stopIfTrue="1">
      <formula>$B175=""</formula>
    </cfRule>
  </conditionalFormatting>
  <conditionalFormatting sqref="I175:I176">
    <cfRule type="expression" dxfId="7970" priority="6016" stopIfTrue="1">
      <formula>$B175=""</formula>
    </cfRule>
  </conditionalFormatting>
  <conditionalFormatting sqref="I175:I176">
    <cfRule type="expression" dxfId="7969" priority="6015" stopIfTrue="1">
      <formula>$B175=""</formula>
    </cfRule>
  </conditionalFormatting>
  <conditionalFormatting sqref="I175:I176">
    <cfRule type="expression" dxfId="7968" priority="6014" stopIfTrue="1">
      <formula>$B175=""</formula>
    </cfRule>
  </conditionalFormatting>
  <conditionalFormatting sqref="I175:I176">
    <cfRule type="expression" dxfId="7967" priority="6013" stopIfTrue="1">
      <formula>$B175=""</formula>
    </cfRule>
  </conditionalFormatting>
  <conditionalFormatting sqref="I175:I176">
    <cfRule type="expression" dxfId="7966" priority="6012" stopIfTrue="1">
      <formula>$B175=""</formula>
    </cfRule>
  </conditionalFormatting>
  <conditionalFormatting sqref="I175:I176">
    <cfRule type="expression" dxfId="7965" priority="6011" stopIfTrue="1">
      <formula>$B175=""</formula>
    </cfRule>
  </conditionalFormatting>
  <conditionalFormatting sqref="I175:I176">
    <cfRule type="expression" dxfId="7964" priority="6010" stopIfTrue="1">
      <formula>$B175=""</formula>
    </cfRule>
  </conditionalFormatting>
  <conditionalFormatting sqref="I175:I176">
    <cfRule type="expression" dxfId="7963" priority="6009" stopIfTrue="1">
      <formula>$B175=""</formula>
    </cfRule>
  </conditionalFormatting>
  <conditionalFormatting sqref="I175:I176">
    <cfRule type="expression" dxfId="7962" priority="6008" stopIfTrue="1">
      <formula>$B175=""</formula>
    </cfRule>
  </conditionalFormatting>
  <conditionalFormatting sqref="I175:I176">
    <cfRule type="expression" dxfId="7961" priority="6007" stopIfTrue="1">
      <formula>$B175=""</formula>
    </cfRule>
  </conditionalFormatting>
  <conditionalFormatting sqref="I175:I176">
    <cfRule type="expression" dxfId="7960" priority="6006" stopIfTrue="1">
      <formula>$B175=""</formula>
    </cfRule>
  </conditionalFormatting>
  <conditionalFormatting sqref="I175:I176">
    <cfRule type="expression" dxfId="7959" priority="6005" stopIfTrue="1">
      <formula>$B175=""</formula>
    </cfRule>
  </conditionalFormatting>
  <conditionalFormatting sqref="I175:I176">
    <cfRule type="expression" dxfId="7958" priority="6004" stopIfTrue="1">
      <formula>$B175=""</formula>
    </cfRule>
  </conditionalFormatting>
  <conditionalFormatting sqref="I175:I176">
    <cfRule type="expression" dxfId="7957" priority="6003" stopIfTrue="1">
      <formula>$B175=""</formula>
    </cfRule>
  </conditionalFormatting>
  <conditionalFormatting sqref="I175:I176">
    <cfRule type="expression" dxfId="7956" priority="6002" stopIfTrue="1">
      <formula>$B175=""</formula>
    </cfRule>
  </conditionalFormatting>
  <conditionalFormatting sqref="I175:I176">
    <cfRule type="expression" dxfId="7955" priority="6001" stopIfTrue="1">
      <formula>$B175=""</formula>
    </cfRule>
  </conditionalFormatting>
  <conditionalFormatting sqref="I175:I176">
    <cfRule type="expression" dxfId="7954" priority="6000" stopIfTrue="1">
      <formula>$B175=""</formula>
    </cfRule>
  </conditionalFormatting>
  <conditionalFormatting sqref="I175:I176">
    <cfRule type="expression" dxfId="7953" priority="5999" stopIfTrue="1">
      <formula>$B175=""</formula>
    </cfRule>
  </conditionalFormatting>
  <conditionalFormatting sqref="I175:I176">
    <cfRule type="expression" dxfId="7952" priority="5998" stopIfTrue="1">
      <formula>$B175=""</formula>
    </cfRule>
  </conditionalFormatting>
  <conditionalFormatting sqref="I175:I176">
    <cfRule type="expression" dxfId="7951" priority="5997" stopIfTrue="1">
      <formula>$B175=""</formula>
    </cfRule>
  </conditionalFormatting>
  <conditionalFormatting sqref="I175:I176">
    <cfRule type="expression" dxfId="7950" priority="5996" stopIfTrue="1">
      <formula>$B175=""</formula>
    </cfRule>
  </conditionalFormatting>
  <conditionalFormatting sqref="I175:I176">
    <cfRule type="expression" dxfId="7949" priority="5995" stopIfTrue="1">
      <formula>$B175=""</formula>
    </cfRule>
  </conditionalFormatting>
  <conditionalFormatting sqref="I175:I176">
    <cfRule type="expression" dxfId="7948" priority="5994" stopIfTrue="1">
      <formula>$B175=""</formula>
    </cfRule>
  </conditionalFormatting>
  <conditionalFormatting sqref="I175:I176">
    <cfRule type="expression" dxfId="7947" priority="5993" stopIfTrue="1">
      <formula>$B175=""</formula>
    </cfRule>
  </conditionalFormatting>
  <conditionalFormatting sqref="I175:I176">
    <cfRule type="expression" dxfId="7946" priority="5992" stopIfTrue="1">
      <formula>$B175=""</formula>
    </cfRule>
  </conditionalFormatting>
  <conditionalFormatting sqref="I175:I176">
    <cfRule type="expression" dxfId="7945" priority="5991" stopIfTrue="1">
      <formula>$B175=""</formula>
    </cfRule>
  </conditionalFormatting>
  <conditionalFormatting sqref="I175:I176">
    <cfRule type="expression" dxfId="7944" priority="5990" stopIfTrue="1">
      <formula>$B175=""</formula>
    </cfRule>
  </conditionalFormatting>
  <conditionalFormatting sqref="I175:I176">
    <cfRule type="expression" dxfId="7943" priority="5989" stopIfTrue="1">
      <formula>$B175=""</formula>
    </cfRule>
  </conditionalFormatting>
  <conditionalFormatting sqref="I175:I176">
    <cfRule type="expression" dxfId="7942" priority="5988" stopIfTrue="1">
      <formula>$B175=""</formula>
    </cfRule>
  </conditionalFormatting>
  <conditionalFormatting sqref="I175:I176">
    <cfRule type="expression" dxfId="7941" priority="5987" stopIfTrue="1">
      <formula>$B175=""</formula>
    </cfRule>
  </conditionalFormatting>
  <conditionalFormatting sqref="I175:I176">
    <cfRule type="expression" dxfId="7940" priority="5986" stopIfTrue="1">
      <formula>$B175=""</formula>
    </cfRule>
  </conditionalFormatting>
  <conditionalFormatting sqref="I175:I176">
    <cfRule type="expression" dxfId="7939" priority="5985" stopIfTrue="1">
      <formula>$B175=""</formula>
    </cfRule>
  </conditionalFormatting>
  <conditionalFormatting sqref="I175:I176">
    <cfRule type="expression" dxfId="7938" priority="5984" stopIfTrue="1">
      <formula>$B175=""</formula>
    </cfRule>
  </conditionalFormatting>
  <conditionalFormatting sqref="I175:I176">
    <cfRule type="expression" dxfId="7937" priority="5983" stopIfTrue="1">
      <formula>$B175=""</formula>
    </cfRule>
  </conditionalFormatting>
  <conditionalFormatting sqref="I175:I176">
    <cfRule type="expression" dxfId="7936" priority="5982" stopIfTrue="1">
      <formula>$B175=""</formula>
    </cfRule>
  </conditionalFormatting>
  <conditionalFormatting sqref="I175:I176">
    <cfRule type="expression" dxfId="7935" priority="5981" stopIfTrue="1">
      <formula>$B175=""</formula>
    </cfRule>
  </conditionalFormatting>
  <conditionalFormatting sqref="I175:I176">
    <cfRule type="expression" dxfId="7934" priority="5980" stopIfTrue="1">
      <formula>$B175=""</formula>
    </cfRule>
  </conditionalFormatting>
  <conditionalFormatting sqref="I175:I176">
    <cfRule type="expression" dxfId="7933" priority="5979" stopIfTrue="1">
      <formula>$B175=""</formula>
    </cfRule>
  </conditionalFormatting>
  <conditionalFormatting sqref="I175:I176">
    <cfRule type="expression" dxfId="7932" priority="5978" stopIfTrue="1">
      <formula>$B175=""</formula>
    </cfRule>
  </conditionalFormatting>
  <conditionalFormatting sqref="I175:I176">
    <cfRule type="expression" dxfId="7931" priority="5977" stopIfTrue="1">
      <formula>$B175=""</formula>
    </cfRule>
  </conditionalFormatting>
  <conditionalFormatting sqref="I175:I176">
    <cfRule type="expression" dxfId="7930" priority="5976" stopIfTrue="1">
      <formula>$B175=""</formula>
    </cfRule>
  </conditionalFormatting>
  <conditionalFormatting sqref="I175:I176">
    <cfRule type="expression" dxfId="7929" priority="5975" stopIfTrue="1">
      <formula>$B175=""</formula>
    </cfRule>
  </conditionalFormatting>
  <conditionalFormatting sqref="I175:I176">
    <cfRule type="expression" dxfId="7928" priority="5974" stopIfTrue="1">
      <formula>$B175=""</formula>
    </cfRule>
  </conditionalFormatting>
  <conditionalFormatting sqref="I175:I176">
    <cfRule type="expression" dxfId="7927" priority="5973" stopIfTrue="1">
      <formula>$B175=""</formula>
    </cfRule>
  </conditionalFormatting>
  <conditionalFormatting sqref="I175:I176">
    <cfRule type="expression" dxfId="7926" priority="5972" stopIfTrue="1">
      <formula>$B175=""</formula>
    </cfRule>
  </conditionalFormatting>
  <conditionalFormatting sqref="I175:I176">
    <cfRule type="expression" dxfId="7925" priority="5971" stopIfTrue="1">
      <formula>$B175=""</formula>
    </cfRule>
  </conditionalFormatting>
  <conditionalFormatting sqref="I175:I176">
    <cfRule type="expression" dxfId="7924" priority="5970" stopIfTrue="1">
      <formula>$B175=""</formula>
    </cfRule>
  </conditionalFormatting>
  <conditionalFormatting sqref="I175:I176">
    <cfRule type="expression" dxfId="7923" priority="5969" stopIfTrue="1">
      <formula>$B175=""</formula>
    </cfRule>
  </conditionalFormatting>
  <conditionalFormatting sqref="I175:I176">
    <cfRule type="expression" dxfId="7922" priority="5968" stopIfTrue="1">
      <formula>$B175=""</formula>
    </cfRule>
  </conditionalFormatting>
  <conditionalFormatting sqref="I175:I176">
    <cfRule type="expression" dxfId="7921" priority="5967" stopIfTrue="1">
      <formula>$B175=""</formula>
    </cfRule>
  </conditionalFormatting>
  <conditionalFormatting sqref="I175:I176">
    <cfRule type="expression" dxfId="7920" priority="5966" stopIfTrue="1">
      <formula>$B175=""</formula>
    </cfRule>
  </conditionalFormatting>
  <conditionalFormatting sqref="I175:I176">
    <cfRule type="expression" dxfId="7919" priority="5965" stopIfTrue="1">
      <formula>$B175=""</formula>
    </cfRule>
  </conditionalFormatting>
  <conditionalFormatting sqref="I175:I176">
    <cfRule type="expression" dxfId="7918" priority="5964" stopIfTrue="1">
      <formula>$B175=""</formula>
    </cfRule>
  </conditionalFormatting>
  <conditionalFormatting sqref="I175:I176">
    <cfRule type="expression" dxfId="7917" priority="5963" stopIfTrue="1">
      <formula>$B175=""</formula>
    </cfRule>
  </conditionalFormatting>
  <conditionalFormatting sqref="I175:I176">
    <cfRule type="expression" dxfId="7916" priority="5962" stopIfTrue="1">
      <formula>$B175=""</formula>
    </cfRule>
  </conditionalFormatting>
  <conditionalFormatting sqref="I175:I176">
    <cfRule type="expression" dxfId="7915" priority="5961" stopIfTrue="1">
      <formula>$B175=""</formula>
    </cfRule>
  </conditionalFormatting>
  <conditionalFormatting sqref="I175:I176">
    <cfRule type="expression" dxfId="7914" priority="5960" stopIfTrue="1">
      <formula>$B175=""</formula>
    </cfRule>
  </conditionalFormatting>
  <conditionalFormatting sqref="I175:I176">
    <cfRule type="expression" dxfId="7913" priority="5959" stopIfTrue="1">
      <formula>$B175=""</formula>
    </cfRule>
  </conditionalFormatting>
  <conditionalFormatting sqref="I175:I176">
    <cfRule type="expression" dxfId="7912" priority="5958" stopIfTrue="1">
      <formula>$B175=""</formula>
    </cfRule>
  </conditionalFormatting>
  <conditionalFormatting sqref="I175:I176">
    <cfRule type="expression" dxfId="7911" priority="5957" stopIfTrue="1">
      <formula>$B175=""</formula>
    </cfRule>
  </conditionalFormatting>
  <conditionalFormatting sqref="I175:I176">
    <cfRule type="expression" dxfId="7910" priority="5956" stopIfTrue="1">
      <formula>$B175=""</formula>
    </cfRule>
  </conditionalFormatting>
  <conditionalFormatting sqref="I175:I176">
    <cfRule type="expression" dxfId="7909" priority="5955" stopIfTrue="1">
      <formula>$B175=""</formula>
    </cfRule>
  </conditionalFormatting>
  <conditionalFormatting sqref="I175:I176">
    <cfRule type="expression" dxfId="7908" priority="5954" stopIfTrue="1">
      <formula>$B175=""</formula>
    </cfRule>
  </conditionalFormatting>
  <conditionalFormatting sqref="I175:I176">
    <cfRule type="expression" dxfId="7907" priority="5953" stopIfTrue="1">
      <formula>$B175=""</formula>
    </cfRule>
  </conditionalFormatting>
  <conditionalFormatting sqref="I175:I176">
    <cfRule type="expression" dxfId="7906" priority="5952" stopIfTrue="1">
      <formula>$B175=""</formula>
    </cfRule>
  </conditionalFormatting>
  <conditionalFormatting sqref="I175:I176">
    <cfRule type="expression" dxfId="7905" priority="5951" stopIfTrue="1">
      <formula>$B175=""</formula>
    </cfRule>
  </conditionalFormatting>
  <conditionalFormatting sqref="I175:I176">
    <cfRule type="expression" dxfId="7904" priority="5950" stopIfTrue="1">
      <formula>$B175=""</formula>
    </cfRule>
  </conditionalFormatting>
  <conditionalFormatting sqref="I175:I176">
    <cfRule type="expression" dxfId="7903" priority="5949" stopIfTrue="1">
      <formula>$B175=""</formula>
    </cfRule>
  </conditionalFormatting>
  <conditionalFormatting sqref="I175:I176">
    <cfRule type="expression" dxfId="7902" priority="5948" stopIfTrue="1">
      <formula>$B175=""</formula>
    </cfRule>
  </conditionalFormatting>
  <conditionalFormatting sqref="I175:I176">
    <cfRule type="expression" dxfId="7901" priority="5947" stopIfTrue="1">
      <formula>$B175=""</formula>
    </cfRule>
  </conditionalFormatting>
  <conditionalFormatting sqref="I175:I176">
    <cfRule type="expression" dxfId="7900" priority="5946" stopIfTrue="1">
      <formula>$B175=""</formula>
    </cfRule>
  </conditionalFormatting>
  <conditionalFormatting sqref="I175:I176">
    <cfRule type="expression" dxfId="7899" priority="5945" stopIfTrue="1">
      <formula>$B175=""</formula>
    </cfRule>
  </conditionalFormatting>
  <conditionalFormatting sqref="I175:I176">
    <cfRule type="expression" dxfId="7898" priority="5944" stopIfTrue="1">
      <formula>$B175=""</formula>
    </cfRule>
  </conditionalFormatting>
  <conditionalFormatting sqref="I175:I176">
    <cfRule type="expression" dxfId="7897" priority="5943" stopIfTrue="1">
      <formula>$B175=""</formula>
    </cfRule>
  </conditionalFormatting>
  <conditionalFormatting sqref="I175:I176">
    <cfRule type="expression" dxfId="7896" priority="5942" stopIfTrue="1">
      <formula>$B175=""</formula>
    </cfRule>
  </conditionalFormatting>
  <conditionalFormatting sqref="I175:I176">
    <cfRule type="expression" dxfId="7895" priority="5941" stopIfTrue="1">
      <formula>$B175=""</formula>
    </cfRule>
  </conditionalFormatting>
  <conditionalFormatting sqref="I175:I176">
    <cfRule type="expression" dxfId="7894" priority="5940" stopIfTrue="1">
      <formula>$B175=""</formula>
    </cfRule>
  </conditionalFormatting>
  <conditionalFormatting sqref="I175:I176">
    <cfRule type="expression" dxfId="7893" priority="5939" stopIfTrue="1">
      <formula>$B175=""</formula>
    </cfRule>
  </conditionalFormatting>
  <conditionalFormatting sqref="I175:I176">
    <cfRule type="expression" dxfId="7892" priority="5938" stopIfTrue="1">
      <formula>$B175=""</formula>
    </cfRule>
  </conditionalFormatting>
  <conditionalFormatting sqref="I175:I176">
    <cfRule type="expression" dxfId="7891" priority="5937" stopIfTrue="1">
      <formula>$B175=""</formula>
    </cfRule>
  </conditionalFormatting>
  <conditionalFormatting sqref="I175:I176">
    <cfRule type="expression" dxfId="7890" priority="5936" stopIfTrue="1">
      <formula>$B175=""</formula>
    </cfRule>
  </conditionalFormatting>
  <conditionalFormatting sqref="I175:I176">
    <cfRule type="expression" dxfId="7889" priority="5935" stopIfTrue="1">
      <formula>$B175=""</formula>
    </cfRule>
  </conditionalFormatting>
  <conditionalFormatting sqref="I175:I176">
    <cfRule type="expression" dxfId="7888" priority="5934" stopIfTrue="1">
      <formula>$B175=""</formula>
    </cfRule>
  </conditionalFormatting>
  <conditionalFormatting sqref="I175:I176">
    <cfRule type="expression" dxfId="7887" priority="5933" stopIfTrue="1">
      <formula>$B175=""</formula>
    </cfRule>
  </conditionalFormatting>
  <conditionalFormatting sqref="I175:I176">
    <cfRule type="expression" dxfId="7886" priority="5932" stopIfTrue="1">
      <formula>$B175=""</formula>
    </cfRule>
  </conditionalFormatting>
  <conditionalFormatting sqref="I175:I176">
    <cfRule type="expression" dxfId="7885" priority="5931" stopIfTrue="1">
      <formula>$B175=""</formula>
    </cfRule>
  </conditionalFormatting>
  <conditionalFormatting sqref="I175:I176">
    <cfRule type="expression" dxfId="7884" priority="5930" stopIfTrue="1">
      <formula>$B175=""</formula>
    </cfRule>
  </conditionalFormatting>
  <conditionalFormatting sqref="I175:I176">
    <cfRule type="expression" dxfId="7883" priority="5929" stopIfTrue="1">
      <formula>$B175=""</formula>
    </cfRule>
  </conditionalFormatting>
  <conditionalFormatting sqref="I175:I176">
    <cfRule type="expression" dxfId="7882" priority="5928" stopIfTrue="1">
      <formula>$B175=""</formula>
    </cfRule>
  </conditionalFormatting>
  <conditionalFormatting sqref="I175:I176">
    <cfRule type="expression" dxfId="7881" priority="5927" stopIfTrue="1">
      <formula>$B175=""</formula>
    </cfRule>
  </conditionalFormatting>
  <conditionalFormatting sqref="I175:I176">
    <cfRule type="expression" dxfId="7880" priority="5926" stopIfTrue="1">
      <formula>$B175=""</formula>
    </cfRule>
  </conditionalFormatting>
  <conditionalFormatting sqref="I175:I176">
    <cfRule type="expression" dxfId="7879" priority="5925" stopIfTrue="1">
      <formula>$B175=""</formula>
    </cfRule>
  </conditionalFormatting>
  <conditionalFormatting sqref="I175:I176">
    <cfRule type="expression" dxfId="7878" priority="5924" stopIfTrue="1">
      <formula>$B175=""</formula>
    </cfRule>
  </conditionalFormatting>
  <conditionalFormatting sqref="I175:I176">
    <cfRule type="expression" dxfId="7877" priority="5923" stopIfTrue="1">
      <formula>$B175=""</formula>
    </cfRule>
  </conditionalFormatting>
  <conditionalFormatting sqref="I175:I176">
    <cfRule type="expression" dxfId="7876" priority="5922" stopIfTrue="1">
      <formula>$B175=""</formula>
    </cfRule>
  </conditionalFormatting>
  <conditionalFormatting sqref="I175:I176">
    <cfRule type="expression" dxfId="7875" priority="5921" stopIfTrue="1">
      <formula>$B175=""</formula>
    </cfRule>
  </conditionalFormatting>
  <conditionalFormatting sqref="I175:I176">
    <cfRule type="expression" dxfId="7874" priority="5920" stopIfTrue="1">
      <formula>$B175=""</formula>
    </cfRule>
  </conditionalFormatting>
  <conditionalFormatting sqref="I175:I176">
    <cfRule type="expression" dxfId="7873" priority="5919" stopIfTrue="1">
      <formula>$B175=""</formula>
    </cfRule>
  </conditionalFormatting>
  <conditionalFormatting sqref="I175:I176">
    <cfRule type="expression" dxfId="7872" priority="5918" stopIfTrue="1">
      <formula>$B175=""</formula>
    </cfRule>
  </conditionalFormatting>
  <conditionalFormatting sqref="I175:I176">
    <cfRule type="expression" dxfId="7871" priority="5917" stopIfTrue="1">
      <formula>$B175=""</formula>
    </cfRule>
  </conditionalFormatting>
  <conditionalFormatting sqref="I175:I176">
    <cfRule type="expression" dxfId="7870" priority="5916" stopIfTrue="1">
      <formula>$B175=""</formula>
    </cfRule>
  </conditionalFormatting>
  <conditionalFormatting sqref="I177">
    <cfRule type="expression" dxfId="7869" priority="5915" stopIfTrue="1">
      <formula>$B177=""</formula>
    </cfRule>
  </conditionalFormatting>
  <conditionalFormatting sqref="I177">
    <cfRule type="expression" dxfId="7868" priority="5914" stopIfTrue="1">
      <formula>$B177=""</formula>
    </cfRule>
  </conditionalFormatting>
  <conditionalFormatting sqref="I177">
    <cfRule type="expression" dxfId="7867" priority="5913" stopIfTrue="1">
      <formula>$B177=""</formula>
    </cfRule>
  </conditionalFormatting>
  <conditionalFormatting sqref="I177">
    <cfRule type="expression" dxfId="7866" priority="5912" stopIfTrue="1">
      <formula>$B177=""</formula>
    </cfRule>
  </conditionalFormatting>
  <conditionalFormatting sqref="I177">
    <cfRule type="expression" dxfId="7865" priority="5911" stopIfTrue="1">
      <formula>$B177=""</formula>
    </cfRule>
  </conditionalFormatting>
  <conditionalFormatting sqref="I177">
    <cfRule type="expression" dxfId="7864" priority="5910" stopIfTrue="1">
      <formula>$B177=""</formula>
    </cfRule>
  </conditionalFormatting>
  <conditionalFormatting sqref="I177">
    <cfRule type="expression" dxfId="7863" priority="5909" stopIfTrue="1">
      <formula>$B177=""</formula>
    </cfRule>
  </conditionalFormatting>
  <conditionalFormatting sqref="I177">
    <cfRule type="expression" dxfId="7862" priority="5908" stopIfTrue="1">
      <formula>$B177=""</formula>
    </cfRule>
  </conditionalFormatting>
  <conditionalFormatting sqref="I177">
    <cfRule type="expression" dxfId="7861" priority="5907" stopIfTrue="1">
      <formula>$B177=""</formula>
    </cfRule>
  </conditionalFormatting>
  <conditionalFormatting sqref="I177">
    <cfRule type="expression" dxfId="7860" priority="5906" stopIfTrue="1">
      <formula>$B177=""</formula>
    </cfRule>
  </conditionalFormatting>
  <conditionalFormatting sqref="I177">
    <cfRule type="expression" dxfId="7859" priority="5905" stopIfTrue="1">
      <formula>$B177=""</formula>
    </cfRule>
  </conditionalFormatting>
  <conditionalFormatting sqref="I177">
    <cfRule type="expression" dxfId="7858" priority="5904" stopIfTrue="1">
      <formula>$B177=""</formula>
    </cfRule>
  </conditionalFormatting>
  <conditionalFormatting sqref="I177">
    <cfRule type="expression" dxfId="7857" priority="5903" stopIfTrue="1">
      <formula>$B177=""</formula>
    </cfRule>
  </conditionalFormatting>
  <conditionalFormatting sqref="I177">
    <cfRule type="expression" dxfId="7856" priority="5902" stopIfTrue="1">
      <formula>$B177=""</formula>
    </cfRule>
  </conditionalFormatting>
  <conditionalFormatting sqref="I177">
    <cfRule type="expression" dxfId="7855" priority="5901" stopIfTrue="1">
      <formula>$B177=""</formula>
    </cfRule>
  </conditionalFormatting>
  <conditionalFormatting sqref="I177">
    <cfRule type="expression" dxfId="7854" priority="5900" stopIfTrue="1">
      <formula>$B177=""</formula>
    </cfRule>
  </conditionalFormatting>
  <conditionalFormatting sqref="I177">
    <cfRule type="expression" dxfId="7853" priority="5899" stopIfTrue="1">
      <formula>$B177=""</formula>
    </cfRule>
  </conditionalFormatting>
  <conditionalFormatting sqref="I177">
    <cfRule type="expression" dxfId="7852" priority="5898" stopIfTrue="1">
      <formula>$B177=""</formula>
    </cfRule>
  </conditionalFormatting>
  <conditionalFormatting sqref="I177">
    <cfRule type="expression" dxfId="7851" priority="5897" stopIfTrue="1">
      <formula>$B177=""</formula>
    </cfRule>
  </conditionalFormatting>
  <conditionalFormatting sqref="I177">
    <cfRule type="expression" dxfId="7850" priority="5896" stopIfTrue="1">
      <formula>$B177=""</formula>
    </cfRule>
  </conditionalFormatting>
  <conditionalFormatting sqref="I177">
    <cfRule type="expression" dxfId="7849" priority="5895" stopIfTrue="1">
      <formula>$B177=""</formula>
    </cfRule>
  </conditionalFormatting>
  <conditionalFormatting sqref="I177">
    <cfRule type="expression" dxfId="7848" priority="5894" stopIfTrue="1">
      <formula>$B177=""</formula>
    </cfRule>
  </conditionalFormatting>
  <conditionalFormatting sqref="I177">
    <cfRule type="expression" dxfId="7847" priority="5893" stopIfTrue="1">
      <formula>$B177=""</formula>
    </cfRule>
  </conditionalFormatting>
  <conditionalFormatting sqref="I177">
    <cfRule type="expression" dxfId="7846" priority="5892" stopIfTrue="1">
      <formula>$B177=""</formula>
    </cfRule>
  </conditionalFormatting>
  <conditionalFormatting sqref="I177">
    <cfRule type="expression" dxfId="7845" priority="5891" stopIfTrue="1">
      <formula>$B177=""</formula>
    </cfRule>
  </conditionalFormatting>
  <conditionalFormatting sqref="I177">
    <cfRule type="expression" dxfId="7844" priority="5890" stopIfTrue="1">
      <formula>$B177=""</formula>
    </cfRule>
  </conditionalFormatting>
  <conditionalFormatting sqref="I177">
    <cfRule type="expression" dxfId="7843" priority="5889" stopIfTrue="1">
      <formula>$B177=""</formula>
    </cfRule>
  </conditionalFormatting>
  <conditionalFormatting sqref="I177">
    <cfRule type="expression" dxfId="7842" priority="5888" stopIfTrue="1">
      <formula>$B177=""</formula>
    </cfRule>
  </conditionalFormatting>
  <conditionalFormatting sqref="I177">
    <cfRule type="expression" dxfId="7841" priority="5887" stopIfTrue="1">
      <formula>$B177=""</formula>
    </cfRule>
  </conditionalFormatting>
  <conditionalFormatting sqref="I177">
    <cfRule type="expression" dxfId="7840" priority="5886" stopIfTrue="1">
      <formula>$B177=""</formula>
    </cfRule>
  </conditionalFormatting>
  <conditionalFormatting sqref="I177">
    <cfRule type="expression" dxfId="7839" priority="5885" stopIfTrue="1">
      <formula>$B177=""</formula>
    </cfRule>
  </conditionalFormatting>
  <conditionalFormatting sqref="I177">
    <cfRule type="expression" dxfId="7838" priority="5884" stopIfTrue="1">
      <formula>$B177=""</formula>
    </cfRule>
  </conditionalFormatting>
  <conditionalFormatting sqref="I177">
    <cfRule type="expression" dxfId="7837" priority="5883" stopIfTrue="1">
      <formula>$B177=""</formula>
    </cfRule>
  </conditionalFormatting>
  <conditionalFormatting sqref="I177">
    <cfRule type="expression" dxfId="7836" priority="5882" stopIfTrue="1">
      <formula>$B177=""</formula>
    </cfRule>
  </conditionalFormatting>
  <conditionalFormatting sqref="I177">
    <cfRule type="expression" dxfId="7835" priority="5881" stopIfTrue="1">
      <formula>$B177=""</formula>
    </cfRule>
  </conditionalFormatting>
  <conditionalFormatting sqref="I177">
    <cfRule type="expression" dxfId="7834" priority="5880" stopIfTrue="1">
      <formula>$B177=""</formula>
    </cfRule>
  </conditionalFormatting>
  <conditionalFormatting sqref="I177">
    <cfRule type="expression" dxfId="7833" priority="5879" stopIfTrue="1">
      <formula>$B177=""</formula>
    </cfRule>
  </conditionalFormatting>
  <conditionalFormatting sqref="I177">
    <cfRule type="expression" dxfId="7832" priority="5878" stopIfTrue="1">
      <formula>$B177=""</formula>
    </cfRule>
  </conditionalFormatting>
  <conditionalFormatting sqref="I177">
    <cfRule type="expression" dxfId="7831" priority="5877" stopIfTrue="1">
      <formula>$B177=""</formula>
    </cfRule>
  </conditionalFormatting>
  <conditionalFormatting sqref="I177">
    <cfRule type="expression" dxfId="7830" priority="5876" stopIfTrue="1">
      <formula>$B177=""</formula>
    </cfRule>
  </conditionalFormatting>
  <conditionalFormatting sqref="I177">
    <cfRule type="expression" dxfId="7829" priority="5875" stopIfTrue="1">
      <formula>$B177=""</formula>
    </cfRule>
  </conditionalFormatting>
  <conditionalFormatting sqref="I177">
    <cfRule type="expression" dxfId="7828" priority="5874" stopIfTrue="1">
      <formula>$B177=""</formula>
    </cfRule>
  </conditionalFormatting>
  <conditionalFormatting sqref="I177">
    <cfRule type="expression" dxfId="7827" priority="5873" stopIfTrue="1">
      <formula>$B177=""</formula>
    </cfRule>
  </conditionalFormatting>
  <conditionalFormatting sqref="I177">
    <cfRule type="expression" dxfId="7826" priority="5872" stopIfTrue="1">
      <formula>$B177=""</formula>
    </cfRule>
  </conditionalFormatting>
  <conditionalFormatting sqref="I177">
    <cfRule type="expression" dxfId="7825" priority="5871" stopIfTrue="1">
      <formula>$B177=""</formula>
    </cfRule>
  </conditionalFormatting>
  <conditionalFormatting sqref="I177">
    <cfRule type="expression" dxfId="7824" priority="5870" stopIfTrue="1">
      <formula>$B177=""</formula>
    </cfRule>
  </conditionalFormatting>
  <conditionalFormatting sqref="I177">
    <cfRule type="expression" dxfId="7823" priority="5869" stopIfTrue="1">
      <formula>$B177=""</formula>
    </cfRule>
  </conditionalFormatting>
  <conditionalFormatting sqref="I177">
    <cfRule type="expression" dxfId="7822" priority="5868" stopIfTrue="1">
      <formula>$B177=""</formula>
    </cfRule>
  </conditionalFormatting>
  <conditionalFormatting sqref="I177">
    <cfRule type="expression" dxfId="7821" priority="5867" stopIfTrue="1">
      <formula>$B177=""</formula>
    </cfRule>
  </conditionalFormatting>
  <conditionalFormatting sqref="I177">
    <cfRule type="expression" dxfId="7820" priority="5866" stopIfTrue="1">
      <formula>$B177=""</formula>
    </cfRule>
  </conditionalFormatting>
  <conditionalFormatting sqref="I177">
    <cfRule type="expression" dxfId="7819" priority="5865" stopIfTrue="1">
      <formula>$B177=""</formula>
    </cfRule>
  </conditionalFormatting>
  <conditionalFormatting sqref="I177">
    <cfRule type="expression" dxfId="7818" priority="5864" stopIfTrue="1">
      <formula>$B177=""</formula>
    </cfRule>
  </conditionalFormatting>
  <conditionalFormatting sqref="I177">
    <cfRule type="expression" dxfId="7817" priority="5863" stopIfTrue="1">
      <formula>$B177=""</formula>
    </cfRule>
  </conditionalFormatting>
  <conditionalFormatting sqref="I177">
    <cfRule type="expression" dxfId="7816" priority="5862" stopIfTrue="1">
      <formula>$B177=""</formula>
    </cfRule>
  </conditionalFormatting>
  <conditionalFormatting sqref="I177">
    <cfRule type="expression" dxfId="7815" priority="5861" stopIfTrue="1">
      <formula>$B177=""</formula>
    </cfRule>
  </conditionalFormatting>
  <conditionalFormatting sqref="I177">
    <cfRule type="expression" dxfId="7814" priority="5860" stopIfTrue="1">
      <formula>$B177=""</formula>
    </cfRule>
  </conditionalFormatting>
  <conditionalFormatting sqref="I177">
    <cfRule type="expression" dxfId="7813" priority="5859" stopIfTrue="1">
      <formula>$B177=""</formula>
    </cfRule>
  </conditionalFormatting>
  <conditionalFormatting sqref="I177">
    <cfRule type="expression" dxfId="7812" priority="5858" stopIfTrue="1">
      <formula>$B177=""</formula>
    </cfRule>
  </conditionalFormatting>
  <conditionalFormatting sqref="I177">
    <cfRule type="expression" dxfId="7811" priority="5857" stopIfTrue="1">
      <formula>$B177=""</formula>
    </cfRule>
  </conditionalFormatting>
  <conditionalFormatting sqref="I177">
    <cfRule type="expression" dxfId="7810" priority="5856" stopIfTrue="1">
      <formula>$B177=""</formula>
    </cfRule>
  </conditionalFormatting>
  <conditionalFormatting sqref="I177">
    <cfRule type="expression" dxfId="7809" priority="5855" stopIfTrue="1">
      <formula>$B177=""</formula>
    </cfRule>
  </conditionalFormatting>
  <conditionalFormatting sqref="I177">
    <cfRule type="expression" dxfId="7808" priority="5854" stopIfTrue="1">
      <formula>$B177=""</formula>
    </cfRule>
  </conditionalFormatting>
  <conditionalFormatting sqref="I177">
    <cfRule type="expression" dxfId="7807" priority="5853" stopIfTrue="1">
      <formula>$B177=""</formula>
    </cfRule>
  </conditionalFormatting>
  <conditionalFormatting sqref="I177">
    <cfRule type="expression" dxfId="7806" priority="5852" stopIfTrue="1">
      <formula>$B177=""</formula>
    </cfRule>
  </conditionalFormatting>
  <conditionalFormatting sqref="I177">
    <cfRule type="expression" dxfId="7805" priority="5851" stopIfTrue="1">
      <formula>$B177=""</formula>
    </cfRule>
  </conditionalFormatting>
  <conditionalFormatting sqref="I177">
    <cfRule type="expression" dxfId="7804" priority="5850" stopIfTrue="1">
      <formula>$B177=""</formula>
    </cfRule>
  </conditionalFormatting>
  <conditionalFormatting sqref="I177">
    <cfRule type="expression" dxfId="7803" priority="5849" stopIfTrue="1">
      <formula>$B177=""</formula>
    </cfRule>
  </conditionalFormatting>
  <conditionalFormatting sqref="I177">
    <cfRule type="expression" dxfId="7802" priority="5848" stopIfTrue="1">
      <formula>$B177=""</formula>
    </cfRule>
  </conditionalFormatting>
  <conditionalFormatting sqref="I177">
    <cfRule type="expression" dxfId="7801" priority="5847" stopIfTrue="1">
      <formula>$B177=""</formula>
    </cfRule>
  </conditionalFormatting>
  <conditionalFormatting sqref="I177">
    <cfRule type="expression" dxfId="7800" priority="5846" stopIfTrue="1">
      <formula>$B177=""</formula>
    </cfRule>
  </conditionalFormatting>
  <conditionalFormatting sqref="I177">
    <cfRule type="expression" dxfId="7799" priority="5845" stopIfTrue="1">
      <formula>$B177=""</formula>
    </cfRule>
  </conditionalFormatting>
  <conditionalFormatting sqref="I177">
    <cfRule type="expression" dxfId="7798" priority="5844" stopIfTrue="1">
      <formula>$B177=""</formula>
    </cfRule>
  </conditionalFormatting>
  <conditionalFormatting sqref="I177">
    <cfRule type="expression" dxfId="7797" priority="5843" stopIfTrue="1">
      <formula>$B177=""</formula>
    </cfRule>
  </conditionalFormatting>
  <conditionalFormatting sqref="I177">
    <cfRule type="expression" dxfId="7796" priority="5842" stopIfTrue="1">
      <formula>$B177=""</formula>
    </cfRule>
  </conditionalFormatting>
  <conditionalFormatting sqref="I177">
    <cfRule type="expression" dxfId="7795" priority="5841" stopIfTrue="1">
      <formula>$B177=""</formula>
    </cfRule>
  </conditionalFormatting>
  <conditionalFormatting sqref="I177">
    <cfRule type="expression" dxfId="7794" priority="5840" stopIfTrue="1">
      <formula>$B177=""</formula>
    </cfRule>
  </conditionalFormatting>
  <conditionalFormatting sqref="I177">
    <cfRule type="expression" dxfId="7793" priority="5839" stopIfTrue="1">
      <formula>$B177=""</formula>
    </cfRule>
  </conditionalFormatting>
  <conditionalFormatting sqref="I177">
    <cfRule type="expression" dxfId="7792" priority="5838" stopIfTrue="1">
      <formula>$B177=""</formula>
    </cfRule>
  </conditionalFormatting>
  <conditionalFormatting sqref="I177">
    <cfRule type="expression" dxfId="7791" priority="5837" stopIfTrue="1">
      <formula>$B177=""</formula>
    </cfRule>
  </conditionalFormatting>
  <conditionalFormatting sqref="I177">
    <cfRule type="expression" dxfId="7790" priority="5836" stopIfTrue="1">
      <formula>$B177=""</formula>
    </cfRule>
  </conditionalFormatting>
  <conditionalFormatting sqref="I177">
    <cfRule type="expression" dxfId="7789" priority="5835" stopIfTrue="1">
      <formula>$B177=""</formula>
    </cfRule>
  </conditionalFormatting>
  <conditionalFormatting sqref="I177">
    <cfRule type="expression" dxfId="7788" priority="5834" stopIfTrue="1">
      <formula>$B177=""</formula>
    </cfRule>
  </conditionalFormatting>
  <conditionalFormatting sqref="I177">
    <cfRule type="expression" dxfId="7787" priority="5833" stopIfTrue="1">
      <formula>$B177=""</formula>
    </cfRule>
  </conditionalFormatting>
  <conditionalFormatting sqref="I177">
    <cfRule type="expression" dxfId="7786" priority="5832" stopIfTrue="1">
      <formula>$B177=""</formula>
    </cfRule>
  </conditionalFormatting>
  <conditionalFormatting sqref="I177">
    <cfRule type="expression" dxfId="7785" priority="5831" stopIfTrue="1">
      <formula>$B177=""</formula>
    </cfRule>
  </conditionalFormatting>
  <conditionalFormatting sqref="I177">
    <cfRule type="expression" dxfId="7784" priority="5830" stopIfTrue="1">
      <formula>$B177=""</formula>
    </cfRule>
  </conditionalFormatting>
  <conditionalFormatting sqref="I177">
    <cfRule type="expression" dxfId="7783" priority="5829" stopIfTrue="1">
      <formula>$B177=""</formula>
    </cfRule>
  </conditionalFormatting>
  <conditionalFormatting sqref="I177">
    <cfRule type="expression" dxfId="7782" priority="5828" stopIfTrue="1">
      <formula>$B177=""</formula>
    </cfRule>
  </conditionalFormatting>
  <conditionalFormatting sqref="I177">
    <cfRule type="expression" dxfId="7781" priority="5827" stopIfTrue="1">
      <formula>$B177=""</formula>
    </cfRule>
  </conditionalFormatting>
  <conditionalFormatting sqref="I177">
    <cfRule type="expression" dxfId="7780" priority="5826" stopIfTrue="1">
      <formula>$B177=""</formula>
    </cfRule>
  </conditionalFormatting>
  <conditionalFormatting sqref="I177">
    <cfRule type="expression" dxfId="7779" priority="5825" stopIfTrue="1">
      <formula>$B177=""</formula>
    </cfRule>
  </conditionalFormatting>
  <conditionalFormatting sqref="I177">
    <cfRule type="expression" dxfId="7778" priority="5824" stopIfTrue="1">
      <formula>$B177=""</formula>
    </cfRule>
  </conditionalFormatting>
  <conditionalFormatting sqref="I177">
    <cfRule type="expression" dxfId="7777" priority="5823" stopIfTrue="1">
      <formula>$B177=""</formula>
    </cfRule>
  </conditionalFormatting>
  <conditionalFormatting sqref="I177">
    <cfRule type="expression" dxfId="7776" priority="5822" stopIfTrue="1">
      <formula>$B177=""</formula>
    </cfRule>
  </conditionalFormatting>
  <conditionalFormatting sqref="I177">
    <cfRule type="expression" dxfId="7775" priority="5821" stopIfTrue="1">
      <formula>$B177=""</formula>
    </cfRule>
  </conditionalFormatting>
  <conditionalFormatting sqref="I177">
    <cfRule type="expression" dxfId="7774" priority="5820" stopIfTrue="1">
      <formula>$B177=""</formula>
    </cfRule>
  </conditionalFormatting>
  <conditionalFormatting sqref="I177">
    <cfRule type="expression" dxfId="7773" priority="5819" stopIfTrue="1">
      <formula>$B177=""</formula>
    </cfRule>
  </conditionalFormatting>
  <conditionalFormatting sqref="I177">
    <cfRule type="expression" dxfId="7772" priority="5818" stopIfTrue="1">
      <formula>$B177=""</formula>
    </cfRule>
  </conditionalFormatting>
  <conditionalFormatting sqref="I177">
    <cfRule type="expression" dxfId="7771" priority="5817" stopIfTrue="1">
      <formula>$B177=""</formula>
    </cfRule>
  </conditionalFormatting>
  <conditionalFormatting sqref="I177">
    <cfRule type="expression" dxfId="7770" priority="5816" stopIfTrue="1">
      <formula>$B177=""</formula>
    </cfRule>
  </conditionalFormatting>
  <conditionalFormatting sqref="I177">
    <cfRule type="expression" dxfId="7769" priority="5815" stopIfTrue="1">
      <formula>$B177=""</formula>
    </cfRule>
  </conditionalFormatting>
  <conditionalFormatting sqref="I177">
    <cfRule type="expression" dxfId="7768" priority="5814" stopIfTrue="1">
      <formula>$B177=""</formula>
    </cfRule>
  </conditionalFormatting>
  <conditionalFormatting sqref="I177">
    <cfRule type="expression" dxfId="7767" priority="5813" stopIfTrue="1">
      <formula>$B177=""</formula>
    </cfRule>
  </conditionalFormatting>
  <conditionalFormatting sqref="I177">
    <cfRule type="expression" dxfId="7766" priority="5812" stopIfTrue="1">
      <formula>$B177=""</formula>
    </cfRule>
  </conditionalFormatting>
  <conditionalFormatting sqref="I177">
    <cfRule type="expression" dxfId="7765" priority="5811" stopIfTrue="1">
      <formula>$B177=""</formula>
    </cfRule>
  </conditionalFormatting>
  <conditionalFormatting sqref="I177">
    <cfRule type="expression" dxfId="7764" priority="5810" stopIfTrue="1">
      <formula>$B177=""</formula>
    </cfRule>
  </conditionalFormatting>
  <conditionalFormatting sqref="I177">
    <cfRule type="expression" dxfId="7763" priority="5809" stopIfTrue="1">
      <formula>$B177=""</formula>
    </cfRule>
  </conditionalFormatting>
  <conditionalFormatting sqref="I177">
    <cfRule type="expression" dxfId="7762" priority="5808" stopIfTrue="1">
      <formula>$B177=""</formula>
    </cfRule>
  </conditionalFormatting>
  <conditionalFormatting sqref="I177">
    <cfRule type="expression" dxfId="7761" priority="5807" stopIfTrue="1">
      <formula>$B177=""</formula>
    </cfRule>
  </conditionalFormatting>
  <conditionalFormatting sqref="I177">
    <cfRule type="expression" dxfId="7760" priority="5806" stopIfTrue="1">
      <formula>$B177=""</formula>
    </cfRule>
  </conditionalFormatting>
  <conditionalFormatting sqref="I177">
    <cfRule type="expression" dxfId="7759" priority="5805" stopIfTrue="1">
      <formula>$B177=""</formula>
    </cfRule>
  </conditionalFormatting>
  <conditionalFormatting sqref="I177">
    <cfRule type="expression" dxfId="7758" priority="5804" stopIfTrue="1">
      <formula>$B177=""</formula>
    </cfRule>
  </conditionalFormatting>
  <conditionalFormatting sqref="I177">
    <cfRule type="expression" dxfId="7757" priority="5803" stopIfTrue="1">
      <formula>$B177=""</formula>
    </cfRule>
  </conditionalFormatting>
  <conditionalFormatting sqref="I177">
    <cfRule type="expression" dxfId="7756" priority="5802" stopIfTrue="1">
      <formula>$B177=""</formula>
    </cfRule>
  </conditionalFormatting>
  <conditionalFormatting sqref="I177">
    <cfRule type="expression" dxfId="7755" priority="5801" stopIfTrue="1">
      <formula>$B177=""</formula>
    </cfRule>
  </conditionalFormatting>
  <conditionalFormatting sqref="I177">
    <cfRule type="expression" dxfId="7754" priority="5800" stopIfTrue="1">
      <formula>$B177=""</formula>
    </cfRule>
  </conditionalFormatting>
  <conditionalFormatting sqref="I177">
    <cfRule type="expression" dxfId="7753" priority="5799" stopIfTrue="1">
      <formula>$B177=""</formula>
    </cfRule>
  </conditionalFormatting>
  <conditionalFormatting sqref="I177">
    <cfRule type="expression" dxfId="7752" priority="5798" stopIfTrue="1">
      <formula>$B177=""</formula>
    </cfRule>
  </conditionalFormatting>
  <conditionalFormatting sqref="I177">
    <cfRule type="expression" dxfId="7751" priority="5797" stopIfTrue="1">
      <formula>$B177=""</formula>
    </cfRule>
  </conditionalFormatting>
  <conditionalFormatting sqref="I177">
    <cfRule type="expression" dxfId="7750" priority="5796" stopIfTrue="1">
      <formula>$B177=""</formula>
    </cfRule>
  </conditionalFormatting>
  <conditionalFormatting sqref="I177">
    <cfRule type="expression" dxfId="7749" priority="5795" stopIfTrue="1">
      <formula>$B177=""</formula>
    </cfRule>
  </conditionalFormatting>
  <conditionalFormatting sqref="I177">
    <cfRule type="expression" dxfId="7748" priority="5794" stopIfTrue="1">
      <formula>$B177=""</formula>
    </cfRule>
  </conditionalFormatting>
  <conditionalFormatting sqref="I177">
    <cfRule type="expression" dxfId="7747" priority="5793" stopIfTrue="1">
      <formula>$B177=""</formula>
    </cfRule>
  </conditionalFormatting>
  <conditionalFormatting sqref="I177">
    <cfRule type="expression" dxfId="7746" priority="5792" stopIfTrue="1">
      <formula>$B177=""</formula>
    </cfRule>
  </conditionalFormatting>
  <conditionalFormatting sqref="I177">
    <cfRule type="expression" dxfId="7745" priority="5791" stopIfTrue="1">
      <formula>$B177=""</formula>
    </cfRule>
  </conditionalFormatting>
  <conditionalFormatting sqref="I177">
    <cfRule type="expression" dxfId="7744" priority="5790" stopIfTrue="1">
      <formula>$B177=""</formula>
    </cfRule>
  </conditionalFormatting>
  <conditionalFormatting sqref="I177">
    <cfRule type="expression" dxfId="7743" priority="5789" stopIfTrue="1">
      <formula>$B177=""</formula>
    </cfRule>
  </conditionalFormatting>
  <conditionalFormatting sqref="I177">
    <cfRule type="expression" dxfId="7742" priority="5788" stopIfTrue="1">
      <formula>$B177=""</formula>
    </cfRule>
  </conditionalFormatting>
  <conditionalFormatting sqref="I177">
    <cfRule type="expression" dxfId="7741" priority="5787" stopIfTrue="1">
      <formula>$B177=""</formula>
    </cfRule>
  </conditionalFormatting>
  <conditionalFormatting sqref="I177">
    <cfRule type="expression" dxfId="7740" priority="5786" stopIfTrue="1">
      <formula>$B177=""</formula>
    </cfRule>
  </conditionalFormatting>
  <conditionalFormatting sqref="I177">
    <cfRule type="expression" dxfId="7739" priority="5785" stopIfTrue="1">
      <formula>$B177=""</formula>
    </cfRule>
  </conditionalFormatting>
  <conditionalFormatting sqref="I177">
    <cfRule type="expression" dxfId="7738" priority="5784" stopIfTrue="1">
      <formula>$B177=""</formula>
    </cfRule>
  </conditionalFormatting>
  <conditionalFormatting sqref="I177">
    <cfRule type="expression" dxfId="7737" priority="5783" stopIfTrue="1">
      <formula>$B177=""</formula>
    </cfRule>
  </conditionalFormatting>
  <conditionalFormatting sqref="I177">
    <cfRule type="expression" dxfId="7736" priority="5782" stopIfTrue="1">
      <formula>$B177=""</formula>
    </cfRule>
  </conditionalFormatting>
  <conditionalFormatting sqref="I177">
    <cfRule type="expression" dxfId="7735" priority="5781" stopIfTrue="1">
      <formula>$B177=""</formula>
    </cfRule>
  </conditionalFormatting>
  <conditionalFormatting sqref="I177">
    <cfRule type="expression" dxfId="7734" priority="5780" stopIfTrue="1">
      <formula>$B177=""</formula>
    </cfRule>
  </conditionalFormatting>
  <conditionalFormatting sqref="I200">
    <cfRule type="expression" dxfId="7733" priority="5779" stopIfTrue="1">
      <formula>$B200=""</formula>
    </cfRule>
  </conditionalFormatting>
  <conditionalFormatting sqref="I200">
    <cfRule type="expression" dxfId="7732" priority="5778" stopIfTrue="1">
      <formula>$B200=""</formula>
    </cfRule>
  </conditionalFormatting>
  <conditionalFormatting sqref="I200">
    <cfRule type="expression" dxfId="7731" priority="5777" stopIfTrue="1">
      <formula>$B200=""</formula>
    </cfRule>
  </conditionalFormatting>
  <conditionalFormatting sqref="I200">
    <cfRule type="expression" dxfId="7730" priority="5776" stopIfTrue="1">
      <formula>$B200=""</formula>
    </cfRule>
  </conditionalFormatting>
  <conditionalFormatting sqref="I200">
    <cfRule type="expression" dxfId="7729" priority="5775" stopIfTrue="1">
      <formula>$B200=""</formula>
    </cfRule>
  </conditionalFormatting>
  <conditionalFormatting sqref="I200">
    <cfRule type="expression" dxfId="7728" priority="5774" stopIfTrue="1">
      <formula>$B200=""</formula>
    </cfRule>
  </conditionalFormatting>
  <conditionalFormatting sqref="I200">
    <cfRule type="expression" dxfId="7727" priority="5773" stopIfTrue="1">
      <formula>$B200=""</formula>
    </cfRule>
  </conditionalFormatting>
  <conditionalFormatting sqref="I200">
    <cfRule type="expression" dxfId="7726" priority="5772" stopIfTrue="1">
      <formula>$B200=""</formula>
    </cfRule>
  </conditionalFormatting>
  <conditionalFormatting sqref="I200">
    <cfRule type="expression" dxfId="7725" priority="5771" stopIfTrue="1">
      <formula>$B200=""</formula>
    </cfRule>
  </conditionalFormatting>
  <conditionalFormatting sqref="I200">
    <cfRule type="expression" dxfId="7724" priority="5770" stopIfTrue="1">
      <formula>$B200=""</formula>
    </cfRule>
  </conditionalFormatting>
  <conditionalFormatting sqref="I200">
    <cfRule type="expression" dxfId="7723" priority="5769" stopIfTrue="1">
      <formula>$B200=""</formula>
    </cfRule>
  </conditionalFormatting>
  <conditionalFormatting sqref="I200">
    <cfRule type="expression" dxfId="7722" priority="5768" stopIfTrue="1">
      <formula>$B200=""</formula>
    </cfRule>
  </conditionalFormatting>
  <conditionalFormatting sqref="I200">
    <cfRule type="expression" dxfId="7721" priority="5767" stopIfTrue="1">
      <formula>$B200=""</formula>
    </cfRule>
  </conditionalFormatting>
  <conditionalFormatting sqref="I200">
    <cfRule type="expression" dxfId="7720" priority="5766" stopIfTrue="1">
      <formula>$B200=""</formula>
    </cfRule>
  </conditionalFormatting>
  <conditionalFormatting sqref="I200">
    <cfRule type="expression" dxfId="7719" priority="5765" stopIfTrue="1">
      <formula>$B200=""</formula>
    </cfRule>
  </conditionalFormatting>
  <conditionalFormatting sqref="I200">
    <cfRule type="expression" dxfId="7718" priority="5764" stopIfTrue="1">
      <formula>$B200=""</formula>
    </cfRule>
  </conditionalFormatting>
  <conditionalFormatting sqref="I200">
    <cfRule type="expression" dxfId="7717" priority="5763" stopIfTrue="1">
      <formula>$B200=""</formula>
    </cfRule>
  </conditionalFormatting>
  <conditionalFormatting sqref="I200">
    <cfRule type="expression" dxfId="7716" priority="5762" stopIfTrue="1">
      <formula>$B200=""</formula>
    </cfRule>
  </conditionalFormatting>
  <conditionalFormatting sqref="I200">
    <cfRule type="expression" dxfId="7715" priority="5761" stopIfTrue="1">
      <formula>$B200=""</formula>
    </cfRule>
  </conditionalFormatting>
  <conditionalFormatting sqref="I200">
    <cfRule type="expression" dxfId="7714" priority="5760" stopIfTrue="1">
      <formula>$B200=""</formula>
    </cfRule>
  </conditionalFormatting>
  <conditionalFormatting sqref="I200">
    <cfRule type="expression" dxfId="7713" priority="5759" stopIfTrue="1">
      <formula>$B200=""</formula>
    </cfRule>
  </conditionalFormatting>
  <conditionalFormatting sqref="I200">
    <cfRule type="expression" dxfId="7712" priority="5758" stopIfTrue="1">
      <formula>$B200=""</formula>
    </cfRule>
  </conditionalFormatting>
  <conditionalFormatting sqref="I200">
    <cfRule type="expression" dxfId="7711" priority="5757" stopIfTrue="1">
      <formula>$B200=""</formula>
    </cfRule>
  </conditionalFormatting>
  <conditionalFormatting sqref="I200">
    <cfRule type="expression" dxfId="7710" priority="5756" stopIfTrue="1">
      <formula>$B200=""</formula>
    </cfRule>
  </conditionalFormatting>
  <conditionalFormatting sqref="I200">
    <cfRule type="expression" dxfId="7709" priority="5755" stopIfTrue="1">
      <formula>$B200=""</formula>
    </cfRule>
  </conditionalFormatting>
  <conditionalFormatting sqref="I200">
    <cfRule type="expression" dxfId="7708" priority="5754" stopIfTrue="1">
      <formula>$B200=""</formula>
    </cfRule>
  </conditionalFormatting>
  <conditionalFormatting sqref="I200">
    <cfRule type="expression" dxfId="7707" priority="5753" stopIfTrue="1">
      <formula>$B200=""</formula>
    </cfRule>
  </conditionalFormatting>
  <conditionalFormatting sqref="I200">
    <cfRule type="expression" dxfId="7706" priority="5752" stopIfTrue="1">
      <formula>$B200=""</formula>
    </cfRule>
  </conditionalFormatting>
  <conditionalFormatting sqref="I200">
    <cfRule type="expression" dxfId="7705" priority="5751" stopIfTrue="1">
      <formula>$B200=""</formula>
    </cfRule>
  </conditionalFormatting>
  <conditionalFormatting sqref="I200">
    <cfRule type="expression" dxfId="7704" priority="5750" stopIfTrue="1">
      <formula>$B200=""</formula>
    </cfRule>
  </conditionalFormatting>
  <conditionalFormatting sqref="I200">
    <cfRule type="expression" dxfId="7703" priority="5749" stopIfTrue="1">
      <formula>$B200=""</formula>
    </cfRule>
  </conditionalFormatting>
  <conditionalFormatting sqref="I200">
    <cfRule type="expression" dxfId="7702" priority="5748" stopIfTrue="1">
      <formula>$B200=""</formula>
    </cfRule>
  </conditionalFormatting>
  <conditionalFormatting sqref="I200">
    <cfRule type="expression" dxfId="7701" priority="5747" stopIfTrue="1">
      <formula>$B200=""</formula>
    </cfRule>
  </conditionalFormatting>
  <conditionalFormatting sqref="I200">
    <cfRule type="expression" dxfId="7700" priority="5746" stopIfTrue="1">
      <formula>$B200=""</formula>
    </cfRule>
  </conditionalFormatting>
  <conditionalFormatting sqref="I200">
    <cfRule type="expression" dxfId="7699" priority="5745" stopIfTrue="1">
      <formula>$B200=""</formula>
    </cfRule>
  </conditionalFormatting>
  <conditionalFormatting sqref="I200">
    <cfRule type="expression" dxfId="7698" priority="5744" stopIfTrue="1">
      <formula>$B200=""</formula>
    </cfRule>
  </conditionalFormatting>
  <conditionalFormatting sqref="I200">
    <cfRule type="expression" dxfId="7697" priority="5743" stopIfTrue="1">
      <formula>$B200=""</formula>
    </cfRule>
  </conditionalFormatting>
  <conditionalFormatting sqref="I200">
    <cfRule type="expression" dxfId="7696" priority="5742" stopIfTrue="1">
      <formula>$B200=""</formula>
    </cfRule>
  </conditionalFormatting>
  <conditionalFormatting sqref="I200">
    <cfRule type="expression" dxfId="7695" priority="5741" stopIfTrue="1">
      <formula>$B200=""</formula>
    </cfRule>
  </conditionalFormatting>
  <conditionalFormatting sqref="I200">
    <cfRule type="expression" dxfId="7694" priority="5740" stopIfTrue="1">
      <formula>$B200=""</formula>
    </cfRule>
  </conditionalFormatting>
  <conditionalFormatting sqref="I200">
    <cfRule type="expression" dxfId="7693" priority="5739" stopIfTrue="1">
      <formula>$B200=""</formula>
    </cfRule>
  </conditionalFormatting>
  <conditionalFormatting sqref="I200">
    <cfRule type="expression" dxfId="7692" priority="5738" stopIfTrue="1">
      <formula>$B200=""</formula>
    </cfRule>
  </conditionalFormatting>
  <conditionalFormatting sqref="I200">
    <cfRule type="expression" dxfId="7691" priority="5737" stopIfTrue="1">
      <formula>$B200=""</formula>
    </cfRule>
  </conditionalFormatting>
  <conditionalFormatting sqref="I200">
    <cfRule type="expression" dxfId="7690" priority="5736" stopIfTrue="1">
      <formula>$B200=""</formula>
    </cfRule>
  </conditionalFormatting>
  <conditionalFormatting sqref="I200">
    <cfRule type="expression" dxfId="7689" priority="5735" stopIfTrue="1">
      <formula>$B200=""</formula>
    </cfRule>
  </conditionalFormatting>
  <conditionalFormatting sqref="I200">
    <cfRule type="expression" dxfId="7688" priority="5734" stopIfTrue="1">
      <formula>$B200=""</formula>
    </cfRule>
  </conditionalFormatting>
  <conditionalFormatting sqref="I200">
    <cfRule type="expression" dxfId="7687" priority="5733" stopIfTrue="1">
      <formula>$B200=""</formula>
    </cfRule>
  </conditionalFormatting>
  <conditionalFormatting sqref="I200">
    <cfRule type="expression" dxfId="7686" priority="5732" stopIfTrue="1">
      <formula>$B200=""</formula>
    </cfRule>
  </conditionalFormatting>
  <conditionalFormatting sqref="I200">
    <cfRule type="expression" dxfId="7685" priority="5731" stopIfTrue="1">
      <formula>$B200=""</formula>
    </cfRule>
  </conditionalFormatting>
  <conditionalFormatting sqref="I200">
    <cfRule type="expression" dxfId="7684" priority="5730" stopIfTrue="1">
      <formula>$B200=""</formula>
    </cfRule>
  </conditionalFormatting>
  <conditionalFormatting sqref="I200">
    <cfRule type="expression" dxfId="7683" priority="5729" stopIfTrue="1">
      <formula>$B200=""</formula>
    </cfRule>
  </conditionalFormatting>
  <conditionalFormatting sqref="I200">
    <cfRule type="expression" dxfId="7682" priority="5728" stopIfTrue="1">
      <formula>$B200=""</formula>
    </cfRule>
  </conditionalFormatting>
  <conditionalFormatting sqref="I219:I223">
    <cfRule type="expression" dxfId="7681" priority="5727" stopIfTrue="1">
      <formula>$B219=""</formula>
    </cfRule>
  </conditionalFormatting>
  <conditionalFormatting sqref="I219:I223">
    <cfRule type="expression" dxfId="7680" priority="5726" stopIfTrue="1">
      <formula>$B219=""</formula>
    </cfRule>
  </conditionalFormatting>
  <conditionalFormatting sqref="I219:I223">
    <cfRule type="expression" dxfId="7679" priority="5725" stopIfTrue="1">
      <formula>$B219=""</formula>
    </cfRule>
  </conditionalFormatting>
  <conditionalFormatting sqref="I219:I223">
    <cfRule type="expression" dxfId="7678" priority="5724" stopIfTrue="1">
      <formula>$B219=""</formula>
    </cfRule>
  </conditionalFormatting>
  <conditionalFormatting sqref="I219:I223">
    <cfRule type="expression" dxfId="7677" priority="5723" stopIfTrue="1">
      <formula>$B219=""</formula>
    </cfRule>
  </conditionalFormatting>
  <conditionalFormatting sqref="I225">
    <cfRule type="expression" dxfId="7676" priority="5722" stopIfTrue="1">
      <formula>$B225=""</formula>
    </cfRule>
  </conditionalFormatting>
  <conditionalFormatting sqref="I225">
    <cfRule type="expression" dxfId="7675" priority="5721" stopIfTrue="1">
      <formula>$B225=""</formula>
    </cfRule>
  </conditionalFormatting>
  <conditionalFormatting sqref="I225">
    <cfRule type="expression" dxfId="7674" priority="5720" stopIfTrue="1">
      <formula>$B225=""</formula>
    </cfRule>
  </conditionalFormatting>
  <conditionalFormatting sqref="I226">
    <cfRule type="expression" dxfId="7673" priority="5719" stopIfTrue="1">
      <formula>$B226=""</formula>
    </cfRule>
  </conditionalFormatting>
  <conditionalFormatting sqref="I226">
    <cfRule type="expression" dxfId="7672" priority="5718" stopIfTrue="1">
      <formula>$B226=""</formula>
    </cfRule>
  </conditionalFormatting>
  <conditionalFormatting sqref="I226">
    <cfRule type="expression" dxfId="7671" priority="5717" stopIfTrue="1">
      <formula>$B226=""</formula>
    </cfRule>
  </conditionalFormatting>
  <conditionalFormatting sqref="I228:I253 I257:I258 I261:I262">
    <cfRule type="expression" dxfId="7670" priority="5716" stopIfTrue="1">
      <formula>$B228=""</formula>
    </cfRule>
  </conditionalFormatting>
  <conditionalFormatting sqref="I228:I253 I257:I258 I261:I262">
    <cfRule type="expression" dxfId="7669" priority="5715" stopIfTrue="1">
      <formula>$B228=""</formula>
    </cfRule>
  </conditionalFormatting>
  <conditionalFormatting sqref="I228:I253 I257:I258 I261:I262">
    <cfRule type="expression" dxfId="7668" priority="5714" stopIfTrue="1">
      <formula>$B228=""</formula>
    </cfRule>
  </conditionalFormatting>
  <conditionalFormatting sqref="I228:I253 I257:I258 I261:I262">
    <cfRule type="expression" dxfId="7667" priority="5713" stopIfTrue="1">
      <formula>$B228=""</formula>
    </cfRule>
  </conditionalFormatting>
  <conditionalFormatting sqref="I228:I253 I257:I258 I261:I262">
    <cfRule type="expression" dxfId="7666" priority="5712" stopIfTrue="1">
      <formula>$B228=""</formula>
    </cfRule>
  </conditionalFormatting>
  <conditionalFormatting sqref="I228:I253 I257:I258 I261:I262">
    <cfRule type="expression" dxfId="7665" priority="5711" stopIfTrue="1">
      <formula>$B228=""</formula>
    </cfRule>
  </conditionalFormatting>
  <conditionalFormatting sqref="I228:I253 I257:I258 I261:I262">
    <cfRule type="expression" dxfId="7664" priority="5710" stopIfTrue="1">
      <formula>$B228=""</formula>
    </cfRule>
  </conditionalFormatting>
  <conditionalFormatting sqref="I228:I253 I257:I258 I261:I262">
    <cfRule type="expression" dxfId="7663" priority="5709" stopIfTrue="1">
      <formula>$B228=""</formula>
    </cfRule>
  </conditionalFormatting>
  <conditionalFormatting sqref="I228:I253 I257:I258 I261:I262">
    <cfRule type="expression" dxfId="7662" priority="5708" stopIfTrue="1">
      <formula>$B228=""</formula>
    </cfRule>
  </conditionalFormatting>
  <conditionalFormatting sqref="I228:I253 I257:I258 I261:I262">
    <cfRule type="expression" dxfId="7661" priority="5707" stopIfTrue="1">
      <formula>$B228=""</formula>
    </cfRule>
  </conditionalFormatting>
  <conditionalFormatting sqref="I228:I253 I257:I258 I261:I262">
    <cfRule type="expression" dxfId="7660" priority="5706" stopIfTrue="1">
      <formula>$B228=""</formula>
    </cfRule>
  </conditionalFormatting>
  <conditionalFormatting sqref="I228:I253 I257:I258 I261:I262">
    <cfRule type="expression" dxfId="7659" priority="5705" stopIfTrue="1">
      <formula>$B228=""</formula>
    </cfRule>
  </conditionalFormatting>
  <conditionalFormatting sqref="I228:I253 I257:I258 I261:I262">
    <cfRule type="expression" dxfId="7658" priority="5704" stopIfTrue="1">
      <formula>$B228=""</formula>
    </cfRule>
  </conditionalFormatting>
  <conditionalFormatting sqref="I228:I253 I257:I258 I261:I262">
    <cfRule type="expression" dxfId="7657" priority="5703" stopIfTrue="1">
      <formula>$B228=""</formula>
    </cfRule>
  </conditionalFormatting>
  <conditionalFormatting sqref="I228:I253 I257:I258 I261:I262">
    <cfRule type="expression" dxfId="7656" priority="5702" stopIfTrue="1">
      <formula>$B228=""</formula>
    </cfRule>
  </conditionalFormatting>
  <conditionalFormatting sqref="I228:I253 I257:I258 I261:I262">
    <cfRule type="expression" dxfId="7655" priority="5701" stopIfTrue="1">
      <formula>$B228=""</formula>
    </cfRule>
  </conditionalFormatting>
  <conditionalFormatting sqref="I228:I253 I257:I258 I261:I262">
    <cfRule type="expression" dxfId="7654" priority="5700" stopIfTrue="1">
      <formula>$B228=""</formula>
    </cfRule>
  </conditionalFormatting>
  <conditionalFormatting sqref="I228:I253 I257:I258 I261:I262">
    <cfRule type="expression" dxfId="7653" priority="5699" stopIfTrue="1">
      <formula>$B228=""</formula>
    </cfRule>
  </conditionalFormatting>
  <conditionalFormatting sqref="I228:I253 I257:I258 I261:I262">
    <cfRule type="expression" dxfId="7652" priority="5698" stopIfTrue="1">
      <formula>$B228=""</formula>
    </cfRule>
  </conditionalFormatting>
  <conditionalFormatting sqref="I255:I263">
    <cfRule type="expression" dxfId="7651" priority="5697" stopIfTrue="1">
      <formula>$B255=""</formula>
    </cfRule>
  </conditionalFormatting>
  <conditionalFormatting sqref="I255:I263">
    <cfRule type="expression" dxfId="7650" priority="5696" stopIfTrue="1">
      <formula>$B255=""</formula>
    </cfRule>
  </conditionalFormatting>
  <conditionalFormatting sqref="I255:I263">
    <cfRule type="expression" dxfId="7649" priority="5695" stopIfTrue="1">
      <formula>$B255=""</formula>
    </cfRule>
  </conditionalFormatting>
  <conditionalFormatting sqref="I265:I301">
    <cfRule type="expression" dxfId="7648" priority="5694" stopIfTrue="1">
      <formula>$B265=""</formula>
    </cfRule>
  </conditionalFormatting>
  <conditionalFormatting sqref="I265:I301">
    <cfRule type="expression" dxfId="7647" priority="5693" stopIfTrue="1">
      <formula>$B265=""</formula>
    </cfRule>
  </conditionalFormatting>
  <conditionalFormatting sqref="I265:I301">
    <cfRule type="expression" dxfId="7646" priority="5692" stopIfTrue="1">
      <formula>$B265=""</formula>
    </cfRule>
  </conditionalFormatting>
  <conditionalFormatting sqref="I265:I301">
    <cfRule type="expression" dxfId="7645" priority="5691" stopIfTrue="1">
      <formula>$B265=""</formula>
    </cfRule>
  </conditionalFormatting>
  <conditionalFormatting sqref="I265:I301">
    <cfRule type="expression" dxfId="7644" priority="5690" stopIfTrue="1">
      <formula>$B265=""</formula>
    </cfRule>
  </conditionalFormatting>
  <conditionalFormatting sqref="I265:I301">
    <cfRule type="expression" dxfId="7643" priority="5689" stopIfTrue="1">
      <formula>$B265=""</formula>
    </cfRule>
  </conditionalFormatting>
  <conditionalFormatting sqref="I265:I301">
    <cfRule type="expression" dxfId="7642" priority="5688" stopIfTrue="1">
      <formula>$B265=""</formula>
    </cfRule>
  </conditionalFormatting>
  <conditionalFormatting sqref="I265:I301">
    <cfRule type="expression" dxfId="7641" priority="5687" stopIfTrue="1">
      <formula>$B265=""</formula>
    </cfRule>
  </conditionalFormatting>
  <conditionalFormatting sqref="I265:I301">
    <cfRule type="expression" dxfId="7640" priority="5686" stopIfTrue="1">
      <formula>$B265=""</formula>
    </cfRule>
  </conditionalFormatting>
  <conditionalFormatting sqref="I265:I301">
    <cfRule type="expression" dxfId="7639" priority="5685" stopIfTrue="1">
      <formula>$B265=""</formula>
    </cfRule>
  </conditionalFormatting>
  <conditionalFormatting sqref="I265:I301">
    <cfRule type="expression" dxfId="7638" priority="5684" stopIfTrue="1">
      <formula>$B265=""</formula>
    </cfRule>
  </conditionalFormatting>
  <conditionalFormatting sqref="I265:I301">
    <cfRule type="expression" dxfId="7637" priority="5683" stopIfTrue="1">
      <formula>$B265=""</formula>
    </cfRule>
  </conditionalFormatting>
  <conditionalFormatting sqref="I265:I301">
    <cfRule type="expression" dxfId="7636" priority="5682" stopIfTrue="1">
      <formula>$B265=""</formula>
    </cfRule>
  </conditionalFormatting>
  <conditionalFormatting sqref="I265:I301">
    <cfRule type="expression" dxfId="7635" priority="5681" stopIfTrue="1">
      <formula>$B265=""</formula>
    </cfRule>
  </conditionalFormatting>
  <conditionalFormatting sqref="I265:I301">
    <cfRule type="expression" dxfId="7634" priority="5680" stopIfTrue="1">
      <formula>$B265=""</formula>
    </cfRule>
  </conditionalFormatting>
  <conditionalFormatting sqref="I265:I301">
    <cfRule type="expression" dxfId="7633" priority="5679" stopIfTrue="1">
      <formula>$B265=""</formula>
    </cfRule>
  </conditionalFormatting>
  <conditionalFormatting sqref="I265:I301">
    <cfRule type="expression" dxfId="7632" priority="5678" stopIfTrue="1">
      <formula>$B265=""</formula>
    </cfRule>
  </conditionalFormatting>
  <conditionalFormatting sqref="I265:I301">
    <cfRule type="expression" dxfId="7631" priority="5677" stopIfTrue="1">
      <formula>$B265=""</formula>
    </cfRule>
  </conditionalFormatting>
  <conditionalFormatting sqref="I265:I301">
    <cfRule type="expression" dxfId="7630" priority="5676" stopIfTrue="1">
      <formula>$B265=""</formula>
    </cfRule>
  </conditionalFormatting>
  <conditionalFormatting sqref="I265:I301">
    <cfRule type="expression" dxfId="7629" priority="5675" stopIfTrue="1">
      <formula>$B265=""</formula>
    </cfRule>
  </conditionalFormatting>
  <conditionalFormatting sqref="I265:I301">
    <cfRule type="expression" dxfId="7628" priority="5674" stopIfTrue="1">
      <formula>$B265=""</formula>
    </cfRule>
  </conditionalFormatting>
  <conditionalFormatting sqref="I265:I301">
    <cfRule type="expression" dxfId="7627" priority="5673" stopIfTrue="1">
      <formula>$B265=""</formula>
    </cfRule>
  </conditionalFormatting>
  <conditionalFormatting sqref="I265:I301">
    <cfRule type="expression" dxfId="7626" priority="5672" stopIfTrue="1">
      <formula>$B265=""</formula>
    </cfRule>
  </conditionalFormatting>
  <conditionalFormatting sqref="I265:I301">
    <cfRule type="expression" dxfId="7625" priority="5671" stopIfTrue="1">
      <formula>$B265=""</formula>
    </cfRule>
  </conditionalFormatting>
  <conditionalFormatting sqref="I269:I301">
    <cfRule type="expression" dxfId="7624" priority="5670" stopIfTrue="1">
      <formula>$B269=""</formula>
    </cfRule>
  </conditionalFormatting>
  <conditionalFormatting sqref="I269:I301">
    <cfRule type="expression" dxfId="7623" priority="5669" stopIfTrue="1">
      <formula>$B269=""</formula>
    </cfRule>
  </conditionalFormatting>
  <conditionalFormatting sqref="I269:I301">
    <cfRule type="expression" dxfId="7622" priority="5668" stopIfTrue="1">
      <formula>$B269=""</formula>
    </cfRule>
  </conditionalFormatting>
  <conditionalFormatting sqref="I302:I314">
    <cfRule type="expression" dxfId="7621" priority="5667" stopIfTrue="1">
      <formula>$B302=""</formula>
    </cfRule>
  </conditionalFormatting>
  <conditionalFormatting sqref="I302:I314">
    <cfRule type="expression" dxfId="7620" priority="5666" stopIfTrue="1">
      <formula>$B302=""</formula>
    </cfRule>
  </conditionalFormatting>
  <conditionalFormatting sqref="I302:I314">
    <cfRule type="expression" dxfId="7619" priority="5665" stopIfTrue="1">
      <formula>$B302=""</formula>
    </cfRule>
  </conditionalFormatting>
  <conditionalFormatting sqref="I302:I314">
    <cfRule type="expression" dxfId="7618" priority="5664" stopIfTrue="1">
      <formula>$B302=""</formula>
    </cfRule>
  </conditionalFormatting>
  <conditionalFormatting sqref="I302:I314">
    <cfRule type="expression" dxfId="7617" priority="5663" stopIfTrue="1">
      <formula>$B302=""</formula>
    </cfRule>
  </conditionalFormatting>
  <conditionalFormatting sqref="I302:I314">
    <cfRule type="expression" dxfId="7616" priority="5662" stopIfTrue="1">
      <formula>$B302=""</formula>
    </cfRule>
  </conditionalFormatting>
  <conditionalFormatting sqref="I302:I314">
    <cfRule type="expression" dxfId="7615" priority="5661" stopIfTrue="1">
      <formula>$B302=""</formula>
    </cfRule>
  </conditionalFormatting>
  <conditionalFormatting sqref="I302:I314">
    <cfRule type="expression" dxfId="7614" priority="5660" stopIfTrue="1">
      <formula>$B302=""</formula>
    </cfRule>
  </conditionalFormatting>
  <conditionalFormatting sqref="I302:I314">
    <cfRule type="expression" dxfId="7613" priority="5659" stopIfTrue="1">
      <formula>$B302=""</formula>
    </cfRule>
  </conditionalFormatting>
  <conditionalFormatting sqref="I302:I314">
    <cfRule type="expression" dxfId="7612" priority="5658" stopIfTrue="1">
      <formula>$B302=""</formula>
    </cfRule>
  </conditionalFormatting>
  <conditionalFormatting sqref="I302:I314">
    <cfRule type="expression" dxfId="7611" priority="5657" stopIfTrue="1">
      <formula>$B302=""</formula>
    </cfRule>
  </conditionalFormatting>
  <conditionalFormatting sqref="I302:I314">
    <cfRule type="expression" dxfId="7610" priority="5656" stopIfTrue="1">
      <formula>$B302=""</formula>
    </cfRule>
  </conditionalFormatting>
  <conditionalFormatting sqref="I302:I314">
    <cfRule type="expression" dxfId="7609" priority="5655" stopIfTrue="1">
      <formula>$B302=""</formula>
    </cfRule>
  </conditionalFormatting>
  <conditionalFormatting sqref="I302:I314">
    <cfRule type="expression" dxfId="7608" priority="5654" stopIfTrue="1">
      <formula>$B302=""</formula>
    </cfRule>
  </conditionalFormatting>
  <conditionalFormatting sqref="I302:I314">
    <cfRule type="expression" dxfId="7607" priority="5653" stopIfTrue="1">
      <formula>$B302=""</formula>
    </cfRule>
  </conditionalFormatting>
  <conditionalFormatting sqref="I302:I314">
    <cfRule type="expression" dxfId="7606" priority="5652" stopIfTrue="1">
      <formula>$B302=""</formula>
    </cfRule>
  </conditionalFormatting>
  <conditionalFormatting sqref="I302:I314">
    <cfRule type="expression" dxfId="7605" priority="5651" stopIfTrue="1">
      <formula>$B302=""</formula>
    </cfRule>
  </conditionalFormatting>
  <conditionalFormatting sqref="I302:I314">
    <cfRule type="expression" dxfId="7604" priority="5650" stopIfTrue="1">
      <formula>$B302=""</formula>
    </cfRule>
  </conditionalFormatting>
  <conditionalFormatting sqref="I302:I314">
    <cfRule type="expression" dxfId="7603" priority="5649" stopIfTrue="1">
      <formula>$B302=""</formula>
    </cfRule>
  </conditionalFormatting>
  <conditionalFormatting sqref="I302:I314">
    <cfRule type="expression" dxfId="7602" priority="5648" stopIfTrue="1">
      <formula>$B302=""</formula>
    </cfRule>
  </conditionalFormatting>
  <conditionalFormatting sqref="I302:I314">
    <cfRule type="expression" dxfId="7601" priority="5647" stopIfTrue="1">
      <formula>$B302=""</formula>
    </cfRule>
  </conditionalFormatting>
  <conditionalFormatting sqref="I302:I314">
    <cfRule type="expression" dxfId="7600" priority="5646" stopIfTrue="1">
      <formula>$B302=""</formula>
    </cfRule>
  </conditionalFormatting>
  <conditionalFormatting sqref="I302:I314">
    <cfRule type="expression" dxfId="7599" priority="5645" stopIfTrue="1">
      <formula>$B302=""</formula>
    </cfRule>
  </conditionalFormatting>
  <conditionalFormatting sqref="I302:I314">
    <cfRule type="expression" dxfId="7598" priority="5644" stopIfTrue="1">
      <formula>$B302=""</formula>
    </cfRule>
  </conditionalFormatting>
  <conditionalFormatting sqref="I302:I314">
    <cfRule type="expression" dxfId="7597" priority="5643" stopIfTrue="1">
      <formula>$B302=""</formula>
    </cfRule>
  </conditionalFormatting>
  <conditionalFormatting sqref="I302:I314">
    <cfRule type="expression" dxfId="7596" priority="5642" stopIfTrue="1">
      <formula>$B302=""</formula>
    </cfRule>
  </conditionalFormatting>
  <conditionalFormatting sqref="I302:I314">
    <cfRule type="expression" dxfId="7595" priority="5641" stopIfTrue="1">
      <formula>$B302=""</formula>
    </cfRule>
  </conditionalFormatting>
  <conditionalFormatting sqref="I302:I314">
    <cfRule type="expression" dxfId="7594" priority="5640" stopIfTrue="1">
      <formula>$B302=""</formula>
    </cfRule>
  </conditionalFormatting>
  <conditionalFormatting sqref="I302:I314">
    <cfRule type="expression" dxfId="7593" priority="5639" stopIfTrue="1">
      <formula>$B302=""</formula>
    </cfRule>
  </conditionalFormatting>
  <conditionalFormatting sqref="I302:I314">
    <cfRule type="expression" dxfId="7592" priority="5638" stopIfTrue="1">
      <formula>$B302=""</formula>
    </cfRule>
  </conditionalFormatting>
  <conditionalFormatting sqref="I302:I314">
    <cfRule type="expression" dxfId="7591" priority="5637" stopIfTrue="1">
      <formula>$B302=""</formula>
    </cfRule>
  </conditionalFormatting>
  <conditionalFormatting sqref="I302:I314">
    <cfRule type="expression" dxfId="7590" priority="5636" stopIfTrue="1">
      <formula>$B302=""</formula>
    </cfRule>
  </conditionalFormatting>
  <conditionalFormatting sqref="I302:I314">
    <cfRule type="expression" dxfId="7589" priority="5635" stopIfTrue="1">
      <formula>$B302=""</formula>
    </cfRule>
  </conditionalFormatting>
  <conditionalFormatting sqref="I302:I314">
    <cfRule type="expression" dxfId="7588" priority="5634" stopIfTrue="1">
      <formula>$B302=""</formula>
    </cfRule>
  </conditionalFormatting>
  <conditionalFormatting sqref="I302:I314">
    <cfRule type="expression" dxfId="7587" priority="5633" stopIfTrue="1">
      <formula>$B302=""</formula>
    </cfRule>
  </conditionalFormatting>
  <conditionalFormatting sqref="I302:I314">
    <cfRule type="expression" dxfId="7586" priority="5632" stopIfTrue="1">
      <formula>$B302=""</formula>
    </cfRule>
  </conditionalFormatting>
  <conditionalFormatting sqref="I302:I314">
    <cfRule type="expression" dxfId="7585" priority="5631" stopIfTrue="1">
      <formula>$B302=""</formula>
    </cfRule>
  </conditionalFormatting>
  <conditionalFormatting sqref="I302:I314">
    <cfRule type="expression" dxfId="7584" priority="5630" stopIfTrue="1">
      <formula>$B302=""</formula>
    </cfRule>
  </conditionalFormatting>
  <conditionalFormatting sqref="I302:I314">
    <cfRule type="expression" dxfId="7583" priority="5629" stopIfTrue="1">
      <formula>$B302=""</formula>
    </cfRule>
  </conditionalFormatting>
  <conditionalFormatting sqref="I302:I314">
    <cfRule type="expression" dxfId="7582" priority="5628" stopIfTrue="1">
      <formula>$B302=""</formula>
    </cfRule>
  </conditionalFormatting>
  <conditionalFormatting sqref="I302:I314">
    <cfRule type="expression" dxfId="7581" priority="5627" stopIfTrue="1">
      <formula>$B302=""</formula>
    </cfRule>
  </conditionalFormatting>
  <conditionalFormatting sqref="I302:I314">
    <cfRule type="expression" dxfId="7580" priority="5626" stopIfTrue="1">
      <formula>$B302=""</formula>
    </cfRule>
  </conditionalFormatting>
  <conditionalFormatting sqref="I302:I314">
    <cfRule type="expression" dxfId="7579" priority="5625" stopIfTrue="1">
      <formula>$B302=""</formula>
    </cfRule>
  </conditionalFormatting>
  <conditionalFormatting sqref="I302:I314">
    <cfRule type="expression" dxfId="7578" priority="5624" stopIfTrue="1">
      <formula>$B302=""</formula>
    </cfRule>
  </conditionalFormatting>
  <conditionalFormatting sqref="I302:I314">
    <cfRule type="expression" dxfId="7577" priority="5623" stopIfTrue="1">
      <formula>$B302=""</formula>
    </cfRule>
  </conditionalFormatting>
  <conditionalFormatting sqref="I302:I314">
    <cfRule type="expression" dxfId="7576" priority="5622" stopIfTrue="1">
      <formula>$B302=""</formula>
    </cfRule>
  </conditionalFormatting>
  <conditionalFormatting sqref="I302:I314">
    <cfRule type="expression" dxfId="7575" priority="5621" stopIfTrue="1">
      <formula>$B302=""</formula>
    </cfRule>
  </conditionalFormatting>
  <conditionalFormatting sqref="I302:I314">
    <cfRule type="expression" dxfId="7574" priority="5620" stopIfTrue="1">
      <formula>$B302=""</formula>
    </cfRule>
  </conditionalFormatting>
  <conditionalFormatting sqref="I302:I314">
    <cfRule type="expression" dxfId="7573" priority="5619" stopIfTrue="1">
      <formula>$B302=""</formula>
    </cfRule>
  </conditionalFormatting>
  <conditionalFormatting sqref="I302:I314">
    <cfRule type="expression" dxfId="7572" priority="5618" stopIfTrue="1">
      <formula>$B302=""</formula>
    </cfRule>
  </conditionalFormatting>
  <conditionalFormatting sqref="I302:I314">
    <cfRule type="expression" dxfId="7571" priority="5617" stopIfTrue="1">
      <formula>$B302=""</formula>
    </cfRule>
  </conditionalFormatting>
  <conditionalFormatting sqref="I302:I314">
    <cfRule type="expression" dxfId="7570" priority="5616" stopIfTrue="1">
      <formula>$B302=""</formula>
    </cfRule>
  </conditionalFormatting>
  <conditionalFormatting sqref="I302:I314">
    <cfRule type="expression" dxfId="7569" priority="5615" stopIfTrue="1">
      <formula>$B302=""</formula>
    </cfRule>
  </conditionalFormatting>
  <conditionalFormatting sqref="I302:I314">
    <cfRule type="expression" dxfId="7568" priority="5614" stopIfTrue="1">
      <formula>$B302=""</formula>
    </cfRule>
  </conditionalFormatting>
  <conditionalFormatting sqref="I302:I314">
    <cfRule type="expression" dxfId="7567" priority="5613" stopIfTrue="1">
      <formula>$B302=""</formula>
    </cfRule>
  </conditionalFormatting>
  <conditionalFormatting sqref="I302:I314">
    <cfRule type="expression" dxfId="7566" priority="5612" stopIfTrue="1">
      <formula>$B302=""</formula>
    </cfRule>
  </conditionalFormatting>
  <conditionalFormatting sqref="I302:I314">
    <cfRule type="expression" dxfId="7565" priority="5611" stopIfTrue="1">
      <formula>$B302=""</formula>
    </cfRule>
  </conditionalFormatting>
  <conditionalFormatting sqref="I302:I314">
    <cfRule type="expression" dxfId="7564" priority="5610" stopIfTrue="1">
      <formula>$B302=""</formula>
    </cfRule>
  </conditionalFormatting>
  <conditionalFormatting sqref="I302:I314">
    <cfRule type="expression" dxfId="7563" priority="5609" stopIfTrue="1">
      <formula>$B302=""</formula>
    </cfRule>
  </conditionalFormatting>
  <conditionalFormatting sqref="I302:I314">
    <cfRule type="expression" dxfId="7562" priority="5608" stopIfTrue="1">
      <formula>$B302=""</formula>
    </cfRule>
  </conditionalFormatting>
  <conditionalFormatting sqref="I302:I314">
    <cfRule type="expression" dxfId="7561" priority="5607" stopIfTrue="1">
      <formula>$B302=""</formula>
    </cfRule>
  </conditionalFormatting>
  <conditionalFormatting sqref="I302:I314">
    <cfRule type="expression" dxfId="7560" priority="5606" stopIfTrue="1">
      <formula>$B302=""</formula>
    </cfRule>
  </conditionalFormatting>
  <conditionalFormatting sqref="I302:I314">
    <cfRule type="expression" dxfId="7559" priority="5605" stopIfTrue="1">
      <formula>$B302=""</formula>
    </cfRule>
  </conditionalFormatting>
  <conditionalFormatting sqref="I302:I314">
    <cfRule type="expression" dxfId="7558" priority="5604" stopIfTrue="1">
      <formula>$B302=""</formula>
    </cfRule>
  </conditionalFormatting>
  <conditionalFormatting sqref="I302:I314">
    <cfRule type="expression" dxfId="7557" priority="5603" stopIfTrue="1">
      <formula>$B302=""</formula>
    </cfRule>
  </conditionalFormatting>
  <conditionalFormatting sqref="I302:I314">
    <cfRule type="expression" dxfId="7556" priority="5602" stopIfTrue="1">
      <formula>$B302=""</formula>
    </cfRule>
  </conditionalFormatting>
  <conditionalFormatting sqref="I302:I314">
    <cfRule type="expression" dxfId="7555" priority="5601" stopIfTrue="1">
      <formula>$B302=""</formula>
    </cfRule>
  </conditionalFormatting>
  <conditionalFormatting sqref="I302:I314">
    <cfRule type="expression" dxfId="7554" priority="5600" stopIfTrue="1">
      <formula>$B302=""</formula>
    </cfRule>
  </conditionalFormatting>
  <conditionalFormatting sqref="I302:I314">
    <cfRule type="expression" dxfId="7553" priority="5599" stopIfTrue="1">
      <formula>$B302=""</formula>
    </cfRule>
  </conditionalFormatting>
  <conditionalFormatting sqref="I302:I314">
    <cfRule type="expression" dxfId="7552" priority="5598" stopIfTrue="1">
      <formula>$B302=""</formula>
    </cfRule>
  </conditionalFormatting>
  <conditionalFormatting sqref="I302:I314">
    <cfRule type="expression" dxfId="7551" priority="5597" stopIfTrue="1">
      <formula>$B302=""</formula>
    </cfRule>
  </conditionalFormatting>
  <conditionalFormatting sqref="I302:I314">
    <cfRule type="expression" dxfId="7550" priority="5596" stopIfTrue="1">
      <formula>$B302=""</formula>
    </cfRule>
  </conditionalFormatting>
  <conditionalFormatting sqref="I302:I314">
    <cfRule type="expression" dxfId="7549" priority="5595" stopIfTrue="1">
      <formula>$B302=""</formula>
    </cfRule>
  </conditionalFormatting>
  <conditionalFormatting sqref="I302:I314">
    <cfRule type="expression" dxfId="7548" priority="5594" stopIfTrue="1">
      <formula>$B302=""</formula>
    </cfRule>
  </conditionalFormatting>
  <conditionalFormatting sqref="I302:I314">
    <cfRule type="expression" dxfId="7547" priority="5593" stopIfTrue="1">
      <formula>$B302=""</formula>
    </cfRule>
  </conditionalFormatting>
  <conditionalFormatting sqref="I302:I314">
    <cfRule type="expression" dxfId="7546" priority="5592" stopIfTrue="1">
      <formula>$B302=""</formula>
    </cfRule>
  </conditionalFormatting>
  <conditionalFormatting sqref="I302:I314">
    <cfRule type="expression" dxfId="7545" priority="5591" stopIfTrue="1">
      <formula>$B302=""</formula>
    </cfRule>
  </conditionalFormatting>
  <conditionalFormatting sqref="I302:I314">
    <cfRule type="expression" dxfId="7544" priority="5590" stopIfTrue="1">
      <formula>$B302=""</formula>
    </cfRule>
  </conditionalFormatting>
  <conditionalFormatting sqref="I302:I314">
    <cfRule type="expression" dxfId="7543" priority="5589" stopIfTrue="1">
      <formula>$B302=""</formula>
    </cfRule>
  </conditionalFormatting>
  <conditionalFormatting sqref="I302:I314">
    <cfRule type="expression" dxfId="7542" priority="5588" stopIfTrue="1">
      <formula>$B302=""</formula>
    </cfRule>
  </conditionalFormatting>
  <conditionalFormatting sqref="I302:I314">
    <cfRule type="expression" dxfId="7541" priority="5587" stopIfTrue="1">
      <formula>$B302=""</formula>
    </cfRule>
  </conditionalFormatting>
  <conditionalFormatting sqref="I302:I314">
    <cfRule type="expression" dxfId="7540" priority="5586" stopIfTrue="1">
      <formula>$B302=""</formula>
    </cfRule>
  </conditionalFormatting>
  <conditionalFormatting sqref="I302:I314">
    <cfRule type="expression" dxfId="7539" priority="5585" stopIfTrue="1">
      <formula>$B302=""</formula>
    </cfRule>
  </conditionalFormatting>
  <conditionalFormatting sqref="I302:I314">
    <cfRule type="expression" dxfId="7538" priority="5584" stopIfTrue="1">
      <formula>$B302=""</formula>
    </cfRule>
  </conditionalFormatting>
  <conditionalFormatting sqref="I302:I314">
    <cfRule type="expression" dxfId="7537" priority="5583" stopIfTrue="1">
      <formula>$B302=""</formula>
    </cfRule>
  </conditionalFormatting>
  <conditionalFormatting sqref="I302:I314">
    <cfRule type="expression" dxfId="7536" priority="5582" stopIfTrue="1">
      <formula>$B302=""</formula>
    </cfRule>
  </conditionalFormatting>
  <conditionalFormatting sqref="I302:I314">
    <cfRule type="expression" dxfId="7535" priority="5581" stopIfTrue="1">
      <formula>$B302=""</formula>
    </cfRule>
  </conditionalFormatting>
  <conditionalFormatting sqref="I302:I314">
    <cfRule type="expression" dxfId="7534" priority="5580" stopIfTrue="1">
      <formula>$B302=""</formula>
    </cfRule>
  </conditionalFormatting>
  <conditionalFormatting sqref="I302:I314">
    <cfRule type="expression" dxfId="7533" priority="5579" stopIfTrue="1">
      <formula>$B302=""</formula>
    </cfRule>
  </conditionalFormatting>
  <conditionalFormatting sqref="I302:I314">
    <cfRule type="expression" dxfId="7532" priority="5578" stopIfTrue="1">
      <formula>$B302=""</formula>
    </cfRule>
  </conditionalFormatting>
  <conditionalFormatting sqref="I302:I314">
    <cfRule type="expression" dxfId="7531" priority="5577" stopIfTrue="1">
      <formula>$B302=""</formula>
    </cfRule>
  </conditionalFormatting>
  <conditionalFormatting sqref="I302:I314">
    <cfRule type="expression" dxfId="7530" priority="5576" stopIfTrue="1">
      <formula>$B302=""</formula>
    </cfRule>
  </conditionalFormatting>
  <conditionalFormatting sqref="I302:I314">
    <cfRule type="expression" dxfId="7529" priority="5575" stopIfTrue="1">
      <formula>$B302=""</formula>
    </cfRule>
  </conditionalFormatting>
  <conditionalFormatting sqref="I302:I314">
    <cfRule type="expression" dxfId="7528" priority="5574" stopIfTrue="1">
      <formula>$B302=""</formula>
    </cfRule>
  </conditionalFormatting>
  <conditionalFormatting sqref="I302:I314">
    <cfRule type="expression" dxfId="7527" priority="5573" stopIfTrue="1">
      <formula>$B302=""</formula>
    </cfRule>
  </conditionalFormatting>
  <conditionalFormatting sqref="I302:I314">
    <cfRule type="expression" dxfId="7526" priority="5572" stopIfTrue="1">
      <formula>$B302=""</formula>
    </cfRule>
  </conditionalFormatting>
  <conditionalFormatting sqref="I302:I314">
    <cfRule type="expression" dxfId="7525" priority="5571" stopIfTrue="1">
      <formula>$B302=""</formula>
    </cfRule>
  </conditionalFormatting>
  <conditionalFormatting sqref="I302:I314">
    <cfRule type="expression" dxfId="7524" priority="5570" stopIfTrue="1">
      <formula>$B302=""</formula>
    </cfRule>
  </conditionalFormatting>
  <conditionalFormatting sqref="I302:I314">
    <cfRule type="expression" dxfId="7523" priority="5569" stopIfTrue="1">
      <formula>$B302=""</formula>
    </cfRule>
  </conditionalFormatting>
  <conditionalFormatting sqref="I302:I314">
    <cfRule type="expression" dxfId="7522" priority="5568" stopIfTrue="1">
      <formula>$B302=""</formula>
    </cfRule>
  </conditionalFormatting>
  <conditionalFormatting sqref="I302:I314">
    <cfRule type="expression" dxfId="7521" priority="5567" stopIfTrue="1">
      <formula>$B302=""</formula>
    </cfRule>
  </conditionalFormatting>
  <conditionalFormatting sqref="I302:I314">
    <cfRule type="expression" dxfId="7520" priority="5566" stopIfTrue="1">
      <formula>$B302=""</formula>
    </cfRule>
  </conditionalFormatting>
  <conditionalFormatting sqref="I302:I314">
    <cfRule type="expression" dxfId="7519" priority="5565" stopIfTrue="1">
      <formula>$B302=""</formula>
    </cfRule>
  </conditionalFormatting>
  <conditionalFormatting sqref="I302:I314">
    <cfRule type="expression" dxfId="7518" priority="5564" stopIfTrue="1">
      <formula>$B302=""</formula>
    </cfRule>
  </conditionalFormatting>
  <conditionalFormatting sqref="I302:I314">
    <cfRule type="expression" dxfId="7517" priority="5563" stopIfTrue="1">
      <formula>$B302=""</formula>
    </cfRule>
  </conditionalFormatting>
  <conditionalFormatting sqref="I302:I314">
    <cfRule type="expression" dxfId="7516" priority="5562" stopIfTrue="1">
      <formula>$B302=""</formula>
    </cfRule>
  </conditionalFormatting>
  <conditionalFormatting sqref="I302:I314">
    <cfRule type="expression" dxfId="7515" priority="5561" stopIfTrue="1">
      <formula>$B302=""</formula>
    </cfRule>
  </conditionalFormatting>
  <conditionalFormatting sqref="I302:I314">
    <cfRule type="expression" dxfId="7514" priority="5560" stopIfTrue="1">
      <formula>$B302=""</formula>
    </cfRule>
  </conditionalFormatting>
  <conditionalFormatting sqref="I302:I314">
    <cfRule type="expression" dxfId="7513" priority="5559" stopIfTrue="1">
      <formula>$B302=""</formula>
    </cfRule>
  </conditionalFormatting>
  <conditionalFormatting sqref="I302:I314">
    <cfRule type="expression" dxfId="7512" priority="5558" stopIfTrue="1">
      <formula>$B302=""</formula>
    </cfRule>
  </conditionalFormatting>
  <conditionalFormatting sqref="I302:I314">
    <cfRule type="expression" dxfId="7511" priority="5557" stopIfTrue="1">
      <formula>$B302=""</formula>
    </cfRule>
  </conditionalFormatting>
  <conditionalFormatting sqref="I302:I314">
    <cfRule type="expression" dxfId="7510" priority="5556" stopIfTrue="1">
      <formula>$B302=""</formula>
    </cfRule>
  </conditionalFormatting>
  <conditionalFormatting sqref="I302:I314">
    <cfRule type="expression" dxfId="7509" priority="5555" stopIfTrue="1">
      <formula>$B302=""</formula>
    </cfRule>
  </conditionalFormatting>
  <conditionalFormatting sqref="I302:I314">
    <cfRule type="expression" dxfId="7508" priority="5554" stopIfTrue="1">
      <formula>$B302=""</formula>
    </cfRule>
  </conditionalFormatting>
  <conditionalFormatting sqref="I302:I314">
    <cfRule type="expression" dxfId="7507" priority="5553" stopIfTrue="1">
      <formula>$B302=""</formula>
    </cfRule>
  </conditionalFormatting>
  <conditionalFormatting sqref="I302:I314">
    <cfRule type="expression" dxfId="7506" priority="5552" stopIfTrue="1">
      <formula>$B302=""</formula>
    </cfRule>
  </conditionalFormatting>
  <conditionalFormatting sqref="I302:I314">
    <cfRule type="expression" dxfId="7505" priority="5551" stopIfTrue="1">
      <formula>$B302=""</formula>
    </cfRule>
  </conditionalFormatting>
  <conditionalFormatting sqref="I302:I314">
    <cfRule type="expression" dxfId="7504" priority="5550" stopIfTrue="1">
      <formula>$B302=""</formula>
    </cfRule>
  </conditionalFormatting>
  <conditionalFormatting sqref="I302:I314">
    <cfRule type="expression" dxfId="7503" priority="5549" stopIfTrue="1">
      <formula>$B302=""</formula>
    </cfRule>
  </conditionalFormatting>
  <conditionalFormatting sqref="I302:I314">
    <cfRule type="expression" dxfId="7502" priority="5548" stopIfTrue="1">
      <formula>$B302=""</formula>
    </cfRule>
  </conditionalFormatting>
  <conditionalFormatting sqref="I302:I314">
    <cfRule type="expression" dxfId="7501" priority="5547" stopIfTrue="1">
      <formula>$B302=""</formula>
    </cfRule>
  </conditionalFormatting>
  <conditionalFormatting sqref="I302:I314">
    <cfRule type="expression" dxfId="7500" priority="5546" stopIfTrue="1">
      <formula>$B302=""</formula>
    </cfRule>
  </conditionalFormatting>
  <conditionalFormatting sqref="I302:I314">
    <cfRule type="expression" dxfId="7499" priority="5545" stopIfTrue="1">
      <formula>$B302=""</formula>
    </cfRule>
  </conditionalFormatting>
  <conditionalFormatting sqref="I302:I314">
    <cfRule type="expression" dxfId="7498" priority="5544" stopIfTrue="1">
      <formula>$B302=""</formula>
    </cfRule>
  </conditionalFormatting>
  <conditionalFormatting sqref="I302:I314">
    <cfRule type="expression" dxfId="7497" priority="5543" stopIfTrue="1">
      <formula>$B302=""</formula>
    </cfRule>
  </conditionalFormatting>
  <conditionalFormatting sqref="I302:I314">
    <cfRule type="expression" dxfId="7496" priority="5542" stopIfTrue="1">
      <formula>$B302=""</formula>
    </cfRule>
  </conditionalFormatting>
  <conditionalFormatting sqref="I302:I314">
    <cfRule type="expression" dxfId="7495" priority="5541" stopIfTrue="1">
      <formula>$B302=""</formula>
    </cfRule>
  </conditionalFormatting>
  <conditionalFormatting sqref="I302:I314">
    <cfRule type="expression" dxfId="7494" priority="5540" stopIfTrue="1">
      <formula>$B302=""</formula>
    </cfRule>
  </conditionalFormatting>
  <conditionalFormatting sqref="I302:I314">
    <cfRule type="expression" dxfId="7493" priority="5539" stopIfTrue="1">
      <formula>$B302=""</formula>
    </cfRule>
  </conditionalFormatting>
  <conditionalFormatting sqref="I302:I314">
    <cfRule type="expression" dxfId="7492" priority="5538" stopIfTrue="1">
      <formula>$B302=""</formula>
    </cfRule>
  </conditionalFormatting>
  <conditionalFormatting sqref="I302:I314">
    <cfRule type="expression" dxfId="7491" priority="5537" stopIfTrue="1">
      <formula>$B302=""</formula>
    </cfRule>
  </conditionalFormatting>
  <conditionalFormatting sqref="I302:I314">
    <cfRule type="expression" dxfId="7490" priority="5536" stopIfTrue="1">
      <formula>$B302=""</formula>
    </cfRule>
  </conditionalFormatting>
  <conditionalFormatting sqref="I302:I314">
    <cfRule type="expression" dxfId="7489" priority="5535" stopIfTrue="1">
      <formula>$B302=""</formula>
    </cfRule>
  </conditionalFormatting>
  <conditionalFormatting sqref="I302:I314">
    <cfRule type="expression" dxfId="7488" priority="5534" stopIfTrue="1">
      <formula>$B302=""</formula>
    </cfRule>
  </conditionalFormatting>
  <conditionalFormatting sqref="I302:I314">
    <cfRule type="expression" dxfId="7487" priority="5533" stopIfTrue="1">
      <formula>$B302=""</formula>
    </cfRule>
  </conditionalFormatting>
  <conditionalFormatting sqref="I302:I314">
    <cfRule type="expression" dxfId="7486" priority="5532" stopIfTrue="1">
      <formula>$B302=""</formula>
    </cfRule>
  </conditionalFormatting>
  <conditionalFormatting sqref="I302:I314">
    <cfRule type="expression" dxfId="7485" priority="5531" stopIfTrue="1">
      <formula>$B302=""</formula>
    </cfRule>
  </conditionalFormatting>
  <conditionalFormatting sqref="I302:I314">
    <cfRule type="expression" dxfId="7484" priority="5530" stopIfTrue="1">
      <formula>$B302=""</formula>
    </cfRule>
  </conditionalFormatting>
  <conditionalFormatting sqref="I302:I314">
    <cfRule type="expression" dxfId="7483" priority="5529" stopIfTrue="1">
      <formula>$B302=""</formula>
    </cfRule>
  </conditionalFormatting>
  <conditionalFormatting sqref="I302:I314">
    <cfRule type="expression" dxfId="7482" priority="5528" stopIfTrue="1">
      <formula>$B302=""</formula>
    </cfRule>
  </conditionalFormatting>
  <conditionalFormatting sqref="I302:I314">
    <cfRule type="expression" dxfId="7481" priority="5527" stopIfTrue="1">
      <formula>$B302=""</formula>
    </cfRule>
  </conditionalFormatting>
  <conditionalFormatting sqref="I302:I314">
    <cfRule type="expression" dxfId="7480" priority="5526" stopIfTrue="1">
      <formula>$B302=""</formula>
    </cfRule>
  </conditionalFormatting>
  <conditionalFormatting sqref="I302:I314">
    <cfRule type="expression" dxfId="7479" priority="5525" stopIfTrue="1">
      <formula>$B302=""</formula>
    </cfRule>
  </conditionalFormatting>
  <conditionalFormatting sqref="I302:I314">
    <cfRule type="expression" dxfId="7478" priority="5524" stopIfTrue="1">
      <formula>$B302=""</formula>
    </cfRule>
  </conditionalFormatting>
  <conditionalFormatting sqref="I302:I314">
    <cfRule type="expression" dxfId="7477" priority="5523" stopIfTrue="1">
      <formula>$B302=""</formula>
    </cfRule>
  </conditionalFormatting>
  <conditionalFormatting sqref="I302:I314">
    <cfRule type="expression" dxfId="7476" priority="5522" stopIfTrue="1">
      <formula>$B302=""</formula>
    </cfRule>
  </conditionalFormatting>
  <conditionalFormatting sqref="I302:I314">
    <cfRule type="expression" dxfId="7475" priority="5521" stopIfTrue="1">
      <formula>$B302=""</formula>
    </cfRule>
  </conditionalFormatting>
  <conditionalFormatting sqref="I302:I314">
    <cfRule type="expression" dxfId="7474" priority="5520" stopIfTrue="1">
      <formula>$B302=""</formula>
    </cfRule>
  </conditionalFormatting>
  <conditionalFormatting sqref="I302:I314">
    <cfRule type="expression" dxfId="7473" priority="5519" stopIfTrue="1">
      <formula>$B302=""</formula>
    </cfRule>
  </conditionalFormatting>
  <conditionalFormatting sqref="I302:I314">
    <cfRule type="expression" dxfId="7472" priority="5518" stopIfTrue="1">
      <formula>$B302=""</formula>
    </cfRule>
  </conditionalFormatting>
  <conditionalFormatting sqref="I302:I314">
    <cfRule type="expression" dxfId="7471" priority="5517" stopIfTrue="1">
      <formula>$B302=""</formula>
    </cfRule>
  </conditionalFormatting>
  <conditionalFormatting sqref="I302:I314">
    <cfRule type="expression" dxfId="7470" priority="5516" stopIfTrue="1">
      <formula>$B302=""</formula>
    </cfRule>
  </conditionalFormatting>
  <conditionalFormatting sqref="I302:I314">
    <cfRule type="expression" dxfId="7469" priority="5515" stopIfTrue="1">
      <formula>$B302=""</formula>
    </cfRule>
  </conditionalFormatting>
  <conditionalFormatting sqref="I302:I314">
    <cfRule type="expression" dxfId="7468" priority="5514" stopIfTrue="1">
      <formula>$B302=""</formula>
    </cfRule>
  </conditionalFormatting>
  <conditionalFormatting sqref="I302:I314">
    <cfRule type="expression" dxfId="7467" priority="5513" stopIfTrue="1">
      <formula>$B302=""</formula>
    </cfRule>
  </conditionalFormatting>
  <conditionalFormatting sqref="I302:I314">
    <cfRule type="expression" dxfId="7466" priority="5512" stopIfTrue="1">
      <formula>$B302=""</formula>
    </cfRule>
  </conditionalFormatting>
  <conditionalFormatting sqref="I302:I314">
    <cfRule type="expression" dxfId="7465" priority="5511" stopIfTrue="1">
      <formula>$B302=""</formula>
    </cfRule>
  </conditionalFormatting>
  <conditionalFormatting sqref="I302:I314">
    <cfRule type="expression" dxfId="7464" priority="5510" stopIfTrue="1">
      <formula>$B302=""</formula>
    </cfRule>
  </conditionalFormatting>
  <conditionalFormatting sqref="I302:I314">
    <cfRule type="expression" dxfId="7463" priority="5509" stopIfTrue="1">
      <formula>$B302=""</formula>
    </cfRule>
  </conditionalFormatting>
  <conditionalFormatting sqref="I302:I314">
    <cfRule type="expression" dxfId="7462" priority="5508" stopIfTrue="1">
      <formula>$B302=""</formula>
    </cfRule>
  </conditionalFormatting>
  <conditionalFormatting sqref="I302:I314">
    <cfRule type="expression" dxfId="7461" priority="5507" stopIfTrue="1">
      <formula>$B302=""</formula>
    </cfRule>
  </conditionalFormatting>
  <conditionalFormatting sqref="I302:I314">
    <cfRule type="expression" dxfId="7460" priority="5506" stopIfTrue="1">
      <formula>$B302=""</formula>
    </cfRule>
  </conditionalFormatting>
  <conditionalFormatting sqref="I302:I314">
    <cfRule type="expression" dxfId="7459" priority="5505" stopIfTrue="1">
      <formula>$B302=""</formula>
    </cfRule>
  </conditionalFormatting>
  <conditionalFormatting sqref="I302:I314">
    <cfRule type="expression" dxfId="7458" priority="5504" stopIfTrue="1">
      <formula>$B302=""</formula>
    </cfRule>
  </conditionalFormatting>
  <conditionalFormatting sqref="I302:I314">
    <cfRule type="expression" dxfId="7457" priority="5503" stopIfTrue="1">
      <formula>$B302=""</formula>
    </cfRule>
  </conditionalFormatting>
  <conditionalFormatting sqref="I302:I314">
    <cfRule type="expression" dxfId="7456" priority="5502" stopIfTrue="1">
      <formula>$B302=""</formula>
    </cfRule>
  </conditionalFormatting>
  <conditionalFormatting sqref="I302:I314">
    <cfRule type="expression" dxfId="7455" priority="5501" stopIfTrue="1">
      <formula>$B302=""</formula>
    </cfRule>
  </conditionalFormatting>
  <conditionalFormatting sqref="I302:I314">
    <cfRule type="expression" dxfId="7454" priority="5500" stopIfTrue="1">
      <formula>$B302=""</formula>
    </cfRule>
  </conditionalFormatting>
  <conditionalFormatting sqref="I302:I314">
    <cfRule type="expression" dxfId="7453" priority="5499" stopIfTrue="1">
      <formula>$B302=""</formula>
    </cfRule>
  </conditionalFormatting>
  <conditionalFormatting sqref="I302:I314">
    <cfRule type="expression" dxfId="7452" priority="5498" stopIfTrue="1">
      <formula>$B302=""</formula>
    </cfRule>
  </conditionalFormatting>
  <conditionalFormatting sqref="I302:I314">
    <cfRule type="expression" dxfId="7451" priority="5497" stopIfTrue="1">
      <formula>$B302=""</formula>
    </cfRule>
  </conditionalFormatting>
  <conditionalFormatting sqref="I302:I314">
    <cfRule type="expression" dxfId="7450" priority="5496" stopIfTrue="1">
      <formula>$B302=""</formula>
    </cfRule>
  </conditionalFormatting>
  <conditionalFormatting sqref="I302:I314">
    <cfRule type="expression" dxfId="7449" priority="5495" stopIfTrue="1">
      <formula>$B302=""</formula>
    </cfRule>
  </conditionalFormatting>
  <conditionalFormatting sqref="I302:I314">
    <cfRule type="expression" dxfId="7448" priority="5494" stopIfTrue="1">
      <formula>$B302=""</formula>
    </cfRule>
  </conditionalFormatting>
  <conditionalFormatting sqref="I302:I314">
    <cfRule type="expression" dxfId="7447" priority="5493" stopIfTrue="1">
      <formula>$B302=""</formula>
    </cfRule>
  </conditionalFormatting>
  <conditionalFormatting sqref="I302:I314">
    <cfRule type="expression" dxfId="7446" priority="5492" stopIfTrue="1">
      <formula>$B302=""</formula>
    </cfRule>
  </conditionalFormatting>
  <conditionalFormatting sqref="I302:I314">
    <cfRule type="expression" dxfId="7445" priority="5491" stopIfTrue="1">
      <formula>$B302=""</formula>
    </cfRule>
  </conditionalFormatting>
  <conditionalFormatting sqref="I302:I314">
    <cfRule type="expression" dxfId="7444" priority="5490" stopIfTrue="1">
      <formula>$B302=""</formula>
    </cfRule>
  </conditionalFormatting>
  <conditionalFormatting sqref="I302:I314">
    <cfRule type="expression" dxfId="7443" priority="5489" stopIfTrue="1">
      <formula>$B302=""</formula>
    </cfRule>
  </conditionalFormatting>
  <conditionalFormatting sqref="I302:I314">
    <cfRule type="expression" dxfId="7442" priority="5488" stopIfTrue="1">
      <formula>$B302=""</formula>
    </cfRule>
  </conditionalFormatting>
  <conditionalFormatting sqref="I302:I314">
    <cfRule type="expression" dxfId="7441" priority="5487" stopIfTrue="1">
      <formula>$B302=""</formula>
    </cfRule>
  </conditionalFormatting>
  <conditionalFormatting sqref="I302:I314">
    <cfRule type="expression" dxfId="7440" priority="5486" stopIfTrue="1">
      <formula>$B302=""</formula>
    </cfRule>
  </conditionalFormatting>
  <conditionalFormatting sqref="I302:I314">
    <cfRule type="expression" dxfId="7439" priority="5485" stopIfTrue="1">
      <formula>$B302=""</formula>
    </cfRule>
  </conditionalFormatting>
  <conditionalFormatting sqref="I302:I314">
    <cfRule type="expression" dxfId="7438" priority="5484" stopIfTrue="1">
      <formula>$B302=""</formula>
    </cfRule>
  </conditionalFormatting>
  <conditionalFormatting sqref="I302:I314">
    <cfRule type="expression" dxfId="7437" priority="5483" stopIfTrue="1">
      <formula>$B302=""</formula>
    </cfRule>
  </conditionalFormatting>
  <conditionalFormatting sqref="I302:I314">
    <cfRule type="expression" dxfId="7436" priority="5482" stopIfTrue="1">
      <formula>$B302=""</formula>
    </cfRule>
  </conditionalFormatting>
  <conditionalFormatting sqref="I302:I314">
    <cfRule type="expression" dxfId="7435" priority="5481" stopIfTrue="1">
      <formula>$B302=""</formula>
    </cfRule>
  </conditionalFormatting>
  <conditionalFormatting sqref="I302:I314">
    <cfRule type="expression" dxfId="7434" priority="5480" stopIfTrue="1">
      <formula>$B302=""</formula>
    </cfRule>
  </conditionalFormatting>
  <conditionalFormatting sqref="I302:I314">
    <cfRule type="expression" dxfId="7433" priority="5479" stopIfTrue="1">
      <formula>$B302=""</formula>
    </cfRule>
  </conditionalFormatting>
  <conditionalFormatting sqref="I302:I314">
    <cfRule type="expression" dxfId="7432" priority="5478" stopIfTrue="1">
      <formula>$B302=""</formula>
    </cfRule>
  </conditionalFormatting>
  <conditionalFormatting sqref="I302:I314">
    <cfRule type="expression" dxfId="7431" priority="5477" stopIfTrue="1">
      <formula>$B302=""</formula>
    </cfRule>
  </conditionalFormatting>
  <conditionalFormatting sqref="I302:I314">
    <cfRule type="expression" dxfId="7430" priority="5476" stopIfTrue="1">
      <formula>$B302=""</formula>
    </cfRule>
  </conditionalFormatting>
  <conditionalFormatting sqref="I302:I314">
    <cfRule type="expression" dxfId="7429" priority="5475" stopIfTrue="1">
      <formula>$B302=""</formula>
    </cfRule>
  </conditionalFormatting>
  <conditionalFormatting sqref="I302:I314">
    <cfRule type="expression" dxfId="7428" priority="5474" stopIfTrue="1">
      <formula>$B302=""</formula>
    </cfRule>
  </conditionalFormatting>
  <conditionalFormatting sqref="I302:I314">
    <cfRule type="expression" dxfId="7427" priority="5473" stopIfTrue="1">
      <formula>$B302=""</formula>
    </cfRule>
  </conditionalFormatting>
  <conditionalFormatting sqref="I302:I314">
    <cfRule type="expression" dxfId="7426" priority="5472" stopIfTrue="1">
      <formula>$B302=""</formula>
    </cfRule>
  </conditionalFormatting>
  <conditionalFormatting sqref="I302:I314">
    <cfRule type="expression" dxfId="7425" priority="5471" stopIfTrue="1">
      <formula>$B302=""</formula>
    </cfRule>
  </conditionalFormatting>
  <conditionalFormatting sqref="I302:I314">
    <cfRule type="expression" dxfId="7424" priority="5470" stopIfTrue="1">
      <formula>$B302=""</formula>
    </cfRule>
  </conditionalFormatting>
  <conditionalFormatting sqref="I302:I314">
    <cfRule type="expression" dxfId="7423" priority="5469" stopIfTrue="1">
      <formula>$B302=""</formula>
    </cfRule>
  </conditionalFormatting>
  <conditionalFormatting sqref="I302:I314">
    <cfRule type="expression" dxfId="7422" priority="5468" stopIfTrue="1">
      <formula>$B302=""</formula>
    </cfRule>
  </conditionalFormatting>
  <conditionalFormatting sqref="I302:I314">
    <cfRule type="expression" dxfId="7421" priority="5467" stopIfTrue="1">
      <formula>$B302=""</formula>
    </cfRule>
  </conditionalFormatting>
  <conditionalFormatting sqref="I302:I314">
    <cfRule type="expression" dxfId="7420" priority="5466" stopIfTrue="1">
      <formula>$B302=""</formula>
    </cfRule>
  </conditionalFormatting>
  <conditionalFormatting sqref="I302:I314">
    <cfRule type="expression" dxfId="7419" priority="5465" stopIfTrue="1">
      <formula>$B302=""</formula>
    </cfRule>
  </conditionalFormatting>
  <conditionalFormatting sqref="I302:I314">
    <cfRule type="expression" dxfId="7418" priority="5464" stopIfTrue="1">
      <formula>$B302=""</formula>
    </cfRule>
  </conditionalFormatting>
  <conditionalFormatting sqref="I302:I314">
    <cfRule type="expression" dxfId="7417" priority="5463" stopIfTrue="1">
      <formula>$B302=""</formula>
    </cfRule>
  </conditionalFormatting>
  <conditionalFormatting sqref="I314:I317">
    <cfRule type="expression" dxfId="7416" priority="5462" stopIfTrue="1">
      <formula>$B314=""</formula>
    </cfRule>
  </conditionalFormatting>
  <conditionalFormatting sqref="I314:I317">
    <cfRule type="expression" dxfId="7415" priority="5461" stopIfTrue="1">
      <formula>$B314=""</formula>
    </cfRule>
  </conditionalFormatting>
  <conditionalFormatting sqref="I314:I317">
    <cfRule type="expression" dxfId="7414" priority="5460" stopIfTrue="1">
      <formula>$B314=""</formula>
    </cfRule>
  </conditionalFormatting>
  <conditionalFormatting sqref="I314:I317">
    <cfRule type="expression" dxfId="7413" priority="5459" stopIfTrue="1">
      <formula>$B314=""</formula>
    </cfRule>
  </conditionalFormatting>
  <conditionalFormatting sqref="I314:I317">
    <cfRule type="expression" dxfId="7412" priority="5458" stopIfTrue="1">
      <formula>$B314=""</formula>
    </cfRule>
  </conditionalFormatting>
  <conditionalFormatting sqref="I314:I317">
    <cfRule type="expression" dxfId="7411" priority="5457" stopIfTrue="1">
      <formula>$B314=""</formula>
    </cfRule>
  </conditionalFormatting>
  <conditionalFormatting sqref="I314:I317">
    <cfRule type="expression" dxfId="7410" priority="5456" stopIfTrue="1">
      <formula>$B314=""</formula>
    </cfRule>
  </conditionalFormatting>
  <conditionalFormatting sqref="I314:I317">
    <cfRule type="expression" dxfId="7409" priority="5455" stopIfTrue="1">
      <formula>$B314=""</formula>
    </cfRule>
  </conditionalFormatting>
  <conditionalFormatting sqref="I314:I317">
    <cfRule type="expression" dxfId="7408" priority="5454" stopIfTrue="1">
      <formula>$B314=""</formula>
    </cfRule>
  </conditionalFormatting>
  <conditionalFormatting sqref="I314:I317">
    <cfRule type="expression" dxfId="7407" priority="5453" stopIfTrue="1">
      <formula>$B314=""</formula>
    </cfRule>
  </conditionalFormatting>
  <conditionalFormatting sqref="I314:I317">
    <cfRule type="expression" dxfId="7406" priority="5452" stopIfTrue="1">
      <formula>$B314=""</formula>
    </cfRule>
  </conditionalFormatting>
  <conditionalFormatting sqref="I314:I317">
    <cfRule type="expression" dxfId="7405" priority="5451" stopIfTrue="1">
      <formula>$B314=""</formula>
    </cfRule>
  </conditionalFormatting>
  <conditionalFormatting sqref="I314:I317">
    <cfRule type="expression" dxfId="7404" priority="5450" stopIfTrue="1">
      <formula>$B314=""</formula>
    </cfRule>
  </conditionalFormatting>
  <conditionalFormatting sqref="I314:I317">
    <cfRule type="expression" dxfId="7403" priority="5449" stopIfTrue="1">
      <formula>$B314=""</formula>
    </cfRule>
  </conditionalFormatting>
  <conditionalFormatting sqref="I314:I317">
    <cfRule type="expression" dxfId="7402" priority="5448" stopIfTrue="1">
      <formula>$B314=""</formula>
    </cfRule>
  </conditionalFormatting>
  <conditionalFormatting sqref="I314:I317">
    <cfRule type="expression" dxfId="7401" priority="5447" stopIfTrue="1">
      <formula>$B314=""</formula>
    </cfRule>
  </conditionalFormatting>
  <conditionalFormatting sqref="I314:I317">
    <cfRule type="expression" dxfId="7400" priority="5446" stopIfTrue="1">
      <formula>$B314=""</formula>
    </cfRule>
  </conditionalFormatting>
  <conditionalFormatting sqref="I314:I317">
    <cfRule type="expression" dxfId="7399" priority="5445" stopIfTrue="1">
      <formula>$B314=""</formula>
    </cfRule>
  </conditionalFormatting>
  <conditionalFormatting sqref="I314:I317">
    <cfRule type="expression" dxfId="7398" priority="5444" stopIfTrue="1">
      <formula>$B314=""</formula>
    </cfRule>
  </conditionalFormatting>
  <conditionalFormatting sqref="I314:I317">
    <cfRule type="expression" dxfId="7397" priority="5443" stopIfTrue="1">
      <formula>$B314=""</formula>
    </cfRule>
  </conditionalFormatting>
  <conditionalFormatting sqref="I314:I317">
    <cfRule type="expression" dxfId="7396" priority="5442" stopIfTrue="1">
      <formula>$B314=""</formula>
    </cfRule>
  </conditionalFormatting>
  <conditionalFormatting sqref="I314:I317">
    <cfRule type="expression" dxfId="7395" priority="5441" stopIfTrue="1">
      <formula>$B314=""</formula>
    </cfRule>
  </conditionalFormatting>
  <conditionalFormatting sqref="I314:I317">
    <cfRule type="expression" dxfId="7394" priority="5440" stopIfTrue="1">
      <formula>$B314=""</formula>
    </cfRule>
  </conditionalFormatting>
  <conditionalFormatting sqref="I314:I317">
    <cfRule type="expression" dxfId="7393" priority="5439" stopIfTrue="1">
      <formula>$B314=""</formula>
    </cfRule>
  </conditionalFormatting>
  <conditionalFormatting sqref="I314:I317">
    <cfRule type="expression" dxfId="7392" priority="5438" stopIfTrue="1">
      <formula>$B314=""</formula>
    </cfRule>
  </conditionalFormatting>
  <conditionalFormatting sqref="I314:I317">
    <cfRule type="expression" dxfId="7391" priority="5437" stopIfTrue="1">
      <formula>$B314=""</formula>
    </cfRule>
  </conditionalFormatting>
  <conditionalFormatting sqref="I314:I317">
    <cfRule type="expression" dxfId="7390" priority="5436" stopIfTrue="1">
      <formula>$B314=""</formula>
    </cfRule>
  </conditionalFormatting>
  <conditionalFormatting sqref="I314:I317">
    <cfRule type="expression" dxfId="7389" priority="5435" stopIfTrue="1">
      <formula>$B314=""</formula>
    </cfRule>
  </conditionalFormatting>
  <conditionalFormatting sqref="I314:I317">
    <cfRule type="expression" dxfId="7388" priority="5434" stopIfTrue="1">
      <formula>$B314=""</formula>
    </cfRule>
  </conditionalFormatting>
  <conditionalFormatting sqref="I314:I317">
    <cfRule type="expression" dxfId="7387" priority="5433" stopIfTrue="1">
      <formula>$B314=""</formula>
    </cfRule>
  </conditionalFormatting>
  <conditionalFormatting sqref="I314:I317">
    <cfRule type="expression" dxfId="7386" priority="5432" stopIfTrue="1">
      <formula>$B314=""</formula>
    </cfRule>
  </conditionalFormatting>
  <conditionalFormatting sqref="I314:I317">
    <cfRule type="expression" dxfId="7385" priority="5431" stopIfTrue="1">
      <formula>$B314=""</formula>
    </cfRule>
  </conditionalFormatting>
  <conditionalFormatting sqref="I314:I317">
    <cfRule type="expression" dxfId="7384" priority="5430" stopIfTrue="1">
      <formula>$B314=""</formula>
    </cfRule>
  </conditionalFormatting>
  <conditionalFormatting sqref="I314:I317">
    <cfRule type="expression" dxfId="7383" priority="5429" stopIfTrue="1">
      <formula>$B314=""</formula>
    </cfRule>
  </conditionalFormatting>
  <conditionalFormatting sqref="I314:I317">
    <cfRule type="expression" dxfId="7382" priority="5428" stopIfTrue="1">
      <formula>$B314=""</formula>
    </cfRule>
  </conditionalFormatting>
  <conditionalFormatting sqref="I314:I317">
    <cfRule type="expression" dxfId="7381" priority="5427" stopIfTrue="1">
      <formula>$B314=""</formula>
    </cfRule>
  </conditionalFormatting>
  <conditionalFormatting sqref="I314:I317">
    <cfRule type="expression" dxfId="7380" priority="5426" stopIfTrue="1">
      <formula>$B314=""</formula>
    </cfRule>
  </conditionalFormatting>
  <conditionalFormatting sqref="I314:I317">
    <cfRule type="expression" dxfId="7379" priority="5425" stopIfTrue="1">
      <formula>$B314=""</formula>
    </cfRule>
  </conditionalFormatting>
  <conditionalFormatting sqref="I314:I317">
    <cfRule type="expression" dxfId="7378" priority="5424" stopIfTrue="1">
      <formula>$B314=""</formula>
    </cfRule>
  </conditionalFormatting>
  <conditionalFormatting sqref="I314:I317">
    <cfRule type="expression" dxfId="7377" priority="5423" stopIfTrue="1">
      <formula>$B314=""</formula>
    </cfRule>
  </conditionalFormatting>
  <conditionalFormatting sqref="I314:I317">
    <cfRule type="expression" dxfId="7376" priority="5422" stopIfTrue="1">
      <formula>$B314=""</formula>
    </cfRule>
  </conditionalFormatting>
  <conditionalFormatting sqref="I314:I317">
    <cfRule type="expression" dxfId="7375" priority="5421" stopIfTrue="1">
      <formula>$B314=""</formula>
    </cfRule>
  </conditionalFormatting>
  <conditionalFormatting sqref="I314:I317">
    <cfRule type="expression" dxfId="7374" priority="5420" stopIfTrue="1">
      <formula>$B314=""</formula>
    </cfRule>
  </conditionalFormatting>
  <conditionalFormatting sqref="I314:I317">
    <cfRule type="expression" dxfId="7373" priority="5419" stopIfTrue="1">
      <formula>$B314=""</formula>
    </cfRule>
  </conditionalFormatting>
  <conditionalFormatting sqref="I314:I317">
    <cfRule type="expression" dxfId="7372" priority="5418" stopIfTrue="1">
      <formula>$B314=""</formula>
    </cfRule>
  </conditionalFormatting>
  <conditionalFormatting sqref="I314:I317">
    <cfRule type="expression" dxfId="7371" priority="5417" stopIfTrue="1">
      <formula>$B314=""</formula>
    </cfRule>
  </conditionalFormatting>
  <conditionalFormatting sqref="I314:I317">
    <cfRule type="expression" dxfId="7370" priority="5416" stopIfTrue="1">
      <formula>$B314=""</formula>
    </cfRule>
  </conditionalFormatting>
  <conditionalFormatting sqref="I314:I317">
    <cfRule type="expression" dxfId="7369" priority="5415" stopIfTrue="1">
      <formula>$B314=""</formula>
    </cfRule>
  </conditionalFormatting>
  <conditionalFormatting sqref="I314:I317">
    <cfRule type="expression" dxfId="7368" priority="5414" stopIfTrue="1">
      <formula>$B314=""</formula>
    </cfRule>
  </conditionalFormatting>
  <conditionalFormatting sqref="I314:I317">
    <cfRule type="expression" dxfId="7367" priority="5413" stopIfTrue="1">
      <formula>$B314=""</formula>
    </cfRule>
  </conditionalFormatting>
  <conditionalFormatting sqref="I314:I317">
    <cfRule type="expression" dxfId="7366" priority="5412" stopIfTrue="1">
      <formula>$B314=""</formula>
    </cfRule>
  </conditionalFormatting>
  <conditionalFormatting sqref="I314:I317">
    <cfRule type="expression" dxfId="7365" priority="5411" stopIfTrue="1">
      <formula>$B314=""</formula>
    </cfRule>
  </conditionalFormatting>
  <conditionalFormatting sqref="I314:I317">
    <cfRule type="expression" dxfId="7364" priority="5410" stopIfTrue="1">
      <formula>$B314=""</formula>
    </cfRule>
  </conditionalFormatting>
  <conditionalFormatting sqref="I314:I317">
    <cfRule type="expression" dxfId="7363" priority="5409" stopIfTrue="1">
      <formula>$B314=""</formula>
    </cfRule>
  </conditionalFormatting>
  <conditionalFormatting sqref="I314:I317">
    <cfRule type="expression" dxfId="7362" priority="5408" stopIfTrue="1">
      <formula>$B314=""</formula>
    </cfRule>
  </conditionalFormatting>
  <conditionalFormatting sqref="I314:I317">
    <cfRule type="expression" dxfId="7361" priority="5407" stopIfTrue="1">
      <formula>$B314=""</formula>
    </cfRule>
  </conditionalFormatting>
  <conditionalFormatting sqref="I314:I317">
    <cfRule type="expression" dxfId="7360" priority="5406" stopIfTrue="1">
      <formula>$B314=""</formula>
    </cfRule>
  </conditionalFormatting>
  <conditionalFormatting sqref="I314:I317">
    <cfRule type="expression" dxfId="7359" priority="5405" stopIfTrue="1">
      <formula>$B314=""</formula>
    </cfRule>
  </conditionalFormatting>
  <conditionalFormatting sqref="I314:I317">
    <cfRule type="expression" dxfId="7358" priority="5404" stopIfTrue="1">
      <formula>$B314=""</formula>
    </cfRule>
  </conditionalFormatting>
  <conditionalFormatting sqref="I314:I317">
    <cfRule type="expression" dxfId="7357" priority="5403" stopIfTrue="1">
      <formula>$B314=""</formula>
    </cfRule>
  </conditionalFormatting>
  <conditionalFormatting sqref="I314:I317">
    <cfRule type="expression" dxfId="7356" priority="5402" stopIfTrue="1">
      <formula>$B314=""</formula>
    </cfRule>
  </conditionalFormatting>
  <conditionalFormatting sqref="I314:I317">
    <cfRule type="expression" dxfId="7355" priority="5401" stopIfTrue="1">
      <formula>$B314=""</formula>
    </cfRule>
  </conditionalFormatting>
  <conditionalFormatting sqref="I314:I317">
    <cfRule type="expression" dxfId="7354" priority="5400" stopIfTrue="1">
      <formula>$B314=""</formula>
    </cfRule>
  </conditionalFormatting>
  <conditionalFormatting sqref="I314:I317">
    <cfRule type="expression" dxfId="7353" priority="5399" stopIfTrue="1">
      <formula>$B314=""</formula>
    </cfRule>
  </conditionalFormatting>
  <conditionalFormatting sqref="I314:I317">
    <cfRule type="expression" dxfId="7352" priority="5398" stopIfTrue="1">
      <formula>$B314=""</formula>
    </cfRule>
  </conditionalFormatting>
  <conditionalFormatting sqref="I314:I317">
    <cfRule type="expression" dxfId="7351" priority="5397" stopIfTrue="1">
      <formula>$B314=""</formula>
    </cfRule>
  </conditionalFormatting>
  <conditionalFormatting sqref="I314:I317">
    <cfRule type="expression" dxfId="7350" priority="5396" stopIfTrue="1">
      <formula>$B314=""</formula>
    </cfRule>
  </conditionalFormatting>
  <conditionalFormatting sqref="I314:I317">
    <cfRule type="expression" dxfId="7349" priority="5395" stopIfTrue="1">
      <formula>$B314=""</formula>
    </cfRule>
  </conditionalFormatting>
  <conditionalFormatting sqref="I314:I317">
    <cfRule type="expression" dxfId="7348" priority="5394" stopIfTrue="1">
      <formula>$B314=""</formula>
    </cfRule>
  </conditionalFormatting>
  <conditionalFormatting sqref="I314:I317">
    <cfRule type="expression" dxfId="7347" priority="5393" stopIfTrue="1">
      <formula>$B314=""</formula>
    </cfRule>
  </conditionalFormatting>
  <conditionalFormatting sqref="I314:I317">
    <cfRule type="expression" dxfId="7346" priority="5392" stopIfTrue="1">
      <formula>$B314=""</formula>
    </cfRule>
  </conditionalFormatting>
  <conditionalFormatting sqref="I314:I317">
    <cfRule type="expression" dxfId="7345" priority="5391" stopIfTrue="1">
      <formula>$B314=""</formula>
    </cfRule>
  </conditionalFormatting>
  <conditionalFormatting sqref="I314:I317">
    <cfRule type="expression" dxfId="7344" priority="5390" stopIfTrue="1">
      <formula>$B314=""</formula>
    </cfRule>
  </conditionalFormatting>
  <conditionalFormatting sqref="I314:I317">
    <cfRule type="expression" dxfId="7343" priority="5389" stopIfTrue="1">
      <formula>$B314=""</formula>
    </cfRule>
  </conditionalFormatting>
  <conditionalFormatting sqref="I314:I317">
    <cfRule type="expression" dxfId="7342" priority="5388" stopIfTrue="1">
      <formula>$B314=""</formula>
    </cfRule>
  </conditionalFormatting>
  <conditionalFormatting sqref="I314:I317">
    <cfRule type="expression" dxfId="7341" priority="5387" stopIfTrue="1">
      <formula>$B314=""</formula>
    </cfRule>
  </conditionalFormatting>
  <conditionalFormatting sqref="I314:I317">
    <cfRule type="expression" dxfId="7340" priority="5386" stopIfTrue="1">
      <formula>$B314=""</formula>
    </cfRule>
  </conditionalFormatting>
  <conditionalFormatting sqref="I314:I317">
    <cfRule type="expression" dxfId="7339" priority="5385" stopIfTrue="1">
      <formula>$B314=""</formula>
    </cfRule>
  </conditionalFormatting>
  <conditionalFormatting sqref="I314:I317">
    <cfRule type="expression" dxfId="7338" priority="5384" stopIfTrue="1">
      <formula>$B314=""</formula>
    </cfRule>
  </conditionalFormatting>
  <conditionalFormatting sqref="I314:I317">
    <cfRule type="expression" dxfId="7337" priority="5383" stopIfTrue="1">
      <formula>$B314=""</formula>
    </cfRule>
  </conditionalFormatting>
  <conditionalFormatting sqref="I314:I317">
    <cfRule type="expression" dxfId="7336" priority="5382" stopIfTrue="1">
      <formula>$B314=""</formula>
    </cfRule>
  </conditionalFormatting>
  <conditionalFormatting sqref="I314:I317">
    <cfRule type="expression" dxfId="7335" priority="5381" stopIfTrue="1">
      <formula>$B314=""</formula>
    </cfRule>
  </conditionalFormatting>
  <conditionalFormatting sqref="I314:I317">
    <cfRule type="expression" dxfId="7334" priority="5380" stopIfTrue="1">
      <formula>$B314=""</formula>
    </cfRule>
  </conditionalFormatting>
  <conditionalFormatting sqref="I314:I317">
    <cfRule type="expression" dxfId="7333" priority="5379" stopIfTrue="1">
      <formula>$B314=""</formula>
    </cfRule>
  </conditionalFormatting>
  <conditionalFormatting sqref="I314:I317">
    <cfRule type="expression" dxfId="7332" priority="5378" stopIfTrue="1">
      <formula>$B314=""</formula>
    </cfRule>
  </conditionalFormatting>
  <conditionalFormatting sqref="I314:I317">
    <cfRule type="expression" dxfId="7331" priority="5377" stopIfTrue="1">
      <formula>$B314=""</formula>
    </cfRule>
  </conditionalFormatting>
  <conditionalFormatting sqref="I314:I317">
    <cfRule type="expression" dxfId="7330" priority="5376" stopIfTrue="1">
      <formula>$B314=""</formula>
    </cfRule>
  </conditionalFormatting>
  <conditionalFormatting sqref="I314:I317">
    <cfRule type="expression" dxfId="7329" priority="5375" stopIfTrue="1">
      <formula>$B314=""</formula>
    </cfRule>
  </conditionalFormatting>
  <conditionalFormatting sqref="I314:I317">
    <cfRule type="expression" dxfId="7328" priority="5374" stopIfTrue="1">
      <formula>$B314=""</formula>
    </cfRule>
  </conditionalFormatting>
  <conditionalFormatting sqref="I314:I317">
    <cfRule type="expression" dxfId="7327" priority="5373" stopIfTrue="1">
      <formula>$B314=""</formula>
    </cfRule>
  </conditionalFormatting>
  <conditionalFormatting sqref="I314:I317">
    <cfRule type="expression" dxfId="7326" priority="5372" stopIfTrue="1">
      <formula>$B314=""</formula>
    </cfRule>
  </conditionalFormatting>
  <conditionalFormatting sqref="I314:I317">
    <cfRule type="expression" dxfId="7325" priority="5371" stopIfTrue="1">
      <formula>$B314=""</formula>
    </cfRule>
  </conditionalFormatting>
  <conditionalFormatting sqref="I314:I317">
    <cfRule type="expression" dxfId="7324" priority="5370" stopIfTrue="1">
      <formula>$B314=""</formula>
    </cfRule>
  </conditionalFormatting>
  <conditionalFormatting sqref="I314:I317">
    <cfRule type="expression" dxfId="7323" priority="5369" stopIfTrue="1">
      <formula>$B314=""</formula>
    </cfRule>
  </conditionalFormatting>
  <conditionalFormatting sqref="I314:I317">
    <cfRule type="expression" dxfId="7322" priority="5368" stopIfTrue="1">
      <formula>$B314=""</formula>
    </cfRule>
  </conditionalFormatting>
  <conditionalFormatting sqref="I314:I317">
    <cfRule type="expression" dxfId="7321" priority="5367" stopIfTrue="1">
      <formula>$B314=""</formula>
    </cfRule>
  </conditionalFormatting>
  <conditionalFormatting sqref="I314:I317">
    <cfRule type="expression" dxfId="7320" priority="5366" stopIfTrue="1">
      <formula>$B314=""</formula>
    </cfRule>
  </conditionalFormatting>
  <conditionalFormatting sqref="I314:I317">
    <cfRule type="expression" dxfId="7319" priority="5365" stopIfTrue="1">
      <formula>$B314=""</formula>
    </cfRule>
  </conditionalFormatting>
  <conditionalFormatting sqref="I314:I317">
    <cfRule type="expression" dxfId="7318" priority="5364" stopIfTrue="1">
      <formula>$B314=""</formula>
    </cfRule>
  </conditionalFormatting>
  <conditionalFormatting sqref="I314:I317">
    <cfRule type="expression" dxfId="7317" priority="5363" stopIfTrue="1">
      <formula>$B314=""</formula>
    </cfRule>
  </conditionalFormatting>
  <conditionalFormatting sqref="I314:I317">
    <cfRule type="expression" dxfId="7316" priority="5362" stopIfTrue="1">
      <formula>$B314=""</formula>
    </cfRule>
  </conditionalFormatting>
  <conditionalFormatting sqref="I314:I317">
    <cfRule type="expression" dxfId="7315" priority="5361" stopIfTrue="1">
      <formula>$B314=""</formula>
    </cfRule>
  </conditionalFormatting>
  <conditionalFormatting sqref="I314:I317">
    <cfRule type="expression" dxfId="7314" priority="5360" stopIfTrue="1">
      <formula>$B314=""</formula>
    </cfRule>
  </conditionalFormatting>
  <conditionalFormatting sqref="I314:I317">
    <cfRule type="expression" dxfId="7313" priority="5359" stopIfTrue="1">
      <formula>$B314=""</formula>
    </cfRule>
  </conditionalFormatting>
  <conditionalFormatting sqref="I314:I317">
    <cfRule type="expression" dxfId="7312" priority="5358" stopIfTrue="1">
      <formula>$B314=""</formula>
    </cfRule>
  </conditionalFormatting>
  <conditionalFormatting sqref="I314:I317">
    <cfRule type="expression" dxfId="7311" priority="5357" stopIfTrue="1">
      <formula>$B314=""</formula>
    </cfRule>
  </conditionalFormatting>
  <conditionalFormatting sqref="I314:I317">
    <cfRule type="expression" dxfId="7310" priority="5356" stopIfTrue="1">
      <formula>$B314=""</formula>
    </cfRule>
  </conditionalFormatting>
  <conditionalFormatting sqref="I314:I317">
    <cfRule type="expression" dxfId="7309" priority="5355" stopIfTrue="1">
      <formula>$B314=""</formula>
    </cfRule>
  </conditionalFormatting>
  <conditionalFormatting sqref="I314:I317">
    <cfRule type="expression" dxfId="7308" priority="5354" stopIfTrue="1">
      <formula>$B314=""</formula>
    </cfRule>
  </conditionalFormatting>
  <conditionalFormatting sqref="I314:I317">
    <cfRule type="expression" dxfId="7307" priority="5353" stopIfTrue="1">
      <formula>$B314=""</formula>
    </cfRule>
  </conditionalFormatting>
  <conditionalFormatting sqref="I314:I317">
    <cfRule type="expression" dxfId="7306" priority="5352" stopIfTrue="1">
      <formula>$B314=""</formula>
    </cfRule>
  </conditionalFormatting>
  <conditionalFormatting sqref="I314:I317">
    <cfRule type="expression" dxfId="7305" priority="5351" stopIfTrue="1">
      <formula>$B314=""</formula>
    </cfRule>
  </conditionalFormatting>
  <conditionalFormatting sqref="I314:I317">
    <cfRule type="expression" dxfId="7304" priority="5350" stopIfTrue="1">
      <formula>$B314=""</formula>
    </cfRule>
  </conditionalFormatting>
  <conditionalFormatting sqref="I314:I317">
    <cfRule type="expression" dxfId="7303" priority="5349" stopIfTrue="1">
      <formula>$B314=""</formula>
    </cfRule>
  </conditionalFormatting>
  <conditionalFormatting sqref="I314:I317">
    <cfRule type="expression" dxfId="7302" priority="5348" stopIfTrue="1">
      <formula>$B314=""</formula>
    </cfRule>
  </conditionalFormatting>
  <conditionalFormatting sqref="I314:I317">
    <cfRule type="expression" dxfId="7301" priority="5347" stopIfTrue="1">
      <formula>$B314=""</formula>
    </cfRule>
  </conditionalFormatting>
  <conditionalFormatting sqref="I314:I317">
    <cfRule type="expression" dxfId="7300" priority="5346" stopIfTrue="1">
      <formula>$B314=""</formula>
    </cfRule>
  </conditionalFormatting>
  <conditionalFormatting sqref="I314:I317">
    <cfRule type="expression" dxfId="7299" priority="5345" stopIfTrue="1">
      <formula>$B314=""</formula>
    </cfRule>
  </conditionalFormatting>
  <conditionalFormatting sqref="I314:I317">
    <cfRule type="expression" dxfId="7298" priority="5344" stopIfTrue="1">
      <formula>$B314=""</formula>
    </cfRule>
  </conditionalFormatting>
  <conditionalFormatting sqref="I314:I317">
    <cfRule type="expression" dxfId="7297" priority="5343" stopIfTrue="1">
      <formula>$B314=""</formula>
    </cfRule>
  </conditionalFormatting>
  <conditionalFormatting sqref="I314:I317">
    <cfRule type="expression" dxfId="7296" priority="5342" stopIfTrue="1">
      <formula>$B314=""</formula>
    </cfRule>
  </conditionalFormatting>
  <conditionalFormatting sqref="I314:I317">
    <cfRule type="expression" dxfId="7295" priority="5341" stopIfTrue="1">
      <formula>$B314=""</formula>
    </cfRule>
  </conditionalFormatting>
  <conditionalFormatting sqref="I314:I317">
    <cfRule type="expression" dxfId="7294" priority="5340" stopIfTrue="1">
      <formula>$B314=""</formula>
    </cfRule>
  </conditionalFormatting>
  <conditionalFormatting sqref="I314:I317">
    <cfRule type="expression" dxfId="7293" priority="5339" stopIfTrue="1">
      <formula>$B314=""</formula>
    </cfRule>
  </conditionalFormatting>
  <conditionalFormatting sqref="I314:I317">
    <cfRule type="expression" dxfId="7292" priority="5338" stopIfTrue="1">
      <formula>$B314=""</formula>
    </cfRule>
  </conditionalFormatting>
  <conditionalFormatting sqref="I314:I317">
    <cfRule type="expression" dxfId="7291" priority="5337" stopIfTrue="1">
      <formula>$B314=""</formula>
    </cfRule>
  </conditionalFormatting>
  <conditionalFormatting sqref="I314:I317">
    <cfRule type="expression" dxfId="7290" priority="5336" stopIfTrue="1">
      <formula>$B314=""</formula>
    </cfRule>
  </conditionalFormatting>
  <conditionalFormatting sqref="I314:I317">
    <cfRule type="expression" dxfId="7289" priority="5335" stopIfTrue="1">
      <formula>$B314=""</formula>
    </cfRule>
  </conditionalFormatting>
  <conditionalFormatting sqref="I314:I317">
    <cfRule type="expression" dxfId="7288" priority="5334" stopIfTrue="1">
      <formula>$B314=""</formula>
    </cfRule>
  </conditionalFormatting>
  <conditionalFormatting sqref="I314:I317">
    <cfRule type="expression" dxfId="7287" priority="5333" stopIfTrue="1">
      <formula>$B314=""</formula>
    </cfRule>
  </conditionalFormatting>
  <conditionalFormatting sqref="I314:I317">
    <cfRule type="expression" dxfId="7286" priority="5332" stopIfTrue="1">
      <formula>$B314=""</formula>
    </cfRule>
  </conditionalFormatting>
  <conditionalFormatting sqref="I314:I317">
    <cfRule type="expression" dxfId="7285" priority="5331" stopIfTrue="1">
      <formula>$B314=""</formula>
    </cfRule>
  </conditionalFormatting>
  <conditionalFormatting sqref="I314:I317">
    <cfRule type="expression" dxfId="7284" priority="5330" stopIfTrue="1">
      <formula>$B314=""</formula>
    </cfRule>
  </conditionalFormatting>
  <conditionalFormatting sqref="I314:I317">
    <cfRule type="expression" dxfId="7283" priority="5329" stopIfTrue="1">
      <formula>$B314=""</formula>
    </cfRule>
  </conditionalFormatting>
  <conditionalFormatting sqref="I314:I317">
    <cfRule type="expression" dxfId="7282" priority="5328" stopIfTrue="1">
      <formula>$B314=""</formula>
    </cfRule>
  </conditionalFormatting>
  <conditionalFormatting sqref="I314:I317">
    <cfRule type="expression" dxfId="7281" priority="5327" stopIfTrue="1">
      <formula>$B314=""</formula>
    </cfRule>
  </conditionalFormatting>
  <conditionalFormatting sqref="I314:I317">
    <cfRule type="expression" dxfId="7280" priority="5326" stopIfTrue="1">
      <formula>$B314=""</formula>
    </cfRule>
  </conditionalFormatting>
  <conditionalFormatting sqref="I314:I317">
    <cfRule type="expression" dxfId="7279" priority="5325" stopIfTrue="1">
      <formula>$B314=""</formula>
    </cfRule>
  </conditionalFormatting>
  <conditionalFormatting sqref="I314:I317">
    <cfRule type="expression" dxfId="7278" priority="5324" stopIfTrue="1">
      <formula>$B314=""</formula>
    </cfRule>
  </conditionalFormatting>
  <conditionalFormatting sqref="I314:I317">
    <cfRule type="expression" dxfId="7277" priority="5323" stopIfTrue="1">
      <formula>$B314=""</formula>
    </cfRule>
  </conditionalFormatting>
  <conditionalFormatting sqref="I314:I317">
    <cfRule type="expression" dxfId="7276" priority="5322" stopIfTrue="1">
      <formula>$B314=""</formula>
    </cfRule>
  </conditionalFormatting>
  <conditionalFormatting sqref="I314:I317">
    <cfRule type="expression" dxfId="7275" priority="5321" stopIfTrue="1">
      <formula>$B314=""</formula>
    </cfRule>
  </conditionalFormatting>
  <conditionalFormatting sqref="I314:I317">
    <cfRule type="expression" dxfId="7274" priority="5320" stopIfTrue="1">
      <formula>$B314=""</formula>
    </cfRule>
  </conditionalFormatting>
  <conditionalFormatting sqref="I314:I317">
    <cfRule type="expression" dxfId="7273" priority="5319" stopIfTrue="1">
      <formula>$B314=""</formula>
    </cfRule>
  </conditionalFormatting>
  <conditionalFormatting sqref="I314:I317">
    <cfRule type="expression" dxfId="7272" priority="5318" stopIfTrue="1">
      <formula>$B314=""</formula>
    </cfRule>
  </conditionalFormatting>
  <conditionalFormatting sqref="I314:I317">
    <cfRule type="expression" dxfId="7271" priority="5317" stopIfTrue="1">
      <formula>$B314=""</formula>
    </cfRule>
  </conditionalFormatting>
  <conditionalFormatting sqref="I314:I317">
    <cfRule type="expression" dxfId="7270" priority="5316" stopIfTrue="1">
      <formula>$B314=""</formula>
    </cfRule>
  </conditionalFormatting>
  <conditionalFormatting sqref="I314:I317">
    <cfRule type="expression" dxfId="7269" priority="5315" stopIfTrue="1">
      <formula>$B314=""</formula>
    </cfRule>
  </conditionalFormatting>
  <conditionalFormatting sqref="I314:I317">
    <cfRule type="expression" dxfId="7268" priority="5314" stopIfTrue="1">
      <formula>$B314=""</formula>
    </cfRule>
  </conditionalFormatting>
  <conditionalFormatting sqref="I314:I317">
    <cfRule type="expression" dxfId="7267" priority="5313" stopIfTrue="1">
      <formula>$B314=""</formula>
    </cfRule>
  </conditionalFormatting>
  <conditionalFormatting sqref="I314:I317">
    <cfRule type="expression" dxfId="7266" priority="5312" stopIfTrue="1">
      <formula>$B314=""</formula>
    </cfRule>
  </conditionalFormatting>
  <conditionalFormatting sqref="I314:I317">
    <cfRule type="expression" dxfId="7265" priority="5311" stopIfTrue="1">
      <formula>$B314=""</formula>
    </cfRule>
  </conditionalFormatting>
  <conditionalFormatting sqref="I314:I317">
    <cfRule type="expression" dxfId="7264" priority="5310" stopIfTrue="1">
      <formula>$B314=""</formula>
    </cfRule>
  </conditionalFormatting>
  <conditionalFormatting sqref="I314:I317">
    <cfRule type="expression" dxfId="7263" priority="5309" stopIfTrue="1">
      <formula>$B314=""</formula>
    </cfRule>
  </conditionalFormatting>
  <conditionalFormatting sqref="I314:I317">
    <cfRule type="expression" dxfId="7262" priority="5308" stopIfTrue="1">
      <formula>$B314=""</formula>
    </cfRule>
  </conditionalFormatting>
  <conditionalFormatting sqref="I314:I317">
    <cfRule type="expression" dxfId="7261" priority="5307" stopIfTrue="1">
      <formula>$B314=""</formula>
    </cfRule>
  </conditionalFormatting>
  <conditionalFormatting sqref="I314:I317">
    <cfRule type="expression" dxfId="7260" priority="5306" stopIfTrue="1">
      <formula>$B314=""</formula>
    </cfRule>
  </conditionalFormatting>
  <conditionalFormatting sqref="I314:I317">
    <cfRule type="expression" dxfId="7259" priority="5305" stopIfTrue="1">
      <formula>$B314=""</formula>
    </cfRule>
  </conditionalFormatting>
  <conditionalFormatting sqref="I314:I317">
    <cfRule type="expression" dxfId="7258" priority="5304" stopIfTrue="1">
      <formula>$B314=""</formula>
    </cfRule>
  </conditionalFormatting>
  <conditionalFormatting sqref="I314:I317">
    <cfRule type="expression" dxfId="7257" priority="5303" stopIfTrue="1">
      <formula>$B314=""</formula>
    </cfRule>
  </conditionalFormatting>
  <conditionalFormatting sqref="I314:I317">
    <cfRule type="expression" dxfId="7256" priority="5302" stopIfTrue="1">
      <formula>$B314=""</formula>
    </cfRule>
  </conditionalFormatting>
  <conditionalFormatting sqref="I314:I317">
    <cfRule type="expression" dxfId="7255" priority="5301" stopIfTrue="1">
      <formula>$B314=""</formula>
    </cfRule>
  </conditionalFormatting>
  <conditionalFormatting sqref="I314:I317">
    <cfRule type="expression" dxfId="7254" priority="5300" stopIfTrue="1">
      <formula>$B314=""</formula>
    </cfRule>
  </conditionalFormatting>
  <conditionalFormatting sqref="I314:I317">
    <cfRule type="expression" dxfId="7253" priority="5299" stopIfTrue="1">
      <formula>$B314=""</formula>
    </cfRule>
  </conditionalFormatting>
  <conditionalFormatting sqref="I314:I317">
    <cfRule type="expression" dxfId="7252" priority="5298" stopIfTrue="1">
      <formula>$B314=""</formula>
    </cfRule>
  </conditionalFormatting>
  <conditionalFormatting sqref="I314:I317">
    <cfRule type="expression" dxfId="7251" priority="5297" stopIfTrue="1">
      <formula>$B314=""</formula>
    </cfRule>
  </conditionalFormatting>
  <conditionalFormatting sqref="I314:I317">
    <cfRule type="expression" dxfId="7250" priority="5296" stopIfTrue="1">
      <formula>$B314=""</formula>
    </cfRule>
  </conditionalFormatting>
  <conditionalFormatting sqref="I314:I317">
    <cfRule type="expression" dxfId="7249" priority="5295" stopIfTrue="1">
      <formula>$B314=""</formula>
    </cfRule>
  </conditionalFormatting>
  <conditionalFormatting sqref="I314:I317">
    <cfRule type="expression" dxfId="7248" priority="5294" stopIfTrue="1">
      <formula>$B314=""</formula>
    </cfRule>
  </conditionalFormatting>
  <conditionalFormatting sqref="I314:I317">
    <cfRule type="expression" dxfId="7247" priority="5293" stopIfTrue="1">
      <formula>$B314=""</formula>
    </cfRule>
  </conditionalFormatting>
  <conditionalFormatting sqref="I314:I317">
    <cfRule type="expression" dxfId="7246" priority="5292" stopIfTrue="1">
      <formula>$B314=""</formula>
    </cfRule>
  </conditionalFormatting>
  <conditionalFormatting sqref="I314:I317">
    <cfRule type="expression" dxfId="7245" priority="5291" stopIfTrue="1">
      <formula>$B314=""</formula>
    </cfRule>
  </conditionalFormatting>
  <conditionalFormatting sqref="I314:I317">
    <cfRule type="expression" dxfId="7244" priority="5290" stopIfTrue="1">
      <formula>$B314=""</formula>
    </cfRule>
  </conditionalFormatting>
  <conditionalFormatting sqref="I314:I317">
    <cfRule type="expression" dxfId="7243" priority="5289" stopIfTrue="1">
      <formula>$B314=""</formula>
    </cfRule>
  </conditionalFormatting>
  <conditionalFormatting sqref="I314:I317">
    <cfRule type="expression" dxfId="7242" priority="5288" stopIfTrue="1">
      <formula>$B314=""</formula>
    </cfRule>
  </conditionalFormatting>
  <conditionalFormatting sqref="I314:I317">
    <cfRule type="expression" dxfId="7241" priority="5287" stopIfTrue="1">
      <formula>$B314=""</formula>
    </cfRule>
  </conditionalFormatting>
  <conditionalFormatting sqref="I314:I317">
    <cfRule type="expression" dxfId="7240" priority="5286" stopIfTrue="1">
      <formula>$B314=""</formula>
    </cfRule>
  </conditionalFormatting>
  <conditionalFormatting sqref="I314:I317">
    <cfRule type="expression" dxfId="7239" priority="5285" stopIfTrue="1">
      <formula>$B314=""</formula>
    </cfRule>
  </conditionalFormatting>
  <conditionalFormatting sqref="I314:I317">
    <cfRule type="expression" dxfId="7238" priority="5284" stopIfTrue="1">
      <formula>$B314=""</formula>
    </cfRule>
  </conditionalFormatting>
  <conditionalFormatting sqref="I314:I317">
    <cfRule type="expression" dxfId="7237" priority="5283" stopIfTrue="1">
      <formula>$B314=""</formula>
    </cfRule>
  </conditionalFormatting>
  <conditionalFormatting sqref="I314:I317">
    <cfRule type="expression" dxfId="7236" priority="5282" stopIfTrue="1">
      <formula>$B314=""</formula>
    </cfRule>
  </conditionalFormatting>
  <conditionalFormatting sqref="I314:I317">
    <cfRule type="expression" dxfId="7235" priority="5281" stopIfTrue="1">
      <formula>$B314=""</formula>
    </cfRule>
  </conditionalFormatting>
  <conditionalFormatting sqref="I314:I317">
    <cfRule type="expression" dxfId="7234" priority="5280" stopIfTrue="1">
      <formula>$B314=""</formula>
    </cfRule>
  </conditionalFormatting>
  <conditionalFormatting sqref="I314:I317">
    <cfRule type="expression" dxfId="7233" priority="5279" stopIfTrue="1">
      <formula>$B314=""</formula>
    </cfRule>
  </conditionalFormatting>
  <conditionalFormatting sqref="I314:I317">
    <cfRule type="expression" dxfId="7232" priority="5278" stopIfTrue="1">
      <formula>$B314=""</formula>
    </cfRule>
  </conditionalFormatting>
  <conditionalFormatting sqref="I314:I317">
    <cfRule type="expression" dxfId="7231" priority="5277" stopIfTrue="1">
      <formula>$B314=""</formula>
    </cfRule>
  </conditionalFormatting>
  <conditionalFormatting sqref="I314:I317">
    <cfRule type="expression" dxfId="7230" priority="5276" stopIfTrue="1">
      <formula>$B314=""</formula>
    </cfRule>
  </conditionalFormatting>
  <conditionalFormatting sqref="I314:I317">
    <cfRule type="expression" dxfId="7229" priority="5275" stopIfTrue="1">
      <formula>$B314=""</formula>
    </cfRule>
  </conditionalFormatting>
  <conditionalFormatting sqref="I314:I317">
    <cfRule type="expression" dxfId="7228" priority="5274" stopIfTrue="1">
      <formula>$B314=""</formula>
    </cfRule>
  </conditionalFormatting>
  <conditionalFormatting sqref="I314:I317">
    <cfRule type="expression" dxfId="7227" priority="5273" stopIfTrue="1">
      <formula>$B314=""</formula>
    </cfRule>
  </conditionalFormatting>
  <conditionalFormatting sqref="I314:I317">
    <cfRule type="expression" dxfId="7226" priority="5272" stopIfTrue="1">
      <formula>$B314=""</formula>
    </cfRule>
  </conditionalFormatting>
  <conditionalFormatting sqref="I314:I317">
    <cfRule type="expression" dxfId="7225" priority="5271" stopIfTrue="1">
      <formula>$B314=""</formula>
    </cfRule>
  </conditionalFormatting>
  <conditionalFormatting sqref="I314:I317">
    <cfRule type="expression" dxfId="7224" priority="5270" stopIfTrue="1">
      <formula>$B314=""</formula>
    </cfRule>
  </conditionalFormatting>
  <conditionalFormatting sqref="I314:I317">
    <cfRule type="expression" dxfId="7223" priority="5269" stopIfTrue="1">
      <formula>$B314=""</formula>
    </cfRule>
  </conditionalFormatting>
  <conditionalFormatting sqref="I314:I317">
    <cfRule type="expression" dxfId="7222" priority="5268" stopIfTrue="1">
      <formula>$B314=""</formula>
    </cfRule>
  </conditionalFormatting>
  <conditionalFormatting sqref="I314:I317">
    <cfRule type="expression" dxfId="7221" priority="5267" stopIfTrue="1">
      <formula>$B314=""</formula>
    </cfRule>
  </conditionalFormatting>
  <conditionalFormatting sqref="I314:I317">
    <cfRule type="expression" dxfId="7220" priority="5266" stopIfTrue="1">
      <formula>$B314=""</formula>
    </cfRule>
  </conditionalFormatting>
  <conditionalFormatting sqref="I314:I317">
    <cfRule type="expression" dxfId="7219" priority="5265" stopIfTrue="1">
      <formula>$B314=""</formula>
    </cfRule>
  </conditionalFormatting>
  <conditionalFormatting sqref="I314:I317">
    <cfRule type="expression" dxfId="7218" priority="5264" stopIfTrue="1">
      <formula>$B314=""</formula>
    </cfRule>
  </conditionalFormatting>
  <conditionalFormatting sqref="I314:I317">
    <cfRule type="expression" dxfId="7217" priority="5263" stopIfTrue="1">
      <formula>$B314=""</formula>
    </cfRule>
  </conditionalFormatting>
  <conditionalFormatting sqref="I314:I317">
    <cfRule type="expression" dxfId="7216" priority="5262" stopIfTrue="1">
      <formula>$B314=""</formula>
    </cfRule>
  </conditionalFormatting>
  <conditionalFormatting sqref="I314:I317">
    <cfRule type="expression" dxfId="7215" priority="5261" stopIfTrue="1">
      <formula>$B314=""</formula>
    </cfRule>
  </conditionalFormatting>
  <conditionalFormatting sqref="I314:I317">
    <cfRule type="expression" dxfId="7214" priority="5260" stopIfTrue="1">
      <formula>$B314=""</formula>
    </cfRule>
  </conditionalFormatting>
  <conditionalFormatting sqref="I314:I317">
    <cfRule type="expression" dxfId="7213" priority="5259" stopIfTrue="1">
      <formula>$B314=""</formula>
    </cfRule>
  </conditionalFormatting>
  <conditionalFormatting sqref="I314:I317">
    <cfRule type="expression" dxfId="7212" priority="5258" stopIfTrue="1">
      <formula>$B314=""</formula>
    </cfRule>
  </conditionalFormatting>
  <conditionalFormatting sqref="I314:I317">
    <cfRule type="expression" dxfId="7211" priority="5257" stopIfTrue="1">
      <formula>$B314=""</formula>
    </cfRule>
  </conditionalFormatting>
  <conditionalFormatting sqref="I314:I317">
    <cfRule type="expression" dxfId="7210" priority="5256" stopIfTrue="1">
      <formula>$B314=""</formula>
    </cfRule>
  </conditionalFormatting>
  <conditionalFormatting sqref="I314:I317">
    <cfRule type="expression" dxfId="7209" priority="5255" stopIfTrue="1">
      <formula>$B314=""</formula>
    </cfRule>
  </conditionalFormatting>
  <conditionalFormatting sqref="I314:I317">
    <cfRule type="expression" dxfId="7208" priority="5254" stopIfTrue="1">
      <formula>$B314=""</formula>
    </cfRule>
  </conditionalFormatting>
  <conditionalFormatting sqref="I314:I317">
    <cfRule type="expression" dxfId="7207" priority="5253" stopIfTrue="1">
      <formula>$B314=""</formula>
    </cfRule>
  </conditionalFormatting>
  <conditionalFormatting sqref="I314:I317">
    <cfRule type="expression" dxfId="7206" priority="5252" stopIfTrue="1">
      <formula>$B314=""</formula>
    </cfRule>
  </conditionalFormatting>
  <conditionalFormatting sqref="I314:I317">
    <cfRule type="expression" dxfId="7205" priority="5251" stopIfTrue="1">
      <formula>$B314=""</formula>
    </cfRule>
  </conditionalFormatting>
  <conditionalFormatting sqref="I314:I317">
    <cfRule type="expression" dxfId="7204" priority="5250" stopIfTrue="1">
      <formula>$B314=""</formula>
    </cfRule>
  </conditionalFormatting>
  <conditionalFormatting sqref="I314:I317">
    <cfRule type="expression" dxfId="7203" priority="5249" stopIfTrue="1">
      <formula>$B314=""</formula>
    </cfRule>
  </conditionalFormatting>
  <conditionalFormatting sqref="I314:I317">
    <cfRule type="expression" dxfId="7202" priority="5248" stopIfTrue="1">
      <formula>$B314=""</formula>
    </cfRule>
  </conditionalFormatting>
  <conditionalFormatting sqref="I314:I317">
    <cfRule type="expression" dxfId="7201" priority="5247" stopIfTrue="1">
      <formula>$B314=""</formula>
    </cfRule>
  </conditionalFormatting>
  <conditionalFormatting sqref="I314:I317">
    <cfRule type="expression" dxfId="7200" priority="5246" stopIfTrue="1">
      <formula>$B314=""</formula>
    </cfRule>
  </conditionalFormatting>
  <conditionalFormatting sqref="I314:I317">
    <cfRule type="expression" dxfId="7199" priority="5245" stopIfTrue="1">
      <formula>$B314=""</formula>
    </cfRule>
  </conditionalFormatting>
  <conditionalFormatting sqref="I314:I317">
    <cfRule type="expression" dxfId="7198" priority="5244" stopIfTrue="1">
      <formula>$B314=""</formula>
    </cfRule>
  </conditionalFormatting>
  <conditionalFormatting sqref="I314:I317">
    <cfRule type="expression" dxfId="7197" priority="5243" stopIfTrue="1">
      <formula>$B314=""</formula>
    </cfRule>
  </conditionalFormatting>
  <conditionalFormatting sqref="I314:I317">
    <cfRule type="expression" dxfId="7196" priority="5242" stopIfTrue="1">
      <formula>$B314=""</formula>
    </cfRule>
  </conditionalFormatting>
  <conditionalFormatting sqref="I314:I317">
    <cfRule type="expression" dxfId="7195" priority="5241" stopIfTrue="1">
      <formula>$B314=""</formula>
    </cfRule>
  </conditionalFormatting>
  <conditionalFormatting sqref="I314:I317">
    <cfRule type="expression" dxfId="7194" priority="5240" stopIfTrue="1">
      <formula>$B314=""</formula>
    </cfRule>
  </conditionalFormatting>
  <conditionalFormatting sqref="I314:I317">
    <cfRule type="expression" dxfId="7193" priority="5239" stopIfTrue="1">
      <formula>$B314=""</formula>
    </cfRule>
  </conditionalFormatting>
  <conditionalFormatting sqref="I314:I317">
    <cfRule type="expression" dxfId="7192" priority="5238" stopIfTrue="1">
      <formula>$B314=""</formula>
    </cfRule>
  </conditionalFormatting>
  <conditionalFormatting sqref="I314:I317">
    <cfRule type="expression" dxfId="7191" priority="5237" stopIfTrue="1">
      <formula>$B314=""</formula>
    </cfRule>
  </conditionalFormatting>
  <conditionalFormatting sqref="I314:I317">
    <cfRule type="expression" dxfId="7190" priority="5236" stopIfTrue="1">
      <formula>$B314=""</formula>
    </cfRule>
  </conditionalFormatting>
  <conditionalFormatting sqref="I314:I317">
    <cfRule type="expression" dxfId="7189" priority="5235" stopIfTrue="1">
      <formula>$B314=""</formula>
    </cfRule>
  </conditionalFormatting>
  <conditionalFormatting sqref="I314:I317">
    <cfRule type="expression" dxfId="7188" priority="5234" stopIfTrue="1">
      <formula>$B314=""</formula>
    </cfRule>
  </conditionalFormatting>
  <conditionalFormatting sqref="I314:I317">
    <cfRule type="expression" dxfId="7187" priority="5233" stopIfTrue="1">
      <formula>$B314=""</formula>
    </cfRule>
  </conditionalFormatting>
  <conditionalFormatting sqref="I314:I317">
    <cfRule type="expression" dxfId="7186" priority="5232" stopIfTrue="1">
      <formula>$B314=""</formula>
    </cfRule>
  </conditionalFormatting>
  <conditionalFormatting sqref="I314:I317">
    <cfRule type="expression" dxfId="7185" priority="5231" stopIfTrue="1">
      <formula>$B314=""</formula>
    </cfRule>
  </conditionalFormatting>
  <conditionalFormatting sqref="I314:I317">
    <cfRule type="expression" dxfId="7184" priority="5230" stopIfTrue="1">
      <formula>$B314=""</formula>
    </cfRule>
  </conditionalFormatting>
  <conditionalFormatting sqref="I314:I317">
    <cfRule type="expression" dxfId="7183" priority="5229" stopIfTrue="1">
      <formula>$B314=""</formula>
    </cfRule>
  </conditionalFormatting>
  <conditionalFormatting sqref="I314:I317">
    <cfRule type="expression" dxfId="7182" priority="5228" stopIfTrue="1">
      <formula>$B314=""</formula>
    </cfRule>
  </conditionalFormatting>
  <conditionalFormatting sqref="I314:I317">
    <cfRule type="expression" dxfId="7181" priority="5227" stopIfTrue="1">
      <formula>$B314=""</formula>
    </cfRule>
  </conditionalFormatting>
  <conditionalFormatting sqref="I314:I317">
    <cfRule type="expression" dxfId="7180" priority="5226" stopIfTrue="1">
      <formula>$B314=""</formula>
    </cfRule>
  </conditionalFormatting>
  <conditionalFormatting sqref="I314:I317">
    <cfRule type="expression" dxfId="7179" priority="5225" stopIfTrue="1">
      <formula>$B314=""</formula>
    </cfRule>
  </conditionalFormatting>
  <conditionalFormatting sqref="I314:I317">
    <cfRule type="expression" dxfId="7178" priority="5224" stopIfTrue="1">
      <formula>$B314=""</formula>
    </cfRule>
  </conditionalFormatting>
  <conditionalFormatting sqref="I314:I317">
    <cfRule type="expression" dxfId="7177" priority="5223" stopIfTrue="1">
      <formula>$B314=""</formula>
    </cfRule>
  </conditionalFormatting>
  <conditionalFormatting sqref="I314:I317">
    <cfRule type="expression" dxfId="7176" priority="5222" stopIfTrue="1">
      <formula>$B314=""</formula>
    </cfRule>
  </conditionalFormatting>
  <conditionalFormatting sqref="I314:I317">
    <cfRule type="expression" dxfId="7175" priority="5221" stopIfTrue="1">
      <formula>$B314=""</formula>
    </cfRule>
  </conditionalFormatting>
  <conditionalFormatting sqref="I314:I317">
    <cfRule type="expression" dxfId="7174" priority="5220" stopIfTrue="1">
      <formula>$B314=""</formula>
    </cfRule>
  </conditionalFormatting>
  <conditionalFormatting sqref="I314:I317">
    <cfRule type="expression" dxfId="7173" priority="5219" stopIfTrue="1">
      <formula>$B314=""</formula>
    </cfRule>
  </conditionalFormatting>
  <conditionalFormatting sqref="I314:I317">
    <cfRule type="expression" dxfId="7172" priority="5218" stopIfTrue="1">
      <formula>$B314=""</formula>
    </cfRule>
  </conditionalFormatting>
  <conditionalFormatting sqref="I314:I317">
    <cfRule type="expression" dxfId="7171" priority="5217" stopIfTrue="1">
      <formula>$B314=""</formula>
    </cfRule>
  </conditionalFormatting>
  <conditionalFormatting sqref="I314:I317">
    <cfRule type="expression" dxfId="7170" priority="5216" stopIfTrue="1">
      <formula>$B314=""</formula>
    </cfRule>
  </conditionalFormatting>
  <conditionalFormatting sqref="I314:I317">
    <cfRule type="expression" dxfId="7169" priority="5215" stopIfTrue="1">
      <formula>$B314=""</formula>
    </cfRule>
  </conditionalFormatting>
  <conditionalFormatting sqref="I314:I317">
    <cfRule type="expression" dxfId="7168" priority="5214" stopIfTrue="1">
      <formula>$B314=""</formula>
    </cfRule>
  </conditionalFormatting>
  <conditionalFormatting sqref="I314:I317">
    <cfRule type="expression" dxfId="7167" priority="5213" stopIfTrue="1">
      <formula>$B314=""</formula>
    </cfRule>
  </conditionalFormatting>
  <conditionalFormatting sqref="I314:I317">
    <cfRule type="expression" dxfId="7166" priority="5212" stopIfTrue="1">
      <formula>$B314=""</formula>
    </cfRule>
  </conditionalFormatting>
  <conditionalFormatting sqref="I314:I317">
    <cfRule type="expression" dxfId="7165" priority="5211" stopIfTrue="1">
      <formula>$B314=""</formula>
    </cfRule>
  </conditionalFormatting>
  <conditionalFormatting sqref="I314:I317">
    <cfRule type="expression" dxfId="7164" priority="5210" stopIfTrue="1">
      <formula>$B314=""</formula>
    </cfRule>
  </conditionalFormatting>
  <conditionalFormatting sqref="I314:I317">
    <cfRule type="expression" dxfId="7163" priority="5209" stopIfTrue="1">
      <formula>$B314=""</formula>
    </cfRule>
  </conditionalFormatting>
  <conditionalFormatting sqref="I314:I317">
    <cfRule type="expression" dxfId="7162" priority="5208" stopIfTrue="1">
      <formula>$B314=""</formula>
    </cfRule>
  </conditionalFormatting>
  <conditionalFormatting sqref="I314:I317">
    <cfRule type="expression" dxfId="7161" priority="5207" stopIfTrue="1">
      <formula>$B314=""</formula>
    </cfRule>
  </conditionalFormatting>
  <conditionalFormatting sqref="I314:I317">
    <cfRule type="expression" dxfId="7160" priority="5206" stopIfTrue="1">
      <formula>$B314=""</formula>
    </cfRule>
  </conditionalFormatting>
  <conditionalFormatting sqref="I314:I317">
    <cfRule type="expression" dxfId="7159" priority="5205" stopIfTrue="1">
      <formula>$B314=""</formula>
    </cfRule>
  </conditionalFormatting>
  <conditionalFormatting sqref="I314:I317">
    <cfRule type="expression" dxfId="7158" priority="5204" stopIfTrue="1">
      <formula>$B314=""</formula>
    </cfRule>
  </conditionalFormatting>
  <conditionalFormatting sqref="I314:I317">
    <cfRule type="expression" dxfId="7157" priority="5203" stopIfTrue="1">
      <formula>$B314=""</formula>
    </cfRule>
  </conditionalFormatting>
  <conditionalFormatting sqref="I314:I317">
    <cfRule type="expression" dxfId="7156" priority="5202" stopIfTrue="1">
      <formula>$B314=""</formula>
    </cfRule>
  </conditionalFormatting>
  <conditionalFormatting sqref="I314:I317">
    <cfRule type="expression" dxfId="7155" priority="5201" stopIfTrue="1">
      <formula>$B314=""</formula>
    </cfRule>
  </conditionalFormatting>
  <conditionalFormatting sqref="I314:I317">
    <cfRule type="expression" dxfId="7154" priority="5200" stopIfTrue="1">
      <formula>$B314=""</formula>
    </cfRule>
  </conditionalFormatting>
  <conditionalFormatting sqref="I314:I317">
    <cfRule type="expression" dxfId="7153" priority="5199" stopIfTrue="1">
      <formula>$B314=""</formula>
    </cfRule>
  </conditionalFormatting>
  <conditionalFormatting sqref="I314:I317">
    <cfRule type="expression" dxfId="7152" priority="5198" stopIfTrue="1">
      <formula>$B314=""</formula>
    </cfRule>
  </conditionalFormatting>
  <conditionalFormatting sqref="I314:I317">
    <cfRule type="expression" dxfId="7151" priority="5197" stopIfTrue="1">
      <formula>$B314=""</formula>
    </cfRule>
  </conditionalFormatting>
  <conditionalFormatting sqref="I314:I317">
    <cfRule type="expression" dxfId="7150" priority="5196" stopIfTrue="1">
      <formula>$B314=""</formula>
    </cfRule>
  </conditionalFormatting>
  <conditionalFormatting sqref="I314:I317">
    <cfRule type="expression" dxfId="7149" priority="5195" stopIfTrue="1">
      <formula>$B314=""</formula>
    </cfRule>
  </conditionalFormatting>
  <conditionalFormatting sqref="I314:I317">
    <cfRule type="expression" dxfId="7148" priority="5194" stopIfTrue="1">
      <formula>$B314=""</formula>
    </cfRule>
  </conditionalFormatting>
  <conditionalFormatting sqref="I314:I317">
    <cfRule type="expression" dxfId="7147" priority="5193" stopIfTrue="1">
      <formula>$B314=""</formula>
    </cfRule>
  </conditionalFormatting>
  <conditionalFormatting sqref="I314:I317">
    <cfRule type="expression" dxfId="7146" priority="5192" stopIfTrue="1">
      <formula>$B314=""</formula>
    </cfRule>
  </conditionalFormatting>
  <conditionalFormatting sqref="I314:I317">
    <cfRule type="expression" dxfId="7145" priority="5191" stopIfTrue="1">
      <formula>$B314=""</formula>
    </cfRule>
  </conditionalFormatting>
  <conditionalFormatting sqref="I314:I317">
    <cfRule type="expression" dxfId="7144" priority="5190" stopIfTrue="1">
      <formula>$B314=""</formula>
    </cfRule>
  </conditionalFormatting>
  <conditionalFormatting sqref="I314:I317">
    <cfRule type="expression" dxfId="7143" priority="5189" stopIfTrue="1">
      <formula>$B314=""</formula>
    </cfRule>
  </conditionalFormatting>
  <conditionalFormatting sqref="I314:I317">
    <cfRule type="expression" dxfId="7142" priority="5188" stopIfTrue="1">
      <formula>$B314=""</formula>
    </cfRule>
  </conditionalFormatting>
  <conditionalFormatting sqref="I314:I317">
    <cfRule type="expression" dxfId="7141" priority="5187" stopIfTrue="1">
      <formula>$B314=""</formula>
    </cfRule>
  </conditionalFormatting>
  <conditionalFormatting sqref="I314:I317">
    <cfRule type="expression" dxfId="7140" priority="5186" stopIfTrue="1">
      <formula>$B314=""</formula>
    </cfRule>
  </conditionalFormatting>
  <conditionalFormatting sqref="I314:I317">
    <cfRule type="expression" dxfId="7139" priority="5185" stopIfTrue="1">
      <formula>$B314=""</formula>
    </cfRule>
  </conditionalFormatting>
  <conditionalFormatting sqref="I314:I317">
    <cfRule type="expression" dxfId="7138" priority="5184" stopIfTrue="1">
      <formula>$B314=""</formula>
    </cfRule>
  </conditionalFormatting>
  <conditionalFormatting sqref="I314:I317">
    <cfRule type="expression" dxfId="7137" priority="5183" stopIfTrue="1">
      <formula>$B314=""</formula>
    </cfRule>
  </conditionalFormatting>
  <conditionalFormatting sqref="I314:I317">
    <cfRule type="expression" dxfId="7136" priority="5182" stopIfTrue="1">
      <formula>$B314=""</formula>
    </cfRule>
  </conditionalFormatting>
  <conditionalFormatting sqref="I314:I317">
    <cfRule type="expression" dxfId="7135" priority="5181" stopIfTrue="1">
      <formula>$B314=""</formula>
    </cfRule>
  </conditionalFormatting>
  <conditionalFormatting sqref="I314:I317">
    <cfRule type="expression" dxfId="7134" priority="5180" stopIfTrue="1">
      <formula>$B314=""</formula>
    </cfRule>
  </conditionalFormatting>
  <conditionalFormatting sqref="I314:I317">
    <cfRule type="expression" dxfId="7133" priority="5179" stopIfTrue="1">
      <formula>$B314=""</formula>
    </cfRule>
  </conditionalFormatting>
  <conditionalFormatting sqref="I314:I317">
    <cfRule type="expression" dxfId="7132" priority="5178" stopIfTrue="1">
      <formula>$B314=""</formula>
    </cfRule>
  </conditionalFormatting>
  <conditionalFormatting sqref="I314:I317">
    <cfRule type="expression" dxfId="7131" priority="5177" stopIfTrue="1">
      <formula>$B314=""</formula>
    </cfRule>
  </conditionalFormatting>
  <conditionalFormatting sqref="I314:I317">
    <cfRule type="expression" dxfId="7130" priority="5176" stopIfTrue="1">
      <formula>$B314=""</formula>
    </cfRule>
  </conditionalFormatting>
  <conditionalFormatting sqref="I314:I317">
    <cfRule type="expression" dxfId="7129" priority="5175" stopIfTrue="1">
      <formula>$B314=""</formula>
    </cfRule>
  </conditionalFormatting>
  <conditionalFormatting sqref="I314:I317">
    <cfRule type="expression" dxfId="7128" priority="5174" stopIfTrue="1">
      <formula>$B314=""</formula>
    </cfRule>
  </conditionalFormatting>
  <conditionalFormatting sqref="I314:I317">
    <cfRule type="expression" dxfId="7127" priority="5173" stopIfTrue="1">
      <formula>$B314=""</formula>
    </cfRule>
  </conditionalFormatting>
  <conditionalFormatting sqref="I314:I317">
    <cfRule type="expression" dxfId="7126" priority="5172" stopIfTrue="1">
      <formula>$B314=""</formula>
    </cfRule>
  </conditionalFormatting>
  <conditionalFormatting sqref="I314:I317">
    <cfRule type="expression" dxfId="7125" priority="5171" stopIfTrue="1">
      <formula>$B314=""</formula>
    </cfRule>
  </conditionalFormatting>
  <conditionalFormatting sqref="I314:I317">
    <cfRule type="expression" dxfId="7124" priority="5170" stopIfTrue="1">
      <formula>$B314=""</formula>
    </cfRule>
  </conditionalFormatting>
  <conditionalFormatting sqref="I314:I317">
    <cfRule type="expression" dxfId="7123" priority="5169" stopIfTrue="1">
      <formula>$B314=""</formula>
    </cfRule>
  </conditionalFormatting>
  <conditionalFormatting sqref="I314:I317">
    <cfRule type="expression" dxfId="7122" priority="5168" stopIfTrue="1">
      <formula>$B314=""</formula>
    </cfRule>
  </conditionalFormatting>
  <conditionalFormatting sqref="I314:I317">
    <cfRule type="expression" dxfId="7121" priority="5167" stopIfTrue="1">
      <formula>$B314=""</formula>
    </cfRule>
  </conditionalFormatting>
  <conditionalFormatting sqref="I314:I317">
    <cfRule type="expression" dxfId="7120" priority="5166" stopIfTrue="1">
      <formula>$B314=""</formula>
    </cfRule>
  </conditionalFormatting>
  <conditionalFormatting sqref="I314:I317">
    <cfRule type="expression" dxfId="7119" priority="5165" stopIfTrue="1">
      <formula>$B314=""</formula>
    </cfRule>
  </conditionalFormatting>
  <conditionalFormatting sqref="I314:I317">
    <cfRule type="expression" dxfId="7118" priority="5164" stopIfTrue="1">
      <formula>$B314=""</formula>
    </cfRule>
  </conditionalFormatting>
  <conditionalFormatting sqref="I314:I317">
    <cfRule type="expression" dxfId="7117" priority="5163" stopIfTrue="1">
      <formula>$B314=""</formula>
    </cfRule>
  </conditionalFormatting>
  <conditionalFormatting sqref="I319:I327">
    <cfRule type="expression" dxfId="7116" priority="5162" stopIfTrue="1">
      <formula>$B319=""</formula>
    </cfRule>
  </conditionalFormatting>
  <conditionalFormatting sqref="I319:I327">
    <cfRule type="expression" dxfId="7115" priority="5161" stopIfTrue="1">
      <formula>$B319=""</formula>
    </cfRule>
  </conditionalFormatting>
  <conditionalFormatting sqref="I319:I327">
    <cfRule type="expression" dxfId="7114" priority="5160" stopIfTrue="1">
      <formula>$B319=""</formula>
    </cfRule>
  </conditionalFormatting>
  <conditionalFormatting sqref="I319:I327">
    <cfRule type="expression" dxfId="7113" priority="5159" stopIfTrue="1">
      <formula>$B319=""</formula>
    </cfRule>
  </conditionalFormatting>
  <conditionalFormatting sqref="I319:I327">
    <cfRule type="expression" dxfId="7112" priority="5158" stopIfTrue="1">
      <formula>$B319=""</formula>
    </cfRule>
  </conditionalFormatting>
  <conditionalFormatting sqref="H355">
    <cfRule type="expression" dxfId="7111" priority="5157" stopIfTrue="1">
      <formula>$B355=""</formula>
    </cfRule>
  </conditionalFormatting>
  <conditionalFormatting sqref="H355">
    <cfRule type="expression" dxfId="7110" priority="5156" stopIfTrue="1">
      <formula>$B355=""</formula>
    </cfRule>
  </conditionalFormatting>
  <conditionalFormatting sqref="H355">
    <cfRule type="expression" dxfId="7109" priority="5155" stopIfTrue="1">
      <formula>$B355=""</formula>
    </cfRule>
  </conditionalFormatting>
  <conditionalFormatting sqref="H355">
    <cfRule type="expression" dxfId="7108" priority="5154" stopIfTrue="1">
      <formula>$B355=""</formula>
    </cfRule>
  </conditionalFormatting>
  <conditionalFormatting sqref="H355">
    <cfRule type="expression" dxfId="7107" priority="5153" stopIfTrue="1">
      <formula>$B355=""</formula>
    </cfRule>
  </conditionalFormatting>
  <conditionalFormatting sqref="I359:I360">
    <cfRule type="expression" dxfId="7106" priority="5152" stopIfTrue="1">
      <formula>$B359=""</formula>
    </cfRule>
  </conditionalFormatting>
  <conditionalFormatting sqref="I359:I360">
    <cfRule type="expression" dxfId="7105" priority="5151" stopIfTrue="1">
      <formula>$B359=""</formula>
    </cfRule>
  </conditionalFormatting>
  <conditionalFormatting sqref="I359:I360">
    <cfRule type="expression" dxfId="7104" priority="5150" stopIfTrue="1">
      <formula>$B359=""</formula>
    </cfRule>
  </conditionalFormatting>
  <conditionalFormatting sqref="I359:I360">
    <cfRule type="expression" dxfId="7103" priority="5149" stopIfTrue="1">
      <formula>$B359=""</formula>
    </cfRule>
  </conditionalFormatting>
  <conditionalFormatting sqref="I359:I360">
    <cfRule type="expression" dxfId="7102" priority="5148" stopIfTrue="1">
      <formula>$B359=""</formula>
    </cfRule>
  </conditionalFormatting>
  <conditionalFormatting sqref="I359:I360">
    <cfRule type="expression" dxfId="7101" priority="5147" stopIfTrue="1">
      <formula>$B359=""</formula>
    </cfRule>
  </conditionalFormatting>
  <conditionalFormatting sqref="I359:I360">
    <cfRule type="expression" dxfId="7100" priority="5146" stopIfTrue="1">
      <formula>$B359=""</formula>
    </cfRule>
  </conditionalFormatting>
  <conditionalFormatting sqref="I359:I360">
    <cfRule type="expression" dxfId="7099" priority="5145" stopIfTrue="1">
      <formula>$B359=""</formula>
    </cfRule>
  </conditionalFormatting>
  <conditionalFormatting sqref="I359:I360">
    <cfRule type="expression" dxfId="7098" priority="5144" stopIfTrue="1">
      <formula>$B359=""</formula>
    </cfRule>
  </conditionalFormatting>
  <conditionalFormatting sqref="I359:I360">
    <cfRule type="expression" dxfId="7097" priority="5143" stopIfTrue="1">
      <formula>$B359=""</formula>
    </cfRule>
  </conditionalFormatting>
  <conditionalFormatting sqref="I359:I360">
    <cfRule type="expression" dxfId="7096" priority="5142" stopIfTrue="1">
      <formula>$B359=""</formula>
    </cfRule>
  </conditionalFormatting>
  <conditionalFormatting sqref="I359:I360">
    <cfRule type="expression" dxfId="7095" priority="5141" stopIfTrue="1">
      <formula>$B359=""</formula>
    </cfRule>
  </conditionalFormatting>
  <conditionalFormatting sqref="I359:I360">
    <cfRule type="expression" dxfId="7094" priority="5140" stopIfTrue="1">
      <formula>$B359=""</formula>
    </cfRule>
  </conditionalFormatting>
  <conditionalFormatting sqref="I359:I360">
    <cfRule type="expression" dxfId="7093" priority="5139" stopIfTrue="1">
      <formula>$B359=""</formula>
    </cfRule>
  </conditionalFormatting>
  <conditionalFormatting sqref="I359:I360">
    <cfRule type="expression" dxfId="7092" priority="5138" stopIfTrue="1">
      <formula>$B359=""</formula>
    </cfRule>
  </conditionalFormatting>
  <conditionalFormatting sqref="I359:I360">
    <cfRule type="expression" dxfId="7091" priority="5137" stopIfTrue="1">
      <formula>$B359=""</formula>
    </cfRule>
  </conditionalFormatting>
  <conditionalFormatting sqref="I359:I360">
    <cfRule type="expression" dxfId="7090" priority="5136" stopIfTrue="1">
      <formula>$B359=""</formula>
    </cfRule>
  </conditionalFormatting>
  <conditionalFormatting sqref="I359:I360">
    <cfRule type="expression" dxfId="7089" priority="5135" stopIfTrue="1">
      <formula>$B359=""</formula>
    </cfRule>
  </conditionalFormatting>
  <conditionalFormatting sqref="I359:I360">
    <cfRule type="expression" dxfId="7088" priority="5134" stopIfTrue="1">
      <formula>$B359=""</formula>
    </cfRule>
  </conditionalFormatting>
  <conditionalFormatting sqref="I359:I360">
    <cfRule type="expression" dxfId="7087" priority="5133" stopIfTrue="1">
      <formula>$B359=""</formula>
    </cfRule>
  </conditionalFormatting>
  <conditionalFormatting sqref="I359:I360">
    <cfRule type="expression" dxfId="7086" priority="5132" stopIfTrue="1">
      <formula>$B359=""</formula>
    </cfRule>
  </conditionalFormatting>
  <conditionalFormatting sqref="I359:I360">
    <cfRule type="expression" dxfId="7085" priority="5131" stopIfTrue="1">
      <formula>$B359=""</formula>
    </cfRule>
  </conditionalFormatting>
  <conditionalFormatting sqref="I359:I360">
    <cfRule type="expression" dxfId="7084" priority="5130" stopIfTrue="1">
      <formula>$B359=""</formula>
    </cfRule>
  </conditionalFormatting>
  <conditionalFormatting sqref="I359:I360">
    <cfRule type="expression" dxfId="7083" priority="5129" stopIfTrue="1">
      <formula>$B359=""</formula>
    </cfRule>
  </conditionalFormatting>
  <conditionalFormatting sqref="I359:I360">
    <cfRule type="expression" dxfId="7082" priority="5128" stopIfTrue="1">
      <formula>$B359=""</formula>
    </cfRule>
  </conditionalFormatting>
  <conditionalFormatting sqref="I359:I360">
    <cfRule type="expression" dxfId="7081" priority="5127" stopIfTrue="1">
      <formula>$B359=""</formula>
    </cfRule>
  </conditionalFormatting>
  <conditionalFormatting sqref="I359:I360">
    <cfRule type="expression" dxfId="7080" priority="5126" stopIfTrue="1">
      <formula>$B359=""</formula>
    </cfRule>
  </conditionalFormatting>
  <conditionalFormatting sqref="I359:I360">
    <cfRule type="expression" dxfId="7079" priority="5125" stopIfTrue="1">
      <formula>$B359=""</formula>
    </cfRule>
  </conditionalFormatting>
  <conditionalFormatting sqref="I359:I360">
    <cfRule type="expression" dxfId="7078" priority="5124" stopIfTrue="1">
      <formula>$B359=""</formula>
    </cfRule>
  </conditionalFormatting>
  <conditionalFormatting sqref="I359:I360">
    <cfRule type="expression" dxfId="7077" priority="5123" stopIfTrue="1">
      <formula>$B359=""</formula>
    </cfRule>
  </conditionalFormatting>
  <conditionalFormatting sqref="I359:I360">
    <cfRule type="expression" dxfId="7076" priority="5122" stopIfTrue="1">
      <formula>$B359=""</formula>
    </cfRule>
  </conditionalFormatting>
  <conditionalFormatting sqref="I359:I360">
    <cfRule type="expression" dxfId="7075" priority="5121" stopIfTrue="1">
      <formula>$B359=""</formula>
    </cfRule>
  </conditionalFormatting>
  <conditionalFormatting sqref="I359:I360">
    <cfRule type="expression" dxfId="7074" priority="5120" stopIfTrue="1">
      <formula>$B359=""</formula>
    </cfRule>
  </conditionalFormatting>
  <conditionalFormatting sqref="I359:I360">
    <cfRule type="expression" dxfId="7073" priority="5119" stopIfTrue="1">
      <formula>$B359=""</formula>
    </cfRule>
  </conditionalFormatting>
  <conditionalFormatting sqref="I359:I360">
    <cfRule type="expression" dxfId="7072" priority="5118" stopIfTrue="1">
      <formula>$B359=""</formula>
    </cfRule>
  </conditionalFormatting>
  <conditionalFormatting sqref="I359:I360">
    <cfRule type="expression" dxfId="7071" priority="5117" stopIfTrue="1">
      <formula>$B359=""</formula>
    </cfRule>
  </conditionalFormatting>
  <conditionalFormatting sqref="I359:I360">
    <cfRule type="expression" dxfId="7070" priority="5116" stopIfTrue="1">
      <formula>$B359=""</formula>
    </cfRule>
  </conditionalFormatting>
  <conditionalFormatting sqref="I359:I360">
    <cfRule type="expression" dxfId="7069" priority="5115" stopIfTrue="1">
      <formula>$B359=""</formula>
    </cfRule>
  </conditionalFormatting>
  <conditionalFormatting sqref="I359:I360">
    <cfRule type="expression" dxfId="7068" priority="5114" stopIfTrue="1">
      <formula>$B359=""</formula>
    </cfRule>
  </conditionalFormatting>
  <conditionalFormatting sqref="I359:I360">
    <cfRule type="expression" dxfId="7067" priority="5113" stopIfTrue="1">
      <formula>$B359=""</formula>
    </cfRule>
  </conditionalFormatting>
  <conditionalFormatting sqref="I359:I360">
    <cfRule type="expression" dxfId="7066" priority="5112" stopIfTrue="1">
      <formula>$B359=""</formula>
    </cfRule>
  </conditionalFormatting>
  <conditionalFormatting sqref="I359:I360">
    <cfRule type="expression" dxfId="7065" priority="5111" stopIfTrue="1">
      <formula>$B359=""</formula>
    </cfRule>
  </conditionalFormatting>
  <conditionalFormatting sqref="I359:I360">
    <cfRule type="expression" dxfId="7064" priority="5110" stopIfTrue="1">
      <formula>$B359=""</formula>
    </cfRule>
  </conditionalFormatting>
  <conditionalFormatting sqref="I359:I360">
    <cfRule type="expression" dxfId="7063" priority="5109" stopIfTrue="1">
      <formula>$B359=""</formula>
    </cfRule>
  </conditionalFormatting>
  <conditionalFormatting sqref="I359:I360">
    <cfRule type="expression" dxfId="7062" priority="5108" stopIfTrue="1">
      <formula>$B359=""</formula>
    </cfRule>
  </conditionalFormatting>
  <conditionalFormatting sqref="I359:I360">
    <cfRule type="expression" dxfId="7061" priority="5107" stopIfTrue="1">
      <formula>$B359=""</formula>
    </cfRule>
  </conditionalFormatting>
  <conditionalFormatting sqref="I359:I360">
    <cfRule type="expression" dxfId="7060" priority="5106" stopIfTrue="1">
      <formula>$B359=""</formula>
    </cfRule>
  </conditionalFormatting>
  <conditionalFormatting sqref="I359:I360">
    <cfRule type="expression" dxfId="7059" priority="5105" stopIfTrue="1">
      <formula>$B359=""</formula>
    </cfRule>
  </conditionalFormatting>
  <conditionalFormatting sqref="I359:I360">
    <cfRule type="expression" dxfId="7058" priority="5104" stopIfTrue="1">
      <formula>$B359=""</formula>
    </cfRule>
  </conditionalFormatting>
  <conditionalFormatting sqref="I359:I360">
    <cfRule type="expression" dxfId="7057" priority="5103" stopIfTrue="1">
      <formula>$B359=""</formula>
    </cfRule>
  </conditionalFormatting>
  <conditionalFormatting sqref="I359:I360">
    <cfRule type="expression" dxfId="7056" priority="5102" stopIfTrue="1">
      <formula>$B359=""</formula>
    </cfRule>
  </conditionalFormatting>
  <conditionalFormatting sqref="I359:I360">
    <cfRule type="expression" dxfId="7055" priority="5101" stopIfTrue="1">
      <formula>$B359=""</formula>
    </cfRule>
  </conditionalFormatting>
  <conditionalFormatting sqref="I359:I360">
    <cfRule type="expression" dxfId="7054" priority="5100" stopIfTrue="1">
      <formula>$B359=""</formula>
    </cfRule>
  </conditionalFormatting>
  <conditionalFormatting sqref="I359:I360">
    <cfRule type="expression" dxfId="7053" priority="5099" stopIfTrue="1">
      <formula>$B359=""</formula>
    </cfRule>
  </conditionalFormatting>
  <conditionalFormatting sqref="I359:I360">
    <cfRule type="expression" dxfId="7052" priority="5098" stopIfTrue="1">
      <formula>$B359=""</formula>
    </cfRule>
  </conditionalFormatting>
  <conditionalFormatting sqref="I359:I360">
    <cfRule type="expression" dxfId="7051" priority="5097" stopIfTrue="1">
      <formula>$B359=""</formula>
    </cfRule>
  </conditionalFormatting>
  <conditionalFormatting sqref="I359:I360">
    <cfRule type="expression" dxfId="7050" priority="5096" stopIfTrue="1">
      <formula>$B359=""</formula>
    </cfRule>
  </conditionalFormatting>
  <conditionalFormatting sqref="I359:I360">
    <cfRule type="expression" dxfId="7049" priority="5095" stopIfTrue="1">
      <formula>$B359=""</formula>
    </cfRule>
  </conditionalFormatting>
  <conditionalFormatting sqref="I359:I360">
    <cfRule type="expression" dxfId="7048" priority="5094" stopIfTrue="1">
      <formula>$B359=""</formula>
    </cfRule>
  </conditionalFormatting>
  <conditionalFormatting sqref="I359:I360">
    <cfRule type="expression" dxfId="7047" priority="5093" stopIfTrue="1">
      <formula>$B359=""</formula>
    </cfRule>
  </conditionalFormatting>
  <conditionalFormatting sqref="I359:I360">
    <cfRule type="expression" dxfId="7046" priority="5092" stopIfTrue="1">
      <formula>$B359=""</formula>
    </cfRule>
  </conditionalFormatting>
  <conditionalFormatting sqref="I359:I360">
    <cfRule type="expression" dxfId="7045" priority="5091" stopIfTrue="1">
      <formula>$B359=""</formula>
    </cfRule>
  </conditionalFormatting>
  <conditionalFormatting sqref="I359:I360">
    <cfRule type="expression" dxfId="7044" priority="5090" stopIfTrue="1">
      <formula>$B359=""</formula>
    </cfRule>
  </conditionalFormatting>
  <conditionalFormatting sqref="I359:I360">
    <cfRule type="expression" dxfId="7043" priority="5089" stopIfTrue="1">
      <formula>$B359=""</formula>
    </cfRule>
  </conditionalFormatting>
  <conditionalFormatting sqref="I359:I360">
    <cfRule type="expression" dxfId="7042" priority="5088" stopIfTrue="1">
      <formula>$B359=""</formula>
    </cfRule>
  </conditionalFormatting>
  <conditionalFormatting sqref="I359:I360">
    <cfRule type="expression" dxfId="7041" priority="5087" stopIfTrue="1">
      <formula>$B359=""</formula>
    </cfRule>
  </conditionalFormatting>
  <conditionalFormatting sqref="I359:I360">
    <cfRule type="expression" dxfId="7040" priority="5086" stopIfTrue="1">
      <formula>$B359=""</formula>
    </cfRule>
  </conditionalFormatting>
  <conditionalFormatting sqref="I359:I360">
    <cfRule type="expression" dxfId="7039" priority="5085" stopIfTrue="1">
      <formula>$B359=""</formula>
    </cfRule>
  </conditionalFormatting>
  <conditionalFormatting sqref="I359:I360">
    <cfRule type="expression" dxfId="7038" priority="5084" stopIfTrue="1">
      <formula>$B359=""</formula>
    </cfRule>
  </conditionalFormatting>
  <conditionalFormatting sqref="I359:I360">
    <cfRule type="expression" dxfId="7037" priority="5083" stopIfTrue="1">
      <formula>$B359=""</formula>
    </cfRule>
  </conditionalFormatting>
  <conditionalFormatting sqref="I359:I360">
    <cfRule type="expression" dxfId="7036" priority="5082" stopIfTrue="1">
      <formula>$B359=""</formula>
    </cfRule>
  </conditionalFormatting>
  <conditionalFormatting sqref="I359:I360">
    <cfRule type="expression" dxfId="7035" priority="5081" stopIfTrue="1">
      <formula>$B359=""</formula>
    </cfRule>
  </conditionalFormatting>
  <conditionalFormatting sqref="I359:I360">
    <cfRule type="expression" dxfId="7034" priority="5080" stopIfTrue="1">
      <formula>$B359=""</formula>
    </cfRule>
  </conditionalFormatting>
  <conditionalFormatting sqref="I359:I360">
    <cfRule type="expression" dxfId="7033" priority="5079" stopIfTrue="1">
      <formula>$B359=""</formula>
    </cfRule>
  </conditionalFormatting>
  <conditionalFormatting sqref="I359:I360">
    <cfRule type="expression" dxfId="7032" priority="5078" stopIfTrue="1">
      <formula>$B359=""</formula>
    </cfRule>
  </conditionalFormatting>
  <conditionalFormatting sqref="I359:I360">
    <cfRule type="expression" dxfId="7031" priority="5077" stopIfTrue="1">
      <formula>$B359=""</formula>
    </cfRule>
  </conditionalFormatting>
  <conditionalFormatting sqref="I364:I369">
    <cfRule type="expression" dxfId="7030" priority="5076" stopIfTrue="1">
      <formula>$B364=""</formula>
    </cfRule>
  </conditionalFormatting>
  <conditionalFormatting sqref="I364:I369">
    <cfRule type="expression" dxfId="7029" priority="5075" stopIfTrue="1">
      <formula>$B364=""</formula>
    </cfRule>
  </conditionalFormatting>
  <conditionalFormatting sqref="I364:I369">
    <cfRule type="expression" dxfId="7028" priority="5074" stopIfTrue="1">
      <formula>$B364=""</formula>
    </cfRule>
  </conditionalFormatting>
  <conditionalFormatting sqref="I370">
    <cfRule type="expression" dxfId="7027" priority="5073" stopIfTrue="1">
      <formula>$B370=""</formula>
    </cfRule>
  </conditionalFormatting>
  <conditionalFormatting sqref="I370">
    <cfRule type="expression" dxfId="7026" priority="5072" stopIfTrue="1">
      <formula>$B370=""</formula>
    </cfRule>
  </conditionalFormatting>
  <conditionalFormatting sqref="I370">
    <cfRule type="expression" dxfId="7025" priority="5071" stopIfTrue="1">
      <formula>$B370=""</formula>
    </cfRule>
  </conditionalFormatting>
  <conditionalFormatting sqref="I370">
    <cfRule type="expression" dxfId="7024" priority="5070" stopIfTrue="1">
      <formula>$B370=""</formula>
    </cfRule>
  </conditionalFormatting>
  <conditionalFormatting sqref="I370">
    <cfRule type="expression" dxfId="7023" priority="5069" stopIfTrue="1">
      <formula>$B370=""</formula>
    </cfRule>
  </conditionalFormatting>
  <conditionalFormatting sqref="I370">
    <cfRule type="expression" dxfId="7022" priority="5068" stopIfTrue="1">
      <formula>$B370=""</formula>
    </cfRule>
  </conditionalFormatting>
  <conditionalFormatting sqref="I374:I377">
    <cfRule type="expression" dxfId="7021" priority="5067" stopIfTrue="1">
      <formula>$B374=""</formula>
    </cfRule>
  </conditionalFormatting>
  <conditionalFormatting sqref="I374:I377">
    <cfRule type="expression" dxfId="7020" priority="5066" stopIfTrue="1">
      <formula>$B374=""</formula>
    </cfRule>
  </conditionalFormatting>
  <conditionalFormatting sqref="I374:I377">
    <cfRule type="expression" dxfId="7019" priority="5065" stopIfTrue="1">
      <formula>$B374=""</formula>
    </cfRule>
  </conditionalFormatting>
  <conditionalFormatting sqref="I374:I377">
    <cfRule type="expression" dxfId="7018" priority="5064" stopIfTrue="1">
      <formula>$B374=""</formula>
    </cfRule>
  </conditionalFormatting>
  <conditionalFormatting sqref="I374:I377">
    <cfRule type="expression" dxfId="7017" priority="5063" stopIfTrue="1">
      <formula>$B374=""</formula>
    </cfRule>
  </conditionalFormatting>
  <conditionalFormatting sqref="I385:I387">
    <cfRule type="expression" dxfId="7016" priority="5062" stopIfTrue="1">
      <formula>$B385=""</formula>
    </cfRule>
  </conditionalFormatting>
  <conditionalFormatting sqref="I385:I387">
    <cfRule type="expression" dxfId="7015" priority="5061" stopIfTrue="1">
      <formula>$B385=""</formula>
    </cfRule>
  </conditionalFormatting>
  <conditionalFormatting sqref="I385:I387">
    <cfRule type="expression" dxfId="7014" priority="5060" stopIfTrue="1">
      <formula>$B385=""</formula>
    </cfRule>
  </conditionalFormatting>
  <conditionalFormatting sqref="I385:I387">
    <cfRule type="expression" dxfId="7013" priority="5059" stopIfTrue="1">
      <formula>$B385=""</formula>
    </cfRule>
  </conditionalFormatting>
  <conditionalFormatting sqref="I385:I387">
    <cfRule type="expression" dxfId="7012" priority="5058" stopIfTrue="1">
      <formula>$B385=""</formula>
    </cfRule>
  </conditionalFormatting>
  <conditionalFormatting sqref="I385:I387">
    <cfRule type="expression" dxfId="7011" priority="5057" stopIfTrue="1">
      <formula>$B385=""</formula>
    </cfRule>
  </conditionalFormatting>
  <conditionalFormatting sqref="I385:I387">
    <cfRule type="expression" dxfId="7010" priority="5056" stopIfTrue="1">
      <formula>$B385=""</formula>
    </cfRule>
  </conditionalFormatting>
  <conditionalFormatting sqref="I385:I387">
    <cfRule type="expression" dxfId="7009" priority="5055" stopIfTrue="1">
      <formula>$B385=""</formula>
    </cfRule>
  </conditionalFormatting>
  <conditionalFormatting sqref="I385:I387">
    <cfRule type="expression" dxfId="7008" priority="5054" stopIfTrue="1">
      <formula>$B385=""</formula>
    </cfRule>
  </conditionalFormatting>
  <conditionalFormatting sqref="I385:I387">
    <cfRule type="expression" dxfId="7007" priority="5053" stopIfTrue="1">
      <formula>$B385=""</formula>
    </cfRule>
  </conditionalFormatting>
  <conditionalFormatting sqref="I385:I387">
    <cfRule type="expression" dxfId="7006" priority="5052" stopIfTrue="1">
      <formula>$B385=""</formula>
    </cfRule>
  </conditionalFormatting>
  <conditionalFormatting sqref="I385:I387">
    <cfRule type="expression" dxfId="7005" priority="5051" stopIfTrue="1">
      <formula>$B385=""</formula>
    </cfRule>
  </conditionalFormatting>
  <conditionalFormatting sqref="I385:I387">
    <cfRule type="expression" dxfId="7004" priority="5050" stopIfTrue="1">
      <formula>$B385=""</formula>
    </cfRule>
  </conditionalFormatting>
  <conditionalFormatting sqref="I385:I387">
    <cfRule type="expression" dxfId="7003" priority="5049" stopIfTrue="1">
      <formula>$B385=""</formula>
    </cfRule>
  </conditionalFormatting>
  <conditionalFormatting sqref="I385:I387">
    <cfRule type="expression" dxfId="7002" priority="5048" stopIfTrue="1">
      <formula>$B385=""</formula>
    </cfRule>
  </conditionalFormatting>
  <conditionalFormatting sqref="I385:I387">
    <cfRule type="expression" dxfId="7001" priority="5047" stopIfTrue="1">
      <formula>$B385=""</formula>
    </cfRule>
  </conditionalFormatting>
  <conditionalFormatting sqref="I385:I387">
    <cfRule type="expression" dxfId="7000" priority="5046" stopIfTrue="1">
      <formula>$B385=""</formula>
    </cfRule>
  </conditionalFormatting>
  <conditionalFormatting sqref="I385:I387">
    <cfRule type="expression" dxfId="6999" priority="5045" stopIfTrue="1">
      <formula>$B385=""</formula>
    </cfRule>
  </conditionalFormatting>
  <conditionalFormatting sqref="I385:I387">
    <cfRule type="expression" dxfId="6998" priority="5044" stopIfTrue="1">
      <formula>$B385=""</formula>
    </cfRule>
  </conditionalFormatting>
  <conditionalFormatting sqref="I385:I387">
    <cfRule type="expression" dxfId="6997" priority="5043" stopIfTrue="1">
      <formula>$B385=""</formula>
    </cfRule>
  </conditionalFormatting>
  <conditionalFormatting sqref="I385:I387">
    <cfRule type="expression" dxfId="6996" priority="5042" stopIfTrue="1">
      <formula>$B385=""</formula>
    </cfRule>
  </conditionalFormatting>
  <conditionalFormatting sqref="I385:I387">
    <cfRule type="expression" dxfId="6995" priority="5041" stopIfTrue="1">
      <formula>$B385=""</formula>
    </cfRule>
  </conditionalFormatting>
  <conditionalFormatting sqref="I385:I387">
    <cfRule type="expression" dxfId="6994" priority="5040" stopIfTrue="1">
      <formula>$B385=""</formula>
    </cfRule>
  </conditionalFormatting>
  <conditionalFormatting sqref="I385:I387">
    <cfRule type="expression" dxfId="6993" priority="5039" stopIfTrue="1">
      <formula>$B385=""</formula>
    </cfRule>
  </conditionalFormatting>
  <conditionalFormatting sqref="I385:I387">
    <cfRule type="expression" dxfId="6992" priority="5038" stopIfTrue="1">
      <formula>$B385=""</formula>
    </cfRule>
  </conditionalFormatting>
  <conditionalFormatting sqref="I385:I387">
    <cfRule type="expression" dxfId="6991" priority="5037" stopIfTrue="1">
      <formula>$B385=""</formula>
    </cfRule>
  </conditionalFormatting>
  <conditionalFormatting sqref="I385:I387">
    <cfRule type="expression" dxfId="6990" priority="5036" stopIfTrue="1">
      <formula>$B385=""</formula>
    </cfRule>
  </conditionalFormatting>
  <conditionalFormatting sqref="I385:I387">
    <cfRule type="expression" dxfId="6989" priority="5035" stopIfTrue="1">
      <formula>$B385=""</formula>
    </cfRule>
  </conditionalFormatting>
  <conditionalFormatting sqref="I385:I387">
    <cfRule type="expression" dxfId="6988" priority="5034" stopIfTrue="1">
      <formula>$B385=""</formula>
    </cfRule>
  </conditionalFormatting>
  <conditionalFormatting sqref="I385:I387">
    <cfRule type="expression" dxfId="6987" priority="5033" stopIfTrue="1">
      <formula>$B385=""</formula>
    </cfRule>
  </conditionalFormatting>
  <conditionalFormatting sqref="I385:I387">
    <cfRule type="expression" dxfId="6986" priority="5032" stopIfTrue="1">
      <formula>$B385=""</formula>
    </cfRule>
  </conditionalFormatting>
  <conditionalFormatting sqref="I385:I387">
    <cfRule type="expression" dxfId="6985" priority="5031" stopIfTrue="1">
      <formula>$B385=""</formula>
    </cfRule>
  </conditionalFormatting>
  <conditionalFormatting sqref="I385:I387">
    <cfRule type="expression" dxfId="6984" priority="5030" stopIfTrue="1">
      <formula>$B385=""</formula>
    </cfRule>
  </conditionalFormatting>
  <conditionalFormatting sqref="I385:I387">
    <cfRule type="expression" dxfId="6983" priority="5029" stopIfTrue="1">
      <formula>$B385=""</formula>
    </cfRule>
  </conditionalFormatting>
  <conditionalFormatting sqref="I385:I387">
    <cfRule type="expression" dxfId="6982" priority="5028" stopIfTrue="1">
      <formula>$B385=""</formula>
    </cfRule>
  </conditionalFormatting>
  <conditionalFormatting sqref="I385:I387">
    <cfRule type="expression" dxfId="6981" priority="5027" stopIfTrue="1">
      <formula>$B385=""</formula>
    </cfRule>
  </conditionalFormatting>
  <conditionalFormatting sqref="I385:I387">
    <cfRule type="expression" dxfId="6980" priority="5026" stopIfTrue="1">
      <formula>$B385=""</formula>
    </cfRule>
  </conditionalFormatting>
  <conditionalFormatting sqref="I385:I387">
    <cfRule type="expression" dxfId="6979" priority="5025" stopIfTrue="1">
      <formula>$B385=""</formula>
    </cfRule>
  </conditionalFormatting>
  <conditionalFormatting sqref="I385:I387">
    <cfRule type="expression" dxfId="6978" priority="5024" stopIfTrue="1">
      <formula>$B385=""</formula>
    </cfRule>
  </conditionalFormatting>
  <conditionalFormatting sqref="I385:I387">
    <cfRule type="expression" dxfId="6977" priority="5023" stopIfTrue="1">
      <formula>$B385=""</formula>
    </cfRule>
  </conditionalFormatting>
  <conditionalFormatting sqref="I385:I387">
    <cfRule type="expression" dxfId="6976" priority="5022" stopIfTrue="1">
      <formula>$B385=""</formula>
    </cfRule>
  </conditionalFormatting>
  <conditionalFormatting sqref="I385:I387">
    <cfRule type="expression" dxfId="6975" priority="5021" stopIfTrue="1">
      <formula>$B385=""</formula>
    </cfRule>
  </conditionalFormatting>
  <conditionalFormatting sqref="I385:I387">
    <cfRule type="expression" dxfId="6974" priority="5020" stopIfTrue="1">
      <formula>$B385=""</formula>
    </cfRule>
  </conditionalFormatting>
  <conditionalFormatting sqref="I385:I387">
    <cfRule type="expression" dxfId="6973" priority="5019" stopIfTrue="1">
      <formula>$B385=""</formula>
    </cfRule>
  </conditionalFormatting>
  <conditionalFormatting sqref="I385:I387">
    <cfRule type="expression" dxfId="6972" priority="5018" stopIfTrue="1">
      <formula>$B385=""</formula>
    </cfRule>
  </conditionalFormatting>
  <conditionalFormatting sqref="I385:I387">
    <cfRule type="expression" dxfId="6971" priority="5017" stopIfTrue="1">
      <formula>$B385=""</formula>
    </cfRule>
  </conditionalFormatting>
  <conditionalFormatting sqref="I385:I387">
    <cfRule type="expression" dxfId="6970" priority="5016" stopIfTrue="1">
      <formula>$B385=""</formula>
    </cfRule>
  </conditionalFormatting>
  <conditionalFormatting sqref="I385:I387">
    <cfRule type="expression" dxfId="6969" priority="5015" stopIfTrue="1">
      <formula>$B385=""</formula>
    </cfRule>
  </conditionalFormatting>
  <conditionalFormatting sqref="I385:I387">
    <cfRule type="expression" dxfId="6968" priority="5014" stopIfTrue="1">
      <formula>$B385=""</formula>
    </cfRule>
  </conditionalFormatting>
  <conditionalFormatting sqref="I385:I387">
    <cfRule type="expression" dxfId="6967" priority="5013" stopIfTrue="1">
      <formula>$B385=""</formula>
    </cfRule>
  </conditionalFormatting>
  <conditionalFormatting sqref="I385:I387">
    <cfRule type="expression" dxfId="6966" priority="5012" stopIfTrue="1">
      <formula>$B385=""</formula>
    </cfRule>
  </conditionalFormatting>
  <conditionalFormatting sqref="I385:I387">
    <cfRule type="expression" dxfId="6965" priority="5011" stopIfTrue="1">
      <formula>$B385=""</formula>
    </cfRule>
  </conditionalFormatting>
  <conditionalFormatting sqref="I385:I387">
    <cfRule type="expression" dxfId="6964" priority="5010" stopIfTrue="1">
      <formula>$B385=""</formula>
    </cfRule>
  </conditionalFormatting>
  <conditionalFormatting sqref="I385:I387">
    <cfRule type="expression" dxfId="6963" priority="5009" stopIfTrue="1">
      <formula>$B385=""</formula>
    </cfRule>
  </conditionalFormatting>
  <conditionalFormatting sqref="I385:I387">
    <cfRule type="expression" dxfId="6962" priority="5008" stopIfTrue="1">
      <formula>$B385=""</formula>
    </cfRule>
  </conditionalFormatting>
  <conditionalFormatting sqref="I385:I387">
    <cfRule type="expression" dxfId="6961" priority="5007" stopIfTrue="1">
      <formula>$B385=""</formula>
    </cfRule>
  </conditionalFormatting>
  <conditionalFormatting sqref="I385:I387">
    <cfRule type="expression" dxfId="6960" priority="5006" stopIfTrue="1">
      <formula>$B385=""</formula>
    </cfRule>
  </conditionalFormatting>
  <conditionalFormatting sqref="I385:I387">
    <cfRule type="expression" dxfId="6959" priority="5005" stopIfTrue="1">
      <formula>$B385=""</formula>
    </cfRule>
  </conditionalFormatting>
  <conditionalFormatting sqref="I385:I387">
    <cfRule type="expression" dxfId="6958" priority="5004" stopIfTrue="1">
      <formula>$B385=""</formula>
    </cfRule>
  </conditionalFormatting>
  <conditionalFormatting sqref="I385:I387">
    <cfRule type="expression" dxfId="6957" priority="5003" stopIfTrue="1">
      <formula>$B385=""</formula>
    </cfRule>
  </conditionalFormatting>
  <conditionalFormatting sqref="I385:I387">
    <cfRule type="expression" dxfId="6956" priority="5002" stopIfTrue="1">
      <formula>$B385=""</formula>
    </cfRule>
  </conditionalFormatting>
  <conditionalFormatting sqref="I385:I387">
    <cfRule type="expression" dxfId="6955" priority="5001" stopIfTrue="1">
      <formula>$B385=""</formula>
    </cfRule>
  </conditionalFormatting>
  <conditionalFormatting sqref="I385:I387">
    <cfRule type="expression" dxfId="6954" priority="5000" stopIfTrue="1">
      <formula>$B385=""</formula>
    </cfRule>
  </conditionalFormatting>
  <conditionalFormatting sqref="I385:I387">
    <cfRule type="expression" dxfId="6953" priority="4999" stopIfTrue="1">
      <formula>$B385=""</formula>
    </cfRule>
  </conditionalFormatting>
  <conditionalFormatting sqref="I385:I387">
    <cfRule type="expression" dxfId="6952" priority="4998" stopIfTrue="1">
      <formula>$B385=""</formula>
    </cfRule>
  </conditionalFormatting>
  <conditionalFormatting sqref="I385:I387">
    <cfRule type="expression" dxfId="6951" priority="4997" stopIfTrue="1">
      <formula>$B385=""</formula>
    </cfRule>
  </conditionalFormatting>
  <conditionalFormatting sqref="I385:I387">
    <cfRule type="expression" dxfId="6950" priority="4996" stopIfTrue="1">
      <formula>$B385=""</formula>
    </cfRule>
  </conditionalFormatting>
  <conditionalFormatting sqref="I385:I387">
    <cfRule type="expression" dxfId="6949" priority="4995" stopIfTrue="1">
      <formula>$B385=""</formula>
    </cfRule>
  </conditionalFormatting>
  <conditionalFormatting sqref="I385:I387">
    <cfRule type="expression" dxfId="6948" priority="4994" stopIfTrue="1">
      <formula>$B385=""</formula>
    </cfRule>
  </conditionalFormatting>
  <conditionalFormatting sqref="I385:I387">
    <cfRule type="expression" dxfId="6947" priority="4993" stopIfTrue="1">
      <formula>$B385=""</formula>
    </cfRule>
  </conditionalFormatting>
  <conditionalFormatting sqref="I385:I387">
    <cfRule type="expression" dxfId="6946" priority="4992" stopIfTrue="1">
      <formula>$B385=""</formula>
    </cfRule>
  </conditionalFormatting>
  <conditionalFormatting sqref="I385:I387">
    <cfRule type="expression" dxfId="6945" priority="4991" stopIfTrue="1">
      <formula>$B385=""</formula>
    </cfRule>
  </conditionalFormatting>
  <conditionalFormatting sqref="I385:I387">
    <cfRule type="expression" dxfId="6944" priority="4990" stopIfTrue="1">
      <formula>$B385=""</formula>
    </cfRule>
  </conditionalFormatting>
  <conditionalFormatting sqref="I385:I387">
    <cfRule type="expression" dxfId="6943" priority="4989" stopIfTrue="1">
      <formula>$B385=""</formula>
    </cfRule>
  </conditionalFormatting>
  <conditionalFormatting sqref="I385:I387">
    <cfRule type="expression" dxfId="6942" priority="4988" stopIfTrue="1">
      <formula>$B385=""</formula>
    </cfRule>
  </conditionalFormatting>
  <conditionalFormatting sqref="I385:I387">
    <cfRule type="expression" dxfId="6941" priority="4987" stopIfTrue="1">
      <formula>$B385=""</formula>
    </cfRule>
  </conditionalFormatting>
  <conditionalFormatting sqref="I385:I387">
    <cfRule type="expression" dxfId="6940" priority="4986" stopIfTrue="1">
      <formula>$B385=""</formula>
    </cfRule>
  </conditionalFormatting>
  <conditionalFormatting sqref="I385:I387">
    <cfRule type="expression" dxfId="6939" priority="4985" stopIfTrue="1">
      <formula>$B385=""</formula>
    </cfRule>
  </conditionalFormatting>
  <conditionalFormatting sqref="I385:I387">
    <cfRule type="expression" dxfId="6938" priority="4984" stopIfTrue="1">
      <formula>$B385=""</formula>
    </cfRule>
  </conditionalFormatting>
  <conditionalFormatting sqref="I389:I393 I397">
    <cfRule type="expression" dxfId="6937" priority="4983" stopIfTrue="1">
      <formula>$B389=""</formula>
    </cfRule>
  </conditionalFormatting>
  <conditionalFormatting sqref="I389:I393 I397">
    <cfRule type="expression" dxfId="6936" priority="4982" stopIfTrue="1">
      <formula>$B389=""</formula>
    </cfRule>
  </conditionalFormatting>
  <conditionalFormatting sqref="I389:I393 I397">
    <cfRule type="expression" dxfId="6935" priority="4981" stopIfTrue="1">
      <formula>$B389=""</formula>
    </cfRule>
  </conditionalFormatting>
  <conditionalFormatting sqref="I389:I393 I397">
    <cfRule type="expression" dxfId="6934" priority="4980" stopIfTrue="1">
      <formula>$B389=""</formula>
    </cfRule>
  </conditionalFormatting>
  <conditionalFormatting sqref="I389:I393 I397">
    <cfRule type="expression" dxfId="6933" priority="4979" stopIfTrue="1">
      <formula>$B389=""</formula>
    </cfRule>
  </conditionalFormatting>
  <conditionalFormatting sqref="I389:I393 I397">
    <cfRule type="expression" dxfId="6932" priority="4978" stopIfTrue="1">
      <formula>$B389=""</formula>
    </cfRule>
  </conditionalFormatting>
  <conditionalFormatting sqref="I389:I393 I397">
    <cfRule type="expression" dxfId="6931" priority="4977" stopIfTrue="1">
      <formula>$B389=""</formula>
    </cfRule>
  </conditionalFormatting>
  <conditionalFormatting sqref="I389:I393 I397">
    <cfRule type="expression" dxfId="6930" priority="4976" stopIfTrue="1">
      <formula>$B389=""</formula>
    </cfRule>
  </conditionalFormatting>
  <conditionalFormatting sqref="I389:I393 I397">
    <cfRule type="expression" dxfId="6929" priority="4975" stopIfTrue="1">
      <formula>$B389=""</formula>
    </cfRule>
  </conditionalFormatting>
  <conditionalFormatting sqref="I389:I393 I397">
    <cfRule type="expression" dxfId="6928" priority="4974" stopIfTrue="1">
      <formula>$B389=""</formula>
    </cfRule>
  </conditionalFormatting>
  <conditionalFormatting sqref="I389:I393 I397">
    <cfRule type="expression" dxfId="6927" priority="4973" stopIfTrue="1">
      <formula>$B389=""</formula>
    </cfRule>
  </conditionalFormatting>
  <conditionalFormatting sqref="I389:I393 I397">
    <cfRule type="expression" dxfId="6926" priority="4972" stopIfTrue="1">
      <formula>$B389=""</formula>
    </cfRule>
  </conditionalFormatting>
  <conditionalFormatting sqref="I389:I393 I397">
    <cfRule type="expression" dxfId="6925" priority="4971" stopIfTrue="1">
      <formula>$B389=""</formula>
    </cfRule>
  </conditionalFormatting>
  <conditionalFormatting sqref="I389:I393 I397">
    <cfRule type="expression" dxfId="6924" priority="4970" stopIfTrue="1">
      <formula>$B389=""</formula>
    </cfRule>
  </conditionalFormatting>
  <conditionalFormatting sqref="I389:I393 I397">
    <cfRule type="expression" dxfId="6923" priority="4969" stopIfTrue="1">
      <formula>$B389=""</formula>
    </cfRule>
  </conditionalFormatting>
  <conditionalFormatting sqref="I389:I393 I397">
    <cfRule type="expression" dxfId="6922" priority="4968" stopIfTrue="1">
      <formula>$B389=""</formula>
    </cfRule>
  </conditionalFormatting>
  <conditionalFormatting sqref="I389:I393 I397">
    <cfRule type="expression" dxfId="6921" priority="4967" stopIfTrue="1">
      <formula>$B389=""</formula>
    </cfRule>
  </conditionalFormatting>
  <conditionalFormatting sqref="I389:I393 I397">
    <cfRule type="expression" dxfId="6920" priority="4966" stopIfTrue="1">
      <formula>$B389=""</formula>
    </cfRule>
  </conditionalFormatting>
  <conditionalFormatting sqref="I389:I393 I397">
    <cfRule type="expression" dxfId="6919" priority="4965" stopIfTrue="1">
      <formula>$B389=""</formula>
    </cfRule>
  </conditionalFormatting>
  <conditionalFormatting sqref="I389:I393 I397">
    <cfRule type="expression" dxfId="6918" priority="4964" stopIfTrue="1">
      <formula>$B389=""</formula>
    </cfRule>
  </conditionalFormatting>
  <conditionalFormatting sqref="I389:I393 I397">
    <cfRule type="expression" dxfId="6917" priority="4963" stopIfTrue="1">
      <formula>$B389=""</formula>
    </cfRule>
  </conditionalFormatting>
  <conditionalFormatting sqref="I389:I393 I397">
    <cfRule type="expression" dxfId="6916" priority="4962" stopIfTrue="1">
      <formula>$B389=""</formula>
    </cfRule>
  </conditionalFormatting>
  <conditionalFormatting sqref="I389:I393 I397">
    <cfRule type="expression" dxfId="6915" priority="4961" stopIfTrue="1">
      <formula>$B389=""</formula>
    </cfRule>
  </conditionalFormatting>
  <conditionalFormatting sqref="I389:I393 I397">
    <cfRule type="expression" dxfId="6914" priority="4960" stopIfTrue="1">
      <formula>$B389=""</formula>
    </cfRule>
  </conditionalFormatting>
  <conditionalFormatting sqref="I389:I393 I397">
    <cfRule type="expression" dxfId="6913" priority="4959" stopIfTrue="1">
      <formula>$B389=""</formula>
    </cfRule>
  </conditionalFormatting>
  <conditionalFormatting sqref="I389:I393 I397">
    <cfRule type="expression" dxfId="6912" priority="4958" stopIfTrue="1">
      <formula>$B389=""</formula>
    </cfRule>
  </conditionalFormatting>
  <conditionalFormatting sqref="I389:I393 I397">
    <cfRule type="expression" dxfId="6911" priority="4957" stopIfTrue="1">
      <formula>$B389=""</formula>
    </cfRule>
  </conditionalFormatting>
  <conditionalFormatting sqref="I394:I395">
    <cfRule type="expression" dxfId="6910" priority="4956" stopIfTrue="1">
      <formula>$B394=""</formula>
    </cfRule>
  </conditionalFormatting>
  <conditionalFormatting sqref="I394:I395">
    <cfRule type="expression" dxfId="6909" priority="4955" stopIfTrue="1">
      <formula>$B394=""</formula>
    </cfRule>
  </conditionalFormatting>
  <conditionalFormatting sqref="I394:I395">
    <cfRule type="expression" dxfId="6908" priority="4954" stopIfTrue="1">
      <formula>$B394=""</formula>
    </cfRule>
  </conditionalFormatting>
  <conditionalFormatting sqref="I394:I395">
    <cfRule type="expression" dxfId="6907" priority="4953" stopIfTrue="1">
      <formula>$B394=""</formula>
    </cfRule>
  </conditionalFormatting>
  <conditionalFormatting sqref="I394:I395">
    <cfRule type="expression" dxfId="6906" priority="4952" stopIfTrue="1">
      <formula>$B394=""</formula>
    </cfRule>
  </conditionalFormatting>
  <conditionalFormatting sqref="I394:I395">
    <cfRule type="expression" dxfId="6905" priority="4951" stopIfTrue="1">
      <formula>$B394=""</formula>
    </cfRule>
  </conditionalFormatting>
  <conditionalFormatting sqref="I394:I395">
    <cfRule type="expression" dxfId="6904" priority="4950" stopIfTrue="1">
      <formula>$B394=""</formula>
    </cfRule>
  </conditionalFormatting>
  <conditionalFormatting sqref="I394:I395">
    <cfRule type="expression" dxfId="6903" priority="4949" stopIfTrue="1">
      <formula>$B394=""</formula>
    </cfRule>
  </conditionalFormatting>
  <conditionalFormatting sqref="I394:I395">
    <cfRule type="expression" dxfId="6902" priority="4948" stopIfTrue="1">
      <formula>$B394=""</formula>
    </cfRule>
  </conditionalFormatting>
  <conditionalFormatting sqref="I394:I395">
    <cfRule type="expression" dxfId="6901" priority="4947" stopIfTrue="1">
      <formula>$B394=""</formula>
    </cfRule>
  </conditionalFormatting>
  <conditionalFormatting sqref="I394:I395">
    <cfRule type="expression" dxfId="6900" priority="4946" stopIfTrue="1">
      <formula>$B394=""</formula>
    </cfRule>
  </conditionalFormatting>
  <conditionalFormatting sqref="I394:I395">
    <cfRule type="expression" dxfId="6899" priority="4945" stopIfTrue="1">
      <formula>$B394=""</formula>
    </cfRule>
  </conditionalFormatting>
  <conditionalFormatting sqref="I394:I395">
    <cfRule type="expression" dxfId="6898" priority="4944" stopIfTrue="1">
      <formula>$B394=""</formula>
    </cfRule>
  </conditionalFormatting>
  <conditionalFormatting sqref="I394:I395">
    <cfRule type="expression" dxfId="6897" priority="4943" stopIfTrue="1">
      <formula>$B394=""</formula>
    </cfRule>
  </conditionalFormatting>
  <conditionalFormatting sqref="I394:I395">
    <cfRule type="expression" dxfId="6896" priority="4942" stopIfTrue="1">
      <formula>$B394=""</formula>
    </cfRule>
  </conditionalFormatting>
  <conditionalFormatting sqref="I394:I395">
    <cfRule type="expression" dxfId="6895" priority="4941" stopIfTrue="1">
      <formula>$B394=""</formula>
    </cfRule>
  </conditionalFormatting>
  <conditionalFormatting sqref="I394:I395">
    <cfRule type="expression" dxfId="6894" priority="4940" stopIfTrue="1">
      <formula>$B394=""</formula>
    </cfRule>
  </conditionalFormatting>
  <conditionalFormatting sqref="I394:I395">
    <cfRule type="expression" dxfId="6893" priority="4939" stopIfTrue="1">
      <formula>$B394=""</formula>
    </cfRule>
  </conditionalFormatting>
  <conditionalFormatting sqref="I394:I395">
    <cfRule type="expression" dxfId="6892" priority="4938" stopIfTrue="1">
      <formula>$B394=""</formula>
    </cfRule>
  </conditionalFormatting>
  <conditionalFormatting sqref="I394:I395">
    <cfRule type="expression" dxfId="6891" priority="4937" stopIfTrue="1">
      <formula>$B394=""</formula>
    </cfRule>
  </conditionalFormatting>
  <conditionalFormatting sqref="I394:I395">
    <cfRule type="expression" dxfId="6890" priority="4936" stopIfTrue="1">
      <formula>$B394=""</formula>
    </cfRule>
  </conditionalFormatting>
  <conditionalFormatting sqref="I394:I395">
    <cfRule type="expression" dxfId="6889" priority="4935" stopIfTrue="1">
      <formula>$B394=""</formula>
    </cfRule>
  </conditionalFormatting>
  <conditionalFormatting sqref="I394:I395">
    <cfRule type="expression" dxfId="6888" priority="4934" stopIfTrue="1">
      <formula>$B394=""</formula>
    </cfRule>
  </conditionalFormatting>
  <conditionalFormatting sqref="I394:I395">
    <cfRule type="expression" dxfId="6887" priority="4933" stopIfTrue="1">
      <formula>$B394=""</formula>
    </cfRule>
  </conditionalFormatting>
  <conditionalFormatting sqref="I394:I395">
    <cfRule type="expression" dxfId="6886" priority="4932" stopIfTrue="1">
      <formula>$B394=""</formula>
    </cfRule>
  </conditionalFormatting>
  <conditionalFormatting sqref="I394:I395">
    <cfRule type="expression" dxfId="6885" priority="4931" stopIfTrue="1">
      <formula>$B394=""</formula>
    </cfRule>
  </conditionalFormatting>
  <conditionalFormatting sqref="I394:I395">
    <cfRule type="expression" dxfId="6884" priority="4930" stopIfTrue="1">
      <formula>$B394=""</formula>
    </cfRule>
  </conditionalFormatting>
  <conditionalFormatting sqref="I394:I395">
    <cfRule type="expression" dxfId="6883" priority="4929" stopIfTrue="1">
      <formula>$B394=""</formula>
    </cfRule>
  </conditionalFormatting>
  <conditionalFormatting sqref="I394:I395">
    <cfRule type="expression" dxfId="6882" priority="4928" stopIfTrue="1">
      <formula>$B394=""</formula>
    </cfRule>
  </conditionalFormatting>
  <conditionalFormatting sqref="I394:I395">
    <cfRule type="expression" dxfId="6881" priority="4927" stopIfTrue="1">
      <formula>$B394=""</formula>
    </cfRule>
  </conditionalFormatting>
  <conditionalFormatting sqref="I394:I395">
    <cfRule type="expression" dxfId="6880" priority="4926" stopIfTrue="1">
      <formula>$B394=""</formula>
    </cfRule>
  </conditionalFormatting>
  <conditionalFormatting sqref="I394:I395">
    <cfRule type="expression" dxfId="6879" priority="4925" stopIfTrue="1">
      <formula>$B394=""</formula>
    </cfRule>
  </conditionalFormatting>
  <conditionalFormatting sqref="I427">
    <cfRule type="expression" dxfId="6878" priority="4924" stopIfTrue="1">
      <formula>$B427=""</formula>
    </cfRule>
  </conditionalFormatting>
  <conditionalFormatting sqref="I427">
    <cfRule type="expression" dxfId="6877" priority="4923" stopIfTrue="1">
      <formula>$B427=""</formula>
    </cfRule>
  </conditionalFormatting>
  <conditionalFormatting sqref="I427">
    <cfRule type="expression" dxfId="6876" priority="4922" stopIfTrue="1">
      <formula>$B427=""</formula>
    </cfRule>
  </conditionalFormatting>
  <conditionalFormatting sqref="I427">
    <cfRule type="expression" dxfId="6875" priority="4921" stopIfTrue="1">
      <formula>$B427=""</formula>
    </cfRule>
  </conditionalFormatting>
  <conditionalFormatting sqref="I427">
    <cfRule type="expression" dxfId="6874" priority="4920" stopIfTrue="1">
      <formula>$B427=""</formula>
    </cfRule>
  </conditionalFormatting>
  <conditionalFormatting sqref="I427">
    <cfRule type="expression" dxfId="6873" priority="4919" stopIfTrue="1">
      <formula>$B427=""</formula>
    </cfRule>
  </conditionalFormatting>
  <conditionalFormatting sqref="I427">
    <cfRule type="expression" dxfId="6872" priority="4918" stopIfTrue="1">
      <formula>$B427=""</formula>
    </cfRule>
  </conditionalFormatting>
  <conditionalFormatting sqref="I427">
    <cfRule type="expression" dxfId="6871" priority="4917" stopIfTrue="1">
      <formula>$B427=""</formula>
    </cfRule>
  </conditionalFormatting>
  <conditionalFormatting sqref="I427">
    <cfRule type="expression" dxfId="6870" priority="4916" stopIfTrue="1">
      <formula>$B427=""</formula>
    </cfRule>
  </conditionalFormatting>
  <conditionalFormatting sqref="I427">
    <cfRule type="expression" dxfId="6869" priority="4915" stopIfTrue="1">
      <formula>$B427=""</formula>
    </cfRule>
  </conditionalFormatting>
  <conditionalFormatting sqref="I427">
    <cfRule type="expression" dxfId="6868" priority="4914" stopIfTrue="1">
      <formula>$B427=""</formula>
    </cfRule>
  </conditionalFormatting>
  <conditionalFormatting sqref="I427">
    <cfRule type="expression" dxfId="6867" priority="4913" stopIfTrue="1">
      <formula>$B427=""</formula>
    </cfRule>
  </conditionalFormatting>
  <conditionalFormatting sqref="I427">
    <cfRule type="expression" dxfId="6866" priority="4912" stopIfTrue="1">
      <formula>$B427=""</formula>
    </cfRule>
  </conditionalFormatting>
  <conditionalFormatting sqref="I427">
    <cfRule type="expression" dxfId="6865" priority="4911" stopIfTrue="1">
      <formula>$B427=""</formula>
    </cfRule>
  </conditionalFormatting>
  <conditionalFormatting sqref="I427">
    <cfRule type="expression" dxfId="6864" priority="4910" stopIfTrue="1">
      <formula>$B427=""</formula>
    </cfRule>
  </conditionalFormatting>
  <conditionalFormatting sqref="I427">
    <cfRule type="expression" dxfId="6863" priority="4909" stopIfTrue="1">
      <formula>$B427=""</formula>
    </cfRule>
  </conditionalFormatting>
  <conditionalFormatting sqref="I427">
    <cfRule type="expression" dxfId="6862" priority="4908" stopIfTrue="1">
      <formula>$B427=""</formula>
    </cfRule>
  </conditionalFormatting>
  <conditionalFormatting sqref="I427">
    <cfRule type="expression" dxfId="6861" priority="4907" stopIfTrue="1">
      <formula>$B427=""</formula>
    </cfRule>
  </conditionalFormatting>
  <conditionalFormatting sqref="I427">
    <cfRule type="expression" dxfId="6860" priority="4906" stopIfTrue="1">
      <formula>$B427=""</formula>
    </cfRule>
  </conditionalFormatting>
  <conditionalFormatting sqref="I427">
    <cfRule type="expression" dxfId="6859" priority="4905" stopIfTrue="1">
      <formula>$B427=""</formula>
    </cfRule>
  </conditionalFormatting>
  <conditionalFormatting sqref="I427">
    <cfRule type="expression" dxfId="6858" priority="4904" stopIfTrue="1">
      <formula>$B427=""</formula>
    </cfRule>
  </conditionalFormatting>
  <conditionalFormatting sqref="I427">
    <cfRule type="expression" dxfId="6857" priority="4903" stopIfTrue="1">
      <formula>$B427=""</formula>
    </cfRule>
  </conditionalFormatting>
  <conditionalFormatting sqref="I427">
    <cfRule type="expression" dxfId="6856" priority="4902" stopIfTrue="1">
      <formula>$B427=""</formula>
    </cfRule>
  </conditionalFormatting>
  <conditionalFormatting sqref="I427">
    <cfRule type="expression" dxfId="6855" priority="4901" stopIfTrue="1">
      <formula>$B427=""</formula>
    </cfRule>
  </conditionalFormatting>
  <conditionalFormatting sqref="I427">
    <cfRule type="expression" dxfId="6854" priority="4900" stopIfTrue="1">
      <formula>$B427=""</formula>
    </cfRule>
  </conditionalFormatting>
  <conditionalFormatting sqref="I427">
    <cfRule type="expression" dxfId="6853" priority="4899" stopIfTrue="1">
      <formula>$B427=""</formula>
    </cfRule>
  </conditionalFormatting>
  <conditionalFormatting sqref="I427">
    <cfRule type="expression" dxfId="6852" priority="4898" stopIfTrue="1">
      <formula>$B427=""</formula>
    </cfRule>
  </conditionalFormatting>
  <conditionalFormatting sqref="I427">
    <cfRule type="expression" dxfId="6851" priority="4897" stopIfTrue="1">
      <formula>$B427=""</formula>
    </cfRule>
  </conditionalFormatting>
  <conditionalFormatting sqref="I427">
    <cfRule type="expression" dxfId="6850" priority="4896" stopIfTrue="1">
      <formula>$B427=""</formula>
    </cfRule>
  </conditionalFormatting>
  <conditionalFormatting sqref="I427">
    <cfRule type="expression" dxfId="6849" priority="4895" stopIfTrue="1">
      <formula>$B427=""</formula>
    </cfRule>
  </conditionalFormatting>
  <conditionalFormatting sqref="I427">
    <cfRule type="expression" dxfId="6848" priority="4894" stopIfTrue="1">
      <formula>$B427=""</formula>
    </cfRule>
  </conditionalFormatting>
  <conditionalFormatting sqref="I427">
    <cfRule type="expression" dxfId="6847" priority="4893" stopIfTrue="1">
      <formula>$B427=""</formula>
    </cfRule>
  </conditionalFormatting>
  <conditionalFormatting sqref="I427">
    <cfRule type="expression" dxfId="6846" priority="4892" stopIfTrue="1">
      <formula>$B427=""</formula>
    </cfRule>
  </conditionalFormatting>
  <conditionalFormatting sqref="I427">
    <cfRule type="expression" dxfId="6845" priority="4891" stopIfTrue="1">
      <formula>$B427=""</formula>
    </cfRule>
  </conditionalFormatting>
  <conditionalFormatting sqref="I427">
    <cfRule type="expression" dxfId="6844" priority="4890" stopIfTrue="1">
      <formula>$B427=""</formula>
    </cfRule>
  </conditionalFormatting>
  <conditionalFormatting sqref="I427">
    <cfRule type="expression" dxfId="6843" priority="4889" stopIfTrue="1">
      <formula>$B427=""</formula>
    </cfRule>
  </conditionalFormatting>
  <conditionalFormatting sqref="I427">
    <cfRule type="expression" dxfId="6842" priority="4888" stopIfTrue="1">
      <formula>$B427=""</formula>
    </cfRule>
  </conditionalFormatting>
  <conditionalFormatting sqref="I427">
    <cfRule type="expression" dxfId="6841" priority="4887" stopIfTrue="1">
      <formula>$B427=""</formula>
    </cfRule>
  </conditionalFormatting>
  <conditionalFormatting sqref="I427">
    <cfRule type="expression" dxfId="6840" priority="4886" stopIfTrue="1">
      <formula>$B427=""</formula>
    </cfRule>
  </conditionalFormatting>
  <conditionalFormatting sqref="I427">
    <cfRule type="expression" dxfId="6839" priority="4885" stopIfTrue="1">
      <formula>$B427=""</formula>
    </cfRule>
  </conditionalFormatting>
  <conditionalFormatting sqref="I427">
    <cfRule type="expression" dxfId="6838" priority="4884" stopIfTrue="1">
      <formula>$B427=""</formula>
    </cfRule>
  </conditionalFormatting>
  <conditionalFormatting sqref="I427">
    <cfRule type="expression" dxfId="6837" priority="4883" stopIfTrue="1">
      <formula>$B427=""</formula>
    </cfRule>
  </conditionalFormatting>
  <conditionalFormatting sqref="I427">
    <cfRule type="expression" dxfId="6836" priority="4882" stopIfTrue="1">
      <formula>$B427=""</formula>
    </cfRule>
  </conditionalFormatting>
  <conditionalFormatting sqref="I427">
    <cfRule type="expression" dxfId="6835" priority="4881" stopIfTrue="1">
      <formula>$B427=""</formula>
    </cfRule>
  </conditionalFormatting>
  <conditionalFormatting sqref="I427">
    <cfRule type="expression" dxfId="6834" priority="4880" stopIfTrue="1">
      <formula>$B427=""</formula>
    </cfRule>
  </conditionalFormatting>
  <conditionalFormatting sqref="I427">
    <cfRule type="expression" dxfId="6833" priority="4879" stopIfTrue="1">
      <formula>$B427=""</formula>
    </cfRule>
  </conditionalFormatting>
  <conditionalFormatting sqref="I427">
    <cfRule type="expression" dxfId="6832" priority="4878" stopIfTrue="1">
      <formula>$B427=""</formula>
    </cfRule>
  </conditionalFormatting>
  <conditionalFormatting sqref="I427">
    <cfRule type="expression" dxfId="6831" priority="4877" stopIfTrue="1">
      <formula>$B427=""</formula>
    </cfRule>
  </conditionalFormatting>
  <conditionalFormatting sqref="I427">
    <cfRule type="expression" dxfId="6830" priority="4876" stopIfTrue="1">
      <formula>$B427=""</formula>
    </cfRule>
  </conditionalFormatting>
  <conditionalFormatting sqref="I427">
    <cfRule type="expression" dxfId="6829" priority="4875" stopIfTrue="1">
      <formula>$B427=""</formula>
    </cfRule>
  </conditionalFormatting>
  <conditionalFormatting sqref="I427">
    <cfRule type="expression" dxfId="6828" priority="4874" stopIfTrue="1">
      <formula>$B427=""</formula>
    </cfRule>
  </conditionalFormatting>
  <conditionalFormatting sqref="I427">
    <cfRule type="expression" dxfId="6827" priority="4873" stopIfTrue="1">
      <formula>$B427=""</formula>
    </cfRule>
  </conditionalFormatting>
  <conditionalFormatting sqref="I427">
    <cfRule type="expression" dxfId="6826" priority="4872" stopIfTrue="1">
      <formula>$B427=""</formula>
    </cfRule>
  </conditionalFormatting>
  <conditionalFormatting sqref="I427">
    <cfRule type="expression" dxfId="6825" priority="4871" stopIfTrue="1">
      <formula>$B427=""</formula>
    </cfRule>
  </conditionalFormatting>
  <conditionalFormatting sqref="I427">
    <cfRule type="expression" dxfId="6824" priority="4870" stopIfTrue="1">
      <formula>$B427=""</formula>
    </cfRule>
  </conditionalFormatting>
  <conditionalFormatting sqref="I427">
    <cfRule type="expression" dxfId="6823" priority="4869" stopIfTrue="1">
      <formula>$B427=""</formula>
    </cfRule>
  </conditionalFormatting>
  <conditionalFormatting sqref="I427">
    <cfRule type="expression" dxfId="6822" priority="4868" stopIfTrue="1">
      <formula>$B427=""</formula>
    </cfRule>
  </conditionalFormatting>
  <conditionalFormatting sqref="I427">
    <cfRule type="expression" dxfId="6821" priority="4867" stopIfTrue="1">
      <formula>$B427=""</formula>
    </cfRule>
  </conditionalFormatting>
  <conditionalFormatting sqref="I427">
    <cfRule type="expression" dxfId="6820" priority="4866" stopIfTrue="1">
      <formula>$B427=""</formula>
    </cfRule>
  </conditionalFormatting>
  <conditionalFormatting sqref="I427">
    <cfRule type="expression" dxfId="6819" priority="4865" stopIfTrue="1">
      <formula>$B427=""</formula>
    </cfRule>
  </conditionalFormatting>
  <conditionalFormatting sqref="I427">
    <cfRule type="expression" dxfId="6818" priority="4864" stopIfTrue="1">
      <formula>$B427=""</formula>
    </cfRule>
  </conditionalFormatting>
  <conditionalFormatting sqref="I427">
    <cfRule type="expression" dxfId="6817" priority="4863" stopIfTrue="1">
      <formula>$B427=""</formula>
    </cfRule>
  </conditionalFormatting>
  <conditionalFormatting sqref="I427">
    <cfRule type="expression" dxfId="6816" priority="4862" stopIfTrue="1">
      <formula>$B427=""</formula>
    </cfRule>
  </conditionalFormatting>
  <conditionalFormatting sqref="I427">
    <cfRule type="expression" dxfId="6815" priority="4861" stopIfTrue="1">
      <formula>$B427=""</formula>
    </cfRule>
  </conditionalFormatting>
  <conditionalFormatting sqref="I427">
    <cfRule type="expression" dxfId="6814" priority="4860" stopIfTrue="1">
      <formula>$B427=""</formula>
    </cfRule>
  </conditionalFormatting>
  <conditionalFormatting sqref="I427">
    <cfRule type="expression" dxfId="6813" priority="4859" stopIfTrue="1">
      <formula>$B427=""</formula>
    </cfRule>
  </conditionalFormatting>
  <conditionalFormatting sqref="I427">
    <cfRule type="expression" dxfId="6812" priority="4858" stopIfTrue="1">
      <formula>$B427=""</formula>
    </cfRule>
  </conditionalFormatting>
  <conditionalFormatting sqref="I427">
    <cfRule type="expression" dxfId="6811" priority="4857" stopIfTrue="1">
      <formula>$B427=""</formula>
    </cfRule>
  </conditionalFormatting>
  <conditionalFormatting sqref="I427">
    <cfRule type="expression" dxfId="6810" priority="4856" stopIfTrue="1">
      <formula>$B427=""</formula>
    </cfRule>
  </conditionalFormatting>
  <conditionalFormatting sqref="I427">
    <cfRule type="expression" dxfId="6809" priority="4855" stopIfTrue="1">
      <formula>$B427=""</formula>
    </cfRule>
  </conditionalFormatting>
  <conditionalFormatting sqref="I427">
    <cfRule type="expression" dxfId="6808" priority="4854" stopIfTrue="1">
      <formula>$B427=""</formula>
    </cfRule>
  </conditionalFormatting>
  <conditionalFormatting sqref="I427">
    <cfRule type="expression" dxfId="6807" priority="4853" stopIfTrue="1">
      <formula>$B427=""</formula>
    </cfRule>
  </conditionalFormatting>
  <conditionalFormatting sqref="I427">
    <cfRule type="expression" dxfId="6806" priority="4852" stopIfTrue="1">
      <formula>$B427=""</formula>
    </cfRule>
  </conditionalFormatting>
  <conditionalFormatting sqref="I427">
    <cfRule type="expression" dxfId="6805" priority="4851" stopIfTrue="1">
      <formula>$B427=""</formula>
    </cfRule>
  </conditionalFormatting>
  <conditionalFormatting sqref="I427">
    <cfRule type="expression" dxfId="6804" priority="4850" stopIfTrue="1">
      <formula>$B427=""</formula>
    </cfRule>
  </conditionalFormatting>
  <conditionalFormatting sqref="I427">
    <cfRule type="expression" dxfId="6803" priority="4849" stopIfTrue="1">
      <formula>$B427=""</formula>
    </cfRule>
  </conditionalFormatting>
  <conditionalFormatting sqref="I427">
    <cfRule type="expression" dxfId="6802" priority="4848" stopIfTrue="1">
      <formula>$B427=""</formula>
    </cfRule>
  </conditionalFormatting>
  <conditionalFormatting sqref="I427">
    <cfRule type="expression" dxfId="6801" priority="4847" stopIfTrue="1">
      <formula>$B427=""</formula>
    </cfRule>
  </conditionalFormatting>
  <conditionalFormatting sqref="I427">
    <cfRule type="expression" dxfId="6800" priority="4846" stopIfTrue="1">
      <formula>$B427=""</formula>
    </cfRule>
  </conditionalFormatting>
  <conditionalFormatting sqref="I427">
    <cfRule type="expression" dxfId="6799" priority="4845" stopIfTrue="1">
      <formula>$B427=""</formula>
    </cfRule>
  </conditionalFormatting>
  <conditionalFormatting sqref="I427">
    <cfRule type="expression" dxfId="6798" priority="4844" stopIfTrue="1">
      <formula>$B427=""</formula>
    </cfRule>
  </conditionalFormatting>
  <conditionalFormatting sqref="I427">
    <cfRule type="expression" dxfId="6797" priority="4843" stopIfTrue="1">
      <formula>$B427=""</formula>
    </cfRule>
  </conditionalFormatting>
  <conditionalFormatting sqref="I427">
    <cfRule type="expression" dxfId="6796" priority="4842" stopIfTrue="1">
      <formula>$B427=""</formula>
    </cfRule>
  </conditionalFormatting>
  <conditionalFormatting sqref="I427">
    <cfRule type="expression" dxfId="6795" priority="4841" stopIfTrue="1">
      <formula>$B427=""</formula>
    </cfRule>
  </conditionalFormatting>
  <conditionalFormatting sqref="I427">
    <cfRule type="expression" dxfId="6794" priority="4840" stopIfTrue="1">
      <formula>$B427=""</formula>
    </cfRule>
  </conditionalFormatting>
  <conditionalFormatting sqref="I427">
    <cfRule type="expression" dxfId="6793" priority="4839" stopIfTrue="1">
      <formula>$B427=""</formula>
    </cfRule>
  </conditionalFormatting>
  <conditionalFormatting sqref="I427">
    <cfRule type="expression" dxfId="6792" priority="4838" stopIfTrue="1">
      <formula>$B427=""</formula>
    </cfRule>
  </conditionalFormatting>
  <conditionalFormatting sqref="I427">
    <cfRule type="expression" dxfId="6791" priority="4837" stopIfTrue="1">
      <formula>$B427=""</formula>
    </cfRule>
  </conditionalFormatting>
  <conditionalFormatting sqref="I427">
    <cfRule type="expression" dxfId="6790" priority="4836" stopIfTrue="1">
      <formula>$B427=""</formula>
    </cfRule>
  </conditionalFormatting>
  <conditionalFormatting sqref="I427">
    <cfRule type="expression" dxfId="6789" priority="4835" stopIfTrue="1">
      <formula>$B427=""</formula>
    </cfRule>
  </conditionalFormatting>
  <conditionalFormatting sqref="I427">
    <cfRule type="expression" dxfId="6788" priority="4834" stopIfTrue="1">
      <formula>$B427=""</formula>
    </cfRule>
  </conditionalFormatting>
  <conditionalFormatting sqref="I427">
    <cfRule type="expression" dxfId="6787" priority="4833" stopIfTrue="1">
      <formula>$B427=""</formula>
    </cfRule>
  </conditionalFormatting>
  <conditionalFormatting sqref="I427">
    <cfRule type="expression" dxfId="6786" priority="4832" stopIfTrue="1">
      <formula>$B427=""</formula>
    </cfRule>
  </conditionalFormatting>
  <conditionalFormatting sqref="I427">
    <cfRule type="expression" dxfId="6785" priority="4831" stopIfTrue="1">
      <formula>$B427=""</formula>
    </cfRule>
  </conditionalFormatting>
  <conditionalFormatting sqref="I427">
    <cfRule type="expression" dxfId="6784" priority="4830" stopIfTrue="1">
      <formula>$B427=""</formula>
    </cfRule>
  </conditionalFormatting>
  <conditionalFormatting sqref="I427">
    <cfRule type="expression" dxfId="6783" priority="4829" stopIfTrue="1">
      <formula>$B427=""</formula>
    </cfRule>
  </conditionalFormatting>
  <conditionalFormatting sqref="I427">
    <cfRule type="expression" dxfId="6782" priority="4828" stopIfTrue="1">
      <formula>$B427=""</formula>
    </cfRule>
  </conditionalFormatting>
  <conditionalFormatting sqref="I427">
    <cfRule type="expression" dxfId="6781" priority="4827" stopIfTrue="1">
      <formula>$B427=""</formula>
    </cfRule>
  </conditionalFormatting>
  <conditionalFormatting sqref="I427">
    <cfRule type="expression" dxfId="6780" priority="4826" stopIfTrue="1">
      <formula>$B427=""</formula>
    </cfRule>
  </conditionalFormatting>
  <conditionalFormatting sqref="I427">
    <cfRule type="expression" dxfId="6779" priority="4825" stopIfTrue="1">
      <formula>$B427=""</formula>
    </cfRule>
  </conditionalFormatting>
  <conditionalFormatting sqref="I427">
    <cfRule type="expression" dxfId="6778" priority="4824" stopIfTrue="1">
      <formula>$B427=""</formula>
    </cfRule>
  </conditionalFormatting>
  <conditionalFormatting sqref="I427">
    <cfRule type="expression" dxfId="6777" priority="4823" stopIfTrue="1">
      <formula>$B427=""</formula>
    </cfRule>
  </conditionalFormatting>
  <conditionalFormatting sqref="I427">
    <cfRule type="expression" dxfId="6776" priority="4822" stopIfTrue="1">
      <formula>$B427=""</formula>
    </cfRule>
  </conditionalFormatting>
  <conditionalFormatting sqref="I427">
    <cfRule type="expression" dxfId="6775" priority="4821" stopIfTrue="1">
      <formula>$B427=""</formula>
    </cfRule>
  </conditionalFormatting>
  <conditionalFormatting sqref="I427">
    <cfRule type="expression" dxfId="6774" priority="4820" stopIfTrue="1">
      <formula>$B427=""</formula>
    </cfRule>
  </conditionalFormatting>
  <conditionalFormatting sqref="I427">
    <cfRule type="expression" dxfId="6773" priority="4819" stopIfTrue="1">
      <formula>$B427=""</formula>
    </cfRule>
  </conditionalFormatting>
  <conditionalFormatting sqref="I427">
    <cfRule type="expression" dxfId="6772" priority="4818" stopIfTrue="1">
      <formula>$B427=""</formula>
    </cfRule>
  </conditionalFormatting>
  <conditionalFormatting sqref="I427">
    <cfRule type="expression" dxfId="6771" priority="4817" stopIfTrue="1">
      <formula>$B427=""</formula>
    </cfRule>
  </conditionalFormatting>
  <conditionalFormatting sqref="I427">
    <cfRule type="expression" dxfId="6770" priority="4816" stopIfTrue="1">
      <formula>$B427=""</formula>
    </cfRule>
  </conditionalFormatting>
  <conditionalFormatting sqref="I427">
    <cfRule type="expression" dxfId="6769" priority="4815" stopIfTrue="1">
      <formula>$B427=""</formula>
    </cfRule>
  </conditionalFormatting>
  <conditionalFormatting sqref="I427">
    <cfRule type="expression" dxfId="6768" priority="4814" stopIfTrue="1">
      <formula>$B427=""</formula>
    </cfRule>
  </conditionalFormatting>
  <conditionalFormatting sqref="I427">
    <cfRule type="expression" dxfId="6767" priority="4813" stopIfTrue="1">
      <formula>$B427=""</formula>
    </cfRule>
  </conditionalFormatting>
  <conditionalFormatting sqref="I427">
    <cfRule type="expression" dxfId="6766" priority="4812" stopIfTrue="1">
      <formula>$B427=""</formula>
    </cfRule>
  </conditionalFormatting>
  <conditionalFormatting sqref="I427">
    <cfRule type="expression" dxfId="6765" priority="4811" stopIfTrue="1">
      <formula>$B427=""</formula>
    </cfRule>
  </conditionalFormatting>
  <conditionalFormatting sqref="I427">
    <cfRule type="expression" dxfId="6764" priority="4810" stopIfTrue="1">
      <formula>$B427=""</formula>
    </cfRule>
  </conditionalFormatting>
  <conditionalFormatting sqref="I427">
    <cfRule type="expression" dxfId="6763" priority="4809" stopIfTrue="1">
      <formula>$B427=""</formula>
    </cfRule>
  </conditionalFormatting>
  <conditionalFormatting sqref="I427">
    <cfRule type="expression" dxfId="6762" priority="4808" stopIfTrue="1">
      <formula>$B427=""</formula>
    </cfRule>
  </conditionalFormatting>
  <conditionalFormatting sqref="I427">
    <cfRule type="expression" dxfId="6761" priority="4807" stopIfTrue="1">
      <formula>$B427=""</formula>
    </cfRule>
  </conditionalFormatting>
  <conditionalFormatting sqref="I427">
    <cfRule type="expression" dxfId="6760" priority="4806" stopIfTrue="1">
      <formula>$B427=""</formula>
    </cfRule>
  </conditionalFormatting>
  <conditionalFormatting sqref="I427">
    <cfRule type="expression" dxfId="6759" priority="4805" stopIfTrue="1">
      <formula>$B427=""</formula>
    </cfRule>
  </conditionalFormatting>
  <conditionalFormatting sqref="I427">
    <cfRule type="expression" dxfId="6758" priority="4804" stopIfTrue="1">
      <formula>$B427=""</formula>
    </cfRule>
  </conditionalFormatting>
  <conditionalFormatting sqref="I427">
    <cfRule type="expression" dxfId="6757" priority="4803" stopIfTrue="1">
      <formula>$B427=""</formula>
    </cfRule>
  </conditionalFormatting>
  <conditionalFormatting sqref="I427">
    <cfRule type="expression" dxfId="6756" priority="4802" stopIfTrue="1">
      <formula>$B427=""</formula>
    </cfRule>
  </conditionalFormatting>
  <conditionalFormatting sqref="I427">
    <cfRule type="expression" dxfId="6755" priority="4801" stopIfTrue="1">
      <formula>$B427=""</formula>
    </cfRule>
  </conditionalFormatting>
  <conditionalFormatting sqref="I427">
    <cfRule type="expression" dxfId="6754" priority="4800" stopIfTrue="1">
      <formula>$B427=""</formula>
    </cfRule>
  </conditionalFormatting>
  <conditionalFormatting sqref="I427">
    <cfRule type="expression" dxfId="6753" priority="4799" stopIfTrue="1">
      <formula>$B427=""</formula>
    </cfRule>
  </conditionalFormatting>
  <conditionalFormatting sqref="I427">
    <cfRule type="expression" dxfId="6752" priority="4798" stopIfTrue="1">
      <formula>$B427=""</formula>
    </cfRule>
  </conditionalFormatting>
  <conditionalFormatting sqref="I427">
    <cfRule type="expression" dxfId="6751" priority="4797" stopIfTrue="1">
      <formula>$B427=""</formula>
    </cfRule>
  </conditionalFormatting>
  <conditionalFormatting sqref="I427">
    <cfRule type="expression" dxfId="6750" priority="4796" stopIfTrue="1">
      <formula>$B427=""</formula>
    </cfRule>
  </conditionalFormatting>
  <conditionalFormatting sqref="I427">
    <cfRule type="expression" dxfId="6749" priority="4795" stopIfTrue="1">
      <formula>$B427=""</formula>
    </cfRule>
  </conditionalFormatting>
  <conditionalFormatting sqref="I427">
    <cfRule type="expression" dxfId="6748" priority="4794" stopIfTrue="1">
      <formula>$B427=""</formula>
    </cfRule>
  </conditionalFormatting>
  <conditionalFormatting sqref="I427">
    <cfRule type="expression" dxfId="6747" priority="4793" stopIfTrue="1">
      <formula>$B427=""</formula>
    </cfRule>
  </conditionalFormatting>
  <conditionalFormatting sqref="I427">
    <cfRule type="expression" dxfId="6746" priority="4792" stopIfTrue="1">
      <formula>$B427=""</formula>
    </cfRule>
  </conditionalFormatting>
  <conditionalFormatting sqref="I427">
    <cfRule type="expression" dxfId="6745" priority="4791" stopIfTrue="1">
      <formula>$B427=""</formula>
    </cfRule>
  </conditionalFormatting>
  <conditionalFormatting sqref="I427">
    <cfRule type="expression" dxfId="6744" priority="4790" stopIfTrue="1">
      <formula>$B427=""</formula>
    </cfRule>
  </conditionalFormatting>
  <conditionalFormatting sqref="I427">
    <cfRule type="expression" dxfId="6743" priority="4789" stopIfTrue="1">
      <formula>$B427=""</formula>
    </cfRule>
  </conditionalFormatting>
  <conditionalFormatting sqref="I427">
    <cfRule type="expression" dxfId="6742" priority="4788" stopIfTrue="1">
      <formula>$B427=""</formula>
    </cfRule>
  </conditionalFormatting>
  <conditionalFormatting sqref="I427">
    <cfRule type="expression" dxfId="6741" priority="4787" stopIfTrue="1">
      <formula>$B427=""</formula>
    </cfRule>
  </conditionalFormatting>
  <conditionalFormatting sqref="I427">
    <cfRule type="expression" dxfId="6740" priority="4786" stopIfTrue="1">
      <formula>$B427=""</formula>
    </cfRule>
  </conditionalFormatting>
  <conditionalFormatting sqref="I427">
    <cfRule type="expression" dxfId="6739" priority="4785" stopIfTrue="1">
      <formula>$B427=""</formula>
    </cfRule>
  </conditionalFormatting>
  <conditionalFormatting sqref="I427">
    <cfRule type="expression" dxfId="6738" priority="4784" stopIfTrue="1">
      <formula>$B427=""</formula>
    </cfRule>
  </conditionalFormatting>
  <conditionalFormatting sqref="I427">
    <cfRule type="expression" dxfId="6737" priority="4783" stopIfTrue="1">
      <formula>$B427=""</formula>
    </cfRule>
  </conditionalFormatting>
  <conditionalFormatting sqref="I427">
    <cfRule type="expression" dxfId="6736" priority="4782" stopIfTrue="1">
      <formula>$B427=""</formula>
    </cfRule>
  </conditionalFormatting>
  <conditionalFormatting sqref="I427">
    <cfRule type="expression" dxfId="6735" priority="4781" stopIfTrue="1">
      <formula>$B427=""</formula>
    </cfRule>
  </conditionalFormatting>
  <conditionalFormatting sqref="I427">
    <cfRule type="expression" dxfId="6734" priority="4780" stopIfTrue="1">
      <formula>$B427=""</formula>
    </cfRule>
  </conditionalFormatting>
  <conditionalFormatting sqref="I427">
    <cfRule type="expression" dxfId="6733" priority="4779" stopIfTrue="1">
      <formula>$B427=""</formula>
    </cfRule>
  </conditionalFormatting>
  <conditionalFormatting sqref="I427">
    <cfRule type="expression" dxfId="6732" priority="4778" stopIfTrue="1">
      <formula>$B427=""</formula>
    </cfRule>
  </conditionalFormatting>
  <conditionalFormatting sqref="I427">
    <cfRule type="expression" dxfId="6731" priority="4777" stopIfTrue="1">
      <formula>$B427=""</formula>
    </cfRule>
  </conditionalFormatting>
  <conditionalFormatting sqref="I427">
    <cfRule type="expression" dxfId="6730" priority="4776" stopIfTrue="1">
      <formula>$B427=""</formula>
    </cfRule>
  </conditionalFormatting>
  <conditionalFormatting sqref="I427">
    <cfRule type="expression" dxfId="6729" priority="4775" stopIfTrue="1">
      <formula>$B427=""</formula>
    </cfRule>
  </conditionalFormatting>
  <conditionalFormatting sqref="I427">
    <cfRule type="expression" dxfId="6728" priority="4774" stopIfTrue="1">
      <formula>$B427=""</formula>
    </cfRule>
  </conditionalFormatting>
  <conditionalFormatting sqref="I427">
    <cfRule type="expression" dxfId="6727" priority="4773" stopIfTrue="1">
      <formula>$B427=""</formula>
    </cfRule>
  </conditionalFormatting>
  <conditionalFormatting sqref="I427">
    <cfRule type="expression" dxfId="6726" priority="4772" stopIfTrue="1">
      <formula>$B427=""</formula>
    </cfRule>
  </conditionalFormatting>
  <conditionalFormatting sqref="I427">
    <cfRule type="expression" dxfId="6725" priority="4771" stopIfTrue="1">
      <formula>$B427=""</formula>
    </cfRule>
  </conditionalFormatting>
  <conditionalFormatting sqref="I427">
    <cfRule type="expression" dxfId="6724" priority="4770" stopIfTrue="1">
      <formula>$B427=""</formula>
    </cfRule>
  </conditionalFormatting>
  <conditionalFormatting sqref="I427">
    <cfRule type="expression" dxfId="6723" priority="4769" stopIfTrue="1">
      <formula>$B427=""</formula>
    </cfRule>
  </conditionalFormatting>
  <conditionalFormatting sqref="I427">
    <cfRule type="expression" dxfId="6722" priority="4768" stopIfTrue="1">
      <formula>$B427=""</formula>
    </cfRule>
  </conditionalFormatting>
  <conditionalFormatting sqref="I427">
    <cfRule type="expression" dxfId="6721" priority="4767" stopIfTrue="1">
      <formula>$B427=""</formula>
    </cfRule>
  </conditionalFormatting>
  <conditionalFormatting sqref="I427">
    <cfRule type="expression" dxfId="6720" priority="4766" stopIfTrue="1">
      <formula>$B427=""</formula>
    </cfRule>
  </conditionalFormatting>
  <conditionalFormatting sqref="I427">
    <cfRule type="expression" dxfId="6719" priority="4765" stopIfTrue="1">
      <formula>$B427=""</formula>
    </cfRule>
  </conditionalFormatting>
  <conditionalFormatting sqref="I427">
    <cfRule type="expression" dxfId="6718" priority="4764" stopIfTrue="1">
      <formula>$B427=""</formula>
    </cfRule>
  </conditionalFormatting>
  <conditionalFormatting sqref="I427">
    <cfRule type="expression" dxfId="6717" priority="4763" stopIfTrue="1">
      <formula>$B427=""</formula>
    </cfRule>
  </conditionalFormatting>
  <conditionalFormatting sqref="I427">
    <cfRule type="expression" dxfId="6716" priority="4762" stopIfTrue="1">
      <formula>$B427=""</formula>
    </cfRule>
  </conditionalFormatting>
  <conditionalFormatting sqref="I427">
    <cfRule type="expression" dxfId="6715" priority="4761" stopIfTrue="1">
      <formula>$B427=""</formula>
    </cfRule>
  </conditionalFormatting>
  <conditionalFormatting sqref="I427">
    <cfRule type="expression" dxfId="6714" priority="4760" stopIfTrue="1">
      <formula>$B427=""</formula>
    </cfRule>
  </conditionalFormatting>
  <conditionalFormatting sqref="I427">
    <cfRule type="expression" dxfId="6713" priority="4759" stopIfTrue="1">
      <formula>$B427=""</formula>
    </cfRule>
  </conditionalFormatting>
  <conditionalFormatting sqref="I427">
    <cfRule type="expression" dxfId="6712" priority="4758" stopIfTrue="1">
      <formula>$B427=""</formula>
    </cfRule>
  </conditionalFormatting>
  <conditionalFormatting sqref="I427">
    <cfRule type="expression" dxfId="6711" priority="4757" stopIfTrue="1">
      <formula>$B427=""</formula>
    </cfRule>
  </conditionalFormatting>
  <conditionalFormatting sqref="I427">
    <cfRule type="expression" dxfId="6710" priority="4756" stopIfTrue="1">
      <formula>$B427=""</formula>
    </cfRule>
  </conditionalFormatting>
  <conditionalFormatting sqref="I427">
    <cfRule type="expression" dxfId="6709" priority="4755" stopIfTrue="1">
      <formula>$B427=""</formula>
    </cfRule>
  </conditionalFormatting>
  <conditionalFormatting sqref="I427">
    <cfRule type="expression" dxfId="6708" priority="4754" stopIfTrue="1">
      <formula>$B427=""</formula>
    </cfRule>
  </conditionalFormatting>
  <conditionalFormatting sqref="I427">
    <cfRule type="expression" dxfId="6707" priority="4753" stopIfTrue="1">
      <formula>$B427=""</formula>
    </cfRule>
  </conditionalFormatting>
  <conditionalFormatting sqref="I427">
    <cfRule type="expression" dxfId="6706" priority="4752" stopIfTrue="1">
      <formula>$B427=""</formula>
    </cfRule>
  </conditionalFormatting>
  <conditionalFormatting sqref="I427">
    <cfRule type="expression" dxfId="6705" priority="4751" stopIfTrue="1">
      <formula>$B427=""</formula>
    </cfRule>
  </conditionalFormatting>
  <conditionalFormatting sqref="I427">
    <cfRule type="expression" dxfId="6704" priority="4750" stopIfTrue="1">
      <formula>$B427=""</formula>
    </cfRule>
  </conditionalFormatting>
  <conditionalFormatting sqref="I427">
    <cfRule type="expression" dxfId="6703" priority="4749" stopIfTrue="1">
      <formula>$B427=""</formula>
    </cfRule>
  </conditionalFormatting>
  <conditionalFormatting sqref="I427">
    <cfRule type="expression" dxfId="6702" priority="4748" stopIfTrue="1">
      <formula>$B427=""</formula>
    </cfRule>
  </conditionalFormatting>
  <conditionalFormatting sqref="I427">
    <cfRule type="expression" dxfId="6701" priority="4747" stopIfTrue="1">
      <formula>$B427=""</formula>
    </cfRule>
  </conditionalFormatting>
  <conditionalFormatting sqref="I427">
    <cfRule type="expression" dxfId="6700" priority="4746" stopIfTrue="1">
      <formula>$B427=""</formula>
    </cfRule>
  </conditionalFormatting>
  <conditionalFormatting sqref="I427">
    <cfRule type="expression" dxfId="6699" priority="4745" stopIfTrue="1">
      <formula>$B427=""</formula>
    </cfRule>
  </conditionalFormatting>
  <conditionalFormatting sqref="I427">
    <cfRule type="expression" dxfId="6698" priority="4744" stopIfTrue="1">
      <formula>$B427=""</formula>
    </cfRule>
  </conditionalFormatting>
  <conditionalFormatting sqref="I427">
    <cfRule type="expression" dxfId="6697" priority="4743" stopIfTrue="1">
      <formula>$B427=""</formula>
    </cfRule>
  </conditionalFormatting>
  <conditionalFormatting sqref="I427">
    <cfRule type="expression" dxfId="6696" priority="4742" stopIfTrue="1">
      <formula>$B427=""</formula>
    </cfRule>
  </conditionalFormatting>
  <conditionalFormatting sqref="I427">
    <cfRule type="expression" dxfId="6695" priority="4741" stopIfTrue="1">
      <formula>$B427=""</formula>
    </cfRule>
  </conditionalFormatting>
  <conditionalFormatting sqref="I427">
    <cfRule type="expression" dxfId="6694" priority="4740" stopIfTrue="1">
      <formula>$B427=""</formula>
    </cfRule>
  </conditionalFormatting>
  <conditionalFormatting sqref="I427">
    <cfRule type="expression" dxfId="6693" priority="4739" stopIfTrue="1">
      <formula>$B427=""</formula>
    </cfRule>
  </conditionalFormatting>
  <conditionalFormatting sqref="I427">
    <cfRule type="expression" dxfId="6692" priority="4738" stopIfTrue="1">
      <formula>$B427=""</formula>
    </cfRule>
  </conditionalFormatting>
  <conditionalFormatting sqref="I427">
    <cfRule type="expression" dxfId="6691" priority="4737" stopIfTrue="1">
      <formula>$B427=""</formula>
    </cfRule>
  </conditionalFormatting>
  <conditionalFormatting sqref="I427">
    <cfRule type="expression" dxfId="6690" priority="4736" stopIfTrue="1">
      <formula>$B427=""</formula>
    </cfRule>
  </conditionalFormatting>
  <conditionalFormatting sqref="I445:I448">
    <cfRule type="expression" dxfId="6689" priority="4735" stopIfTrue="1">
      <formula>$B445=""</formula>
    </cfRule>
  </conditionalFormatting>
  <conditionalFormatting sqref="I445:I448">
    <cfRule type="expression" dxfId="6688" priority="4734" stopIfTrue="1">
      <formula>$B445=""</formula>
    </cfRule>
  </conditionalFormatting>
  <conditionalFormatting sqref="I445:I448">
    <cfRule type="expression" dxfId="6687" priority="4733" stopIfTrue="1">
      <formula>$B445=""</formula>
    </cfRule>
  </conditionalFormatting>
  <conditionalFormatting sqref="I445:I448">
    <cfRule type="expression" dxfId="6686" priority="4732" stopIfTrue="1">
      <formula>$B445=""</formula>
    </cfRule>
  </conditionalFormatting>
  <conditionalFormatting sqref="I445:I448">
    <cfRule type="expression" dxfId="6685" priority="4731" stopIfTrue="1">
      <formula>$B445=""</formula>
    </cfRule>
  </conditionalFormatting>
  <conditionalFormatting sqref="I445:I448">
    <cfRule type="expression" dxfId="6684" priority="4730" stopIfTrue="1">
      <formula>$B445=""</formula>
    </cfRule>
  </conditionalFormatting>
  <conditionalFormatting sqref="I445:I448">
    <cfRule type="expression" dxfId="6683" priority="4729" stopIfTrue="1">
      <formula>$B445=""</formula>
    </cfRule>
  </conditionalFormatting>
  <conditionalFormatting sqref="I445:I448">
    <cfRule type="expression" dxfId="6682" priority="4728" stopIfTrue="1">
      <formula>$B445=""</formula>
    </cfRule>
  </conditionalFormatting>
  <conditionalFormatting sqref="I445:I448">
    <cfRule type="expression" dxfId="6681" priority="4727" stopIfTrue="1">
      <formula>$B445=""</formula>
    </cfRule>
  </conditionalFormatting>
  <conditionalFormatting sqref="I445:I448">
    <cfRule type="expression" dxfId="6680" priority="4726" stopIfTrue="1">
      <formula>$B445=""</formula>
    </cfRule>
  </conditionalFormatting>
  <conditionalFormatting sqref="I445:I448">
    <cfRule type="expression" dxfId="6679" priority="4725" stopIfTrue="1">
      <formula>$B445=""</formula>
    </cfRule>
  </conditionalFormatting>
  <conditionalFormatting sqref="I445:I448">
    <cfRule type="expression" dxfId="6678" priority="4724" stopIfTrue="1">
      <formula>$B445=""</formula>
    </cfRule>
  </conditionalFormatting>
  <conditionalFormatting sqref="I445:I448">
    <cfRule type="expression" dxfId="6677" priority="4723" stopIfTrue="1">
      <formula>$B445=""</formula>
    </cfRule>
  </conditionalFormatting>
  <conditionalFormatting sqref="I445:I448">
    <cfRule type="expression" dxfId="6676" priority="4722" stopIfTrue="1">
      <formula>$B445=""</formula>
    </cfRule>
  </conditionalFormatting>
  <conditionalFormatting sqref="I445:I448">
    <cfRule type="expression" dxfId="6675" priority="4721" stopIfTrue="1">
      <formula>$B445=""</formula>
    </cfRule>
  </conditionalFormatting>
  <conditionalFormatting sqref="I445:I448">
    <cfRule type="expression" dxfId="6674" priority="4720" stopIfTrue="1">
      <formula>$B445=""</formula>
    </cfRule>
  </conditionalFormatting>
  <conditionalFormatting sqref="I445:I448">
    <cfRule type="expression" dxfId="6673" priority="4719" stopIfTrue="1">
      <formula>$B445=""</formula>
    </cfRule>
  </conditionalFormatting>
  <conditionalFormatting sqref="I445:I448">
    <cfRule type="expression" dxfId="6672" priority="4718" stopIfTrue="1">
      <formula>$B445=""</formula>
    </cfRule>
  </conditionalFormatting>
  <conditionalFormatting sqref="I445:I448">
    <cfRule type="expression" dxfId="6671" priority="4717" stopIfTrue="1">
      <formula>$B445=""</formula>
    </cfRule>
  </conditionalFormatting>
  <conditionalFormatting sqref="I445:I448">
    <cfRule type="expression" dxfId="6670" priority="4716" stopIfTrue="1">
      <formula>$B445=""</formula>
    </cfRule>
  </conditionalFormatting>
  <conditionalFormatting sqref="I445:I448">
    <cfRule type="expression" dxfId="6669" priority="4715" stopIfTrue="1">
      <formula>$B445=""</formula>
    </cfRule>
  </conditionalFormatting>
  <conditionalFormatting sqref="I445:I448">
    <cfRule type="expression" dxfId="6668" priority="4714" stopIfTrue="1">
      <formula>$B445=""</formula>
    </cfRule>
  </conditionalFormatting>
  <conditionalFormatting sqref="I445:I448">
    <cfRule type="expression" dxfId="6667" priority="4713" stopIfTrue="1">
      <formula>$B445=""</formula>
    </cfRule>
  </conditionalFormatting>
  <conditionalFormatting sqref="I445:I448">
    <cfRule type="expression" dxfId="6666" priority="4712" stopIfTrue="1">
      <formula>$B445=""</formula>
    </cfRule>
  </conditionalFormatting>
  <conditionalFormatting sqref="I445:I448">
    <cfRule type="expression" dxfId="6665" priority="4711" stopIfTrue="1">
      <formula>$B445=""</formula>
    </cfRule>
  </conditionalFormatting>
  <conditionalFormatting sqref="I445:I448">
    <cfRule type="expression" dxfId="6664" priority="4710" stopIfTrue="1">
      <formula>$B445=""</formula>
    </cfRule>
  </conditionalFormatting>
  <conditionalFormatting sqref="I445:I448">
    <cfRule type="expression" dxfId="6663" priority="4709" stopIfTrue="1">
      <formula>$B445=""</formula>
    </cfRule>
  </conditionalFormatting>
  <conditionalFormatting sqref="I445:I448">
    <cfRule type="expression" dxfId="6662" priority="4708" stopIfTrue="1">
      <formula>$B445=""</formula>
    </cfRule>
  </conditionalFormatting>
  <conditionalFormatting sqref="I445:I448">
    <cfRule type="expression" dxfId="6661" priority="4707" stopIfTrue="1">
      <formula>$B445=""</formula>
    </cfRule>
  </conditionalFormatting>
  <conditionalFormatting sqref="I445:I448">
    <cfRule type="expression" dxfId="6660" priority="4706" stopIfTrue="1">
      <formula>$B445=""</formula>
    </cfRule>
  </conditionalFormatting>
  <conditionalFormatting sqref="I445:I448">
    <cfRule type="expression" dxfId="6659" priority="4705" stopIfTrue="1">
      <formula>$B445=""</formula>
    </cfRule>
  </conditionalFormatting>
  <conditionalFormatting sqref="I445:I448">
    <cfRule type="expression" dxfId="6658" priority="4704" stopIfTrue="1">
      <formula>$B445=""</formula>
    </cfRule>
  </conditionalFormatting>
  <conditionalFormatting sqref="I445:I448">
    <cfRule type="expression" dxfId="6657" priority="4703" stopIfTrue="1">
      <formula>$B445=""</formula>
    </cfRule>
  </conditionalFormatting>
  <conditionalFormatting sqref="I445:I448">
    <cfRule type="expression" dxfId="6656" priority="4702" stopIfTrue="1">
      <formula>$B445=""</formula>
    </cfRule>
  </conditionalFormatting>
  <conditionalFormatting sqref="I445:I448">
    <cfRule type="expression" dxfId="6655" priority="4701" stopIfTrue="1">
      <formula>$B445=""</formula>
    </cfRule>
  </conditionalFormatting>
  <conditionalFormatting sqref="I445:I448">
    <cfRule type="expression" dxfId="6654" priority="4700" stopIfTrue="1">
      <formula>$B445=""</formula>
    </cfRule>
  </conditionalFormatting>
  <conditionalFormatting sqref="I445:I448">
    <cfRule type="expression" dxfId="6653" priority="4699" stopIfTrue="1">
      <formula>$B445=""</formula>
    </cfRule>
  </conditionalFormatting>
  <conditionalFormatting sqref="I445:I448">
    <cfRule type="expression" dxfId="6652" priority="4698" stopIfTrue="1">
      <formula>$B445=""</formula>
    </cfRule>
  </conditionalFormatting>
  <conditionalFormatting sqref="I445:I448">
    <cfRule type="expression" dxfId="6651" priority="4697" stopIfTrue="1">
      <formula>$B445=""</formula>
    </cfRule>
  </conditionalFormatting>
  <conditionalFormatting sqref="I445:I448">
    <cfRule type="expression" dxfId="6650" priority="4696" stopIfTrue="1">
      <formula>$B445=""</formula>
    </cfRule>
  </conditionalFormatting>
  <conditionalFormatting sqref="I445:I448">
    <cfRule type="expression" dxfId="6649" priority="4695" stopIfTrue="1">
      <formula>$B445=""</formula>
    </cfRule>
  </conditionalFormatting>
  <conditionalFormatting sqref="I445:I448">
    <cfRule type="expression" dxfId="6648" priority="4694" stopIfTrue="1">
      <formula>$B445=""</formula>
    </cfRule>
  </conditionalFormatting>
  <conditionalFormatting sqref="I445:I448">
    <cfRule type="expression" dxfId="6647" priority="4693" stopIfTrue="1">
      <formula>$B445=""</formula>
    </cfRule>
  </conditionalFormatting>
  <conditionalFormatting sqref="I445:I448">
    <cfRule type="expression" dxfId="6646" priority="4692" stopIfTrue="1">
      <formula>$B445=""</formula>
    </cfRule>
  </conditionalFormatting>
  <conditionalFormatting sqref="I445:I448">
    <cfRule type="expression" dxfId="6645" priority="4691" stopIfTrue="1">
      <formula>$B445=""</formula>
    </cfRule>
  </conditionalFormatting>
  <conditionalFormatting sqref="I445:I448">
    <cfRule type="expression" dxfId="6644" priority="4690" stopIfTrue="1">
      <formula>$B445=""</formula>
    </cfRule>
  </conditionalFormatting>
  <conditionalFormatting sqref="I445:I448">
    <cfRule type="expression" dxfId="6643" priority="4689" stopIfTrue="1">
      <formula>$B445=""</formula>
    </cfRule>
  </conditionalFormatting>
  <conditionalFormatting sqref="I445:I448">
    <cfRule type="expression" dxfId="6642" priority="4688" stopIfTrue="1">
      <formula>$B445=""</formula>
    </cfRule>
  </conditionalFormatting>
  <conditionalFormatting sqref="I445:I448">
    <cfRule type="expression" dxfId="6641" priority="4687" stopIfTrue="1">
      <formula>$B445=""</formula>
    </cfRule>
  </conditionalFormatting>
  <conditionalFormatting sqref="I445:I448">
    <cfRule type="expression" dxfId="6640" priority="4686" stopIfTrue="1">
      <formula>$B445=""</formula>
    </cfRule>
  </conditionalFormatting>
  <conditionalFormatting sqref="I445:I448">
    <cfRule type="expression" dxfId="6639" priority="4685" stopIfTrue="1">
      <formula>$B445=""</formula>
    </cfRule>
  </conditionalFormatting>
  <conditionalFormatting sqref="I445:I448">
    <cfRule type="expression" dxfId="6638" priority="4684" stopIfTrue="1">
      <formula>$B445=""</formula>
    </cfRule>
  </conditionalFormatting>
  <conditionalFormatting sqref="I445:I448">
    <cfRule type="expression" dxfId="6637" priority="4683" stopIfTrue="1">
      <formula>$B445=""</formula>
    </cfRule>
  </conditionalFormatting>
  <conditionalFormatting sqref="I445:I448">
    <cfRule type="expression" dxfId="6636" priority="4682" stopIfTrue="1">
      <formula>$B445=""</formula>
    </cfRule>
  </conditionalFormatting>
  <conditionalFormatting sqref="I445:I448">
    <cfRule type="expression" dxfId="6635" priority="4681" stopIfTrue="1">
      <formula>$B445=""</formula>
    </cfRule>
  </conditionalFormatting>
  <conditionalFormatting sqref="I445:I448">
    <cfRule type="expression" dxfId="6634" priority="4680" stopIfTrue="1">
      <formula>$B445=""</formula>
    </cfRule>
  </conditionalFormatting>
  <conditionalFormatting sqref="I445:I448">
    <cfRule type="expression" dxfId="6633" priority="4679" stopIfTrue="1">
      <formula>$B445=""</formula>
    </cfRule>
  </conditionalFormatting>
  <conditionalFormatting sqref="I445:I448">
    <cfRule type="expression" dxfId="6632" priority="4678" stopIfTrue="1">
      <formula>$B445=""</formula>
    </cfRule>
  </conditionalFormatting>
  <conditionalFormatting sqref="I445:I448">
    <cfRule type="expression" dxfId="6631" priority="4677" stopIfTrue="1">
      <formula>$B445=""</formula>
    </cfRule>
  </conditionalFormatting>
  <conditionalFormatting sqref="I445:I448">
    <cfRule type="expression" dxfId="6630" priority="4676" stopIfTrue="1">
      <formula>$B445=""</formula>
    </cfRule>
  </conditionalFormatting>
  <conditionalFormatting sqref="I445:I448">
    <cfRule type="expression" dxfId="6629" priority="4675" stopIfTrue="1">
      <formula>$B445=""</formula>
    </cfRule>
  </conditionalFormatting>
  <conditionalFormatting sqref="I445:I448">
    <cfRule type="expression" dxfId="6628" priority="4674" stopIfTrue="1">
      <formula>$B445=""</formula>
    </cfRule>
  </conditionalFormatting>
  <conditionalFormatting sqref="I445:I448">
    <cfRule type="expression" dxfId="6627" priority="4673" stopIfTrue="1">
      <formula>$B445=""</formula>
    </cfRule>
  </conditionalFormatting>
  <conditionalFormatting sqref="I445:I448">
    <cfRule type="expression" dxfId="6626" priority="4672" stopIfTrue="1">
      <formula>$B445=""</formula>
    </cfRule>
  </conditionalFormatting>
  <conditionalFormatting sqref="I445:I448">
    <cfRule type="expression" dxfId="6625" priority="4671" stopIfTrue="1">
      <formula>$B445=""</formula>
    </cfRule>
  </conditionalFormatting>
  <conditionalFormatting sqref="I445:I448">
    <cfRule type="expression" dxfId="6624" priority="4670" stopIfTrue="1">
      <formula>$B445=""</formula>
    </cfRule>
  </conditionalFormatting>
  <conditionalFormatting sqref="I445:I448">
    <cfRule type="expression" dxfId="6623" priority="4669" stopIfTrue="1">
      <formula>$B445=""</formula>
    </cfRule>
  </conditionalFormatting>
  <conditionalFormatting sqref="I445:I448">
    <cfRule type="expression" dxfId="6622" priority="4668" stopIfTrue="1">
      <formula>$B445=""</formula>
    </cfRule>
  </conditionalFormatting>
  <conditionalFormatting sqref="I445:I448">
    <cfRule type="expression" dxfId="6621" priority="4667" stopIfTrue="1">
      <formula>$B445=""</formula>
    </cfRule>
  </conditionalFormatting>
  <conditionalFormatting sqref="I445:I448">
    <cfRule type="expression" dxfId="6620" priority="4666" stopIfTrue="1">
      <formula>$B445=""</formula>
    </cfRule>
  </conditionalFormatting>
  <conditionalFormatting sqref="I445:I448">
    <cfRule type="expression" dxfId="6619" priority="4665" stopIfTrue="1">
      <formula>$B445=""</formula>
    </cfRule>
  </conditionalFormatting>
  <conditionalFormatting sqref="I445:I448">
    <cfRule type="expression" dxfId="6618" priority="4664" stopIfTrue="1">
      <formula>$B445=""</formula>
    </cfRule>
  </conditionalFormatting>
  <conditionalFormatting sqref="I445:I448">
    <cfRule type="expression" dxfId="6617" priority="4663" stopIfTrue="1">
      <formula>$B445=""</formula>
    </cfRule>
  </conditionalFormatting>
  <conditionalFormatting sqref="I445:I448">
    <cfRule type="expression" dxfId="6616" priority="4662" stopIfTrue="1">
      <formula>$B445=""</formula>
    </cfRule>
  </conditionalFormatting>
  <conditionalFormatting sqref="I445:I448">
    <cfRule type="expression" dxfId="6615" priority="4661" stopIfTrue="1">
      <formula>$B445=""</formula>
    </cfRule>
  </conditionalFormatting>
  <conditionalFormatting sqref="I445:I448">
    <cfRule type="expression" dxfId="6614" priority="4660" stopIfTrue="1">
      <formula>$B445=""</formula>
    </cfRule>
  </conditionalFormatting>
  <conditionalFormatting sqref="I445:I448">
    <cfRule type="expression" dxfId="6613" priority="4659" stopIfTrue="1">
      <formula>$B445=""</formula>
    </cfRule>
  </conditionalFormatting>
  <conditionalFormatting sqref="I445:I448">
    <cfRule type="expression" dxfId="6612" priority="4658" stopIfTrue="1">
      <formula>$B445=""</formula>
    </cfRule>
  </conditionalFormatting>
  <conditionalFormatting sqref="I445:I448">
    <cfRule type="expression" dxfId="6611" priority="4657" stopIfTrue="1">
      <formula>$B445=""</formula>
    </cfRule>
  </conditionalFormatting>
  <conditionalFormatting sqref="I445:I448">
    <cfRule type="expression" dxfId="6610" priority="4656" stopIfTrue="1">
      <formula>$B445=""</formula>
    </cfRule>
  </conditionalFormatting>
  <conditionalFormatting sqref="I445:I448">
    <cfRule type="expression" dxfId="6609" priority="4655" stopIfTrue="1">
      <formula>$B445=""</formula>
    </cfRule>
  </conditionalFormatting>
  <conditionalFormatting sqref="I445:I448">
    <cfRule type="expression" dxfId="6608" priority="4654" stopIfTrue="1">
      <formula>$B445=""</formula>
    </cfRule>
  </conditionalFormatting>
  <conditionalFormatting sqref="I445:I448">
    <cfRule type="expression" dxfId="6607" priority="4653" stopIfTrue="1">
      <formula>$B445=""</formula>
    </cfRule>
  </conditionalFormatting>
  <conditionalFormatting sqref="I445:I448">
    <cfRule type="expression" dxfId="6606" priority="4652" stopIfTrue="1">
      <formula>$B445=""</formula>
    </cfRule>
  </conditionalFormatting>
  <conditionalFormatting sqref="I445:I448">
    <cfRule type="expression" dxfId="6605" priority="4651" stopIfTrue="1">
      <formula>$B445=""</formula>
    </cfRule>
  </conditionalFormatting>
  <conditionalFormatting sqref="I445:I448">
    <cfRule type="expression" dxfId="6604" priority="4650" stopIfTrue="1">
      <formula>$B445=""</formula>
    </cfRule>
  </conditionalFormatting>
  <conditionalFormatting sqref="I445:I448">
    <cfRule type="expression" dxfId="6603" priority="4649" stopIfTrue="1">
      <formula>$B445=""</formula>
    </cfRule>
  </conditionalFormatting>
  <conditionalFormatting sqref="I445:I448">
    <cfRule type="expression" dxfId="6602" priority="4648" stopIfTrue="1">
      <formula>$B445=""</formula>
    </cfRule>
  </conditionalFormatting>
  <conditionalFormatting sqref="I445:I448">
    <cfRule type="expression" dxfId="6601" priority="4647" stopIfTrue="1">
      <formula>$B445=""</formula>
    </cfRule>
  </conditionalFormatting>
  <conditionalFormatting sqref="I445:I448">
    <cfRule type="expression" dxfId="6600" priority="4646" stopIfTrue="1">
      <formula>$B445=""</formula>
    </cfRule>
  </conditionalFormatting>
  <conditionalFormatting sqref="I445:I448">
    <cfRule type="expression" dxfId="6599" priority="4645" stopIfTrue="1">
      <formula>$B445=""</formula>
    </cfRule>
  </conditionalFormatting>
  <conditionalFormatting sqref="I445:I448">
    <cfRule type="expression" dxfId="6598" priority="4644" stopIfTrue="1">
      <formula>$B445=""</formula>
    </cfRule>
  </conditionalFormatting>
  <conditionalFormatting sqref="I445:I448">
    <cfRule type="expression" dxfId="6597" priority="4643" stopIfTrue="1">
      <formula>$B445=""</formula>
    </cfRule>
  </conditionalFormatting>
  <conditionalFormatting sqref="I445:I448">
    <cfRule type="expression" dxfId="6596" priority="4642" stopIfTrue="1">
      <formula>$B445=""</formula>
    </cfRule>
  </conditionalFormatting>
  <conditionalFormatting sqref="I445:I448">
    <cfRule type="expression" dxfId="6595" priority="4641" stopIfTrue="1">
      <formula>$B445=""</formula>
    </cfRule>
  </conditionalFormatting>
  <conditionalFormatting sqref="I445:I448">
    <cfRule type="expression" dxfId="6594" priority="4640" stopIfTrue="1">
      <formula>$B445=""</formula>
    </cfRule>
  </conditionalFormatting>
  <conditionalFormatting sqref="I445:I448">
    <cfRule type="expression" dxfId="6593" priority="4639" stopIfTrue="1">
      <formula>$B445=""</formula>
    </cfRule>
  </conditionalFormatting>
  <conditionalFormatting sqref="I445:I448">
    <cfRule type="expression" dxfId="6592" priority="4638" stopIfTrue="1">
      <formula>$B445=""</formula>
    </cfRule>
  </conditionalFormatting>
  <conditionalFormatting sqref="I445:I448">
    <cfRule type="expression" dxfId="6591" priority="4637" stopIfTrue="1">
      <formula>$B445=""</formula>
    </cfRule>
  </conditionalFormatting>
  <conditionalFormatting sqref="I445:I448">
    <cfRule type="expression" dxfId="6590" priority="4636" stopIfTrue="1">
      <formula>$B445=""</formula>
    </cfRule>
  </conditionalFormatting>
  <conditionalFormatting sqref="I445:I448">
    <cfRule type="expression" dxfId="6589" priority="4635" stopIfTrue="1">
      <formula>$B445=""</formula>
    </cfRule>
  </conditionalFormatting>
  <conditionalFormatting sqref="I445:I448">
    <cfRule type="expression" dxfId="6588" priority="4634" stopIfTrue="1">
      <formula>$B445=""</formula>
    </cfRule>
  </conditionalFormatting>
  <conditionalFormatting sqref="I445:I448">
    <cfRule type="expression" dxfId="6587" priority="4633" stopIfTrue="1">
      <formula>$B445=""</formula>
    </cfRule>
  </conditionalFormatting>
  <conditionalFormatting sqref="I445:I448">
    <cfRule type="expression" dxfId="6586" priority="4632" stopIfTrue="1">
      <formula>$B445=""</formula>
    </cfRule>
  </conditionalFormatting>
  <conditionalFormatting sqref="I445:I448">
    <cfRule type="expression" dxfId="6585" priority="4631" stopIfTrue="1">
      <formula>$B445=""</formula>
    </cfRule>
  </conditionalFormatting>
  <conditionalFormatting sqref="I445:I448">
    <cfRule type="expression" dxfId="6584" priority="4630" stopIfTrue="1">
      <formula>$B445=""</formula>
    </cfRule>
  </conditionalFormatting>
  <conditionalFormatting sqref="I445:I448">
    <cfRule type="expression" dxfId="6583" priority="4629" stopIfTrue="1">
      <formula>$B445=""</formula>
    </cfRule>
  </conditionalFormatting>
  <conditionalFormatting sqref="I445:I448">
    <cfRule type="expression" dxfId="6582" priority="4628" stopIfTrue="1">
      <formula>$B445=""</formula>
    </cfRule>
  </conditionalFormatting>
  <conditionalFormatting sqref="I450">
    <cfRule type="expression" dxfId="6581" priority="4627" stopIfTrue="1">
      <formula>$B450=""</formula>
    </cfRule>
  </conditionalFormatting>
  <conditionalFormatting sqref="I450">
    <cfRule type="expression" dxfId="6580" priority="4626" stopIfTrue="1">
      <formula>$B450=""</formula>
    </cfRule>
  </conditionalFormatting>
  <conditionalFormatting sqref="I450">
    <cfRule type="expression" dxfId="6579" priority="4625" stopIfTrue="1">
      <formula>$B450=""</formula>
    </cfRule>
  </conditionalFormatting>
  <conditionalFormatting sqref="I450">
    <cfRule type="expression" dxfId="6578" priority="4624" stopIfTrue="1">
      <formula>$B450=""</formula>
    </cfRule>
  </conditionalFormatting>
  <conditionalFormatting sqref="I450">
    <cfRule type="expression" dxfId="6577" priority="4623" stopIfTrue="1">
      <formula>$B450=""</formula>
    </cfRule>
  </conditionalFormatting>
  <conditionalFormatting sqref="I450">
    <cfRule type="expression" dxfId="6576" priority="4622" stopIfTrue="1">
      <formula>$B450=""</formula>
    </cfRule>
  </conditionalFormatting>
  <conditionalFormatting sqref="I450">
    <cfRule type="expression" dxfId="6575" priority="4621" stopIfTrue="1">
      <formula>$B450=""</formula>
    </cfRule>
  </conditionalFormatting>
  <conditionalFormatting sqref="I450">
    <cfRule type="expression" dxfId="6574" priority="4620" stopIfTrue="1">
      <formula>$B450=""</formula>
    </cfRule>
  </conditionalFormatting>
  <conditionalFormatting sqref="I450">
    <cfRule type="expression" dxfId="6573" priority="4619" stopIfTrue="1">
      <formula>$B450=""</formula>
    </cfRule>
  </conditionalFormatting>
  <conditionalFormatting sqref="I450">
    <cfRule type="expression" dxfId="6572" priority="4618" stopIfTrue="1">
      <formula>$B450=""</formula>
    </cfRule>
  </conditionalFormatting>
  <conditionalFormatting sqref="I450">
    <cfRule type="expression" dxfId="6571" priority="4617" stopIfTrue="1">
      <formula>$B450=""</formula>
    </cfRule>
  </conditionalFormatting>
  <conditionalFormatting sqref="I450">
    <cfRule type="expression" dxfId="6570" priority="4616" stopIfTrue="1">
      <formula>$B450=""</formula>
    </cfRule>
  </conditionalFormatting>
  <conditionalFormatting sqref="I450">
    <cfRule type="expression" dxfId="6569" priority="4615" stopIfTrue="1">
      <formula>$B450=""</formula>
    </cfRule>
  </conditionalFormatting>
  <conditionalFormatting sqref="I450">
    <cfRule type="expression" dxfId="6568" priority="4614" stopIfTrue="1">
      <formula>$B450=""</formula>
    </cfRule>
  </conditionalFormatting>
  <conditionalFormatting sqref="I450">
    <cfRule type="expression" dxfId="6567" priority="4613" stopIfTrue="1">
      <formula>$B450=""</formula>
    </cfRule>
  </conditionalFormatting>
  <conditionalFormatting sqref="I450">
    <cfRule type="expression" dxfId="6566" priority="4612" stopIfTrue="1">
      <formula>$B450=""</formula>
    </cfRule>
  </conditionalFormatting>
  <conditionalFormatting sqref="I450">
    <cfRule type="expression" dxfId="6565" priority="4611" stopIfTrue="1">
      <formula>$B450=""</formula>
    </cfRule>
  </conditionalFormatting>
  <conditionalFormatting sqref="I450">
    <cfRule type="expression" dxfId="6564" priority="4610" stopIfTrue="1">
      <formula>$B450=""</formula>
    </cfRule>
  </conditionalFormatting>
  <conditionalFormatting sqref="I450">
    <cfRule type="expression" dxfId="6563" priority="4609" stopIfTrue="1">
      <formula>$B450=""</formula>
    </cfRule>
  </conditionalFormatting>
  <conditionalFormatting sqref="I452">
    <cfRule type="expression" dxfId="6562" priority="4608" stopIfTrue="1">
      <formula>$B452=""</formula>
    </cfRule>
  </conditionalFormatting>
  <conditionalFormatting sqref="I452">
    <cfRule type="expression" dxfId="6561" priority="4607" stopIfTrue="1">
      <formula>$B452=""</formula>
    </cfRule>
  </conditionalFormatting>
  <conditionalFormatting sqref="I452">
    <cfRule type="expression" dxfId="6560" priority="4606" stopIfTrue="1">
      <formula>$B452=""</formula>
    </cfRule>
  </conditionalFormatting>
  <conditionalFormatting sqref="I452">
    <cfRule type="expression" dxfId="6559" priority="4605" stopIfTrue="1">
      <formula>$B452=""</formula>
    </cfRule>
  </conditionalFormatting>
  <conditionalFormatting sqref="I452">
    <cfRule type="expression" dxfId="6558" priority="4604" stopIfTrue="1">
      <formula>$B452=""</formula>
    </cfRule>
  </conditionalFormatting>
  <conditionalFormatting sqref="I465:I485">
    <cfRule type="expression" dxfId="6557" priority="4603" stopIfTrue="1">
      <formula>$B465=""</formula>
    </cfRule>
  </conditionalFormatting>
  <conditionalFormatting sqref="I465:I485">
    <cfRule type="expression" dxfId="6556" priority="4602" stopIfTrue="1">
      <formula>$B465=""</formula>
    </cfRule>
  </conditionalFormatting>
  <conditionalFormatting sqref="I465:I485">
    <cfRule type="expression" dxfId="6555" priority="4601" stopIfTrue="1">
      <formula>$B465=""</formula>
    </cfRule>
  </conditionalFormatting>
  <conditionalFormatting sqref="I465:I485">
    <cfRule type="expression" dxfId="6554" priority="4600" stopIfTrue="1">
      <formula>$B465=""</formula>
    </cfRule>
  </conditionalFormatting>
  <conditionalFormatting sqref="I465:I485">
    <cfRule type="expression" dxfId="6553" priority="4599" stopIfTrue="1">
      <formula>$B465=""</formula>
    </cfRule>
  </conditionalFormatting>
  <conditionalFormatting sqref="I472:I485">
    <cfRule type="expression" dxfId="6552" priority="4598" stopIfTrue="1">
      <formula>$B472=""</formula>
    </cfRule>
  </conditionalFormatting>
  <conditionalFormatting sqref="I472:I485">
    <cfRule type="expression" dxfId="6551" priority="4597" stopIfTrue="1">
      <formula>$B472=""</formula>
    </cfRule>
  </conditionalFormatting>
  <conditionalFormatting sqref="I472:I485">
    <cfRule type="expression" dxfId="6550" priority="4596" stopIfTrue="1">
      <formula>$B472=""</formula>
    </cfRule>
  </conditionalFormatting>
  <conditionalFormatting sqref="I472:I485">
    <cfRule type="expression" dxfId="6549" priority="4595" stopIfTrue="1">
      <formula>$B472=""</formula>
    </cfRule>
  </conditionalFormatting>
  <conditionalFormatting sqref="I472:I485">
    <cfRule type="expression" dxfId="6548" priority="4594" stopIfTrue="1">
      <formula>$B472=""</formula>
    </cfRule>
  </conditionalFormatting>
  <conditionalFormatting sqref="I486:I493">
    <cfRule type="expression" dxfId="6547" priority="4593" stopIfTrue="1">
      <formula>$B486=""</formula>
    </cfRule>
  </conditionalFormatting>
  <conditionalFormatting sqref="I486:I493">
    <cfRule type="expression" dxfId="6546" priority="4592" stopIfTrue="1">
      <formula>$B486=""</formula>
    </cfRule>
  </conditionalFormatting>
  <conditionalFormatting sqref="I486:I493">
    <cfRule type="expression" dxfId="6545" priority="4591" stopIfTrue="1">
      <formula>$B486=""</formula>
    </cfRule>
  </conditionalFormatting>
  <conditionalFormatting sqref="I486:I493">
    <cfRule type="expression" dxfId="6544" priority="4590" stopIfTrue="1">
      <formula>$B486=""</formula>
    </cfRule>
  </conditionalFormatting>
  <conditionalFormatting sqref="I486:I493">
    <cfRule type="expression" dxfId="6543" priority="4589" stopIfTrue="1">
      <formula>$B486=""</formula>
    </cfRule>
  </conditionalFormatting>
  <conditionalFormatting sqref="I486:I493">
    <cfRule type="expression" dxfId="6542" priority="4588" stopIfTrue="1">
      <formula>$B486=""</formula>
    </cfRule>
  </conditionalFormatting>
  <conditionalFormatting sqref="I486:I493">
    <cfRule type="expression" dxfId="6541" priority="4587" stopIfTrue="1">
      <formula>$B486=""</formula>
    </cfRule>
  </conditionalFormatting>
  <conditionalFormatting sqref="I486:I493">
    <cfRule type="expression" dxfId="6540" priority="4586" stopIfTrue="1">
      <formula>$B486=""</formula>
    </cfRule>
  </conditionalFormatting>
  <conditionalFormatting sqref="I486:I493">
    <cfRule type="expression" dxfId="6539" priority="4585" stopIfTrue="1">
      <formula>$B486=""</formula>
    </cfRule>
  </conditionalFormatting>
  <conditionalFormatting sqref="I486:I493">
    <cfRule type="expression" dxfId="6538" priority="4584" stopIfTrue="1">
      <formula>$B486=""</formula>
    </cfRule>
  </conditionalFormatting>
  <conditionalFormatting sqref="I486:I493">
    <cfRule type="expression" dxfId="6537" priority="4583" stopIfTrue="1">
      <formula>$B486=""</formula>
    </cfRule>
  </conditionalFormatting>
  <conditionalFormatting sqref="I486:I493">
    <cfRule type="expression" dxfId="6536" priority="4582" stopIfTrue="1">
      <formula>$B486=""</formula>
    </cfRule>
  </conditionalFormatting>
  <conditionalFormatting sqref="I486:I493">
    <cfRule type="expression" dxfId="6535" priority="4581" stopIfTrue="1">
      <formula>$B486=""</formula>
    </cfRule>
  </conditionalFormatting>
  <conditionalFormatting sqref="I486:I493">
    <cfRule type="expression" dxfId="6534" priority="4580" stopIfTrue="1">
      <formula>$B486=""</formula>
    </cfRule>
  </conditionalFormatting>
  <conditionalFormatting sqref="I486:I493">
    <cfRule type="expression" dxfId="6533" priority="4579" stopIfTrue="1">
      <formula>$B486=""</formula>
    </cfRule>
  </conditionalFormatting>
  <conditionalFormatting sqref="I486:I493">
    <cfRule type="expression" dxfId="6532" priority="4578" stopIfTrue="1">
      <formula>$B486=""</formula>
    </cfRule>
  </conditionalFormatting>
  <conditionalFormatting sqref="I486:I493">
    <cfRule type="expression" dxfId="6531" priority="4577" stopIfTrue="1">
      <formula>$B486=""</formula>
    </cfRule>
  </conditionalFormatting>
  <conditionalFormatting sqref="I486:I493">
    <cfRule type="expression" dxfId="6530" priority="4576" stopIfTrue="1">
      <formula>$B486=""</formula>
    </cfRule>
  </conditionalFormatting>
  <conditionalFormatting sqref="I486:I493">
    <cfRule type="expression" dxfId="6529" priority="4575" stopIfTrue="1">
      <formula>$B486=""</formula>
    </cfRule>
  </conditionalFormatting>
  <conditionalFormatting sqref="I486:I493">
    <cfRule type="expression" dxfId="6528" priority="4574" stopIfTrue="1">
      <formula>$B486=""</formula>
    </cfRule>
  </conditionalFormatting>
  <conditionalFormatting sqref="I486:I493">
    <cfRule type="expression" dxfId="6527" priority="4573" stopIfTrue="1">
      <formula>$B486=""</formula>
    </cfRule>
  </conditionalFormatting>
  <conditionalFormatting sqref="I486:I493">
    <cfRule type="expression" dxfId="6526" priority="4572" stopIfTrue="1">
      <formula>$B486=""</formula>
    </cfRule>
  </conditionalFormatting>
  <conditionalFormatting sqref="I486:I493">
    <cfRule type="expression" dxfId="6525" priority="4571" stopIfTrue="1">
      <formula>$B486=""</formula>
    </cfRule>
  </conditionalFormatting>
  <conditionalFormatting sqref="I486:I493">
    <cfRule type="expression" dxfId="6524" priority="4570" stopIfTrue="1">
      <formula>$B486=""</formula>
    </cfRule>
  </conditionalFormatting>
  <conditionalFormatting sqref="I486:I493">
    <cfRule type="expression" dxfId="6523" priority="4569" stopIfTrue="1">
      <formula>$B486=""</formula>
    </cfRule>
  </conditionalFormatting>
  <conditionalFormatting sqref="I486:I493">
    <cfRule type="expression" dxfId="6522" priority="4568" stopIfTrue="1">
      <formula>$B486=""</formula>
    </cfRule>
  </conditionalFormatting>
  <conditionalFormatting sqref="I486:I493">
    <cfRule type="expression" dxfId="6521" priority="4567" stopIfTrue="1">
      <formula>$B486=""</formula>
    </cfRule>
  </conditionalFormatting>
  <conditionalFormatting sqref="I486:I493">
    <cfRule type="expression" dxfId="6520" priority="4566" stopIfTrue="1">
      <formula>$B486=""</formula>
    </cfRule>
  </conditionalFormatting>
  <conditionalFormatting sqref="I486:I493">
    <cfRule type="expression" dxfId="6519" priority="4565" stopIfTrue="1">
      <formula>$B486=""</formula>
    </cfRule>
  </conditionalFormatting>
  <conditionalFormatting sqref="I486:I493">
    <cfRule type="expression" dxfId="6518" priority="4564" stopIfTrue="1">
      <formula>$B486=""</formula>
    </cfRule>
  </conditionalFormatting>
  <conditionalFormatting sqref="I486:I493">
    <cfRule type="expression" dxfId="6517" priority="4563" stopIfTrue="1">
      <formula>$B486=""</formula>
    </cfRule>
  </conditionalFormatting>
  <conditionalFormatting sqref="I486:I493">
    <cfRule type="expression" dxfId="6516" priority="4562" stopIfTrue="1">
      <formula>$B486=""</formula>
    </cfRule>
  </conditionalFormatting>
  <conditionalFormatting sqref="I486:I493">
    <cfRule type="expression" dxfId="6515" priority="4561" stopIfTrue="1">
      <formula>$B486=""</formula>
    </cfRule>
  </conditionalFormatting>
  <conditionalFormatting sqref="I486:I493">
    <cfRule type="expression" dxfId="6514" priority="4560" stopIfTrue="1">
      <formula>$B486=""</formula>
    </cfRule>
  </conditionalFormatting>
  <conditionalFormatting sqref="I486:I493">
    <cfRule type="expression" dxfId="6513" priority="4559" stopIfTrue="1">
      <formula>$B486=""</formula>
    </cfRule>
  </conditionalFormatting>
  <conditionalFormatting sqref="I486:I493">
    <cfRule type="expression" dxfId="6512" priority="4558" stopIfTrue="1">
      <formula>$B486=""</formula>
    </cfRule>
  </conditionalFormatting>
  <conditionalFormatting sqref="I486:I493">
    <cfRule type="expression" dxfId="6511" priority="4557" stopIfTrue="1">
      <formula>$B486=""</formula>
    </cfRule>
  </conditionalFormatting>
  <conditionalFormatting sqref="I486:I493">
    <cfRule type="expression" dxfId="6510" priority="4556" stopIfTrue="1">
      <formula>$B486=""</formula>
    </cfRule>
  </conditionalFormatting>
  <conditionalFormatting sqref="I486:I493">
    <cfRule type="expression" dxfId="6509" priority="4555" stopIfTrue="1">
      <formula>$B486=""</formula>
    </cfRule>
  </conditionalFormatting>
  <conditionalFormatting sqref="I486:I493">
    <cfRule type="expression" dxfId="6508" priority="4554" stopIfTrue="1">
      <formula>$B486=""</formula>
    </cfRule>
  </conditionalFormatting>
  <conditionalFormatting sqref="I486:I493">
    <cfRule type="expression" dxfId="6507" priority="4553" stopIfTrue="1">
      <formula>$B486=""</formula>
    </cfRule>
  </conditionalFormatting>
  <conditionalFormatting sqref="I486:I493">
    <cfRule type="expression" dxfId="6506" priority="4552" stopIfTrue="1">
      <formula>$B486=""</formula>
    </cfRule>
  </conditionalFormatting>
  <conditionalFormatting sqref="I486:I493">
    <cfRule type="expression" dxfId="6505" priority="4551" stopIfTrue="1">
      <formula>$B486=""</formula>
    </cfRule>
  </conditionalFormatting>
  <conditionalFormatting sqref="I486:I493">
    <cfRule type="expression" dxfId="6504" priority="4550" stopIfTrue="1">
      <formula>$B486=""</formula>
    </cfRule>
  </conditionalFormatting>
  <conditionalFormatting sqref="I486:I493">
    <cfRule type="expression" dxfId="6503" priority="4549" stopIfTrue="1">
      <formula>$B486=""</formula>
    </cfRule>
  </conditionalFormatting>
  <conditionalFormatting sqref="I486:I493">
    <cfRule type="expression" dxfId="6502" priority="4548" stopIfTrue="1">
      <formula>$B486=""</formula>
    </cfRule>
  </conditionalFormatting>
  <conditionalFormatting sqref="I486:I493">
    <cfRule type="expression" dxfId="6501" priority="4547" stopIfTrue="1">
      <formula>$B486=""</formula>
    </cfRule>
  </conditionalFormatting>
  <conditionalFormatting sqref="I486:I493">
    <cfRule type="expression" dxfId="6500" priority="4546" stopIfTrue="1">
      <formula>$B486=""</formula>
    </cfRule>
  </conditionalFormatting>
  <conditionalFormatting sqref="I486:I493">
    <cfRule type="expression" dxfId="6499" priority="4545" stopIfTrue="1">
      <formula>$B486=""</formula>
    </cfRule>
  </conditionalFormatting>
  <conditionalFormatting sqref="I486:I493">
    <cfRule type="expression" dxfId="6498" priority="4544" stopIfTrue="1">
      <formula>$B486=""</formula>
    </cfRule>
  </conditionalFormatting>
  <conditionalFormatting sqref="I486:I493">
    <cfRule type="expression" dxfId="6497" priority="4543" stopIfTrue="1">
      <formula>$B486=""</formula>
    </cfRule>
  </conditionalFormatting>
  <conditionalFormatting sqref="I486:I493">
    <cfRule type="expression" dxfId="6496" priority="4542" stopIfTrue="1">
      <formula>$B486=""</formula>
    </cfRule>
  </conditionalFormatting>
  <conditionalFormatting sqref="I486:I493">
    <cfRule type="expression" dxfId="6495" priority="4541" stopIfTrue="1">
      <formula>$B486=""</formula>
    </cfRule>
  </conditionalFormatting>
  <conditionalFormatting sqref="I486:I493">
    <cfRule type="expression" dxfId="6494" priority="4540" stopIfTrue="1">
      <formula>$B486=""</formula>
    </cfRule>
  </conditionalFormatting>
  <conditionalFormatting sqref="I510:I525">
    <cfRule type="expression" dxfId="6493" priority="4539" stopIfTrue="1">
      <formula>$B510=""</formula>
    </cfRule>
  </conditionalFormatting>
  <conditionalFormatting sqref="I510:I525">
    <cfRule type="expression" dxfId="6492" priority="4538" stopIfTrue="1">
      <formula>$B510=""</formula>
    </cfRule>
  </conditionalFormatting>
  <conditionalFormatting sqref="I510:I525">
    <cfRule type="expression" dxfId="6491" priority="4537" stopIfTrue="1">
      <formula>$B510=""</formula>
    </cfRule>
  </conditionalFormatting>
  <conditionalFormatting sqref="I510:I525">
    <cfRule type="expression" dxfId="6490" priority="4536" stopIfTrue="1">
      <formula>$B510=""</formula>
    </cfRule>
  </conditionalFormatting>
  <conditionalFormatting sqref="I510:I525">
    <cfRule type="expression" dxfId="6489" priority="4535" stopIfTrue="1">
      <formula>$B510=""</formula>
    </cfRule>
  </conditionalFormatting>
  <conditionalFormatting sqref="I510:I525">
    <cfRule type="expression" dxfId="6488" priority="4534" stopIfTrue="1">
      <formula>$B510=""</formula>
    </cfRule>
  </conditionalFormatting>
  <conditionalFormatting sqref="I510:I525">
    <cfRule type="expression" dxfId="6487" priority="4533" stopIfTrue="1">
      <formula>$B510=""</formula>
    </cfRule>
  </conditionalFormatting>
  <conditionalFormatting sqref="I510:I525">
    <cfRule type="expression" dxfId="6486" priority="4532" stopIfTrue="1">
      <formula>$B510=""</formula>
    </cfRule>
  </conditionalFormatting>
  <conditionalFormatting sqref="I510:I525">
    <cfRule type="expression" dxfId="6485" priority="4531" stopIfTrue="1">
      <formula>$B510=""</formula>
    </cfRule>
  </conditionalFormatting>
  <conditionalFormatting sqref="I510:I525">
    <cfRule type="expression" dxfId="6484" priority="4530" stopIfTrue="1">
      <formula>$B510=""</formula>
    </cfRule>
  </conditionalFormatting>
  <conditionalFormatting sqref="I510:I525">
    <cfRule type="expression" dxfId="6483" priority="4529" stopIfTrue="1">
      <formula>$B510=""</formula>
    </cfRule>
  </conditionalFormatting>
  <conditionalFormatting sqref="I510:I525">
    <cfRule type="expression" dxfId="6482" priority="4528" stopIfTrue="1">
      <formula>$B510=""</formula>
    </cfRule>
  </conditionalFormatting>
  <conditionalFormatting sqref="I510:I525">
    <cfRule type="expression" dxfId="6481" priority="4527" stopIfTrue="1">
      <formula>$B510=""</formula>
    </cfRule>
  </conditionalFormatting>
  <conditionalFormatting sqref="I510:I525">
    <cfRule type="expression" dxfId="6480" priority="4526" stopIfTrue="1">
      <formula>$B510=""</formula>
    </cfRule>
  </conditionalFormatting>
  <conditionalFormatting sqref="I510:I525">
    <cfRule type="expression" dxfId="6479" priority="4525" stopIfTrue="1">
      <formula>$B510=""</formula>
    </cfRule>
  </conditionalFormatting>
  <conditionalFormatting sqref="I510:I525">
    <cfRule type="expression" dxfId="6478" priority="4524" stopIfTrue="1">
      <formula>$B510=""</formula>
    </cfRule>
  </conditionalFormatting>
  <conditionalFormatting sqref="I510:I525">
    <cfRule type="expression" dxfId="6477" priority="4523" stopIfTrue="1">
      <formula>$B510=""</formula>
    </cfRule>
  </conditionalFormatting>
  <conditionalFormatting sqref="I510:I525">
    <cfRule type="expression" dxfId="6476" priority="4522" stopIfTrue="1">
      <formula>$B510=""</formula>
    </cfRule>
  </conditionalFormatting>
  <conditionalFormatting sqref="I510:I525">
    <cfRule type="expression" dxfId="6475" priority="4521" stopIfTrue="1">
      <formula>$B510=""</formula>
    </cfRule>
  </conditionalFormatting>
  <conditionalFormatting sqref="I510:I525">
    <cfRule type="expression" dxfId="6474" priority="4520" stopIfTrue="1">
      <formula>$B510=""</formula>
    </cfRule>
  </conditionalFormatting>
  <conditionalFormatting sqref="I510:I525">
    <cfRule type="expression" dxfId="6473" priority="4519" stopIfTrue="1">
      <formula>$B510=""</formula>
    </cfRule>
  </conditionalFormatting>
  <conditionalFormatting sqref="I510:I525">
    <cfRule type="expression" dxfId="6472" priority="4518" stopIfTrue="1">
      <formula>$B510=""</formula>
    </cfRule>
  </conditionalFormatting>
  <conditionalFormatting sqref="I510:I525">
    <cfRule type="expression" dxfId="6471" priority="4517" stopIfTrue="1">
      <formula>$B510=""</formula>
    </cfRule>
  </conditionalFormatting>
  <conditionalFormatting sqref="I510:I525">
    <cfRule type="expression" dxfId="6470" priority="4516" stopIfTrue="1">
      <formula>$B510=""</formula>
    </cfRule>
  </conditionalFormatting>
  <conditionalFormatting sqref="I510:I525">
    <cfRule type="expression" dxfId="6469" priority="4515" stopIfTrue="1">
      <formula>$B510=""</formula>
    </cfRule>
  </conditionalFormatting>
  <conditionalFormatting sqref="I510:I525">
    <cfRule type="expression" dxfId="6468" priority="4514" stopIfTrue="1">
      <formula>$B510=""</formula>
    </cfRule>
  </conditionalFormatting>
  <conditionalFormatting sqref="I510:I525">
    <cfRule type="expression" dxfId="6467" priority="4513" stopIfTrue="1">
      <formula>$B510=""</formula>
    </cfRule>
  </conditionalFormatting>
  <conditionalFormatting sqref="I510:I525">
    <cfRule type="expression" dxfId="6466" priority="4512" stopIfTrue="1">
      <formula>$B510=""</formula>
    </cfRule>
  </conditionalFormatting>
  <conditionalFormatting sqref="I510:I525">
    <cfRule type="expression" dxfId="6465" priority="4511" stopIfTrue="1">
      <formula>$B510=""</formula>
    </cfRule>
  </conditionalFormatting>
  <conditionalFormatting sqref="I510:I525">
    <cfRule type="expression" dxfId="6464" priority="4510" stopIfTrue="1">
      <formula>$B510=""</formula>
    </cfRule>
  </conditionalFormatting>
  <conditionalFormatting sqref="I510:I525">
    <cfRule type="expression" dxfId="6463" priority="4509" stopIfTrue="1">
      <formula>$B510=""</formula>
    </cfRule>
  </conditionalFormatting>
  <conditionalFormatting sqref="I510:I525">
    <cfRule type="expression" dxfId="6462" priority="4508" stopIfTrue="1">
      <formula>$B510=""</formula>
    </cfRule>
  </conditionalFormatting>
  <conditionalFormatting sqref="I510:I525">
    <cfRule type="expression" dxfId="6461" priority="4507" stopIfTrue="1">
      <formula>$B510=""</formula>
    </cfRule>
  </conditionalFormatting>
  <conditionalFormatting sqref="I510:I525">
    <cfRule type="expression" dxfId="6460" priority="4506" stopIfTrue="1">
      <formula>$B510=""</formula>
    </cfRule>
  </conditionalFormatting>
  <conditionalFormatting sqref="I510:I525">
    <cfRule type="expression" dxfId="6459" priority="4505" stopIfTrue="1">
      <formula>$B510=""</formula>
    </cfRule>
  </conditionalFormatting>
  <conditionalFormatting sqref="I510:I525">
    <cfRule type="expression" dxfId="6458" priority="4504" stopIfTrue="1">
      <formula>$B510=""</formula>
    </cfRule>
  </conditionalFormatting>
  <conditionalFormatting sqref="I510:I525">
    <cfRule type="expression" dxfId="6457" priority="4503" stopIfTrue="1">
      <formula>$B510=""</formula>
    </cfRule>
  </conditionalFormatting>
  <conditionalFormatting sqref="I510:I525">
    <cfRule type="expression" dxfId="6456" priority="4502" stopIfTrue="1">
      <formula>$B510=""</formula>
    </cfRule>
  </conditionalFormatting>
  <conditionalFormatting sqref="I510:I525">
    <cfRule type="expression" dxfId="6455" priority="4501" stopIfTrue="1">
      <formula>$B510=""</formula>
    </cfRule>
  </conditionalFormatting>
  <conditionalFormatting sqref="I510:I525">
    <cfRule type="expression" dxfId="6454" priority="4500" stopIfTrue="1">
      <formula>$B510=""</formula>
    </cfRule>
  </conditionalFormatting>
  <conditionalFormatting sqref="I510:I525">
    <cfRule type="expression" dxfId="6453" priority="4499" stopIfTrue="1">
      <formula>$B510=""</formula>
    </cfRule>
  </conditionalFormatting>
  <conditionalFormatting sqref="I510:I525">
    <cfRule type="expression" dxfId="6452" priority="4498" stopIfTrue="1">
      <formula>$B510=""</formula>
    </cfRule>
  </conditionalFormatting>
  <conditionalFormatting sqref="I510:I525">
    <cfRule type="expression" dxfId="6451" priority="4497" stopIfTrue="1">
      <formula>$B510=""</formula>
    </cfRule>
  </conditionalFormatting>
  <conditionalFormatting sqref="I510:I525">
    <cfRule type="expression" dxfId="6450" priority="4496" stopIfTrue="1">
      <formula>$B510=""</formula>
    </cfRule>
  </conditionalFormatting>
  <conditionalFormatting sqref="I510:I525">
    <cfRule type="expression" dxfId="6449" priority="4495" stopIfTrue="1">
      <formula>$B510=""</formula>
    </cfRule>
  </conditionalFormatting>
  <conditionalFormatting sqref="I510:I525">
    <cfRule type="expression" dxfId="6448" priority="4494" stopIfTrue="1">
      <formula>$B510=""</formula>
    </cfRule>
  </conditionalFormatting>
  <conditionalFormatting sqref="I510:I525">
    <cfRule type="expression" dxfId="6447" priority="4493" stopIfTrue="1">
      <formula>$B510=""</formula>
    </cfRule>
  </conditionalFormatting>
  <conditionalFormatting sqref="I510:I525">
    <cfRule type="expression" dxfId="6446" priority="4492" stopIfTrue="1">
      <formula>$B510=""</formula>
    </cfRule>
  </conditionalFormatting>
  <conditionalFormatting sqref="I510:I525">
    <cfRule type="expression" dxfId="6445" priority="4491" stopIfTrue="1">
      <formula>$B510=""</formula>
    </cfRule>
  </conditionalFormatting>
  <conditionalFormatting sqref="I510:I525">
    <cfRule type="expression" dxfId="6444" priority="4490" stopIfTrue="1">
      <formula>$B510=""</formula>
    </cfRule>
  </conditionalFormatting>
  <conditionalFormatting sqref="I510:I525">
    <cfRule type="expression" dxfId="6443" priority="4489" stopIfTrue="1">
      <formula>$B510=""</formula>
    </cfRule>
  </conditionalFormatting>
  <conditionalFormatting sqref="I510:I525">
    <cfRule type="expression" dxfId="6442" priority="4488" stopIfTrue="1">
      <formula>$B510=""</formula>
    </cfRule>
  </conditionalFormatting>
  <conditionalFormatting sqref="I510:I525">
    <cfRule type="expression" dxfId="6441" priority="4487" stopIfTrue="1">
      <formula>$B510=""</formula>
    </cfRule>
  </conditionalFormatting>
  <conditionalFormatting sqref="I510:I525">
    <cfRule type="expression" dxfId="6440" priority="4486" stopIfTrue="1">
      <formula>$B510=""</formula>
    </cfRule>
  </conditionalFormatting>
  <conditionalFormatting sqref="I510:I525">
    <cfRule type="expression" dxfId="6439" priority="4485" stopIfTrue="1">
      <formula>$B510=""</formula>
    </cfRule>
  </conditionalFormatting>
  <conditionalFormatting sqref="I510:I525">
    <cfRule type="expression" dxfId="6438" priority="4484" stopIfTrue="1">
      <formula>$B510=""</formula>
    </cfRule>
  </conditionalFormatting>
  <conditionalFormatting sqref="I510:I525">
    <cfRule type="expression" dxfId="6437" priority="4483" stopIfTrue="1">
      <formula>$B510=""</formula>
    </cfRule>
  </conditionalFormatting>
  <conditionalFormatting sqref="I510:I525">
    <cfRule type="expression" dxfId="6436" priority="4482" stopIfTrue="1">
      <formula>$B510=""</formula>
    </cfRule>
  </conditionalFormatting>
  <conditionalFormatting sqref="I510:I525">
    <cfRule type="expression" dxfId="6435" priority="4481" stopIfTrue="1">
      <formula>$B510=""</formula>
    </cfRule>
  </conditionalFormatting>
  <conditionalFormatting sqref="I510:I525">
    <cfRule type="expression" dxfId="6434" priority="4480" stopIfTrue="1">
      <formula>$B510=""</formula>
    </cfRule>
  </conditionalFormatting>
  <conditionalFormatting sqref="I510:I525">
    <cfRule type="expression" dxfId="6433" priority="4479" stopIfTrue="1">
      <formula>$B510=""</formula>
    </cfRule>
  </conditionalFormatting>
  <conditionalFormatting sqref="I510:I525">
    <cfRule type="expression" dxfId="6432" priority="4478" stopIfTrue="1">
      <formula>$B510=""</formula>
    </cfRule>
  </conditionalFormatting>
  <conditionalFormatting sqref="I510:I525">
    <cfRule type="expression" dxfId="6431" priority="4477" stopIfTrue="1">
      <formula>$B510=""</formula>
    </cfRule>
  </conditionalFormatting>
  <conditionalFormatting sqref="I510:I525">
    <cfRule type="expression" dxfId="6430" priority="4476" stopIfTrue="1">
      <formula>$B510=""</formula>
    </cfRule>
  </conditionalFormatting>
  <conditionalFormatting sqref="I510:I525">
    <cfRule type="expression" dxfId="6429" priority="4475" stopIfTrue="1">
      <formula>$B510=""</formula>
    </cfRule>
  </conditionalFormatting>
  <conditionalFormatting sqref="I510:I525">
    <cfRule type="expression" dxfId="6428" priority="4474" stopIfTrue="1">
      <formula>$B510=""</formula>
    </cfRule>
  </conditionalFormatting>
  <conditionalFormatting sqref="I505">
    <cfRule type="expression" dxfId="6427" priority="4473" stopIfTrue="1">
      <formula>$B505=""</formula>
    </cfRule>
  </conditionalFormatting>
  <conditionalFormatting sqref="I505">
    <cfRule type="expression" dxfId="6426" priority="4472" stopIfTrue="1">
      <formula>$B505=""</formula>
    </cfRule>
  </conditionalFormatting>
  <conditionalFormatting sqref="I505">
    <cfRule type="expression" dxfId="6425" priority="4471" stopIfTrue="1">
      <formula>$B505=""</formula>
    </cfRule>
  </conditionalFormatting>
  <conditionalFormatting sqref="I505">
    <cfRule type="expression" dxfId="6424" priority="4470" stopIfTrue="1">
      <formula>$B505=""</formula>
    </cfRule>
  </conditionalFormatting>
  <conditionalFormatting sqref="I505">
    <cfRule type="expression" dxfId="6423" priority="4469" stopIfTrue="1">
      <formula>$B505=""</formula>
    </cfRule>
  </conditionalFormatting>
  <conditionalFormatting sqref="I505">
    <cfRule type="expression" dxfId="6422" priority="4468" stopIfTrue="1">
      <formula>$B505=""</formula>
    </cfRule>
  </conditionalFormatting>
  <conditionalFormatting sqref="I505">
    <cfRule type="expression" dxfId="6421" priority="4467" stopIfTrue="1">
      <formula>$B505=""</formula>
    </cfRule>
  </conditionalFormatting>
  <conditionalFormatting sqref="I505">
    <cfRule type="expression" dxfId="6420" priority="4466" stopIfTrue="1">
      <formula>$B505=""</formula>
    </cfRule>
  </conditionalFormatting>
  <conditionalFormatting sqref="I505">
    <cfRule type="expression" dxfId="6419" priority="4465" stopIfTrue="1">
      <formula>$B505=""</formula>
    </cfRule>
  </conditionalFormatting>
  <conditionalFormatting sqref="I505">
    <cfRule type="expression" dxfId="6418" priority="4464" stopIfTrue="1">
      <formula>$B505=""</formula>
    </cfRule>
  </conditionalFormatting>
  <conditionalFormatting sqref="I505">
    <cfRule type="expression" dxfId="6417" priority="4463" stopIfTrue="1">
      <formula>$B505=""</formula>
    </cfRule>
  </conditionalFormatting>
  <conditionalFormatting sqref="I505">
    <cfRule type="expression" dxfId="6416" priority="4462" stopIfTrue="1">
      <formula>$B505=""</formula>
    </cfRule>
  </conditionalFormatting>
  <conditionalFormatting sqref="I505">
    <cfRule type="expression" dxfId="6415" priority="4461" stopIfTrue="1">
      <formula>$B505=""</formula>
    </cfRule>
  </conditionalFormatting>
  <conditionalFormatting sqref="I505">
    <cfRule type="expression" dxfId="6414" priority="4460" stopIfTrue="1">
      <formula>$B505=""</formula>
    </cfRule>
  </conditionalFormatting>
  <conditionalFormatting sqref="I505">
    <cfRule type="expression" dxfId="6413" priority="4459" stopIfTrue="1">
      <formula>$B505=""</formula>
    </cfRule>
  </conditionalFormatting>
  <conditionalFormatting sqref="I505">
    <cfRule type="expression" dxfId="6412" priority="4458" stopIfTrue="1">
      <formula>$B505=""</formula>
    </cfRule>
  </conditionalFormatting>
  <conditionalFormatting sqref="I505">
    <cfRule type="expression" dxfId="6411" priority="4457" stopIfTrue="1">
      <formula>$B505=""</formula>
    </cfRule>
  </conditionalFormatting>
  <conditionalFormatting sqref="I505">
    <cfRule type="expression" dxfId="6410" priority="4456" stopIfTrue="1">
      <formula>$B505=""</formula>
    </cfRule>
  </conditionalFormatting>
  <conditionalFormatting sqref="I505">
    <cfRule type="expression" dxfId="6409" priority="4455" stopIfTrue="1">
      <formula>$B505=""</formula>
    </cfRule>
  </conditionalFormatting>
  <conditionalFormatting sqref="I505">
    <cfRule type="expression" dxfId="6408" priority="4454" stopIfTrue="1">
      <formula>$B505=""</formula>
    </cfRule>
  </conditionalFormatting>
  <conditionalFormatting sqref="I505">
    <cfRule type="expression" dxfId="6407" priority="4453" stopIfTrue="1">
      <formula>$B505=""</formula>
    </cfRule>
  </conditionalFormatting>
  <conditionalFormatting sqref="I505">
    <cfRule type="expression" dxfId="6406" priority="4452" stopIfTrue="1">
      <formula>$B505=""</formula>
    </cfRule>
  </conditionalFormatting>
  <conditionalFormatting sqref="I505">
    <cfRule type="expression" dxfId="6405" priority="4451" stopIfTrue="1">
      <formula>$B505=""</formula>
    </cfRule>
  </conditionalFormatting>
  <conditionalFormatting sqref="I505">
    <cfRule type="expression" dxfId="6404" priority="4450" stopIfTrue="1">
      <formula>$B505=""</formula>
    </cfRule>
  </conditionalFormatting>
  <conditionalFormatting sqref="I505">
    <cfRule type="expression" dxfId="6403" priority="4449" stopIfTrue="1">
      <formula>$B505=""</formula>
    </cfRule>
  </conditionalFormatting>
  <conditionalFormatting sqref="I505">
    <cfRule type="expression" dxfId="6402" priority="4448" stopIfTrue="1">
      <formula>$B505=""</formula>
    </cfRule>
  </conditionalFormatting>
  <conditionalFormatting sqref="I505">
    <cfRule type="expression" dxfId="6401" priority="4447" stopIfTrue="1">
      <formula>$B505=""</formula>
    </cfRule>
  </conditionalFormatting>
  <conditionalFormatting sqref="I505">
    <cfRule type="expression" dxfId="6400" priority="4446" stopIfTrue="1">
      <formula>$B505=""</formula>
    </cfRule>
  </conditionalFormatting>
  <conditionalFormatting sqref="I505">
    <cfRule type="expression" dxfId="6399" priority="4445" stopIfTrue="1">
      <formula>$B505=""</formula>
    </cfRule>
  </conditionalFormatting>
  <conditionalFormatting sqref="I505">
    <cfRule type="expression" dxfId="6398" priority="4444" stopIfTrue="1">
      <formula>$B505=""</formula>
    </cfRule>
  </conditionalFormatting>
  <conditionalFormatting sqref="I505">
    <cfRule type="expression" dxfId="6397" priority="4443" stopIfTrue="1">
      <formula>$B505=""</formula>
    </cfRule>
  </conditionalFormatting>
  <conditionalFormatting sqref="I505">
    <cfRule type="expression" dxfId="6396" priority="4442" stopIfTrue="1">
      <formula>$B505=""</formula>
    </cfRule>
  </conditionalFormatting>
  <conditionalFormatting sqref="I505">
    <cfRule type="expression" dxfId="6395" priority="4441" stopIfTrue="1">
      <formula>$B505=""</formula>
    </cfRule>
  </conditionalFormatting>
  <conditionalFormatting sqref="I505">
    <cfRule type="expression" dxfId="6394" priority="4440" stopIfTrue="1">
      <formula>$B505=""</formula>
    </cfRule>
  </conditionalFormatting>
  <conditionalFormatting sqref="I505">
    <cfRule type="expression" dxfId="6393" priority="4439" stopIfTrue="1">
      <formula>$B505=""</formula>
    </cfRule>
  </conditionalFormatting>
  <conditionalFormatting sqref="I505">
    <cfRule type="expression" dxfId="6392" priority="4438" stopIfTrue="1">
      <formula>$B505=""</formula>
    </cfRule>
  </conditionalFormatting>
  <conditionalFormatting sqref="I505">
    <cfRule type="expression" dxfId="6391" priority="4437" stopIfTrue="1">
      <formula>$B505=""</formula>
    </cfRule>
  </conditionalFormatting>
  <conditionalFormatting sqref="I505">
    <cfRule type="expression" dxfId="6390" priority="4436" stopIfTrue="1">
      <formula>$B505=""</formula>
    </cfRule>
  </conditionalFormatting>
  <conditionalFormatting sqref="I505">
    <cfRule type="expression" dxfId="6389" priority="4435" stopIfTrue="1">
      <formula>$B505=""</formula>
    </cfRule>
  </conditionalFormatting>
  <conditionalFormatting sqref="I505">
    <cfRule type="expression" dxfId="6388" priority="4434" stopIfTrue="1">
      <formula>$B505=""</formula>
    </cfRule>
  </conditionalFormatting>
  <conditionalFormatting sqref="I505">
    <cfRule type="expression" dxfId="6387" priority="4433" stopIfTrue="1">
      <formula>$B505=""</formula>
    </cfRule>
  </conditionalFormatting>
  <conditionalFormatting sqref="I505">
    <cfRule type="expression" dxfId="6386" priority="4432" stopIfTrue="1">
      <formula>$B505=""</formula>
    </cfRule>
  </conditionalFormatting>
  <conditionalFormatting sqref="I505">
    <cfRule type="expression" dxfId="6385" priority="4431" stopIfTrue="1">
      <formula>$B505=""</formula>
    </cfRule>
  </conditionalFormatting>
  <conditionalFormatting sqref="I505">
    <cfRule type="expression" dxfId="6384" priority="4430" stopIfTrue="1">
      <formula>$B505=""</formula>
    </cfRule>
  </conditionalFormatting>
  <conditionalFormatting sqref="I505">
    <cfRule type="expression" dxfId="6383" priority="4429" stopIfTrue="1">
      <formula>$B505=""</formula>
    </cfRule>
  </conditionalFormatting>
  <conditionalFormatting sqref="I505">
    <cfRule type="expression" dxfId="6382" priority="4428" stopIfTrue="1">
      <formula>$B505=""</formula>
    </cfRule>
  </conditionalFormatting>
  <conditionalFormatting sqref="I505">
    <cfRule type="expression" dxfId="6381" priority="4427" stopIfTrue="1">
      <formula>$B505=""</formula>
    </cfRule>
  </conditionalFormatting>
  <conditionalFormatting sqref="I505">
    <cfRule type="expression" dxfId="6380" priority="4426" stopIfTrue="1">
      <formula>$B505=""</formula>
    </cfRule>
  </conditionalFormatting>
  <conditionalFormatting sqref="I505">
    <cfRule type="expression" dxfId="6379" priority="4425" stopIfTrue="1">
      <formula>$B505=""</formula>
    </cfRule>
  </conditionalFormatting>
  <conditionalFormatting sqref="I505">
    <cfRule type="expression" dxfId="6378" priority="4424" stopIfTrue="1">
      <formula>$B505=""</formula>
    </cfRule>
  </conditionalFormatting>
  <conditionalFormatting sqref="I505">
    <cfRule type="expression" dxfId="6377" priority="4423" stopIfTrue="1">
      <formula>$B505=""</formula>
    </cfRule>
  </conditionalFormatting>
  <conditionalFormatting sqref="I505">
    <cfRule type="expression" dxfId="6376" priority="4422" stopIfTrue="1">
      <formula>$B505=""</formula>
    </cfRule>
  </conditionalFormatting>
  <conditionalFormatting sqref="I505">
    <cfRule type="expression" dxfId="6375" priority="4421" stopIfTrue="1">
      <formula>$B505=""</formula>
    </cfRule>
  </conditionalFormatting>
  <conditionalFormatting sqref="I505">
    <cfRule type="expression" dxfId="6374" priority="4420" stopIfTrue="1">
      <formula>$B505=""</formula>
    </cfRule>
  </conditionalFormatting>
  <conditionalFormatting sqref="I505">
    <cfRule type="expression" dxfId="6373" priority="4419" stopIfTrue="1">
      <formula>$B505=""</formula>
    </cfRule>
  </conditionalFormatting>
  <conditionalFormatting sqref="I505">
    <cfRule type="expression" dxfId="6372" priority="4418" stopIfTrue="1">
      <formula>$B505=""</formula>
    </cfRule>
  </conditionalFormatting>
  <conditionalFormatting sqref="I505">
    <cfRule type="expression" dxfId="6371" priority="4417" stopIfTrue="1">
      <formula>$B505=""</formula>
    </cfRule>
  </conditionalFormatting>
  <conditionalFormatting sqref="I505">
    <cfRule type="expression" dxfId="6370" priority="4416" stopIfTrue="1">
      <formula>$B505=""</formula>
    </cfRule>
  </conditionalFormatting>
  <conditionalFormatting sqref="I505">
    <cfRule type="expression" dxfId="6369" priority="4415" stopIfTrue="1">
      <formula>$B505=""</formula>
    </cfRule>
  </conditionalFormatting>
  <conditionalFormatting sqref="I505">
    <cfRule type="expression" dxfId="6368" priority="4414" stopIfTrue="1">
      <formula>$B505=""</formula>
    </cfRule>
  </conditionalFormatting>
  <conditionalFormatting sqref="I518:I525">
    <cfRule type="expression" dxfId="6367" priority="4413" stopIfTrue="1">
      <formula>$B518=""</formula>
    </cfRule>
  </conditionalFormatting>
  <conditionalFormatting sqref="I518:I525">
    <cfRule type="expression" dxfId="6366" priority="4412" stopIfTrue="1">
      <formula>$B518=""</formula>
    </cfRule>
  </conditionalFormatting>
  <conditionalFormatting sqref="I518:I525">
    <cfRule type="expression" dxfId="6365" priority="4411" stopIfTrue="1">
      <formula>$B518=""</formula>
    </cfRule>
  </conditionalFormatting>
  <conditionalFormatting sqref="I518:I525">
    <cfRule type="expression" dxfId="6364" priority="4410" stopIfTrue="1">
      <formula>$B518=""</formula>
    </cfRule>
  </conditionalFormatting>
  <conditionalFormatting sqref="I518:I525">
    <cfRule type="expression" dxfId="6363" priority="4409" stopIfTrue="1">
      <formula>$B518=""</formula>
    </cfRule>
  </conditionalFormatting>
  <conditionalFormatting sqref="I518:I525">
    <cfRule type="expression" dxfId="6362" priority="4408" stopIfTrue="1">
      <formula>$B518=""</formula>
    </cfRule>
  </conditionalFormatting>
  <conditionalFormatting sqref="I521:I525">
    <cfRule type="expression" dxfId="6361" priority="4407" stopIfTrue="1">
      <formula>$B521=""</formula>
    </cfRule>
  </conditionalFormatting>
  <conditionalFormatting sqref="I521:I525">
    <cfRule type="expression" dxfId="6360" priority="4406" stopIfTrue="1">
      <formula>$B521=""</formula>
    </cfRule>
  </conditionalFormatting>
  <conditionalFormatting sqref="I521:I525">
    <cfRule type="expression" dxfId="6359" priority="4405" stopIfTrue="1">
      <formula>$B521=""</formula>
    </cfRule>
  </conditionalFormatting>
  <conditionalFormatting sqref="I521:I525">
    <cfRule type="expression" dxfId="6358" priority="4404" stopIfTrue="1">
      <formula>$B521=""</formula>
    </cfRule>
  </conditionalFormatting>
  <conditionalFormatting sqref="I521:I525">
    <cfRule type="expression" dxfId="6357" priority="4403" stopIfTrue="1">
      <formula>$B521=""</formula>
    </cfRule>
  </conditionalFormatting>
  <conditionalFormatting sqref="I521:I525">
    <cfRule type="expression" dxfId="6356" priority="4402" stopIfTrue="1">
      <formula>$B521=""</formula>
    </cfRule>
  </conditionalFormatting>
  <conditionalFormatting sqref="I521:I525">
    <cfRule type="expression" dxfId="6355" priority="4401" stopIfTrue="1">
      <formula>$B521=""</formula>
    </cfRule>
  </conditionalFormatting>
  <conditionalFormatting sqref="I521:I525">
    <cfRule type="expression" dxfId="6354" priority="4400" stopIfTrue="1">
      <formula>$B521=""</formula>
    </cfRule>
  </conditionalFormatting>
  <conditionalFormatting sqref="I521:I525">
    <cfRule type="expression" dxfId="6353" priority="4399" stopIfTrue="1">
      <formula>$B521=""</formula>
    </cfRule>
  </conditionalFormatting>
  <conditionalFormatting sqref="I521:I525">
    <cfRule type="expression" dxfId="6352" priority="4398" stopIfTrue="1">
      <formula>$B521=""</formula>
    </cfRule>
  </conditionalFormatting>
  <conditionalFormatting sqref="I526">
    <cfRule type="expression" dxfId="6351" priority="4397" stopIfTrue="1">
      <formula>$B526=""</formula>
    </cfRule>
  </conditionalFormatting>
  <conditionalFormatting sqref="I526">
    <cfRule type="expression" dxfId="6350" priority="4396" stopIfTrue="1">
      <formula>$B526=""</formula>
    </cfRule>
  </conditionalFormatting>
  <conditionalFormatting sqref="I526">
    <cfRule type="expression" dxfId="6349" priority="4395" stopIfTrue="1">
      <formula>$B526=""</formula>
    </cfRule>
  </conditionalFormatting>
  <conditionalFormatting sqref="I526">
    <cfRule type="expression" dxfId="6348" priority="4394" stopIfTrue="1">
      <formula>$B526=""</formula>
    </cfRule>
  </conditionalFormatting>
  <conditionalFormatting sqref="I526">
    <cfRule type="expression" dxfId="6347" priority="4393" stopIfTrue="1">
      <formula>$B526=""</formula>
    </cfRule>
  </conditionalFormatting>
  <conditionalFormatting sqref="I526">
    <cfRule type="expression" dxfId="6346" priority="4392" stopIfTrue="1">
      <formula>$B526=""</formula>
    </cfRule>
  </conditionalFormatting>
  <conditionalFormatting sqref="I526">
    <cfRule type="expression" dxfId="6345" priority="4391" stopIfTrue="1">
      <formula>$B526=""</formula>
    </cfRule>
  </conditionalFormatting>
  <conditionalFormatting sqref="I526">
    <cfRule type="expression" dxfId="6344" priority="4390" stopIfTrue="1">
      <formula>$B526=""</formula>
    </cfRule>
  </conditionalFormatting>
  <conditionalFormatting sqref="I526">
    <cfRule type="expression" dxfId="6343" priority="4389" stopIfTrue="1">
      <formula>$B526=""</formula>
    </cfRule>
  </conditionalFormatting>
  <conditionalFormatting sqref="I526">
    <cfRule type="expression" dxfId="6342" priority="4388" stopIfTrue="1">
      <formula>$B526=""</formula>
    </cfRule>
  </conditionalFormatting>
  <conditionalFormatting sqref="I526">
    <cfRule type="expression" dxfId="6341" priority="4387" stopIfTrue="1">
      <formula>$B526=""</formula>
    </cfRule>
  </conditionalFormatting>
  <conditionalFormatting sqref="I526">
    <cfRule type="expression" dxfId="6340" priority="4386" stopIfTrue="1">
      <formula>$B526=""</formula>
    </cfRule>
  </conditionalFormatting>
  <conditionalFormatting sqref="I526">
    <cfRule type="expression" dxfId="6339" priority="4385" stopIfTrue="1">
      <formula>$B526=""</formula>
    </cfRule>
  </conditionalFormatting>
  <conditionalFormatting sqref="I526">
    <cfRule type="expression" dxfId="6338" priority="4384" stopIfTrue="1">
      <formula>$B526=""</formula>
    </cfRule>
  </conditionalFormatting>
  <conditionalFormatting sqref="I526">
    <cfRule type="expression" dxfId="6337" priority="4383" stopIfTrue="1">
      <formula>$B526=""</formula>
    </cfRule>
  </conditionalFormatting>
  <conditionalFormatting sqref="I526">
    <cfRule type="expression" dxfId="6336" priority="4382" stopIfTrue="1">
      <formula>$B526=""</formula>
    </cfRule>
  </conditionalFormatting>
  <conditionalFormatting sqref="I526">
    <cfRule type="expression" dxfId="6335" priority="4381" stopIfTrue="1">
      <formula>$B526=""</formula>
    </cfRule>
  </conditionalFormatting>
  <conditionalFormatting sqref="I526">
    <cfRule type="expression" dxfId="6334" priority="4380" stopIfTrue="1">
      <formula>$B526=""</formula>
    </cfRule>
  </conditionalFormatting>
  <conditionalFormatting sqref="I526">
    <cfRule type="expression" dxfId="6333" priority="4379" stopIfTrue="1">
      <formula>$B526=""</formula>
    </cfRule>
  </conditionalFormatting>
  <conditionalFormatting sqref="I526">
    <cfRule type="expression" dxfId="6332" priority="4378" stopIfTrue="1">
      <formula>$B526=""</formula>
    </cfRule>
  </conditionalFormatting>
  <conditionalFormatting sqref="I526">
    <cfRule type="expression" dxfId="6331" priority="4377" stopIfTrue="1">
      <formula>$B526=""</formula>
    </cfRule>
  </conditionalFormatting>
  <conditionalFormatting sqref="I526">
    <cfRule type="expression" dxfId="6330" priority="4376" stopIfTrue="1">
      <formula>$B526=""</formula>
    </cfRule>
  </conditionalFormatting>
  <conditionalFormatting sqref="I526">
    <cfRule type="expression" dxfId="6329" priority="4375" stopIfTrue="1">
      <formula>$B526=""</formula>
    </cfRule>
  </conditionalFormatting>
  <conditionalFormatting sqref="I526">
    <cfRule type="expression" dxfId="6328" priority="4374" stopIfTrue="1">
      <formula>$B526=""</formula>
    </cfRule>
  </conditionalFormatting>
  <conditionalFormatting sqref="I526">
    <cfRule type="expression" dxfId="6327" priority="4373" stopIfTrue="1">
      <formula>$B526=""</formula>
    </cfRule>
  </conditionalFormatting>
  <conditionalFormatting sqref="I526">
    <cfRule type="expression" dxfId="6326" priority="4372" stopIfTrue="1">
      <formula>$B526=""</formula>
    </cfRule>
  </conditionalFormatting>
  <conditionalFormatting sqref="I526">
    <cfRule type="expression" dxfId="6325" priority="4371" stopIfTrue="1">
      <formula>$B526=""</formula>
    </cfRule>
  </conditionalFormatting>
  <conditionalFormatting sqref="I526">
    <cfRule type="expression" dxfId="6324" priority="4370" stopIfTrue="1">
      <formula>$B526=""</formula>
    </cfRule>
  </conditionalFormatting>
  <conditionalFormatting sqref="I526">
    <cfRule type="expression" dxfId="6323" priority="4369" stopIfTrue="1">
      <formula>$B526=""</formula>
    </cfRule>
  </conditionalFormatting>
  <conditionalFormatting sqref="I526">
    <cfRule type="expression" dxfId="6322" priority="4368" stopIfTrue="1">
      <formula>$B526=""</formula>
    </cfRule>
  </conditionalFormatting>
  <conditionalFormatting sqref="I526">
    <cfRule type="expression" dxfId="6321" priority="4367" stopIfTrue="1">
      <formula>$B526=""</formula>
    </cfRule>
  </conditionalFormatting>
  <conditionalFormatting sqref="I526">
    <cfRule type="expression" dxfId="6320" priority="4366" stopIfTrue="1">
      <formula>$B526=""</formula>
    </cfRule>
  </conditionalFormatting>
  <conditionalFormatting sqref="I526">
    <cfRule type="expression" dxfId="6319" priority="4365" stopIfTrue="1">
      <formula>$B526=""</formula>
    </cfRule>
  </conditionalFormatting>
  <conditionalFormatting sqref="I526">
    <cfRule type="expression" dxfId="6318" priority="4364" stopIfTrue="1">
      <formula>$B526=""</formula>
    </cfRule>
  </conditionalFormatting>
  <conditionalFormatting sqref="I526">
    <cfRule type="expression" dxfId="6317" priority="4363" stopIfTrue="1">
      <formula>$B526=""</formula>
    </cfRule>
  </conditionalFormatting>
  <conditionalFormatting sqref="I526">
    <cfRule type="expression" dxfId="6316" priority="4362" stopIfTrue="1">
      <formula>$B526=""</formula>
    </cfRule>
  </conditionalFormatting>
  <conditionalFormatting sqref="I526">
    <cfRule type="expression" dxfId="6315" priority="4361" stopIfTrue="1">
      <formula>$B526=""</formula>
    </cfRule>
  </conditionalFormatting>
  <conditionalFormatting sqref="I526">
    <cfRule type="expression" dxfId="6314" priority="4360" stopIfTrue="1">
      <formula>$B526=""</formula>
    </cfRule>
  </conditionalFormatting>
  <conditionalFormatting sqref="I526">
    <cfRule type="expression" dxfId="6313" priority="4359" stopIfTrue="1">
      <formula>$B526=""</formula>
    </cfRule>
  </conditionalFormatting>
  <conditionalFormatting sqref="I526">
    <cfRule type="expression" dxfId="6312" priority="4358" stopIfTrue="1">
      <formula>$B526=""</formula>
    </cfRule>
  </conditionalFormatting>
  <conditionalFormatting sqref="I526">
    <cfRule type="expression" dxfId="6311" priority="4357" stopIfTrue="1">
      <formula>$B526=""</formula>
    </cfRule>
  </conditionalFormatting>
  <conditionalFormatting sqref="I526">
    <cfRule type="expression" dxfId="6310" priority="4356" stopIfTrue="1">
      <formula>$B526=""</formula>
    </cfRule>
  </conditionalFormatting>
  <conditionalFormatting sqref="I526">
    <cfRule type="expression" dxfId="6309" priority="4355" stopIfTrue="1">
      <formula>$B526=""</formula>
    </cfRule>
  </conditionalFormatting>
  <conditionalFormatting sqref="I526">
    <cfRule type="expression" dxfId="6308" priority="4354" stopIfTrue="1">
      <formula>$B526=""</formula>
    </cfRule>
  </conditionalFormatting>
  <conditionalFormatting sqref="I526">
    <cfRule type="expression" dxfId="6307" priority="4353" stopIfTrue="1">
      <formula>$B526=""</formula>
    </cfRule>
  </conditionalFormatting>
  <conditionalFormatting sqref="I526">
    <cfRule type="expression" dxfId="6306" priority="4352" stopIfTrue="1">
      <formula>$B526=""</formula>
    </cfRule>
  </conditionalFormatting>
  <conditionalFormatting sqref="I526">
    <cfRule type="expression" dxfId="6305" priority="4351" stopIfTrue="1">
      <formula>$B526=""</formula>
    </cfRule>
  </conditionalFormatting>
  <conditionalFormatting sqref="I526">
    <cfRule type="expression" dxfId="6304" priority="4350" stopIfTrue="1">
      <formula>$B526=""</formula>
    </cfRule>
  </conditionalFormatting>
  <conditionalFormatting sqref="I526">
    <cfRule type="expression" dxfId="6303" priority="4349" stopIfTrue="1">
      <formula>$B526=""</formula>
    </cfRule>
  </conditionalFormatting>
  <conditionalFormatting sqref="I526">
    <cfRule type="expression" dxfId="6302" priority="4348" stopIfTrue="1">
      <formula>$B526=""</formula>
    </cfRule>
  </conditionalFormatting>
  <conditionalFormatting sqref="I526">
    <cfRule type="expression" dxfId="6301" priority="4347" stopIfTrue="1">
      <formula>$B526=""</formula>
    </cfRule>
  </conditionalFormatting>
  <conditionalFormatting sqref="I526">
    <cfRule type="expression" dxfId="6300" priority="4346" stopIfTrue="1">
      <formula>$B526=""</formula>
    </cfRule>
  </conditionalFormatting>
  <conditionalFormatting sqref="I526">
    <cfRule type="expression" dxfId="6299" priority="4345" stopIfTrue="1">
      <formula>$B526=""</formula>
    </cfRule>
  </conditionalFormatting>
  <conditionalFormatting sqref="I526">
    <cfRule type="expression" dxfId="6298" priority="4344" stopIfTrue="1">
      <formula>$B526=""</formula>
    </cfRule>
  </conditionalFormatting>
  <conditionalFormatting sqref="I526">
    <cfRule type="expression" dxfId="6297" priority="4343" stopIfTrue="1">
      <formula>$B526=""</formula>
    </cfRule>
  </conditionalFormatting>
  <conditionalFormatting sqref="I526">
    <cfRule type="expression" dxfId="6296" priority="4342" stopIfTrue="1">
      <formula>$B526=""</formula>
    </cfRule>
  </conditionalFormatting>
  <conditionalFormatting sqref="I526">
    <cfRule type="expression" dxfId="6295" priority="4341" stopIfTrue="1">
      <formula>$B526=""</formula>
    </cfRule>
  </conditionalFormatting>
  <conditionalFormatting sqref="I526">
    <cfRule type="expression" dxfId="6294" priority="4340" stopIfTrue="1">
      <formula>$B526=""</formula>
    </cfRule>
  </conditionalFormatting>
  <conditionalFormatting sqref="I526">
    <cfRule type="expression" dxfId="6293" priority="4339" stopIfTrue="1">
      <formula>$B526=""</formula>
    </cfRule>
  </conditionalFormatting>
  <conditionalFormatting sqref="I526">
    <cfRule type="expression" dxfId="6292" priority="4338" stopIfTrue="1">
      <formula>$B526=""</formula>
    </cfRule>
  </conditionalFormatting>
  <conditionalFormatting sqref="I526">
    <cfRule type="expression" dxfId="6291" priority="4337" stopIfTrue="1">
      <formula>$B526=""</formula>
    </cfRule>
  </conditionalFormatting>
  <conditionalFormatting sqref="I526">
    <cfRule type="expression" dxfId="6290" priority="4336" stopIfTrue="1">
      <formula>$B526=""</formula>
    </cfRule>
  </conditionalFormatting>
  <conditionalFormatting sqref="I526">
    <cfRule type="expression" dxfId="6289" priority="4335" stopIfTrue="1">
      <formula>$B526=""</formula>
    </cfRule>
  </conditionalFormatting>
  <conditionalFormatting sqref="I526">
    <cfRule type="expression" dxfId="6288" priority="4334" stopIfTrue="1">
      <formula>$B526=""</formula>
    </cfRule>
  </conditionalFormatting>
  <conditionalFormatting sqref="I526">
    <cfRule type="expression" dxfId="6287" priority="4333" stopIfTrue="1">
      <formula>$B526=""</formula>
    </cfRule>
  </conditionalFormatting>
  <conditionalFormatting sqref="I526">
    <cfRule type="expression" dxfId="6286" priority="4332" stopIfTrue="1">
      <formula>$B526=""</formula>
    </cfRule>
  </conditionalFormatting>
  <conditionalFormatting sqref="I526">
    <cfRule type="expression" dxfId="6285" priority="4331" stopIfTrue="1">
      <formula>$B526=""</formula>
    </cfRule>
  </conditionalFormatting>
  <conditionalFormatting sqref="I526">
    <cfRule type="expression" dxfId="6284" priority="4330" stopIfTrue="1">
      <formula>$B526=""</formula>
    </cfRule>
  </conditionalFormatting>
  <conditionalFormatting sqref="I526">
    <cfRule type="expression" dxfId="6283" priority="4329" stopIfTrue="1">
      <formula>$B526=""</formula>
    </cfRule>
  </conditionalFormatting>
  <conditionalFormatting sqref="I526">
    <cfRule type="expression" dxfId="6282" priority="4328" stopIfTrue="1">
      <formula>$B526=""</formula>
    </cfRule>
  </conditionalFormatting>
  <conditionalFormatting sqref="I526">
    <cfRule type="expression" dxfId="6281" priority="4327" stopIfTrue="1">
      <formula>$B526=""</formula>
    </cfRule>
  </conditionalFormatting>
  <conditionalFormatting sqref="I526">
    <cfRule type="expression" dxfId="6280" priority="4326" stopIfTrue="1">
      <formula>$B526=""</formula>
    </cfRule>
  </conditionalFormatting>
  <conditionalFormatting sqref="I526">
    <cfRule type="expression" dxfId="6279" priority="4325" stopIfTrue="1">
      <formula>$B526=""</formula>
    </cfRule>
  </conditionalFormatting>
  <conditionalFormatting sqref="I526">
    <cfRule type="expression" dxfId="6278" priority="4324" stopIfTrue="1">
      <formula>$B526=""</formula>
    </cfRule>
  </conditionalFormatting>
  <conditionalFormatting sqref="I526">
    <cfRule type="expression" dxfId="6277" priority="4323" stopIfTrue="1">
      <formula>$B526=""</formula>
    </cfRule>
  </conditionalFormatting>
  <conditionalFormatting sqref="I526">
    <cfRule type="expression" dxfId="6276" priority="4322" stopIfTrue="1">
      <formula>$B526=""</formula>
    </cfRule>
  </conditionalFormatting>
  <conditionalFormatting sqref="I526">
    <cfRule type="expression" dxfId="6275" priority="4321" stopIfTrue="1">
      <formula>$B526=""</formula>
    </cfRule>
  </conditionalFormatting>
  <conditionalFormatting sqref="I526">
    <cfRule type="expression" dxfId="6274" priority="4320" stopIfTrue="1">
      <formula>$B526=""</formula>
    </cfRule>
  </conditionalFormatting>
  <conditionalFormatting sqref="I526">
    <cfRule type="expression" dxfId="6273" priority="4319" stopIfTrue="1">
      <formula>$B526=""</formula>
    </cfRule>
  </conditionalFormatting>
  <conditionalFormatting sqref="I526">
    <cfRule type="expression" dxfId="6272" priority="4318" stopIfTrue="1">
      <formula>$B526=""</formula>
    </cfRule>
  </conditionalFormatting>
  <conditionalFormatting sqref="I526">
    <cfRule type="expression" dxfId="6271" priority="4317" stopIfTrue="1">
      <formula>$B526=""</formula>
    </cfRule>
  </conditionalFormatting>
  <conditionalFormatting sqref="I526">
    <cfRule type="expression" dxfId="6270" priority="4316" stopIfTrue="1">
      <formula>$B526=""</formula>
    </cfRule>
  </conditionalFormatting>
  <conditionalFormatting sqref="I526">
    <cfRule type="expression" dxfId="6269" priority="4315" stopIfTrue="1">
      <formula>$B526=""</formula>
    </cfRule>
  </conditionalFormatting>
  <conditionalFormatting sqref="I526">
    <cfRule type="expression" dxfId="6268" priority="4314" stopIfTrue="1">
      <formula>$B526=""</formula>
    </cfRule>
  </conditionalFormatting>
  <conditionalFormatting sqref="I526">
    <cfRule type="expression" dxfId="6267" priority="4313" stopIfTrue="1">
      <formula>$B526=""</formula>
    </cfRule>
  </conditionalFormatting>
  <conditionalFormatting sqref="I526">
    <cfRule type="expression" dxfId="6266" priority="4312" stopIfTrue="1">
      <formula>$B526=""</formula>
    </cfRule>
  </conditionalFormatting>
  <conditionalFormatting sqref="I526">
    <cfRule type="expression" dxfId="6265" priority="4311" stopIfTrue="1">
      <formula>$B526=""</formula>
    </cfRule>
  </conditionalFormatting>
  <conditionalFormatting sqref="I526">
    <cfRule type="expression" dxfId="6264" priority="4310" stopIfTrue="1">
      <formula>$B526=""</formula>
    </cfRule>
  </conditionalFormatting>
  <conditionalFormatting sqref="I526">
    <cfRule type="expression" dxfId="6263" priority="4309" stopIfTrue="1">
      <formula>$B526=""</formula>
    </cfRule>
  </conditionalFormatting>
  <conditionalFormatting sqref="I526">
    <cfRule type="expression" dxfId="6262" priority="4308" stopIfTrue="1">
      <formula>$B526=""</formula>
    </cfRule>
  </conditionalFormatting>
  <conditionalFormatting sqref="I526">
    <cfRule type="expression" dxfId="6261" priority="4307" stopIfTrue="1">
      <formula>$B526=""</formula>
    </cfRule>
  </conditionalFormatting>
  <conditionalFormatting sqref="I526">
    <cfRule type="expression" dxfId="6260" priority="4306" stopIfTrue="1">
      <formula>$B526=""</formula>
    </cfRule>
  </conditionalFormatting>
  <conditionalFormatting sqref="I526">
    <cfRule type="expression" dxfId="6259" priority="4305" stopIfTrue="1">
      <formula>$B526=""</formula>
    </cfRule>
  </conditionalFormatting>
  <conditionalFormatting sqref="I526">
    <cfRule type="expression" dxfId="6258" priority="4304" stopIfTrue="1">
      <formula>$B526=""</formula>
    </cfRule>
  </conditionalFormatting>
  <conditionalFormatting sqref="I526">
    <cfRule type="expression" dxfId="6257" priority="4303" stopIfTrue="1">
      <formula>$B526=""</formula>
    </cfRule>
  </conditionalFormatting>
  <conditionalFormatting sqref="I526">
    <cfRule type="expression" dxfId="6256" priority="4302" stopIfTrue="1">
      <formula>$B526=""</formula>
    </cfRule>
  </conditionalFormatting>
  <conditionalFormatting sqref="I526">
    <cfRule type="expression" dxfId="6255" priority="4301" stopIfTrue="1">
      <formula>$B526=""</formula>
    </cfRule>
  </conditionalFormatting>
  <conditionalFormatting sqref="I526">
    <cfRule type="expression" dxfId="6254" priority="4300" stopIfTrue="1">
      <formula>$B526=""</formula>
    </cfRule>
  </conditionalFormatting>
  <conditionalFormatting sqref="I526">
    <cfRule type="expression" dxfId="6253" priority="4299" stopIfTrue="1">
      <formula>$B526=""</formula>
    </cfRule>
  </conditionalFormatting>
  <conditionalFormatting sqref="I526">
    <cfRule type="expression" dxfId="6252" priority="4298" stopIfTrue="1">
      <formula>$B526=""</formula>
    </cfRule>
  </conditionalFormatting>
  <conditionalFormatting sqref="I526">
    <cfRule type="expression" dxfId="6251" priority="4297" stopIfTrue="1">
      <formula>$B526=""</formula>
    </cfRule>
  </conditionalFormatting>
  <conditionalFormatting sqref="I526">
    <cfRule type="expression" dxfId="6250" priority="4296" stopIfTrue="1">
      <formula>$B526=""</formula>
    </cfRule>
  </conditionalFormatting>
  <conditionalFormatting sqref="I526">
    <cfRule type="expression" dxfId="6249" priority="4295" stopIfTrue="1">
      <formula>$B526=""</formula>
    </cfRule>
  </conditionalFormatting>
  <conditionalFormatting sqref="I526">
    <cfRule type="expression" dxfId="6248" priority="4294" stopIfTrue="1">
      <formula>$B526=""</formula>
    </cfRule>
  </conditionalFormatting>
  <conditionalFormatting sqref="I526">
    <cfRule type="expression" dxfId="6247" priority="4293" stopIfTrue="1">
      <formula>$B526=""</formula>
    </cfRule>
  </conditionalFormatting>
  <conditionalFormatting sqref="I526">
    <cfRule type="expression" dxfId="6246" priority="4292" stopIfTrue="1">
      <formula>$B526=""</formula>
    </cfRule>
  </conditionalFormatting>
  <conditionalFormatting sqref="I526">
    <cfRule type="expression" dxfId="6245" priority="4291" stopIfTrue="1">
      <formula>$B526=""</formula>
    </cfRule>
  </conditionalFormatting>
  <conditionalFormatting sqref="I526">
    <cfRule type="expression" dxfId="6244" priority="4290" stopIfTrue="1">
      <formula>$B526=""</formula>
    </cfRule>
  </conditionalFormatting>
  <conditionalFormatting sqref="I526">
    <cfRule type="expression" dxfId="6243" priority="4289" stopIfTrue="1">
      <formula>$B526=""</formula>
    </cfRule>
  </conditionalFormatting>
  <conditionalFormatting sqref="I526">
    <cfRule type="expression" dxfId="6242" priority="4288" stopIfTrue="1">
      <formula>$B526=""</formula>
    </cfRule>
  </conditionalFormatting>
  <conditionalFormatting sqref="I526">
    <cfRule type="expression" dxfId="6241" priority="4287" stopIfTrue="1">
      <formula>$B526=""</formula>
    </cfRule>
  </conditionalFormatting>
  <conditionalFormatting sqref="I526">
    <cfRule type="expression" dxfId="6240" priority="4286" stopIfTrue="1">
      <formula>$B526=""</formula>
    </cfRule>
  </conditionalFormatting>
  <conditionalFormatting sqref="I526">
    <cfRule type="expression" dxfId="6239" priority="4285" stopIfTrue="1">
      <formula>$B526=""</formula>
    </cfRule>
  </conditionalFormatting>
  <conditionalFormatting sqref="I526">
    <cfRule type="expression" dxfId="6238" priority="4284" stopIfTrue="1">
      <formula>$B526=""</formula>
    </cfRule>
  </conditionalFormatting>
  <conditionalFormatting sqref="I526">
    <cfRule type="expression" dxfId="6237" priority="4283" stopIfTrue="1">
      <formula>$B526=""</formula>
    </cfRule>
  </conditionalFormatting>
  <conditionalFormatting sqref="I526">
    <cfRule type="expression" dxfId="6236" priority="4282" stopIfTrue="1">
      <formula>$B526=""</formula>
    </cfRule>
  </conditionalFormatting>
  <conditionalFormatting sqref="I526">
    <cfRule type="expression" dxfId="6235" priority="4281" stopIfTrue="1">
      <formula>$B526=""</formula>
    </cfRule>
  </conditionalFormatting>
  <conditionalFormatting sqref="I526">
    <cfRule type="expression" dxfId="6234" priority="4280" stopIfTrue="1">
      <formula>$B526=""</formula>
    </cfRule>
  </conditionalFormatting>
  <conditionalFormatting sqref="I526">
    <cfRule type="expression" dxfId="6233" priority="4279" stopIfTrue="1">
      <formula>$B526=""</formula>
    </cfRule>
  </conditionalFormatting>
  <conditionalFormatting sqref="I526">
    <cfRule type="expression" dxfId="6232" priority="4278" stopIfTrue="1">
      <formula>$B526=""</formula>
    </cfRule>
  </conditionalFormatting>
  <conditionalFormatting sqref="I526">
    <cfRule type="expression" dxfId="6231" priority="4277" stopIfTrue="1">
      <formula>$B526=""</formula>
    </cfRule>
  </conditionalFormatting>
  <conditionalFormatting sqref="I526">
    <cfRule type="expression" dxfId="6230" priority="4276" stopIfTrue="1">
      <formula>$B526=""</formula>
    </cfRule>
  </conditionalFormatting>
  <conditionalFormatting sqref="I526">
    <cfRule type="expression" dxfId="6229" priority="4275" stopIfTrue="1">
      <formula>$B526=""</formula>
    </cfRule>
  </conditionalFormatting>
  <conditionalFormatting sqref="I526">
    <cfRule type="expression" dxfId="6228" priority="4274" stopIfTrue="1">
      <formula>$B526=""</formula>
    </cfRule>
  </conditionalFormatting>
  <conditionalFormatting sqref="I526">
    <cfRule type="expression" dxfId="6227" priority="4273" stopIfTrue="1">
      <formula>$B526=""</formula>
    </cfRule>
  </conditionalFormatting>
  <conditionalFormatting sqref="I526">
    <cfRule type="expression" dxfId="6226" priority="4272" stopIfTrue="1">
      <formula>$B526=""</formula>
    </cfRule>
  </conditionalFormatting>
  <conditionalFormatting sqref="I526">
    <cfRule type="expression" dxfId="6225" priority="4271" stopIfTrue="1">
      <formula>$B526=""</formula>
    </cfRule>
  </conditionalFormatting>
  <conditionalFormatting sqref="I526">
    <cfRule type="expression" dxfId="6224" priority="4270" stopIfTrue="1">
      <formula>$B526=""</formula>
    </cfRule>
  </conditionalFormatting>
  <conditionalFormatting sqref="I526">
    <cfRule type="expression" dxfId="6223" priority="4269" stopIfTrue="1">
      <formula>$B526=""</formula>
    </cfRule>
  </conditionalFormatting>
  <conditionalFormatting sqref="I526">
    <cfRule type="expression" dxfId="6222" priority="4268" stopIfTrue="1">
      <formula>$B526=""</formula>
    </cfRule>
  </conditionalFormatting>
  <conditionalFormatting sqref="I526">
    <cfRule type="expression" dxfId="6221" priority="4267" stopIfTrue="1">
      <formula>$B526=""</formula>
    </cfRule>
  </conditionalFormatting>
  <conditionalFormatting sqref="I526">
    <cfRule type="expression" dxfId="6220" priority="4266" stopIfTrue="1">
      <formula>$B526=""</formula>
    </cfRule>
  </conditionalFormatting>
  <conditionalFormatting sqref="I526">
    <cfRule type="expression" dxfId="6219" priority="4265" stopIfTrue="1">
      <formula>$B526=""</formula>
    </cfRule>
  </conditionalFormatting>
  <conditionalFormatting sqref="I526">
    <cfRule type="expression" dxfId="6218" priority="4264" stopIfTrue="1">
      <formula>$B526=""</formula>
    </cfRule>
  </conditionalFormatting>
  <conditionalFormatting sqref="I526">
    <cfRule type="expression" dxfId="6217" priority="4263" stopIfTrue="1">
      <formula>$B526=""</formula>
    </cfRule>
  </conditionalFormatting>
  <conditionalFormatting sqref="I526">
    <cfRule type="expression" dxfId="6216" priority="4262" stopIfTrue="1">
      <formula>$B526=""</formula>
    </cfRule>
  </conditionalFormatting>
  <conditionalFormatting sqref="I526">
    <cfRule type="expression" dxfId="6215" priority="4261" stopIfTrue="1">
      <formula>$B526=""</formula>
    </cfRule>
  </conditionalFormatting>
  <conditionalFormatting sqref="I526">
    <cfRule type="expression" dxfId="6214" priority="4260" stopIfTrue="1">
      <formula>$B526=""</formula>
    </cfRule>
  </conditionalFormatting>
  <conditionalFormatting sqref="I526">
    <cfRule type="expression" dxfId="6213" priority="4259" stopIfTrue="1">
      <formula>$B526=""</formula>
    </cfRule>
  </conditionalFormatting>
  <conditionalFormatting sqref="I526">
    <cfRule type="expression" dxfId="6212" priority="4258" stopIfTrue="1">
      <formula>$B526=""</formula>
    </cfRule>
  </conditionalFormatting>
  <conditionalFormatting sqref="I526">
    <cfRule type="expression" dxfId="6211" priority="4257" stopIfTrue="1">
      <formula>$B526=""</formula>
    </cfRule>
  </conditionalFormatting>
  <conditionalFormatting sqref="I526">
    <cfRule type="expression" dxfId="6210" priority="4256" stopIfTrue="1">
      <formula>$B526=""</formula>
    </cfRule>
  </conditionalFormatting>
  <conditionalFormatting sqref="I526">
    <cfRule type="expression" dxfId="6209" priority="4255" stopIfTrue="1">
      <formula>$B526=""</formula>
    </cfRule>
  </conditionalFormatting>
  <conditionalFormatting sqref="I526">
    <cfRule type="expression" dxfId="6208" priority="4254" stopIfTrue="1">
      <formula>$B526=""</formula>
    </cfRule>
  </conditionalFormatting>
  <conditionalFormatting sqref="I526">
    <cfRule type="expression" dxfId="6207" priority="4253" stopIfTrue="1">
      <formula>$B526=""</formula>
    </cfRule>
  </conditionalFormatting>
  <conditionalFormatting sqref="I526">
    <cfRule type="expression" dxfId="6206" priority="4252" stopIfTrue="1">
      <formula>$B526=""</formula>
    </cfRule>
  </conditionalFormatting>
  <conditionalFormatting sqref="I526">
    <cfRule type="expression" dxfId="6205" priority="4251" stopIfTrue="1">
      <formula>$B526=""</formula>
    </cfRule>
  </conditionalFormatting>
  <conditionalFormatting sqref="I526">
    <cfRule type="expression" dxfId="6204" priority="4250" stopIfTrue="1">
      <formula>$B526=""</formula>
    </cfRule>
  </conditionalFormatting>
  <conditionalFormatting sqref="I526">
    <cfRule type="expression" dxfId="6203" priority="4249" stopIfTrue="1">
      <formula>$B526=""</formula>
    </cfRule>
  </conditionalFormatting>
  <conditionalFormatting sqref="I526">
    <cfRule type="expression" dxfId="6202" priority="4248" stopIfTrue="1">
      <formula>$B526=""</formula>
    </cfRule>
  </conditionalFormatting>
  <conditionalFormatting sqref="I526">
    <cfRule type="expression" dxfId="6201" priority="4247" stopIfTrue="1">
      <formula>$B526=""</formula>
    </cfRule>
  </conditionalFormatting>
  <conditionalFormatting sqref="I526">
    <cfRule type="expression" dxfId="6200" priority="4246" stopIfTrue="1">
      <formula>$B526=""</formula>
    </cfRule>
  </conditionalFormatting>
  <conditionalFormatting sqref="I526">
    <cfRule type="expression" dxfId="6199" priority="4245" stopIfTrue="1">
      <formula>$B526=""</formula>
    </cfRule>
  </conditionalFormatting>
  <conditionalFormatting sqref="I526">
    <cfRule type="expression" dxfId="6198" priority="4244" stopIfTrue="1">
      <formula>$B526=""</formula>
    </cfRule>
  </conditionalFormatting>
  <conditionalFormatting sqref="I526">
    <cfRule type="expression" dxfId="6197" priority="4243" stopIfTrue="1">
      <formula>$B526=""</formula>
    </cfRule>
  </conditionalFormatting>
  <conditionalFormatting sqref="I526">
    <cfRule type="expression" dxfId="6196" priority="4242" stopIfTrue="1">
      <formula>$B526=""</formula>
    </cfRule>
  </conditionalFormatting>
  <conditionalFormatting sqref="I526">
    <cfRule type="expression" dxfId="6195" priority="4241" stopIfTrue="1">
      <formula>$B526=""</formula>
    </cfRule>
  </conditionalFormatting>
  <conditionalFormatting sqref="I526">
    <cfRule type="expression" dxfId="6194" priority="4240" stopIfTrue="1">
      <formula>$B526=""</formula>
    </cfRule>
  </conditionalFormatting>
  <conditionalFormatting sqref="I526">
    <cfRule type="expression" dxfId="6193" priority="4239" stopIfTrue="1">
      <formula>$B526=""</formula>
    </cfRule>
  </conditionalFormatting>
  <conditionalFormatting sqref="I526">
    <cfRule type="expression" dxfId="6192" priority="4238" stopIfTrue="1">
      <formula>$B526=""</formula>
    </cfRule>
  </conditionalFormatting>
  <conditionalFormatting sqref="I526">
    <cfRule type="expression" dxfId="6191" priority="4237" stopIfTrue="1">
      <formula>$B526=""</formula>
    </cfRule>
  </conditionalFormatting>
  <conditionalFormatting sqref="I526">
    <cfRule type="expression" dxfId="6190" priority="4236" stopIfTrue="1">
      <formula>$B526=""</formula>
    </cfRule>
  </conditionalFormatting>
  <conditionalFormatting sqref="I526">
    <cfRule type="expression" dxfId="6189" priority="4235" stopIfTrue="1">
      <formula>$B526=""</formula>
    </cfRule>
  </conditionalFormatting>
  <conditionalFormatting sqref="I526">
    <cfRule type="expression" dxfId="6188" priority="4234" stopIfTrue="1">
      <formula>$B526=""</formula>
    </cfRule>
  </conditionalFormatting>
  <conditionalFormatting sqref="I526">
    <cfRule type="expression" dxfId="6187" priority="4233" stopIfTrue="1">
      <formula>$B526=""</formula>
    </cfRule>
  </conditionalFormatting>
  <conditionalFormatting sqref="I526">
    <cfRule type="expression" dxfId="6186" priority="4232" stopIfTrue="1">
      <formula>$B526=""</formula>
    </cfRule>
  </conditionalFormatting>
  <conditionalFormatting sqref="I526">
    <cfRule type="expression" dxfId="6185" priority="4231" stopIfTrue="1">
      <formula>$B526=""</formula>
    </cfRule>
  </conditionalFormatting>
  <conditionalFormatting sqref="I526">
    <cfRule type="expression" dxfId="6184" priority="4230" stopIfTrue="1">
      <formula>$B526=""</formula>
    </cfRule>
  </conditionalFormatting>
  <conditionalFormatting sqref="I526">
    <cfRule type="expression" dxfId="6183" priority="4229" stopIfTrue="1">
      <formula>$B526=""</formula>
    </cfRule>
  </conditionalFormatting>
  <conditionalFormatting sqref="I526">
    <cfRule type="expression" dxfId="6182" priority="4228" stopIfTrue="1">
      <formula>$B526=""</formula>
    </cfRule>
  </conditionalFormatting>
  <conditionalFormatting sqref="I526">
    <cfRule type="expression" dxfId="6181" priority="4227" stopIfTrue="1">
      <formula>$B526=""</formula>
    </cfRule>
  </conditionalFormatting>
  <conditionalFormatting sqref="I526">
    <cfRule type="expression" dxfId="6180" priority="4226" stopIfTrue="1">
      <formula>$B526=""</formula>
    </cfRule>
  </conditionalFormatting>
  <conditionalFormatting sqref="I526">
    <cfRule type="expression" dxfId="6179" priority="4225" stopIfTrue="1">
      <formula>$B526=""</formula>
    </cfRule>
  </conditionalFormatting>
  <conditionalFormatting sqref="I526">
    <cfRule type="expression" dxfId="6178" priority="4224" stopIfTrue="1">
      <formula>$B526=""</formula>
    </cfRule>
  </conditionalFormatting>
  <conditionalFormatting sqref="I526">
    <cfRule type="expression" dxfId="6177" priority="4223" stopIfTrue="1">
      <formula>$B526=""</formula>
    </cfRule>
  </conditionalFormatting>
  <conditionalFormatting sqref="I527">
    <cfRule type="expression" dxfId="6176" priority="4222" stopIfTrue="1">
      <formula>$B527=""</formula>
    </cfRule>
  </conditionalFormatting>
  <conditionalFormatting sqref="I527">
    <cfRule type="expression" dxfId="6175" priority="4221" stopIfTrue="1">
      <formula>$B527=""</formula>
    </cfRule>
  </conditionalFormatting>
  <conditionalFormatting sqref="I527">
    <cfRule type="expression" dxfId="6174" priority="4220" stopIfTrue="1">
      <formula>$B527=""</formula>
    </cfRule>
  </conditionalFormatting>
  <conditionalFormatting sqref="I527">
    <cfRule type="expression" dxfId="6173" priority="4219" stopIfTrue="1">
      <formula>$B527=""</formula>
    </cfRule>
  </conditionalFormatting>
  <conditionalFormatting sqref="I527">
    <cfRule type="expression" dxfId="6172" priority="4218" stopIfTrue="1">
      <formula>$B527=""</formula>
    </cfRule>
  </conditionalFormatting>
  <conditionalFormatting sqref="I527">
    <cfRule type="expression" dxfId="6171" priority="4217" stopIfTrue="1">
      <formula>$B527=""</formula>
    </cfRule>
  </conditionalFormatting>
  <conditionalFormatting sqref="I527">
    <cfRule type="expression" dxfId="6170" priority="4216" stopIfTrue="1">
      <formula>$B527=""</formula>
    </cfRule>
  </conditionalFormatting>
  <conditionalFormatting sqref="I527">
    <cfRule type="expression" dxfId="6169" priority="4215" stopIfTrue="1">
      <formula>$B527=""</formula>
    </cfRule>
  </conditionalFormatting>
  <conditionalFormatting sqref="I527">
    <cfRule type="expression" dxfId="6168" priority="4214" stopIfTrue="1">
      <formula>$B527=""</formula>
    </cfRule>
  </conditionalFormatting>
  <conditionalFormatting sqref="I527">
    <cfRule type="expression" dxfId="6167" priority="4213" stopIfTrue="1">
      <formula>$B527=""</formula>
    </cfRule>
  </conditionalFormatting>
  <conditionalFormatting sqref="I527">
    <cfRule type="expression" dxfId="6166" priority="4212" stopIfTrue="1">
      <formula>$B527=""</formula>
    </cfRule>
  </conditionalFormatting>
  <conditionalFormatting sqref="I527">
    <cfRule type="expression" dxfId="6165" priority="4211" stopIfTrue="1">
      <formula>$B527=""</formula>
    </cfRule>
  </conditionalFormatting>
  <conditionalFormatting sqref="I527">
    <cfRule type="expression" dxfId="6164" priority="4210" stopIfTrue="1">
      <formula>$B527=""</formula>
    </cfRule>
  </conditionalFormatting>
  <conditionalFormatting sqref="I527">
    <cfRule type="expression" dxfId="6163" priority="4209" stopIfTrue="1">
      <formula>$B527=""</formula>
    </cfRule>
  </conditionalFormatting>
  <conditionalFormatting sqref="I527">
    <cfRule type="expression" dxfId="6162" priority="4208" stopIfTrue="1">
      <formula>$B527=""</formula>
    </cfRule>
  </conditionalFormatting>
  <conditionalFormatting sqref="I527">
    <cfRule type="expression" dxfId="6161" priority="4207" stopIfTrue="1">
      <formula>$B527=""</formula>
    </cfRule>
  </conditionalFormatting>
  <conditionalFormatting sqref="I527">
    <cfRule type="expression" dxfId="6160" priority="4206" stopIfTrue="1">
      <formula>$B527=""</formula>
    </cfRule>
  </conditionalFormatting>
  <conditionalFormatting sqref="I527">
    <cfRule type="expression" dxfId="6159" priority="4205" stopIfTrue="1">
      <formula>$B527=""</formula>
    </cfRule>
  </conditionalFormatting>
  <conditionalFormatting sqref="I527">
    <cfRule type="expression" dxfId="6158" priority="4204" stopIfTrue="1">
      <formula>$B527=""</formula>
    </cfRule>
  </conditionalFormatting>
  <conditionalFormatting sqref="I527">
    <cfRule type="expression" dxfId="6157" priority="4203" stopIfTrue="1">
      <formula>$B527=""</formula>
    </cfRule>
  </conditionalFormatting>
  <conditionalFormatting sqref="I527">
    <cfRule type="expression" dxfId="6156" priority="4202" stopIfTrue="1">
      <formula>$B527=""</formula>
    </cfRule>
  </conditionalFormatting>
  <conditionalFormatting sqref="I527">
    <cfRule type="expression" dxfId="6155" priority="4201" stopIfTrue="1">
      <formula>$B527=""</formula>
    </cfRule>
  </conditionalFormatting>
  <conditionalFormatting sqref="I527">
    <cfRule type="expression" dxfId="6154" priority="4200" stopIfTrue="1">
      <formula>$B527=""</formula>
    </cfRule>
  </conditionalFormatting>
  <conditionalFormatting sqref="I527">
    <cfRule type="expression" dxfId="6153" priority="4199" stopIfTrue="1">
      <formula>$B527=""</formula>
    </cfRule>
  </conditionalFormatting>
  <conditionalFormatting sqref="I527">
    <cfRule type="expression" dxfId="6152" priority="4198" stopIfTrue="1">
      <formula>$B527=""</formula>
    </cfRule>
  </conditionalFormatting>
  <conditionalFormatting sqref="I527">
    <cfRule type="expression" dxfId="6151" priority="4197" stopIfTrue="1">
      <formula>$B527=""</formula>
    </cfRule>
  </conditionalFormatting>
  <conditionalFormatting sqref="I527">
    <cfRule type="expression" dxfId="6150" priority="4196" stopIfTrue="1">
      <formula>$B527=""</formula>
    </cfRule>
  </conditionalFormatting>
  <conditionalFormatting sqref="I527">
    <cfRule type="expression" dxfId="6149" priority="4195" stopIfTrue="1">
      <formula>$B527=""</formula>
    </cfRule>
  </conditionalFormatting>
  <conditionalFormatting sqref="I527">
    <cfRule type="expression" dxfId="6148" priority="4194" stopIfTrue="1">
      <formula>$B527=""</formula>
    </cfRule>
  </conditionalFormatting>
  <conditionalFormatting sqref="I527">
    <cfRule type="expression" dxfId="6147" priority="4193" stopIfTrue="1">
      <formula>$B527=""</formula>
    </cfRule>
  </conditionalFormatting>
  <conditionalFormatting sqref="I527">
    <cfRule type="expression" dxfId="6146" priority="4192" stopIfTrue="1">
      <formula>$B527=""</formula>
    </cfRule>
  </conditionalFormatting>
  <conditionalFormatting sqref="I527">
    <cfRule type="expression" dxfId="6145" priority="4191" stopIfTrue="1">
      <formula>$B527=""</formula>
    </cfRule>
  </conditionalFormatting>
  <conditionalFormatting sqref="I527">
    <cfRule type="expression" dxfId="6144" priority="4190" stopIfTrue="1">
      <formula>$B527=""</formula>
    </cfRule>
  </conditionalFormatting>
  <conditionalFormatting sqref="I527">
    <cfRule type="expression" dxfId="6143" priority="4189" stopIfTrue="1">
      <formula>$B527=""</formula>
    </cfRule>
  </conditionalFormatting>
  <conditionalFormatting sqref="I527">
    <cfRule type="expression" dxfId="6142" priority="4188" stopIfTrue="1">
      <formula>$B527=""</formula>
    </cfRule>
  </conditionalFormatting>
  <conditionalFormatting sqref="I527">
    <cfRule type="expression" dxfId="6141" priority="4187" stopIfTrue="1">
      <formula>$B527=""</formula>
    </cfRule>
  </conditionalFormatting>
  <conditionalFormatting sqref="I527">
    <cfRule type="expression" dxfId="6140" priority="4186" stopIfTrue="1">
      <formula>$B527=""</formula>
    </cfRule>
  </conditionalFormatting>
  <conditionalFormatting sqref="I527">
    <cfRule type="expression" dxfId="6139" priority="4185" stopIfTrue="1">
      <formula>$B527=""</formula>
    </cfRule>
  </conditionalFormatting>
  <conditionalFormatting sqref="I527">
    <cfRule type="expression" dxfId="6138" priority="4184" stopIfTrue="1">
      <formula>$B527=""</formula>
    </cfRule>
  </conditionalFormatting>
  <conditionalFormatting sqref="I527">
    <cfRule type="expression" dxfId="6137" priority="4183" stopIfTrue="1">
      <formula>$B527=""</formula>
    </cfRule>
  </conditionalFormatting>
  <conditionalFormatting sqref="I527">
    <cfRule type="expression" dxfId="6136" priority="4182" stopIfTrue="1">
      <formula>$B527=""</formula>
    </cfRule>
  </conditionalFormatting>
  <conditionalFormatting sqref="I527">
    <cfRule type="expression" dxfId="6135" priority="4181" stopIfTrue="1">
      <formula>$B527=""</formula>
    </cfRule>
  </conditionalFormatting>
  <conditionalFormatting sqref="I527">
    <cfRule type="expression" dxfId="6134" priority="4180" stopIfTrue="1">
      <formula>$B527=""</formula>
    </cfRule>
  </conditionalFormatting>
  <conditionalFormatting sqref="I527">
    <cfRule type="expression" dxfId="6133" priority="4179" stopIfTrue="1">
      <formula>$B527=""</formula>
    </cfRule>
  </conditionalFormatting>
  <conditionalFormatting sqref="I527">
    <cfRule type="expression" dxfId="6132" priority="4178" stopIfTrue="1">
      <formula>$B527=""</formula>
    </cfRule>
  </conditionalFormatting>
  <conditionalFormatting sqref="I527">
    <cfRule type="expression" dxfId="6131" priority="4177" stopIfTrue="1">
      <formula>$B527=""</formula>
    </cfRule>
  </conditionalFormatting>
  <conditionalFormatting sqref="I527">
    <cfRule type="expression" dxfId="6130" priority="4176" stopIfTrue="1">
      <formula>$B527=""</formula>
    </cfRule>
  </conditionalFormatting>
  <conditionalFormatting sqref="I527">
    <cfRule type="expression" dxfId="6129" priority="4175" stopIfTrue="1">
      <formula>$B527=""</formula>
    </cfRule>
  </conditionalFormatting>
  <conditionalFormatting sqref="I527">
    <cfRule type="expression" dxfId="6128" priority="4174" stopIfTrue="1">
      <formula>$B527=""</formula>
    </cfRule>
  </conditionalFormatting>
  <conditionalFormatting sqref="I527">
    <cfRule type="expression" dxfId="6127" priority="4173" stopIfTrue="1">
      <formula>$B527=""</formula>
    </cfRule>
  </conditionalFormatting>
  <conditionalFormatting sqref="I527">
    <cfRule type="expression" dxfId="6126" priority="4172" stopIfTrue="1">
      <formula>$B527=""</formula>
    </cfRule>
  </conditionalFormatting>
  <conditionalFormatting sqref="I527">
    <cfRule type="expression" dxfId="6125" priority="4171" stopIfTrue="1">
      <formula>$B527=""</formula>
    </cfRule>
  </conditionalFormatting>
  <conditionalFormatting sqref="I527">
    <cfRule type="expression" dxfId="6124" priority="4170" stopIfTrue="1">
      <formula>$B527=""</formula>
    </cfRule>
  </conditionalFormatting>
  <conditionalFormatting sqref="I527">
    <cfRule type="expression" dxfId="6123" priority="4169" stopIfTrue="1">
      <formula>$B527=""</formula>
    </cfRule>
  </conditionalFormatting>
  <conditionalFormatting sqref="I527">
    <cfRule type="expression" dxfId="6122" priority="4168" stopIfTrue="1">
      <formula>$B527=""</formula>
    </cfRule>
  </conditionalFormatting>
  <conditionalFormatting sqref="I527">
    <cfRule type="expression" dxfId="6121" priority="4167" stopIfTrue="1">
      <formula>$B527=""</formula>
    </cfRule>
  </conditionalFormatting>
  <conditionalFormatting sqref="I527">
    <cfRule type="expression" dxfId="6120" priority="4166" stopIfTrue="1">
      <formula>$B527=""</formula>
    </cfRule>
  </conditionalFormatting>
  <conditionalFormatting sqref="I527">
    <cfRule type="expression" dxfId="6119" priority="4165" stopIfTrue="1">
      <formula>$B527=""</formula>
    </cfRule>
  </conditionalFormatting>
  <conditionalFormatting sqref="I527">
    <cfRule type="expression" dxfId="6118" priority="4164" stopIfTrue="1">
      <formula>$B527=""</formula>
    </cfRule>
  </conditionalFormatting>
  <conditionalFormatting sqref="I527">
    <cfRule type="expression" dxfId="6117" priority="4163" stopIfTrue="1">
      <formula>$B527=""</formula>
    </cfRule>
  </conditionalFormatting>
  <conditionalFormatting sqref="I527">
    <cfRule type="expression" dxfId="6116" priority="4162" stopIfTrue="1">
      <formula>$B527=""</formula>
    </cfRule>
  </conditionalFormatting>
  <conditionalFormatting sqref="I527">
    <cfRule type="expression" dxfId="6115" priority="4161" stopIfTrue="1">
      <formula>$B527=""</formula>
    </cfRule>
  </conditionalFormatting>
  <conditionalFormatting sqref="I527">
    <cfRule type="expression" dxfId="6114" priority="4160" stopIfTrue="1">
      <formula>$B527=""</formula>
    </cfRule>
  </conditionalFormatting>
  <conditionalFormatting sqref="I527">
    <cfRule type="expression" dxfId="6113" priority="4159" stopIfTrue="1">
      <formula>$B527=""</formula>
    </cfRule>
  </conditionalFormatting>
  <conditionalFormatting sqref="I527">
    <cfRule type="expression" dxfId="6112" priority="4158" stopIfTrue="1">
      <formula>$B527=""</formula>
    </cfRule>
  </conditionalFormatting>
  <conditionalFormatting sqref="I527">
    <cfRule type="expression" dxfId="6111" priority="4157" stopIfTrue="1">
      <formula>$B527=""</formula>
    </cfRule>
  </conditionalFormatting>
  <conditionalFormatting sqref="I527">
    <cfRule type="expression" dxfId="6110" priority="4156" stopIfTrue="1">
      <formula>$B527=""</formula>
    </cfRule>
  </conditionalFormatting>
  <conditionalFormatting sqref="I527">
    <cfRule type="expression" dxfId="6109" priority="4155" stopIfTrue="1">
      <formula>$B527=""</formula>
    </cfRule>
  </conditionalFormatting>
  <conditionalFormatting sqref="I527">
    <cfRule type="expression" dxfId="6108" priority="4154" stopIfTrue="1">
      <formula>$B527=""</formula>
    </cfRule>
  </conditionalFormatting>
  <conditionalFormatting sqref="I527">
    <cfRule type="expression" dxfId="6107" priority="4153" stopIfTrue="1">
      <formula>$B527=""</formula>
    </cfRule>
  </conditionalFormatting>
  <conditionalFormatting sqref="I527">
    <cfRule type="expression" dxfId="6106" priority="4152" stopIfTrue="1">
      <formula>$B527=""</formula>
    </cfRule>
  </conditionalFormatting>
  <conditionalFormatting sqref="I527">
    <cfRule type="expression" dxfId="6105" priority="4151" stopIfTrue="1">
      <formula>$B527=""</formula>
    </cfRule>
  </conditionalFormatting>
  <conditionalFormatting sqref="I527">
    <cfRule type="expression" dxfId="6104" priority="4150" stopIfTrue="1">
      <formula>$B527=""</formula>
    </cfRule>
  </conditionalFormatting>
  <conditionalFormatting sqref="I527">
    <cfRule type="expression" dxfId="6103" priority="4149" stopIfTrue="1">
      <formula>$B527=""</formula>
    </cfRule>
  </conditionalFormatting>
  <conditionalFormatting sqref="I527">
    <cfRule type="expression" dxfId="6102" priority="4148" stopIfTrue="1">
      <formula>$B527=""</formula>
    </cfRule>
  </conditionalFormatting>
  <conditionalFormatting sqref="I527">
    <cfRule type="expression" dxfId="6101" priority="4147" stopIfTrue="1">
      <formula>$B527=""</formula>
    </cfRule>
  </conditionalFormatting>
  <conditionalFormatting sqref="I527">
    <cfRule type="expression" dxfId="6100" priority="4146" stopIfTrue="1">
      <formula>$B527=""</formula>
    </cfRule>
  </conditionalFormatting>
  <conditionalFormatting sqref="I527">
    <cfRule type="expression" dxfId="6099" priority="4145" stopIfTrue="1">
      <formula>$B527=""</formula>
    </cfRule>
  </conditionalFormatting>
  <conditionalFormatting sqref="I527">
    <cfRule type="expression" dxfId="6098" priority="4144" stopIfTrue="1">
      <formula>$B527=""</formula>
    </cfRule>
  </conditionalFormatting>
  <conditionalFormatting sqref="I527">
    <cfRule type="expression" dxfId="6097" priority="4143" stopIfTrue="1">
      <formula>$B527=""</formula>
    </cfRule>
  </conditionalFormatting>
  <conditionalFormatting sqref="I527">
    <cfRule type="expression" dxfId="6096" priority="4142" stopIfTrue="1">
      <formula>$B527=""</formula>
    </cfRule>
  </conditionalFormatting>
  <conditionalFormatting sqref="I527">
    <cfRule type="expression" dxfId="6095" priority="4141" stopIfTrue="1">
      <formula>$B527=""</formula>
    </cfRule>
  </conditionalFormatting>
  <conditionalFormatting sqref="I527">
    <cfRule type="expression" dxfId="6094" priority="4140" stopIfTrue="1">
      <formula>$B527=""</formula>
    </cfRule>
  </conditionalFormatting>
  <conditionalFormatting sqref="I527">
    <cfRule type="expression" dxfId="6093" priority="4139" stopIfTrue="1">
      <formula>$B527=""</formula>
    </cfRule>
  </conditionalFormatting>
  <conditionalFormatting sqref="I527">
    <cfRule type="expression" dxfId="6092" priority="4138" stopIfTrue="1">
      <formula>$B527=""</formula>
    </cfRule>
  </conditionalFormatting>
  <conditionalFormatting sqref="I527">
    <cfRule type="expression" dxfId="6091" priority="4137" stopIfTrue="1">
      <formula>$B527=""</formula>
    </cfRule>
  </conditionalFormatting>
  <conditionalFormatting sqref="I527">
    <cfRule type="expression" dxfId="6090" priority="4136" stopIfTrue="1">
      <formula>$B527=""</formula>
    </cfRule>
  </conditionalFormatting>
  <conditionalFormatting sqref="I527">
    <cfRule type="expression" dxfId="6089" priority="4135" stopIfTrue="1">
      <formula>$B527=""</formula>
    </cfRule>
  </conditionalFormatting>
  <conditionalFormatting sqref="I527">
    <cfRule type="expression" dxfId="6088" priority="4134" stopIfTrue="1">
      <formula>$B527=""</formula>
    </cfRule>
  </conditionalFormatting>
  <conditionalFormatting sqref="I527">
    <cfRule type="expression" dxfId="6087" priority="4133" stopIfTrue="1">
      <formula>$B527=""</formula>
    </cfRule>
  </conditionalFormatting>
  <conditionalFormatting sqref="I527">
    <cfRule type="expression" dxfId="6086" priority="4132" stopIfTrue="1">
      <formula>$B527=""</formula>
    </cfRule>
  </conditionalFormatting>
  <conditionalFormatting sqref="I527">
    <cfRule type="expression" dxfId="6085" priority="4131" stopIfTrue="1">
      <formula>$B527=""</formula>
    </cfRule>
  </conditionalFormatting>
  <conditionalFormatting sqref="I527">
    <cfRule type="expression" dxfId="6084" priority="4130" stopIfTrue="1">
      <formula>$B527=""</formula>
    </cfRule>
  </conditionalFormatting>
  <conditionalFormatting sqref="I527">
    <cfRule type="expression" dxfId="6083" priority="4129" stopIfTrue="1">
      <formula>$B527=""</formula>
    </cfRule>
  </conditionalFormatting>
  <conditionalFormatting sqref="I527">
    <cfRule type="expression" dxfId="6082" priority="4128" stopIfTrue="1">
      <formula>$B527=""</formula>
    </cfRule>
  </conditionalFormatting>
  <conditionalFormatting sqref="I527">
    <cfRule type="expression" dxfId="6081" priority="4127" stopIfTrue="1">
      <formula>$B527=""</formula>
    </cfRule>
  </conditionalFormatting>
  <conditionalFormatting sqref="I527">
    <cfRule type="expression" dxfId="6080" priority="4126" stopIfTrue="1">
      <formula>$B527=""</formula>
    </cfRule>
  </conditionalFormatting>
  <conditionalFormatting sqref="I527">
    <cfRule type="expression" dxfId="6079" priority="4125" stopIfTrue="1">
      <formula>$B527=""</formula>
    </cfRule>
  </conditionalFormatting>
  <conditionalFormatting sqref="I527">
    <cfRule type="expression" dxfId="6078" priority="4124" stopIfTrue="1">
      <formula>$B527=""</formula>
    </cfRule>
  </conditionalFormatting>
  <conditionalFormatting sqref="I527">
    <cfRule type="expression" dxfId="6077" priority="4123" stopIfTrue="1">
      <formula>$B527=""</formula>
    </cfRule>
  </conditionalFormatting>
  <conditionalFormatting sqref="I527">
    <cfRule type="expression" dxfId="6076" priority="4122" stopIfTrue="1">
      <formula>$B527=""</formula>
    </cfRule>
  </conditionalFormatting>
  <conditionalFormatting sqref="I527">
    <cfRule type="expression" dxfId="6075" priority="4121" stopIfTrue="1">
      <formula>$B527=""</formula>
    </cfRule>
  </conditionalFormatting>
  <conditionalFormatting sqref="I527">
    <cfRule type="expression" dxfId="6074" priority="4120" stopIfTrue="1">
      <formula>$B527=""</formula>
    </cfRule>
  </conditionalFormatting>
  <conditionalFormatting sqref="I527">
    <cfRule type="expression" dxfId="6073" priority="4119" stopIfTrue="1">
      <formula>$B527=""</formula>
    </cfRule>
  </conditionalFormatting>
  <conditionalFormatting sqref="I527">
    <cfRule type="expression" dxfId="6072" priority="4118" stopIfTrue="1">
      <formula>$B527=""</formula>
    </cfRule>
  </conditionalFormatting>
  <conditionalFormatting sqref="I527">
    <cfRule type="expression" dxfId="6071" priority="4117" stopIfTrue="1">
      <formula>$B527=""</formula>
    </cfRule>
  </conditionalFormatting>
  <conditionalFormatting sqref="I527">
    <cfRule type="expression" dxfId="6070" priority="4116" stopIfTrue="1">
      <formula>$B527=""</formula>
    </cfRule>
  </conditionalFormatting>
  <conditionalFormatting sqref="I527">
    <cfRule type="expression" dxfId="6069" priority="4115" stopIfTrue="1">
      <formula>$B527=""</formula>
    </cfRule>
  </conditionalFormatting>
  <conditionalFormatting sqref="I527">
    <cfRule type="expression" dxfId="6068" priority="4114" stopIfTrue="1">
      <formula>$B527=""</formula>
    </cfRule>
  </conditionalFormatting>
  <conditionalFormatting sqref="I527">
    <cfRule type="expression" dxfId="6067" priority="4113" stopIfTrue="1">
      <formula>$B527=""</formula>
    </cfRule>
  </conditionalFormatting>
  <conditionalFormatting sqref="I527">
    <cfRule type="expression" dxfId="6066" priority="4112" stopIfTrue="1">
      <formula>$B527=""</formula>
    </cfRule>
  </conditionalFormatting>
  <conditionalFormatting sqref="I527">
    <cfRule type="expression" dxfId="6065" priority="4111" stopIfTrue="1">
      <formula>$B527=""</formula>
    </cfRule>
  </conditionalFormatting>
  <conditionalFormatting sqref="I527">
    <cfRule type="expression" dxfId="6064" priority="4110" stopIfTrue="1">
      <formula>$B527=""</formula>
    </cfRule>
  </conditionalFormatting>
  <conditionalFormatting sqref="I527">
    <cfRule type="expression" dxfId="6063" priority="4109" stopIfTrue="1">
      <formula>$B527=""</formula>
    </cfRule>
  </conditionalFormatting>
  <conditionalFormatting sqref="I527">
    <cfRule type="expression" dxfId="6062" priority="4108" stopIfTrue="1">
      <formula>$B527=""</formula>
    </cfRule>
  </conditionalFormatting>
  <conditionalFormatting sqref="I527">
    <cfRule type="expression" dxfId="6061" priority="4107" stopIfTrue="1">
      <formula>$B527=""</formula>
    </cfRule>
  </conditionalFormatting>
  <conditionalFormatting sqref="I527">
    <cfRule type="expression" dxfId="6060" priority="4106" stopIfTrue="1">
      <formula>$B527=""</formula>
    </cfRule>
  </conditionalFormatting>
  <conditionalFormatting sqref="I527">
    <cfRule type="expression" dxfId="6059" priority="4105" stopIfTrue="1">
      <formula>$B527=""</formula>
    </cfRule>
  </conditionalFormatting>
  <conditionalFormatting sqref="I527">
    <cfRule type="expression" dxfId="6058" priority="4104" stopIfTrue="1">
      <formula>$B527=""</formula>
    </cfRule>
  </conditionalFormatting>
  <conditionalFormatting sqref="I527">
    <cfRule type="expression" dxfId="6057" priority="4103" stopIfTrue="1">
      <formula>$B527=""</formula>
    </cfRule>
  </conditionalFormatting>
  <conditionalFormatting sqref="I527">
    <cfRule type="expression" dxfId="6056" priority="4102" stopIfTrue="1">
      <formula>$B527=""</formula>
    </cfRule>
  </conditionalFormatting>
  <conditionalFormatting sqref="I527">
    <cfRule type="expression" dxfId="6055" priority="4101" stopIfTrue="1">
      <formula>$B527=""</formula>
    </cfRule>
  </conditionalFormatting>
  <conditionalFormatting sqref="I527">
    <cfRule type="expression" dxfId="6054" priority="4100" stopIfTrue="1">
      <formula>$B527=""</formula>
    </cfRule>
  </conditionalFormatting>
  <conditionalFormatting sqref="I527">
    <cfRule type="expression" dxfId="6053" priority="4099" stopIfTrue="1">
      <formula>$B527=""</formula>
    </cfRule>
  </conditionalFormatting>
  <conditionalFormatting sqref="I527">
    <cfRule type="expression" dxfId="6052" priority="4098" stopIfTrue="1">
      <formula>$B527=""</formula>
    </cfRule>
  </conditionalFormatting>
  <conditionalFormatting sqref="I527">
    <cfRule type="expression" dxfId="6051" priority="4097" stopIfTrue="1">
      <formula>$B527=""</formula>
    </cfRule>
  </conditionalFormatting>
  <conditionalFormatting sqref="I527">
    <cfRule type="expression" dxfId="6050" priority="4096" stopIfTrue="1">
      <formula>$B527=""</formula>
    </cfRule>
  </conditionalFormatting>
  <conditionalFormatting sqref="I527">
    <cfRule type="expression" dxfId="6049" priority="4095" stopIfTrue="1">
      <formula>$B527=""</formula>
    </cfRule>
  </conditionalFormatting>
  <conditionalFormatting sqref="I527">
    <cfRule type="expression" dxfId="6048" priority="4094" stopIfTrue="1">
      <formula>$B527=""</formula>
    </cfRule>
  </conditionalFormatting>
  <conditionalFormatting sqref="I527">
    <cfRule type="expression" dxfId="6047" priority="4093" stopIfTrue="1">
      <formula>$B527=""</formula>
    </cfRule>
  </conditionalFormatting>
  <conditionalFormatting sqref="I527">
    <cfRule type="expression" dxfId="6046" priority="4092" stopIfTrue="1">
      <formula>$B527=""</formula>
    </cfRule>
  </conditionalFormatting>
  <conditionalFormatting sqref="I527">
    <cfRule type="expression" dxfId="6045" priority="4091" stopIfTrue="1">
      <formula>$B527=""</formula>
    </cfRule>
  </conditionalFormatting>
  <conditionalFormatting sqref="I527">
    <cfRule type="expression" dxfId="6044" priority="4090" stopIfTrue="1">
      <formula>$B527=""</formula>
    </cfRule>
  </conditionalFormatting>
  <conditionalFormatting sqref="I527">
    <cfRule type="expression" dxfId="6043" priority="4089" stopIfTrue="1">
      <formula>$B527=""</formula>
    </cfRule>
  </conditionalFormatting>
  <conditionalFormatting sqref="I527">
    <cfRule type="expression" dxfId="6042" priority="4088" stopIfTrue="1">
      <formula>$B527=""</formula>
    </cfRule>
  </conditionalFormatting>
  <conditionalFormatting sqref="I527">
    <cfRule type="expression" dxfId="6041" priority="4087" stopIfTrue="1">
      <formula>$B527=""</formula>
    </cfRule>
  </conditionalFormatting>
  <conditionalFormatting sqref="I527">
    <cfRule type="expression" dxfId="6040" priority="4086" stopIfTrue="1">
      <formula>$B527=""</formula>
    </cfRule>
  </conditionalFormatting>
  <conditionalFormatting sqref="I527">
    <cfRule type="expression" dxfId="6039" priority="4085" stopIfTrue="1">
      <formula>$B527=""</formula>
    </cfRule>
  </conditionalFormatting>
  <conditionalFormatting sqref="I527">
    <cfRule type="expression" dxfId="6038" priority="4084" stopIfTrue="1">
      <formula>$B527=""</formula>
    </cfRule>
  </conditionalFormatting>
  <conditionalFormatting sqref="I527">
    <cfRule type="expression" dxfId="6037" priority="4083" stopIfTrue="1">
      <formula>$B527=""</formula>
    </cfRule>
  </conditionalFormatting>
  <conditionalFormatting sqref="I527">
    <cfRule type="expression" dxfId="6036" priority="4082" stopIfTrue="1">
      <formula>$B527=""</formula>
    </cfRule>
  </conditionalFormatting>
  <conditionalFormatting sqref="I527">
    <cfRule type="expression" dxfId="6035" priority="4081" stopIfTrue="1">
      <formula>$B527=""</formula>
    </cfRule>
  </conditionalFormatting>
  <conditionalFormatting sqref="I527">
    <cfRule type="expression" dxfId="6034" priority="4080" stopIfTrue="1">
      <formula>$B527=""</formula>
    </cfRule>
  </conditionalFormatting>
  <conditionalFormatting sqref="I527">
    <cfRule type="expression" dxfId="6033" priority="4079" stopIfTrue="1">
      <formula>$B527=""</formula>
    </cfRule>
  </conditionalFormatting>
  <conditionalFormatting sqref="I527">
    <cfRule type="expression" dxfId="6032" priority="4078" stopIfTrue="1">
      <formula>$B527=""</formula>
    </cfRule>
  </conditionalFormatting>
  <conditionalFormatting sqref="I527">
    <cfRule type="expression" dxfId="6031" priority="4077" stopIfTrue="1">
      <formula>$B527=""</formula>
    </cfRule>
  </conditionalFormatting>
  <conditionalFormatting sqref="I527">
    <cfRule type="expression" dxfId="6030" priority="4076" stopIfTrue="1">
      <formula>$B527=""</formula>
    </cfRule>
  </conditionalFormatting>
  <conditionalFormatting sqref="I527">
    <cfRule type="expression" dxfId="6029" priority="4075" stopIfTrue="1">
      <formula>$B527=""</formula>
    </cfRule>
  </conditionalFormatting>
  <conditionalFormatting sqref="I527">
    <cfRule type="expression" dxfId="6028" priority="4074" stopIfTrue="1">
      <formula>$B527=""</formula>
    </cfRule>
  </conditionalFormatting>
  <conditionalFormatting sqref="I527">
    <cfRule type="expression" dxfId="6027" priority="4073" stopIfTrue="1">
      <formula>$B527=""</formula>
    </cfRule>
  </conditionalFormatting>
  <conditionalFormatting sqref="I527">
    <cfRule type="expression" dxfId="6026" priority="4072" stopIfTrue="1">
      <formula>$B527=""</formula>
    </cfRule>
  </conditionalFormatting>
  <conditionalFormatting sqref="I527">
    <cfRule type="expression" dxfId="6025" priority="4071" stopIfTrue="1">
      <formula>$B527=""</formula>
    </cfRule>
  </conditionalFormatting>
  <conditionalFormatting sqref="I527">
    <cfRule type="expression" dxfId="6024" priority="4070" stopIfTrue="1">
      <formula>$B527=""</formula>
    </cfRule>
  </conditionalFormatting>
  <conditionalFormatting sqref="I527">
    <cfRule type="expression" dxfId="6023" priority="4069" stopIfTrue="1">
      <formula>$B527=""</formula>
    </cfRule>
  </conditionalFormatting>
  <conditionalFormatting sqref="I527">
    <cfRule type="expression" dxfId="6022" priority="4068" stopIfTrue="1">
      <formula>$B527=""</formula>
    </cfRule>
  </conditionalFormatting>
  <conditionalFormatting sqref="I527">
    <cfRule type="expression" dxfId="6021" priority="4067" stopIfTrue="1">
      <formula>$B527=""</formula>
    </cfRule>
  </conditionalFormatting>
  <conditionalFormatting sqref="I527">
    <cfRule type="expression" dxfId="6020" priority="4066" stopIfTrue="1">
      <formula>$B527=""</formula>
    </cfRule>
  </conditionalFormatting>
  <conditionalFormatting sqref="I527">
    <cfRule type="expression" dxfId="6019" priority="4065" stopIfTrue="1">
      <formula>$B527=""</formula>
    </cfRule>
  </conditionalFormatting>
  <conditionalFormatting sqref="I527">
    <cfRule type="expression" dxfId="6018" priority="4064" stopIfTrue="1">
      <formula>$B527=""</formula>
    </cfRule>
  </conditionalFormatting>
  <conditionalFormatting sqref="I527">
    <cfRule type="expression" dxfId="6017" priority="4063" stopIfTrue="1">
      <formula>$B527=""</formula>
    </cfRule>
  </conditionalFormatting>
  <conditionalFormatting sqref="I527">
    <cfRule type="expression" dxfId="6016" priority="4062" stopIfTrue="1">
      <formula>$B527=""</formula>
    </cfRule>
  </conditionalFormatting>
  <conditionalFormatting sqref="I527">
    <cfRule type="expression" dxfId="6015" priority="4061" stopIfTrue="1">
      <formula>$B527=""</formula>
    </cfRule>
  </conditionalFormatting>
  <conditionalFormatting sqref="I527">
    <cfRule type="expression" dxfId="6014" priority="4060" stopIfTrue="1">
      <formula>$B527=""</formula>
    </cfRule>
  </conditionalFormatting>
  <conditionalFormatting sqref="I527">
    <cfRule type="expression" dxfId="6013" priority="4059" stopIfTrue="1">
      <formula>$B527=""</formula>
    </cfRule>
  </conditionalFormatting>
  <conditionalFormatting sqref="I527">
    <cfRule type="expression" dxfId="6012" priority="4058" stopIfTrue="1">
      <formula>$B527=""</formula>
    </cfRule>
  </conditionalFormatting>
  <conditionalFormatting sqref="I527">
    <cfRule type="expression" dxfId="6011" priority="4057" stopIfTrue="1">
      <formula>$B527=""</formula>
    </cfRule>
  </conditionalFormatting>
  <conditionalFormatting sqref="I527">
    <cfRule type="expression" dxfId="6010" priority="4056" stopIfTrue="1">
      <formula>$B527=""</formula>
    </cfRule>
  </conditionalFormatting>
  <conditionalFormatting sqref="I527">
    <cfRule type="expression" dxfId="6009" priority="4055" stopIfTrue="1">
      <formula>$B527=""</formula>
    </cfRule>
  </conditionalFormatting>
  <conditionalFormatting sqref="I527">
    <cfRule type="expression" dxfId="6008" priority="4054" stopIfTrue="1">
      <formula>$B527=""</formula>
    </cfRule>
  </conditionalFormatting>
  <conditionalFormatting sqref="I527">
    <cfRule type="expression" dxfId="6007" priority="4053" stopIfTrue="1">
      <formula>$B527=""</formula>
    </cfRule>
  </conditionalFormatting>
  <conditionalFormatting sqref="I527">
    <cfRule type="expression" dxfId="6006" priority="4052" stopIfTrue="1">
      <formula>$B527=""</formula>
    </cfRule>
  </conditionalFormatting>
  <conditionalFormatting sqref="I527">
    <cfRule type="expression" dxfId="6005" priority="4051" stopIfTrue="1">
      <formula>$B527=""</formula>
    </cfRule>
  </conditionalFormatting>
  <conditionalFormatting sqref="I527">
    <cfRule type="expression" dxfId="6004" priority="4050" stopIfTrue="1">
      <formula>$B527=""</formula>
    </cfRule>
  </conditionalFormatting>
  <conditionalFormatting sqref="I527">
    <cfRule type="expression" dxfId="6003" priority="4049" stopIfTrue="1">
      <formula>$B527=""</formula>
    </cfRule>
  </conditionalFormatting>
  <conditionalFormatting sqref="I527">
    <cfRule type="expression" dxfId="6002" priority="4048" stopIfTrue="1">
      <formula>$B527=""</formula>
    </cfRule>
  </conditionalFormatting>
  <conditionalFormatting sqref="I527">
    <cfRule type="expression" dxfId="6001" priority="4047" stopIfTrue="1">
      <formula>$B527=""</formula>
    </cfRule>
  </conditionalFormatting>
  <conditionalFormatting sqref="I527">
    <cfRule type="expression" dxfId="6000" priority="4046" stopIfTrue="1">
      <formula>$B527=""</formula>
    </cfRule>
  </conditionalFormatting>
  <conditionalFormatting sqref="I527">
    <cfRule type="expression" dxfId="5999" priority="4045" stopIfTrue="1">
      <formula>$B527=""</formula>
    </cfRule>
  </conditionalFormatting>
  <conditionalFormatting sqref="I527">
    <cfRule type="expression" dxfId="5998" priority="4044" stopIfTrue="1">
      <formula>$B527=""</formula>
    </cfRule>
  </conditionalFormatting>
  <conditionalFormatting sqref="I527">
    <cfRule type="expression" dxfId="5997" priority="4043" stopIfTrue="1">
      <formula>$B527=""</formula>
    </cfRule>
  </conditionalFormatting>
  <conditionalFormatting sqref="I527">
    <cfRule type="expression" dxfId="5996" priority="4042" stopIfTrue="1">
      <formula>$B527=""</formula>
    </cfRule>
  </conditionalFormatting>
  <conditionalFormatting sqref="I527">
    <cfRule type="expression" dxfId="5995" priority="4041" stopIfTrue="1">
      <formula>$B527=""</formula>
    </cfRule>
  </conditionalFormatting>
  <conditionalFormatting sqref="I527">
    <cfRule type="expression" dxfId="5994" priority="4040" stopIfTrue="1">
      <formula>$B527=""</formula>
    </cfRule>
  </conditionalFormatting>
  <conditionalFormatting sqref="I527">
    <cfRule type="expression" dxfId="5993" priority="4039" stopIfTrue="1">
      <formula>$B527=""</formula>
    </cfRule>
  </conditionalFormatting>
  <conditionalFormatting sqref="I527">
    <cfRule type="expression" dxfId="5992" priority="4038" stopIfTrue="1">
      <formula>$B527=""</formula>
    </cfRule>
  </conditionalFormatting>
  <conditionalFormatting sqref="I527">
    <cfRule type="expression" dxfId="5991" priority="4037" stopIfTrue="1">
      <formula>$B527=""</formula>
    </cfRule>
  </conditionalFormatting>
  <conditionalFormatting sqref="I527">
    <cfRule type="expression" dxfId="5990" priority="4036" stopIfTrue="1">
      <formula>$B527=""</formula>
    </cfRule>
  </conditionalFormatting>
  <conditionalFormatting sqref="I527">
    <cfRule type="expression" dxfId="5989" priority="4035" stopIfTrue="1">
      <formula>$B527=""</formula>
    </cfRule>
  </conditionalFormatting>
  <conditionalFormatting sqref="I527">
    <cfRule type="expression" dxfId="5988" priority="4034" stopIfTrue="1">
      <formula>$B527=""</formula>
    </cfRule>
  </conditionalFormatting>
  <conditionalFormatting sqref="I527">
    <cfRule type="expression" dxfId="5987" priority="4033" stopIfTrue="1">
      <formula>$B527=""</formula>
    </cfRule>
  </conditionalFormatting>
  <conditionalFormatting sqref="I527">
    <cfRule type="expression" dxfId="5986" priority="4032" stopIfTrue="1">
      <formula>$B527=""</formula>
    </cfRule>
  </conditionalFormatting>
  <conditionalFormatting sqref="I527">
    <cfRule type="expression" dxfId="5985" priority="4031" stopIfTrue="1">
      <formula>$B527=""</formula>
    </cfRule>
  </conditionalFormatting>
  <conditionalFormatting sqref="I527">
    <cfRule type="expression" dxfId="5984" priority="4030" stopIfTrue="1">
      <formula>$B527=""</formula>
    </cfRule>
  </conditionalFormatting>
  <conditionalFormatting sqref="I527">
    <cfRule type="expression" dxfId="5983" priority="4029" stopIfTrue="1">
      <formula>$B527=""</formula>
    </cfRule>
  </conditionalFormatting>
  <conditionalFormatting sqref="I527">
    <cfRule type="expression" dxfId="5982" priority="4028" stopIfTrue="1">
      <formula>$B527=""</formula>
    </cfRule>
  </conditionalFormatting>
  <conditionalFormatting sqref="I527">
    <cfRule type="expression" dxfId="5981" priority="4027" stopIfTrue="1">
      <formula>$B527=""</formula>
    </cfRule>
  </conditionalFormatting>
  <conditionalFormatting sqref="I527">
    <cfRule type="expression" dxfId="5980" priority="4026" stopIfTrue="1">
      <formula>$B527=""</formula>
    </cfRule>
  </conditionalFormatting>
  <conditionalFormatting sqref="I527">
    <cfRule type="expression" dxfId="5979" priority="4025" stopIfTrue="1">
      <formula>$B527=""</formula>
    </cfRule>
  </conditionalFormatting>
  <conditionalFormatting sqref="I527">
    <cfRule type="expression" dxfId="5978" priority="4024" stopIfTrue="1">
      <formula>$B527=""</formula>
    </cfRule>
  </conditionalFormatting>
  <conditionalFormatting sqref="I527">
    <cfRule type="expression" dxfId="5977" priority="4023" stopIfTrue="1">
      <formula>$B527=""</formula>
    </cfRule>
  </conditionalFormatting>
  <conditionalFormatting sqref="I527">
    <cfRule type="expression" dxfId="5976" priority="4022" stopIfTrue="1">
      <formula>$B527=""</formula>
    </cfRule>
  </conditionalFormatting>
  <conditionalFormatting sqref="I527">
    <cfRule type="expression" dxfId="5975" priority="4021" stopIfTrue="1">
      <formula>$B527=""</formula>
    </cfRule>
  </conditionalFormatting>
  <conditionalFormatting sqref="I527">
    <cfRule type="expression" dxfId="5974" priority="4020" stopIfTrue="1">
      <formula>$B527=""</formula>
    </cfRule>
  </conditionalFormatting>
  <conditionalFormatting sqref="I527">
    <cfRule type="expression" dxfId="5973" priority="4019" stopIfTrue="1">
      <formula>$B527=""</formula>
    </cfRule>
  </conditionalFormatting>
  <conditionalFormatting sqref="I527">
    <cfRule type="expression" dxfId="5972" priority="4018" stopIfTrue="1">
      <formula>$B527=""</formula>
    </cfRule>
  </conditionalFormatting>
  <conditionalFormatting sqref="I527">
    <cfRule type="expression" dxfId="5971" priority="4017" stopIfTrue="1">
      <formula>$B527=""</formula>
    </cfRule>
  </conditionalFormatting>
  <conditionalFormatting sqref="I527">
    <cfRule type="expression" dxfId="5970" priority="4016" stopIfTrue="1">
      <formula>$B527=""</formula>
    </cfRule>
  </conditionalFormatting>
  <conditionalFormatting sqref="I527">
    <cfRule type="expression" dxfId="5969" priority="4015" stopIfTrue="1">
      <formula>$B527=""</formula>
    </cfRule>
  </conditionalFormatting>
  <conditionalFormatting sqref="I527">
    <cfRule type="expression" dxfId="5968" priority="4014" stopIfTrue="1">
      <formula>$B527=""</formula>
    </cfRule>
  </conditionalFormatting>
  <conditionalFormatting sqref="I527">
    <cfRule type="expression" dxfId="5967" priority="4013" stopIfTrue="1">
      <formula>$B527=""</formula>
    </cfRule>
  </conditionalFormatting>
  <conditionalFormatting sqref="I527">
    <cfRule type="expression" dxfId="5966" priority="4012" stopIfTrue="1">
      <formula>$B527=""</formula>
    </cfRule>
  </conditionalFormatting>
  <conditionalFormatting sqref="I527">
    <cfRule type="expression" dxfId="5965" priority="4011" stopIfTrue="1">
      <formula>$B527=""</formula>
    </cfRule>
  </conditionalFormatting>
  <conditionalFormatting sqref="I527">
    <cfRule type="expression" dxfId="5964" priority="4010" stopIfTrue="1">
      <formula>$B527=""</formula>
    </cfRule>
  </conditionalFormatting>
  <conditionalFormatting sqref="I527">
    <cfRule type="expression" dxfId="5963" priority="4009" stopIfTrue="1">
      <formula>$B527=""</formula>
    </cfRule>
  </conditionalFormatting>
  <conditionalFormatting sqref="I527">
    <cfRule type="expression" dxfId="5962" priority="4008" stopIfTrue="1">
      <formula>$B527=""</formula>
    </cfRule>
  </conditionalFormatting>
  <conditionalFormatting sqref="I527">
    <cfRule type="expression" dxfId="5961" priority="4007" stopIfTrue="1">
      <formula>$B527=""</formula>
    </cfRule>
  </conditionalFormatting>
  <conditionalFormatting sqref="I527">
    <cfRule type="expression" dxfId="5960" priority="4006" stopIfTrue="1">
      <formula>$B527=""</formula>
    </cfRule>
  </conditionalFormatting>
  <conditionalFormatting sqref="I527">
    <cfRule type="expression" dxfId="5959" priority="4005" stopIfTrue="1">
      <formula>$B527=""</formula>
    </cfRule>
  </conditionalFormatting>
  <conditionalFormatting sqref="I527">
    <cfRule type="expression" dxfId="5958" priority="4004" stopIfTrue="1">
      <formula>$B527=""</formula>
    </cfRule>
  </conditionalFormatting>
  <conditionalFormatting sqref="I527">
    <cfRule type="expression" dxfId="5957" priority="4003" stopIfTrue="1">
      <formula>$B527=""</formula>
    </cfRule>
  </conditionalFormatting>
  <conditionalFormatting sqref="I527">
    <cfRule type="expression" dxfId="5956" priority="4002" stopIfTrue="1">
      <formula>$B527=""</formula>
    </cfRule>
  </conditionalFormatting>
  <conditionalFormatting sqref="I527">
    <cfRule type="expression" dxfId="5955" priority="4001" stopIfTrue="1">
      <formula>$B527=""</formula>
    </cfRule>
  </conditionalFormatting>
  <conditionalFormatting sqref="I527">
    <cfRule type="expression" dxfId="5954" priority="4000" stopIfTrue="1">
      <formula>$B527=""</formula>
    </cfRule>
  </conditionalFormatting>
  <conditionalFormatting sqref="I527">
    <cfRule type="expression" dxfId="5953" priority="3999" stopIfTrue="1">
      <formula>$B527=""</formula>
    </cfRule>
  </conditionalFormatting>
  <conditionalFormatting sqref="I527">
    <cfRule type="expression" dxfId="5952" priority="3998" stopIfTrue="1">
      <formula>$B527=""</formula>
    </cfRule>
  </conditionalFormatting>
  <conditionalFormatting sqref="I527">
    <cfRule type="expression" dxfId="5951" priority="3997" stopIfTrue="1">
      <formula>$B527=""</formula>
    </cfRule>
  </conditionalFormatting>
  <conditionalFormatting sqref="I527">
    <cfRule type="expression" dxfId="5950" priority="3996" stopIfTrue="1">
      <formula>$B527=""</formula>
    </cfRule>
  </conditionalFormatting>
  <conditionalFormatting sqref="I527">
    <cfRule type="expression" dxfId="5949" priority="3995" stopIfTrue="1">
      <formula>$B527=""</formula>
    </cfRule>
  </conditionalFormatting>
  <conditionalFormatting sqref="I527">
    <cfRule type="expression" dxfId="5948" priority="3994" stopIfTrue="1">
      <formula>$B527=""</formula>
    </cfRule>
  </conditionalFormatting>
  <conditionalFormatting sqref="I527">
    <cfRule type="expression" dxfId="5947" priority="3993" stopIfTrue="1">
      <formula>$B527=""</formula>
    </cfRule>
  </conditionalFormatting>
  <conditionalFormatting sqref="I527">
    <cfRule type="expression" dxfId="5946" priority="3992" stopIfTrue="1">
      <formula>$B527=""</formula>
    </cfRule>
  </conditionalFormatting>
  <conditionalFormatting sqref="I527">
    <cfRule type="expression" dxfId="5945" priority="3991" stopIfTrue="1">
      <formula>$B527=""</formula>
    </cfRule>
  </conditionalFormatting>
  <conditionalFormatting sqref="I527">
    <cfRule type="expression" dxfId="5944" priority="3990" stopIfTrue="1">
      <formula>$B527=""</formula>
    </cfRule>
  </conditionalFormatting>
  <conditionalFormatting sqref="I527">
    <cfRule type="expression" dxfId="5943" priority="3989" stopIfTrue="1">
      <formula>$B527=""</formula>
    </cfRule>
  </conditionalFormatting>
  <conditionalFormatting sqref="I527">
    <cfRule type="expression" dxfId="5942" priority="3988" stopIfTrue="1">
      <formula>$B527=""</formula>
    </cfRule>
  </conditionalFormatting>
  <conditionalFormatting sqref="I527">
    <cfRule type="expression" dxfId="5941" priority="3987" stopIfTrue="1">
      <formula>$B527=""</formula>
    </cfRule>
  </conditionalFormatting>
  <conditionalFormatting sqref="I527">
    <cfRule type="expression" dxfId="5940" priority="3986" stopIfTrue="1">
      <formula>$B527=""</formula>
    </cfRule>
  </conditionalFormatting>
  <conditionalFormatting sqref="I527">
    <cfRule type="expression" dxfId="5939" priority="3985" stopIfTrue="1">
      <formula>$B527=""</formula>
    </cfRule>
  </conditionalFormatting>
  <conditionalFormatting sqref="I527">
    <cfRule type="expression" dxfId="5938" priority="3984" stopIfTrue="1">
      <formula>$B527=""</formula>
    </cfRule>
  </conditionalFormatting>
  <conditionalFormatting sqref="I527">
    <cfRule type="expression" dxfId="5937" priority="3983" stopIfTrue="1">
      <formula>$B527=""</formula>
    </cfRule>
  </conditionalFormatting>
  <conditionalFormatting sqref="I527">
    <cfRule type="expression" dxfId="5936" priority="3982" stopIfTrue="1">
      <formula>$B527=""</formula>
    </cfRule>
  </conditionalFormatting>
  <conditionalFormatting sqref="I527">
    <cfRule type="expression" dxfId="5935" priority="3981" stopIfTrue="1">
      <formula>$B527=""</formula>
    </cfRule>
  </conditionalFormatting>
  <conditionalFormatting sqref="I527">
    <cfRule type="expression" dxfId="5934" priority="3980" stopIfTrue="1">
      <formula>$B527=""</formula>
    </cfRule>
  </conditionalFormatting>
  <conditionalFormatting sqref="I527">
    <cfRule type="expression" dxfId="5933" priority="3979" stopIfTrue="1">
      <formula>$B527=""</formula>
    </cfRule>
  </conditionalFormatting>
  <conditionalFormatting sqref="I527">
    <cfRule type="expression" dxfId="5932" priority="3978" stopIfTrue="1">
      <formula>$B527=""</formula>
    </cfRule>
  </conditionalFormatting>
  <conditionalFormatting sqref="I527">
    <cfRule type="expression" dxfId="5931" priority="3977" stopIfTrue="1">
      <formula>$B527=""</formula>
    </cfRule>
  </conditionalFormatting>
  <conditionalFormatting sqref="I527">
    <cfRule type="expression" dxfId="5930" priority="3976" stopIfTrue="1">
      <formula>$B527=""</formula>
    </cfRule>
  </conditionalFormatting>
  <conditionalFormatting sqref="I527">
    <cfRule type="expression" dxfId="5929" priority="3975" stopIfTrue="1">
      <formula>$B527=""</formula>
    </cfRule>
  </conditionalFormatting>
  <conditionalFormatting sqref="I527">
    <cfRule type="expression" dxfId="5928" priority="3974" stopIfTrue="1">
      <formula>$B527=""</formula>
    </cfRule>
  </conditionalFormatting>
  <conditionalFormatting sqref="I527">
    <cfRule type="expression" dxfId="5927" priority="3973" stopIfTrue="1">
      <formula>$B527=""</formula>
    </cfRule>
  </conditionalFormatting>
  <conditionalFormatting sqref="I527">
    <cfRule type="expression" dxfId="5926" priority="3972" stopIfTrue="1">
      <formula>$B527=""</formula>
    </cfRule>
  </conditionalFormatting>
  <conditionalFormatting sqref="I527">
    <cfRule type="expression" dxfId="5925" priority="3971" stopIfTrue="1">
      <formula>$B527=""</formula>
    </cfRule>
  </conditionalFormatting>
  <conditionalFormatting sqref="I527">
    <cfRule type="expression" dxfId="5924" priority="3970" stopIfTrue="1">
      <formula>$B527=""</formula>
    </cfRule>
  </conditionalFormatting>
  <conditionalFormatting sqref="I527">
    <cfRule type="expression" dxfId="5923" priority="3969" stopIfTrue="1">
      <formula>$B527=""</formula>
    </cfRule>
  </conditionalFormatting>
  <conditionalFormatting sqref="I527">
    <cfRule type="expression" dxfId="5922" priority="3968" stopIfTrue="1">
      <formula>$B527=""</formula>
    </cfRule>
  </conditionalFormatting>
  <conditionalFormatting sqref="I527">
    <cfRule type="expression" dxfId="5921" priority="3967" stopIfTrue="1">
      <formula>$B527=""</formula>
    </cfRule>
  </conditionalFormatting>
  <conditionalFormatting sqref="I527">
    <cfRule type="expression" dxfId="5920" priority="3966" stopIfTrue="1">
      <formula>$B527=""</formula>
    </cfRule>
  </conditionalFormatting>
  <conditionalFormatting sqref="I527">
    <cfRule type="expression" dxfId="5919" priority="3965" stopIfTrue="1">
      <formula>$B527=""</formula>
    </cfRule>
  </conditionalFormatting>
  <conditionalFormatting sqref="I527">
    <cfRule type="expression" dxfId="5918" priority="3964" stopIfTrue="1">
      <formula>$B527=""</formula>
    </cfRule>
  </conditionalFormatting>
  <conditionalFormatting sqref="I527">
    <cfRule type="expression" dxfId="5917" priority="3963" stopIfTrue="1">
      <formula>$B527=""</formula>
    </cfRule>
  </conditionalFormatting>
  <conditionalFormatting sqref="I527">
    <cfRule type="expression" dxfId="5916" priority="3962" stopIfTrue="1">
      <formula>$B527=""</formula>
    </cfRule>
  </conditionalFormatting>
  <conditionalFormatting sqref="I527">
    <cfRule type="expression" dxfId="5915" priority="3961" stopIfTrue="1">
      <formula>$B527=""</formula>
    </cfRule>
  </conditionalFormatting>
  <conditionalFormatting sqref="I527">
    <cfRule type="expression" dxfId="5914" priority="3960" stopIfTrue="1">
      <formula>$B527=""</formula>
    </cfRule>
  </conditionalFormatting>
  <conditionalFormatting sqref="I527">
    <cfRule type="expression" dxfId="5913" priority="3959" stopIfTrue="1">
      <formula>$B527=""</formula>
    </cfRule>
  </conditionalFormatting>
  <conditionalFormatting sqref="I527">
    <cfRule type="expression" dxfId="5912" priority="3958" stopIfTrue="1">
      <formula>$B527=""</formula>
    </cfRule>
  </conditionalFormatting>
  <conditionalFormatting sqref="I527">
    <cfRule type="expression" dxfId="5911" priority="3957" stopIfTrue="1">
      <formula>$B527=""</formula>
    </cfRule>
  </conditionalFormatting>
  <conditionalFormatting sqref="I527">
    <cfRule type="expression" dxfId="5910" priority="3956" stopIfTrue="1">
      <formula>$B527=""</formula>
    </cfRule>
  </conditionalFormatting>
  <conditionalFormatting sqref="I527">
    <cfRule type="expression" dxfId="5909" priority="3955" stopIfTrue="1">
      <formula>$B527=""</formula>
    </cfRule>
  </conditionalFormatting>
  <conditionalFormatting sqref="I527">
    <cfRule type="expression" dxfId="5908" priority="3954" stopIfTrue="1">
      <formula>$B527=""</formula>
    </cfRule>
  </conditionalFormatting>
  <conditionalFormatting sqref="I527">
    <cfRule type="expression" dxfId="5907" priority="3953" stopIfTrue="1">
      <formula>$B527=""</formula>
    </cfRule>
  </conditionalFormatting>
  <conditionalFormatting sqref="I527">
    <cfRule type="expression" dxfId="5906" priority="3952" stopIfTrue="1">
      <formula>$B527=""</formula>
    </cfRule>
  </conditionalFormatting>
  <conditionalFormatting sqref="I527">
    <cfRule type="expression" dxfId="5905" priority="3951" stopIfTrue="1">
      <formula>$B527=""</formula>
    </cfRule>
  </conditionalFormatting>
  <conditionalFormatting sqref="I527">
    <cfRule type="expression" dxfId="5904" priority="3950" stopIfTrue="1">
      <formula>$B527=""</formula>
    </cfRule>
  </conditionalFormatting>
  <conditionalFormatting sqref="I501">
    <cfRule type="expression" dxfId="5903" priority="3949" stopIfTrue="1">
      <formula>$B501=""</formula>
    </cfRule>
  </conditionalFormatting>
  <conditionalFormatting sqref="I501">
    <cfRule type="expression" dxfId="5902" priority="3948" stopIfTrue="1">
      <formula>$B501=""</formula>
    </cfRule>
  </conditionalFormatting>
  <conditionalFormatting sqref="I501">
    <cfRule type="expression" dxfId="5901" priority="3947" stopIfTrue="1">
      <formula>$B501=""</formula>
    </cfRule>
  </conditionalFormatting>
  <conditionalFormatting sqref="I501">
    <cfRule type="expression" dxfId="5900" priority="3946" stopIfTrue="1">
      <formula>$B501=""</formula>
    </cfRule>
  </conditionalFormatting>
  <conditionalFormatting sqref="I501">
    <cfRule type="expression" dxfId="5899" priority="3945" stopIfTrue="1">
      <formula>$B501=""</formula>
    </cfRule>
  </conditionalFormatting>
  <conditionalFormatting sqref="I501">
    <cfRule type="expression" dxfId="5898" priority="3944" stopIfTrue="1">
      <formula>$B501=""</formula>
    </cfRule>
  </conditionalFormatting>
  <conditionalFormatting sqref="I501">
    <cfRule type="expression" dxfId="5897" priority="3943" stopIfTrue="1">
      <formula>$B501=""</formula>
    </cfRule>
  </conditionalFormatting>
  <conditionalFormatting sqref="I501">
    <cfRule type="expression" dxfId="5896" priority="3942" stopIfTrue="1">
      <formula>$B501=""</formula>
    </cfRule>
  </conditionalFormatting>
  <conditionalFormatting sqref="I501">
    <cfRule type="expression" dxfId="5895" priority="3941" stopIfTrue="1">
      <formula>$B501=""</formula>
    </cfRule>
  </conditionalFormatting>
  <conditionalFormatting sqref="I501">
    <cfRule type="expression" dxfId="5894" priority="3940" stopIfTrue="1">
      <formula>$B501=""</formula>
    </cfRule>
  </conditionalFormatting>
  <conditionalFormatting sqref="I501">
    <cfRule type="expression" dxfId="5893" priority="3939" stopIfTrue="1">
      <formula>$B501=""</formula>
    </cfRule>
  </conditionalFormatting>
  <conditionalFormatting sqref="I501">
    <cfRule type="expression" dxfId="5892" priority="3938" stopIfTrue="1">
      <formula>$B501=""</formula>
    </cfRule>
  </conditionalFormatting>
  <conditionalFormatting sqref="I501">
    <cfRule type="expression" dxfId="5891" priority="3937" stopIfTrue="1">
      <formula>$B501=""</formula>
    </cfRule>
  </conditionalFormatting>
  <conditionalFormatting sqref="I501">
    <cfRule type="expression" dxfId="5890" priority="3936" stopIfTrue="1">
      <formula>$B501=""</formula>
    </cfRule>
  </conditionalFormatting>
  <conditionalFormatting sqref="I501">
    <cfRule type="expression" dxfId="5889" priority="3935" stopIfTrue="1">
      <formula>$B501=""</formula>
    </cfRule>
  </conditionalFormatting>
  <conditionalFormatting sqref="I501">
    <cfRule type="expression" dxfId="5888" priority="3934" stopIfTrue="1">
      <formula>$B501=""</formula>
    </cfRule>
  </conditionalFormatting>
  <conditionalFormatting sqref="I501">
    <cfRule type="expression" dxfId="5887" priority="3933" stopIfTrue="1">
      <formula>$B501=""</formula>
    </cfRule>
  </conditionalFormatting>
  <conditionalFormatting sqref="I501">
    <cfRule type="expression" dxfId="5886" priority="3932" stopIfTrue="1">
      <formula>$B501=""</formula>
    </cfRule>
  </conditionalFormatting>
  <conditionalFormatting sqref="I501">
    <cfRule type="expression" dxfId="5885" priority="3931" stopIfTrue="1">
      <formula>$B501=""</formula>
    </cfRule>
  </conditionalFormatting>
  <conditionalFormatting sqref="I501">
    <cfRule type="expression" dxfId="5884" priority="3930" stopIfTrue="1">
      <formula>$B501=""</formula>
    </cfRule>
  </conditionalFormatting>
  <conditionalFormatting sqref="I501">
    <cfRule type="expression" dxfId="5883" priority="3929" stopIfTrue="1">
      <formula>$B501=""</formula>
    </cfRule>
  </conditionalFormatting>
  <conditionalFormatting sqref="I501">
    <cfRule type="expression" dxfId="5882" priority="3928" stopIfTrue="1">
      <formula>$B501=""</formula>
    </cfRule>
  </conditionalFormatting>
  <conditionalFormatting sqref="I532">
    <cfRule type="expression" dxfId="5881" priority="3927" stopIfTrue="1">
      <formula>$B532=""</formula>
    </cfRule>
  </conditionalFormatting>
  <conditionalFormatting sqref="I532">
    <cfRule type="expression" dxfId="5880" priority="3926" stopIfTrue="1">
      <formula>$B532=""</formula>
    </cfRule>
  </conditionalFormatting>
  <conditionalFormatting sqref="I532">
    <cfRule type="expression" dxfId="5879" priority="3925" stopIfTrue="1">
      <formula>$B532=""</formula>
    </cfRule>
  </conditionalFormatting>
  <conditionalFormatting sqref="I532">
    <cfRule type="expression" dxfId="5878" priority="3924" stopIfTrue="1">
      <formula>$B532=""</formula>
    </cfRule>
  </conditionalFormatting>
  <conditionalFormatting sqref="I532">
    <cfRule type="expression" dxfId="5877" priority="3923" stopIfTrue="1">
      <formula>$B532=""</formula>
    </cfRule>
  </conditionalFormatting>
  <conditionalFormatting sqref="I532">
    <cfRule type="expression" dxfId="5876" priority="3922" stopIfTrue="1">
      <formula>$B532=""</formula>
    </cfRule>
  </conditionalFormatting>
  <conditionalFormatting sqref="I534:I569">
    <cfRule type="expression" dxfId="5875" priority="3921" stopIfTrue="1">
      <formula>$B534=""</formula>
    </cfRule>
  </conditionalFormatting>
  <conditionalFormatting sqref="I534:I569">
    <cfRule type="expression" dxfId="5874" priority="3920" stopIfTrue="1">
      <formula>$B534=""</formula>
    </cfRule>
  </conditionalFormatting>
  <conditionalFormatting sqref="I534:I569">
    <cfRule type="expression" dxfId="5873" priority="3919" stopIfTrue="1">
      <formula>$B534=""</formula>
    </cfRule>
  </conditionalFormatting>
  <conditionalFormatting sqref="I534:I569">
    <cfRule type="expression" dxfId="5872" priority="3918" stopIfTrue="1">
      <formula>$B534=""</formula>
    </cfRule>
  </conditionalFormatting>
  <conditionalFormatting sqref="I534:I569">
    <cfRule type="expression" dxfId="5871" priority="3917" stopIfTrue="1">
      <formula>$B534=""</formula>
    </cfRule>
  </conditionalFormatting>
  <conditionalFormatting sqref="I534:I569">
    <cfRule type="expression" dxfId="5870" priority="3916" stopIfTrue="1">
      <formula>$B534=""</formula>
    </cfRule>
  </conditionalFormatting>
  <conditionalFormatting sqref="I534:I569">
    <cfRule type="expression" dxfId="5869" priority="3915" stopIfTrue="1">
      <formula>$B534=""</formula>
    </cfRule>
  </conditionalFormatting>
  <conditionalFormatting sqref="I534:I569">
    <cfRule type="expression" dxfId="5868" priority="3914" stopIfTrue="1">
      <formula>$B534=""</formula>
    </cfRule>
  </conditionalFormatting>
  <conditionalFormatting sqref="I534:I569">
    <cfRule type="expression" dxfId="5867" priority="3913" stopIfTrue="1">
      <formula>$B534=""</formula>
    </cfRule>
  </conditionalFormatting>
  <conditionalFormatting sqref="I534:I569">
    <cfRule type="expression" dxfId="5866" priority="3912" stopIfTrue="1">
      <formula>$B534=""</formula>
    </cfRule>
  </conditionalFormatting>
  <conditionalFormatting sqref="I534:I569">
    <cfRule type="expression" dxfId="5865" priority="3911" stopIfTrue="1">
      <formula>$B534=""</formula>
    </cfRule>
  </conditionalFormatting>
  <conditionalFormatting sqref="I534:I569">
    <cfRule type="expression" dxfId="5864" priority="3910" stopIfTrue="1">
      <formula>$B534=""</formula>
    </cfRule>
  </conditionalFormatting>
  <conditionalFormatting sqref="I534:I569">
    <cfRule type="expression" dxfId="5863" priority="3909" stopIfTrue="1">
      <formula>$B534=""</formula>
    </cfRule>
  </conditionalFormatting>
  <conditionalFormatting sqref="I534:I569">
    <cfRule type="expression" dxfId="5862" priority="3908" stopIfTrue="1">
      <formula>$B534=""</formula>
    </cfRule>
  </conditionalFormatting>
  <conditionalFormatting sqref="I534:I569">
    <cfRule type="expression" dxfId="5861" priority="3907" stopIfTrue="1">
      <formula>$B534=""</formula>
    </cfRule>
  </conditionalFormatting>
  <conditionalFormatting sqref="I534:I569">
    <cfRule type="expression" dxfId="5860" priority="3906" stopIfTrue="1">
      <formula>$B534=""</formula>
    </cfRule>
  </conditionalFormatting>
  <conditionalFormatting sqref="I534:I569">
    <cfRule type="expression" dxfId="5859" priority="3905" stopIfTrue="1">
      <formula>$B534=""</formula>
    </cfRule>
  </conditionalFormatting>
  <conditionalFormatting sqref="I534:I569">
    <cfRule type="expression" dxfId="5858" priority="3904" stopIfTrue="1">
      <formula>$B534=""</formula>
    </cfRule>
  </conditionalFormatting>
  <conditionalFormatting sqref="I534:I569">
    <cfRule type="expression" dxfId="5857" priority="3903" stopIfTrue="1">
      <formula>$B534=""</formula>
    </cfRule>
  </conditionalFormatting>
  <conditionalFormatting sqref="I534:I569">
    <cfRule type="expression" dxfId="5856" priority="3902" stopIfTrue="1">
      <formula>$B534=""</formula>
    </cfRule>
  </conditionalFormatting>
  <conditionalFormatting sqref="I534:I569">
    <cfRule type="expression" dxfId="5855" priority="3901" stopIfTrue="1">
      <formula>$B534=""</formula>
    </cfRule>
  </conditionalFormatting>
  <conditionalFormatting sqref="I534:I569">
    <cfRule type="expression" dxfId="5854" priority="3900" stopIfTrue="1">
      <formula>$B534=""</formula>
    </cfRule>
  </conditionalFormatting>
  <conditionalFormatting sqref="I534:I569">
    <cfRule type="expression" dxfId="5853" priority="3899" stopIfTrue="1">
      <formula>$B534=""</formula>
    </cfRule>
  </conditionalFormatting>
  <conditionalFormatting sqref="I534:I569">
    <cfRule type="expression" dxfId="5852" priority="3898" stopIfTrue="1">
      <formula>$B534=""</formula>
    </cfRule>
  </conditionalFormatting>
  <conditionalFormatting sqref="I534:I569">
    <cfRule type="expression" dxfId="5851" priority="3897" stopIfTrue="1">
      <formula>$B534=""</formula>
    </cfRule>
  </conditionalFormatting>
  <conditionalFormatting sqref="I534:I569">
    <cfRule type="expression" dxfId="5850" priority="3896" stopIfTrue="1">
      <formula>$B534=""</formula>
    </cfRule>
  </conditionalFormatting>
  <conditionalFormatting sqref="I534:I569">
    <cfRule type="expression" dxfId="5849" priority="3895" stopIfTrue="1">
      <formula>$B534=""</formula>
    </cfRule>
  </conditionalFormatting>
  <conditionalFormatting sqref="I534:I569">
    <cfRule type="expression" dxfId="5848" priority="3894" stopIfTrue="1">
      <formula>$B534=""</formula>
    </cfRule>
  </conditionalFormatting>
  <conditionalFormatting sqref="I534:I569">
    <cfRule type="expression" dxfId="5847" priority="3893" stopIfTrue="1">
      <formula>$B534=""</formula>
    </cfRule>
  </conditionalFormatting>
  <conditionalFormatting sqref="I534:I569">
    <cfRule type="expression" dxfId="5846" priority="3892" stopIfTrue="1">
      <formula>$B534=""</formula>
    </cfRule>
  </conditionalFormatting>
  <conditionalFormatting sqref="I534:I569">
    <cfRule type="expression" dxfId="5845" priority="3891" stopIfTrue="1">
      <formula>$B534=""</formula>
    </cfRule>
  </conditionalFormatting>
  <conditionalFormatting sqref="I534:I569">
    <cfRule type="expression" dxfId="5844" priority="3890" stopIfTrue="1">
      <formula>$B534=""</formula>
    </cfRule>
  </conditionalFormatting>
  <conditionalFormatting sqref="I534:I569">
    <cfRule type="expression" dxfId="5843" priority="3889" stopIfTrue="1">
      <formula>$B534=""</formula>
    </cfRule>
  </conditionalFormatting>
  <conditionalFormatting sqref="I534:I569">
    <cfRule type="expression" dxfId="5842" priority="3888" stopIfTrue="1">
      <formula>$B534=""</formula>
    </cfRule>
  </conditionalFormatting>
  <conditionalFormatting sqref="I534:I569">
    <cfRule type="expression" dxfId="5841" priority="3887" stopIfTrue="1">
      <formula>$B534=""</formula>
    </cfRule>
  </conditionalFormatting>
  <conditionalFormatting sqref="I534:I569">
    <cfRule type="expression" dxfId="5840" priority="3886" stopIfTrue="1">
      <formula>$B534=""</formula>
    </cfRule>
  </conditionalFormatting>
  <conditionalFormatting sqref="I534:I569">
    <cfRule type="expression" dxfId="5839" priority="3885" stopIfTrue="1">
      <formula>$B534=""</formula>
    </cfRule>
  </conditionalFormatting>
  <conditionalFormatting sqref="I534:I569">
    <cfRule type="expression" dxfId="5838" priority="3884" stopIfTrue="1">
      <formula>$B534=""</formula>
    </cfRule>
  </conditionalFormatting>
  <conditionalFormatting sqref="I534:I569">
    <cfRule type="expression" dxfId="5837" priority="3883" stopIfTrue="1">
      <formula>$B534=""</formula>
    </cfRule>
  </conditionalFormatting>
  <conditionalFormatting sqref="I534:I569">
    <cfRule type="expression" dxfId="5836" priority="3882" stopIfTrue="1">
      <formula>$B534=""</formula>
    </cfRule>
  </conditionalFormatting>
  <conditionalFormatting sqref="I534:I569">
    <cfRule type="expression" dxfId="5835" priority="3881" stopIfTrue="1">
      <formula>$B534=""</formula>
    </cfRule>
  </conditionalFormatting>
  <conditionalFormatting sqref="I543:I569">
    <cfRule type="expression" dxfId="5834" priority="3880" stopIfTrue="1">
      <formula>$B543=""</formula>
    </cfRule>
  </conditionalFormatting>
  <conditionalFormatting sqref="I543:I569">
    <cfRule type="expression" dxfId="5833" priority="3879" stopIfTrue="1">
      <formula>$B543=""</formula>
    </cfRule>
  </conditionalFormatting>
  <conditionalFormatting sqref="I543:I569">
    <cfRule type="expression" dxfId="5832" priority="3878" stopIfTrue="1">
      <formula>$B543=""</formula>
    </cfRule>
  </conditionalFormatting>
  <conditionalFormatting sqref="I543:I569">
    <cfRule type="expression" dxfId="5831" priority="3877" stopIfTrue="1">
      <formula>$B543=""</formula>
    </cfRule>
  </conditionalFormatting>
  <conditionalFormatting sqref="I543:I569">
    <cfRule type="expression" dxfId="5830" priority="3876" stopIfTrue="1">
      <formula>$B543=""</formula>
    </cfRule>
  </conditionalFormatting>
  <conditionalFormatting sqref="I543:I569">
    <cfRule type="expression" dxfId="5829" priority="3875" stopIfTrue="1">
      <formula>$B543=""</formula>
    </cfRule>
  </conditionalFormatting>
  <conditionalFormatting sqref="I543:I569">
    <cfRule type="expression" dxfId="5828" priority="3874" stopIfTrue="1">
      <formula>$B543=""</formula>
    </cfRule>
  </conditionalFormatting>
  <conditionalFormatting sqref="I543:I569">
    <cfRule type="expression" dxfId="5827" priority="3873" stopIfTrue="1">
      <formula>$B543=""</formula>
    </cfRule>
  </conditionalFormatting>
  <conditionalFormatting sqref="I543:I569">
    <cfRule type="expression" dxfId="5826" priority="3872" stopIfTrue="1">
      <formula>$B543=""</formula>
    </cfRule>
  </conditionalFormatting>
  <conditionalFormatting sqref="I543:I569">
    <cfRule type="expression" dxfId="5825" priority="3871" stopIfTrue="1">
      <formula>$B543=""</formula>
    </cfRule>
  </conditionalFormatting>
  <conditionalFormatting sqref="I543:I569">
    <cfRule type="expression" dxfId="5824" priority="3870" stopIfTrue="1">
      <formula>$B543=""</formula>
    </cfRule>
  </conditionalFormatting>
  <conditionalFormatting sqref="I543:I569">
    <cfRule type="expression" dxfId="5823" priority="3869" stopIfTrue="1">
      <formula>$B543=""</formula>
    </cfRule>
  </conditionalFormatting>
  <conditionalFormatting sqref="I543:I569">
    <cfRule type="expression" dxfId="5822" priority="3868" stopIfTrue="1">
      <formula>$B543=""</formula>
    </cfRule>
  </conditionalFormatting>
  <conditionalFormatting sqref="I543:I569">
    <cfRule type="expression" dxfId="5821" priority="3867" stopIfTrue="1">
      <formula>$B543=""</formula>
    </cfRule>
  </conditionalFormatting>
  <conditionalFormatting sqref="I543:I569">
    <cfRule type="expression" dxfId="5820" priority="3866" stopIfTrue="1">
      <formula>$B543=""</formula>
    </cfRule>
  </conditionalFormatting>
  <conditionalFormatting sqref="I543:I569">
    <cfRule type="expression" dxfId="5819" priority="3865" stopIfTrue="1">
      <formula>$B543=""</formula>
    </cfRule>
  </conditionalFormatting>
  <conditionalFormatting sqref="I543:I569">
    <cfRule type="expression" dxfId="5818" priority="3864" stopIfTrue="1">
      <formula>$B543=""</formula>
    </cfRule>
  </conditionalFormatting>
  <conditionalFormatting sqref="I543:I569">
    <cfRule type="expression" dxfId="5817" priority="3863" stopIfTrue="1">
      <formula>$B543=""</formula>
    </cfRule>
  </conditionalFormatting>
  <conditionalFormatting sqref="I543:I569">
    <cfRule type="expression" dxfId="5816" priority="3862" stopIfTrue="1">
      <formula>$B543=""</formula>
    </cfRule>
  </conditionalFormatting>
  <conditionalFormatting sqref="I543:I569">
    <cfRule type="expression" dxfId="5815" priority="3861" stopIfTrue="1">
      <formula>$B543=""</formula>
    </cfRule>
  </conditionalFormatting>
  <conditionalFormatting sqref="I543:I569">
    <cfRule type="expression" dxfId="5814" priority="3860" stopIfTrue="1">
      <formula>$B543=""</formula>
    </cfRule>
  </conditionalFormatting>
  <conditionalFormatting sqref="I543:I569">
    <cfRule type="expression" dxfId="5813" priority="3859" stopIfTrue="1">
      <formula>$B543=""</formula>
    </cfRule>
  </conditionalFormatting>
  <conditionalFormatting sqref="I543:I569">
    <cfRule type="expression" dxfId="5812" priority="3858" stopIfTrue="1">
      <formula>$B543=""</formula>
    </cfRule>
  </conditionalFormatting>
  <conditionalFormatting sqref="I543:I569">
    <cfRule type="expression" dxfId="5811" priority="3857" stopIfTrue="1">
      <formula>$B543=""</formula>
    </cfRule>
  </conditionalFormatting>
  <conditionalFormatting sqref="I550">
    <cfRule type="expression" dxfId="5810" priority="3856" stopIfTrue="1">
      <formula>$B550=""</formula>
    </cfRule>
  </conditionalFormatting>
  <conditionalFormatting sqref="I550">
    <cfRule type="expression" dxfId="5809" priority="3855" stopIfTrue="1">
      <formula>$B550=""</formula>
    </cfRule>
  </conditionalFormatting>
  <conditionalFormatting sqref="I550">
    <cfRule type="expression" dxfId="5808" priority="3854" stopIfTrue="1">
      <formula>$B550=""</formula>
    </cfRule>
  </conditionalFormatting>
  <conditionalFormatting sqref="I550">
    <cfRule type="expression" dxfId="5807" priority="3853" stopIfTrue="1">
      <formula>$B550=""</formula>
    </cfRule>
  </conditionalFormatting>
  <conditionalFormatting sqref="I550">
    <cfRule type="expression" dxfId="5806" priority="3852" stopIfTrue="1">
      <formula>$B550=""</formula>
    </cfRule>
  </conditionalFormatting>
  <conditionalFormatting sqref="I550">
    <cfRule type="expression" dxfId="5805" priority="3851" stopIfTrue="1">
      <formula>$B550=""</formula>
    </cfRule>
  </conditionalFormatting>
  <conditionalFormatting sqref="I550">
    <cfRule type="expression" dxfId="5804" priority="3850" stopIfTrue="1">
      <formula>$B550=""</formula>
    </cfRule>
  </conditionalFormatting>
  <conditionalFormatting sqref="I550">
    <cfRule type="expression" dxfId="5803" priority="3849" stopIfTrue="1">
      <formula>$B550=""</formula>
    </cfRule>
  </conditionalFormatting>
  <conditionalFormatting sqref="I550">
    <cfRule type="expression" dxfId="5802" priority="3848" stopIfTrue="1">
      <formula>$B550=""</formula>
    </cfRule>
  </conditionalFormatting>
  <conditionalFormatting sqref="I550">
    <cfRule type="expression" dxfId="5801" priority="3847" stopIfTrue="1">
      <formula>$B550=""</formula>
    </cfRule>
  </conditionalFormatting>
  <conditionalFormatting sqref="I550">
    <cfRule type="expression" dxfId="5800" priority="3846" stopIfTrue="1">
      <formula>$B550=""</formula>
    </cfRule>
  </conditionalFormatting>
  <conditionalFormatting sqref="I550">
    <cfRule type="expression" dxfId="5799" priority="3845" stopIfTrue="1">
      <formula>$B550=""</formula>
    </cfRule>
  </conditionalFormatting>
  <conditionalFormatting sqref="I550">
    <cfRule type="expression" dxfId="5798" priority="3844" stopIfTrue="1">
      <formula>$B550=""</formula>
    </cfRule>
  </conditionalFormatting>
  <conditionalFormatting sqref="I550">
    <cfRule type="expression" dxfId="5797" priority="3843" stopIfTrue="1">
      <formula>$B550=""</formula>
    </cfRule>
  </conditionalFormatting>
  <conditionalFormatting sqref="I550">
    <cfRule type="expression" dxfId="5796" priority="3842" stopIfTrue="1">
      <formula>$B550=""</formula>
    </cfRule>
  </conditionalFormatting>
  <conditionalFormatting sqref="I550">
    <cfRule type="expression" dxfId="5795" priority="3841" stopIfTrue="1">
      <formula>$B550=""</formula>
    </cfRule>
  </conditionalFormatting>
  <conditionalFormatting sqref="I550">
    <cfRule type="expression" dxfId="5794" priority="3840" stopIfTrue="1">
      <formula>$B550=""</formula>
    </cfRule>
  </conditionalFormatting>
  <conditionalFormatting sqref="I550">
    <cfRule type="expression" dxfId="5793" priority="3839" stopIfTrue="1">
      <formula>$B550=""</formula>
    </cfRule>
  </conditionalFormatting>
  <conditionalFormatting sqref="I550">
    <cfRule type="expression" dxfId="5792" priority="3838" stopIfTrue="1">
      <formula>$B550=""</formula>
    </cfRule>
  </conditionalFormatting>
  <conditionalFormatting sqref="I550">
    <cfRule type="expression" dxfId="5791" priority="3837" stopIfTrue="1">
      <formula>$B550=""</formula>
    </cfRule>
  </conditionalFormatting>
  <conditionalFormatting sqref="I550">
    <cfRule type="expression" dxfId="5790" priority="3836" stopIfTrue="1">
      <formula>$B550=""</formula>
    </cfRule>
  </conditionalFormatting>
  <conditionalFormatting sqref="I550">
    <cfRule type="expression" dxfId="5789" priority="3835" stopIfTrue="1">
      <formula>$B550=""</formula>
    </cfRule>
  </conditionalFormatting>
  <conditionalFormatting sqref="I550">
    <cfRule type="expression" dxfId="5788" priority="3834" stopIfTrue="1">
      <formula>$B550=""</formula>
    </cfRule>
  </conditionalFormatting>
  <conditionalFormatting sqref="I550">
    <cfRule type="expression" dxfId="5787" priority="3833" stopIfTrue="1">
      <formula>$B550=""</formula>
    </cfRule>
  </conditionalFormatting>
  <conditionalFormatting sqref="I550">
    <cfRule type="expression" dxfId="5786" priority="3832" stopIfTrue="1">
      <formula>$B550=""</formula>
    </cfRule>
  </conditionalFormatting>
  <conditionalFormatting sqref="I550">
    <cfRule type="expression" dxfId="5785" priority="3831" stopIfTrue="1">
      <formula>$B550=""</formula>
    </cfRule>
  </conditionalFormatting>
  <conditionalFormatting sqref="I550">
    <cfRule type="expression" dxfId="5784" priority="3830" stopIfTrue="1">
      <formula>$B550=""</formula>
    </cfRule>
  </conditionalFormatting>
  <conditionalFormatting sqref="I550">
    <cfRule type="expression" dxfId="5783" priority="3829" stopIfTrue="1">
      <formula>$B550=""</formula>
    </cfRule>
  </conditionalFormatting>
  <conditionalFormatting sqref="I550">
    <cfRule type="expression" dxfId="5782" priority="3828" stopIfTrue="1">
      <formula>$B550=""</formula>
    </cfRule>
  </conditionalFormatting>
  <conditionalFormatting sqref="I550">
    <cfRule type="expression" dxfId="5781" priority="3827" stopIfTrue="1">
      <formula>$B550=""</formula>
    </cfRule>
  </conditionalFormatting>
  <conditionalFormatting sqref="I550">
    <cfRule type="expression" dxfId="5780" priority="3826" stopIfTrue="1">
      <formula>$B550=""</formula>
    </cfRule>
  </conditionalFormatting>
  <conditionalFormatting sqref="I550">
    <cfRule type="expression" dxfId="5779" priority="3825" stopIfTrue="1">
      <formula>$B550=""</formula>
    </cfRule>
  </conditionalFormatting>
  <conditionalFormatting sqref="I550">
    <cfRule type="expression" dxfId="5778" priority="3824" stopIfTrue="1">
      <formula>$B550=""</formula>
    </cfRule>
  </conditionalFormatting>
  <conditionalFormatting sqref="I550">
    <cfRule type="expression" dxfId="5777" priority="3823" stopIfTrue="1">
      <formula>$B550=""</formula>
    </cfRule>
  </conditionalFormatting>
  <conditionalFormatting sqref="I550">
    <cfRule type="expression" dxfId="5776" priority="3822" stopIfTrue="1">
      <formula>$B550=""</formula>
    </cfRule>
  </conditionalFormatting>
  <conditionalFormatting sqref="I550">
    <cfRule type="expression" dxfId="5775" priority="3821" stopIfTrue="1">
      <formula>$B550=""</formula>
    </cfRule>
  </conditionalFormatting>
  <conditionalFormatting sqref="I550">
    <cfRule type="expression" dxfId="5774" priority="3820" stopIfTrue="1">
      <formula>$B550=""</formula>
    </cfRule>
  </conditionalFormatting>
  <conditionalFormatting sqref="I550">
    <cfRule type="expression" dxfId="5773" priority="3819" stopIfTrue="1">
      <formula>$B550=""</formula>
    </cfRule>
  </conditionalFormatting>
  <conditionalFormatting sqref="I550">
    <cfRule type="expression" dxfId="5772" priority="3818" stopIfTrue="1">
      <formula>$B550=""</formula>
    </cfRule>
  </conditionalFormatting>
  <conditionalFormatting sqref="I550">
    <cfRule type="expression" dxfId="5771" priority="3817" stopIfTrue="1">
      <formula>$B550=""</formula>
    </cfRule>
  </conditionalFormatting>
  <conditionalFormatting sqref="I550">
    <cfRule type="expression" dxfId="5770" priority="3816" stopIfTrue="1">
      <formula>$B550=""</formula>
    </cfRule>
  </conditionalFormatting>
  <conditionalFormatting sqref="I550">
    <cfRule type="expression" dxfId="5769" priority="3815" stopIfTrue="1">
      <formula>$B550=""</formula>
    </cfRule>
  </conditionalFormatting>
  <conditionalFormatting sqref="I550">
    <cfRule type="expression" dxfId="5768" priority="3814" stopIfTrue="1">
      <formula>$B550=""</formula>
    </cfRule>
  </conditionalFormatting>
  <conditionalFormatting sqref="I550">
    <cfRule type="expression" dxfId="5767" priority="3813" stopIfTrue="1">
      <formula>$B550=""</formula>
    </cfRule>
  </conditionalFormatting>
  <conditionalFormatting sqref="I550">
    <cfRule type="expression" dxfId="5766" priority="3812" stopIfTrue="1">
      <formula>$B550=""</formula>
    </cfRule>
  </conditionalFormatting>
  <conditionalFormatting sqref="I550">
    <cfRule type="expression" dxfId="5765" priority="3811" stopIfTrue="1">
      <formula>$B550=""</formula>
    </cfRule>
  </conditionalFormatting>
  <conditionalFormatting sqref="I550">
    <cfRule type="expression" dxfId="5764" priority="3810" stopIfTrue="1">
      <formula>$B550=""</formula>
    </cfRule>
  </conditionalFormatting>
  <conditionalFormatting sqref="I550">
    <cfRule type="expression" dxfId="5763" priority="3809" stopIfTrue="1">
      <formula>$B550=""</formula>
    </cfRule>
  </conditionalFormatting>
  <conditionalFormatting sqref="I550">
    <cfRule type="expression" dxfId="5762" priority="3808" stopIfTrue="1">
      <formula>$B550=""</formula>
    </cfRule>
  </conditionalFormatting>
  <conditionalFormatting sqref="I550">
    <cfRule type="expression" dxfId="5761" priority="3807" stopIfTrue="1">
      <formula>$B550=""</formula>
    </cfRule>
  </conditionalFormatting>
  <conditionalFormatting sqref="I550">
    <cfRule type="expression" dxfId="5760" priority="3806" stopIfTrue="1">
      <formula>$B550=""</formula>
    </cfRule>
  </conditionalFormatting>
  <conditionalFormatting sqref="I550">
    <cfRule type="expression" dxfId="5759" priority="3805" stopIfTrue="1">
      <formula>$B550=""</formula>
    </cfRule>
  </conditionalFormatting>
  <conditionalFormatting sqref="I550">
    <cfRule type="expression" dxfId="5758" priority="3804" stopIfTrue="1">
      <formula>$B550=""</formula>
    </cfRule>
  </conditionalFormatting>
  <conditionalFormatting sqref="I550">
    <cfRule type="expression" dxfId="5757" priority="3803" stopIfTrue="1">
      <formula>$B550=""</formula>
    </cfRule>
  </conditionalFormatting>
  <conditionalFormatting sqref="I550">
    <cfRule type="expression" dxfId="5756" priority="3802" stopIfTrue="1">
      <formula>$B550=""</formula>
    </cfRule>
  </conditionalFormatting>
  <conditionalFormatting sqref="I554">
    <cfRule type="expression" dxfId="5755" priority="3801" stopIfTrue="1">
      <formula>$B554=""</formula>
    </cfRule>
  </conditionalFormatting>
  <conditionalFormatting sqref="I554">
    <cfRule type="expression" dxfId="5754" priority="3800" stopIfTrue="1">
      <formula>$B554=""</formula>
    </cfRule>
  </conditionalFormatting>
  <conditionalFormatting sqref="I554">
    <cfRule type="expression" dxfId="5753" priority="3799" stopIfTrue="1">
      <formula>$B554=""</formula>
    </cfRule>
  </conditionalFormatting>
  <conditionalFormatting sqref="I554">
    <cfRule type="expression" dxfId="5752" priority="3798" stopIfTrue="1">
      <formula>$B554=""</formula>
    </cfRule>
  </conditionalFormatting>
  <conditionalFormatting sqref="I554">
    <cfRule type="expression" dxfId="5751" priority="3797" stopIfTrue="1">
      <formula>$B554=""</formula>
    </cfRule>
  </conditionalFormatting>
  <conditionalFormatting sqref="I554">
    <cfRule type="expression" dxfId="5750" priority="3796" stopIfTrue="1">
      <formula>$B554=""</formula>
    </cfRule>
  </conditionalFormatting>
  <conditionalFormatting sqref="I554">
    <cfRule type="expression" dxfId="5749" priority="3795" stopIfTrue="1">
      <formula>$B554=""</formula>
    </cfRule>
  </conditionalFormatting>
  <conditionalFormatting sqref="I554">
    <cfRule type="expression" dxfId="5748" priority="3794" stopIfTrue="1">
      <formula>$B554=""</formula>
    </cfRule>
  </conditionalFormatting>
  <conditionalFormatting sqref="I554">
    <cfRule type="expression" dxfId="5747" priority="3793" stopIfTrue="1">
      <formula>$B554=""</formula>
    </cfRule>
  </conditionalFormatting>
  <conditionalFormatting sqref="I554">
    <cfRule type="expression" dxfId="5746" priority="3792" stopIfTrue="1">
      <formula>$B554=""</formula>
    </cfRule>
  </conditionalFormatting>
  <conditionalFormatting sqref="I554">
    <cfRule type="expression" dxfId="5745" priority="3791" stopIfTrue="1">
      <formula>$B554=""</formula>
    </cfRule>
  </conditionalFormatting>
  <conditionalFormatting sqref="I552:I553">
    <cfRule type="expression" dxfId="5744" priority="3790" stopIfTrue="1">
      <formula>$B552=""</formula>
    </cfRule>
  </conditionalFormatting>
  <conditionalFormatting sqref="I552:I553">
    <cfRule type="expression" dxfId="5743" priority="3789" stopIfTrue="1">
      <formula>$B552=""</formula>
    </cfRule>
  </conditionalFormatting>
  <conditionalFormatting sqref="I552:I553">
    <cfRule type="expression" dxfId="5742" priority="3788" stopIfTrue="1">
      <formula>$B552=""</formula>
    </cfRule>
  </conditionalFormatting>
  <conditionalFormatting sqref="I552:I553">
    <cfRule type="expression" dxfId="5741" priority="3787" stopIfTrue="1">
      <formula>$B552=""</formula>
    </cfRule>
  </conditionalFormatting>
  <conditionalFormatting sqref="I552:I553">
    <cfRule type="expression" dxfId="5740" priority="3786" stopIfTrue="1">
      <formula>$B552=""</formula>
    </cfRule>
  </conditionalFormatting>
  <conditionalFormatting sqref="I552:I553">
    <cfRule type="expression" dxfId="5739" priority="3785" stopIfTrue="1">
      <formula>$B552=""</formula>
    </cfRule>
  </conditionalFormatting>
  <conditionalFormatting sqref="I552:I553">
    <cfRule type="expression" dxfId="5738" priority="3784" stopIfTrue="1">
      <formula>$B552=""</formula>
    </cfRule>
  </conditionalFormatting>
  <conditionalFormatting sqref="I552:I553">
    <cfRule type="expression" dxfId="5737" priority="3783" stopIfTrue="1">
      <formula>$B552=""</formula>
    </cfRule>
  </conditionalFormatting>
  <conditionalFormatting sqref="I552:I553">
    <cfRule type="expression" dxfId="5736" priority="3782" stopIfTrue="1">
      <formula>$B552=""</formula>
    </cfRule>
  </conditionalFormatting>
  <conditionalFormatting sqref="I552:I553">
    <cfRule type="expression" dxfId="5735" priority="3781" stopIfTrue="1">
      <formula>$B552=""</formula>
    </cfRule>
  </conditionalFormatting>
  <conditionalFormatting sqref="I552:I553">
    <cfRule type="expression" dxfId="5734" priority="3780" stopIfTrue="1">
      <formula>$B552=""</formula>
    </cfRule>
  </conditionalFormatting>
  <conditionalFormatting sqref="I563:I567">
    <cfRule type="expression" dxfId="5733" priority="3779" stopIfTrue="1">
      <formula>$B563=""</formula>
    </cfRule>
  </conditionalFormatting>
  <conditionalFormatting sqref="I563:I567">
    <cfRule type="expression" dxfId="5732" priority="3778" stopIfTrue="1">
      <formula>$B563=""</formula>
    </cfRule>
  </conditionalFormatting>
  <conditionalFormatting sqref="I563:I567">
    <cfRule type="expression" dxfId="5731" priority="3777" stopIfTrue="1">
      <formula>$B563=""</formula>
    </cfRule>
  </conditionalFormatting>
  <conditionalFormatting sqref="I563:I567">
    <cfRule type="expression" dxfId="5730" priority="3776" stopIfTrue="1">
      <formula>$B563=""</formula>
    </cfRule>
  </conditionalFormatting>
  <conditionalFormatting sqref="I563:I567">
    <cfRule type="expression" dxfId="5729" priority="3775" stopIfTrue="1">
      <formula>$B563=""</formula>
    </cfRule>
  </conditionalFormatting>
  <conditionalFormatting sqref="I563:I567">
    <cfRule type="expression" dxfId="5728" priority="3774" stopIfTrue="1">
      <formula>$B563=""</formula>
    </cfRule>
  </conditionalFormatting>
  <conditionalFormatting sqref="I563:I567">
    <cfRule type="expression" dxfId="5727" priority="3773" stopIfTrue="1">
      <formula>$B563=""</formula>
    </cfRule>
  </conditionalFormatting>
  <conditionalFormatting sqref="I563:I567">
    <cfRule type="expression" dxfId="5726" priority="3772" stopIfTrue="1">
      <formula>$B563=""</formula>
    </cfRule>
  </conditionalFormatting>
  <conditionalFormatting sqref="I563:I567">
    <cfRule type="expression" dxfId="5725" priority="3771" stopIfTrue="1">
      <formula>$B563=""</formula>
    </cfRule>
  </conditionalFormatting>
  <conditionalFormatting sqref="I563:I567">
    <cfRule type="expression" dxfId="5724" priority="3770" stopIfTrue="1">
      <formula>$B563=""</formula>
    </cfRule>
  </conditionalFormatting>
  <conditionalFormatting sqref="I563:I567">
    <cfRule type="expression" dxfId="5723" priority="3769" stopIfTrue="1">
      <formula>$B563=""</formula>
    </cfRule>
  </conditionalFormatting>
  <conditionalFormatting sqref="I563:I567">
    <cfRule type="expression" dxfId="5722" priority="3768" stopIfTrue="1">
      <formula>$B563=""</formula>
    </cfRule>
  </conditionalFormatting>
  <conditionalFormatting sqref="I563:I567">
    <cfRule type="expression" dxfId="5721" priority="3767" stopIfTrue="1">
      <formula>$B563=""</formula>
    </cfRule>
  </conditionalFormatting>
  <conditionalFormatting sqref="I563:I567">
    <cfRule type="expression" dxfId="5720" priority="3766" stopIfTrue="1">
      <formula>$B563=""</formula>
    </cfRule>
  </conditionalFormatting>
  <conditionalFormatting sqref="I563:I567">
    <cfRule type="expression" dxfId="5719" priority="3765" stopIfTrue="1">
      <formula>$B563=""</formula>
    </cfRule>
  </conditionalFormatting>
  <conditionalFormatting sqref="I563:I567">
    <cfRule type="expression" dxfId="5718" priority="3764" stopIfTrue="1">
      <formula>$B563=""</formula>
    </cfRule>
  </conditionalFormatting>
  <conditionalFormatting sqref="I563:I567">
    <cfRule type="expression" dxfId="5717" priority="3763" stopIfTrue="1">
      <formula>$B563=""</formula>
    </cfRule>
  </conditionalFormatting>
  <conditionalFormatting sqref="I563:I567">
    <cfRule type="expression" dxfId="5716" priority="3762" stopIfTrue="1">
      <formula>$B563=""</formula>
    </cfRule>
  </conditionalFormatting>
  <conditionalFormatting sqref="I563:I567">
    <cfRule type="expression" dxfId="5715" priority="3761" stopIfTrue="1">
      <formula>$B563=""</formula>
    </cfRule>
  </conditionalFormatting>
  <conditionalFormatting sqref="I563:I567">
    <cfRule type="expression" dxfId="5714" priority="3760" stopIfTrue="1">
      <formula>$B563=""</formula>
    </cfRule>
  </conditionalFormatting>
  <conditionalFormatting sqref="I563:I567">
    <cfRule type="expression" dxfId="5713" priority="3759" stopIfTrue="1">
      <formula>$B563=""</formula>
    </cfRule>
  </conditionalFormatting>
  <conditionalFormatting sqref="I563:I567">
    <cfRule type="expression" dxfId="5712" priority="3758" stopIfTrue="1">
      <formula>$B563=""</formula>
    </cfRule>
  </conditionalFormatting>
  <conditionalFormatting sqref="I563:I567">
    <cfRule type="expression" dxfId="5711" priority="3757" stopIfTrue="1">
      <formula>$B563=""</formula>
    </cfRule>
  </conditionalFormatting>
  <conditionalFormatting sqref="I563:I567">
    <cfRule type="expression" dxfId="5710" priority="3756" stopIfTrue="1">
      <formula>$B563=""</formula>
    </cfRule>
  </conditionalFormatting>
  <conditionalFormatting sqref="I563:I567">
    <cfRule type="expression" dxfId="5709" priority="3755" stopIfTrue="1">
      <formula>$B563=""</formula>
    </cfRule>
  </conditionalFormatting>
  <conditionalFormatting sqref="I563:I567">
    <cfRule type="expression" dxfId="5708" priority="3754" stopIfTrue="1">
      <formula>$B563=""</formula>
    </cfRule>
  </conditionalFormatting>
  <conditionalFormatting sqref="I563:I567">
    <cfRule type="expression" dxfId="5707" priority="3753" stopIfTrue="1">
      <formula>$B563=""</formula>
    </cfRule>
  </conditionalFormatting>
  <conditionalFormatting sqref="I563:I567">
    <cfRule type="expression" dxfId="5706" priority="3752" stopIfTrue="1">
      <formula>$B563=""</formula>
    </cfRule>
  </conditionalFormatting>
  <conditionalFormatting sqref="I563:I567">
    <cfRule type="expression" dxfId="5705" priority="3751" stopIfTrue="1">
      <formula>$B563=""</formula>
    </cfRule>
  </conditionalFormatting>
  <conditionalFormatting sqref="I563:I567">
    <cfRule type="expression" dxfId="5704" priority="3750" stopIfTrue="1">
      <formula>$B563=""</formula>
    </cfRule>
  </conditionalFormatting>
  <conditionalFormatting sqref="I563:I567">
    <cfRule type="expression" dxfId="5703" priority="3749" stopIfTrue="1">
      <formula>$B563=""</formula>
    </cfRule>
  </conditionalFormatting>
  <conditionalFormatting sqref="I563:I567">
    <cfRule type="expression" dxfId="5702" priority="3748" stopIfTrue="1">
      <formula>$B563=""</formula>
    </cfRule>
  </conditionalFormatting>
  <conditionalFormatting sqref="I563:I567">
    <cfRule type="expression" dxfId="5701" priority="3747" stopIfTrue="1">
      <formula>$B563=""</formula>
    </cfRule>
  </conditionalFormatting>
  <conditionalFormatting sqref="I563:I567">
    <cfRule type="expression" dxfId="5700" priority="3746" stopIfTrue="1">
      <formula>$B563=""</formula>
    </cfRule>
  </conditionalFormatting>
  <conditionalFormatting sqref="I563:I567">
    <cfRule type="expression" dxfId="5699" priority="3745" stopIfTrue="1">
      <formula>$B563=""</formula>
    </cfRule>
  </conditionalFormatting>
  <conditionalFormatting sqref="I563:I567">
    <cfRule type="expression" dxfId="5698" priority="3744" stopIfTrue="1">
      <formula>$B563=""</formula>
    </cfRule>
  </conditionalFormatting>
  <conditionalFormatting sqref="I563:I567">
    <cfRule type="expression" dxfId="5697" priority="3743" stopIfTrue="1">
      <formula>$B563=""</formula>
    </cfRule>
  </conditionalFormatting>
  <conditionalFormatting sqref="I563:I567">
    <cfRule type="expression" dxfId="5696" priority="3742" stopIfTrue="1">
      <formula>$B563=""</formula>
    </cfRule>
  </conditionalFormatting>
  <conditionalFormatting sqref="I563:I567">
    <cfRule type="expression" dxfId="5695" priority="3741" stopIfTrue="1">
      <formula>$B563=""</formula>
    </cfRule>
  </conditionalFormatting>
  <conditionalFormatting sqref="I563:I567">
    <cfRule type="expression" dxfId="5694" priority="3740" stopIfTrue="1">
      <formula>$B563=""</formula>
    </cfRule>
  </conditionalFormatting>
  <conditionalFormatting sqref="I563:I567">
    <cfRule type="expression" dxfId="5693" priority="3739" stopIfTrue="1">
      <formula>$B563=""</formula>
    </cfRule>
  </conditionalFormatting>
  <conditionalFormatting sqref="I563:I567">
    <cfRule type="expression" dxfId="5692" priority="3738" stopIfTrue="1">
      <formula>$B563=""</formula>
    </cfRule>
  </conditionalFormatting>
  <conditionalFormatting sqref="I563:I567">
    <cfRule type="expression" dxfId="5691" priority="3737" stopIfTrue="1">
      <formula>$B563=""</formula>
    </cfRule>
  </conditionalFormatting>
  <conditionalFormatting sqref="I563:I567">
    <cfRule type="expression" dxfId="5690" priority="3736" stopIfTrue="1">
      <formula>$B563=""</formula>
    </cfRule>
  </conditionalFormatting>
  <conditionalFormatting sqref="I563:I567">
    <cfRule type="expression" dxfId="5689" priority="3735" stopIfTrue="1">
      <formula>$B563=""</formula>
    </cfRule>
  </conditionalFormatting>
  <conditionalFormatting sqref="I563:I567">
    <cfRule type="expression" dxfId="5688" priority="3734" stopIfTrue="1">
      <formula>$B563=""</formula>
    </cfRule>
  </conditionalFormatting>
  <conditionalFormatting sqref="I563:I567">
    <cfRule type="expression" dxfId="5687" priority="3733" stopIfTrue="1">
      <formula>$B563=""</formula>
    </cfRule>
  </conditionalFormatting>
  <conditionalFormatting sqref="I563:I567">
    <cfRule type="expression" dxfId="5686" priority="3732" stopIfTrue="1">
      <formula>$B563=""</formula>
    </cfRule>
  </conditionalFormatting>
  <conditionalFormatting sqref="I563:I567">
    <cfRule type="expression" dxfId="5685" priority="3731" stopIfTrue="1">
      <formula>$B563=""</formula>
    </cfRule>
  </conditionalFormatting>
  <conditionalFormatting sqref="I563:I567">
    <cfRule type="expression" dxfId="5684" priority="3730" stopIfTrue="1">
      <formula>$B563=""</formula>
    </cfRule>
  </conditionalFormatting>
  <conditionalFormatting sqref="I563:I567">
    <cfRule type="expression" dxfId="5683" priority="3729" stopIfTrue="1">
      <formula>$B563=""</formula>
    </cfRule>
  </conditionalFormatting>
  <conditionalFormatting sqref="I563:I567">
    <cfRule type="expression" dxfId="5682" priority="3728" stopIfTrue="1">
      <formula>$B563=""</formula>
    </cfRule>
  </conditionalFormatting>
  <conditionalFormatting sqref="I563:I567">
    <cfRule type="expression" dxfId="5681" priority="3727" stopIfTrue="1">
      <formula>$B563=""</formula>
    </cfRule>
  </conditionalFormatting>
  <conditionalFormatting sqref="I563:I567">
    <cfRule type="expression" dxfId="5680" priority="3726" stopIfTrue="1">
      <formula>$B563=""</formula>
    </cfRule>
  </conditionalFormatting>
  <conditionalFormatting sqref="I563:I567">
    <cfRule type="expression" dxfId="5679" priority="3725" stopIfTrue="1">
      <formula>$B563=""</formula>
    </cfRule>
  </conditionalFormatting>
  <conditionalFormatting sqref="I563:I567">
    <cfRule type="expression" dxfId="5678" priority="3724" stopIfTrue="1">
      <formula>$B563=""</formula>
    </cfRule>
  </conditionalFormatting>
  <conditionalFormatting sqref="I563:I567">
    <cfRule type="expression" dxfId="5677" priority="3723" stopIfTrue="1">
      <formula>$B563=""</formula>
    </cfRule>
  </conditionalFormatting>
  <conditionalFormatting sqref="I563:I567">
    <cfRule type="expression" dxfId="5676" priority="3722" stopIfTrue="1">
      <formula>$B563=""</formula>
    </cfRule>
  </conditionalFormatting>
  <conditionalFormatting sqref="I563:I567">
    <cfRule type="expression" dxfId="5675" priority="3721" stopIfTrue="1">
      <formula>$B563=""</formula>
    </cfRule>
  </conditionalFormatting>
  <conditionalFormatting sqref="I563:I567">
    <cfRule type="expression" dxfId="5674" priority="3720" stopIfTrue="1">
      <formula>$B563=""</formula>
    </cfRule>
  </conditionalFormatting>
  <conditionalFormatting sqref="I563:I567">
    <cfRule type="expression" dxfId="5673" priority="3719" stopIfTrue="1">
      <formula>$B563=""</formula>
    </cfRule>
  </conditionalFormatting>
  <conditionalFormatting sqref="I563:I567">
    <cfRule type="expression" dxfId="5672" priority="3718" stopIfTrue="1">
      <formula>$B563=""</formula>
    </cfRule>
  </conditionalFormatting>
  <conditionalFormatting sqref="I563:I567">
    <cfRule type="expression" dxfId="5671" priority="3717" stopIfTrue="1">
      <formula>$B563=""</formula>
    </cfRule>
  </conditionalFormatting>
  <conditionalFormatting sqref="I563:I567">
    <cfRule type="expression" dxfId="5670" priority="3716" stopIfTrue="1">
      <formula>$B563=""</formula>
    </cfRule>
  </conditionalFormatting>
  <conditionalFormatting sqref="I563:I567">
    <cfRule type="expression" dxfId="5669" priority="3715" stopIfTrue="1">
      <formula>$B563=""</formula>
    </cfRule>
  </conditionalFormatting>
  <conditionalFormatting sqref="I563:I567">
    <cfRule type="expression" dxfId="5668" priority="3714" stopIfTrue="1">
      <formula>$B563=""</formula>
    </cfRule>
  </conditionalFormatting>
  <conditionalFormatting sqref="I563:I567">
    <cfRule type="expression" dxfId="5667" priority="3713" stopIfTrue="1">
      <formula>$B563=""</formula>
    </cfRule>
  </conditionalFormatting>
  <conditionalFormatting sqref="I563:I567">
    <cfRule type="expression" dxfId="5666" priority="3712" stopIfTrue="1">
      <formula>$B563=""</formula>
    </cfRule>
  </conditionalFormatting>
  <conditionalFormatting sqref="I563:I567">
    <cfRule type="expression" dxfId="5665" priority="3711" stopIfTrue="1">
      <formula>$B563=""</formula>
    </cfRule>
  </conditionalFormatting>
  <conditionalFormatting sqref="I563:I567">
    <cfRule type="expression" dxfId="5664" priority="3710" stopIfTrue="1">
      <formula>$B563=""</formula>
    </cfRule>
  </conditionalFormatting>
  <conditionalFormatting sqref="I563:I567">
    <cfRule type="expression" dxfId="5663" priority="3709" stopIfTrue="1">
      <formula>$B563=""</formula>
    </cfRule>
  </conditionalFormatting>
  <conditionalFormatting sqref="I563:I567">
    <cfRule type="expression" dxfId="5662" priority="3708" stopIfTrue="1">
      <formula>$B563=""</formula>
    </cfRule>
  </conditionalFormatting>
  <conditionalFormatting sqref="I563:I567">
    <cfRule type="expression" dxfId="5661" priority="3707" stopIfTrue="1">
      <formula>$B563=""</formula>
    </cfRule>
  </conditionalFormatting>
  <conditionalFormatting sqref="I563:I567">
    <cfRule type="expression" dxfId="5660" priority="3706" stopIfTrue="1">
      <formula>$B563=""</formula>
    </cfRule>
  </conditionalFormatting>
  <conditionalFormatting sqref="I563:I567">
    <cfRule type="expression" dxfId="5659" priority="3705" stopIfTrue="1">
      <formula>$B563=""</formula>
    </cfRule>
  </conditionalFormatting>
  <conditionalFormatting sqref="I563:I567">
    <cfRule type="expression" dxfId="5658" priority="3704" stopIfTrue="1">
      <formula>$B563=""</formula>
    </cfRule>
  </conditionalFormatting>
  <conditionalFormatting sqref="I563:I567">
    <cfRule type="expression" dxfId="5657" priority="3703" stopIfTrue="1">
      <formula>$B563=""</formula>
    </cfRule>
  </conditionalFormatting>
  <conditionalFormatting sqref="I563:I567">
    <cfRule type="expression" dxfId="5656" priority="3702" stopIfTrue="1">
      <formula>$B563=""</formula>
    </cfRule>
  </conditionalFormatting>
  <conditionalFormatting sqref="I563:I567">
    <cfRule type="expression" dxfId="5655" priority="3701" stopIfTrue="1">
      <formula>$B563=""</formula>
    </cfRule>
  </conditionalFormatting>
  <conditionalFormatting sqref="I563:I567">
    <cfRule type="expression" dxfId="5654" priority="3700" stopIfTrue="1">
      <formula>$B563=""</formula>
    </cfRule>
  </conditionalFormatting>
  <conditionalFormatting sqref="I563:I567">
    <cfRule type="expression" dxfId="5653" priority="3699" stopIfTrue="1">
      <formula>$B563=""</formula>
    </cfRule>
  </conditionalFormatting>
  <conditionalFormatting sqref="I563:I567">
    <cfRule type="expression" dxfId="5652" priority="3698" stopIfTrue="1">
      <formula>$B563=""</formula>
    </cfRule>
  </conditionalFormatting>
  <conditionalFormatting sqref="I563:I567">
    <cfRule type="expression" dxfId="5651" priority="3697" stopIfTrue="1">
      <formula>$B563=""</formula>
    </cfRule>
  </conditionalFormatting>
  <conditionalFormatting sqref="I563:I567">
    <cfRule type="expression" dxfId="5650" priority="3696" stopIfTrue="1">
      <formula>$B563=""</formula>
    </cfRule>
  </conditionalFormatting>
  <conditionalFormatting sqref="I563:I567">
    <cfRule type="expression" dxfId="5649" priority="3695" stopIfTrue="1">
      <formula>$B563=""</formula>
    </cfRule>
  </conditionalFormatting>
  <conditionalFormatting sqref="I578:I579">
    <cfRule type="expression" dxfId="5648" priority="3694" stopIfTrue="1">
      <formula>$B578=""</formula>
    </cfRule>
  </conditionalFormatting>
  <conditionalFormatting sqref="I578:I579">
    <cfRule type="expression" dxfId="5647" priority="3693" stopIfTrue="1">
      <formula>$B578=""</formula>
    </cfRule>
  </conditionalFormatting>
  <conditionalFormatting sqref="I578:I579">
    <cfRule type="expression" dxfId="5646" priority="3692" stopIfTrue="1">
      <formula>$B578=""</formula>
    </cfRule>
  </conditionalFormatting>
  <conditionalFormatting sqref="I578:I579">
    <cfRule type="expression" dxfId="5645" priority="3691" stopIfTrue="1">
      <formula>$B578=""</formula>
    </cfRule>
  </conditionalFormatting>
  <conditionalFormatting sqref="I578:I579">
    <cfRule type="expression" dxfId="5644" priority="3690" stopIfTrue="1">
      <formula>$B578=""</formula>
    </cfRule>
  </conditionalFormatting>
  <conditionalFormatting sqref="I578:I579">
    <cfRule type="expression" dxfId="5643" priority="3689" stopIfTrue="1">
      <formula>$B578=""</formula>
    </cfRule>
  </conditionalFormatting>
  <conditionalFormatting sqref="I578:I579">
    <cfRule type="expression" dxfId="5642" priority="3688" stopIfTrue="1">
      <formula>$B578=""</formula>
    </cfRule>
  </conditionalFormatting>
  <conditionalFormatting sqref="I578:I579">
    <cfRule type="expression" dxfId="5641" priority="3687" stopIfTrue="1">
      <formula>$B578=""</formula>
    </cfRule>
  </conditionalFormatting>
  <conditionalFormatting sqref="I578:I579">
    <cfRule type="expression" dxfId="5640" priority="3686" stopIfTrue="1">
      <formula>$B578=""</formula>
    </cfRule>
  </conditionalFormatting>
  <conditionalFormatting sqref="I578:I579">
    <cfRule type="expression" dxfId="5639" priority="3685" stopIfTrue="1">
      <formula>$B578=""</formula>
    </cfRule>
  </conditionalFormatting>
  <conditionalFormatting sqref="I578:I579">
    <cfRule type="expression" dxfId="5638" priority="3684" stopIfTrue="1">
      <formula>$B578=""</formula>
    </cfRule>
  </conditionalFormatting>
  <conditionalFormatting sqref="I578:I579">
    <cfRule type="expression" dxfId="5637" priority="3683" stopIfTrue="1">
      <formula>$B578=""</formula>
    </cfRule>
  </conditionalFormatting>
  <conditionalFormatting sqref="I578:I579">
    <cfRule type="expression" dxfId="5636" priority="3682" stopIfTrue="1">
      <formula>$B578=""</formula>
    </cfRule>
  </conditionalFormatting>
  <conditionalFormatting sqref="I578:I579">
    <cfRule type="expression" dxfId="5635" priority="3681" stopIfTrue="1">
      <formula>$B578=""</formula>
    </cfRule>
  </conditionalFormatting>
  <conditionalFormatting sqref="I578:I579">
    <cfRule type="expression" dxfId="5634" priority="3680" stopIfTrue="1">
      <formula>$B578=""</formula>
    </cfRule>
  </conditionalFormatting>
  <conditionalFormatting sqref="I578:I579">
    <cfRule type="expression" dxfId="5633" priority="3679" stopIfTrue="1">
      <formula>$B578=""</formula>
    </cfRule>
  </conditionalFormatting>
  <conditionalFormatting sqref="I578:I579">
    <cfRule type="expression" dxfId="5632" priority="3678" stopIfTrue="1">
      <formula>$B578=""</formula>
    </cfRule>
  </conditionalFormatting>
  <conditionalFormatting sqref="I578:I579">
    <cfRule type="expression" dxfId="5631" priority="3677" stopIfTrue="1">
      <formula>$B578=""</formula>
    </cfRule>
  </conditionalFormatting>
  <conditionalFormatting sqref="I578:I579">
    <cfRule type="expression" dxfId="5630" priority="3676" stopIfTrue="1">
      <formula>$B578=""</formula>
    </cfRule>
  </conditionalFormatting>
  <conditionalFormatting sqref="I578:I579">
    <cfRule type="expression" dxfId="5629" priority="3675" stopIfTrue="1">
      <formula>$B578=""</formula>
    </cfRule>
  </conditionalFormatting>
  <conditionalFormatting sqref="I578:I579">
    <cfRule type="expression" dxfId="5628" priority="3674" stopIfTrue="1">
      <formula>$B578=""</formula>
    </cfRule>
  </conditionalFormatting>
  <conditionalFormatting sqref="I578:I579">
    <cfRule type="expression" dxfId="5627" priority="3673" stopIfTrue="1">
      <formula>$B578=""</formula>
    </cfRule>
  </conditionalFormatting>
  <conditionalFormatting sqref="I578:I579">
    <cfRule type="expression" dxfId="5626" priority="3672" stopIfTrue="1">
      <formula>$B578=""</formula>
    </cfRule>
  </conditionalFormatting>
  <conditionalFormatting sqref="I578:I579">
    <cfRule type="expression" dxfId="5625" priority="3671" stopIfTrue="1">
      <formula>$B578=""</formula>
    </cfRule>
  </conditionalFormatting>
  <conditionalFormatting sqref="I578:I579">
    <cfRule type="expression" dxfId="5624" priority="3670" stopIfTrue="1">
      <formula>$B578=""</formula>
    </cfRule>
  </conditionalFormatting>
  <conditionalFormatting sqref="I578:I579">
    <cfRule type="expression" dxfId="5623" priority="3669" stopIfTrue="1">
      <formula>$B578=""</formula>
    </cfRule>
  </conditionalFormatting>
  <conditionalFormatting sqref="I578:I579">
    <cfRule type="expression" dxfId="5622" priority="3668" stopIfTrue="1">
      <formula>$B578=""</formula>
    </cfRule>
  </conditionalFormatting>
  <conditionalFormatting sqref="I578:I579">
    <cfRule type="expression" dxfId="5621" priority="3667" stopIfTrue="1">
      <formula>$B578=""</formula>
    </cfRule>
  </conditionalFormatting>
  <conditionalFormatting sqref="I578:I579">
    <cfRule type="expression" dxfId="5620" priority="3666" stopIfTrue="1">
      <formula>$B578=""</formula>
    </cfRule>
  </conditionalFormatting>
  <conditionalFormatting sqref="I578:I579">
    <cfRule type="expression" dxfId="5619" priority="3665" stopIfTrue="1">
      <formula>$B578=""</formula>
    </cfRule>
  </conditionalFormatting>
  <conditionalFormatting sqref="I578:I579">
    <cfRule type="expression" dxfId="5618" priority="3664" stopIfTrue="1">
      <formula>$B578=""</formula>
    </cfRule>
  </conditionalFormatting>
  <conditionalFormatting sqref="I578:I579">
    <cfRule type="expression" dxfId="5617" priority="3663" stopIfTrue="1">
      <formula>$B578=""</formula>
    </cfRule>
  </conditionalFormatting>
  <conditionalFormatting sqref="I578:I579">
    <cfRule type="expression" dxfId="5616" priority="3662" stopIfTrue="1">
      <formula>$B578=""</formula>
    </cfRule>
  </conditionalFormatting>
  <conditionalFormatting sqref="I578:I579">
    <cfRule type="expression" dxfId="5615" priority="3661" stopIfTrue="1">
      <formula>$B578=""</formula>
    </cfRule>
  </conditionalFormatting>
  <conditionalFormatting sqref="I578:I579">
    <cfRule type="expression" dxfId="5614" priority="3660" stopIfTrue="1">
      <formula>$B578=""</formula>
    </cfRule>
  </conditionalFormatting>
  <conditionalFormatting sqref="I578:I579">
    <cfRule type="expression" dxfId="5613" priority="3659" stopIfTrue="1">
      <formula>$B578=""</formula>
    </cfRule>
  </conditionalFormatting>
  <conditionalFormatting sqref="I578:I579">
    <cfRule type="expression" dxfId="5612" priority="3658" stopIfTrue="1">
      <formula>$B578=""</formula>
    </cfRule>
  </conditionalFormatting>
  <conditionalFormatting sqref="I578:I579">
    <cfRule type="expression" dxfId="5611" priority="3657" stopIfTrue="1">
      <formula>$B578=""</formula>
    </cfRule>
  </conditionalFormatting>
  <conditionalFormatting sqref="I578:I579">
    <cfRule type="expression" dxfId="5610" priority="3656" stopIfTrue="1">
      <formula>$B578=""</formula>
    </cfRule>
  </conditionalFormatting>
  <conditionalFormatting sqref="I578:I579">
    <cfRule type="expression" dxfId="5609" priority="3655" stopIfTrue="1">
      <formula>$B578=""</formula>
    </cfRule>
  </conditionalFormatting>
  <conditionalFormatting sqref="I578:I579">
    <cfRule type="expression" dxfId="5608" priority="3654" stopIfTrue="1">
      <formula>$B578=""</formula>
    </cfRule>
  </conditionalFormatting>
  <conditionalFormatting sqref="I578:I579">
    <cfRule type="expression" dxfId="5607" priority="3653" stopIfTrue="1">
      <formula>$B578=""</formula>
    </cfRule>
  </conditionalFormatting>
  <conditionalFormatting sqref="I578:I579">
    <cfRule type="expression" dxfId="5606" priority="3652" stopIfTrue="1">
      <formula>$B578=""</formula>
    </cfRule>
  </conditionalFormatting>
  <conditionalFormatting sqref="I578:I579">
    <cfRule type="expression" dxfId="5605" priority="3651" stopIfTrue="1">
      <formula>$B578=""</formula>
    </cfRule>
  </conditionalFormatting>
  <conditionalFormatting sqref="I578:I579">
    <cfRule type="expression" dxfId="5604" priority="3650" stopIfTrue="1">
      <formula>$B578=""</formula>
    </cfRule>
  </conditionalFormatting>
  <conditionalFormatting sqref="I578:I579">
    <cfRule type="expression" dxfId="5603" priority="3649" stopIfTrue="1">
      <formula>$B578=""</formula>
    </cfRule>
  </conditionalFormatting>
  <conditionalFormatting sqref="I578:I579">
    <cfRule type="expression" dxfId="5602" priority="3648" stopIfTrue="1">
      <formula>$B578=""</formula>
    </cfRule>
  </conditionalFormatting>
  <conditionalFormatting sqref="I578:I579">
    <cfRule type="expression" dxfId="5601" priority="3647" stopIfTrue="1">
      <formula>$B578=""</formula>
    </cfRule>
  </conditionalFormatting>
  <conditionalFormatting sqref="I578:I579">
    <cfRule type="expression" dxfId="5600" priority="3646" stopIfTrue="1">
      <formula>$B578=""</formula>
    </cfRule>
  </conditionalFormatting>
  <conditionalFormatting sqref="I578:I579">
    <cfRule type="expression" dxfId="5599" priority="3645" stopIfTrue="1">
      <formula>$B578=""</formula>
    </cfRule>
  </conditionalFormatting>
  <conditionalFormatting sqref="I578:I579">
    <cfRule type="expression" dxfId="5598" priority="3644" stopIfTrue="1">
      <formula>$B578=""</formula>
    </cfRule>
  </conditionalFormatting>
  <conditionalFormatting sqref="I578:I579">
    <cfRule type="expression" dxfId="5597" priority="3643" stopIfTrue="1">
      <formula>$B578=""</formula>
    </cfRule>
  </conditionalFormatting>
  <conditionalFormatting sqref="I578:I579">
    <cfRule type="expression" dxfId="5596" priority="3642" stopIfTrue="1">
      <formula>$B578=""</formula>
    </cfRule>
  </conditionalFormatting>
  <conditionalFormatting sqref="D678:M738">
    <cfRule type="expression" dxfId="5595" priority="3641" stopIfTrue="1">
      <formula>$B678=""</formula>
    </cfRule>
  </conditionalFormatting>
  <conditionalFormatting sqref="M679:M694 M698:M713 M717:M732 M736:M738">
    <cfRule type="expression" dxfId="5594" priority="3640" stopIfTrue="1">
      <formula>$B679=""</formula>
    </cfRule>
  </conditionalFormatting>
  <conditionalFormatting sqref="M695:M696 M714:M715 M733:M734">
    <cfRule type="expression" dxfId="5593" priority="3639" stopIfTrue="1">
      <formula>$B695=""</formula>
    </cfRule>
  </conditionalFormatting>
  <conditionalFormatting sqref="M685 M704 M723">
    <cfRule type="expression" dxfId="5592" priority="3638" stopIfTrue="1">
      <formula>$B685=""</formula>
    </cfRule>
  </conditionalFormatting>
  <conditionalFormatting sqref="M686:M694 M705:M713 M724:M732">
    <cfRule type="expression" dxfId="5591" priority="3637" stopIfTrue="1">
      <formula>$B686=""</formula>
    </cfRule>
  </conditionalFormatting>
  <conditionalFormatting sqref="M686:M694 M705:M713 M724:M732">
    <cfRule type="expression" dxfId="5590" priority="3636" stopIfTrue="1">
      <formula>$B686=""</formula>
    </cfRule>
  </conditionalFormatting>
  <conditionalFormatting sqref="M686:M691 M705:M710 M724:M729">
    <cfRule type="expression" dxfId="5589" priority="3635" stopIfTrue="1">
      <formula>$B686=""</formula>
    </cfRule>
  </conditionalFormatting>
  <conditionalFormatting sqref="M692:M693 M711:M712 M730:M731">
    <cfRule type="expression" dxfId="5588" priority="3634" stopIfTrue="1">
      <formula>$B692=""</formula>
    </cfRule>
  </conditionalFormatting>
  <conditionalFormatting sqref="M694 M713 M732">
    <cfRule type="expression" dxfId="5587" priority="3633" stopIfTrue="1">
      <formula>$B694=""</formula>
    </cfRule>
  </conditionalFormatting>
  <conditionalFormatting sqref="M688:M691 M707:M710 M726:M729">
    <cfRule type="expression" dxfId="5586" priority="3632" stopIfTrue="1">
      <formula>$B688=""</formula>
    </cfRule>
  </conditionalFormatting>
  <conditionalFormatting sqref="M692 M711 M730">
    <cfRule type="expression" dxfId="5585" priority="3631" stopIfTrue="1">
      <formula>$B692=""</formula>
    </cfRule>
  </conditionalFormatting>
  <conditionalFormatting sqref="M693:M694 M712:M713 M731:M732">
    <cfRule type="expression" dxfId="5584" priority="3630" stopIfTrue="1">
      <formula>$B693=""</formula>
    </cfRule>
  </conditionalFormatting>
  <conditionalFormatting sqref="M695:M696 M714:M715 M733:M734">
    <cfRule type="expression" dxfId="5583" priority="3629" stopIfTrue="1">
      <formula>$B695=""</formula>
    </cfRule>
  </conditionalFormatting>
  <conditionalFormatting sqref="M695:M696 M714:M715 M733:M734">
    <cfRule type="expression" dxfId="5582" priority="3628" stopIfTrue="1">
      <formula>$B695=""</formula>
    </cfRule>
  </conditionalFormatting>
  <conditionalFormatting sqref="M695:M696 M714:M715 M733:M734">
    <cfRule type="expression" dxfId="5581" priority="3627" stopIfTrue="1">
      <formula>$B695=""</formula>
    </cfRule>
  </conditionalFormatting>
  <conditionalFormatting sqref="M695:M696 M714:M715 M733:M734">
    <cfRule type="expression" dxfId="5580" priority="3626" stopIfTrue="1">
      <formula>$B695=""</formula>
    </cfRule>
  </conditionalFormatting>
  <conditionalFormatting sqref="M696 M715 M734">
    <cfRule type="expression" dxfId="5579" priority="3625" stopIfTrue="1">
      <formula>$B696=""</formula>
    </cfRule>
  </conditionalFormatting>
  <conditionalFormatting sqref="I678:I712">
    <cfRule type="expression" dxfId="5578" priority="3624" stopIfTrue="1">
      <formula>$B678=""</formula>
    </cfRule>
  </conditionalFormatting>
  <conditionalFormatting sqref="I678:I712">
    <cfRule type="expression" dxfId="5577" priority="3623" stopIfTrue="1">
      <formula>$B678=""</formula>
    </cfRule>
  </conditionalFormatting>
  <conditionalFormatting sqref="I678:I712">
    <cfRule type="expression" dxfId="5576" priority="3622" stopIfTrue="1">
      <formula>$B678=""</formula>
    </cfRule>
  </conditionalFormatting>
  <conditionalFormatting sqref="I678:I712">
    <cfRule type="expression" dxfId="5575" priority="3621" stopIfTrue="1">
      <formula>$B678=""</formula>
    </cfRule>
  </conditionalFormatting>
  <conditionalFormatting sqref="I678:I712">
    <cfRule type="expression" dxfId="5574" priority="3620" stopIfTrue="1">
      <formula>$B678=""</formula>
    </cfRule>
  </conditionalFormatting>
  <conditionalFormatting sqref="I678:I712">
    <cfRule type="expression" dxfId="5573" priority="3619" stopIfTrue="1">
      <formula>$B678=""</formula>
    </cfRule>
  </conditionalFormatting>
  <conditionalFormatting sqref="I678:I712">
    <cfRule type="expression" dxfId="5572" priority="3618" stopIfTrue="1">
      <formula>$B678=""</formula>
    </cfRule>
  </conditionalFormatting>
  <conditionalFormatting sqref="I678:I712">
    <cfRule type="expression" dxfId="5571" priority="3617" stopIfTrue="1">
      <formula>$B678=""</formula>
    </cfRule>
  </conditionalFormatting>
  <conditionalFormatting sqref="I678:I712">
    <cfRule type="expression" dxfId="5570" priority="3616" stopIfTrue="1">
      <formula>$B678=""</formula>
    </cfRule>
  </conditionalFormatting>
  <conditionalFormatting sqref="I678:I712">
    <cfRule type="expression" dxfId="5569" priority="3615" stopIfTrue="1">
      <formula>$B678=""</formula>
    </cfRule>
  </conditionalFormatting>
  <conditionalFormatting sqref="I678:I712">
    <cfRule type="expression" dxfId="5568" priority="3614" stopIfTrue="1">
      <formula>$B678=""</formula>
    </cfRule>
  </conditionalFormatting>
  <conditionalFormatting sqref="I678:I712">
    <cfRule type="expression" dxfId="5567" priority="3613" stopIfTrue="1">
      <formula>$B678=""</formula>
    </cfRule>
  </conditionalFormatting>
  <conditionalFormatting sqref="I678:I712">
    <cfRule type="expression" dxfId="5566" priority="3612" stopIfTrue="1">
      <formula>$B678=""</formula>
    </cfRule>
  </conditionalFormatting>
  <conditionalFormatting sqref="I678:I712">
    <cfRule type="expression" dxfId="5565" priority="3611" stopIfTrue="1">
      <formula>$B678=""</formula>
    </cfRule>
  </conditionalFormatting>
  <conditionalFormatting sqref="I678:I712">
    <cfRule type="expression" dxfId="5564" priority="3610" stopIfTrue="1">
      <formula>$B678=""</formula>
    </cfRule>
  </conditionalFormatting>
  <conditionalFormatting sqref="I678:I712">
    <cfRule type="expression" dxfId="5563" priority="3609" stopIfTrue="1">
      <formula>$B678=""</formula>
    </cfRule>
  </conditionalFormatting>
  <conditionalFormatting sqref="I678:I712">
    <cfRule type="expression" dxfId="5562" priority="3608" stopIfTrue="1">
      <formula>$B678=""</formula>
    </cfRule>
  </conditionalFormatting>
  <conditionalFormatting sqref="I678:I712">
    <cfRule type="expression" dxfId="5561" priority="3607" stopIfTrue="1">
      <formula>$B678=""</formula>
    </cfRule>
  </conditionalFormatting>
  <conditionalFormatting sqref="I678:I712">
    <cfRule type="expression" dxfId="5560" priority="3606" stopIfTrue="1">
      <formula>$B678=""</formula>
    </cfRule>
  </conditionalFormatting>
  <conditionalFormatting sqref="I678:I712">
    <cfRule type="expression" dxfId="5559" priority="3605" stopIfTrue="1">
      <formula>$B678=""</formula>
    </cfRule>
  </conditionalFormatting>
  <conditionalFormatting sqref="I678:I712">
    <cfRule type="expression" dxfId="5558" priority="3604" stopIfTrue="1">
      <formula>$B678=""</formula>
    </cfRule>
  </conditionalFormatting>
  <conditionalFormatting sqref="I678:I712">
    <cfRule type="expression" dxfId="5557" priority="3603" stopIfTrue="1">
      <formula>$B678=""</formula>
    </cfRule>
  </conditionalFormatting>
  <conditionalFormatting sqref="I678:I712">
    <cfRule type="expression" dxfId="5556" priority="3602" stopIfTrue="1">
      <formula>$B678=""</formula>
    </cfRule>
  </conditionalFormatting>
  <conditionalFormatting sqref="I678:I712">
    <cfRule type="expression" dxfId="5555" priority="3601" stopIfTrue="1">
      <formula>$B678=""</formula>
    </cfRule>
  </conditionalFormatting>
  <conditionalFormatting sqref="I678:I712">
    <cfRule type="expression" dxfId="5554" priority="3600" stopIfTrue="1">
      <formula>$B678=""</formula>
    </cfRule>
  </conditionalFormatting>
  <conditionalFormatting sqref="I678:I712">
    <cfRule type="expression" dxfId="5553" priority="3599" stopIfTrue="1">
      <formula>$B678=""</formula>
    </cfRule>
  </conditionalFormatting>
  <conditionalFormatting sqref="I678:I712">
    <cfRule type="expression" dxfId="5552" priority="3598" stopIfTrue="1">
      <formula>$B678=""</formula>
    </cfRule>
  </conditionalFormatting>
  <conditionalFormatting sqref="I678:I712">
    <cfRule type="expression" dxfId="5551" priority="3597" stopIfTrue="1">
      <formula>$B678=""</formula>
    </cfRule>
  </conditionalFormatting>
  <conditionalFormatting sqref="I678:I712">
    <cfRule type="expression" dxfId="5550" priority="3596" stopIfTrue="1">
      <formula>$B678=""</formula>
    </cfRule>
  </conditionalFormatting>
  <conditionalFormatting sqref="I678:I712">
    <cfRule type="expression" dxfId="5549" priority="3595" stopIfTrue="1">
      <formula>$B678=""</formula>
    </cfRule>
  </conditionalFormatting>
  <conditionalFormatting sqref="I678:I712">
    <cfRule type="expression" dxfId="5548" priority="3594" stopIfTrue="1">
      <formula>$B678=""</formula>
    </cfRule>
  </conditionalFormatting>
  <conditionalFormatting sqref="I678:I712">
    <cfRule type="expression" dxfId="5547" priority="3593" stopIfTrue="1">
      <formula>$B678=""</formula>
    </cfRule>
  </conditionalFormatting>
  <conditionalFormatting sqref="I678:I712">
    <cfRule type="expression" dxfId="5546" priority="3592" stopIfTrue="1">
      <formula>$B678=""</formula>
    </cfRule>
  </conditionalFormatting>
  <conditionalFormatting sqref="I678:I712">
    <cfRule type="expression" dxfId="5545" priority="3591" stopIfTrue="1">
      <formula>$B678=""</formula>
    </cfRule>
  </conditionalFormatting>
  <conditionalFormatting sqref="I678:I712">
    <cfRule type="expression" dxfId="5544" priority="3590" stopIfTrue="1">
      <formula>$B678=""</formula>
    </cfRule>
  </conditionalFormatting>
  <conditionalFormatting sqref="I678:I712">
    <cfRule type="expression" dxfId="5543" priority="3589" stopIfTrue="1">
      <formula>$B678=""</formula>
    </cfRule>
  </conditionalFormatting>
  <conditionalFormatting sqref="I678:I712">
    <cfRule type="expression" dxfId="5542" priority="3588" stopIfTrue="1">
      <formula>$B678=""</formula>
    </cfRule>
  </conditionalFormatting>
  <conditionalFormatting sqref="I678:I712">
    <cfRule type="expression" dxfId="5541" priority="3587" stopIfTrue="1">
      <formula>$B678=""</formula>
    </cfRule>
  </conditionalFormatting>
  <conditionalFormatting sqref="I678:I712">
    <cfRule type="expression" dxfId="5540" priority="3586" stopIfTrue="1">
      <formula>$B678=""</formula>
    </cfRule>
  </conditionalFormatting>
  <conditionalFormatting sqref="I678:I712">
    <cfRule type="expression" dxfId="5539" priority="3585" stopIfTrue="1">
      <formula>$B678=""</formula>
    </cfRule>
  </conditionalFormatting>
  <conditionalFormatting sqref="I678:I712">
    <cfRule type="expression" dxfId="5538" priority="3584" stopIfTrue="1">
      <formula>$B678=""</formula>
    </cfRule>
  </conditionalFormatting>
  <conditionalFormatting sqref="D678:H683">
    <cfRule type="expression" dxfId="5537" priority="3583" stopIfTrue="1">
      <formula>$B678=""</formula>
    </cfRule>
  </conditionalFormatting>
  <conditionalFormatting sqref="I678:I712">
    <cfRule type="expression" dxfId="5536" priority="3582" stopIfTrue="1">
      <formula>$B678=""</formula>
    </cfRule>
  </conditionalFormatting>
  <conditionalFormatting sqref="I678:I712">
    <cfRule type="expression" dxfId="5535" priority="3581" stopIfTrue="1">
      <formula>$B678=""</formula>
    </cfRule>
  </conditionalFormatting>
  <conditionalFormatting sqref="I678:I712">
    <cfRule type="expression" dxfId="5534" priority="3580" stopIfTrue="1">
      <formula>$B678=""</formula>
    </cfRule>
  </conditionalFormatting>
  <conditionalFormatting sqref="I678:I712">
    <cfRule type="expression" dxfId="5533" priority="3578" stopIfTrue="1">
      <formula>$B678=""</formula>
    </cfRule>
  </conditionalFormatting>
  <conditionalFormatting sqref="I678:I712">
    <cfRule type="expression" dxfId="5532" priority="3577" stopIfTrue="1">
      <formula>$B678=""</formula>
    </cfRule>
  </conditionalFormatting>
  <conditionalFormatting sqref="I678:I712">
    <cfRule type="expression" dxfId="5531" priority="3576" stopIfTrue="1">
      <formula>$B678=""</formula>
    </cfRule>
  </conditionalFormatting>
  <conditionalFormatting sqref="J678:M683">
    <cfRule type="expression" dxfId="5530" priority="3571" stopIfTrue="1">
      <formula>$B678=""</formula>
    </cfRule>
  </conditionalFormatting>
  <conditionalFormatting sqref="D678:M683 I684:I712">
    <cfRule type="expression" dxfId="5529" priority="3570" stopIfTrue="1">
      <formula>$B678=""</formula>
    </cfRule>
  </conditionalFormatting>
  <conditionalFormatting sqref="D678:M683 I684:I712">
    <cfRule type="expression" dxfId="5528" priority="3569" stopIfTrue="1">
      <formula>$B678=""</formula>
    </cfRule>
  </conditionalFormatting>
  <conditionalFormatting sqref="I678:I712">
    <cfRule type="expression" dxfId="5527" priority="3568" stopIfTrue="1">
      <formula>$B678=""</formula>
    </cfRule>
  </conditionalFormatting>
  <conditionalFormatting sqref="D678:H683">
    <cfRule type="expression" dxfId="5526" priority="3566" stopIfTrue="1">
      <formula>$B678=""</formula>
    </cfRule>
  </conditionalFormatting>
  <conditionalFormatting sqref="J678:M680">
    <cfRule type="expression" dxfId="5525" priority="3565" stopIfTrue="1">
      <formula>$B678=""</formula>
    </cfRule>
  </conditionalFormatting>
  <conditionalFormatting sqref="J681:M682">
    <cfRule type="expression" dxfId="5524" priority="3564" stopIfTrue="1">
      <formula>$B681=""</formula>
    </cfRule>
  </conditionalFormatting>
  <conditionalFormatting sqref="D678:H678">
    <cfRule type="expression" dxfId="5523" priority="3563" stopIfTrue="1">
      <formula>$B678=""</formula>
    </cfRule>
  </conditionalFormatting>
  <conditionalFormatting sqref="J678:M680">
    <cfRule type="expression" dxfId="5522" priority="3562" stopIfTrue="1">
      <formula>$B678=""</formula>
    </cfRule>
  </conditionalFormatting>
  <conditionalFormatting sqref="J681:M681">
    <cfRule type="expression" dxfId="5521" priority="3561" stopIfTrue="1">
      <formula>$B681=""</formula>
    </cfRule>
  </conditionalFormatting>
  <conditionalFormatting sqref="I682">
    <cfRule type="expression" dxfId="5520" priority="3560" stopIfTrue="1">
      <formula>$B682=""</formula>
    </cfRule>
  </conditionalFormatting>
  <conditionalFormatting sqref="I682">
    <cfRule type="expression" dxfId="5519" priority="3559" stopIfTrue="1">
      <formula>$B682=""</formula>
    </cfRule>
  </conditionalFormatting>
  <conditionalFormatting sqref="I682">
    <cfRule type="expression" dxfId="5518" priority="3558" stopIfTrue="1">
      <formula>$B682=""</formula>
    </cfRule>
  </conditionalFormatting>
  <conditionalFormatting sqref="D682:H682">
    <cfRule type="expression" dxfId="5517" priority="3557" stopIfTrue="1">
      <formula>$B682=""</formula>
    </cfRule>
  </conditionalFormatting>
  <conditionalFormatting sqref="J682:M682">
    <cfRule type="expression" dxfId="5516" priority="3556" stopIfTrue="1">
      <formula>$B682=""</formula>
    </cfRule>
  </conditionalFormatting>
  <conditionalFormatting sqref="I682">
    <cfRule type="expression" dxfId="5515" priority="3555" stopIfTrue="1">
      <formula>$B682=""</formula>
    </cfRule>
  </conditionalFormatting>
  <conditionalFormatting sqref="I682">
    <cfRule type="expression" dxfId="5514" priority="3554" stopIfTrue="1">
      <formula>$B682=""</formula>
    </cfRule>
  </conditionalFormatting>
  <conditionalFormatting sqref="I678:I712">
    <cfRule type="expression" dxfId="5513" priority="3553" stopIfTrue="1">
      <formula>$B678=""</formula>
    </cfRule>
  </conditionalFormatting>
  <conditionalFormatting sqref="I678:I712">
    <cfRule type="expression" dxfId="5512" priority="3552" stopIfTrue="1">
      <formula>$B678=""</formula>
    </cfRule>
  </conditionalFormatting>
  <conditionalFormatting sqref="I678:I712">
    <cfRule type="expression" dxfId="5511" priority="3551" stopIfTrue="1">
      <formula>$B678=""</formula>
    </cfRule>
  </conditionalFormatting>
  <conditionalFormatting sqref="I678:I712">
    <cfRule type="expression" dxfId="5510" priority="3550" stopIfTrue="1">
      <formula>$B678=""</formula>
    </cfRule>
  </conditionalFormatting>
  <conditionalFormatting sqref="I678:I712">
    <cfRule type="expression" dxfId="5509" priority="3549" stopIfTrue="1">
      <formula>$B678=""</formula>
    </cfRule>
  </conditionalFormatting>
  <conditionalFormatting sqref="I678:I679">
    <cfRule type="expression" dxfId="5508" priority="3548" stopIfTrue="1">
      <formula>$B678=""</formula>
    </cfRule>
  </conditionalFormatting>
  <conditionalFormatting sqref="I678:I679">
    <cfRule type="expression" dxfId="5507" priority="3547" stopIfTrue="1">
      <formula>$B678=""</formula>
    </cfRule>
  </conditionalFormatting>
  <conditionalFormatting sqref="I678:I679">
    <cfRule type="expression" dxfId="5506" priority="3546" stopIfTrue="1">
      <formula>$B678=""</formula>
    </cfRule>
  </conditionalFormatting>
  <conditionalFormatting sqref="I678:I712">
    <cfRule type="expression" dxfId="5505" priority="3545" stopIfTrue="1">
      <formula>$B678=""</formula>
    </cfRule>
  </conditionalFormatting>
  <conditionalFormatting sqref="I678:I712">
    <cfRule type="expression" dxfId="5504" priority="3544" stopIfTrue="1">
      <formula>$B678=""</formula>
    </cfRule>
  </conditionalFormatting>
  <conditionalFormatting sqref="I678:I712">
    <cfRule type="expression" dxfId="5503" priority="3543" stopIfTrue="1">
      <formula>$B678=""</formula>
    </cfRule>
  </conditionalFormatting>
  <conditionalFormatting sqref="I678:I712">
    <cfRule type="expression" dxfId="5502" priority="3542" stopIfTrue="1">
      <formula>$B678=""</formula>
    </cfRule>
  </conditionalFormatting>
  <conditionalFormatting sqref="I678:I712">
    <cfRule type="expression" dxfId="5501" priority="3541" stopIfTrue="1">
      <formula>$B678=""</formula>
    </cfRule>
  </conditionalFormatting>
  <conditionalFormatting sqref="I678:I712">
    <cfRule type="expression" dxfId="5500" priority="3540" stopIfTrue="1">
      <formula>$B678=""</formula>
    </cfRule>
  </conditionalFormatting>
  <conditionalFormatting sqref="I678:I712">
    <cfRule type="expression" dxfId="5499" priority="3539" stopIfTrue="1">
      <formula>$B678=""</formula>
    </cfRule>
  </conditionalFormatting>
  <conditionalFormatting sqref="I678:I712">
    <cfRule type="expression" dxfId="5498" priority="3538" stopIfTrue="1">
      <formula>$B678=""</formula>
    </cfRule>
  </conditionalFormatting>
  <conditionalFormatting sqref="J682:M682">
    <cfRule type="expression" dxfId="5497" priority="3537" stopIfTrue="1">
      <formula>$B682=""</formula>
    </cfRule>
  </conditionalFormatting>
  <conditionalFormatting sqref="J683:M683">
    <cfRule type="expression" dxfId="5496" priority="3536" stopIfTrue="1">
      <formula>$B683=""</formula>
    </cfRule>
  </conditionalFormatting>
  <conditionalFormatting sqref="J682:M682">
    <cfRule type="expression" dxfId="5495" priority="3535" stopIfTrue="1">
      <formula>$B682=""</formula>
    </cfRule>
  </conditionalFormatting>
  <conditionalFormatting sqref="J683:M683">
    <cfRule type="expression" dxfId="5494" priority="3534" stopIfTrue="1">
      <formula>$B683=""</formula>
    </cfRule>
  </conditionalFormatting>
  <conditionalFormatting sqref="I683:I712">
    <cfRule type="expression" dxfId="5493" priority="3533" stopIfTrue="1">
      <formula>$B683=""</formula>
    </cfRule>
  </conditionalFormatting>
  <conditionalFormatting sqref="I683:I712">
    <cfRule type="expression" dxfId="5492" priority="3532" stopIfTrue="1">
      <formula>$B683=""</formula>
    </cfRule>
  </conditionalFormatting>
  <conditionalFormatting sqref="I683:I712">
    <cfRule type="expression" dxfId="5491" priority="3531" stopIfTrue="1">
      <formula>$B683=""</formula>
    </cfRule>
  </conditionalFormatting>
  <conditionalFormatting sqref="I683:I712">
    <cfRule type="expression" dxfId="5490" priority="3530" stopIfTrue="1">
      <formula>$B683=""</formula>
    </cfRule>
  </conditionalFormatting>
  <conditionalFormatting sqref="I683:I712">
    <cfRule type="expression" dxfId="5489" priority="3529" stopIfTrue="1">
      <formula>$B683=""</formula>
    </cfRule>
  </conditionalFormatting>
  <conditionalFormatting sqref="I683:I712">
    <cfRule type="expression" dxfId="5488" priority="3528" stopIfTrue="1">
      <formula>$B683=""</formula>
    </cfRule>
  </conditionalFormatting>
  <conditionalFormatting sqref="I683:I712">
    <cfRule type="expression" dxfId="5487" priority="3527" stopIfTrue="1">
      <formula>$B683=""</formula>
    </cfRule>
  </conditionalFormatting>
  <conditionalFormatting sqref="I683:I712">
    <cfRule type="expression" dxfId="5486" priority="3526" stopIfTrue="1">
      <formula>$B683=""</formula>
    </cfRule>
  </conditionalFormatting>
  <conditionalFormatting sqref="I683:I712">
    <cfRule type="expression" dxfId="5485" priority="3525" stopIfTrue="1">
      <formula>$B683=""</formula>
    </cfRule>
  </conditionalFormatting>
  <conditionalFormatting sqref="I683:I712">
    <cfRule type="expression" dxfId="5484" priority="3524" stopIfTrue="1">
      <formula>$B683=""</formula>
    </cfRule>
  </conditionalFormatting>
  <conditionalFormatting sqref="I683:I712">
    <cfRule type="expression" dxfId="5483" priority="3523" stopIfTrue="1">
      <formula>$B683=""</formula>
    </cfRule>
  </conditionalFormatting>
  <conditionalFormatting sqref="I683:I712">
    <cfRule type="expression" dxfId="5482" priority="3522" stopIfTrue="1">
      <formula>$B683=""</formula>
    </cfRule>
  </conditionalFormatting>
  <conditionalFormatting sqref="I683:I712">
    <cfRule type="expression" dxfId="5481" priority="3521" stopIfTrue="1">
      <formula>$B683=""</formula>
    </cfRule>
  </conditionalFormatting>
  <conditionalFormatting sqref="I683:I712">
    <cfRule type="expression" dxfId="5480" priority="3520" stopIfTrue="1">
      <formula>$B683=""</formula>
    </cfRule>
  </conditionalFormatting>
  <conditionalFormatting sqref="I683:I712">
    <cfRule type="expression" dxfId="5479" priority="3519" stopIfTrue="1">
      <formula>$B683=""</formula>
    </cfRule>
  </conditionalFormatting>
  <conditionalFormatting sqref="I683:I712">
    <cfRule type="expression" dxfId="5478" priority="3518" stopIfTrue="1">
      <formula>$B683=""</formula>
    </cfRule>
  </conditionalFormatting>
  <conditionalFormatting sqref="I683:I712">
    <cfRule type="expression" dxfId="5477" priority="3517" stopIfTrue="1">
      <formula>$B683=""</formula>
    </cfRule>
  </conditionalFormatting>
  <conditionalFormatting sqref="I683:I712">
    <cfRule type="expression" dxfId="5476" priority="3516" stopIfTrue="1">
      <formula>$B683=""</formula>
    </cfRule>
  </conditionalFormatting>
  <conditionalFormatting sqref="I683:I712">
    <cfRule type="expression" dxfId="5475" priority="3515" stopIfTrue="1">
      <formula>$B683=""</formula>
    </cfRule>
  </conditionalFormatting>
  <conditionalFormatting sqref="D685:H697">
    <cfRule type="expression" dxfId="5474" priority="3514" stopIfTrue="1">
      <formula>$B685=""</formula>
    </cfRule>
  </conditionalFormatting>
  <conditionalFormatting sqref="I683:I712">
    <cfRule type="expression" dxfId="5473" priority="3513" stopIfTrue="1">
      <formula>$B683=""</formula>
    </cfRule>
  </conditionalFormatting>
  <conditionalFormatting sqref="I683:I712">
    <cfRule type="expression" dxfId="5472" priority="3512" stopIfTrue="1">
      <formula>$B683=""</formula>
    </cfRule>
  </conditionalFormatting>
  <conditionalFormatting sqref="I683:I712">
    <cfRule type="expression" dxfId="5471" priority="3511" stopIfTrue="1">
      <formula>$B683=""</formula>
    </cfRule>
  </conditionalFormatting>
  <conditionalFormatting sqref="J683:M689">
    <cfRule type="expression" dxfId="5470" priority="3510" stopIfTrue="1">
      <formula>$B683=""</formula>
    </cfRule>
  </conditionalFormatting>
  <conditionalFormatting sqref="D683:M689 I690:I712">
    <cfRule type="expression" dxfId="5469" priority="3509" stopIfTrue="1">
      <formula>$B683=""</formula>
    </cfRule>
  </conditionalFormatting>
  <conditionalFormatting sqref="D683:M689 I690:I712">
    <cfRule type="expression" dxfId="5468" priority="3508" stopIfTrue="1">
      <formula>$B683=""</formula>
    </cfRule>
  </conditionalFormatting>
  <conditionalFormatting sqref="I683:I712">
    <cfRule type="expression" dxfId="5467" priority="3507" stopIfTrue="1">
      <formula>$B683=""</formula>
    </cfRule>
  </conditionalFormatting>
  <conditionalFormatting sqref="D683:H683">
    <cfRule type="expression" dxfId="5466" priority="3506" stopIfTrue="1">
      <formula>$B683=""</formula>
    </cfRule>
  </conditionalFormatting>
  <conditionalFormatting sqref="D684:H688">
    <cfRule type="expression" dxfId="5465" priority="3505" stopIfTrue="1">
      <formula>$B684=""</formula>
    </cfRule>
  </conditionalFormatting>
  <conditionalFormatting sqref="J683:M686">
    <cfRule type="expression" dxfId="5464" priority="3504" stopIfTrue="1">
      <formula>$B683=""</formula>
    </cfRule>
  </conditionalFormatting>
  <conditionalFormatting sqref="J687:M688">
    <cfRule type="expression" dxfId="5463" priority="3503" stopIfTrue="1">
      <formula>$B687=""</formula>
    </cfRule>
  </conditionalFormatting>
  <conditionalFormatting sqref="D689:H689">
    <cfRule type="expression" dxfId="5462" priority="3502" stopIfTrue="1">
      <formula>$B689=""</formula>
    </cfRule>
  </conditionalFormatting>
  <conditionalFormatting sqref="J689:M689">
    <cfRule type="expression" dxfId="5461" priority="3501" stopIfTrue="1">
      <formula>$B689=""</formula>
    </cfRule>
  </conditionalFormatting>
  <conditionalFormatting sqref="D683:H684">
    <cfRule type="expression" dxfId="5460" priority="3500" stopIfTrue="1">
      <formula>$B683=""</formula>
    </cfRule>
  </conditionalFormatting>
  <conditionalFormatting sqref="J683:M686">
    <cfRule type="expression" dxfId="5459" priority="3499" stopIfTrue="1">
      <formula>$B683=""</formula>
    </cfRule>
  </conditionalFormatting>
  <conditionalFormatting sqref="J687:M687">
    <cfRule type="expression" dxfId="5458" priority="3498" stopIfTrue="1">
      <formula>$B687=""</formula>
    </cfRule>
  </conditionalFormatting>
  <conditionalFormatting sqref="I688 I690">
    <cfRule type="expression" dxfId="5457" priority="3497" stopIfTrue="1">
      <formula>$B688=""</formula>
    </cfRule>
  </conditionalFormatting>
  <conditionalFormatting sqref="I688 I690">
    <cfRule type="expression" dxfId="5456" priority="3496" stopIfTrue="1">
      <formula>$B688=""</formula>
    </cfRule>
  </conditionalFormatting>
  <conditionalFormatting sqref="I688 I690">
    <cfRule type="expression" dxfId="5455" priority="3495" stopIfTrue="1">
      <formula>$B688=""</formula>
    </cfRule>
  </conditionalFormatting>
  <conditionalFormatting sqref="D688:H689">
    <cfRule type="expression" dxfId="5454" priority="3494" stopIfTrue="1">
      <formula>$B688=""</formula>
    </cfRule>
  </conditionalFormatting>
  <conditionalFormatting sqref="J688:M689">
    <cfRule type="expression" dxfId="5453" priority="3493" stopIfTrue="1">
      <formula>$B688=""</formula>
    </cfRule>
  </conditionalFormatting>
  <conditionalFormatting sqref="I688 I690">
    <cfRule type="expression" dxfId="5452" priority="3492" stopIfTrue="1">
      <formula>$B688=""</formula>
    </cfRule>
  </conditionalFormatting>
  <conditionalFormatting sqref="I688 I690">
    <cfRule type="expression" dxfId="5451" priority="3491" stopIfTrue="1">
      <formula>$B688=""</formula>
    </cfRule>
  </conditionalFormatting>
  <conditionalFormatting sqref="J689:M697">
    <cfRule type="expression" dxfId="5450" priority="3490" stopIfTrue="1">
      <formula>$B689=""</formula>
    </cfRule>
  </conditionalFormatting>
  <conditionalFormatting sqref="I698:I712 D689:M697">
    <cfRule type="expression" dxfId="5449" priority="3489" stopIfTrue="1">
      <formula>$B689=""</formula>
    </cfRule>
  </conditionalFormatting>
  <conditionalFormatting sqref="I698:I712 D689:M697">
    <cfRule type="expression" dxfId="5448" priority="3488" stopIfTrue="1">
      <formula>$B689=""</formula>
    </cfRule>
  </conditionalFormatting>
  <conditionalFormatting sqref="I689:I712">
    <cfRule type="expression" dxfId="5447" priority="3487" stopIfTrue="1">
      <formula>$B689=""</formula>
    </cfRule>
  </conditionalFormatting>
  <conditionalFormatting sqref="D689:H690">
    <cfRule type="expression" dxfId="5446" priority="3486" stopIfTrue="1">
      <formula>$B689=""</formula>
    </cfRule>
  </conditionalFormatting>
  <conditionalFormatting sqref="D691:H697">
    <cfRule type="expression" dxfId="5445" priority="3485" stopIfTrue="1">
      <formula>$B691=""</formula>
    </cfRule>
  </conditionalFormatting>
  <conditionalFormatting sqref="J689:M693">
    <cfRule type="expression" dxfId="5444" priority="3484" stopIfTrue="1">
      <formula>$B689=""</formula>
    </cfRule>
  </conditionalFormatting>
  <conditionalFormatting sqref="J694:M695">
    <cfRule type="expression" dxfId="5443" priority="3483" stopIfTrue="1">
      <formula>$B694=""</formula>
    </cfRule>
  </conditionalFormatting>
  <conditionalFormatting sqref="D690:H691">
    <cfRule type="expression" dxfId="5442" priority="3482" stopIfTrue="1">
      <formula>$B690=""</formula>
    </cfRule>
  </conditionalFormatting>
  <conditionalFormatting sqref="J690:M693">
    <cfRule type="expression" dxfId="5441" priority="3481" stopIfTrue="1">
      <formula>$B690=""</formula>
    </cfRule>
  </conditionalFormatting>
  <conditionalFormatting sqref="J694:M694">
    <cfRule type="expression" dxfId="5440" priority="3480" stopIfTrue="1">
      <formula>$B694=""</formula>
    </cfRule>
  </conditionalFormatting>
  <conditionalFormatting sqref="I695:I696">
    <cfRule type="expression" dxfId="5439" priority="3479" stopIfTrue="1">
      <formula>$B695=""</formula>
    </cfRule>
  </conditionalFormatting>
  <conditionalFormatting sqref="I695:I696">
    <cfRule type="expression" dxfId="5438" priority="3478" stopIfTrue="1">
      <formula>$B695=""</formula>
    </cfRule>
  </conditionalFormatting>
  <conditionalFormatting sqref="I695:I696">
    <cfRule type="expression" dxfId="5437" priority="3477" stopIfTrue="1">
      <formula>$B695=""</formula>
    </cfRule>
  </conditionalFormatting>
  <conditionalFormatting sqref="D695:H695">
    <cfRule type="expression" dxfId="5436" priority="3476" stopIfTrue="1">
      <formula>$B695=""</formula>
    </cfRule>
  </conditionalFormatting>
  <conditionalFormatting sqref="J695:M695">
    <cfRule type="expression" dxfId="5435" priority="3475" stopIfTrue="1">
      <formula>$B695=""</formula>
    </cfRule>
  </conditionalFormatting>
  <conditionalFormatting sqref="I695:I696">
    <cfRule type="expression" dxfId="5434" priority="3474" stopIfTrue="1">
      <formula>$B695=""</formula>
    </cfRule>
  </conditionalFormatting>
  <conditionalFormatting sqref="I695:I696">
    <cfRule type="expression" dxfId="5433" priority="3473" stopIfTrue="1">
      <formula>$B695=""</formula>
    </cfRule>
  </conditionalFormatting>
  <conditionalFormatting sqref="I683:I712">
    <cfRule type="expression" dxfId="5432" priority="3472" stopIfTrue="1">
      <formula>$B683=""</formula>
    </cfRule>
  </conditionalFormatting>
  <conditionalFormatting sqref="I683:I712">
    <cfRule type="expression" dxfId="5431" priority="3471" stopIfTrue="1">
      <formula>$B683=""</formula>
    </cfRule>
  </conditionalFormatting>
  <conditionalFormatting sqref="I683:I712">
    <cfRule type="expression" dxfId="5430" priority="3470" stopIfTrue="1">
      <formula>$B683=""</formula>
    </cfRule>
  </conditionalFormatting>
  <conditionalFormatting sqref="I683:I712">
    <cfRule type="expression" dxfId="5429" priority="3469" stopIfTrue="1">
      <formula>$B683=""</formula>
    </cfRule>
  </conditionalFormatting>
  <conditionalFormatting sqref="I683:I712">
    <cfRule type="expression" dxfId="5428" priority="3468" stopIfTrue="1">
      <formula>$B683=""</formula>
    </cfRule>
  </conditionalFormatting>
  <conditionalFormatting sqref="I690:I712">
    <cfRule type="expression" dxfId="5427" priority="3467" stopIfTrue="1">
      <formula>$B690=""</formula>
    </cfRule>
  </conditionalFormatting>
  <conditionalFormatting sqref="I690:I712">
    <cfRule type="expression" dxfId="5426" priority="3466" stopIfTrue="1">
      <formula>$B690=""</formula>
    </cfRule>
  </conditionalFormatting>
  <conditionalFormatting sqref="I690:I712">
    <cfRule type="expression" dxfId="5425" priority="3465" stopIfTrue="1">
      <formula>$B690=""</formula>
    </cfRule>
  </conditionalFormatting>
  <conditionalFormatting sqref="I683:I712">
    <cfRule type="expression" dxfId="5424" priority="3464" stopIfTrue="1">
      <formula>$B683=""</formula>
    </cfRule>
  </conditionalFormatting>
  <conditionalFormatting sqref="I683:I712">
    <cfRule type="expression" dxfId="5423" priority="3463" stopIfTrue="1">
      <formula>$B683=""</formula>
    </cfRule>
  </conditionalFormatting>
  <conditionalFormatting sqref="I683:I712">
    <cfRule type="expression" dxfId="5422" priority="3462" stopIfTrue="1">
      <formula>$B683=""</formula>
    </cfRule>
  </conditionalFormatting>
  <conditionalFormatting sqref="I683:I712">
    <cfRule type="expression" dxfId="5421" priority="3461" stopIfTrue="1">
      <formula>$B683=""</formula>
    </cfRule>
  </conditionalFormatting>
  <conditionalFormatting sqref="I683:I712">
    <cfRule type="expression" dxfId="5420" priority="3460" stopIfTrue="1">
      <formula>$B683=""</formula>
    </cfRule>
  </conditionalFormatting>
  <conditionalFormatting sqref="I683:I712">
    <cfRule type="expression" dxfId="5419" priority="3459" stopIfTrue="1">
      <formula>$B683=""</formula>
    </cfRule>
  </conditionalFormatting>
  <conditionalFormatting sqref="I683:I712">
    <cfRule type="expression" dxfId="5418" priority="3458" stopIfTrue="1">
      <formula>$B683=""</formula>
    </cfRule>
  </conditionalFormatting>
  <conditionalFormatting sqref="I683:I712">
    <cfRule type="expression" dxfId="5417" priority="3457" stopIfTrue="1">
      <formula>$B683=""</formula>
    </cfRule>
  </conditionalFormatting>
  <conditionalFormatting sqref="J695:M695">
    <cfRule type="expression" dxfId="5416" priority="3456" stopIfTrue="1">
      <formula>$B695=""</formula>
    </cfRule>
  </conditionalFormatting>
  <conditionalFormatting sqref="J696:M697">
    <cfRule type="expression" dxfId="5415" priority="3455" stopIfTrue="1">
      <formula>$B696=""</formula>
    </cfRule>
  </conditionalFormatting>
  <conditionalFormatting sqref="J695:M695">
    <cfRule type="expression" dxfId="5414" priority="3454" stopIfTrue="1">
      <formula>$B695=""</formula>
    </cfRule>
  </conditionalFormatting>
  <conditionalFormatting sqref="J696:M696">
    <cfRule type="expression" dxfId="5413" priority="3453" stopIfTrue="1">
      <formula>$B696=""</formula>
    </cfRule>
  </conditionalFormatting>
  <conditionalFormatting sqref="I697">
    <cfRule type="expression" dxfId="5412" priority="3452" stopIfTrue="1">
      <formula>$B697=""</formula>
    </cfRule>
  </conditionalFormatting>
  <conditionalFormatting sqref="I697">
    <cfRule type="expression" dxfId="5411" priority="3451" stopIfTrue="1">
      <formula>$B697=""</formula>
    </cfRule>
  </conditionalFormatting>
  <conditionalFormatting sqref="I697">
    <cfRule type="expression" dxfId="5410" priority="3450" stopIfTrue="1">
      <formula>$B697=""</formula>
    </cfRule>
  </conditionalFormatting>
  <conditionalFormatting sqref="D697:H697">
    <cfRule type="expression" dxfId="5409" priority="3449" stopIfTrue="1">
      <formula>$B697=""</formula>
    </cfRule>
  </conditionalFormatting>
  <conditionalFormatting sqref="J697:M697">
    <cfRule type="expression" dxfId="5408" priority="3448" stopIfTrue="1">
      <formula>$B697=""</formula>
    </cfRule>
  </conditionalFormatting>
  <conditionalFormatting sqref="I697">
    <cfRule type="expression" dxfId="5407" priority="3447" stopIfTrue="1">
      <formula>$B697=""</formula>
    </cfRule>
  </conditionalFormatting>
  <conditionalFormatting sqref="I697">
    <cfRule type="expression" dxfId="5406" priority="3446" stopIfTrue="1">
      <formula>$B697=""</formula>
    </cfRule>
  </conditionalFormatting>
  <conditionalFormatting sqref="I697:I712">
    <cfRule type="expression" dxfId="5405" priority="3445" stopIfTrue="1">
      <formula>$B697=""</formula>
    </cfRule>
  </conditionalFormatting>
  <conditionalFormatting sqref="I697:I712">
    <cfRule type="expression" dxfId="5404" priority="3444" stopIfTrue="1">
      <formula>$B697=""</formula>
    </cfRule>
  </conditionalFormatting>
  <conditionalFormatting sqref="I697:I712">
    <cfRule type="expression" dxfId="5403" priority="3443" stopIfTrue="1">
      <formula>$B697=""</formula>
    </cfRule>
  </conditionalFormatting>
  <conditionalFormatting sqref="I697:I712">
    <cfRule type="expression" dxfId="5402" priority="3442" stopIfTrue="1">
      <formula>$B697=""</formula>
    </cfRule>
  </conditionalFormatting>
  <conditionalFormatting sqref="I697:I712">
    <cfRule type="expression" dxfId="5401" priority="3441" stopIfTrue="1">
      <formula>$B697=""</formula>
    </cfRule>
  </conditionalFormatting>
  <conditionalFormatting sqref="I697:I712">
    <cfRule type="expression" dxfId="5400" priority="3440" stopIfTrue="1">
      <formula>$B697=""</formula>
    </cfRule>
  </conditionalFormatting>
  <conditionalFormatting sqref="I697:I712">
    <cfRule type="expression" dxfId="5399" priority="3439" stopIfTrue="1">
      <formula>$B697=""</formula>
    </cfRule>
  </conditionalFormatting>
  <conditionalFormatting sqref="I697:I712">
    <cfRule type="expression" dxfId="5398" priority="3438" stopIfTrue="1">
      <formula>$B697=""</formula>
    </cfRule>
  </conditionalFormatting>
  <conditionalFormatting sqref="I697:I712">
    <cfRule type="expression" dxfId="5397" priority="3437" stopIfTrue="1">
      <formula>$B697=""</formula>
    </cfRule>
  </conditionalFormatting>
  <conditionalFormatting sqref="I697:I712">
    <cfRule type="expression" dxfId="5396" priority="3436" stopIfTrue="1">
      <formula>$B697=""</formula>
    </cfRule>
  </conditionalFormatting>
  <conditionalFormatting sqref="I697:I712">
    <cfRule type="expression" dxfId="5395" priority="3435" stopIfTrue="1">
      <formula>$B697=""</formula>
    </cfRule>
  </conditionalFormatting>
  <conditionalFormatting sqref="I697:I712">
    <cfRule type="expression" dxfId="5394" priority="3434" stopIfTrue="1">
      <formula>$B697=""</formula>
    </cfRule>
  </conditionalFormatting>
  <conditionalFormatting sqref="I697:I712">
    <cfRule type="expression" dxfId="5393" priority="3433" stopIfTrue="1">
      <formula>$B697=""</formula>
    </cfRule>
  </conditionalFormatting>
  <conditionalFormatting sqref="I697:I712">
    <cfRule type="expression" dxfId="5392" priority="3432" stopIfTrue="1">
      <formula>$B697=""</formula>
    </cfRule>
  </conditionalFormatting>
  <conditionalFormatting sqref="I697:I712">
    <cfRule type="expression" dxfId="5391" priority="3431" stopIfTrue="1">
      <formula>$B697=""</formula>
    </cfRule>
  </conditionalFormatting>
  <conditionalFormatting sqref="I697:I712">
    <cfRule type="expression" dxfId="5390" priority="3430" stopIfTrue="1">
      <formula>$B697=""</formula>
    </cfRule>
  </conditionalFormatting>
  <conditionalFormatting sqref="I697:I712">
    <cfRule type="expression" dxfId="5389" priority="3429" stopIfTrue="1">
      <formula>$B697=""</formula>
    </cfRule>
  </conditionalFormatting>
  <conditionalFormatting sqref="I697:I712">
    <cfRule type="expression" dxfId="5388" priority="3428" stopIfTrue="1">
      <formula>$B697=""</formula>
    </cfRule>
  </conditionalFormatting>
  <conditionalFormatting sqref="I697:I712">
    <cfRule type="expression" dxfId="5387" priority="3427" stopIfTrue="1">
      <formula>$B697=""</formula>
    </cfRule>
  </conditionalFormatting>
  <conditionalFormatting sqref="D699:H710">
    <cfRule type="expression" dxfId="5386" priority="3426" stopIfTrue="1">
      <formula>$B699=""</formula>
    </cfRule>
  </conditionalFormatting>
  <conditionalFormatting sqref="I697:I724">
    <cfRule type="expression" dxfId="5385" priority="3425" stopIfTrue="1">
      <formula>$B697=""</formula>
    </cfRule>
  </conditionalFormatting>
  <conditionalFormatting sqref="I697:I724">
    <cfRule type="expression" dxfId="5384" priority="3424" stopIfTrue="1">
      <formula>$B697=""</formula>
    </cfRule>
  </conditionalFormatting>
  <conditionalFormatting sqref="I697:I724">
    <cfRule type="expression" dxfId="5383" priority="3423" stopIfTrue="1">
      <formula>$B697=""</formula>
    </cfRule>
  </conditionalFormatting>
  <conditionalFormatting sqref="J697:M703">
    <cfRule type="expression" dxfId="5382" priority="3422" stopIfTrue="1">
      <formula>$B697=""</formula>
    </cfRule>
  </conditionalFormatting>
  <conditionalFormatting sqref="D697:M703 I704:I712">
    <cfRule type="expression" dxfId="5381" priority="3421" stopIfTrue="1">
      <formula>$B697=""</formula>
    </cfRule>
  </conditionalFormatting>
  <conditionalFormatting sqref="D697:M703 I704:I712">
    <cfRule type="expression" dxfId="5380" priority="3420" stopIfTrue="1">
      <formula>$B697=""</formula>
    </cfRule>
  </conditionalFormatting>
  <conditionalFormatting sqref="I697:I712">
    <cfRule type="expression" dxfId="5379" priority="3419" stopIfTrue="1">
      <formula>$B697=""</formula>
    </cfRule>
  </conditionalFormatting>
  <conditionalFormatting sqref="D697:H697">
    <cfRule type="expression" dxfId="5378" priority="3418" stopIfTrue="1">
      <formula>$B697=""</formula>
    </cfRule>
  </conditionalFormatting>
  <conditionalFormatting sqref="D698:H702">
    <cfRule type="expression" dxfId="5377" priority="3417" stopIfTrue="1">
      <formula>$B698=""</formula>
    </cfRule>
  </conditionalFormatting>
  <conditionalFormatting sqref="J697:M700">
    <cfRule type="expression" dxfId="5376" priority="3416" stopIfTrue="1">
      <formula>$B697=""</formula>
    </cfRule>
  </conditionalFormatting>
  <conditionalFormatting sqref="J701:M702">
    <cfRule type="expression" dxfId="5375" priority="3415" stopIfTrue="1">
      <formula>$B701=""</formula>
    </cfRule>
  </conditionalFormatting>
  <conditionalFormatting sqref="D703:H703">
    <cfRule type="expression" dxfId="5374" priority="3414" stopIfTrue="1">
      <formula>$B703=""</formula>
    </cfRule>
  </conditionalFormatting>
  <conditionalFormatting sqref="J703:M703">
    <cfRule type="expression" dxfId="5373" priority="3413" stopIfTrue="1">
      <formula>$B703=""</formula>
    </cfRule>
  </conditionalFormatting>
  <conditionalFormatting sqref="D697:H698">
    <cfRule type="expression" dxfId="5372" priority="3412" stopIfTrue="1">
      <formula>$B697=""</formula>
    </cfRule>
  </conditionalFormatting>
  <conditionalFormatting sqref="J697:M700">
    <cfRule type="expression" dxfId="5371" priority="3411" stopIfTrue="1">
      <formula>$B697=""</formula>
    </cfRule>
  </conditionalFormatting>
  <conditionalFormatting sqref="J701:M701">
    <cfRule type="expression" dxfId="5370" priority="3410" stopIfTrue="1">
      <formula>$B701=""</formula>
    </cfRule>
  </conditionalFormatting>
  <conditionalFormatting sqref="I702">
    <cfRule type="expression" dxfId="5369" priority="3409" stopIfTrue="1">
      <formula>$B702=""</formula>
    </cfRule>
  </conditionalFormatting>
  <conditionalFormatting sqref="I702">
    <cfRule type="expression" dxfId="5368" priority="3408" stopIfTrue="1">
      <formula>$B702=""</formula>
    </cfRule>
  </conditionalFormatting>
  <conditionalFormatting sqref="I702">
    <cfRule type="expression" dxfId="5367" priority="3407" stopIfTrue="1">
      <formula>$B702=""</formula>
    </cfRule>
  </conditionalFormatting>
  <conditionalFormatting sqref="D702:H703">
    <cfRule type="expression" dxfId="5366" priority="3406" stopIfTrue="1">
      <formula>$B702=""</formula>
    </cfRule>
  </conditionalFormatting>
  <conditionalFormatting sqref="J702:M703">
    <cfRule type="expression" dxfId="5365" priority="3405" stopIfTrue="1">
      <formula>$B702=""</formula>
    </cfRule>
  </conditionalFormatting>
  <conditionalFormatting sqref="I702">
    <cfRule type="expression" dxfId="5364" priority="3404" stopIfTrue="1">
      <formula>$B702=""</formula>
    </cfRule>
  </conditionalFormatting>
  <conditionalFormatting sqref="I702">
    <cfRule type="expression" dxfId="5363" priority="3403" stopIfTrue="1">
      <formula>$B702=""</formula>
    </cfRule>
  </conditionalFormatting>
  <conditionalFormatting sqref="J703:M710">
    <cfRule type="expression" dxfId="5362" priority="3402" stopIfTrue="1">
      <formula>$B703=""</formula>
    </cfRule>
  </conditionalFormatting>
  <conditionalFormatting sqref="D703:M710 I708:I724">
    <cfRule type="expression" dxfId="5361" priority="3401" stopIfTrue="1">
      <formula>$B703=""</formula>
    </cfRule>
  </conditionalFormatting>
  <conditionalFormatting sqref="D703:M710 I708:I724">
    <cfRule type="expression" dxfId="5360" priority="3400" stopIfTrue="1">
      <formula>$B703=""</formula>
    </cfRule>
  </conditionalFormatting>
  <conditionalFormatting sqref="I703:I724">
    <cfRule type="expression" dxfId="5359" priority="3399" stopIfTrue="1">
      <formula>$B703=""</formula>
    </cfRule>
  </conditionalFormatting>
  <conditionalFormatting sqref="D703:H704">
    <cfRule type="expression" dxfId="5358" priority="3398" stopIfTrue="1">
      <formula>$B703=""</formula>
    </cfRule>
  </conditionalFormatting>
  <conditionalFormatting sqref="D705:H710">
    <cfRule type="expression" dxfId="5357" priority="3397" stopIfTrue="1">
      <formula>$B705=""</formula>
    </cfRule>
  </conditionalFormatting>
  <conditionalFormatting sqref="J703:M707">
    <cfRule type="expression" dxfId="5356" priority="3396" stopIfTrue="1">
      <formula>$B703=""</formula>
    </cfRule>
  </conditionalFormatting>
  <conditionalFormatting sqref="J708:M709">
    <cfRule type="expression" dxfId="5355" priority="3395" stopIfTrue="1">
      <formula>$B708=""</formula>
    </cfRule>
  </conditionalFormatting>
  <conditionalFormatting sqref="D704:H705">
    <cfRule type="expression" dxfId="5354" priority="3394" stopIfTrue="1">
      <formula>$B704=""</formula>
    </cfRule>
  </conditionalFormatting>
  <conditionalFormatting sqref="J704:M707">
    <cfRule type="expression" dxfId="5353" priority="3393" stopIfTrue="1">
      <formula>$B704=""</formula>
    </cfRule>
  </conditionalFormatting>
  <conditionalFormatting sqref="J708:M708">
    <cfRule type="expression" dxfId="5352" priority="3392" stopIfTrue="1">
      <formula>$B708=""</formula>
    </cfRule>
  </conditionalFormatting>
  <conditionalFormatting sqref="I709">
    <cfRule type="expression" dxfId="5351" priority="3391" stopIfTrue="1">
      <formula>$B709=""</formula>
    </cfRule>
  </conditionalFormatting>
  <conditionalFormatting sqref="I709">
    <cfRule type="expression" dxfId="5350" priority="3390" stopIfTrue="1">
      <formula>$B709=""</formula>
    </cfRule>
  </conditionalFormatting>
  <conditionalFormatting sqref="I709">
    <cfRule type="expression" dxfId="5349" priority="3389" stopIfTrue="1">
      <formula>$B709=""</formula>
    </cfRule>
  </conditionalFormatting>
  <conditionalFormatting sqref="D709:H709">
    <cfRule type="expression" dxfId="5348" priority="3388" stopIfTrue="1">
      <formula>$B709=""</formula>
    </cfRule>
  </conditionalFormatting>
  <conditionalFormatting sqref="J709:M709">
    <cfRule type="expression" dxfId="5347" priority="3387" stopIfTrue="1">
      <formula>$B709=""</formula>
    </cfRule>
  </conditionalFormatting>
  <conditionalFormatting sqref="I709">
    <cfRule type="expression" dxfId="5346" priority="3386" stopIfTrue="1">
      <formula>$B709=""</formula>
    </cfRule>
  </conditionalFormatting>
  <conditionalFormatting sqref="I709">
    <cfRule type="expression" dxfId="5345" priority="3385" stopIfTrue="1">
      <formula>$B709=""</formula>
    </cfRule>
  </conditionalFormatting>
  <conditionalFormatting sqref="I697:I724">
    <cfRule type="expression" dxfId="5344" priority="3384" stopIfTrue="1">
      <formula>$B697=""</formula>
    </cfRule>
  </conditionalFormatting>
  <conditionalFormatting sqref="I697:I724">
    <cfRule type="expression" dxfId="5343" priority="3383" stopIfTrue="1">
      <formula>$B697=""</formula>
    </cfRule>
  </conditionalFormatting>
  <conditionalFormatting sqref="I697:I724">
    <cfRule type="expression" dxfId="5342" priority="3382" stopIfTrue="1">
      <formula>$B697=""</formula>
    </cfRule>
  </conditionalFormatting>
  <conditionalFormatting sqref="I697:I724">
    <cfRule type="expression" dxfId="5341" priority="3381" stopIfTrue="1">
      <formula>$B697=""</formula>
    </cfRule>
  </conditionalFormatting>
  <conditionalFormatting sqref="I697:I724">
    <cfRule type="expression" dxfId="5340" priority="3380" stopIfTrue="1">
      <formula>$B697=""</formula>
    </cfRule>
  </conditionalFormatting>
  <conditionalFormatting sqref="I704:I724">
    <cfRule type="expression" dxfId="5339" priority="3379" stopIfTrue="1">
      <formula>$B704=""</formula>
    </cfRule>
  </conditionalFormatting>
  <conditionalFormatting sqref="I704:I724">
    <cfRule type="expression" dxfId="5338" priority="3378" stopIfTrue="1">
      <formula>$B704=""</formula>
    </cfRule>
  </conditionalFormatting>
  <conditionalFormatting sqref="I704:I724">
    <cfRule type="expression" dxfId="5337" priority="3377" stopIfTrue="1">
      <formula>$B704=""</formula>
    </cfRule>
  </conditionalFormatting>
  <conditionalFormatting sqref="I697:I724">
    <cfRule type="expression" dxfId="5336" priority="3376" stopIfTrue="1">
      <formula>$B697=""</formula>
    </cfRule>
  </conditionalFormatting>
  <conditionalFormatting sqref="I697:I724">
    <cfRule type="expression" dxfId="5335" priority="3375" stopIfTrue="1">
      <formula>$B697=""</formula>
    </cfRule>
  </conditionalFormatting>
  <conditionalFormatting sqref="I697:I724">
    <cfRule type="expression" dxfId="5334" priority="3374" stopIfTrue="1">
      <formula>$B697=""</formula>
    </cfRule>
  </conditionalFormatting>
  <conditionalFormatting sqref="I697:I724">
    <cfRule type="expression" dxfId="5333" priority="3373" stopIfTrue="1">
      <formula>$B697=""</formula>
    </cfRule>
  </conditionalFormatting>
  <conditionalFormatting sqref="I697:I724">
    <cfRule type="expression" dxfId="5332" priority="3372" stopIfTrue="1">
      <formula>$B697=""</formula>
    </cfRule>
  </conditionalFormatting>
  <conditionalFormatting sqref="I697:I724">
    <cfRule type="expression" dxfId="5331" priority="3371" stopIfTrue="1">
      <formula>$B697=""</formula>
    </cfRule>
  </conditionalFormatting>
  <conditionalFormatting sqref="I697:I724">
    <cfRule type="expression" dxfId="5330" priority="3370" stopIfTrue="1">
      <formula>$B697=""</formula>
    </cfRule>
  </conditionalFormatting>
  <conditionalFormatting sqref="I697:I724">
    <cfRule type="expression" dxfId="5329" priority="3369" stopIfTrue="1">
      <formula>$B697=""</formula>
    </cfRule>
  </conditionalFormatting>
  <conditionalFormatting sqref="J709:M709">
    <cfRule type="expression" dxfId="5328" priority="3368" stopIfTrue="1">
      <formula>$B709=""</formula>
    </cfRule>
  </conditionalFormatting>
  <conditionalFormatting sqref="J710:M710">
    <cfRule type="expression" dxfId="5327" priority="3367" stopIfTrue="1">
      <formula>$B710=""</formula>
    </cfRule>
  </conditionalFormatting>
  <conditionalFormatting sqref="J709:M709">
    <cfRule type="expression" dxfId="5326" priority="3366" stopIfTrue="1">
      <formula>$B709=""</formula>
    </cfRule>
  </conditionalFormatting>
  <conditionalFormatting sqref="J710:M710">
    <cfRule type="expression" dxfId="5325" priority="3365" stopIfTrue="1">
      <formula>$B710=""</formula>
    </cfRule>
  </conditionalFormatting>
  <conditionalFormatting sqref="I710:I724">
    <cfRule type="expression" dxfId="5324" priority="3364" stopIfTrue="1">
      <formula>$B710=""</formula>
    </cfRule>
  </conditionalFormatting>
  <conditionalFormatting sqref="I710:I724">
    <cfRule type="expression" dxfId="5323" priority="3363" stopIfTrue="1">
      <formula>$B710=""</formula>
    </cfRule>
  </conditionalFormatting>
  <conditionalFormatting sqref="I710:I724">
    <cfRule type="expression" dxfId="5322" priority="3362" stopIfTrue="1">
      <formula>$B710=""</formula>
    </cfRule>
  </conditionalFormatting>
  <conditionalFormatting sqref="I710:I724">
    <cfRule type="expression" dxfId="5321" priority="3361" stopIfTrue="1">
      <formula>$B710=""</formula>
    </cfRule>
  </conditionalFormatting>
  <conditionalFormatting sqref="I710:I724">
    <cfRule type="expression" dxfId="5320" priority="3360" stopIfTrue="1">
      <formula>$B710=""</formula>
    </cfRule>
  </conditionalFormatting>
  <conditionalFormatting sqref="I710:I724">
    <cfRule type="expression" dxfId="5319" priority="3359" stopIfTrue="1">
      <formula>$B710=""</formula>
    </cfRule>
  </conditionalFormatting>
  <conditionalFormatting sqref="I710:I724">
    <cfRule type="expression" dxfId="5318" priority="3358" stopIfTrue="1">
      <formula>$B710=""</formula>
    </cfRule>
  </conditionalFormatting>
  <conditionalFormatting sqref="I710:I724">
    <cfRule type="expression" dxfId="5317" priority="3357" stopIfTrue="1">
      <formula>$B710=""</formula>
    </cfRule>
  </conditionalFormatting>
  <conditionalFormatting sqref="I710:I724">
    <cfRule type="expression" dxfId="5316" priority="3356" stopIfTrue="1">
      <formula>$B710=""</formula>
    </cfRule>
  </conditionalFormatting>
  <conditionalFormatting sqref="I710:I724">
    <cfRule type="expression" dxfId="5315" priority="3355" stopIfTrue="1">
      <formula>$B710=""</formula>
    </cfRule>
  </conditionalFormatting>
  <conditionalFormatting sqref="I710:I724">
    <cfRule type="expression" dxfId="5314" priority="3354" stopIfTrue="1">
      <formula>$B710=""</formula>
    </cfRule>
  </conditionalFormatting>
  <conditionalFormatting sqref="I710:I724">
    <cfRule type="expression" dxfId="5313" priority="3353" stopIfTrue="1">
      <formula>$B710=""</formula>
    </cfRule>
  </conditionalFormatting>
  <conditionalFormatting sqref="I710:I724">
    <cfRule type="expression" dxfId="5312" priority="3352" stopIfTrue="1">
      <formula>$B710=""</formula>
    </cfRule>
  </conditionalFormatting>
  <conditionalFormatting sqref="I710:I724">
    <cfRule type="expression" dxfId="5311" priority="3351" stopIfTrue="1">
      <formula>$B710=""</formula>
    </cfRule>
  </conditionalFormatting>
  <conditionalFormatting sqref="I710:I724">
    <cfRule type="expression" dxfId="5310" priority="3350" stopIfTrue="1">
      <formula>$B710=""</formula>
    </cfRule>
  </conditionalFormatting>
  <conditionalFormatting sqref="I710:I724">
    <cfRule type="expression" dxfId="5309" priority="3349" stopIfTrue="1">
      <formula>$B710=""</formula>
    </cfRule>
  </conditionalFormatting>
  <conditionalFormatting sqref="I710:I724">
    <cfRule type="expression" dxfId="5308" priority="3348" stopIfTrue="1">
      <formula>$B710=""</formula>
    </cfRule>
  </conditionalFormatting>
  <conditionalFormatting sqref="I710:I724">
    <cfRule type="expression" dxfId="5307" priority="3347" stopIfTrue="1">
      <formula>$B710=""</formula>
    </cfRule>
  </conditionalFormatting>
  <conditionalFormatting sqref="I710:I724">
    <cfRule type="expression" dxfId="5306" priority="3346" stopIfTrue="1">
      <formula>$B710=""</formula>
    </cfRule>
  </conditionalFormatting>
  <conditionalFormatting sqref="D712:H724">
    <cfRule type="expression" dxfId="5305" priority="3345" stopIfTrue="1">
      <formula>$B712=""</formula>
    </cfRule>
  </conditionalFormatting>
  <conditionalFormatting sqref="I710:I724">
    <cfRule type="expression" dxfId="5304" priority="3344" stopIfTrue="1">
      <formula>$B710=""</formula>
    </cfRule>
  </conditionalFormatting>
  <conditionalFormatting sqref="I710:I724">
    <cfRule type="expression" dxfId="5303" priority="3343" stopIfTrue="1">
      <formula>$B710=""</formula>
    </cfRule>
  </conditionalFormatting>
  <conditionalFormatting sqref="I710:I724">
    <cfRule type="expression" dxfId="5302" priority="3342" stopIfTrue="1">
      <formula>$B710=""</formula>
    </cfRule>
  </conditionalFormatting>
  <conditionalFormatting sqref="J710:M716">
    <cfRule type="expression" dxfId="5301" priority="3341" stopIfTrue="1">
      <formula>$B710=""</formula>
    </cfRule>
  </conditionalFormatting>
  <conditionalFormatting sqref="D710:M716 I717:I724">
    <cfRule type="expression" dxfId="5300" priority="3340" stopIfTrue="1">
      <formula>$B710=""</formula>
    </cfRule>
  </conditionalFormatting>
  <conditionalFormatting sqref="D710:M716 I717:I724">
    <cfRule type="expression" dxfId="5299" priority="3339" stopIfTrue="1">
      <formula>$B710=""</formula>
    </cfRule>
  </conditionalFormatting>
  <conditionalFormatting sqref="I710:I724">
    <cfRule type="expression" dxfId="5298" priority="3338" stopIfTrue="1">
      <formula>$B710=""</formula>
    </cfRule>
  </conditionalFormatting>
  <conditionalFormatting sqref="D710:H710">
    <cfRule type="expression" dxfId="5297" priority="3337" stopIfTrue="1">
      <formula>$B710=""</formula>
    </cfRule>
  </conditionalFormatting>
  <conditionalFormatting sqref="D711:H715">
    <cfRule type="expression" dxfId="5296" priority="3336" stopIfTrue="1">
      <formula>$B711=""</formula>
    </cfRule>
  </conditionalFormatting>
  <conditionalFormatting sqref="J710:M713">
    <cfRule type="expression" dxfId="5295" priority="3335" stopIfTrue="1">
      <formula>$B710=""</formula>
    </cfRule>
  </conditionalFormatting>
  <conditionalFormatting sqref="J714:M715">
    <cfRule type="expression" dxfId="5294" priority="3334" stopIfTrue="1">
      <formula>$B714=""</formula>
    </cfRule>
  </conditionalFormatting>
  <conditionalFormatting sqref="D716:H716">
    <cfRule type="expression" dxfId="5293" priority="3333" stopIfTrue="1">
      <formula>$B716=""</formula>
    </cfRule>
  </conditionalFormatting>
  <conditionalFormatting sqref="J716:M716">
    <cfRule type="expression" dxfId="5292" priority="3332" stopIfTrue="1">
      <formula>$B716=""</formula>
    </cfRule>
  </conditionalFormatting>
  <conditionalFormatting sqref="D710:H711">
    <cfRule type="expression" dxfId="5291" priority="3331" stopIfTrue="1">
      <formula>$B710=""</formula>
    </cfRule>
  </conditionalFormatting>
  <conditionalFormatting sqref="J710:M713">
    <cfRule type="expression" dxfId="5290" priority="3330" stopIfTrue="1">
      <formula>$B710=""</formula>
    </cfRule>
  </conditionalFormatting>
  <conditionalFormatting sqref="J714:M714">
    <cfRule type="expression" dxfId="5289" priority="3329" stopIfTrue="1">
      <formula>$B714=""</formula>
    </cfRule>
  </conditionalFormatting>
  <conditionalFormatting sqref="I715">
    <cfRule type="expression" dxfId="5288" priority="3328" stopIfTrue="1">
      <formula>$B715=""</formula>
    </cfRule>
  </conditionalFormatting>
  <conditionalFormatting sqref="I715">
    <cfRule type="expression" dxfId="5287" priority="3327" stopIfTrue="1">
      <formula>$B715=""</formula>
    </cfRule>
  </conditionalFormatting>
  <conditionalFormatting sqref="I715">
    <cfRule type="expression" dxfId="5286" priority="3326" stopIfTrue="1">
      <formula>$B715=""</formula>
    </cfRule>
  </conditionalFormatting>
  <conditionalFormatting sqref="D715:H716">
    <cfRule type="expression" dxfId="5285" priority="3325" stopIfTrue="1">
      <formula>$B715=""</formula>
    </cfRule>
  </conditionalFormatting>
  <conditionalFormatting sqref="J715:M716">
    <cfRule type="expression" dxfId="5284" priority="3324" stopIfTrue="1">
      <formula>$B715=""</formula>
    </cfRule>
  </conditionalFormatting>
  <conditionalFormatting sqref="I715">
    <cfRule type="expression" dxfId="5283" priority="3323" stopIfTrue="1">
      <formula>$B715=""</formula>
    </cfRule>
  </conditionalFormatting>
  <conditionalFormatting sqref="I715">
    <cfRule type="expression" dxfId="5282" priority="3322" stopIfTrue="1">
      <formula>$B715=""</formula>
    </cfRule>
  </conditionalFormatting>
  <conditionalFormatting sqref="J716:M724">
    <cfRule type="expression" dxfId="5281" priority="3321" stopIfTrue="1">
      <formula>$B716=""</formula>
    </cfRule>
  </conditionalFormatting>
  <conditionalFormatting sqref="I725:I728 D716:M724">
    <cfRule type="expression" dxfId="5280" priority="3320" stopIfTrue="1">
      <formula>$B716=""</formula>
    </cfRule>
  </conditionalFormatting>
  <conditionalFormatting sqref="I725:I728 D716:M724">
    <cfRule type="expression" dxfId="5279" priority="3319" stopIfTrue="1">
      <formula>$B716=""</formula>
    </cfRule>
  </conditionalFormatting>
  <conditionalFormatting sqref="I716:I728">
    <cfRule type="expression" dxfId="5278" priority="3318" stopIfTrue="1">
      <formula>$B716=""</formula>
    </cfRule>
  </conditionalFormatting>
  <conditionalFormatting sqref="D716:H717">
    <cfRule type="expression" dxfId="5277" priority="3317" stopIfTrue="1">
      <formula>$B716=""</formula>
    </cfRule>
  </conditionalFormatting>
  <conditionalFormatting sqref="D718:H724">
    <cfRule type="expression" dxfId="5276" priority="3316" stopIfTrue="1">
      <formula>$B718=""</formula>
    </cfRule>
  </conditionalFormatting>
  <conditionalFormatting sqref="J716:M720">
    <cfRule type="expression" dxfId="5275" priority="3315" stopIfTrue="1">
      <formula>$B716=""</formula>
    </cfRule>
  </conditionalFormatting>
  <conditionalFormatting sqref="J721:M722">
    <cfRule type="expression" dxfId="5274" priority="3314" stopIfTrue="1">
      <formula>$B721=""</formula>
    </cfRule>
  </conditionalFormatting>
  <conditionalFormatting sqref="D717:H718">
    <cfRule type="expression" dxfId="5273" priority="3313" stopIfTrue="1">
      <formula>$B717=""</formula>
    </cfRule>
  </conditionalFormatting>
  <conditionalFormatting sqref="J717:M720">
    <cfRule type="expression" dxfId="5272" priority="3312" stopIfTrue="1">
      <formula>$B717=""</formula>
    </cfRule>
  </conditionalFormatting>
  <conditionalFormatting sqref="J721:M721">
    <cfRule type="expression" dxfId="5271" priority="3311" stopIfTrue="1">
      <formula>$B721=""</formula>
    </cfRule>
  </conditionalFormatting>
  <conditionalFormatting sqref="I722">
    <cfRule type="expression" dxfId="5270" priority="3310" stopIfTrue="1">
      <formula>$B722=""</formula>
    </cfRule>
  </conditionalFormatting>
  <conditionalFormatting sqref="I722">
    <cfRule type="expression" dxfId="5269" priority="3309" stopIfTrue="1">
      <formula>$B722=""</formula>
    </cfRule>
  </conditionalFormatting>
  <conditionalFormatting sqref="I722">
    <cfRule type="expression" dxfId="5268" priority="3308" stopIfTrue="1">
      <formula>$B722=""</formula>
    </cfRule>
  </conditionalFormatting>
  <conditionalFormatting sqref="D722:H722">
    <cfRule type="expression" dxfId="5267" priority="3307" stopIfTrue="1">
      <formula>$B722=""</formula>
    </cfRule>
  </conditionalFormatting>
  <conditionalFormatting sqref="J722:M722">
    <cfRule type="expression" dxfId="5266" priority="3306" stopIfTrue="1">
      <formula>$B722=""</formula>
    </cfRule>
  </conditionalFormatting>
  <conditionalFormatting sqref="I722">
    <cfRule type="expression" dxfId="5265" priority="3305" stopIfTrue="1">
      <formula>$B722=""</formula>
    </cfRule>
  </conditionalFormatting>
  <conditionalFormatting sqref="I722">
    <cfRule type="expression" dxfId="5264" priority="3304" stopIfTrue="1">
      <formula>$B722=""</formula>
    </cfRule>
  </conditionalFormatting>
  <conditionalFormatting sqref="I710:I724">
    <cfRule type="expression" dxfId="5263" priority="3303" stopIfTrue="1">
      <formula>$B710=""</formula>
    </cfRule>
  </conditionalFormatting>
  <conditionalFormatting sqref="I710:I724">
    <cfRule type="expression" dxfId="5262" priority="3302" stopIfTrue="1">
      <formula>$B710=""</formula>
    </cfRule>
  </conditionalFormatting>
  <conditionalFormatting sqref="I710:I724">
    <cfRule type="expression" dxfId="5261" priority="3301" stopIfTrue="1">
      <formula>$B710=""</formula>
    </cfRule>
  </conditionalFormatting>
  <conditionalFormatting sqref="I710:I724">
    <cfRule type="expression" dxfId="5260" priority="3300" stopIfTrue="1">
      <formula>$B710=""</formula>
    </cfRule>
  </conditionalFormatting>
  <conditionalFormatting sqref="I710:I724">
    <cfRule type="expression" dxfId="5259" priority="3299" stopIfTrue="1">
      <formula>$B710=""</formula>
    </cfRule>
  </conditionalFormatting>
  <conditionalFormatting sqref="I717:I719">
    <cfRule type="expression" dxfId="5258" priority="3298" stopIfTrue="1">
      <formula>$B717=""</formula>
    </cfRule>
  </conditionalFormatting>
  <conditionalFormatting sqref="I717:I719">
    <cfRule type="expression" dxfId="5257" priority="3297" stopIfTrue="1">
      <formula>$B717=""</formula>
    </cfRule>
  </conditionalFormatting>
  <conditionalFormatting sqref="I717:I719">
    <cfRule type="expression" dxfId="5256" priority="3296" stopIfTrue="1">
      <formula>$B717=""</formula>
    </cfRule>
  </conditionalFormatting>
  <conditionalFormatting sqref="I710:I724">
    <cfRule type="expression" dxfId="5255" priority="3295" stopIfTrue="1">
      <formula>$B710=""</formula>
    </cfRule>
  </conditionalFormatting>
  <conditionalFormatting sqref="I710:I724">
    <cfRule type="expression" dxfId="5254" priority="3294" stopIfTrue="1">
      <formula>$B710=""</formula>
    </cfRule>
  </conditionalFormatting>
  <conditionalFormatting sqref="I710:I724">
    <cfRule type="expression" dxfId="5253" priority="3293" stopIfTrue="1">
      <formula>$B710=""</formula>
    </cfRule>
  </conditionalFormatting>
  <conditionalFormatting sqref="I710:I724">
    <cfRule type="expression" dxfId="5252" priority="3292" stopIfTrue="1">
      <formula>$B710=""</formula>
    </cfRule>
  </conditionalFormatting>
  <conditionalFormatting sqref="I710:I724">
    <cfRule type="expression" dxfId="5251" priority="3291" stopIfTrue="1">
      <formula>$B710=""</formula>
    </cfRule>
  </conditionalFormatting>
  <conditionalFormatting sqref="I710:I724">
    <cfRule type="expression" dxfId="5250" priority="3290" stopIfTrue="1">
      <formula>$B710=""</formula>
    </cfRule>
  </conditionalFormatting>
  <conditionalFormatting sqref="I710:I724">
    <cfRule type="expression" dxfId="5249" priority="3289" stopIfTrue="1">
      <formula>$B710=""</formula>
    </cfRule>
  </conditionalFormatting>
  <conditionalFormatting sqref="I710:I724">
    <cfRule type="expression" dxfId="5248" priority="3288" stopIfTrue="1">
      <formula>$B710=""</formula>
    </cfRule>
  </conditionalFormatting>
  <conditionalFormatting sqref="J722:M722">
    <cfRule type="expression" dxfId="5247" priority="3287" stopIfTrue="1">
      <formula>$B722=""</formula>
    </cfRule>
  </conditionalFormatting>
  <conditionalFormatting sqref="J723:M724">
    <cfRule type="expression" dxfId="5246" priority="3286" stopIfTrue="1">
      <formula>$B723=""</formula>
    </cfRule>
  </conditionalFormatting>
  <conditionalFormatting sqref="J722:M722">
    <cfRule type="expression" dxfId="5245" priority="3285" stopIfTrue="1">
      <formula>$B722=""</formula>
    </cfRule>
  </conditionalFormatting>
  <conditionalFormatting sqref="J723:M723">
    <cfRule type="expression" dxfId="5244" priority="3284" stopIfTrue="1">
      <formula>$B723=""</formula>
    </cfRule>
  </conditionalFormatting>
  <conditionalFormatting sqref="I724">
    <cfRule type="expression" dxfId="5243" priority="3283" stopIfTrue="1">
      <formula>$B724=""</formula>
    </cfRule>
  </conditionalFormatting>
  <conditionalFormatting sqref="I724">
    <cfRule type="expression" dxfId="5242" priority="3282" stopIfTrue="1">
      <formula>$B724=""</formula>
    </cfRule>
  </conditionalFormatting>
  <conditionalFormatting sqref="I724">
    <cfRule type="expression" dxfId="5241" priority="3281" stopIfTrue="1">
      <formula>$B724=""</formula>
    </cfRule>
  </conditionalFormatting>
  <conditionalFormatting sqref="D724:H724">
    <cfRule type="expression" dxfId="5240" priority="3280" stopIfTrue="1">
      <formula>$B724=""</formula>
    </cfRule>
  </conditionalFormatting>
  <conditionalFormatting sqref="J724:M724">
    <cfRule type="expression" dxfId="5239" priority="3279" stopIfTrue="1">
      <formula>$B724=""</formula>
    </cfRule>
  </conditionalFormatting>
  <conditionalFormatting sqref="I724">
    <cfRule type="expression" dxfId="5238" priority="3278" stopIfTrue="1">
      <formula>$B724=""</formula>
    </cfRule>
  </conditionalFormatting>
  <conditionalFormatting sqref="I724">
    <cfRule type="expression" dxfId="5237" priority="3277" stopIfTrue="1">
      <formula>$B724=""</formula>
    </cfRule>
  </conditionalFormatting>
  <conditionalFormatting sqref="I724:I737">
    <cfRule type="expression" dxfId="5236" priority="3276" stopIfTrue="1">
      <formula>$B724=""</formula>
    </cfRule>
  </conditionalFormatting>
  <conditionalFormatting sqref="I724:I737">
    <cfRule type="expression" dxfId="5235" priority="3275" stopIfTrue="1">
      <formula>$B724=""</formula>
    </cfRule>
  </conditionalFormatting>
  <conditionalFormatting sqref="I724:I737">
    <cfRule type="expression" dxfId="5234" priority="3274" stopIfTrue="1">
      <formula>$B724=""</formula>
    </cfRule>
  </conditionalFormatting>
  <conditionalFormatting sqref="I724:I737">
    <cfRule type="expression" dxfId="5233" priority="3273" stopIfTrue="1">
      <formula>$B724=""</formula>
    </cfRule>
  </conditionalFormatting>
  <conditionalFormatting sqref="I724:I737">
    <cfRule type="expression" dxfId="5232" priority="3272" stopIfTrue="1">
      <formula>$B724=""</formula>
    </cfRule>
  </conditionalFormatting>
  <conditionalFormatting sqref="I724:I737">
    <cfRule type="expression" dxfId="5231" priority="3271" stopIfTrue="1">
      <formula>$B724=""</formula>
    </cfRule>
  </conditionalFormatting>
  <conditionalFormatting sqref="I724:I737">
    <cfRule type="expression" dxfId="5230" priority="3270" stopIfTrue="1">
      <formula>$B724=""</formula>
    </cfRule>
  </conditionalFormatting>
  <conditionalFormatting sqref="I724:I737">
    <cfRule type="expression" dxfId="5229" priority="3269" stopIfTrue="1">
      <formula>$B724=""</formula>
    </cfRule>
  </conditionalFormatting>
  <conditionalFormatting sqref="I724:I737">
    <cfRule type="expression" dxfId="5228" priority="3268" stopIfTrue="1">
      <formula>$B724=""</formula>
    </cfRule>
  </conditionalFormatting>
  <conditionalFormatting sqref="I724:I737">
    <cfRule type="expression" dxfId="5227" priority="3267" stopIfTrue="1">
      <formula>$B724=""</formula>
    </cfRule>
  </conditionalFormatting>
  <conditionalFormatting sqref="I724:I737">
    <cfRule type="expression" dxfId="5226" priority="3266" stopIfTrue="1">
      <formula>$B724=""</formula>
    </cfRule>
  </conditionalFormatting>
  <conditionalFormatting sqref="I724:I737">
    <cfRule type="expression" dxfId="5225" priority="3265" stopIfTrue="1">
      <formula>$B724=""</formula>
    </cfRule>
  </conditionalFormatting>
  <conditionalFormatting sqref="I724:I737">
    <cfRule type="expression" dxfId="5224" priority="3264" stopIfTrue="1">
      <formula>$B724=""</formula>
    </cfRule>
  </conditionalFormatting>
  <conditionalFormatting sqref="I724:I737">
    <cfRule type="expression" dxfId="5223" priority="3263" stopIfTrue="1">
      <formula>$B724=""</formula>
    </cfRule>
  </conditionalFormatting>
  <conditionalFormatting sqref="I724:I737">
    <cfRule type="expression" dxfId="5222" priority="3262" stopIfTrue="1">
      <formula>$B724=""</formula>
    </cfRule>
  </conditionalFormatting>
  <conditionalFormatting sqref="I724:I737">
    <cfRule type="expression" dxfId="5221" priority="3261" stopIfTrue="1">
      <formula>$B724=""</formula>
    </cfRule>
  </conditionalFormatting>
  <conditionalFormatting sqref="I724:I737">
    <cfRule type="expression" dxfId="5220" priority="3260" stopIfTrue="1">
      <formula>$B724=""</formula>
    </cfRule>
  </conditionalFormatting>
  <conditionalFormatting sqref="I724:I737">
    <cfRule type="expression" dxfId="5219" priority="3259" stopIfTrue="1">
      <formula>$B724=""</formula>
    </cfRule>
  </conditionalFormatting>
  <conditionalFormatting sqref="I724:I737">
    <cfRule type="expression" dxfId="5218" priority="3258" stopIfTrue="1">
      <formula>$B724=""</formula>
    </cfRule>
  </conditionalFormatting>
  <conditionalFormatting sqref="D726:H738">
    <cfRule type="expression" dxfId="5217" priority="3257" stopIfTrue="1">
      <formula>$B726=""</formula>
    </cfRule>
  </conditionalFormatting>
  <conditionalFormatting sqref="I724:I737">
    <cfRule type="expression" dxfId="5216" priority="3256" stopIfTrue="1">
      <formula>$B724=""</formula>
    </cfRule>
  </conditionalFormatting>
  <conditionalFormatting sqref="I724:I737">
    <cfRule type="expression" dxfId="5215" priority="3255" stopIfTrue="1">
      <formula>$B724=""</formula>
    </cfRule>
  </conditionalFormatting>
  <conditionalFormatting sqref="I724:I737">
    <cfRule type="expression" dxfId="5214" priority="3254" stopIfTrue="1">
      <formula>$B724=""</formula>
    </cfRule>
  </conditionalFormatting>
  <conditionalFormatting sqref="J724:M730">
    <cfRule type="expression" dxfId="5213" priority="3253" stopIfTrue="1">
      <formula>$B724=""</formula>
    </cfRule>
  </conditionalFormatting>
  <conditionalFormatting sqref="D724:M730 I730:I737">
    <cfRule type="expression" dxfId="5212" priority="3252" stopIfTrue="1">
      <formula>$B724=""</formula>
    </cfRule>
  </conditionalFormatting>
  <conditionalFormatting sqref="D724:M730 I730:I737">
    <cfRule type="expression" dxfId="5211" priority="3251" stopIfTrue="1">
      <formula>$B724=""</formula>
    </cfRule>
  </conditionalFormatting>
  <conditionalFormatting sqref="I724:I737">
    <cfRule type="expression" dxfId="5210" priority="3250" stopIfTrue="1">
      <formula>$B724=""</formula>
    </cfRule>
  </conditionalFormatting>
  <conditionalFormatting sqref="D724:H724">
    <cfRule type="expression" dxfId="5209" priority="3249" stopIfTrue="1">
      <formula>$B724=""</formula>
    </cfRule>
  </conditionalFormatting>
  <conditionalFormatting sqref="D725:H729">
    <cfRule type="expression" dxfId="5208" priority="3248" stopIfTrue="1">
      <formula>$B725=""</formula>
    </cfRule>
  </conditionalFormatting>
  <conditionalFormatting sqref="J724:M727">
    <cfRule type="expression" dxfId="5207" priority="3247" stopIfTrue="1">
      <formula>$B724=""</formula>
    </cfRule>
  </conditionalFormatting>
  <conditionalFormatting sqref="J728:M729">
    <cfRule type="expression" dxfId="5206" priority="3246" stopIfTrue="1">
      <formula>$B728=""</formula>
    </cfRule>
  </conditionalFormatting>
  <conditionalFormatting sqref="D730:H730">
    <cfRule type="expression" dxfId="5205" priority="3245" stopIfTrue="1">
      <formula>$B730=""</formula>
    </cfRule>
  </conditionalFormatting>
  <conditionalFormatting sqref="J730:M730">
    <cfRule type="expression" dxfId="5204" priority="3244" stopIfTrue="1">
      <formula>$B730=""</formula>
    </cfRule>
  </conditionalFormatting>
  <conditionalFormatting sqref="D724:H725">
    <cfRule type="expression" dxfId="5203" priority="3243" stopIfTrue="1">
      <formula>$B724=""</formula>
    </cfRule>
  </conditionalFormatting>
  <conditionalFormatting sqref="J724:M727">
    <cfRule type="expression" dxfId="5202" priority="3242" stopIfTrue="1">
      <formula>$B724=""</formula>
    </cfRule>
  </conditionalFormatting>
  <conditionalFormatting sqref="J728:M728">
    <cfRule type="expression" dxfId="5201" priority="3241" stopIfTrue="1">
      <formula>$B728=""</formula>
    </cfRule>
  </conditionalFormatting>
  <conditionalFormatting sqref="I729">
    <cfRule type="expression" dxfId="5200" priority="3240" stopIfTrue="1">
      <formula>$B729=""</formula>
    </cfRule>
  </conditionalFormatting>
  <conditionalFormatting sqref="I729">
    <cfRule type="expression" dxfId="5199" priority="3239" stopIfTrue="1">
      <formula>$B729=""</formula>
    </cfRule>
  </conditionalFormatting>
  <conditionalFormatting sqref="I729">
    <cfRule type="expression" dxfId="5198" priority="3238" stopIfTrue="1">
      <formula>$B729=""</formula>
    </cfRule>
  </conditionalFormatting>
  <conditionalFormatting sqref="D729:H730">
    <cfRule type="expression" dxfId="5197" priority="3237" stopIfTrue="1">
      <formula>$B729=""</formula>
    </cfRule>
  </conditionalFormatting>
  <conditionalFormatting sqref="J729:M730">
    <cfRule type="expression" dxfId="5196" priority="3236" stopIfTrue="1">
      <formula>$B729=""</formula>
    </cfRule>
  </conditionalFormatting>
  <conditionalFormatting sqref="I729">
    <cfRule type="expression" dxfId="5195" priority="3235" stopIfTrue="1">
      <formula>$B729=""</formula>
    </cfRule>
  </conditionalFormatting>
  <conditionalFormatting sqref="I729">
    <cfRule type="expression" dxfId="5194" priority="3234" stopIfTrue="1">
      <formula>$B729=""</formula>
    </cfRule>
  </conditionalFormatting>
  <conditionalFormatting sqref="J730:M738">
    <cfRule type="expression" dxfId="5193" priority="3233" stopIfTrue="1">
      <formula>$B730=""</formula>
    </cfRule>
  </conditionalFormatting>
  <conditionalFormatting sqref="D730:M738">
    <cfRule type="expression" dxfId="5192" priority="3232" stopIfTrue="1">
      <formula>$B730=""</formula>
    </cfRule>
  </conditionalFormatting>
  <conditionalFormatting sqref="D730:M738">
    <cfRule type="expression" dxfId="5191" priority="3231" stopIfTrue="1">
      <formula>$B730=""</formula>
    </cfRule>
  </conditionalFormatting>
  <conditionalFormatting sqref="I730:I738">
    <cfRule type="expression" dxfId="5190" priority="3230" stopIfTrue="1">
      <formula>$B730=""</formula>
    </cfRule>
  </conditionalFormatting>
  <conditionalFormatting sqref="D730:H731">
    <cfRule type="expression" dxfId="5189" priority="3229" stopIfTrue="1">
      <formula>$B730=""</formula>
    </cfRule>
  </conditionalFormatting>
  <conditionalFormatting sqref="D732:H738">
    <cfRule type="expression" dxfId="5188" priority="3228" stopIfTrue="1">
      <formula>$B732=""</formula>
    </cfRule>
  </conditionalFormatting>
  <conditionalFormatting sqref="J730:M734">
    <cfRule type="expression" dxfId="5187" priority="3227" stopIfTrue="1">
      <formula>$B730=""</formula>
    </cfRule>
  </conditionalFormatting>
  <conditionalFormatting sqref="J735:M736">
    <cfRule type="expression" dxfId="5186" priority="3226" stopIfTrue="1">
      <formula>$B735=""</formula>
    </cfRule>
  </conditionalFormatting>
  <conditionalFormatting sqref="D731:H732">
    <cfRule type="expression" dxfId="5185" priority="3225" stopIfTrue="1">
      <formula>$B731=""</formula>
    </cfRule>
  </conditionalFormatting>
  <conditionalFormatting sqref="J731:M734">
    <cfRule type="expression" dxfId="5184" priority="3224" stopIfTrue="1">
      <formula>$B731=""</formula>
    </cfRule>
  </conditionalFormatting>
  <conditionalFormatting sqref="J735:M735">
    <cfRule type="expression" dxfId="5183" priority="3223" stopIfTrue="1">
      <formula>$B735=""</formula>
    </cfRule>
  </conditionalFormatting>
  <conditionalFormatting sqref="I736">
    <cfRule type="expression" dxfId="5182" priority="3222" stopIfTrue="1">
      <formula>$B736=""</formula>
    </cfRule>
  </conditionalFormatting>
  <conditionalFormatting sqref="I736">
    <cfRule type="expression" dxfId="5181" priority="3221" stopIfTrue="1">
      <formula>$B736=""</formula>
    </cfRule>
  </conditionalFormatting>
  <conditionalFormatting sqref="I736">
    <cfRule type="expression" dxfId="5180" priority="3220" stopIfTrue="1">
      <formula>$B736=""</formula>
    </cfRule>
  </conditionalFormatting>
  <conditionalFormatting sqref="D736:H736">
    <cfRule type="expression" dxfId="5179" priority="3219" stopIfTrue="1">
      <formula>$B736=""</formula>
    </cfRule>
  </conditionalFormatting>
  <conditionalFormatting sqref="J736:M736">
    <cfRule type="expression" dxfId="5178" priority="3218" stopIfTrue="1">
      <formula>$B736=""</formula>
    </cfRule>
  </conditionalFormatting>
  <conditionalFormatting sqref="I736">
    <cfRule type="expression" dxfId="5177" priority="3217" stopIfTrue="1">
      <formula>$B736=""</formula>
    </cfRule>
  </conditionalFormatting>
  <conditionalFormatting sqref="I736">
    <cfRule type="expression" dxfId="5176" priority="3216" stopIfTrue="1">
      <formula>$B736=""</formula>
    </cfRule>
  </conditionalFormatting>
  <conditionalFormatting sqref="I724:I737">
    <cfRule type="expression" dxfId="5175" priority="3215" stopIfTrue="1">
      <formula>$B724=""</formula>
    </cfRule>
  </conditionalFormatting>
  <conditionalFormatting sqref="I724:I737">
    <cfRule type="expression" dxfId="5174" priority="3214" stopIfTrue="1">
      <formula>$B724=""</formula>
    </cfRule>
  </conditionalFormatting>
  <conditionalFormatting sqref="I724:I737">
    <cfRule type="expression" dxfId="5173" priority="3213" stopIfTrue="1">
      <formula>$B724=""</formula>
    </cfRule>
  </conditionalFormatting>
  <conditionalFormatting sqref="I724:I737">
    <cfRule type="expression" dxfId="5172" priority="3212" stopIfTrue="1">
      <formula>$B724=""</formula>
    </cfRule>
  </conditionalFormatting>
  <conditionalFormatting sqref="I724:I737">
    <cfRule type="expression" dxfId="5171" priority="3211" stopIfTrue="1">
      <formula>$B724=""</formula>
    </cfRule>
  </conditionalFormatting>
  <conditionalFormatting sqref="I731:I733">
    <cfRule type="expression" dxfId="5170" priority="3210" stopIfTrue="1">
      <formula>$B731=""</formula>
    </cfRule>
  </conditionalFormatting>
  <conditionalFormatting sqref="I731:I733">
    <cfRule type="expression" dxfId="5169" priority="3209" stopIfTrue="1">
      <formula>$B731=""</formula>
    </cfRule>
  </conditionalFormatting>
  <conditionalFormatting sqref="I731:I733">
    <cfRule type="expression" dxfId="5168" priority="3208" stopIfTrue="1">
      <formula>$B731=""</formula>
    </cfRule>
  </conditionalFormatting>
  <conditionalFormatting sqref="I724:I737">
    <cfRule type="expression" dxfId="5167" priority="3207" stopIfTrue="1">
      <formula>$B724=""</formula>
    </cfRule>
  </conditionalFormatting>
  <conditionalFormatting sqref="I724:I737">
    <cfRule type="expression" dxfId="5166" priority="3206" stopIfTrue="1">
      <formula>$B724=""</formula>
    </cfRule>
  </conditionalFormatting>
  <conditionalFormatting sqref="I724:I737">
    <cfRule type="expression" dxfId="5165" priority="3205" stopIfTrue="1">
      <formula>$B724=""</formula>
    </cfRule>
  </conditionalFormatting>
  <conditionalFormatting sqref="I724:I737">
    <cfRule type="expression" dxfId="5164" priority="3204" stopIfTrue="1">
      <formula>$B724=""</formula>
    </cfRule>
  </conditionalFormatting>
  <conditionalFormatting sqref="I724:I737">
    <cfRule type="expression" dxfId="5163" priority="3203" stopIfTrue="1">
      <formula>$B724=""</formula>
    </cfRule>
  </conditionalFormatting>
  <conditionalFormatting sqref="I724:I737">
    <cfRule type="expression" dxfId="5162" priority="3202" stopIfTrue="1">
      <formula>$B724=""</formula>
    </cfRule>
  </conditionalFormatting>
  <conditionalFormatting sqref="I724:I737">
    <cfRule type="expression" dxfId="5161" priority="3201" stopIfTrue="1">
      <formula>$B724=""</formula>
    </cfRule>
  </conditionalFormatting>
  <conditionalFormatting sqref="I724:I737">
    <cfRule type="expression" dxfId="5160" priority="3200" stopIfTrue="1">
      <formula>$B724=""</formula>
    </cfRule>
  </conditionalFormatting>
  <conditionalFormatting sqref="J736:M736">
    <cfRule type="expression" dxfId="5159" priority="3199" stopIfTrue="1">
      <formula>$B736=""</formula>
    </cfRule>
  </conditionalFormatting>
  <conditionalFormatting sqref="J737:M738">
    <cfRule type="expression" dxfId="5158" priority="3198" stopIfTrue="1">
      <formula>$B737=""</formula>
    </cfRule>
  </conditionalFormatting>
  <conditionalFormatting sqref="J736:M736">
    <cfRule type="expression" dxfId="5157" priority="3197" stopIfTrue="1">
      <formula>$B736=""</formula>
    </cfRule>
  </conditionalFormatting>
  <conditionalFormatting sqref="J737:M737">
    <cfRule type="expression" dxfId="5156" priority="3196" stopIfTrue="1">
      <formula>$B737=""</formula>
    </cfRule>
  </conditionalFormatting>
  <conditionalFormatting sqref="I738">
    <cfRule type="expression" dxfId="5155" priority="3195" stopIfTrue="1">
      <formula>$B738=""</formula>
    </cfRule>
  </conditionalFormatting>
  <conditionalFormatting sqref="I738">
    <cfRule type="expression" dxfId="5154" priority="3194" stopIfTrue="1">
      <formula>$B738=""</formula>
    </cfRule>
  </conditionalFormatting>
  <conditionalFormatting sqref="I738">
    <cfRule type="expression" dxfId="5153" priority="3193" stopIfTrue="1">
      <formula>$B738=""</formula>
    </cfRule>
  </conditionalFormatting>
  <conditionalFormatting sqref="D738:H738">
    <cfRule type="expression" dxfId="5152" priority="3192" stopIfTrue="1">
      <formula>$B738=""</formula>
    </cfRule>
  </conditionalFormatting>
  <conditionalFormatting sqref="J738:M738">
    <cfRule type="expression" dxfId="5151" priority="3191" stopIfTrue="1">
      <formula>$B738=""</formula>
    </cfRule>
  </conditionalFormatting>
  <conditionalFormatting sqref="I738">
    <cfRule type="expression" dxfId="5150" priority="3190" stopIfTrue="1">
      <formula>$B738=""</formula>
    </cfRule>
  </conditionalFormatting>
  <conditionalFormatting sqref="I738">
    <cfRule type="expression" dxfId="5149" priority="3189" stopIfTrue="1">
      <formula>$B738=""</formula>
    </cfRule>
  </conditionalFormatting>
  <conditionalFormatting sqref="I738">
    <cfRule type="expression" dxfId="5148" priority="3188" stopIfTrue="1">
      <formula>$B738=""</formula>
    </cfRule>
  </conditionalFormatting>
  <conditionalFormatting sqref="I738">
    <cfRule type="expression" dxfId="5147" priority="3187" stopIfTrue="1">
      <formula>$B738=""</formula>
    </cfRule>
  </conditionalFormatting>
  <conditionalFormatting sqref="I738">
    <cfRule type="expression" dxfId="5146" priority="3186" stopIfTrue="1">
      <formula>$B738=""</formula>
    </cfRule>
  </conditionalFormatting>
  <conditionalFormatting sqref="I738">
    <cfRule type="expression" dxfId="5145" priority="3185" stopIfTrue="1">
      <formula>$B738=""</formula>
    </cfRule>
  </conditionalFormatting>
  <conditionalFormatting sqref="I738">
    <cfRule type="expression" dxfId="5144" priority="3184" stopIfTrue="1">
      <formula>$B738=""</formula>
    </cfRule>
  </conditionalFormatting>
  <conditionalFormatting sqref="I738">
    <cfRule type="expression" dxfId="5143" priority="3183" stopIfTrue="1">
      <formula>$B738=""</formula>
    </cfRule>
  </conditionalFormatting>
  <conditionalFormatting sqref="I738">
    <cfRule type="expression" dxfId="5142" priority="3182" stopIfTrue="1">
      <formula>$B738=""</formula>
    </cfRule>
  </conditionalFormatting>
  <conditionalFormatting sqref="I738">
    <cfRule type="expression" dxfId="5141" priority="3181" stopIfTrue="1">
      <formula>$B738=""</formula>
    </cfRule>
  </conditionalFormatting>
  <conditionalFormatting sqref="I738">
    <cfRule type="expression" dxfId="5140" priority="3180" stopIfTrue="1">
      <formula>$B738=""</formula>
    </cfRule>
  </conditionalFormatting>
  <conditionalFormatting sqref="I738">
    <cfRule type="expression" dxfId="5139" priority="3179" stopIfTrue="1">
      <formula>$B738=""</formula>
    </cfRule>
  </conditionalFormatting>
  <conditionalFormatting sqref="I738">
    <cfRule type="expression" dxfId="5138" priority="3178" stopIfTrue="1">
      <formula>$B738=""</formula>
    </cfRule>
  </conditionalFormatting>
  <conditionalFormatting sqref="I738">
    <cfRule type="expression" dxfId="5137" priority="3177" stopIfTrue="1">
      <formula>$B738=""</formula>
    </cfRule>
  </conditionalFormatting>
  <conditionalFormatting sqref="I738">
    <cfRule type="expression" dxfId="5136" priority="3176" stopIfTrue="1">
      <formula>$B738=""</formula>
    </cfRule>
  </conditionalFormatting>
  <conditionalFormatting sqref="I738">
    <cfRule type="expression" dxfId="5135" priority="3175" stopIfTrue="1">
      <formula>$B738=""</formula>
    </cfRule>
  </conditionalFormatting>
  <conditionalFormatting sqref="I738">
    <cfRule type="expression" dxfId="5134" priority="3174" stopIfTrue="1">
      <formula>$B738=""</formula>
    </cfRule>
  </conditionalFormatting>
  <conditionalFormatting sqref="I738">
    <cfRule type="expression" dxfId="5133" priority="3173" stopIfTrue="1">
      <formula>$B738=""</formula>
    </cfRule>
  </conditionalFormatting>
  <conditionalFormatting sqref="I738">
    <cfRule type="expression" dxfId="5132" priority="3172" stopIfTrue="1">
      <formula>$B738=""</formula>
    </cfRule>
  </conditionalFormatting>
  <conditionalFormatting sqref="I738">
    <cfRule type="expression" dxfId="5131" priority="3171" stopIfTrue="1">
      <formula>$B738=""</formula>
    </cfRule>
  </conditionalFormatting>
  <conditionalFormatting sqref="I738">
    <cfRule type="expression" dxfId="5130" priority="3170" stopIfTrue="1">
      <formula>$B738=""</formula>
    </cfRule>
  </conditionalFormatting>
  <conditionalFormatting sqref="I738">
    <cfRule type="expression" dxfId="5129" priority="3169" stopIfTrue="1">
      <formula>$B738=""</formula>
    </cfRule>
  </conditionalFormatting>
  <conditionalFormatting sqref="I738">
    <cfRule type="expression" dxfId="5128" priority="3168" stopIfTrue="1">
      <formula>$B738=""</formula>
    </cfRule>
  </conditionalFormatting>
  <conditionalFormatting sqref="I738">
    <cfRule type="expression" dxfId="5127" priority="3167" stopIfTrue="1">
      <formula>$B738=""</formula>
    </cfRule>
  </conditionalFormatting>
  <conditionalFormatting sqref="J738:M738">
    <cfRule type="expression" dxfId="5126" priority="3166" stopIfTrue="1">
      <formula>$B738=""</formula>
    </cfRule>
  </conditionalFormatting>
  <conditionalFormatting sqref="D738:M738">
    <cfRule type="expression" dxfId="5125" priority="3165" stopIfTrue="1">
      <formula>$B738=""</formula>
    </cfRule>
  </conditionalFormatting>
  <conditionalFormatting sqref="D738:M738">
    <cfRule type="expression" dxfId="5124" priority="3164" stopIfTrue="1">
      <formula>$B738=""</formula>
    </cfRule>
  </conditionalFormatting>
  <conditionalFormatting sqref="I738">
    <cfRule type="expression" dxfId="5123" priority="3163" stopIfTrue="1">
      <formula>$B738=""</formula>
    </cfRule>
  </conditionalFormatting>
  <conditionalFormatting sqref="D738:H738">
    <cfRule type="expression" dxfId="5122" priority="3162" stopIfTrue="1">
      <formula>$B738=""</formula>
    </cfRule>
  </conditionalFormatting>
  <conditionalFormatting sqref="J738:M738">
    <cfRule type="expression" dxfId="5121" priority="3161" stopIfTrue="1">
      <formula>$B738=""</formula>
    </cfRule>
  </conditionalFormatting>
  <conditionalFormatting sqref="D738:H738">
    <cfRule type="expression" dxfId="5120" priority="3160" stopIfTrue="1">
      <formula>$B738=""</formula>
    </cfRule>
  </conditionalFormatting>
  <conditionalFormatting sqref="J738:M738">
    <cfRule type="expression" dxfId="5119" priority="3159" stopIfTrue="1">
      <formula>$B738=""</formula>
    </cfRule>
  </conditionalFormatting>
  <conditionalFormatting sqref="I738">
    <cfRule type="expression" dxfId="5118" priority="3158" stopIfTrue="1">
      <formula>$B738=""</formula>
    </cfRule>
  </conditionalFormatting>
  <conditionalFormatting sqref="I738">
    <cfRule type="expression" dxfId="5117" priority="3157" stopIfTrue="1">
      <formula>$B738=""</formula>
    </cfRule>
  </conditionalFormatting>
  <conditionalFormatting sqref="I738">
    <cfRule type="expression" dxfId="5116" priority="3156" stopIfTrue="1">
      <formula>$B738=""</formula>
    </cfRule>
  </conditionalFormatting>
  <conditionalFormatting sqref="I738">
    <cfRule type="expression" dxfId="5115" priority="3155" stopIfTrue="1">
      <formula>$B738=""</formula>
    </cfRule>
  </conditionalFormatting>
  <conditionalFormatting sqref="I738">
    <cfRule type="expression" dxfId="5114" priority="3154" stopIfTrue="1">
      <formula>$B738=""</formula>
    </cfRule>
  </conditionalFormatting>
  <conditionalFormatting sqref="I738">
    <cfRule type="expression" dxfId="5113" priority="3153" stopIfTrue="1">
      <formula>$B738=""</formula>
    </cfRule>
  </conditionalFormatting>
  <conditionalFormatting sqref="I738">
    <cfRule type="expression" dxfId="5112" priority="3152" stopIfTrue="1">
      <formula>$B738=""</formula>
    </cfRule>
  </conditionalFormatting>
  <conditionalFormatting sqref="I738">
    <cfRule type="expression" dxfId="5111" priority="3151" stopIfTrue="1">
      <formula>$B738=""</formula>
    </cfRule>
  </conditionalFormatting>
  <conditionalFormatting sqref="I738">
    <cfRule type="expression" dxfId="5110" priority="3150" stopIfTrue="1">
      <formula>$B738=""</formula>
    </cfRule>
  </conditionalFormatting>
  <conditionalFormatting sqref="I738">
    <cfRule type="expression" dxfId="5109" priority="3149" stopIfTrue="1">
      <formula>$B738=""</formula>
    </cfRule>
  </conditionalFormatting>
  <conditionalFormatting sqref="I738">
    <cfRule type="expression" dxfId="5108" priority="3148" stopIfTrue="1">
      <formula>$B738=""</formula>
    </cfRule>
  </conditionalFormatting>
  <conditionalFormatting sqref="I738">
    <cfRule type="expression" dxfId="5107" priority="3147" stopIfTrue="1">
      <formula>$B738=""</formula>
    </cfRule>
  </conditionalFormatting>
  <conditionalFormatting sqref="I738">
    <cfRule type="expression" dxfId="5106" priority="3146" stopIfTrue="1">
      <formula>$B738=""</formula>
    </cfRule>
  </conditionalFormatting>
  <conditionalFormatting sqref="I688:I712">
    <cfRule type="expression" dxfId="5105" priority="3145" stopIfTrue="1">
      <formula>$B688=""</formula>
    </cfRule>
  </conditionalFormatting>
  <conditionalFormatting sqref="I688:I712">
    <cfRule type="expression" dxfId="5104" priority="3144" stopIfTrue="1">
      <formula>$B688=""</formula>
    </cfRule>
  </conditionalFormatting>
  <conditionalFormatting sqref="I688:I712">
    <cfRule type="expression" dxfId="5103" priority="3143" stopIfTrue="1">
      <formula>$B688=""</formula>
    </cfRule>
  </conditionalFormatting>
  <conditionalFormatting sqref="I688:I712">
    <cfRule type="expression" dxfId="5102" priority="3142" stopIfTrue="1">
      <formula>$B688=""</formula>
    </cfRule>
  </conditionalFormatting>
  <conditionalFormatting sqref="I688:I712">
    <cfRule type="expression" dxfId="5101" priority="3141" stopIfTrue="1">
      <formula>$B688=""</formula>
    </cfRule>
  </conditionalFormatting>
  <conditionalFormatting sqref="I688:I712">
    <cfRule type="expression" dxfId="5100" priority="3140" stopIfTrue="1">
      <formula>$B688=""</formula>
    </cfRule>
  </conditionalFormatting>
  <conditionalFormatting sqref="I688:I712">
    <cfRule type="expression" dxfId="5099" priority="3139" stopIfTrue="1">
      <formula>$B688=""</formula>
    </cfRule>
  </conditionalFormatting>
  <conditionalFormatting sqref="I688:I712">
    <cfRule type="expression" dxfId="5098" priority="3138" stopIfTrue="1">
      <formula>$B688=""</formula>
    </cfRule>
  </conditionalFormatting>
  <conditionalFormatting sqref="I688:I712">
    <cfRule type="expression" dxfId="5097" priority="3137" stopIfTrue="1">
      <formula>$B688=""</formula>
    </cfRule>
  </conditionalFormatting>
  <conditionalFormatting sqref="I688:I712">
    <cfRule type="expression" dxfId="5096" priority="3136" stopIfTrue="1">
      <formula>$B688=""</formula>
    </cfRule>
  </conditionalFormatting>
  <conditionalFormatting sqref="I688:I712">
    <cfRule type="expression" dxfId="5095" priority="3135" stopIfTrue="1">
      <formula>$B688=""</formula>
    </cfRule>
  </conditionalFormatting>
  <conditionalFormatting sqref="I688:I712">
    <cfRule type="expression" dxfId="5094" priority="3134" stopIfTrue="1">
      <formula>$B688=""</formula>
    </cfRule>
  </conditionalFormatting>
  <conditionalFormatting sqref="I688:I712">
    <cfRule type="expression" dxfId="5093" priority="3133" stopIfTrue="1">
      <formula>$B688=""</formula>
    </cfRule>
  </conditionalFormatting>
  <conditionalFormatting sqref="I688:I712">
    <cfRule type="expression" dxfId="5092" priority="3132" stopIfTrue="1">
      <formula>$B688=""</formula>
    </cfRule>
  </conditionalFormatting>
  <conditionalFormatting sqref="I688:I712">
    <cfRule type="expression" dxfId="5091" priority="3131" stopIfTrue="1">
      <formula>$B688=""</formula>
    </cfRule>
  </conditionalFormatting>
  <conditionalFormatting sqref="I688:I712">
    <cfRule type="expression" dxfId="5090" priority="3130" stopIfTrue="1">
      <formula>$B688=""</formula>
    </cfRule>
  </conditionalFormatting>
  <conditionalFormatting sqref="I688:I712">
    <cfRule type="expression" dxfId="5089" priority="3129" stopIfTrue="1">
      <formula>$B688=""</formula>
    </cfRule>
  </conditionalFormatting>
  <conditionalFormatting sqref="I688:I712">
    <cfRule type="expression" dxfId="5088" priority="3128" stopIfTrue="1">
      <formula>$B688=""</formula>
    </cfRule>
  </conditionalFormatting>
  <conditionalFormatting sqref="I688:I712">
    <cfRule type="expression" dxfId="5087" priority="3127" stopIfTrue="1">
      <formula>$B688=""</formula>
    </cfRule>
  </conditionalFormatting>
  <conditionalFormatting sqref="I688:I712">
    <cfRule type="expression" dxfId="5086" priority="3126" stopIfTrue="1">
      <formula>$B688=""</formula>
    </cfRule>
  </conditionalFormatting>
  <conditionalFormatting sqref="I688:I712">
    <cfRule type="expression" dxfId="5085" priority="3125" stopIfTrue="1">
      <formula>$B688=""</formula>
    </cfRule>
  </conditionalFormatting>
  <conditionalFormatting sqref="I688:I712">
    <cfRule type="expression" dxfId="5084" priority="3124" stopIfTrue="1">
      <formula>$B688=""</formula>
    </cfRule>
  </conditionalFormatting>
  <conditionalFormatting sqref="I688:I712">
    <cfRule type="expression" dxfId="5083" priority="3123" stopIfTrue="1">
      <formula>$B688=""</formula>
    </cfRule>
  </conditionalFormatting>
  <conditionalFormatting sqref="I688:I712">
    <cfRule type="expression" dxfId="5082" priority="3122" stopIfTrue="1">
      <formula>$B688=""</formula>
    </cfRule>
  </conditionalFormatting>
  <conditionalFormatting sqref="I688:I712">
    <cfRule type="expression" dxfId="5081" priority="3121" stopIfTrue="1">
      <formula>$B688=""</formula>
    </cfRule>
  </conditionalFormatting>
  <conditionalFormatting sqref="I688:I712">
    <cfRule type="expression" dxfId="5080" priority="3120" stopIfTrue="1">
      <formula>$B688=""</formula>
    </cfRule>
  </conditionalFormatting>
  <conditionalFormatting sqref="I688:I712">
    <cfRule type="expression" dxfId="5079" priority="3119" stopIfTrue="1">
      <formula>$B688=""</formula>
    </cfRule>
  </conditionalFormatting>
  <conditionalFormatting sqref="I688:I712">
    <cfRule type="expression" dxfId="5078" priority="3118" stopIfTrue="1">
      <formula>$B688=""</formula>
    </cfRule>
  </conditionalFormatting>
  <conditionalFormatting sqref="I688:I712">
    <cfRule type="expression" dxfId="5077" priority="3117" stopIfTrue="1">
      <formula>$B688=""</formula>
    </cfRule>
  </conditionalFormatting>
  <conditionalFormatting sqref="I688:I712">
    <cfRule type="expression" dxfId="5076" priority="3116" stopIfTrue="1">
      <formula>$B688=""</formula>
    </cfRule>
  </conditionalFormatting>
  <conditionalFormatting sqref="I688:I712">
    <cfRule type="expression" dxfId="5075" priority="3115" stopIfTrue="1">
      <formula>$B688=""</formula>
    </cfRule>
  </conditionalFormatting>
  <conditionalFormatting sqref="I688:I712">
    <cfRule type="expression" dxfId="5074" priority="3114" stopIfTrue="1">
      <formula>$B688=""</formula>
    </cfRule>
  </conditionalFormatting>
  <conditionalFormatting sqref="I688:I712">
    <cfRule type="expression" dxfId="5073" priority="3113" stopIfTrue="1">
      <formula>$B688=""</formula>
    </cfRule>
  </conditionalFormatting>
  <conditionalFormatting sqref="I688:I712">
    <cfRule type="expression" dxfId="5072" priority="3112" stopIfTrue="1">
      <formula>$B688=""</formula>
    </cfRule>
  </conditionalFormatting>
  <conditionalFormatting sqref="I688:I712">
    <cfRule type="expression" dxfId="5071" priority="3111" stopIfTrue="1">
      <formula>$B688=""</formula>
    </cfRule>
  </conditionalFormatting>
  <conditionalFormatting sqref="I688:I712">
    <cfRule type="expression" dxfId="5070" priority="3110" stopIfTrue="1">
      <formula>$B688=""</formula>
    </cfRule>
  </conditionalFormatting>
  <conditionalFormatting sqref="I688:I712">
    <cfRule type="expression" dxfId="5069" priority="3109" stopIfTrue="1">
      <formula>$B688=""</formula>
    </cfRule>
  </conditionalFormatting>
  <conditionalFormatting sqref="I688:I712">
    <cfRule type="expression" dxfId="5068" priority="3108" stopIfTrue="1">
      <formula>$B688=""</formula>
    </cfRule>
  </conditionalFormatting>
  <conditionalFormatting sqref="I688:I712">
    <cfRule type="expression" dxfId="5067" priority="3107" stopIfTrue="1">
      <formula>$B688=""</formula>
    </cfRule>
  </conditionalFormatting>
  <conditionalFormatting sqref="I688:I712">
    <cfRule type="expression" dxfId="5066" priority="3106" stopIfTrue="1">
      <formula>$B688=""</formula>
    </cfRule>
  </conditionalFormatting>
  <conditionalFormatting sqref="I688:I712">
    <cfRule type="expression" dxfId="5065" priority="3105" stopIfTrue="1">
      <formula>$B688=""</formula>
    </cfRule>
  </conditionalFormatting>
  <conditionalFormatting sqref="I698:I712">
    <cfRule type="expression" dxfId="5064" priority="3104" stopIfTrue="1">
      <formula>$B698=""</formula>
    </cfRule>
  </conditionalFormatting>
  <conditionalFormatting sqref="I698:I712">
    <cfRule type="expression" dxfId="5063" priority="3103" stopIfTrue="1">
      <formula>$B698=""</formula>
    </cfRule>
  </conditionalFormatting>
  <conditionalFormatting sqref="I698:I712">
    <cfRule type="expression" dxfId="5062" priority="3102" stopIfTrue="1">
      <formula>$B698=""</formula>
    </cfRule>
  </conditionalFormatting>
  <conditionalFormatting sqref="I698:I712">
    <cfRule type="expression" dxfId="5061" priority="3101" stopIfTrue="1">
      <formula>$B698=""</formula>
    </cfRule>
  </conditionalFormatting>
  <conditionalFormatting sqref="I698:I712">
    <cfRule type="expression" dxfId="5060" priority="3100" stopIfTrue="1">
      <formula>$B698=""</formula>
    </cfRule>
  </conditionalFormatting>
  <conditionalFormatting sqref="I698:I712">
    <cfRule type="expression" dxfId="5059" priority="3099" stopIfTrue="1">
      <formula>$B698=""</formula>
    </cfRule>
  </conditionalFormatting>
  <conditionalFormatting sqref="I698:I712">
    <cfRule type="expression" dxfId="5058" priority="3098" stopIfTrue="1">
      <formula>$B698=""</formula>
    </cfRule>
  </conditionalFormatting>
  <conditionalFormatting sqref="I698:I712">
    <cfRule type="expression" dxfId="5057" priority="3097" stopIfTrue="1">
      <formula>$B698=""</formula>
    </cfRule>
  </conditionalFormatting>
  <conditionalFormatting sqref="I705:I724">
    <cfRule type="expression" dxfId="5056" priority="3096" stopIfTrue="1">
      <formula>$B705=""</formula>
    </cfRule>
  </conditionalFormatting>
  <conditionalFormatting sqref="I705:I724">
    <cfRule type="expression" dxfId="5055" priority="3095" stopIfTrue="1">
      <formula>$B705=""</formula>
    </cfRule>
  </conditionalFormatting>
  <conditionalFormatting sqref="I705:I724">
    <cfRule type="expression" dxfId="5054" priority="3094" stopIfTrue="1">
      <formula>$B705=""</formula>
    </cfRule>
  </conditionalFormatting>
  <conditionalFormatting sqref="I705:I724">
    <cfRule type="expression" dxfId="5053" priority="3093" stopIfTrue="1">
      <formula>$B705=""</formula>
    </cfRule>
  </conditionalFormatting>
  <conditionalFormatting sqref="I705:I724">
    <cfRule type="expression" dxfId="5052" priority="3092" stopIfTrue="1">
      <formula>$B705=""</formula>
    </cfRule>
  </conditionalFormatting>
  <conditionalFormatting sqref="I705:I724">
    <cfRule type="expression" dxfId="5051" priority="3091" stopIfTrue="1">
      <formula>$B705=""</formula>
    </cfRule>
  </conditionalFormatting>
  <conditionalFormatting sqref="I705:I724">
    <cfRule type="expression" dxfId="5050" priority="3090" stopIfTrue="1">
      <formula>$B705=""</formula>
    </cfRule>
  </conditionalFormatting>
  <conditionalFormatting sqref="I705:I724">
    <cfRule type="expression" dxfId="5049" priority="3089" stopIfTrue="1">
      <formula>$B705=""</formula>
    </cfRule>
  </conditionalFormatting>
  <conditionalFormatting sqref="I705:I724">
    <cfRule type="expression" dxfId="5048" priority="3088" stopIfTrue="1">
      <formula>$B705=""</formula>
    </cfRule>
  </conditionalFormatting>
  <conditionalFormatting sqref="I705:I724">
    <cfRule type="expression" dxfId="5047" priority="3087" stopIfTrue="1">
      <formula>$B705=""</formula>
    </cfRule>
  </conditionalFormatting>
  <conditionalFormatting sqref="I705:I724">
    <cfRule type="expression" dxfId="5046" priority="3086" stopIfTrue="1">
      <formula>$B705=""</formula>
    </cfRule>
  </conditionalFormatting>
  <conditionalFormatting sqref="I705:I724">
    <cfRule type="expression" dxfId="5045" priority="3085" stopIfTrue="1">
      <formula>$B705=""</formula>
    </cfRule>
  </conditionalFormatting>
  <conditionalFormatting sqref="I705:I724">
    <cfRule type="expression" dxfId="5044" priority="3084" stopIfTrue="1">
      <formula>$B705=""</formula>
    </cfRule>
  </conditionalFormatting>
  <conditionalFormatting sqref="I705:I724">
    <cfRule type="expression" dxfId="5043" priority="3083" stopIfTrue="1">
      <formula>$B705=""</formula>
    </cfRule>
  </conditionalFormatting>
  <conditionalFormatting sqref="I705:I724">
    <cfRule type="expression" dxfId="5042" priority="3082" stopIfTrue="1">
      <formula>$B705=""</formula>
    </cfRule>
  </conditionalFormatting>
  <conditionalFormatting sqref="I705:I724">
    <cfRule type="expression" dxfId="5041" priority="3081" stopIfTrue="1">
      <formula>$B705=""</formula>
    </cfRule>
  </conditionalFormatting>
  <conditionalFormatting sqref="I705:I724">
    <cfRule type="expression" dxfId="5040" priority="3080" stopIfTrue="1">
      <formula>$B705=""</formula>
    </cfRule>
  </conditionalFormatting>
  <conditionalFormatting sqref="I705:I724">
    <cfRule type="expression" dxfId="5039" priority="3079" stopIfTrue="1">
      <formula>$B705=""</formula>
    </cfRule>
  </conditionalFormatting>
  <conditionalFormatting sqref="I705:I724">
    <cfRule type="expression" dxfId="5038" priority="3078" stopIfTrue="1">
      <formula>$B705=""</formula>
    </cfRule>
  </conditionalFormatting>
  <conditionalFormatting sqref="I705:I724">
    <cfRule type="expression" dxfId="5037" priority="3077" stopIfTrue="1">
      <formula>$B705=""</formula>
    </cfRule>
  </conditionalFormatting>
  <conditionalFormatting sqref="I705:I724">
    <cfRule type="expression" dxfId="5036" priority="3076" stopIfTrue="1">
      <formula>$B705=""</formula>
    </cfRule>
  </conditionalFormatting>
  <conditionalFormatting sqref="I705:I724">
    <cfRule type="expression" dxfId="5035" priority="3075" stopIfTrue="1">
      <formula>$B705=""</formula>
    </cfRule>
  </conditionalFormatting>
  <conditionalFormatting sqref="I705:I724">
    <cfRule type="expression" dxfId="5034" priority="3074" stopIfTrue="1">
      <formula>$B705=""</formula>
    </cfRule>
  </conditionalFormatting>
  <conditionalFormatting sqref="I705:I724">
    <cfRule type="expression" dxfId="5033" priority="3073" stopIfTrue="1">
      <formula>$B705=""</formula>
    </cfRule>
  </conditionalFormatting>
  <conditionalFormatting sqref="I705:I724">
    <cfRule type="expression" dxfId="5032" priority="3072" stopIfTrue="1">
      <formula>$B705=""</formula>
    </cfRule>
  </conditionalFormatting>
  <conditionalFormatting sqref="I705:I724">
    <cfRule type="expression" dxfId="5031" priority="3071" stopIfTrue="1">
      <formula>$B705=""</formula>
    </cfRule>
  </conditionalFormatting>
  <conditionalFormatting sqref="I705:I724">
    <cfRule type="expression" dxfId="5030" priority="3070" stopIfTrue="1">
      <formula>$B705=""</formula>
    </cfRule>
  </conditionalFormatting>
  <conditionalFormatting sqref="I705:I724">
    <cfRule type="expression" dxfId="5029" priority="3069" stopIfTrue="1">
      <formula>$B705=""</formula>
    </cfRule>
  </conditionalFormatting>
  <conditionalFormatting sqref="I705:I724">
    <cfRule type="expression" dxfId="5028" priority="3068" stopIfTrue="1">
      <formula>$B705=""</formula>
    </cfRule>
  </conditionalFormatting>
  <conditionalFormatting sqref="I705:I724">
    <cfRule type="expression" dxfId="5027" priority="3067" stopIfTrue="1">
      <formula>$B705=""</formula>
    </cfRule>
  </conditionalFormatting>
  <conditionalFormatting sqref="I723:I728">
    <cfRule type="expression" dxfId="5026" priority="3066" stopIfTrue="1">
      <formula>$B723=""</formula>
    </cfRule>
  </conditionalFormatting>
  <conditionalFormatting sqref="I723:I728">
    <cfRule type="expression" dxfId="5025" priority="3065" stopIfTrue="1">
      <formula>$B723=""</formula>
    </cfRule>
  </conditionalFormatting>
  <conditionalFormatting sqref="I723:I728">
    <cfRule type="expression" dxfId="5024" priority="3064" stopIfTrue="1">
      <formula>$B723=""</formula>
    </cfRule>
  </conditionalFormatting>
  <conditionalFormatting sqref="I723:I728">
    <cfRule type="expression" dxfId="5023" priority="3063" stopIfTrue="1">
      <formula>$B723=""</formula>
    </cfRule>
  </conditionalFormatting>
  <conditionalFormatting sqref="I723:I728">
    <cfRule type="expression" dxfId="5022" priority="3062" stopIfTrue="1">
      <formula>$B723=""</formula>
    </cfRule>
  </conditionalFormatting>
  <conditionalFormatting sqref="I723:I728">
    <cfRule type="expression" dxfId="5021" priority="3061" stopIfTrue="1">
      <formula>$B723=""</formula>
    </cfRule>
  </conditionalFormatting>
  <conditionalFormatting sqref="I723:I728">
    <cfRule type="expression" dxfId="5020" priority="3060" stopIfTrue="1">
      <formula>$B723=""</formula>
    </cfRule>
  </conditionalFormatting>
  <conditionalFormatting sqref="I723:I728">
    <cfRule type="expression" dxfId="5019" priority="3059" stopIfTrue="1">
      <formula>$B723=""</formula>
    </cfRule>
  </conditionalFormatting>
  <conditionalFormatting sqref="I723:I728">
    <cfRule type="expression" dxfId="5018" priority="3058" stopIfTrue="1">
      <formula>$B723=""</formula>
    </cfRule>
  </conditionalFormatting>
  <conditionalFormatting sqref="I723:I728">
    <cfRule type="expression" dxfId="5017" priority="3057" stopIfTrue="1">
      <formula>$B723=""</formula>
    </cfRule>
  </conditionalFormatting>
  <conditionalFormatting sqref="I723:I728">
    <cfRule type="expression" dxfId="5016" priority="3056" stopIfTrue="1">
      <formula>$B723=""</formula>
    </cfRule>
  </conditionalFormatting>
  <conditionalFormatting sqref="I723:I728">
    <cfRule type="expression" dxfId="5015" priority="3055" stopIfTrue="1">
      <formula>$B723=""</formula>
    </cfRule>
  </conditionalFormatting>
  <conditionalFormatting sqref="I723:I728">
    <cfRule type="expression" dxfId="5014" priority="3054" stopIfTrue="1">
      <formula>$B723=""</formula>
    </cfRule>
  </conditionalFormatting>
  <conditionalFormatting sqref="I723:I728">
    <cfRule type="expression" dxfId="5013" priority="3053" stopIfTrue="1">
      <formula>$B723=""</formula>
    </cfRule>
  </conditionalFormatting>
  <conditionalFormatting sqref="I723:I728">
    <cfRule type="expression" dxfId="5012" priority="3052" stopIfTrue="1">
      <formula>$B723=""</formula>
    </cfRule>
  </conditionalFormatting>
  <conditionalFormatting sqref="I723:I728">
    <cfRule type="expression" dxfId="5011" priority="3051" stopIfTrue="1">
      <formula>$B723=""</formula>
    </cfRule>
  </conditionalFormatting>
  <conditionalFormatting sqref="I723:I728">
    <cfRule type="expression" dxfId="5010" priority="3050" stopIfTrue="1">
      <formula>$B723=""</formula>
    </cfRule>
  </conditionalFormatting>
  <conditionalFormatting sqref="I723:I728">
    <cfRule type="expression" dxfId="5009" priority="3049" stopIfTrue="1">
      <formula>$B723=""</formula>
    </cfRule>
  </conditionalFormatting>
  <conditionalFormatting sqref="I723:I728">
    <cfRule type="expression" dxfId="5008" priority="3048" stopIfTrue="1">
      <formula>$B723=""</formula>
    </cfRule>
  </conditionalFormatting>
  <conditionalFormatting sqref="I723:I728">
    <cfRule type="expression" dxfId="5007" priority="3047" stopIfTrue="1">
      <formula>$B723=""</formula>
    </cfRule>
  </conditionalFormatting>
  <conditionalFormatting sqref="I723:I728">
    <cfRule type="expression" dxfId="5006" priority="3046" stopIfTrue="1">
      <formula>$B723=""</formula>
    </cfRule>
  </conditionalFormatting>
  <conditionalFormatting sqref="I723:I728">
    <cfRule type="expression" dxfId="5005" priority="3045" stopIfTrue="1">
      <formula>$B723=""</formula>
    </cfRule>
  </conditionalFormatting>
  <conditionalFormatting sqref="I723:I728">
    <cfRule type="expression" dxfId="5004" priority="3044" stopIfTrue="1">
      <formula>$B723=""</formula>
    </cfRule>
  </conditionalFormatting>
  <conditionalFormatting sqref="I723:I728">
    <cfRule type="expression" dxfId="5003" priority="3043" stopIfTrue="1">
      <formula>$B723=""</formula>
    </cfRule>
  </conditionalFormatting>
  <conditionalFormatting sqref="I723:I728">
    <cfRule type="expression" dxfId="5002" priority="3042" stopIfTrue="1">
      <formula>$B723=""</formula>
    </cfRule>
  </conditionalFormatting>
  <conditionalFormatting sqref="I723:I728">
    <cfRule type="expression" dxfId="5001" priority="3041" stopIfTrue="1">
      <formula>$B723=""</formula>
    </cfRule>
  </conditionalFormatting>
  <conditionalFormatting sqref="I723:I728">
    <cfRule type="expression" dxfId="5000" priority="3040" stopIfTrue="1">
      <formula>$B723=""</formula>
    </cfRule>
  </conditionalFormatting>
  <conditionalFormatting sqref="I723:I728">
    <cfRule type="expression" dxfId="4999" priority="3039" stopIfTrue="1">
      <formula>$B723=""</formula>
    </cfRule>
  </conditionalFormatting>
  <conditionalFormatting sqref="I723:I728">
    <cfRule type="expression" dxfId="4998" priority="3038" stopIfTrue="1">
      <formula>$B723=""</formula>
    </cfRule>
  </conditionalFormatting>
  <conditionalFormatting sqref="I723:I728">
    <cfRule type="expression" dxfId="4997" priority="3037" stopIfTrue="1">
      <formula>$B723=""</formula>
    </cfRule>
  </conditionalFormatting>
  <conditionalFormatting sqref="I723:I728">
    <cfRule type="expression" dxfId="4996" priority="3036" stopIfTrue="1">
      <formula>$B723=""</formula>
    </cfRule>
  </conditionalFormatting>
  <conditionalFormatting sqref="I723:I728">
    <cfRule type="expression" dxfId="4995" priority="3035" stopIfTrue="1">
      <formula>$B723=""</formula>
    </cfRule>
  </conditionalFormatting>
  <conditionalFormatting sqref="I723:I728">
    <cfRule type="expression" dxfId="4994" priority="3034" stopIfTrue="1">
      <formula>$B723=""</formula>
    </cfRule>
  </conditionalFormatting>
  <conditionalFormatting sqref="I723:I728">
    <cfRule type="expression" dxfId="4993" priority="3033" stopIfTrue="1">
      <formula>$B723=""</formula>
    </cfRule>
  </conditionalFormatting>
  <conditionalFormatting sqref="I723:I728">
    <cfRule type="expression" dxfId="4992" priority="3032" stopIfTrue="1">
      <formula>$B723=""</formula>
    </cfRule>
  </conditionalFormatting>
  <conditionalFormatting sqref="I723:I728">
    <cfRule type="expression" dxfId="4991" priority="3031" stopIfTrue="1">
      <formula>$B723=""</formula>
    </cfRule>
  </conditionalFormatting>
  <conditionalFormatting sqref="I723:I728">
    <cfRule type="expression" dxfId="4990" priority="3030" stopIfTrue="1">
      <formula>$B723=""</formula>
    </cfRule>
  </conditionalFormatting>
  <conditionalFormatting sqref="I723:I728">
    <cfRule type="expression" dxfId="4989" priority="3029" stopIfTrue="1">
      <formula>$B723=""</formula>
    </cfRule>
  </conditionalFormatting>
  <conditionalFormatting sqref="I723:I728">
    <cfRule type="expression" dxfId="4988" priority="3028" stopIfTrue="1">
      <formula>$B723=""</formula>
    </cfRule>
  </conditionalFormatting>
  <conditionalFormatting sqref="I723:I728">
    <cfRule type="expression" dxfId="4987" priority="3027" stopIfTrue="1">
      <formula>$B723=""</formula>
    </cfRule>
  </conditionalFormatting>
  <conditionalFormatting sqref="I723:I728">
    <cfRule type="expression" dxfId="4986" priority="3026" stopIfTrue="1">
      <formula>$B723=""</formula>
    </cfRule>
  </conditionalFormatting>
  <conditionalFormatting sqref="I723:I728">
    <cfRule type="expression" dxfId="4985" priority="3025" stopIfTrue="1">
      <formula>$B723=""</formula>
    </cfRule>
  </conditionalFormatting>
  <conditionalFormatting sqref="I723:I728">
    <cfRule type="expression" dxfId="4984" priority="3024" stopIfTrue="1">
      <formula>$B723=""</formula>
    </cfRule>
  </conditionalFormatting>
  <conditionalFormatting sqref="I723:I728">
    <cfRule type="expression" dxfId="4983" priority="3023" stopIfTrue="1">
      <formula>$B723=""</formula>
    </cfRule>
  </conditionalFormatting>
  <conditionalFormatting sqref="I723:I728">
    <cfRule type="expression" dxfId="4982" priority="3022" stopIfTrue="1">
      <formula>$B723=""</formula>
    </cfRule>
  </conditionalFormatting>
  <conditionalFormatting sqref="I723:I728">
    <cfRule type="expression" dxfId="4981" priority="3021" stopIfTrue="1">
      <formula>$B723=""</formula>
    </cfRule>
  </conditionalFormatting>
  <conditionalFormatting sqref="I723:I728">
    <cfRule type="expression" dxfId="4980" priority="3020" stopIfTrue="1">
      <formula>$B723=""</formula>
    </cfRule>
  </conditionalFormatting>
  <conditionalFormatting sqref="I723:I728">
    <cfRule type="expression" dxfId="4979" priority="3019" stopIfTrue="1">
      <formula>$B723=""</formula>
    </cfRule>
  </conditionalFormatting>
  <conditionalFormatting sqref="I723:I728">
    <cfRule type="expression" dxfId="4978" priority="3018" stopIfTrue="1">
      <formula>$B723=""</formula>
    </cfRule>
  </conditionalFormatting>
  <conditionalFormatting sqref="I723:I728">
    <cfRule type="expression" dxfId="4977" priority="3017" stopIfTrue="1">
      <formula>$B723=""</formula>
    </cfRule>
  </conditionalFormatting>
  <conditionalFormatting sqref="I723:I728">
    <cfRule type="expression" dxfId="4976" priority="3016" stopIfTrue="1">
      <formula>$B723=""</formula>
    </cfRule>
  </conditionalFormatting>
  <conditionalFormatting sqref="I723:I728">
    <cfRule type="expression" dxfId="4975" priority="3015" stopIfTrue="1">
      <formula>$B723=""</formula>
    </cfRule>
  </conditionalFormatting>
  <conditionalFormatting sqref="I723:I728">
    <cfRule type="expression" dxfId="4974" priority="3014" stopIfTrue="1">
      <formula>$B723=""</formula>
    </cfRule>
  </conditionalFormatting>
  <conditionalFormatting sqref="I723:I728">
    <cfRule type="expression" dxfId="4973" priority="3013" stopIfTrue="1">
      <formula>$B723=""</formula>
    </cfRule>
  </conditionalFormatting>
  <conditionalFormatting sqref="I723:I728">
    <cfRule type="expression" dxfId="4972" priority="3012" stopIfTrue="1">
      <formula>$B723=""</formula>
    </cfRule>
  </conditionalFormatting>
  <conditionalFormatting sqref="I723:I728">
    <cfRule type="expression" dxfId="4971" priority="3011" stopIfTrue="1">
      <formula>$B723=""</formula>
    </cfRule>
  </conditionalFormatting>
  <conditionalFormatting sqref="I723:I728">
    <cfRule type="expression" dxfId="4970" priority="3010" stopIfTrue="1">
      <formula>$B723=""</formula>
    </cfRule>
  </conditionalFormatting>
  <conditionalFormatting sqref="I738">
    <cfRule type="expression" dxfId="4969" priority="3009" stopIfTrue="1">
      <formula>$B738=""</formula>
    </cfRule>
  </conditionalFormatting>
  <conditionalFormatting sqref="I738">
    <cfRule type="expression" dxfId="4968" priority="3008" stopIfTrue="1">
      <formula>$B738=""</formula>
    </cfRule>
  </conditionalFormatting>
  <conditionalFormatting sqref="I738">
    <cfRule type="expression" dxfId="4967" priority="3007" stopIfTrue="1">
      <formula>$B738=""</formula>
    </cfRule>
  </conditionalFormatting>
  <conditionalFormatting sqref="I738">
    <cfRule type="expression" dxfId="4966" priority="3006" stopIfTrue="1">
      <formula>$B738=""</formula>
    </cfRule>
  </conditionalFormatting>
  <conditionalFormatting sqref="I738">
    <cfRule type="expression" dxfId="4965" priority="3005" stopIfTrue="1">
      <formula>$B738=""</formula>
    </cfRule>
  </conditionalFormatting>
  <conditionalFormatting sqref="I738">
    <cfRule type="expression" dxfId="4964" priority="3004" stopIfTrue="1">
      <formula>$B738=""</formula>
    </cfRule>
  </conditionalFormatting>
  <conditionalFormatting sqref="I738">
    <cfRule type="expression" dxfId="4963" priority="3003" stopIfTrue="1">
      <formula>$B738=""</formula>
    </cfRule>
  </conditionalFormatting>
  <conditionalFormatting sqref="I738">
    <cfRule type="expression" dxfId="4962" priority="3002" stopIfTrue="1">
      <formula>$B738=""</formula>
    </cfRule>
  </conditionalFormatting>
  <conditionalFormatting sqref="I738">
    <cfRule type="expression" dxfId="4961" priority="3001" stopIfTrue="1">
      <formula>$B738=""</formula>
    </cfRule>
  </conditionalFormatting>
  <conditionalFormatting sqref="I738">
    <cfRule type="expression" dxfId="4960" priority="3000" stopIfTrue="1">
      <formula>$B738=""</formula>
    </cfRule>
  </conditionalFormatting>
  <conditionalFormatting sqref="I738">
    <cfRule type="expression" dxfId="4959" priority="2999" stopIfTrue="1">
      <formula>$B738=""</formula>
    </cfRule>
  </conditionalFormatting>
  <conditionalFormatting sqref="I738">
    <cfRule type="expression" dxfId="4958" priority="2998" stopIfTrue="1">
      <formula>$B738=""</formula>
    </cfRule>
  </conditionalFormatting>
  <conditionalFormatting sqref="I738">
    <cfRule type="expression" dxfId="4957" priority="2997" stopIfTrue="1">
      <formula>$B738=""</formula>
    </cfRule>
  </conditionalFormatting>
  <conditionalFormatting sqref="I738">
    <cfRule type="expression" dxfId="4956" priority="2996" stopIfTrue="1">
      <formula>$B738=""</formula>
    </cfRule>
  </conditionalFormatting>
  <conditionalFormatting sqref="I738">
    <cfRule type="expression" dxfId="4955" priority="2995" stopIfTrue="1">
      <formula>$B738=""</formula>
    </cfRule>
  </conditionalFormatting>
  <conditionalFormatting sqref="I738">
    <cfRule type="expression" dxfId="4954" priority="2994" stopIfTrue="1">
      <formula>$B738=""</formula>
    </cfRule>
  </conditionalFormatting>
  <conditionalFormatting sqref="I738">
    <cfRule type="expression" dxfId="4953" priority="2993" stopIfTrue="1">
      <formula>$B738=""</formula>
    </cfRule>
  </conditionalFormatting>
  <conditionalFormatting sqref="I738">
    <cfRule type="expression" dxfId="4952" priority="2992" stopIfTrue="1">
      <formula>$B738=""</formula>
    </cfRule>
  </conditionalFormatting>
  <conditionalFormatting sqref="I738">
    <cfRule type="expression" dxfId="4951" priority="2991" stopIfTrue="1">
      <formula>$B738=""</formula>
    </cfRule>
  </conditionalFormatting>
  <conditionalFormatting sqref="I738">
    <cfRule type="expression" dxfId="4950" priority="2990" stopIfTrue="1">
      <formula>$B738=""</formula>
    </cfRule>
  </conditionalFormatting>
  <conditionalFormatting sqref="I738">
    <cfRule type="expression" dxfId="4949" priority="2989" stopIfTrue="1">
      <formula>$B738=""</formula>
    </cfRule>
  </conditionalFormatting>
  <conditionalFormatting sqref="I738">
    <cfRule type="expression" dxfId="4948" priority="2988" stopIfTrue="1">
      <formula>$B738=""</formula>
    </cfRule>
  </conditionalFormatting>
  <conditionalFormatting sqref="I738">
    <cfRule type="expression" dxfId="4947" priority="2987" stopIfTrue="1">
      <formula>$B738=""</formula>
    </cfRule>
  </conditionalFormatting>
  <conditionalFormatting sqref="I738">
    <cfRule type="expression" dxfId="4946" priority="2986" stopIfTrue="1">
      <formula>$B738=""</formula>
    </cfRule>
  </conditionalFormatting>
  <conditionalFormatting sqref="I738">
    <cfRule type="expression" dxfId="4945" priority="2985" stopIfTrue="1">
      <formula>$B738=""</formula>
    </cfRule>
  </conditionalFormatting>
  <conditionalFormatting sqref="I738">
    <cfRule type="expression" dxfId="4944" priority="2984" stopIfTrue="1">
      <formula>$B738=""</formula>
    </cfRule>
  </conditionalFormatting>
  <conditionalFormatting sqref="I738">
    <cfRule type="expression" dxfId="4943" priority="2983" stopIfTrue="1">
      <formula>$B738=""</formula>
    </cfRule>
  </conditionalFormatting>
  <conditionalFormatting sqref="I738">
    <cfRule type="expression" dxfId="4942" priority="2982" stopIfTrue="1">
      <formula>$B738=""</formula>
    </cfRule>
  </conditionalFormatting>
  <conditionalFormatting sqref="I738">
    <cfRule type="expression" dxfId="4941" priority="2981" stopIfTrue="1">
      <formula>$B738=""</formula>
    </cfRule>
  </conditionalFormatting>
  <conditionalFormatting sqref="I738">
    <cfRule type="expression" dxfId="4940" priority="2980" stopIfTrue="1">
      <formula>$B738=""</formula>
    </cfRule>
  </conditionalFormatting>
  <conditionalFormatting sqref="I738">
    <cfRule type="expression" dxfId="4939" priority="2979" stopIfTrue="1">
      <formula>$B738=""</formula>
    </cfRule>
  </conditionalFormatting>
  <conditionalFormatting sqref="I738">
    <cfRule type="expression" dxfId="4938" priority="2978" stopIfTrue="1">
      <formula>$B738=""</formula>
    </cfRule>
  </conditionalFormatting>
  <conditionalFormatting sqref="I738">
    <cfRule type="expression" dxfId="4937" priority="2977" stopIfTrue="1">
      <formula>$B738=""</formula>
    </cfRule>
  </conditionalFormatting>
  <conditionalFormatting sqref="I738">
    <cfRule type="expression" dxfId="4936" priority="2976" stopIfTrue="1">
      <formula>$B738=""</formula>
    </cfRule>
  </conditionalFormatting>
  <conditionalFormatting sqref="I738">
    <cfRule type="expression" dxfId="4935" priority="2975" stopIfTrue="1">
      <formula>$B738=""</formula>
    </cfRule>
  </conditionalFormatting>
  <conditionalFormatting sqref="I738">
    <cfRule type="expression" dxfId="4934" priority="2974" stopIfTrue="1">
      <formula>$B738=""</formula>
    </cfRule>
  </conditionalFormatting>
  <conditionalFormatting sqref="I738">
    <cfRule type="expression" dxfId="4933" priority="2973" stopIfTrue="1">
      <formula>$B738=""</formula>
    </cfRule>
  </conditionalFormatting>
  <conditionalFormatting sqref="I738">
    <cfRule type="expression" dxfId="4932" priority="2972" stopIfTrue="1">
      <formula>$B738=""</formula>
    </cfRule>
  </conditionalFormatting>
  <conditionalFormatting sqref="I678:I712">
    <cfRule type="expression" dxfId="4931" priority="2971" stopIfTrue="1">
      <formula>$B678=""</formula>
    </cfRule>
  </conditionalFormatting>
  <conditionalFormatting sqref="I678:I712">
    <cfRule type="expression" dxfId="4930" priority="2970" stopIfTrue="1">
      <formula>$B678=""</formula>
    </cfRule>
  </conditionalFormatting>
  <conditionalFormatting sqref="I678:I712">
    <cfRule type="expression" dxfId="4929" priority="2969" stopIfTrue="1">
      <formula>$B678=""</formula>
    </cfRule>
  </conditionalFormatting>
  <conditionalFormatting sqref="I678:I712">
    <cfRule type="expression" dxfId="4928" priority="2968" stopIfTrue="1">
      <formula>$B678=""</formula>
    </cfRule>
  </conditionalFormatting>
  <conditionalFormatting sqref="I678:I712">
    <cfRule type="expression" dxfId="4927" priority="2967" stopIfTrue="1">
      <formula>$B678=""</formula>
    </cfRule>
  </conditionalFormatting>
  <conditionalFormatting sqref="I678:I712">
    <cfRule type="expression" dxfId="4926" priority="2966" stopIfTrue="1">
      <formula>$B678=""</formula>
    </cfRule>
  </conditionalFormatting>
  <conditionalFormatting sqref="I678:I712">
    <cfRule type="expression" dxfId="4925" priority="2965" stopIfTrue="1">
      <formula>$B678=""</formula>
    </cfRule>
  </conditionalFormatting>
  <conditionalFormatting sqref="I678:I712">
    <cfRule type="expression" dxfId="4924" priority="2964" stopIfTrue="1">
      <formula>$B678=""</formula>
    </cfRule>
  </conditionalFormatting>
  <conditionalFormatting sqref="I678:I712">
    <cfRule type="expression" dxfId="4923" priority="2963" stopIfTrue="1">
      <formula>$B678=""</formula>
    </cfRule>
  </conditionalFormatting>
  <conditionalFormatting sqref="I678:I712">
    <cfRule type="expression" dxfId="4922" priority="2962" stopIfTrue="1">
      <formula>$B678=""</formula>
    </cfRule>
  </conditionalFormatting>
  <conditionalFormatting sqref="I678:I712">
    <cfRule type="expression" dxfId="4921" priority="2961" stopIfTrue="1">
      <formula>$B678=""</formula>
    </cfRule>
  </conditionalFormatting>
  <conditionalFormatting sqref="I678:I712">
    <cfRule type="expression" dxfId="4920" priority="2960" stopIfTrue="1">
      <formula>$B678=""</formula>
    </cfRule>
  </conditionalFormatting>
  <conditionalFormatting sqref="I678:I712">
    <cfRule type="expression" dxfId="4919" priority="2959" stopIfTrue="1">
      <formula>$B678=""</formula>
    </cfRule>
  </conditionalFormatting>
  <conditionalFormatting sqref="I678:I712">
    <cfRule type="expression" dxfId="4918" priority="2958" stopIfTrue="1">
      <formula>$B678=""</formula>
    </cfRule>
  </conditionalFormatting>
  <conditionalFormatting sqref="I678:I712">
    <cfRule type="expression" dxfId="4917" priority="2957" stopIfTrue="1">
      <formula>$B678=""</formula>
    </cfRule>
  </conditionalFormatting>
  <conditionalFormatting sqref="I678:I712">
    <cfRule type="expression" dxfId="4916" priority="2956" stopIfTrue="1">
      <formula>$B678=""</formula>
    </cfRule>
  </conditionalFormatting>
  <conditionalFormatting sqref="I678:I712">
    <cfRule type="expression" dxfId="4915" priority="2955" stopIfTrue="1">
      <formula>$B678=""</formula>
    </cfRule>
  </conditionalFormatting>
  <conditionalFormatting sqref="I678:I712">
    <cfRule type="expression" dxfId="4914" priority="2954" stopIfTrue="1">
      <formula>$B678=""</formula>
    </cfRule>
  </conditionalFormatting>
  <conditionalFormatting sqref="I678:I712">
    <cfRule type="expression" dxfId="4913" priority="2953" stopIfTrue="1">
      <formula>$B678=""</formula>
    </cfRule>
  </conditionalFormatting>
  <conditionalFormatting sqref="I678:I712">
    <cfRule type="expression" dxfId="4912" priority="2952" stopIfTrue="1">
      <formula>$B678=""</formula>
    </cfRule>
  </conditionalFormatting>
  <conditionalFormatting sqref="I678:I712">
    <cfRule type="expression" dxfId="4911" priority="2951" stopIfTrue="1">
      <formula>$B678=""</formula>
    </cfRule>
  </conditionalFormatting>
  <conditionalFormatting sqref="I678:I712">
    <cfRule type="expression" dxfId="4910" priority="2950" stopIfTrue="1">
      <formula>$B678=""</formula>
    </cfRule>
  </conditionalFormatting>
  <conditionalFormatting sqref="I678:I712">
    <cfRule type="expression" dxfId="4909" priority="2949" stopIfTrue="1">
      <formula>$B678=""</formula>
    </cfRule>
  </conditionalFormatting>
  <conditionalFormatting sqref="I678:I712">
    <cfRule type="expression" dxfId="4908" priority="2948" stopIfTrue="1">
      <formula>$B678=""</formula>
    </cfRule>
  </conditionalFormatting>
  <conditionalFormatting sqref="I680:I712">
    <cfRule type="expression" dxfId="4907" priority="2947" stopIfTrue="1">
      <formula>$B680=""</formula>
    </cfRule>
  </conditionalFormatting>
  <conditionalFormatting sqref="I680:I712">
    <cfRule type="expression" dxfId="4906" priority="2946" stopIfTrue="1">
      <formula>$B680=""</formula>
    </cfRule>
  </conditionalFormatting>
  <conditionalFormatting sqref="I680:I712">
    <cfRule type="expression" dxfId="4905" priority="2945" stopIfTrue="1">
      <formula>$B680=""</formula>
    </cfRule>
  </conditionalFormatting>
  <conditionalFormatting sqref="I713:I724">
    <cfRule type="expression" dxfId="4904" priority="2944" stopIfTrue="1">
      <formula>$B713=""</formula>
    </cfRule>
  </conditionalFormatting>
  <conditionalFormatting sqref="I713:I724">
    <cfRule type="expression" dxfId="4903" priority="2943" stopIfTrue="1">
      <formula>$B713=""</formula>
    </cfRule>
  </conditionalFormatting>
  <conditionalFormatting sqref="I713:I724">
    <cfRule type="expression" dxfId="4902" priority="2942" stopIfTrue="1">
      <formula>$B713=""</formula>
    </cfRule>
  </conditionalFormatting>
  <conditionalFormatting sqref="I713:I724">
    <cfRule type="expression" dxfId="4901" priority="2941" stopIfTrue="1">
      <formula>$B713=""</formula>
    </cfRule>
  </conditionalFormatting>
  <conditionalFormatting sqref="I713:I724">
    <cfRule type="expression" dxfId="4900" priority="2940" stopIfTrue="1">
      <formula>$B713=""</formula>
    </cfRule>
  </conditionalFormatting>
  <conditionalFormatting sqref="I713:I724">
    <cfRule type="expression" dxfId="4899" priority="2939" stopIfTrue="1">
      <formula>$B713=""</formula>
    </cfRule>
  </conditionalFormatting>
  <conditionalFormatting sqref="I713:I724">
    <cfRule type="expression" dxfId="4898" priority="2938" stopIfTrue="1">
      <formula>$B713=""</formula>
    </cfRule>
  </conditionalFormatting>
  <conditionalFormatting sqref="I713:I724">
    <cfRule type="expression" dxfId="4897" priority="2937" stopIfTrue="1">
      <formula>$B713=""</formula>
    </cfRule>
  </conditionalFormatting>
  <conditionalFormatting sqref="I713:I724">
    <cfRule type="expression" dxfId="4896" priority="2936" stopIfTrue="1">
      <formula>$B713=""</formula>
    </cfRule>
  </conditionalFormatting>
  <conditionalFormatting sqref="I713:I724">
    <cfRule type="expression" dxfId="4895" priority="2935" stopIfTrue="1">
      <formula>$B713=""</formula>
    </cfRule>
  </conditionalFormatting>
  <conditionalFormatting sqref="I713:I724">
    <cfRule type="expression" dxfId="4894" priority="2934" stopIfTrue="1">
      <formula>$B713=""</formula>
    </cfRule>
  </conditionalFormatting>
  <conditionalFormatting sqref="I713:I724">
    <cfRule type="expression" dxfId="4893" priority="2933" stopIfTrue="1">
      <formula>$B713=""</formula>
    </cfRule>
  </conditionalFormatting>
  <conditionalFormatting sqref="I713:I724">
    <cfRule type="expression" dxfId="4892" priority="2932" stopIfTrue="1">
      <formula>$B713=""</formula>
    </cfRule>
  </conditionalFormatting>
  <conditionalFormatting sqref="I713:I724">
    <cfRule type="expression" dxfId="4891" priority="2931" stopIfTrue="1">
      <formula>$B713=""</formula>
    </cfRule>
  </conditionalFormatting>
  <conditionalFormatting sqref="I713:I724">
    <cfRule type="expression" dxfId="4890" priority="2930" stopIfTrue="1">
      <formula>$B713=""</formula>
    </cfRule>
  </conditionalFormatting>
  <conditionalFormatting sqref="I713:I724">
    <cfRule type="expression" dxfId="4889" priority="2929" stopIfTrue="1">
      <formula>$B713=""</formula>
    </cfRule>
  </conditionalFormatting>
  <conditionalFormatting sqref="I713:I724">
    <cfRule type="expression" dxfId="4888" priority="2928" stopIfTrue="1">
      <formula>$B713=""</formula>
    </cfRule>
  </conditionalFormatting>
  <conditionalFormatting sqref="I713:I724">
    <cfRule type="expression" dxfId="4887" priority="2927" stopIfTrue="1">
      <formula>$B713=""</formula>
    </cfRule>
  </conditionalFormatting>
  <conditionalFormatting sqref="I713:I724">
    <cfRule type="expression" dxfId="4886" priority="2926" stopIfTrue="1">
      <formula>$B713=""</formula>
    </cfRule>
  </conditionalFormatting>
  <conditionalFormatting sqref="I713:I724">
    <cfRule type="expression" dxfId="4885" priority="2925" stopIfTrue="1">
      <formula>$B713=""</formula>
    </cfRule>
  </conditionalFormatting>
  <conditionalFormatting sqref="I713:I724">
    <cfRule type="expression" dxfId="4884" priority="2924" stopIfTrue="1">
      <formula>$B713=""</formula>
    </cfRule>
  </conditionalFormatting>
  <conditionalFormatting sqref="I713:I724">
    <cfRule type="expression" dxfId="4883" priority="2923" stopIfTrue="1">
      <formula>$B713=""</formula>
    </cfRule>
  </conditionalFormatting>
  <conditionalFormatting sqref="I713:I724">
    <cfRule type="expression" dxfId="4882" priority="2922" stopIfTrue="1">
      <formula>$B713=""</formula>
    </cfRule>
  </conditionalFormatting>
  <conditionalFormatting sqref="I713:I724">
    <cfRule type="expression" dxfId="4881" priority="2921" stopIfTrue="1">
      <formula>$B713=""</formula>
    </cfRule>
  </conditionalFormatting>
  <conditionalFormatting sqref="I713:I724">
    <cfRule type="expression" dxfId="4880" priority="2920" stopIfTrue="1">
      <formula>$B713=""</formula>
    </cfRule>
  </conditionalFormatting>
  <conditionalFormatting sqref="I713:I724">
    <cfRule type="expression" dxfId="4879" priority="2919" stopIfTrue="1">
      <formula>$B713=""</formula>
    </cfRule>
  </conditionalFormatting>
  <conditionalFormatting sqref="I713:I724">
    <cfRule type="expression" dxfId="4878" priority="2918" stopIfTrue="1">
      <formula>$B713=""</formula>
    </cfRule>
  </conditionalFormatting>
  <conditionalFormatting sqref="I713:I724">
    <cfRule type="expression" dxfId="4877" priority="2917" stopIfTrue="1">
      <formula>$B713=""</formula>
    </cfRule>
  </conditionalFormatting>
  <conditionalFormatting sqref="I713:I724">
    <cfRule type="expression" dxfId="4876" priority="2916" stopIfTrue="1">
      <formula>$B713=""</formula>
    </cfRule>
  </conditionalFormatting>
  <conditionalFormatting sqref="I713:I724">
    <cfRule type="expression" dxfId="4875" priority="2915" stopIfTrue="1">
      <formula>$B713=""</formula>
    </cfRule>
  </conditionalFormatting>
  <conditionalFormatting sqref="I713:I724">
    <cfRule type="expression" dxfId="4874" priority="2914" stopIfTrue="1">
      <formula>$B713=""</formula>
    </cfRule>
  </conditionalFormatting>
  <conditionalFormatting sqref="I713:I724">
    <cfRule type="expression" dxfId="4873" priority="2913" stopIfTrue="1">
      <formula>$B713=""</formula>
    </cfRule>
  </conditionalFormatting>
  <conditionalFormatting sqref="I713:I724">
    <cfRule type="expression" dxfId="4872" priority="2912" stopIfTrue="1">
      <formula>$B713=""</formula>
    </cfRule>
  </conditionalFormatting>
  <conditionalFormatting sqref="I713:I724">
    <cfRule type="expression" dxfId="4871" priority="2911" stopIfTrue="1">
      <formula>$B713=""</formula>
    </cfRule>
  </conditionalFormatting>
  <conditionalFormatting sqref="I713:I724">
    <cfRule type="expression" dxfId="4870" priority="2910" stopIfTrue="1">
      <formula>$B713=""</formula>
    </cfRule>
  </conditionalFormatting>
  <conditionalFormatting sqref="I713:I724">
    <cfRule type="expression" dxfId="4869" priority="2909" stopIfTrue="1">
      <formula>$B713=""</formula>
    </cfRule>
  </conditionalFormatting>
  <conditionalFormatting sqref="I713:I724">
    <cfRule type="expression" dxfId="4868" priority="2908" stopIfTrue="1">
      <formula>$B713=""</formula>
    </cfRule>
  </conditionalFormatting>
  <conditionalFormatting sqref="I713:I724">
    <cfRule type="expression" dxfId="4867" priority="2907" stopIfTrue="1">
      <formula>$B713=""</formula>
    </cfRule>
  </conditionalFormatting>
  <conditionalFormatting sqref="I713:I724">
    <cfRule type="expression" dxfId="4866" priority="2906" stopIfTrue="1">
      <formula>$B713=""</formula>
    </cfRule>
  </conditionalFormatting>
  <conditionalFormatting sqref="I713:I724">
    <cfRule type="expression" dxfId="4865" priority="2905" stopIfTrue="1">
      <formula>$B713=""</formula>
    </cfRule>
  </conditionalFormatting>
  <conditionalFormatting sqref="I713:I724">
    <cfRule type="expression" dxfId="4864" priority="2904" stopIfTrue="1">
      <formula>$B713=""</formula>
    </cfRule>
  </conditionalFormatting>
  <conditionalFormatting sqref="I713:I724">
    <cfRule type="expression" dxfId="4863" priority="2903" stopIfTrue="1">
      <formula>$B713=""</formula>
    </cfRule>
  </conditionalFormatting>
  <conditionalFormatting sqref="I713:I724">
    <cfRule type="expression" dxfId="4862" priority="2902" stopIfTrue="1">
      <formula>$B713=""</formula>
    </cfRule>
  </conditionalFormatting>
  <conditionalFormatting sqref="I713:I724">
    <cfRule type="expression" dxfId="4861" priority="2901" stopIfTrue="1">
      <formula>$B713=""</formula>
    </cfRule>
  </conditionalFormatting>
  <conditionalFormatting sqref="I713:I724">
    <cfRule type="expression" dxfId="4860" priority="2900" stopIfTrue="1">
      <formula>$B713=""</formula>
    </cfRule>
  </conditionalFormatting>
  <conditionalFormatting sqref="I713:I724">
    <cfRule type="expression" dxfId="4859" priority="2899" stopIfTrue="1">
      <formula>$B713=""</formula>
    </cfRule>
  </conditionalFormatting>
  <conditionalFormatting sqref="I713:I724">
    <cfRule type="expression" dxfId="4858" priority="2898" stopIfTrue="1">
      <formula>$B713=""</formula>
    </cfRule>
  </conditionalFormatting>
  <conditionalFormatting sqref="I713:I724">
    <cfRule type="expression" dxfId="4857" priority="2897" stopIfTrue="1">
      <formula>$B713=""</formula>
    </cfRule>
  </conditionalFormatting>
  <conditionalFormatting sqref="I713:I724">
    <cfRule type="expression" dxfId="4856" priority="2896" stopIfTrue="1">
      <formula>$B713=""</formula>
    </cfRule>
  </conditionalFormatting>
  <conditionalFormatting sqref="I713:I724">
    <cfRule type="expression" dxfId="4855" priority="2895" stopIfTrue="1">
      <formula>$B713=""</formula>
    </cfRule>
  </conditionalFormatting>
  <conditionalFormatting sqref="I713:I724">
    <cfRule type="expression" dxfId="4854" priority="2894" stopIfTrue="1">
      <formula>$B713=""</formula>
    </cfRule>
  </conditionalFormatting>
  <conditionalFormatting sqref="I713:I724">
    <cfRule type="expression" dxfId="4853" priority="2893" stopIfTrue="1">
      <formula>$B713=""</formula>
    </cfRule>
  </conditionalFormatting>
  <conditionalFormatting sqref="I713:I724">
    <cfRule type="expression" dxfId="4852" priority="2892" stopIfTrue="1">
      <formula>$B713=""</formula>
    </cfRule>
  </conditionalFormatting>
  <conditionalFormatting sqref="I713:I724">
    <cfRule type="expression" dxfId="4851" priority="2891" stopIfTrue="1">
      <formula>$B713=""</formula>
    </cfRule>
  </conditionalFormatting>
  <conditionalFormatting sqref="I713:I724">
    <cfRule type="expression" dxfId="4850" priority="2890" stopIfTrue="1">
      <formula>$B713=""</formula>
    </cfRule>
  </conditionalFormatting>
  <conditionalFormatting sqref="I713:I724">
    <cfRule type="expression" dxfId="4849" priority="2889" stopIfTrue="1">
      <formula>$B713=""</formula>
    </cfRule>
  </conditionalFormatting>
  <conditionalFormatting sqref="I713:I724">
    <cfRule type="expression" dxfId="4848" priority="2888" stopIfTrue="1">
      <formula>$B713=""</formula>
    </cfRule>
  </conditionalFormatting>
  <conditionalFormatting sqref="I713:I724">
    <cfRule type="expression" dxfId="4847" priority="2887" stopIfTrue="1">
      <formula>$B713=""</formula>
    </cfRule>
  </conditionalFormatting>
  <conditionalFormatting sqref="I713:I724">
    <cfRule type="expression" dxfId="4846" priority="2886" stopIfTrue="1">
      <formula>$B713=""</formula>
    </cfRule>
  </conditionalFormatting>
  <conditionalFormatting sqref="I713:I724">
    <cfRule type="expression" dxfId="4845" priority="2885" stopIfTrue="1">
      <formula>$B713=""</formula>
    </cfRule>
  </conditionalFormatting>
  <conditionalFormatting sqref="I713:I724">
    <cfRule type="expression" dxfId="4844" priority="2884" stopIfTrue="1">
      <formula>$B713=""</formula>
    </cfRule>
  </conditionalFormatting>
  <conditionalFormatting sqref="I713:I724">
    <cfRule type="expression" dxfId="4843" priority="2883" stopIfTrue="1">
      <formula>$B713=""</formula>
    </cfRule>
  </conditionalFormatting>
  <conditionalFormatting sqref="I713:I724">
    <cfRule type="expression" dxfId="4842" priority="2882" stopIfTrue="1">
      <formula>$B713=""</formula>
    </cfRule>
  </conditionalFormatting>
  <conditionalFormatting sqref="I713:I724">
    <cfRule type="expression" dxfId="4841" priority="2881" stopIfTrue="1">
      <formula>$B713=""</formula>
    </cfRule>
  </conditionalFormatting>
  <conditionalFormatting sqref="I713:I724">
    <cfRule type="expression" dxfId="4840" priority="2880" stopIfTrue="1">
      <formula>$B713=""</formula>
    </cfRule>
  </conditionalFormatting>
  <conditionalFormatting sqref="I713:I724">
    <cfRule type="expression" dxfId="4839" priority="2879" stopIfTrue="1">
      <formula>$B713=""</formula>
    </cfRule>
  </conditionalFormatting>
  <conditionalFormatting sqref="I713:I724">
    <cfRule type="expression" dxfId="4838" priority="2878" stopIfTrue="1">
      <formula>$B713=""</formula>
    </cfRule>
  </conditionalFormatting>
  <conditionalFormatting sqref="I713:I724">
    <cfRule type="expression" dxfId="4837" priority="2877" stopIfTrue="1">
      <formula>$B713=""</formula>
    </cfRule>
  </conditionalFormatting>
  <conditionalFormatting sqref="I713:I724">
    <cfRule type="expression" dxfId="4836" priority="2876" stopIfTrue="1">
      <formula>$B713=""</formula>
    </cfRule>
  </conditionalFormatting>
  <conditionalFormatting sqref="I713:I724">
    <cfRule type="expression" dxfId="4835" priority="2875" stopIfTrue="1">
      <formula>$B713=""</formula>
    </cfRule>
  </conditionalFormatting>
  <conditionalFormatting sqref="I713:I724">
    <cfRule type="expression" dxfId="4834" priority="2874" stopIfTrue="1">
      <formula>$B713=""</formula>
    </cfRule>
  </conditionalFormatting>
  <conditionalFormatting sqref="I713:I724">
    <cfRule type="expression" dxfId="4833" priority="2873" stopIfTrue="1">
      <formula>$B713=""</formula>
    </cfRule>
  </conditionalFormatting>
  <conditionalFormatting sqref="I713:I724">
    <cfRule type="expression" dxfId="4832" priority="2872" stopIfTrue="1">
      <formula>$B713=""</formula>
    </cfRule>
  </conditionalFormatting>
  <conditionalFormatting sqref="I713:I724">
    <cfRule type="expression" dxfId="4831" priority="2871" stopIfTrue="1">
      <formula>$B713=""</formula>
    </cfRule>
  </conditionalFormatting>
  <conditionalFormatting sqref="I713:I724">
    <cfRule type="expression" dxfId="4830" priority="2870" stopIfTrue="1">
      <formula>$B713=""</formula>
    </cfRule>
  </conditionalFormatting>
  <conditionalFormatting sqref="I713:I724">
    <cfRule type="expression" dxfId="4829" priority="2869" stopIfTrue="1">
      <formula>$B713=""</formula>
    </cfRule>
  </conditionalFormatting>
  <conditionalFormatting sqref="I713:I724">
    <cfRule type="expression" dxfId="4828" priority="2868" stopIfTrue="1">
      <formula>$B713=""</formula>
    </cfRule>
  </conditionalFormatting>
  <conditionalFormatting sqref="I713:I724">
    <cfRule type="expression" dxfId="4827" priority="2867" stopIfTrue="1">
      <formula>$B713=""</formula>
    </cfRule>
  </conditionalFormatting>
  <conditionalFormatting sqref="I713:I724">
    <cfRule type="expression" dxfId="4826" priority="2866" stopIfTrue="1">
      <formula>$B713=""</formula>
    </cfRule>
  </conditionalFormatting>
  <conditionalFormatting sqref="I713:I724">
    <cfRule type="expression" dxfId="4825" priority="2865" stopIfTrue="1">
      <formula>$B713=""</formula>
    </cfRule>
  </conditionalFormatting>
  <conditionalFormatting sqref="I713:I724">
    <cfRule type="expression" dxfId="4824" priority="2864" stopIfTrue="1">
      <formula>$B713=""</formula>
    </cfRule>
  </conditionalFormatting>
  <conditionalFormatting sqref="I713:I724">
    <cfRule type="expression" dxfId="4823" priority="2863" stopIfTrue="1">
      <formula>$B713=""</formula>
    </cfRule>
  </conditionalFormatting>
  <conditionalFormatting sqref="I713:I724">
    <cfRule type="expression" dxfId="4822" priority="2862" stopIfTrue="1">
      <formula>$B713=""</formula>
    </cfRule>
  </conditionalFormatting>
  <conditionalFormatting sqref="I713:I724">
    <cfRule type="expression" dxfId="4821" priority="2861" stopIfTrue="1">
      <formula>$B713=""</formula>
    </cfRule>
  </conditionalFormatting>
  <conditionalFormatting sqref="I713:I724">
    <cfRule type="expression" dxfId="4820" priority="2860" stopIfTrue="1">
      <formula>$B713=""</formula>
    </cfRule>
  </conditionalFormatting>
  <conditionalFormatting sqref="I713:I724">
    <cfRule type="expression" dxfId="4819" priority="2859" stopIfTrue="1">
      <formula>$B713=""</formula>
    </cfRule>
  </conditionalFormatting>
  <conditionalFormatting sqref="I713:I724">
    <cfRule type="expression" dxfId="4818" priority="2858" stopIfTrue="1">
      <formula>$B713=""</formula>
    </cfRule>
  </conditionalFormatting>
  <conditionalFormatting sqref="I713:I724">
    <cfRule type="expression" dxfId="4817" priority="2857" stopIfTrue="1">
      <formula>$B713=""</formula>
    </cfRule>
  </conditionalFormatting>
  <conditionalFormatting sqref="I713:I724">
    <cfRule type="expression" dxfId="4816" priority="2856" stopIfTrue="1">
      <formula>$B713=""</formula>
    </cfRule>
  </conditionalFormatting>
  <conditionalFormatting sqref="I713:I724">
    <cfRule type="expression" dxfId="4815" priority="2855" stopIfTrue="1">
      <formula>$B713=""</formula>
    </cfRule>
  </conditionalFormatting>
  <conditionalFormatting sqref="I713:I724">
    <cfRule type="expression" dxfId="4814" priority="2854" stopIfTrue="1">
      <formula>$B713=""</formula>
    </cfRule>
  </conditionalFormatting>
  <conditionalFormatting sqref="I713:I724">
    <cfRule type="expression" dxfId="4813" priority="2853" stopIfTrue="1">
      <formula>$B713=""</formula>
    </cfRule>
  </conditionalFormatting>
  <conditionalFormatting sqref="I713:I724">
    <cfRule type="expression" dxfId="4812" priority="2852" stopIfTrue="1">
      <formula>$B713=""</formula>
    </cfRule>
  </conditionalFormatting>
  <conditionalFormatting sqref="I713:I724">
    <cfRule type="expression" dxfId="4811" priority="2851" stopIfTrue="1">
      <formula>$B713=""</formula>
    </cfRule>
  </conditionalFormatting>
  <conditionalFormatting sqref="I713:I724">
    <cfRule type="expression" dxfId="4810" priority="2850" stopIfTrue="1">
      <formula>$B713=""</formula>
    </cfRule>
  </conditionalFormatting>
  <conditionalFormatting sqref="I713:I724">
    <cfRule type="expression" dxfId="4809" priority="2849" stopIfTrue="1">
      <formula>$B713=""</formula>
    </cfRule>
  </conditionalFormatting>
  <conditionalFormatting sqref="I713:I724">
    <cfRule type="expression" dxfId="4808" priority="2848" stopIfTrue="1">
      <formula>$B713=""</formula>
    </cfRule>
  </conditionalFormatting>
  <conditionalFormatting sqref="I713:I724">
    <cfRule type="expression" dxfId="4807" priority="2847" stopIfTrue="1">
      <formula>$B713=""</formula>
    </cfRule>
  </conditionalFormatting>
  <conditionalFormatting sqref="I713:I724">
    <cfRule type="expression" dxfId="4806" priority="2846" stopIfTrue="1">
      <formula>$B713=""</formula>
    </cfRule>
  </conditionalFormatting>
  <conditionalFormatting sqref="I713:I724">
    <cfRule type="expression" dxfId="4805" priority="2845" stopIfTrue="1">
      <formula>$B713=""</formula>
    </cfRule>
  </conditionalFormatting>
  <conditionalFormatting sqref="I713:I724">
    <cfRule type="expression" dxfId="4804" priority="2844" stopIfTrue="1">
      <formula>$B713=""</formula>
    </cfRule>
  </conditionalFormatting>
  <conditionalFormatting sqref="I713:I724">
    <cfRule type="expression" dxfId="4803" priority="2843" stopIfTrue="1">
      <formula>$B713=""</formula>
    </cfRule>
  </conditionalFormatting>
  <conditionalFormatting sqref="I713:I724">
    <cfRule type="expression" dxfId="4802" priority="2842" stopIfTrue="1">
      <formula>$B713=""</formula>
    </cfRule>
  </conditionalFormatting>
  <conditionalFormatting sqref="I713:I724">
    <cfRule type="expression" dxfId="4801" priority="2841" stopIfTrue="1">
      <formula>$B713=""</formula>
    </cfRule>
  </conditionalFormatting>
  <conditionalFormatting sqref="I713:I724">
    <cfRule type="expression" dxfId="4800" priority="2840" stopIfTrue="1">
      <formula>$B713=""</formula>
    </cfRule>
  </conditionalFormatting>
  <conditionalFormatting sqref="I713:I724">
    <cfRule type="expression" dxfId="4799" priority="2839" stopIfTrue="1">
      <formula>$B713=""</formula>
    </cfRule>
  </conditionalFormatting>
  <conditionalFormatting sqref="I713:I724">
    <cfRule type="expression" dxfId="4798" priority="2838" stopIfTrue="1">
      <formula>$B713=""</formula>
    </cfRule>
  </conditionalFormatting>
  <conditionalFormatting sqref="I713:I724">
    <cfRule type="expression" dxfId="4797" priority="2837" stopIfTrue="1">
      <formula>$B713=""</formula>
    </cfRule>
  </conditionalFormatting>
  <conditionalFormatting sqref="I713:I724">
    <cfRule type="expression" dxfId="4796" priority="2836" stopIfTrue="1">
      <formula>$B713=""</formula>
    </cfRule>
  </conditionalFormatting>
  <conditionalFormatting sqref="I713:I724">
    <cfRule type="expression" dxfId="4795" priority="2835" stopIfTrue="1">
      <formula>$B713=""</formula>
    </cfRule>
  </conditionalFormatting>
  <conditionalFormatting sqref="I713:I724">
    <cfRule type="expression" dxfId="4794" priority="2834" stopIfTrue="1">
      <formula>$B713=""</formula>
    </cfRule>
  </conditionalFormatting>
  <conditionalFormatting sqref="I713:I724">
    <cfRule type="expression" dxfId="4793" priority="2833" stopIfTrue="1">
      <formula>$B713=""</formula>
    </cfRule>
  </conditionalFormatting>
  <conditionalFormatting sqref="I713:I724">
    <cfRule type="expression" dxfId="4792" priority="2832" stopIfTrue="1">
      <formula>$B713=""</formula>
    </cfRule>
  </conditionalFormatting>
  <conditionalFormatting sqref="I713:I724">
    <cfRule type="expression" dxfId="4791" priority="2831" stopIfTrue="1">
      <formula>$B713=""</formula>
    </cfRule>
  </conditionalFormatting>
  <conditionalFormatting sqref="I713:I724">
    <cfRule type="expression" dxfId="4790" priority="2830" stopIfTrue="1">
      <formula>$B713=""</formula>
    </cfRule>
  </conditionalFormatting>
  <conditionalFormatting sqref="I713:I724">
    <cfRule type="expression" dxfId="4789" priority="2829" stopIfTrue="1">
      <formula>$B713=""</formula>
    </cfRule>
  </conditionalFormatting>
  <conditionalFormatting sqref="I713:I724">
    <cfRule type="expression" dxfId="4788" priority="2828" stopIfTrue="1">
      <formula>$B713=""</formula>
    </cfRule>
  </conditionalFormatting>
  <conditionalFormatting sqref="I713:I724">
    <cfRule type="expression" dxfId="4787" priority="2827" stopIfTrue="1">
      <formula>$B713=""</formula>
    </cfRule>
  </conditionalFormatting>
  <conditionalFormatting sqref="I713:I724">
    <cfRule type="expression" dxfId="4786" priority="2826" stopIfTrue="1">
      <formula>$B713=""</formula>
    </cfRule>
  </conditionalFormatting>
  <conditionalFormatting sqref="I713:I724">
    <cfRule type="expression" dxfId="4785" priority="2825" stopIfTrue="1">
      <formula>$B713=""</formula>
    </cfRule>
  </conditionalFormatting>
  <conditionalFormatting sqref="I713:I724">
    <cfRule type="expression" dxfId="4784" priority="2824" stopIfTrue="1">
      <formula>$B713=""</formula>
    </cfRule>
  </conditionalFormatting>
  <conditionalFormatting sqref="I713:I724">
    <cfRule type="expression" dxfId="4783" priority="2823" stopIfTrue="1">
      <formula>$B713=""</formula>
    </cfRule>
  </conditionalFormatting>
  <conditionalFormatting sqref="I713:I724">
    <cfRule type="expression" dxfId="4782" priority="2822" stopIfTrue="1">
      <formula>$B713=""</formula>
    </cfRule>
  </conditionalFormatting>
  <conditionalFormatting sqref="I713:I724">
    <cfRule type="expression" dxfId="4781" priority="2821" stopIfTrue="1">
      <formula>$B713=""</formula>
    </cfRule>
  </conditionalFormatting>
  <conditionalFormatting sqref="I713:I724">
    <cfRule type="expression" dxfId="4780" priority="2820" stopIfTrue="1">
      <formula>$B713=""</formula>
    </cfRule>
  </conditionalFormatting>
  <conditionalFormatting sqref="I713:I724">
    <cfRule type="expression" dxfId="4779" priority="2819" stopIfTrue="1">
      <formula>$B713=""</formula>
    </cfRule>
  </conditionalFormatting>
  <conditionalFormatting sqref="I713:I724">
    <cfRule type="expression" dxfId="4778" priority="2818" stopIfTrue="1">
      <formula>$B713=""</formula>
    </cfRule>
  </conditionalFormatting>
  <conditionalFormatting sqref="I713:I724">
    <cfRule type="expression" dxfId="4777" priority="2817" stopIfTrue="1">
      <formula>$B713=""</formula>
    </cfRule>
  </conditionalFormatting>
  <conditionalFormatting sqref="I713:I724">
    <cfRule type="expression" dxfId="4776" priority="2816" stopIfTrue="1">
      <formula>$B713=""</formula>
    </cfRule>
  </conditionalFormatting>
  <conditionalFormatting sqref="I713:I724">
    <cfRule type="expression" dxfId="4775" priority="2815" stopIfTrue="1">
      <formula>$B713=""</formula>
    </cfRule>
  </conditionalFormatting>
  <conditionalFormatting sqref="I713:I724">
    <cfRule type="expression" dxfId="4774" priority="2814" stopIfTrue="1">
      <formula>$B713=""</formula>
    </cfRule>
  </conditionalFormatting>
  <conditionalFormatting sqref="I713:I724">
    <cfRule type="expression" dxfId="4773" priority="2813" stopIfTrue="1">
      <formula>$B713=""</formula>
    </cfRule>
  </conditionalFormatting>
  <conditionalFormatting sqref="I713:I724">
    <cfRule type="expression" dxfId="4772" priority="2812" stopIfTrue="1">
      <formula>$B713=""</formula>
    </cfRule>
  </conditionalFormatting>
  <conditionalFormatting sqref="I713:I724">
    <cfRule type="expression" dxfId="4771" priority="2811" stopIfTrue="1">
      <formula>$B713=""</formula>
    </cfRule>
  </conditionalFormatting>
  <conditionalFormatting sqref="I713:I724">
    <cfRule type="expression" dxfId="4770" priority="2810" stopIfTrue="1">
      <formula>$B713=""</formula>
    </cfRule>
  </conditionalFormatting>
  <conditionalFormatting sqref="I713:I724">
    <cfRule type="expression" dxfId="4769" priority="2809" stopIfTrue="1">
      <formula>$B713=""</formula>
    </cfRule>
  </conditionalFormatting>
  <conditionalFormatting sqref="I713:I724">
    <cfRule type="expression" dxfId="4768" priority="2808" stopIfTrue="1">
      <formula>$B713=""</formula>
    </cfRule>
  </conditionalFormatting>
  <conditionalFormatting sqref="I713:I724">
    <cfRule type="expression" dxfId="4767" priority="2807" stopIfTrue="1">
      <formula>$B713=""</formula>
    </cfRule>
  </conditionalFormatting>
  <conditionalFormatting sqref="I713:I724">
    <cfRule type="expression" dxfId="4766" priority="2806" stopIfTrue="1">
      <formula>$B713=""</formula>
    </cfRule>
  </conditionalFormatting>
  <conditionalFormatting sqref="I713:I724">
    <cfRule type="expression" dxfId="4765" priority="2805" stopIfTrue="1">
      <formula>$B713=""</formula>
    </cfRule>
  </conditionalFormatting>
  <conditionalFormatting sqref="I713:I724">
    <cfRule type="expression" dxfId="4764" priority="2804" stopIfTrue="1">
      <formula>$B713=""</formula>
    </cfRule>
  </conditionalFormatting>
  <conditionalFormatting sqref="I713:I724">
    <cfRule type="expression" dxfId="4763" priority="2803" stopIfTrue="1">
      <formula>$B713=""</formula>
    </cfRule>
  </conditionalFormatting>
  <conditionalFormatting sqref="I713:I724">
    <cfRule type="expression" dxfId="4762" priority="2802" stopIfTrue="1">
      <formula>$B713=""</formula>
    </cfRule>
  </conditionalFormatting>
  <conditionalFormatting sqref="I713:I724">
    <cfRule type="expression" dxfId="4761" priority="2801" stopIfTrue="1">
      <formula>$B713=""</formula>
    </cfRule>
  </conditionalFormatting>
  <conditionalFormatting sqref="I713:I724">
    <cfRule type="expression" dxfId="4760" priority="2800" stopIfTrue="1">
      <formula>$B713=""</formula>
    </cfRule>
  </conditionalFormatting>
  <conditionalFormatting sqref="I713:I724">
    <cfRule type="expression" dxfId="4759" priority="2799" stopIfTrue="1">
      <formula>$B713=""</formula>
    </cfRule>
  </conditionalFormatting>
  <conditionalFormatting sqref="I713:I724">
    <cfRule type="expression" dxfId="4758" priority="2798" stopIfTrue="1">
      <formula>$B713=""</formula>
    </cfRule>
  </conditionalFormatting>
  <conditionalFormatting sqref="I713:I724">
    <cfRule type="expression" dxfId="4757" priority="2797" stopIfTrue="1">
      <formula>$B713=""</formula>
    </cfRule>
  </conditionalFormatting>
  <conditionalFormatting sqref="I713:I724">
    <cfRule type="expression" dxfId="4756" priority="2796" stopIfTrue="1">
      <formula>$B713=""</formula>
    </cfRule>
  </conditionalFormatting>
  <conditionalFormatting sqref="I713:I724">
    <cfRule type="expression" dxfId="4755" priority="2795" stopIfTrue="1">
      <formula>$B713=""</formula>
    </cfRule>
  </conditionalFormatting>
  <conditionalFormatting sqref="I713:I724">
    <cfRule type="expression" dxfId="4754" priority="2794" stopIfTrue="1">
      <formula>$B713=""</formula>
    </cfRule>
  </conditionalFormatting>
  <conditionalFormatting sqref="I713:I724">
    <cfRule type="expression" dxfId="4753" priority="2793" stopIfTrue="1">
      <formula>$B713=""</formula>
    </cfRule>
  </conditionalFormatting>
  <conditionalFormatting sqref="I713:I724">
    <cfRule type="expression" dxfId="4752" priority="2792" stopIfTrue="1">
      <formula>$B713=""</formula>
    </cfRule>
  </conditionalFormatting>
  <conditionalFormatting sqref="I713:I724">
    <cfRule type="expression" dxfId="4751" priority="2791" stopIfTrue="1">
      <formula>$B713=""</formula>
    </cfRule>
  </conditionalFormatting>
  <conditionalFormatting sqref="I713:I724">
    <cfRule type="expression" dxfId="4750" priority="2790" stopIfTrue="1">
      <formula>$B713=""</formula>
    </cfRule>
  </conditionalFormatting>
  <conditionalFormatting sqref="I713:I724">
    <cfRule type="expression" dxfId="4749" priority="2789" stopIfTrue="1">
      <formula>$B713=""</formula>
    </cfRule>
  </conditionalFormatting>
  <conditionalFormatting sqref="I713:I724">
    <cfRule type="expression" dxfId="4748" priority="2788" stopIfTrue="1">
      <formula>$B713=""</formula>
    </cfRule>
  </conditionalFormatting>
  <conditionalFormatting sqref="I713:I724">
    <cfRule type="expression" dxfId="4747" priority="2787" stopIfTrue="1">
      <formula>$B713=""</formula>
    </cfRule>
  </conditionalFormatting>
  <conditionalFormatting sqref="I713:I724">
    <cfRule type="expression" dxfId="4746" priority="2786" stopIfTrue="1">
      <formula>$B713=""</formula>
    </cfRule>
  </conditionalFormatting>
  <conditionalFormatting sqref="I713:I724">
    <cfRule type="expression" dxfId="4745" priority="2785" stopIfTrue="1">
      <formula>$B713=""</formula>
    </cfRule>
  </conditionalFormatting>
  <conditionalFormatting sqref="I713:I724">
    <cfRule type="expression" dxfId="4744" priority="2784" stopIfTrue="1">
      <formula>$B713=""</formula>
    </cfRule>
  </conditionalFormatting>
  <conditionalFormatting sqref="I713:I724">
    <cfRule type="expression" dxfId="4743" priority="2783" stopIfTrue="1">
      <formula>$B713=""</formula>
    </cfRule>
  </conditionalFormatting>
  <conditionalFormatting sqref="I713:I724">
    <cfRule type="expression" dxfId="4742" priority="2782" stopIfTrue="1">
      <formula>$B713=""</formula>
    </cfRule>
  </conditionalFormatting>
  <conditionalFormatting sqref="I713:I724">
    <cfRule type="expression" dxfId="4741" priority="2781" stopIfTrue="1">
      <formula>$B713=""</formula>
    </cfRule>
  </conditionalFormatting>
  <conditionalFormatting sqref="I713:I724">
    <cfRule type="expression" dxfId="4740" priority="2780" stopIfTrue="1">
      <formula>$B713=""</formula>
    </cfRule>
  </conditionalFormatting>
  <conditionalFormatting sqref="I713:I724">
    <cfRule type="expression" dxfId="4739" priority="2779" stopIfTrue="1">
      <formula>$B713=""</formula>
    </cfRule>
  </conditionalFormatting>
  <conditionalFormatting sqref="I713:I724">
    <cfRule type="expression" dxfId="4738" priority="2778" stopIfTrue="1">
      <formula>$B713=""</formula>
    </cfRule>
  </conditionalFormatting>
  <conditionalFormatting sqref="I713:I724">
    <cfRule type="expression" dxfId="4737" priority="2777" stopIfTrue="1">
      <formula>$B713=""</formula>
    </cfRule>
  </conditionalFormatting>
  <conditionalFormatting sqref="I713:I724">
    <cfRule type="expression" dxfId="4736" priority="2776" stopIfTrue="1">
      <formula>$B713=""</formula>
    </cfRule>
  </conditionalFormatting>
  <conditionalFormatting sqref="I713:I724">
    <cfRule type="expression" dxfId="4735" priority="2775" stopIfTrue="1">
      <formula>$B713=""</formula>
    </cfRule>
  </conditionalFormatting>
  <conditionalFormatting sqref="I713:I724">
    <cfRule type="expression" dxfId="4734" priority="2774" stopIfTrue="1">
      <formula>$B713=""</formula>
    </cfRule>
  </conditionalFormatting>
  <conditionalFormatting sqref="I713:I724">
    <cfRule type="expression" dxfId="4733" priority="2773" stopIfTrue="1">
      <formula>$B713=""</formula>
    </cfRule>
  </conditionalFormatting>
  <conditionalFormatting sqref="I713:I724">
    <cfRule type="expression" dxfId="4732" priority="2772" stopIfTrue="1">
      <formula>$B713=""</formula>
    </cfRule>
  </conditionalFormatting>
  <conditionalFormatting sqref="I713:I724">
    <cfRule type="expression" dxfId="4731" priority="2771" stopIfTrue="1">
      <formula>$B713=""</formula>
    </cfRule>
  </conditionalFormatting>
  <conditionalFormatting sqref="I713:I724">
    <cfRule type="expression" dxfId="4730" priority="2770" stopIfTrue="1">
      <formula>$B713=""</formula>
    </cfRule>
  </conditionalFormatting>
  <conditionalFormatting sqref="I713:I724">
    <cfRule type="expression" dxfId="4729" priority="2769" stopIfTrue="1">
      <formula>$B713=""</formula>
    </cfRule>
  </conditionalFormatting>
  <conditionalFormatting sqref="I713:I724">
    <cfRule type="expression" dxfId="4728" priority="2768" stopIfTrue="1">
      <formula>$B713=""</formula>
    </cfRule>
  </conditionalFormatting>
  <conditionalFormatting sqref="I713:I724">
    <cfRule type="expression" dxfId="4727" priority="2767" stopIfTrue="1">
      <formula>$B713=""</formula>
    </cfRule>
  </conditionalFormatting>
  <conditionalFormatting sqref="I713:I724">
    <cfRule type="expression" dxfId="4726" priority="2766" stopIfTrue="1">
      <formula>$B713=""</formula>
    </cfRule>
  </conditionalFormatting>
  <conditionalFormatting sqref="I713:I724">
    <cfRule type="expression" dxfId="4725" priority="2765" stopIfTrue="1">
      <formula>$B713=""</formula>
    </cfRule>
  </conditionalFormatting>
  <conditionalFormatting sqref="I713:I724">
    <cfRule type="expression" dxfId="4724" priority="2764" stopIfTrue="1">
      <formula>$B713=""</formula>
    </cfRule>
  </conditionalFormatting>
  <conditionalFormatting sqref="I713:I724">
    <cfRule type="expression" dxfId="4723" priority="2763" stopIfTrue="1">
      <formula>$B713=""</formula>
    </cfRule>
  </conditionalFormatting>
  <conditionalFormatting sqref="I713:I724">
    <cfRule type="expression" dxfId="4722" priority="2762" stopIfTrue="1">
      <formula>$B713=""</formula>
    </cfRule>
  </conditionalFormatting>
  <conditionalFormatting sqref="I713:I724">
    <cfRule type="expression" dxfId="4721" priority="2761" stopIfTrue="1">
      <formula>$B713=""</formula>
    </cfRule>
  </conditionalFormatting>
  <conditionalFormatting sqref="I713:I724">
    <cfRule type="expression" dxfId="4720" priority="2760" stopIfTrue="1">
      <formula>$B713=""</formula>
    </cfRule>
  </conditionalFormatting>
  <conditionalFormatting sqref="I713:I724">
    <cfRule type="expression" dxfId="4719" priority="2759" stopIfTrue="1">
      <formula>$B713=""</formula>
    </cfRule>
  </conditionalFormatting>
  <conditionalFormatting sqref="I713:I724">
    <cfRule type="expression" dxfId="4718" priority="2758" stopIfTrue="1">
      <formula>$B713=""</formula>
    </cfRule>
  </conditionalFormatting>
  <conditionalFormatting sqref="I713:I724">
    <cfRule type="expression" dxfId="4717" priority="2757" stopIfTrue="1">
      <formula>$B713=""</formula>
    </cfRule>
  </conditionalFormatting>
  <conditionalFormatting sqref="I713:I724">
    <cfRule type="expression" dxfId="4716" priority="2756" stopIfTrue="1">
      <formula>$B713=""</formula>
    </cfRule>
  </conditionalFormatting>
  <conditionalFormatting sqref="I713:I724">
    <cfRule type="expression" dxfId="4715" priority="2755" stopIfTrue="1">
      <formula>$B713=""</formula>
    </cfRule>
  </conditionalFormatting>
  <conditionalFormatting sqref="I713:I724">
    <cfRule type="expression" dxfId="4714" priority="2754" stopIfTrue="1">
      <formula>$B713=""</formula>
    </cfRule>
  </conditionalFormatting>
  <conditionalFormatting sqref="I713:I724">
    <cfRule type="expression" dxfId="4713" priority="2753" stopIfTrue="1">
      <formula>$B713=""</formula>
    </cfRule>
  </conditionalFormatting>
  <conditionalFormatting sqref="I713:I724">
    <cfRule type="expression" dxfId="4712" priority="2752" stopIfTrue="1">
      <formula>$B713=""</formula>
    </cfRule>
  </conditionalFormatting>
  <conditionalFormatting sqref="I713:I724">
    <cfRule type="expression" dxfId="4711" priority="2751" stopIfTrue="1">
      <formula>$B713=""</formula>
    </cfRule>
  </conditionalFormatting>
  <conditionalFormatting sqref="I713:I724">
    <cfRule type="expression" dxfId="4710" priority="2750" stopIfTrue="1">
      <formula>$B713=""</formula>
    </cfRule>
  </conditionalFormatting>
  <conditionalFormatting sqref="I713:I724">
    <cfRule type="expression" dxfId="4709" priority="2749" stopIfTrue="1">
      <formula>$B713=""</formula>
    </cfRule>
  </conditionalFormatting>
  <conditionalFormatting sqref="I713:I724">
    <cfRule type="expression" dxfId="4708" priority="2748" stopIfTrue="1">
      <formula>$B713=""</formula>
    </cfRule>
  </conditionalFormatting>
  <conditionalFormatting sqref="I713:I724">
    <cfRule type="expression" dxfId="4707" priority="2747" stopIfTrue="1">
      <formula>$B713=""</formula>
    </cfRule>
  </conditionalFormatting>
  <conditionalFormatting sqref="I713:I724">
    <cfRule type="expression" dxfId="4706" priority="2746" stopIfTrue="1">
      <formula>$B713=""</formula>
    </cfRule>
  </conditionalFormatting>
  <conditionalFormatting sqref="I713:I724">
    <cfRule type="expression" dxfId="4705" priority="2745" stopIfTrue="1">
      <formula>$B713=""</formula>
    </cfRule>
  </conditionalFormatting>
  <conditionalFormatting sqref="I713:I724">
    <cfRule type="expression" dxfId="4704" priority="2744" stopIfTrue="1">
      <formula>$B713=""</formula>
    </cfRule>
  </conditionalFormatting>
  <conditionalFormatting sqref="I713:I724">
    <cfRule type="expression" dxfId="4703" priority="2743" stopIfTrue="1">
      <formula>$B713=""</formula>
    </cfRule>
  </conditionalFormatting>
  <conditionalFormatting sqref="I713:I724">
    <cfRule type="expression" dxfId="4702" priority="2742" stopIfTrue="1">
      <formula>$B713=""</formula>
    </cfRule>
  </conditionalFormatting>
  <conditionalFormatting sqref="I713:I724">
    <cfRule type="expression" dxfId="4701" priority="2741" stopIfTrue="1">
      <formula>$B713=""</formula>
    </cfRule>
  </conditionalFormatting>
  <conditionalFormatting sqref="I713:I724">
    <cfRule type="expression" dxfId="4700" priority="2740" stopIfTrue="1">
      <formula>$B713=""</formula>
    </cfRule>
  </conditionalFormatting>
  <conditionalFormatting sqref="I725:I728">
    <cfRule type="expression" dxfId="4699" priority="2739" stopIfTrue="1">
      <formula>$B725=""</formula>
    </cfRule>
  </conditionalFormatting>
  <conditionalFormatting sqref="I725:I728">
    <cfRule type="expression" dxfId="4698" priority="2738" stopIfTrue="1">
      <formula>$B725=""</formula>
    </cfRule>
  </conditionalFormatting>
  <conditionalFormatting sqref="I725:I728">
    <cfRule type="expression" dxfId="4697" priority="2737" stopIfTrue="1">
      <formula>$B725=""</formula>
    </cfRule>
  </conditionalFormatting>
  <conditionalFormatting sqref="I725:I728">
    <cfRule type="expression" dxfId="4696" priority="2736" stopIfTrue="1">
      <formula>$B725=""</formula>
    </cfRule>
  </conditionalFormatting>
  <conditionalFormatting sqref="I725:I728">
    <cfRule type="expression" dxfId="4695" priority="2735" stopIfTrue="1">
      <formula>$B725=""</formula>
    </cfRule>
  </conditionalFormatting>
  <conditionalFormatting sqref="I725:I728">
    <cfRule type="expression" dxfId="4694" priority="2734" stopIfTrue="1">
      <formula>$B725=""</formula>
    </cfRule>
  </conditionalFormatting>
  <conditionalFormatting sqref="I725:I728">
    <cfRule type="expression" dxfId="4693" priority="2733" stopIfTrue="1">
      <formula>$B725=""</formula>
    </cfRule>
  </conditionalFormatting>
  <conditionalFormatting sqref="I725:I728">
    <cfRule type="expression" dxfId="4692" priority="2732" stopIfTrue="1">
      <formula>$B725=""</formula>
    </cfRule>
  </conditionalFormatting>
  <conditionalFormatting sqref="I725:I728">
    <cfRule type="expression" dxfId="4691" priority="2731" stopIfTrue="1">
      <formula>$B725=""</formula>
    </cfRule>
  </conditionalFormatting>
  <conditionalFormatting sqref="I725:I728">
    <cfRule type="expression" dxfId="4690" priority="2730" stopIfTrue="1">
      <formula>$B725=""</formula>
    </cfRule>
  </conditionalFormatting>
  <conditionalFormatting sqref="I725:I728">
    <cfRule type="expression" dxfId="4689" priority="2729" stopIfTrue="1">
      <formula>$B725=""</formula>
    </cfRule>
  </conditionalFormatting>
  <conditionalFormatting sqref="I725:I728">
    <cfRule type="expression" dxfId="4688" priority="2728" stopIfTrue="1">
      <formula>$B725=""</formula>
    </cfRule>
  </conditionalFormatting>
  <conditionalFormatting sqref="I725:I728">
    <cfRule type="expression" dxfId="4687" priority="2727" stopIfTrue="1">
      <formula>$B725=""</formula>
    </cfRule>
  </conditionalFormatting>
  <conditionalFormatting sqref="I725:I728">
    <cfRule type="expression" dxfId="4686" priority="2726" stopIfTrue="1">
      <formula>$B725=""</formula>
    </cfRule>
  </conditionalFormatting>
  <conditionalFormatting sqref="I725:I728">
    <cfRule type="expression" dxfId="4685" priority="2725" stopIfTrue="1">
      <formula>$B725=""</formula>
    </cfRule>
  </conditionalFormatting>
  <conditionalFormatting sqref="I725:I728">
    <cfRule type="expression" dxfId="4684" priority="2724" stopIfTrue="1">
      <formula>$B725=""</formula>
    </cfRule>
  </conditionalFormatting>
  <conditionalFormatting sqref="I725:I728">
    <cfRule type="expression" dxfId="4683" priority="2723" stopIfTrue="1">
      <formula>$B725=""</formula>
    </cfRule>
  </conditionalFormatting>
  <conditionalFormatting sqref="I725:I728">
    <cfRule type="expression" dxfId="4682" priority="2722" stopIfTrue="1">
      <formula>$B725=""</formula>
    </cfRule>
  </conditionalFormatting>
  <conditionalFormatting sqref="I725:I728">
    <cfRule type="expression" dxfId="4681" priority="2721" stopIfTrue="1">
      <formula>$B725=""</formula>
    </cfRule>
  </conditionalFormatting>
  <conditionalFormatting sqref="I725:I728">
    <cfRule type="expression" dxfId="4680" priority="2720" stopIfTrue="1">
      <formula>$B725=""</formula>
    </cfRule>
  </conditionalFormatting>
  <conditionalFormatting sqref="I725:I728">
    <cfRule type="expression" dxfId="4679" priority="2719" stopIfTrue="1">
      <formula>$B725=""</formula>
    </cfRule>
  </conditionalFormatting>
  <conditionalFormatting sqref="I725:I728">
    <cfRule type="expression" dxfId="4678" priority="2718" stopIfTrue="1">
      <formula>$B725=""</formula>
    </cfRule>
  </conditionalFormatting>
  <conditionalFormatting sqref="I725:I728">
    <cfRule type="expression" dxfId="4677" priority="2717" stopIfTrue="1">
      <formula>$B725=""</formula>
    </cfRule>
  </conditionalFormatting>
  <conditionalFormatting sqref="I725:I728">
    <cfRule type="expression" dxfId="4676" priority="2716" stopIfTrue="1">
      <formula>$B725=""</formula>
    </cfRule>
  </conditionalFormatting>
  <conditionalFormatting sqref="I725:I728">
    <cfRule type="expression" dxfId="4675" priority="2715" stopIfTrue="1">
      <formula>$B725=""</formula>
    </cfRule>
  </conditionalFormatting>
  <conditionalFormatting sqref="I725:I728">
    <cfRule type="expression" dxfId="4674" priority="2714" stopIfTrue="1">
      <formula>$B725=""</formula>
    </cfRule>
  </conditionalFormatting>
  <conditionalFormatting sqref="I725:I728">
    <cfRule type="expression" dxfId="4673" priority="2713" stopIfTrue="1">
      <formula>$B725=""</formula>
    </cfRule>
  </conditionalFormatting>
  <conditionalFormatting sqref="I725:I728">
    <cfRule type="expression" dxfId="4672" priority="2712" stopIfTrue="1">
      <formula>$B725=""</formula>
    </cfRule>
  </conditionalFormatting>
  <conditionalFormatting sqref="I725:I728">
    <cfRule type="expression" dxfId="4671" priority="2711" stopIfTrue="1">
      <formula>$B725=""</formula>
    </cfRule>
  </conditionalFormatting>
  <conditionalFormatting sqref="I725:I728">
    <cfRule type="expression" dxfId="4670" priority="2710" stopIfTrue="1">
      <formula>$B725=""</formula>
    </cfRule>
  </conditionalFormatting>
  <conditionalFormatting sqref="I725:I728">
    <cfRule type="expression" dxfId="4669" priority="2709" stopIfTrue="1">
      <formula>$B725=""</formula>
    </cfRule>
  </conditionalFormatting>
  <conditionalFormatting sqref="I725:I728">
    <cfRule type="expression" dxfId="4668" priority="2708" stopIfTrue="1">
      <formula>$B725=""</formula>
    </cfRule>
  </conditionalFormatting>
  <conditionalFormatting sqref="I725:I728">
    <cfRule type="expression" dxfId="4667" priority="2707" stopIfTrue="1">
      <formula>$B725=""</formula>
    </cfRule>
  </conditionalFormatting>
  <conditionalFormatting sqref="I725:I728">
    <cfRule type="expression" dxfId="4666" priority="2706" stopIfTrue="1">
      <formula>$B725=""</formula>
    </cfRule>
  </conditionalFormatting>
  <conditionalFormatting sqref="I725:I728">
    <cfRule type="expression" dxfId="4665" priority="2705" stopIfTrue="1">
      <formula>$B725=""</formula>
    </cfRule>
  </conditionalFormatting>
  <conditionalFormatting sqref="I725:I728">
    <cfRule type="expression" dxfId="4664" priority="2704" stopIfTrue="1">
      <formula>$B725=""</formula>
    </cfRule>
  </conditionalFormatting>
  <conditionalFormatting sqref="I725:I728">
    <cfRule type="expression" dxfId="4663" priority="2703" stopIfTrue="1">
      <formula>$B725=""</formula>
    </cfRule>
  </conditionalFormatting>
  <conditionalFormatting sqref="I725:I728">
    <cfRule type="expression" dxfId="4662" priority="2702" stopIfTrue="1">
      <formula>$B725=""</formula>
    </cfRule>
  </conditionalFormatting>
  <conditionalFormatting sqref="I725:I728">
    <cfRule type="expression" dxfId="4661" priority="2701" stopIfTrue="1">
      <formula>$B725=""</formula>
    </cfRule>
  </conditionalFormatting>
  <conditionalFormatting sqref="I725:I728">
    <cfRule type="expression" dxfId="4660" priority="2700" stopIfTrue="1">
      <formula>$B725=""</formula>
    </cfRule>
  </conditionalFormatting>
  <conditionalFormatting sqref="I725:I728">
    <cfRule type="expression" dxfId="4659" priority="2699" stopIfTrue="1">
      <formula>$B725=""</formula>
    </cfRule>
  </conditionalFormatting>
  <conditionalFormatting sqref="I725:I728">
    <cfRule type="expression" dxfId="4658" priority="2698" stopIfTrue="1">
      <formula>$B725=""</formula>
    </cfRule>
  </conditionalFormatting>
  <conditionalFormatting sqref="I725:I728">
    <cfRule type="expression" dxfId="4657" priority="2697" stopIfTrue="1">
      <formula>$B725=""</formula>
    </cfRule>
  </conditionalFormatting>
  <conditionalFormatting sqref="I725:I728">
    <cfRule type="expression" dxfId="4656" priority="2696" stopIfTrue="1">
      <formula>$B725=""</formula>
    </cfRule>
  </conditionalFormatting>
  <conditionalFormatting sqref="I725:I728">
    <cfRule type="expression" dxfId="4655" priority="2695" stopIfTrue="1">
      <formula>$B725=""</formula>
    </cfRule>
  </conditionalFormatting>
  <conditionalFormatting sqref="I725:I728">
    <cfRule type="expression" dxfId="4654" priority="2694" stopIfTrue="1">
      <formula>$B725=""</formula>
    </cfRule>
  </conditionalFormatting>
  <conditionalFormatting sqref="I725:I728">
    <cfRule type="expression" dxfId="4653" priority="2693" stopIfTrue="1">
      <formula>$B725=""</formula>
    </cfRule>
  </conditionalFormatting>
  <conditionalFormatting sqref="I725:I728">
    <cfRule type="expression" dxfId="4652" priority="2692" stopIfTrue="1">
      <formula>$B725=""</formula>
    </cfRule>
  </conditionalFormatting>
  <conditionalFormatting sqref="I725:I728">
    <cfRule type="expression" dxfId="4651" priority="2691" stopIfTrue="1">
      <formula>$B725=""</formula>
    </cfRule>
  </conditionalFormatting>
  <conditionalFormatting sqref="I725:I728">
    <cfRule type="expression" dxfId="4650" priority="2690" stopIfTrue="1">
      <formula>$B725=""</formula>
    </cfRule>
  </conditionalFormatting>
  <conditionalFormatting sqref="I725:I728">
    <cfRule type="expression" dxfId="4649" priority="2689" stopIfTrue="1">
      <formula>$B725=""</formula>
    </cfRule>
  </conditionalFormatting>
  <conditionalFormatting sqref="I725:I728">
    <cfRule type="expression" dxfId="4648" priority="2688" stopIfTrue="1">
      <formula>$B725=""</formula>
    </cfRule>
  </conditionalFormatting>
  <conditionalFormatting sqref="I725:I728">
    <cfRule type="expression" dxfId="4647" priority="2687" stopIfTrue="1">
      <formula>$B725=""</formula>
    </cfRule>
  </conditionalFormatting>
  <conditionalFormatting sqref="I725:I728">
    <cfRule type="expression" dxfId="4646" priority="2686" stopIfTrue="1">
      <formula>$B725=""</formula>
    </cfRule>
  </conditionalFormatting>
  <conditionalFormatting sqref="I725:I728">
    <cfRule type="expression" dxfId="4645" priority="2685" stopIfTrue="1">
      <formula>$B725=""</formula>
    </cfRule>
  </conditionalFormatting>
  <conditionalFormatting sqref="I725:I728">
    <cfRule type="expression" dxfId="4644" priority="2684" stopIfTrue="1">
      <formula>$B725=""</formula>
    </cfRule>
  </conditionalFormatting>
  <conditionalFormatting sqref="I725:I728">
    <cfRule type="expression" dxfId="4643" priority="2683" stopIfTrue="1">
      <formula>$B725=""</formula>
    </cfRule>
  </conditionalFormatting>
  <conditionalFormatting sqref="I725:I728">
    <cfRule type="expression" dxfId="4642" priority="2682" stopIfTrue="1">
      <formula>$B725=""</formula>
    </cfRule>
  </conditionalFormatting>
  <conditionalFormatting sqref="I725:I728">
    <cfRule type="expression" dxfId="4641" priority="2681" stopIfTrue="1">
      <formula>$B725=""</formula>
    </cfRule>
  </conditionalFormatting>
  <conditionalFormatting sqref="I725:I728">
    <cfRule type="expression" dxfId="4640" priority="2680" stopIfTrue="1">
      <formula>$B725=""</formula>
    </cfRule>
  </conditionalFormatting>
  <conditionalFormatting sqref="I725:I728">
    <cfRule type="expression" dxfId="4639" priority="2679" stopIfTrue="1">
      <formula>$B725=""</formula>
    </cfRule>
  </conditionalFormatting>
  <conditionalFormatting sqref="I725:I728">
    <cfRule type="expression" dxfId="4638" priority="2678" stopIfTrue="1">
      <formula>$B725=""</formula>
    </cfRule>
  </conditionalFormatting>
  <conditionalFormatting sqref="I725:I728">
    <cfRule type="expression" dxfId="4637" priority="2677" stopIfTrue="1">
      <formula>$B725=""</formula>
    </cfRule>
  </conditionalFormatting>
  <conditionalFormatting sqref="I725:I728">
    <cfRule type="expression" dxfId="4636" priority="2676" stopIfTrue="1">
      <formula>$B725=""</formula>
    </cfRule>
  </conditionalFormatting>
  <conditionalFormatting sqref="I725:I728">
    <cfRule type="expression" dxfId="4635" priority="2675" stopIfTrue="1">
      <formula>$B725=""</formula>
    </cfRule>
  </conditionalFormatting>
  <conditionalFormatting sqref="I725:I728">
    <cfRule type="expression" dxfId="4634" priority="2674" stopIfTrue="1">
      <formula>$B725=""</formula>
    </cfRule>
  </conditionalFormatting>
  <conditionalFormatting sqref="I725:I728">
    <cfRule type="expression" dxfId="4633" priority="2673" stopIfTrue="1">
      <formula>$B725=""</formula>
    </cfRule>
  </conditionalFormatting>
  <conditionalFormatting sqref="I725:I728">
    <cfRule type="expression" dxfId="4632" priority="2672" stopIfTrue="1">
      <formula>$B725=""</formula>
    </cfRule>
  </conditionalFormatting>
  <conditionalFormatting sqref="I725:I728">
    <cfRule type="expression" dxfId="4631" priority="2671" stopIfTrue="1">
      <formula>$B725=""</formula>
    </cfRule>
  </conditionalFormatting>
  <conditionalFormatting sqref="I725:I728">
    <cfRule type="expression" dxfId="4630" priority="2670" stopIfTrue="1">
      <formula>$B725=""</formula>
    </cfRule>
  </conditionalFormatting>
  <conditionalFormatting sqref="I725:I728">
    <cfRule type="expression" dxfId="4629" priority="2669" stopIfTrue="1">
      <formula>$B725=""</formula>
    </cfRule>
  </conditionalFormatting>
  <conditionalFormatting sqref="I725:I728">
    <cfRule type="expression" dxfId="4628" priority="2668" stopIfTrue="1">
      <formula>$B725=""</formula>
    </cfRule>
  </conditionalFormatting>
  <conditionalFormatting sqref="I725:I728">
    <cfRule type="expression" dxfId="4627" priority="2667" stopIfTrue="1">
      <formula>$B725=""</formula>
    </cfRule>
  </conditionalFormatting>
  <conditionalFormatting sqref="I725:I728">
    <cfRule type="expression" dxfId="4626" priority="2666" stopIfTrue="1">
      <formula>$B725=""</formula>
    </cfRule>
  </conditionalFormatting>
  <conditionalFormatting sqref="I725:I728">
    <cfRule type="expression" dxfId="4625" priority="2665" stopIfTrue="1">
      <formula>$B725=""</formula>
    </cfRule>
  </conditionalFormatting>
  <conditionalFormatting sqref="I725:I728">
    <cfRule type="expression" dxfId="4624" priority="2664" stopIfTrue="1">
      <formula>$B725=""</formula>
    </cfRule>
  </conditionalFormatting>
  <conditionalFormatting sqref="I725:I728">
    <cfRule type="expression" dxfId="4623" priority="2663" stopIfTrue="1">
      <formula>$B725=""</formula>
    </cfRule>
  </conditionalFormatting>
  <conditionalFormatting sqref="I725:I728">
    <cfRule type="expression" dxfId="4622" priority="2662" stopIfTrue="1">
      <formula>$B725=""</formula>
    </cfRule>
  </conditionalFormatting>
  <conditionalFormatting sqref="I725:I728">
    <cfRule type="expression" dxfId="4621" priority="2661" stopIfTrue="1">
      <formula>$B725=""</formula>
    </cfRule>
  </conditionalFormatting>
  <conditionalFormatting sqref="I725:I728">
    <cfRule type="expression" dxfId="4620" priority="2660" stopIfTrue="1">
      <formula>$B725=""</formula>
    </cfRule>
  </conditionalFormatting>
  <conditionalFormatting sqref="I725:I728">
    <cfRule type="expression" dxfId="4619" priority="2659" stopIfTrue="1">
      <formula>$B725=""</formula>
    </cfRule>
  </conditionalFormatting>
  <conditionalFormatting sqref="I725:I728">
    <cfRule type="expression" dxfId="4618" priority="2658" stopIfTrue="1">
      <formula>$B725=""</formula>
    </cfRule>
  </conditionalFormatting>
  <conditionalFormatting sqref="I725:I728">
    <cfRule type="expression" dxfId="4617" priority="2657" stopIfTrue="1">
      <formula>$B725=""</formula>
    </cfRule>
  </conditionalFormatting>
  <conditionalFormatting sqref="I725:I728">
    <cfRule type="expression" dxfId="4616" priority="2656" stopIfTrue="1">
      <formula>$B725=""</formula>
    </cfRule>
  </conditionalFormatting>
  <conditionalFormatting sqref="I725:I728">
    <cfRule type="expression" dxfId="4615" priority="2655" stopIfTrue="1">
      <formula>$B725=""</formula>
    </cfRule>
  </conditionalFormatting>
  <conditionalFormatting sqref="I725:I728">
    <cfRule type="expression" dxfId="4614" priority="2654" stopIfTrue="1">
      <formula>$B725=""</formula>
    </cfRule>
  </conditionalFormatting>
  <conditionalFormatting sqref="I725:I728">
    <cfRule type="expression" dxfId="4613" priority="2653" stopIfTrue="1">
      <formula>$B725=""</formula>
    </cfRule>
  </conditionalFormatting>
  <conditionalFormatting sqref="I725:I728">
    <cfRule type="expression" dxfId="4612" priority="2652" stopIfTrue="1">
      <formula>$B725=""</formula>
    </cfRule>
  </conditionalFormatting>
  <conditionalFormatting sqref="I725:I728">
    <cfRule type="expression" dxfId="4611" priority="2651" stopIfTrue="1">
      <formula>$B725=""</formula>
    </cfRule>
  </conditionalFormatting>
  <conditionalFormatting sqref="I725:I728">
    <cfRule type="expression" dxfId="4610" priority="2650" stopIfTrue="1">
      <formula>$B725=""</formula>
    </cfRule>
  </conditionalFormatting>
  <conditionalFormatting sqref="I725:I728">
    <cfRule type="expression" dxfId="4609" priority="2649" stopIfTrue="1">
      <formula>$B725=""</formula>
    </cfRule>
  </conditionalFormatting>
  <conditionalFormatting sqref="I725:I728">
    <cfRule type="expression" dxfId="4608" priority="2648" stopIfTrue="1">
      <formula>$B725=""</formula>
    </cfRule>
  </conditionalFormatting>
  <conditionalFormatting sqref="I725:I728">
    <cfRule type="expression" dxfId="4607" priority="2647" stopIfTrue="1">
      <formula>$B725=""</formula>
    </cfRule>
  </conditionalFormatting>
  <conditionalFormatting sqref="I725:I728">
    <cfRule type="expression" dxfId="4606" priority="2646" stopIfTrue="1">
      <formula>$B725=""</formula>
    </cfRule>
  </conditionalFormatting>
  <conditionalFormatting sqref="I725:I728">
    <cfRule type="expression" dxfId="4605" priority="2645" stopIfTrue="1">
      <formula>$B725=""</formula>
    </cfRule>
  </conditionalFormatting>
  <conditionalFormatting sqref="I725:I728">
    <cfRule type="expression" dxfId="4604" priority="2644" stopIfTrue="1">
      <formula>$B725=""</formula>
    </cfRule>
  </conditionalFormatting>
  <conditionalFormatting sqref="I725:I728">
    <cfRule type="expression" dxfId="4603" priority="2643" stopIfTrue="1">
      <formula>$B725=""</formula>
    </cfRule>
  </conditionalFormatting>
  <conditionalFormatting sqref="I725:I728">
    <cfRule type="expression" dxfId="4602" priority="2642" stopIfTrue="1">
      <formula>$B725=""</formula>
    </cfRule>
  </conditionalFormatting>
  <conditionalFormatting sqref="I725:I728">
    <cfRule type="expression" dxfId="4601" priority="2641" stopIfTrue="1">
      <formula>$B725=""</formula>
    </cfRule>
  </conditionalFormatting>
  <conditionalFormatting sqref="I725:I728">
    <cfRule type="expression" dxfId="4600" priority="2640" stopIfTrue="1">
      <formula>$B725=""</formula>
    </cfRule>
  </conditionalFormatting>
  <conditionalFormatting sqref="I725:I728">
    <cfRule type="expression" dxfId="4599" priority="2639" stopIfTrue="1">
      <formula>$B725=""</formula>
    </cfRule>
  </conditionalFormatting>
  <conditionalFormatting sqref="I725:I728">
    <cfRule type="expression" dxfId="4598" priority="2638" stopIfTrue="1">
      <formula>$B725=""</formula>
    </cfRule>
  </conditionalFormatting>
  <conditionalFormatting sqref="I725:I728">
    <cfRule type="expression" dxfId="4597" priority="2637" stopIfTrue="1">
      <formula>$B725=""</formula>
    </cfRule>
  </conditionalFormatting>
  <conditionalFormatting sqref="I725:I728">
    <cfRule type="expression" dxfId="4596" priority="2636" stopIfTrue="1">
      <formula>$B725=""</formula>
    </cfRule>
  </conditionalFormatting>
  <conditionalFormatting sqref="I725:I728">
    <cfRule type="expression" dxfId="4595" priority="2635" stopIfTrue="1">
      <formula>$B725=""</formula>
    </cfRule>
  </conditionalFormatting>
  <conditionalFormatting sqref="I725:I728">
    <cfRule type="expression" dxfId="4594" priority="2634" stopIfTrue="1">
      <formula>$B725=""</formula>
    </cfRule>
  </conditionalFormatting>
  <conditionalFormatting sqref="I725:I728">
    <cfRule type="expression" dxfId="4593" priority="2633" stopIfTrue="1">
      <formula>$B725=""</formula>
    </cfRule>
  </conditionalFormatting>
  <conditionalFormatting sqref="I725:I728">
    <cfRule type="expression" dxfId="4592" priority="2632" stopIfTrue="1">
      <formula>$B725=""</formula>
    </cfRule>
  </conditionalFormatting>
  <conditionalFormatting sqref="I725:I728">
    <cfRule type="expression" dxfId="4591" priority="2631" stopIfTrue="1">
      <formula>$B725=""</formula>
    </cfRule>
  </conditionalFormatting>
  <conditionalFormatting sqref="I725:I728">
    <cfRule type="expression" dxfId="4590" priority="2630" stopIfTrue="1">
      <formula>$B725=""</formula>
    </cfRule>
  </conditionalFormatting>
  <conditionalFormatting sqref="I725:I728">
    <cfRule type="expression" dxfId="4589" priority="2629" stopIfTrue="1">
      <formula>$B725=""</formula>
    </cfRule>
  </conditionalFormatting>
  <conditionalFormatting sqref="I725:I728">
    <cfRule type="expression" dxfId="4588" priority="2628" stopIfTrue="1">
      <formula>$B725=""</formula>
    </cfRule>
  </conditionalFormatting>
  <conditionalFormatting sqref="I725:I728">
    <cfRule type="expression" dxfId="4587" priority="2627" stopIfTrue="1">
      <formula>$B725=""</formula>
    </cfRule>
  </conditionalFormatting>
  <conditionalFormatting sqref="I725:I728">
    <cfRule type="expression" dxfId="4586" priority="2626" stopIfTrue="1">
      <formula>$B725=""</formula>
    </cfRule>
  </conditionalFormatting>
  <conditionalFormatting sqref="I725:I728">
    <cfRule type="expression" dxfId="4585" priority="2625" stopIfTrue="1">
      <formula>$B725=""</formula>
    </cfRule>
  </conditionalFormatting>
  <conditionalFormatting sqref="I725:I728">
    <cfRule type="expression" dxfId="4584" priority="2624" stopIfTrue="1">
      <formula>$B725=""</formula>
    </cfRule>
  </conditionalFormatting>
  <conditionalFormatting sqref="I725:I728">
    <cfRule type="expression" dxfId="4583" priority="2623" stopIfTrue="1">
      <formula>$B725=""</formula>
    </cfRule>
  </conditionalFormatting>
  <conditionalFormatting sqref="I725:I728">
    <cfRule type="expression" dxfId="4582" priority="2622" stopIfTrue="1">
      <formula>$B725=""</formula>
    </cfRule>
  </conditionalFormatting>
  <conditionalFormatting sqref="I725:I728">
    <cfRule type="expression" dxfId="4581" priority="2621" stopIfTrue="1">
      <formula>$B725=""</formula>
    </cfRule>
  </conditionalFormatting>
  <conditionalFormatting sqref="I725:I728">
    <cfRule type="expression" dxfId="4580" priority="2620" stopIfTrue="1">
      <formula>$B725=""</formula>
    </cfRule>
  </conditionalFormatting>
  <conditionalFormatting sqref="I725:I728">
    <cfRule type="expression" dxfId="4579" priority="2619" stopIfTrue="1">
      <formula>$B725=""</formula>
    </cfRule>
  </conditionalFormatting>
  <conditionalFormatting sqref="I725:I728">
    <cfRule type="expression" dxfId="4578" priority="2618" stopIfTrue="1">
      <formula>$B725=""</formula>
    </cfRule>
  </conditionalFormatting>
  <conditionalFormatting sqref="I725:I728">
    <cfRule type="expression" dxfId="4577" priority="2617" stopIfTrue="1">
      <formula>$B725=""</formula>
    </cfRule>
  </conditionalFormatting>
  <conditionalFormatting sqref="I725:I728">
    <cfRule type="expression" dxfId="4576" priority="2616" stopIfTrue="1">
      <formula>$B725=""</formula>
    </cfRule>
  </conditionalFormatting>
  <conditionalFormatting sqref="I725:I728">
    <cfRule type="expression" dxfId="4575" priority="2615" stopIfTrue="1">
      <formula>$B725=""</formula>
    </cfRule>
  </conditionalFormatting>
  <conditionalFormatting sqref="I725:I728">
    <cfRule type="expression" dxfId="4574" priority="2614" stopIfTrue="1">
      <formula>$B725=""</formula>
    </cfRule>
  </conditionalFormatting>
  <conditionalFormatting sqref="I725:I728">
    <cfRule type="expression" dxfId="4573" priority="2613" stopIfTrue="1">
      <formula>$B725=""</formula>
    </cfRule>
  </conditionalFormatting>
  <conditionalFormatting sqref="I725:I728">
    <cfRule type="expression" dxfId="4572" priority="2612" stopIfTrue="1">
      <formula>$B725=""</formula>
    </cfRule>
  </conditionalFormatting>
  <conditionalFormatting sqref="I725:I728">
    <cfRule type="expression" dxfId="4571" priority="2611" stopIfTrue="1">
      <formula>$B725=""</formula>
    </cfRule>
  </conditionalFormatting>
  <conditionalFormatting sqref="I725:I728">
    <cfRule type="expression" dxfId="4570" priority="2610" stopIfTrue="1">
      <formula>$B725=""</formula>
    </cfRule>
  </conditionalFormatting>
  <conditionalFormatting sqref="I725:I728">
    <cfRule type="expression" dxfId="4569" priority="2609" stopIfTrue="1">
      <formula>$B725=""</formula>
    </cfRule>
  </conditionalFormatting>
  <conditionalFormatting sqref="I725:I728">
    <cfRule type="expression" dxfId="4568" priority="2608" stopIfTrue="1">
      <formula>$B725=""</formula>
    </cfRule>
  </conditionalFormatting>
  <conditionalFormatting sqref="I725:I728">
    <cfRule type="expression" dxfId="4567" priority="2607" stopIfTrue="1">
      <formula>$B725=""</formula>
    </cfRule>
  </conditionalFormatting>
  <conditionalFormatting sqref="I725:I728">
    <cfRule type="expression" dxfId="4566" priority="2606" stopIfTrue="1">
      <formula>$B725=""</formula>
    </cfRule>
  </conditionalFormatting>
  <conditionalFormatting sqref="I725:I728">
    <cfRule type="expression" dxfId="4565" priority="2605" stopIfTrue="1">
      <formula>$B725=""</formula>
    </cfRule>
  </conditionalFormatting>
  <conditionalFormatting sqref="I725:I728">
    <cfRule type="expression" dxfId="4564" priority="2604" stopIfTrue="1">
      <formula>$B725=""</formula>
    </cfRule>
  </conditionalFormatting>
  <conditionalFormatting sqref="I725:I728">
    <cfRule type="expression" dxfId="4563" priority="2603" stopIfTrue="1">
      <formula>$B725=""</formula>
    </cfRule>
  </conditionalFormatting>
  <conditionalFormatting sqref="I725:I728">
    <cfRule type="expression" dxfId="4562" priority="2602" stopIfTrue="1">
      <formula>$B725=""</formula>
    </cfRule>
  </conditionalFormatting>
  <conditionalFormatting sqref="I725:I728">
    <cfRule type="expression" dxfId="4561" priority="2601" stopIfTrue="1">
      <formula>$B725=""</formula>
    </cfRule>
  </conditionalFormatting>
  <conditionalFormatting sqref="I725:I728">
    <cfRule type="expression" dxfId="4560" priority="2600" stopIfTrue="1">
      <formula>$B725=""</formula>
    </cfRule>
  </conditionalFormatting>
  <conditionalFormatting sqref="I725:I728">
    <cfRule type="expression" dxfId="4559" priority="2599" stopIfTrue="1">
      <formula>$B725=""</formula>
    </cfRule>
  </conditionalFormatting>
  <conditionalFormatting sqref="I725:I728">
    <cfRule type="expression" dxfId="4558" priority="2598" stopIfTrue="1">
      <formula>$B725=""</formula>
    </cfRule>
  </conditionalFormatting>
  <conditionalFormatting sqref="I725:I728">
    <cfRule type="expression" dxfId="4557" priority="2597" stopIfTrue="1">
      <formula>$B725=""</formula>
    </cfRule>
  </conditionalFormatting>
  <conditionalFormatting sqref="I725:I728">
    <cfRule type="expression" dxfId="4556" priority="2596" stopIfTrue="1">
      <formula>$B725=""</formula>
    </cfRule>
  </conditionalFormatting>
  <conditionalFormatting sqref="I725:I728">
    <cfRule type="expression" dxfId="4555" priority="2595" stopIfTrue="1">
      <formula>$B725=""</formula>
    </cfRule>
  </conditionalFormatting>
  <conditionalFormatting sqref="I725:I728">
    <cfRule type="expression" dxfId="4554" priority="2594" stopIfTrue="1">
      <formula>$B725=""</formula>
    </cfRule>
  </conditionalFormatting>
  <conditionalFormatting sqref="I725:I728">
    <cfRule type="expression" dxfId="4553" priority="2593" stopIfTrue="1">
      <formula>$B725=""</formula>
    </cfRule>
  </conditionalFormatting>
  <conditionalFormatting sqref="I725:I728">
    <cfRule type="expression" dxfId="4552" priority="2592" stopIfTrue="1">
      <formula>$B725=""</formula>
    </cfRule>
  </conditionalFormatting>
  <conditionalFormatting sqref="I725:I728">
    <cfRule type="expression" dxfId="4551" priority="2591" stopIfTrue="1">
      <formula>$B725=""</formula>
    </cfRule>
  </conditionalFormatting>
  <conditionalFormatting sqref="I725:I728">
    <cfRule type="expression" dxfId="4550" priority="2590" stopIfTrue="1">
      <formula>$B725=""</formula>
    </cfRule>
  </conditionalFormatting>
  <conditionalFormatting sqref="I725:I728">
    <cfRule type="expression" dxfId="4549" priority="2589" stopIfTrue="1">
      <formula>$B725=""</formula>
    </cfRule>
  </conditionalFormatting>
  <conditionalFormatting sqref="I725:I728">
    <cfRule type="expression" dxfId="4548" priority="2588" stopIfTrue="1">
      <formula>$B725=""</formula>
    </cfRule>
  </conditionalFormatting>
  <conditionalFormatting sqref="I725:I728">
    <cfRule type="expression" dxfId="4547" priority="2587" stopIfTrue="1">
      <formula>$B725=""</formula>
    </cfRule>
  </conditionalFormatting>
  <conditionalFormatting sqref="I725:I728">
    <cfRule type="expression" dxfId="4546" priority="2586" stopIfTrue="1">
      <formula>$B725=""</formula>
    </cfRule>
  </conditionalFormatting>
  <conditionalFormatting sqref="I725:I728">
    <cfRule type="expression" dxfId="4545" priority="2585" stopIfTrue="1">
      <formula>$B725=""</formula>
    </cfRule>
  </conditionalFormatting>
  <conditionalFormatting sqref="I725:I728">
    <cfRule type="expression" dxfId="4544" priority="2584" stopIfTrue="1">
      <formula>$B725=""</formula>
    </cfRule>
  </conditionalFormatting>
  <conditionalFormatting sqref="I725:I728">
    <cfRule type="expression" dxfId="4543" priority="2583" stopIfTrue="1">
      <formula>$B725=""</formula>
    </cfRule>
  </conditionalFormatting>
  <conditionalFormatting sqref="I725:I728">
    <cfRule type="expression" dxfId="4542" priority="2582" stopIfTrue="1">
      <formula>$B725=""</formula>
    </cfRule>
  </conditionalFormatting>
  <conditionalFormatting sqref="I725:I728">
    <cfRule type="expression" dxfId="4541" priority="2581" stopIfTrue="1">
      <formula>$B725=""</formula>
    </cfRule>
  </conditionalFormatting>
  <conditionalFormatting sqref="I725:I728">
    <cfRule type="expression" dxfId="4540" priority="2580" stopIfTrue="1">
      <formula>$B725=""</formula>
    </cfRule>
  </conditionalFormatting>
  <conditionalFormatting sqref="I725:I728">
    <cfRule type="expression" dxfId="4539" priority="2579" stopIfTrue="1">
      <formula>$B725=""</formula>
    </cfRule>
  </conditionalFormatting>
  <conditionalFormatting sqref="I725:I728">
    <cfRule type="expression" dxfId="4538" priority="2578" stopIfTrue="1">
      <formula>$B725=""</formula>
    </cfRule>
  </conditionalFormatting>
  <conditionalFormatting sqref="I725:I728">
    <cfRule type="expression" dxfId="4537" priority="2577" stopIfTrue="1">
      <formula>$B725=""</formula>
    </cfRule>
  </conditionalFormatting>
  <conditionalFormatting sqref="I725:I728">
    <cfRule type="expression" dxfId="4536" priority="2576" stopIfTrue="1">
      <formula>$B725=""</formula>
    </cfRule>
  </conditionalFormatting>
  <conditionalFormatting sqref="I725:I728">
    <cfRule type="expression" dxfId="4535" priority="2575" stopIfTrue="1">
      <formula>$B725=""</formula>
    </cfRule>
  </conditionalFormatting>
  <conditionalFormatting sqref="I725:I728">
    <cfRule type="expression" dxfId="4534" priority="2574" stopIfTrue="1">
      <formula>$B725=""</formula>
    </cfRule>
  </conditionalFormatting>
  <conditionalFormatting sqref="I725:I728">
    <cfRule type="expression" dxfId="4533" priority="2573" stopIfTrue="1">
      <formula>$B725=""</formula>
    </cfRule>
  </conditionalFormatting>
  <conditionalFormatting sqref="I725:I728">
    <cfRule type="expression" dxfId="4532" priority="2572" stopIfTrue="1">
      <formula>$B725=""</formula>
    </cfRule>
  </conditionalFormatting>
  <conditionalFormatting sqref="I725:I728">
    <cfRule type="expression" dxfId="4531" priority="2571" stopIfTrue="1">
      <formula>$B725=""</formula>
    </cfRule>
  </conditionalFormatting>
  <conditionalFormatting sqref="I725:I728">
    <cfRule type="expression" dxfId="4530" priority="2570" stopIfTrue="1">
      <formula>$B725=""</formula>
    </cfRule>
  </conditionalFormatting>
  <conditionalFormatting sqref="I725:I728">
    <cfRule type="expression" dxfId="4529" priority="2569" stopIfTrue="1">
      <formula>$B725=""</formula>
    </cfRule>
  </conditionalFormatting>
  <conditionalFormatting sqref="I725:I728">
    <cfRule type="expression" dxfId="4528" priority="2568" stopIfTrue="1">
      <formula>$B725=""</formula>
    </cfRule>
  </conditionalFormatting>
  <conditionalFormatting sqref="I725:I728">
    <cfRule type="expression" dxfId="4527" priority="2567" stopIfTrue="1">
      <formula>$B725=""</formula>
    </cfRule>
  </conditionalFormatting>
  <conditionalFormatting sqref="I725:I728">
    <cfRule type="expression" dxfId="4526" priority="2566" stopIfTrue="1">
      <formula>$B725=""</formula>
    </cfRule>
  </conditionalFormatting>
  <conditionalFormatting sqref="I725:I728">
    <cfRule type="expression" dxfId="4525" priority="2565" stopIfTrue="1">
      <formula>$B725=""</formula>
    </cfRule>
  </conditionalFormatting>
  <conditionalFormatting sqref="I725:I728">
    <cfRule type="expression" dxfId="4524" priority="2564" stopIfTrue="1">
      <formula>$B725=""</formula>
    </cfRule>
  </conditionalFormatting>
  <conditionalFormatting sqref="I725:I728">
    <cfRule type="expression" dxfId="4523" priority="2563" stopIfTrue="1">
      <formula>$B725=""</formula>
    </cfRule>
  </conditionalFormatting>
  <conditionalFormatting sqref="I725:I728">
    <cfRule type="expression" dxfId="4522" priority="2562" stopIfTrue="1">
      <formula>$B725=""</formula>
    </cfRule>
  </conditionalFormatting>
  <conditionalFormatting sqref="I725:I728">
    <cfRule type="expression" dxfId="4521" priority="2561" stopIfTrue="1">
      <formula>$B725=""</formula>
    </cfRule>
  </conditionalFormatting>
  <conditionalFormatting sqref="I725:I728">
    <cfRule type="expression" dxfId="4520" priority="2560" stopIfTrue="1">
      <formula>$B725=""</formula>
    </cfRule>
  </conditionalFormatting>
  <conditionalFormatting sqref="I725:I728">
    <cfRule type="expression" dxfId="4519" priority="2559" stopIfTrue="1">
      <formula>$B725=""</formula>
    </cfRule>
  </conditionalFormatting>
  <conditionalFormatting sqref="I725:I728">
    <cfRule type="expression" dxfId="4518" priority="2558" stopIfTrue="1">
      <formula>$B725=""</formula>
    </cfRule>
  </conditionalFormatting>
  <conditionalFormatting sqref="I725:I728">
    <cfRule type="expression" dxfId="4517" priority="2557" stopIfTrue="1">
      <formula>$B725=""</formula>
    </cfRule>
  </conditionalFormatting>
  <conditionalFormatting sqref="I725:I728">
    <cfRule type="expression" dxfId="4516" priority="2556" stopIfTrue="1">
      <formula>$B725=""</formula>
    </cfRule>
  </conditionalFormatting>
  <conditionalFormatting sqref="I725:I728">
    <cfRule type="expression" dxfId="4515" priority="2555" stopIfTrue="1">
      <formula>$B725=""</formula>
    </cfRule>
  </conditionalFormatting>
  <conditionalFormatting sqref="I725:I728">
    <cfRule type="expression" dxfId="4514" priority="2554" stopIfTrue="1">
      <formula>$B725=""</formula>
    </cfRule>
  </conditionalFormatting>
  <conditionalFormatting sqref="I725:I728">
    <cfRule type="expression" dxfId="4513" priority="2553" stopIfTrue="1">
      <formula>$B725=""</formula>
    </cfRule>
  </conditionalFormatting>
  <conditionalFormatting sqref="I725:I728">
    <cfRule type="expression" dxfId="4512" priority="2552" stopIfTrue="1">
      <formula>$B725=""</formula>
    </cfRule>
  </conditionalFormatting>
  <conditionalFormatting sqref="I725:I728">
    <cfRule type="expression" dxfId="4511" priority="2551" stopIfTrue="1">
      <formula>$B725=""</formula>
    </cfRule>
  </conditionalFormatting>
  <conditionalFormatting sqref="I725:I728">
    <cfRule type="expression" dxfId="4510" priority="2550" stopIfTrue="1">
      <formula>$B725=""</formula>
    </cfRule>
  </conditionalFormatting>
  <conditionalFormatting sqref="I725:I728">
    <cfRule type="expression" dxfId="4509" priority="2549" stopIfTrue="1">
      <formula>$B725=""</formula>
    </cfRule>
  </conditionalFormatting>
  <conditionalFormatting sqref="I725:I728">
    <cfRule type="expression" dxfId="4508" priority="2548" stopIfTrue="1">
      <formula>$B725=""</formula>
    </cfRule>
  </conditionalFormatting>
  <conditionalFormatting sqref="I725:I728">
    <cfRule type="expression" dxfId="4507" priority="2547" stopIfTrue="1">
      <formula>$B725=""</formula>
    </cfRule>
  </conditionalFormatting>
  <conditionalFormatting sqref="I725:I728">
    <cfRule type="expression" dxfId="4506" priority="2546" stopIfTrue="1">
      <formula>$B725=""</formula>
    </cfRule>
  </conditionalFormatting>
  <conditionalFormatting sqref="I725:I728">
    <cfRule type="expression" dxfId="4505" priority="2545" stopIfTrue="1">
      <formula>$B725=""</formula>
    </cfRule>
  </conditionalFormatting>
  <conditionalFormatting sqref="I725:I728">
    <cfRule type="expression" dxfId="4504" priority="2544" stopIfTrue="1">
      <formula>$B725=""</formula>
    </cfRule>
  </conditionalFormatting>
  <conditionalFormatting sqref="I725:I728">
    <cfRule type="expression" dxfId="4503" priority="2543" stopIfTrue="1">
      <formula>$B725=""</formula>
    </cfRule>
  </conditionalFormatting>
  <conditionalFormatting sqref="I725:I728">
    <cfRule type="expression" dxfId="4502" priority="2542" stopIfTrue="1">
      <formula>$B725=""</formula>
    </cfRule>
  </conditionalFormatting>
  <conditionalFormatting sqref="I725:I728">
    <cfRule type="expression" dxfId="4501" priority="2541" stopIfTrue="1">
      <formula>$B725=""</formula>
    </cfRule>
  </conditionalFormatting>
  <conditionalFormatting sqref="I725:I728">
    <cfRule type="expression" dxfId="4500" priority="2540" stopIfTrue="1">
      <formula>$B725=""</formula>
    </cfRule>
  </conditionalFormatting>
  <conditionalFormatting sqref="I725:I728">
    <cfRule type="expression" dxfId="4499" priority="2539" stopIfTrue="1">
      <formula>$B725=""</formula>
    </cfRule>
  </conditionalFormatting>
  <conditionalFormatting sqref="I725:I728">
    <cfRule type="expression" dxfId="4498" priority="2538" stopIfTrue="1">
      <formula>$B725=""</formula>
    </cfRule>
  </conditionalFormatting>
  <conditionalFormatting sqref="I725:I728">
    <cfRule type="expression" dxfId="4497" priority="2537" stopIfTrue="1">
      <formula>$B725=""</formula>
    </cfRule>
  </conditionalFormatting>
  <conditionalFormatting sqref="I725:I728">
    <cfRule type="expression" dxfId="4496" priority="2536" stopIfTrue="1">
      <formula>$B725=""</formula>
    </cfRule>
  </conditionalFormatting>
  <conditionalFormatting sqref="I725:I728">
    <cfRule type="expression" dxfId="4495" priority="2535" stopIfTrue="1">
      <formula>$B725=""</formula>
    </cfRule>
  </conditionalFormatting>
  <conditionalFormatting sqref="I725:I728">
    <cfRule type="expression" dxfId="4494" priority="2534" stopIfTrue="1">
      <formula>$B725=""</formula>
    </cfRule>
  </conditionalFormatting>
  <conditionalFormatting sqref="I725:I728">
    <cfRule type="expression" dxfId="4493" priority="2533" stopIfTrue="1">
      <formula>$B725=""</formula>
    </cfRule>
  </conditionalFormatting>
  <conditionalFormatting sqref="I725:I728">
    <cfRule type="expression" dxfId="4492" priority="2532" stopIfTrue="1">
      <formula>$B725=""</formula>
    </cfRule>
  </conditionalFormatting>
  <conditionalFormatting sqref="I725:I728">
    <cfRule type="expression" dxfId="4491" priority="2531" stopIfTrue="1">
      <formula>$B725=""</formula>
    </cfRule>
  </conditionalFormatting>
  <conditionalFormatting sqref="I725:I728">
    <cfRule type="expression" dxfId="4490" priority="2530" stopIfTrue="1">
      <formula>$B725=""</formula>
    </cfRule>
  </conditionalFormatting>
  <conditionalFormatting sqref="I725:I728">
    <cfRule type="expression" dxfId="4489" priority="2529" stopIfTrue="1">
      <formula>$B725=""</formula>
    </cfRule>
  </conditionalFormatting>
  <conditionalFormatting sqref="I725:I728">
    <cfRule type="expression" dxfId="4488" priority="2528" stopIfTrue="1">
      <formula>$B725=""</formula>
    </cfRule>
  </conditionalFormatting>
  <conditionalFormatting sqref="I725:I728">
    <cfRule type="expression" dxfId="4487" priority="2527" stopIfTrue="1">
      <formula>$B725=""</formula>
    </cfRule>
  </conditionalFormatting>
  <conditionalFormatting sqref="I725:I728">
    <cfRule type="expression" dxfId="4486" priority="2526" stopIfTrue="1">
      <formula>$B725=""</formula>
    </cfRule>
  </conditionalFormatting>
  <conditionalFormatting sqref="I725:I728">
    <cfRule type="expression" dxfId="4485" priority="2525" stopIfTrue="1">
      <formula>$B725=""</formula>
    </cfRule>
  </conditionalFormatting>
  <conditionalFormatting sqref="I725:I728">
    <cfRule type="expression" dxfId="4484" priority="2524" stopIfTrue="1">
      <formula>$B725=""</formula>
    </cfRule>
  </conditionalFormatting>
  <conditionalFormatting sqref="I725:I728">
    <cfRule type="expression" dxfId="4483" priority="2523" stopIfTrue="1">
      <formula>$B725=""</formula>
    </cfRule>
  </conditionalFormatting>
  <conditionalFormatting sqref="I725:I728">
    <cfRule type="expression" dxfId="4482" priority="2522" stopIfTrue="1">
      <formula>$B725=""</formula>
    </cfRule>
  </conditionalFormatting>
  <conditionalFormatting sqref="I725:I728">
    <cfRule type="expression" dxfId="4481" priority="2521" stopIfTrue="1">
      <formula>$B725=""</formula>
    </cfRule>
  </conditionalFormatting>
  <conditionalFormatting sqref="I725:I728">
    <cfRule type="expression" dxfId="4480" priority="2520" stopIfTrue="1">
      <formula>$B725=""</formula>
    </cfRule>
  </conditionalFormatting>
  <conditionalFormatting sqref="I725:I728">
    <cfRule type="expression" dxfId="4479" priority="2519" stopIfTrue="1">
      <formula>$B725=""</formula>
    </cfRule>
  </conditionalFormatting>
  <conditionalFormatting sqref="I725:I728">
    <cfRule type="expression" dxfId="4478" priority="2518" stopIfTrue="1">
      <formula>$B725=""</formula>
    </cfRule>
  </conditionalFormatting>
  <conditionalFormatting sqref="I725:I728">
    <cfRule type="expression" dxfId="4477" priority="2517" stopIfTrue="1">
      <formula>$B725=""</formula>
    </cfRule>
  </conditionalFormatting>
  <conditionalFormatting sqref="I725:I728">
    <cfRule type="expression" dxfId="4476" priority="2516" stopIfTrue="1">
      <formula>$B725=""</formula>
    </cfRule>
  </conditionalFormatting>
  <conditionalFormatting sqref="I725:I728">
    <cfRule type="expression" dxfId="4475" priority="2515" stopIfTrue="1">
      <formula>$B725=""</formula>
    </cfRule>
  </conditionalFormatting>
  <conditionalFormatting sqref="I725:I728">
    <cfRule type="expression" dxfId="4474" priority="2514" stopIfTrue="1">
      <formula>$B725=""</formula>
    </cfRule>
  </conditionalFormatting>
  <conditionalFormatting sqref="I725:I728">
    <cfRule type="expression" dxfId="4473" priority="2513" stopIfTrue="1">
      <formula>$B725=""</formula>
    </cfRule>
  </conditionalFormatting>
  <conditionalFormatting sqref="I725:I728">
    <cfRule type="expression" dxfId="4472" priority="2512" stopIfTrue="1">
      <formula>$B725=""</formula>
    </cfRule>
  </conditionalFormatting>
  <conditionalFormatting sqref="I725:I728">
    <cfRule type="expression" dxfId="4471" priority="2511" stopIfTrue="1">
      <formula>$B725=""</formula>
    </cfRule>
  </conditionalFormatting>
  <conditionalFormatting sqref="I725:I728">
    <cfRule type="expression" dxfId="4470" priority="2510" stopIfTrue="1">
      <formula>$B725=""</formula>
    </cfRule>
  </conditionalFormatting>
  <conditionalFormatting sqref="I725:I728">
    <cfRule type="expression" dxfId="4469" priority="2509" stopIfTrue="1">
      <formula>$B725=""</formula>
    </cfRule>
  </conditionalFormatting>
  <conditionalFormatting sqref="I725:I728">
    <cfRule type="expression" dxfId="4468" priority="2508" stopIfTrue="1">
      <formula>$B725=""</formula>
    </cfRule>
  </conditionalFormatting>
  <conditionalFormatting sqref="I725:I728">
    <cfRule type="expression" dxfId="4467" priority="2507" stopIfTrue="1">
      <formula>$B725=""</formula>
    </cfRule>
  </conditionalFormatting>
  <conditionalFormatting sqref="I725:I728">
    <cfRule type="expression" dxfId="4466" priority="2506" stopIfTrue="1">
      <formula>$B725=""</formula>
    </cfRule>
  </conditionalFormatting>
  <conditionalFormatting sqref="I725:I728">
    <cfRule type="expression" dxfId="4465" priority="2505" stopIfTrue="1">
      <formula>$B725=""</formula>
    </cfRule>
  </conditionalFormatting>
  <conditionalFormatting sqref="I725:I728">
    <cfRule type="expression" dxfId="4464" priority="2504" stopIfTrue="1">
      <formula>$B725=""</formula>
    </cfRule>
  </conditionalFormatting>
  <conditionalFormatting sqref="I725:I728">
    <cfRule type="expression" dxfId="4463" priority="2503" stopIfTrue="1">
      <formula>$B725=""</formula>
    </cfRule>
  </conditionalFormatting>
  <conditionalFormatting sqref="I725:I728">
    <cfRule type="expression" dxfId="4462" priority="2502" stopIfTrue="1">
      <formula>$B725=""</formula>
    </cfRule>
  </conditionalFormatting>
  <conditionalFormatting sqref="I725:I728">
    <cfRule type="expression" dxfId="4461" priority="2501" stopIfTrue="1">
      <formula>$B725=""</formula>
    </cfRule>
  </conditionalFormatting>
  <conditionalFormatting sqref="I725:I728">
    <cfRule type="expression" dxfId="4460" priority="2500" stopIfTrue="1">
      <formula>$B725=""</formula>
    </cfRule>
  </conditionalFormatting>
  <conditionalFormatting sqref="I725:I728">
    <cfRule type="expression" dxfId="4459" priority="2499" stopIfTrue="1">
      <formula>$B725=""</formula>
    </cfRule>
  </conditionalFormatting>
  <conditionalFormatting sqref="I725:I728">
    <cfRule type="expression" dxfId="4458" priority="2498" stopIfTrue="1">
      <formula>$B725=""</formula>
    </cfRule>
  </conditionalFormatting>
  <conditionalFormatting sqref="I725:I728">
    <cfRule type="expression" dxfId="4457" priority="2497" stopIfTrue="1">
      <formula>$B725=""</formula>
    </cfRule>
  </conditionalFormatting>
  <conditionalFormatting sqref="I725:I728">
    <cfRule type="expression" dxfId="4456" priority="2496" stopIfTrue="1">
      <formula>$B725=""</formula>
    </cfRule>
  </conditionalFormatting>
  <conditionalFormatting sqref="I725:I728">
    <cfRule type="expression" dxfId="4455" priority="2495" stopIfTrue="1">
      <formula>$B725=""</formula>
    </cfRule>
  </conditionalFormatting>
  <conditionalFormatting sqref="I725:I728">
    <cfRule type="expression" dxfId="4454" priority="2494" stopIfTrue="1">
      <formula>$B725=""</formula>
    </cfRule>
  </conditionalFormatting>
  <conditionalFormatting sqref="I725:I728">
    <cfRule type="expression" dxfId="4453" priority="2493" stopIfTrue="1">
      <formula>$B725=""</formula>
    </cfRule>
  </conditionalFormatting>
  <conditionalFormatting sqref="I725:I728">
    <cfRule type="expression" dxfId="4452" priority="2492" stopIfTrue="1">
      <formula>$B725=""</formula>
    </cfRule>
  </conditionalFormatting>
  <conditionalFormatting sqref="I725:I728">
    <cfRule type="expression" dxfId="4451" priority="2491" stopIfTrue="1">
      <formula>$B725=""</formula>
    </cfRule>
  </conditionalFormatting>
  <conditionalFormatting sqref="I725:I728">
    <cfRule type="expression" dxfId="4450" priority="2490" stopIfTrue="1">
      <formula>$B725=""</formula>
    </cfRule>
  </conditionalFormatting>
  <conditionalFormatting sqref="I725:I728">
    <cfRule type="expression" dxfId="4449" priority="2489" stopIfTrue="1">
      <formula>$B725=""</formula>
    </cfRule>
  </conditionalFormatting>
  <conditionalFormatting sqref="I725:I728">
    <cfRule type="expression" dxfId="4448" priority="2488" stopIfTrue="1">
      <formula>$B725=""</formula>
    </cfRule>
  </conditionalFormatting>
  <conditionalFormatting sqref="I725:I728">
    <cfRule type="expression" dxfId="4447" priority="2487" stopIfTrue="1">
      <formula>$B725=""</formula>
    </cfRule>
  </conditionalFormatting>
  <conditionalFormatting sqref="I725:I728">
    <cfRule type="expression" dxfId="4446" priority="2486" stopIfTrue="1">
      <formula>$B725=""</formula>
    </cfRule>
  </conditionalFormatting>
  <conditionalFormatting sqref="I725:I728">
    <cfRule type="expression" dxfId="4445" priority="2485" stopIfTrue="1">
      <formula>$B725=""</formula>
    </cfRule>
  </conditionalFormatting>
  <conditionalFormatting sqref="I725:I728">
    <cfRule type="expression" dxfId="4444" priority="2484" stopIfTrue="1">
      <formula>$B725=""</formula>
    </cfRule>
  </conditionalFormatting>
  <conditionalFormatting sqref="I725:I728">
    <cfRule type="expression" dxfId="4443" priority="2483" stopIfTrue="1">
      <formula>$B725=""</formula>
    </cfRule>
  </conditionalFormatting>
  <conditionalFormatting sqref="I725:I728">
    <cfRule type="expression" dxfId="4442" priority="2482" stopIfTrue="1">
      <formula>$B725=""</formula>
    </cfRule>
  </conditionalFormatting>
  <conditionalFormatting sqref="I725:I728">
    <cfRule type="expression" dxfId="4441" priority="2481" stopIfTrue="1">
      <formula>$B725=""</formula>
    </cfRule>
  </conditionalFormatting>
  <conditionalFormatting sqref="I725:I728">
    <cfRule type="expression" dxfId="4440" priority="2480" stopIfTrue="1">
      <formula>$B725=""</formula>
    </cfRule>
  </conditionalFormatting>
  <conditionalFormatting sqref="I725:I728">
    <cfRule type="expression" dxfId="4439" priority="2479" stopIfTrue="1">
      <formula>$B725=""</formula>
    </cfRule>
  </conditionalFormatting>
  <conditionalFormatting sqref="I725:I728">
    <cfRule type="expression" dxfId="4438" priority="2478" stopIfTrue="1">
      <formula>$B725=""</formula>
    </cfRule>
  </conditionalFormatting>
  <conditionalFormatting sqref="I725:I728">
    <cfRule type="expression" dxfId="4437" priority="2477" stopIfTrue="1">
      <formula>$B725=""</formula>
    </cfRule>
  </conditionalFormatting>
  <conditionalFormatting sqref="I725:I728">
    <cfRule type="expression" dxfId="4436" priority="2476" stopIfTrue="1">
      <formula>$B725=""</formula>
    </cfRule>
  </conditionalFormatting>
  <conditionalFormatting sqref="I725:I728">
    <cfRule type="expression" dxfId="4435" priority="2475" stopIfTrue="1">
      <formula>$B725=""</formula>
    </cfRule>
  </conditionalFormatting>
  <conditionalFormatting sqref="I725:I728">
    <cfRule type="expression" dxfId="4434" priority="2474" stopIfTrue="1">
      <formula>$B725=""</formula>
    </cfRule>
  </conditionalFormatting>
  <conditionalFormatting sqref="I725:I728">
    <cfRule type="expression" dxfId="4433" priority="2473" stopIfTrue="1">
      <formula>$B725=""</formula>
    </cfRule>
  </conditionalFormatting>
  <conditionalFormatting sqref="I725:I728">
    <cfRule type="expression" dxfId="4432" priority="2472" stopIfTrue="1">
      <formula>$B725=""</formula>
    </cfRule>
  </conditionalFormatting>
  <conditionalFormatting sqref="I725:I728">
    <cfRule type="expression" dxfId="4431" priority="2471" stopIfTrue="1">
      <formula>$B725=""</formula>
    </cfRule>
  </conditionalFormatting>
  <conditionalFormatting sqref="I725:I728">
    <cfRule type="expression" dxfId="4430" priority="2470" stopIfTrue="1">
      <formula>$B725=""</formula>
    </cfRule>
  </conditionalFormatting>
  <conditionalFormatting sqref="I725:I728">
    <cfRule type="expression" dxfId="4429" priority="2469" stopIfTrue="1">
      <formula>$B725=""</formula>
    </cfRule>
  </conditionalFormatting>
  <conditionalFormatting sqref="I725:I728">
    <cfRule type="expression" dxfId="4428" priority="2468" stopIfTrue="1">
      <formula>$B725=""</formula>
    </cfRule>
  </conditionalFormatting>
  <conditionalFormatting sqref="I725:I728">
    <cfRule type="expression" dxfId="4427" priority="2467" stopIfTrue="1">
      <formula>$B725=""</formula>
    </cfRule>
  </conditionalFormatting>
  <conditionalFormatting sqref="I725:I728">
    <cfRule type="expression" dxfId="4426" priority="2466" stopIfTrue="1">
      <formula>$B725=""</formula>
    </cfRule>
  </conditionalFormatting>
  <conditionalFormatting sqref="I725:I728">
    <cfRule type="expression" dxfId="4425" priority="2465" stopIfTrue="1">
      <formula>$B725=""</formula>
    </cfRule>
  </conditionalFormatting>
  <conditionalFormatting sqref="I725:I728">
    <cfRule type="expression" dxfId="4424" priority="2464" stopIfTrue="1">
      <formula>$B725=""</formula>
    </cfRule>
  </conditionalFormatting>
  <conditionalFormatting sqref="I725:I728">
    <cfRule type="expression" dxfId="4423" priority="2463" stopIfTrue="1">
      <formula>$B725=""</formula>
    </cfRule>
  </conditionalFormatting>
  <conditionalFormatting sqref="I725:I728">
    <cfRule type="expression" dxfId="4422" priority="2462" stopIfTrue="1">
      <formula>$B725=""</formula>
    </cfRule>
  </conditionalFormatting>
  <conditionalFormatting sqref="I725:I728">
    <cfRule type="expression" dxfId="4421" priority="2461" stopIfTrue="1">
      <formula>$B725=""</formula>
    </cfRule>
  </conditionalFormatting>
  <conditionalFormatting sqref="I725:I728">
    <cfRule type="expression" dxfId="4420" priority="2460" stopIfTrue="1">
      <formula>$B725=""</formula>
    </cfRule>
  </conditionalFormatting>
  <conditionalFormatting sqref="I725:I728">
    <cfRule type="expression" dxfId="4419" priority="2459" stopIfTrue="1">
      <formula>$B725=""</formula>
    </cfRule>
  </conditionalFormatting>
  <conditionalFormatting sqref="I725:I728">
    <cfRule type="expression" dxfId="4418" priority="2458" stopIfTrue="1">
      <formula>$B725=""</formula>
    </cfRule>
  </conditionalFormatting>
  <conditionalFormatting sqref="I725:I728">
    <cfRule type="expression" dxfId="4417" priority="2457" stopIfTrue="1">
      <formula>$B725=""</formula>
    </cfRule>
  </conditionalFormatting>
  <conditionalFormatting sqref="I725:I728">
    <cfRule type="expression" dxfId="4416" priority="2456" stopIfTrue="1">
      <formula>$B725=""</formula>
    </cfRule>
  </conditionalFormatting>
  <conditionalFormatting sqref="I725:I728">
    <cfRule type="expression" dxfId="4415" priority="2455" stopIfTrue="1">
      <formula>$B725=""</formula>
    </cfRule>
  </conditionalFormatting>
  <conditionalFormatting sqref="I725:I728">
    <cfRule type="expression" dxfId="4414" priority="2454" stopIfTrue="1">
      <formula>$B725=""</formula>
    </cfRule>
  </conditionalFormatting>
  <conditionalFormatting sqref="I725:I728">
    <cfRule type="expression" dxfId="4413" priority="2453" stopIfTrue="1">
      <formula>$B725=""</formula>
    </cfRule>
  </conditionalFormatting>
  <conditionalFormatting sqref="I725:I728">
    <cfRule type="expression" dxfId="4412" priority="2452" stopIfTrue="1">
      <formula>$B725=""</formula>
    </cfRule>
  </conditionalFormatting>
  <conditionalFormatting sqref="I725:I728">
    <cfRule type="expression" dxfId="4411" priority="2451" stopIfTrue="1">
      <formula>$B725=""</formula>
    </cfRule>
  </conditionalFormatting>
  <conditionalFormatting sqref="I725:I728">
    <cfRule type="expression" dxfId="4410" priority="2450" stopIfTrue="1">
      <formula>$B725=""</formula>
    </cfRule>
  </conditionalFormatting>
  <conditionalFormatting sqref="I725:I728">
    <cfRule type="expression" dxfId="4409" priority="2449" stopIfTrue="1">
      <formula>$B725=""</formula>
    </cfRule>
  </conditionalFormatting>
  <conditionalFormatting sqref="I725:I728">
    <cfRule type="expression" dxfId="4408" priority="2448" stopIfTrue="1">
      <formula>$B725=""</formula>
    </cfRule>
  </conditionalFormatting>
  <conditionalFormatting sqref="I725:I728">
    <cfRule type="expression" dxfId="4407" priority="2447" stopIfTrue="1">
      <formula>$B725=""</formula>
    </cfRule>
  </conditionalFormatting>
  <conditionalFormatting sqref="I725:I728">
    <cfRule type="expression" dxfId="4406" priority="2446" stopIfTrue="1">
      <formula>$B725=""</formula>
    </cfRule>
  </conditionalFormatting>
  <conditionalFormatting sqref="I725:I728">
    <cfRule type="expression" dxfId="4405" priority="2445" stopIfTrue="1">
      <formula>$B725=""</formula>
    </cfRule>
  </conditionalFormatting>
  <conditionalFormatting sqref="I725:I728">
    <cfRule type="expression" dxfId="4404" priority="2444" stopIfTrue="1">
      <formula>$B725=""</formula>
    </cfRule>
  </conditionalFormatting>
  <conditionalFormatting sqref="I725:I728">
    <cfRule type="expression" dxfId="4403" priority="2443" stopIfTrue="1">
      <formula>$B725=""</formula>
    </cfRule>
  </conditionalFormatting>
  <conditionalFormatting sqref="I725:I728">
    <cfRule type="expression" dxfId="4402" priority="2442" stopIfTrue="1">
      <formula>$B725=""</formula>
    </cfRule>
  </conditionalFormatting>
  <conditionalFormatting sqref="I725:I728">
    <cfRule type="expression" dxfId="4401" priority="2441" stopIfTrue="1">
      <formula>$B725=""</formula>
    </cfRule>
  </conditionalFormatting>
  <conditionalFormatting sqref="I725:I728">
    <cfRule type="expression" dxfId="4400" priority="2440" stopIfTrue="1">
      <formula>$B725=""</formula>
    </cfRule>
  </conditionalFormatting>
  <conditionalFormatting sqref="I730:I737">
    <cfRule type="expression" dxfId="4399" priority="2439" stopIfTrue="1">
      <formula>$B730=""</formula>
    </cfRule>
  </conditionalFormatting>
  <conditionalFormatting sqref="I730:I737">
    <cfRule type="expression" dxfId="4398" priority="2438" stopIfTrue="1">
      <formula>$B730=""</formula>
    </cfRule>
  </conditionalFormatting>
  <conditionalFormatting sqref="I730:I737">
    <cfRule type="expression" dxfId="4397" priority="2437" stopIfTrue="1">
      <formula>$B730=""</formula>
    </cfRule>
  </conditionalFormatting>
  <conditionalFormatting sqref="I730:I737">
    <cfRule type="expression" dxfId="4396" priority="2436" stopIfTrue="1">
      <formula>$B730=""</formula>
    </cfRule>
  </conditionalFormatting>
  <conditionalFormatting sqref="I730:I737">
    <cfRule type="expression" dxfId="4395" priority="2435" stopIfTrue="1">
      <formula>$B730=""</formula>
    </cfRule>
  </conditionalFormatting>
  <conditionalFormatting sqref="D675:M675">
    <cfRule type="expression" dxfId="4394" priority="2434" stopIfTrue="1">
      <formula>$B675=""</formula>
    </cfRule>
  </conditionalFormatting>
  <conditionalFormatting sqref="I698">
    <cfRule type="expression" dxfId="4393" priority="2433" stopIfTrue="1">
      <formula>$B698=""</formula>
    </cfRule>
  </conditionalFormatting>
  <conditionalFormatting sqref="I698">
    <cfRule type="expression" dxfId="4392" priority="2432" stopIfTrue="1">
      <formula>$B698=""</formula>
    </cfRule>
  </conditionalFormatting>
  <conditionalFormatting sqref="I698">
    <cfRule type="expression" dxfId="4391" priority="2431" stopIfTrue="1">
      <formula>$B698=""</formula>
    </cfRule>
  </conditionalFormatting>
  <conditionalFormatting sqref="I698">
    <cfRule type="expression" dxfId="4390" priority="2430" stopIfTrue="1">
      <formula>$B698=""</formula>
    </cfRule>
  </conditionalFormatting>
  <conditionalFormatting sqref="I698">
    <cfRule type="expression" dxfId="4389" priority="2429" stopIfTrue="1">
      <formula>$B698=""</formula>
    </cfRule>
  </conditionalFormatting>
  <conditionalFormatting sqref="I699">
    <cfRule type="expression" dxfId="4388" priority="2428" stopIfTrue="1">
      <formula>$B699=""</formula>
    </cfRule>
  </conditionalFormatting>
  <conditionalFormatting sqref="I699">
    <cfRule type="expression" dxfId="4387" priority="2427" stopIfTrue="1">
      <formula>$B699=""</formula>
    </cfRule>
  </conditionalFormatting>
  <conditionalFormatting sqref="I699">
    <cfRule type="expression" dxfId="4386" priority="2426" stopIfTrue="1">
      <formula>$B699=""</formula>
    </cfRule>
  </conditionalFormatting>
  <conditionalFormatting sqref="I699">
    <cfRule type="expression" dxfId="4385" priority="2425" stopIfTrue="1">
      <formula>$B699=""</formula>
    </cfRule>
  </conditionalFormatting>
  <conditionalFormatting sqref="I699">
    <cfRule type="expression" dxfId="4384" priority="2424" stopIfTrue="1">
      <formula>$B699=""</formula>
    </cfRule>
  </conditionalFormatting>
  <conditionalFormatting sqref="I700">
    <cfRule type="expression" dxfId="4383" priority="2423" stopIfTrue="1">
      <formula>$B700=""</formula>
    </cfRule>
  </conditionalFormatting>
  <conditionalFormatting sqref="I700">
    <cfRule type="expression" dxfId="4382" priority="2422" stopIfTrue="1">
      <formula>$B700=""</formula>
    </cfRule>
  </conditionalFormatting>
  <conditionalFormatting sqref="I700">
    <cfRule type="expression" dxfId="4381" priority="2421" stopIfTrue="1">
      <formula>$B700=""</formula>
    </cfRule>
  </conditionalFormatting>
  <conditionalFormatting sqref="I700">
    <cfRule type="expression" dxfId="4380" priority="2420" stopIfTrue="1">
      <formula>$B700=""</formula>
    </cfRule>
  </conditionalFormatting>
  <conditionalFormatting sqref="I700">
    <cfRule type="expression" dxfId="4379" priority="2419" stopIfTrue="1">
      <formula>$B700=""</formula>
    </cfRule>
  </conditionalFormatting>
  <conditionalFormatting sqref="I713">
    <cfRule type="expression" dxfId="4378" priority="2418" stopIfTrue="1">
      <formula>$B713=""</formula>
    </cfRule>
  </conditionalFormatting>
  <conditionalFormatting sqref="I713">
    <cfRule type="expression" dxfId="4377" priority="2417" stopIfTrue="1">
      <formula>$B713=""</formula>
    </cfRule>
  </conditionalFormatting>
  <conditionalFormatting sqref="I713">
    <cfRule type="expression" dxfId="4376" priority="2416" stopIfTrue="1">
      <formula>$B713=""</formula>
    </cfRule>
  </conditionalFormatting>
  <conditionalFormatting sqref="I713">
    <cfRule type="expression" dxfId="4375" priority="2415" stopIfTrue="1">
      <formula>$B713=""</formula>
    </cfRule>
  </conditionalFormatting>
  <conditionalFormatting sqref="I713">
    <cfRule type="expression" dxfId="4374" priority="2414" stopIfTrue="1">
      <formula>$B713=""</formula>
    </cfRule>
  </conditionalFormatting>
  <conditionalFormatting sqref="I713">
    <cfRule type="expression" dxfId="4373" priority="2413" stopIfTrue="1">
      <formula>$B713=""</formula>
    </cfRule>
  </conditionalFormatting>
  <conditionalFormatting sqref="I713">
    <cfRule type="expression" dxfId="4372" priority="2412" stopIfTrue="1">
      <formula>$B713=""</formula>
    </cfRule>
  </conditionalFormatting>
  <conditionalFormatting sqref="I713">
    <cfRule type="expression" dxfId="4371" priority="2411" stopIfTrue="1">
      <formula>$B713=""</formula>
    </cfRule>
  </conditionalFormatting>
  <conditionalFormatting sqref="I713">
    <cfRule type="expression" dxfId="4370" priority="2410" stopIfTrue="1">
      <formula>$B713=""</formula>
    </cfRule>
  </conditionalFormatting>
  <conditionalFormatting sqref="I713">
    <cfRule type="expression" dxfId="4369" priority="2409" stopIfTrue="1">
      <formula>$B713=""</formula>
    </cfRule>
  </conditionalFormatting>
  <conditionalFormatting sqref="I713">
    <cfRule type="expression" dxfId="4368" priority="2408" stopIfTrue="1">
      <formula>$B713=""</formula>
    </cfRule>
  </conditionalFormatting>
  <conditionalFormatting sqref="I713">
    <cfRule type="expression" dxfId="4367" priority="2407" stopIfTrue="1">
      <formula>$B713=""</formula>
    </cfRule>
  </conditionalFormatting>
  <conditionalFormatting sqref="I713">
    <cfRule type="expression" dxfId="4366" priority="2406" stopIfTrue="1">
      <formula>$B713=""</formula>
    </cfRule>
  </conditionalFormatting>
  <conditionalFormatting sqref="I713">
    <cfRule type="expression" dxfId="4365" priority="2405" stopIfTrue="1">
      <formula>$B713=""</formula>
    </cfRule>
  </conditionalFormatting>
  <conditionalFormatting sqref="I713">
    <cfRule type="expression" dxfId="4364" priority="2404" stopIfTrue="1">
      <formula>$B713=""</formula>
    </cfRule>
  </conditionalFormatting>
  <conditionalFormatting sqref="I713">
    <cfRule type="expression" dxfId="4363" priority="2403" stopIfTrue="1">
      <formula>$B713=""</formula>
    </cfRule>
  </conditionalFormatting>
  <conditionalFormatting sqref="I713">
    <cfRule type="expression" dxfId="4362" priority="2402" stopIfTrue="1">
      <formula>$B713=""</formula>
    </cfRule>
  </conditionalFormatting>
  <conditionalFormatting sqref="I713">
    <cfRule type="expression" dxfId="4361" priority="2401" stopIfTrue="1">
      <formula>$B713=""</formula>
    </cfRule>
  </conditionalFormatting>
  <conditionalFormatting sqref="I713">
    <cfRule type="expression" dxfId="4360" priority="2400" stopIfTrue="1">
      <formula>$B713=""</formula>
    </cfRule>
  </conditionalFormatting>
  <conditionalFormatting sqref="I713">
    <cfRule type="expression" dxfId="4359" priority="2399" stopIfTrue="1">
      <formula>$B713=""</formula>
    </cfRule>
  </conditionalFormatting>
  <conditionalFormatting sqref="I713">
    <cfRule type="expression" dxfId="4358" priority="2398" stopIfTrue="1">
      <formula>$B713=""</formula>
    </cfRule>
  </conditionalFormatting>
  <conditionalFormatting sqref="I713">
    <cfRule type="expression" dxfId="4357" priority="2397" stopIfTrue="1">
      <formula>$B713=""</formula>
    </cfRule>
  </conditionalFormatting>
  <conditionalFormatting sqref="I713">
    <cfRule type="expression" dxfId="4356" priority="2396" stopIfTrue="1">
      <formula>$B713=""</formula>
    </cfRule>
  </conditionalFormatting>
  <conditionalFormatting sqref="I713">
    <cfRule type="expression" dxfId="4355" priority="2395" stopIfTrue="1">
      <formula>$B713=""</formula>
    </cfRule>
  </conditionalFormatting>
  <conditionalFormatting sqref="I713">
    <cfRule type="expression" dxfId="4354" priority="2394" stopIfTrue="1">
      <formula>$B713=""</formula>
    </cfRule>
  </conditionalFormatting>
  <conditionalFormatting sqref="I713">
    <cfRule type="expression" dxfId="4353" priority="2393" stopIfTrue="1">
      <formula>$B713=""</formula>
    </cfRule>
  </conditionalFormatting>
  <conditionalFormatting sqref="I713">
    <cfRule type="expression" dxfId="4352" priority="2392" stopIfTrue="1">
      <formula>$B713=""</formula>
    </cfRule>
  </conditionalFormatting>
  <conditionalFormatting sqref="I713">
    <cfRule type="expression" dxfId="4351" priority="2391" stopIfTrue="1">
      <formula>$B713=""</formula>
    </cfRule>
  </conditionalFormatting>
  <conditionalFormatting sqref="I713">
    <cfRule type="expression" dxfId="4350" priority="2390" stopIfTrue="1">
      <formula>$B713=""</formula>
    </cfRule>
  </conditionalFormatting>
  <conditionalFormatting sqref="I713">
    <cfRule type="expression" dxfId="4349" priority="2389" stopIfTrue="1">
      <formula>$B713=""</formula>
    </cfRule>
  </conditionalFormatting>
  <conditionalFormatting sqref="I713">
    <cfRule type="expression" dxfId="4348" priority="2388" stopIfTrue="1">
      <formula>$B713=""</formula>
    </cfRule>
  </conditionalFormatting>
  <conditionalFormatting sqref="I713">
    <cfRule type="expression" dxfId="4347" priority="2387" stopIfTrue="1">
      <formula>$B713=""</formula>
    </cfRule>
  </conditionalFormatting>
  <conditionalFormatting sqref="I713">
    <cfRule type="expression" dxfId="4346" priority="2386" stopIfTrue="1">
      <formula>$B713=""</formula>
    </cfRule>
  </conditionalFormatting>
  <conditionalFormatting sqref="I713">
    <cfRule type="expression" dxfId="4345" priority="2385" stopIfTrue="1">
      <formula>$B713=""</formula>
    </cfRule>
  </conditionalFormatting>
  <conditionalFormatting sqref="I713">
    <cfRule type="expression" dxfId="4344" priority="2384" stopIfTrue="1">
      <formula>$B713=""</formula>
    </cfRule>
  </conditionalFormatting>
  <conditionalFormatting sqref="I713">
    <cfRule type="expression" dxfId="4343" priority="2383" stopIfTrue="1">
      <formula>$B713=""</formula>
    </cfRule>
  </conditionalFormatting>
  <conditionalFormatting sqref="I713">
    <cfRule type="expression" dxfId="4342" priority="2382" stopIfTrue="1">
      <formula>$B713=""</formula>
    </cfRule>
  </conditionalFormatting>
  <conditionalFormatting sqref="I713">
    <cfRule type="expression" dxfId="4341" priority="2381" stopIfTrue="1">
      <formula>$B713=""</formula>
    </cfRule>
  </conditionalFormatting>
  <conditionalFormatting sqref="I713">
    <cfRule type="expression" dxfId="4340" priority="2380" stopIfTrue="1">
      <formula>$B713=""</formula>
    </cfRule>
  </conditionalFormatting>
  <conditionalFormatting sqref="I713">
    <cfRule type="expression" dxfId="4339" priority="2379" stopIfTrue="1">
      <formula>$B713=""</formula>
    </cfRule>
  </conditionalFormatting>
  <conditionalFormatting sqref="I713">
    <cfRule type="expression" dxfId="4338" priority="2378" stopIfTrue="1">
      <formula>$B713=""</formula>
    </cfRule>
  </conditionalFormatting>
  <conditionalFormatting sqref="I713">
    <cfRule type="expression" dxfId="4337" priority="2377" stopIfTrue="1">
      <formula>$B713=""</formula>
    </cfRule>
  </conditionalFormatting>
  <conditionalFormatting sqref="I713">
    <cfRule type="expression" dxfId="4336" priority="2376" stopIfTrue="1">
      <formula>$B713=""</formula>
    </cfRule>
  </conditionalFormatting>
  <conditionalFormatting sqref="I713">
    <cfRule type="expression" dxfId="4335" priority="2375" stopIfTrue="1">
      <formula>$B713=""</formula>
    </cfRule>
  </conditionalFormatting>
  <conditionalFormatting sqref="I713">
    <cfRule type="expression" dxfId="4334" priority="2374" stopIfTrue="1">
      <formula>$B713=""</formula>
    </cfRule>
  </conditionalFormatting>
  <conditionalFormatting sqref="I713">
    <cfRule type="expression" dxfId="4333" priority="2373" stopIfTrue="1">
      <formula>$B713=""</formula>
    </cfRule>
  </conditionalFormatting>
  <conditionalFormatting sqref="I713">
    <cfRule type="expression" dxfId="4332" priority="2372" stopIfTrue="1">
      <formula>$B713=""</formula>
    </cfRule>
  </conditionalFormatting>
  <conditionalFormatting sqref="I713">
    <cfRule type="expression" dxfId="4331" priority="2371" stopIfTrue="1">
      <formula>$B713=""</formula>
    </cfRule>
  </conditionalFormatting>
  <conditionalFormatting sqref="I713">
    <cfRule type="expression" dxfId="4330" priority="2370" stopIfTrue="1">
      <formula>$B713=""</formula>
    </cfRule>
  </conditionalFormatting>
  <conditionalFormatting sqref="I713">
    <cfRule type="expression" dxfId="4329" priority="2369" stopIfTrue="1">
      <formula>$B713=""</formula>
    </cfRule>
  </conditionalFormatting>
  <conditionalFormatting sqref="I713">
    <cfRule type="expression" dxfId="4328" priority="2368" stopIfTrue="1">
      <formula>$B713=""</formula>
    </cfRule>
  </conditionalFormatting>
  <conditionalFormatting sqref="I713">
    <cfRule type="expression" dxfId="4327" priority="2367" stopIfTrue="1">
      <formula>$B713=""</formula>
    </cfRule>
  </conditionalFormatting>
  <conditionalFormatting sqref="I713">
    <cfRule type="expression" dxfId="4326" priority="2366" stopIfTrue="1">
      <formula>$B713=""</formula>
    </cfRule>
  </conditionalFormatting>
  <conditionalFormatting sqref="I713">
    <cfRule type="expression" dxfId="4325" priority="2365" stopIfTrue="1">
      <formula>$B713=""</formula>
    </cfRule>
  </conditionalFormatting>
  <conditionalFormatting sqref="I713">
    <cfRule type="expression" dxfId="4324" priority="2364" stopIfTrue="1">
      <formula>$B713=""</formula>
    </cfRule>
  </conditionalFormatting>
  <conditionalFormatting sqref="I713">
    <cfRule type="expression" dxfId="4323" priority="2363" stopIfTrue="1">
      <formula>$B713=""</formula>
    </cfRule>
  </conditionalFormatting>
  <conditionalFormatting sqref="I713">
    <cfRule type="expression" dxfId="4322" priority="2362" stopIfTrue="1">
      <formula>$B713=""</formula>
    </cfRule>
  </conditionalFormatting>
  <conditionalFormatting sqref="I713">
    <cfRule type="expression" dxfId="4321" priority="2361" stopIfTrue="1">
      <formula>$B713=""</formula>
    </cfRule>
  </conditionalFormatting>
  <conditionalFormatting sqref="I713">
    <cfRule type="expression" dxfId="4320" priority="2360" stopIfTrue="1">
      <formula>$B713=""</formula>
    </cfRule>
  </conditionalFormatting>
  <conditionalFormatting sqref="I713">
    <cfRule type="expression" dxfId="4319" priority="2359" stopIfTrue="1">
      <formula>$B713=""</formula>
    </cfRule>
  </conditionalFormatting>
  <conditionalFormatting sqref="I713">
    <cfRule type="expression" dxfId="4318" priority="2358" stopIfTrue="1">
      <formula>$B713=""</formula>
    </cfRule>
  </conditionalFormatting>
  <conditionalFormatting sqref="I713">
    <cfRule type="expression" dxfId="4317" priority="2357" stopIfTrue="1">
      <formula>$B713=""</formula>
    </cfRule>
  </conditionalFormatting>
  <conditionalFormatting sqref="I713">
    <cfRule type="expression" dxfId="4316" priority="2356" stopIfTrue="1">
      <formula>$B713=""</formula>
    </cfRule>
  </conditionalFormatting>
  <conditionalFormatting sqref="I713">
    <cfRule type="expression" dxfId="4315" priority="2355" stopIfTrue="1">
      <formula>$B713=""</formula>
    </cfRule>
  </conditionalFormatting>
  <conditionalFormatting sqref="I713">
    <cfRule type="expression" dxfId="4314" priority="2354" stopIfTrue="1">
      <formula>$B713=""</formula>
    </cfRule>
  </conditionalFormatting>
  <conditionalFormatting sqref="I713">
    <cfRule type="expression" dxfId="4313" priority="2353" stopIfTrue="1">
      <formula>$B713=""</formula>
    </cfRule>
  </conditionalFormatting>
  <conditionalFormatting sqref="I713">
    <cfRule type="expression" dxfId="4312" priority="2352" stopIfTrue="1">
      <formula>$B713=""</formula>
    </cfRule>
  </conditionalFormatting>
  <conditionalFormatting sqref="I713">
    <cfRule type="expression" dxfId="4311" priority="2351" stopIfTrue="1">
      <formula>$B713=""</formula>
    </cfRule>
  </conditionalFormatting>
  <conditionalFormatting sqref="I713">
    <cfRule type="expression" dxfId="4310" priority="2350" stopIfTrue="1">
      <formula>$B713=""</formula>
    </cfRule>
  </conditionalFormatting>
  <conditionalFormatting sqref="I713">
    <cfRule type="expression" dxfId="4309" priority="2349" stopIfTrue="1">
      <formula>$B713=""</formula>
    </cfRule>
  </conditionalFormatting>
  <conditionalFormatting sqref="I713">
    <cfRule type="expression" dxfId="4308" priority="2348" stopIfTrue="1">
      <formula>$B713=""</formula>
    </cfRule>
  </conditionalFormatting>
  <conditionalFormatting sqref="I713">
    <cfRule type="expression" dxfId="4307" priority="2347" stopIfTrue="1">
      <formula>$B713=""</formula>
    </cfRule>
  </conditionalFormatting>
  <conditionalFormatting sqref="I713">
    <cfRule type="expression" dxfId="4306" priority="2346" stopIfTrue="1">
      <formula>$B713=""</formula>
    </cfRule>
  </conditionalFormatting>
  <conditionalFormatting sqref="I713">
    <cfRule type="expression" dxfId="4305" priority="2345" stopIfTrue="1">
      <formula>$B713=""</formula>
    </cfRule>
  </conditionalFormatting>
  <conditionalFormatting sqref="I713">
    <cfRule type="expression" dxfId="4304" priority="2344" stopIfTrue="1">
      <formula>$B713=""</formula>
    </cfRule>
  </conditionalFormatting>
  <conditionalFormatting sqref="I713">
    <cfRule type="expression" dxfId="4303" priority="2343" stopIfTrue="1">
      <formula>$B713=""</formula>
    </cfRule>
  </conditionalFormatting>
  <conditionalFormatting sqref="I713">
    <cfRule type="expression" dxfId="4302" priority="2342" stopIfTrue="1">
      <formula>$B713=""</formula>
    </cfRule>
  </conditionalFormatting>
  <conditionalFormatting sqref="I713">
    <cfRule type="expression" dxfId="4301" priority="2341" stopIfTrue="1">
      <formula>$B713=""</formula>
    </cfRule>
  </conditionalFormatting>
  <conditionalFormatting sqref="I713">
    <cfRule type="expression" dxfId="4300" priority="2340" stopIfTrue="1">
      <formula>$B713=""</formula>
    </cfRule>
  </conditionalFormatting>
  <conditionalFormatting sqref="I713">
    <cfRule type="expression" dxfId="4299" priority="2339" stopIfTrue="1">
      <formula>$B713=""</formula>
    </cfRule>
  </conditionalFormatting>
  <conditionalFormatting sqref="I713">
    <cfRule type="expression" dxfId="4298" priority="2338" stopIfTrue="1">
      <formula>$B713=""</formula>
    </cfRule>
  </conditionalFormatting>
  <conditionalFormatting sqref="I713">
    <cfRule type="expression" dxfId="4297" priority="2337" stopIfTrue="1">
      <formula>$B713=""</formula>
    </cfRule>
  </conditionalFormatting>
  <conditionalFormatting sqref="I713">
    <cfRule type="expression" dxfId="4296" priority="2336" stopIfTrue="1">
      <formula>$B713=""</formula>
    </cfRule>
  </conditionalFormatting>
  <conditionalFormatting sqref="I713">
    <cfRule type="expression" dxfId="4295" priority="2335" stopIfTrue="1">
      <formula>$B713=""</formula>
    </cfRule>
  </conditionalFormatting>
  <conditionalFormatting sqref="I713">
    <cfRule type="expression" dxfId="4294" priority="2334" stopIfTrue="1">
      <formula>$B713=""</formula>
    </cfRule>
  </conditionalFormatting>
  <conditionalFormatting sqref="I713">
    <cfRule type="expression" dxfId="4293" priority="2333" stopIfTrue="1">
      <formula>$B713=""</formula>
    </cfRule>
  </conditionalFormatting>
  <conditionalFormatting sqref="I713">
    <cfRule type="expression" dxfId="4292" priority="2332" stopIfTrue="1">
      <formula>$B713=""</formula>
    </cfRule>
  </conditionalFormatting>
  <conditionalFormatting sqref="I713">
    <cfRule type="expression" dxfId="4291" priority="2331" stopIfTrue="1">
      <formula>$B713=""</formula>
    </cfRule>
  </conditionalFormatting>
  <conditionalFormatting sqref="I713">
    <cfRule type="expression" dxfId="4290" priority="2330" stopIfTrue="1">
      <formula>$B713=""</formula>
    </cfRule>
  </conditionalFormatting>
  <conditionalFormatting sqref="I713">
    <cfRule type="expression" dxfId="4289" priority="2329" stopIfTrue="1">
      <formula>$B713=""</formula>
    </cfRule>
  </conditionalFormatting>
  <conditionalFormatting sqref="I713">
    <cfRule type="expression" dxfId="4288" priority="2328" stopIfTrue="1">
      <formula>$B713=""</formula>
    </cfRule>
  </conditionalFormatting>
  <conditionalFormatting sqref="I713">
    <cfRule type="expression" dxfId="4287" priority="2327" stopIfTrue="1">
      <formula>$B713=""</formula>
    </cfRule>
  </conditionalFormatting>
  <conditionalFormatting sqref="I713">
    <cfRule type="expression" dxfId="4286" priority="2326" stopIfTrue="1">
      <formula>$B713=""</formula>
    </cfRule>
  </conditionalFormatting>
  <conditionalFormatting sqref="I713">
    <cfRule type="expression" dxfId="4285" priority="2325" stopIfTrue="1">
      <formula>$B713=""</formula>
    </cfRule>
  </conditionalFormatting>
  <conditionalFormatting sqref="I713">
    <cfRule type="expression" dxfId="4284" priority="2324" stopIfTrue="1">
      <formula>$B713=""</formula>
    </cfRule>
  </conditionalFormatting>
  <conditionalFormatting sqref="I713">
    <cfRule type="expression" dxfId="4283" priority="2323" stopIfTrue="1">
      <formula>$B713=""</formula>
    </cfRule>
  </conditionalFormatting>
  <conditionalFormatting sqref="I713">
    <cfRule type="expression" dxfId="4282" priority="2322" stopIfTrue="1">
      <formula>$B713=""</formula>
    </cfRule>
  </conditionalFormatting>
  <conditionalFormatting sqref="I713">
    <cfRule type="expression" dxfId="4281" priority="2321" stopIfTrue="1">
      <formula>$B713=""</formula>
    </cfRule>
  </conditionalFormatting>
  <conditionalFormatting sqref="I713">
    <cfRule type="expression" dxfId="4280" priority="2320" stopIfTrue="1">
      <formula>$B713=""</formula>
    </cfRule>
  </conditionalFormatting>
  <conditionalFormatting sqref="I713">
    <cfRule type="expression" dxfId="4279" priority="2319" stopIfTrue="1">
      <formula>$B713=""</formula>
    </cfRule>
  </conditionalFormatting>
  <conditionalFormatting sqref="I713">
    <cfRule type="expression" dxfId="4278" priority="2318" stopIfTrue="1">
      <formula>$B713=""</formula>
    </cfRule>
  </conditionalFormatting>
  <conditionalFormatting sqref="I713">
    <cfRule type="expression" dxfId="4277" priority="2317" stopIfTrue="1">
      <formula>$B713=""</formula>
    </cfRule>
  </conditionalFormatting>
  <conditionalFormatting sqref="I713">
    <cfRule type="expression" dxfId="4276" priority="2316" stopIfTrue="1">
      <formula>$B713=""</formula>
    </cfRule>
  </conditionalFormatting>
  <conditionalFormatting sqref="I713">
    <cfRule type="expression" dxfId="4275" priority="2315" stopIfTrue="1">
      <formula>$B713=""</formula>
    </cfRule>
  </conditionalFormatting>
  <conditionalFormatting sqref="I713">
    <cfRule type="expression" dxfId="4274" priority="2314" stopIfTrue="1">
      <formula>$B713=""</formula>
    </cfRule>
  </conditionalFormatting>
  <conditionalFormatting sqref="I713">
    <cfRule type="expression" dxfId="4273" priority="2313" stopIfTrue="1">
      <formula>$B713=""</formula>
    </cfRule>
  </conditionalFormatting>
  <conditionalFormatting sqref="I713">
    <cfRule type="expression" dxfId="4272" priority="2312" stopIfTrue="1">
      <formula>$B713=""</formula>
    </cfRule>
  </conditionalFormatting>
  <conditionalFormatting sqref="I713">
    <cfRule type="expression" dxfId="4271" priority="2311" stopIfTrue="1">
      <formula>$B713=""</formula>
    </cfRule>
  </conditionalFormatting>
  <conditionalFormatting sqref="I713">
    <cfRule type="expression" dxfId="4270" priority="2310" stopIfTrue="1">
      <formula>$B713=""</formula>
    </cfRule>
  </conditionalFormatting>
  <conditionalFormatting sqref="I713">
    <cfRule type="expression" dxfId="4269" priority="2309" stopIfTrue="1">
      <formula>$B713=""</formula>
    </cfRule>
  </conditionalFormatting>
  <conditionalFormatting sqref="I713">
    <cfRule type="expression" dxfId="4268" priority="2308" stopIfTrue="1">
      <formula>$B713=""</formula>
    </cfRule>
  </conditionalFormatting>
  <conditionalFormatting sqref="I713">
    <cfRule type="expression" dxfId="4267" priority="2307" stopIfTrue="1">
      <formula>$B713=""</formula>
    </cfRule>
  </conditionalFormatting>
  <conditionalFormatting sqref="I713">
    <cfRule type="expression" dxfId="4266" priority="2306" stopIfTrue="1">
      <formula>$B713=""</formula>
    </cfRule>
  </conditionalFormatting>
  <conditionalFormatting sqref="I713">
    <cfRule type="expression" dxfId="4265" priority="2305" stopIfTrue="1">
      <formula>$B713=""</formula>
    </cfRule>
  </conditionalFormatting>
  <conditionalFormatting sqref="I713">
    <cfRule type="expression" dxfId="4264" priority="2304" stopIfTrue="1">
      <formula>$B713=""</formula>
    </cfRule>
  </conditionalFormatting>
  <conditionalFormatting sqref="I713">
    <cfRule type="expression" dxfId="4263" priority="2303" stopIfTrue="1">
      <formula>$B713=""</formula>
    </cfRule>
  </conditionalFormatting>
  <conditionalFormatting sqref="I713">
    <cfRule type="expression" dxfId="4262" priority="2302" stopIfTrue="1">
      <formula>$B713=""</formula>
    </cfRule>
  </conditionalFormatting>
  <conditionalFormatting sqref="I713">
    <cfRule type="expression" dxfId="4261" priority="2301" stopIfTrue="1">
      <formula>$B713=""</formula>
    </cfRule>
  </conditionalFormatting>
  <conditionalFormatting sqref="I713">
    <cfRule type="expression" dxfId="4260" priority="2300" stopIfTrue="1">
      <formula>$B713=""</formula>
    </cfRule>
  </conditionalFormatting>
  <conditionalFormatting sqref="I713">
    <cfRule type="expression" dxfId="4259" priority="2299" stopIfTrue="1">
      <formula>$B713=""</formula>
    </cfRule>
  </conditionalFormatting>
  <conditionalFormatting sqref="I713">
    <cfRule type="expression" dxfId="4258" priority="2298" stopIfTrue="1">
      <formula>$B713=""</formula>
    </cfRule>
  </conditionalFormatting>
  <conditionalFormatting sqref="I713">
    <cfRule type="expression" dxfId="4257" priority="2297" stopIfTrue="1">
      <formula>$B713=""</formula>
    </cfRule>
  </conditionalFormatting>
  <conditionalFormatting sqref="I713">
    <cfRule type="expression" dxfId="4256" priority="2296" stopIfTrue="1">
      <formula>$B713=""</formula>
    </cfRule>
  </conditionalFormatting>
  <conditionalFormatting sqref="I713">
    <cfRule type="expression" dxfId="4255" priority="2295" stopIfTrue="1">
      <formula>$B713=""</formula>
    </cfRule>
  </conditionalFormatting>
  <conditionalFormatting sqref="I713">
    <cfRule type="expression" dxfId="4254" priority="2294" stopIfTrue="1">
      <formula>$B713=""</formula>
    </cfRule>
  </conditionalFormatting>
  <conditionalFormatting sqref="I713">
    <cfRule type="expression" dxfId="4253" priority="2293" stopIfTrue="1">
      <formula>$B713=""</formula>
    </cfRule>
  </conditionalFormatting>
  <conditionalFormatting sqref="I713">
    <cfRule type="expression" dxfId="4252" priority="2292" stopIfTrue="1">
      <formula>$B713=""</formula>
    </cfRule>
  </conditionalFormatting>
  <conditionalFormatting sqref="I713">
    <cfRule type="expression" dxfId="4251" priority="2291" stopIfTrue="1">
      <formula>$B713=""</formula>
    </cfRule>
  </conditionalFormatting>
  <conditionalFormatting sqref="I713">
    <cfRule type="expression" dxfId="4250" priority="2290" stopIfTrue="1">
      <formula>$B713=""</formula>
    </cfRule>
  </conditionalFormatting>
  <conditionalFormatting sqref="I713">
    <cfRule type="expression" dxfId="4249" priority="2289" stopIfTrue="1">
      <formula>$B713=""</formula>
    </cfRule>
  </conditionalFormatting>
  <conditionalFormatting sqref="I713">
    <cfRule type="expression" dxfId="4248" priority="2288" stopIfTrue="1">
      <formula>$B713=""</formula>
    </cfRule>
  </conditionalFormatting>
  <conditionalFormatting sqref="I713">
    <cfRule type="expression" dxfId="4247" priority="2287" stopIfTrue="1">
      <formula>$B713=""</formula>
    </cfRule>
  </conditionalFormatting>
  <conditionalFormatting sqref="I713">
    <cfRule type="expression" dxfId="4246" priority="2286" stopIfTrue="1">
      <formula>$B713=""</formula>
    </cfRule>
  </conditionalFormatting>
  <conditionalFormatting sqref="I713">
    <cfRule type="expression" dxfId="4245" priority="2285" stopIfTrue="1">
      <formula>$B713=""</formula>
    </cfRule>
  </conditionalFormatting>
  <conditionalFormatting sqref="I713">
    <cfRule type="expression" dxfId="4244" priority="2284" stopIfTrue="1">
      <formula>$B713=""</formula>
    </cfRule>
  </conditionalFormatting>
  <conditionalFormatting sqref="I713">
    <cfRule type="expression" dxfId="4243" priority="2283" stopIfTrue="1">
      <formula>$B713=""</formula>
    </cfRule>
  </conditionalFormatting>
  <conditionalFormatting sqref="I713">
    <cfRule type="expression" dxfId="4242" priority="2282" stopIfTrue="1">
      <formula>$B713=""</formula>
    </cfRule>
  </conditionalFormatting>
  <conditionalFormatting sqref="I713">
    <cfRule type="expression" dxfId="4241" priority="2281" stopIfTrue="1">
      <formula>$B713=""</formula>
    </cfRule>
  </conditionalFormatting>
  <conditionalFormatting sqref="I713">
    <cfRule type="expression" dxfId="4240" priority="2280" stopIfTrue="1">
      <formula>$B713=""</formula>
    </cfRule>
  </conditionalFormatting>
  <conditionalFormatting sqref="I713">
    <cfRule type="expression" dxfId="4239" priority="2279" stopIfTrue="1">
      <formula>$B713=""</formula>
    </cfRule>
  </conditionalFormatting>
  <conditionalFormatting sqref="I713">
    <cfRule type="expression" dxfId="4238" priority="2278" stopIfTrue="1">
      <formula>$B713=""</formula>
    </cfRule>
  </conditionalFormatting>
  <conditionalFormatting sqref="I713">
    <cfRule type="expression" dxfId="4237" priority="2277" stopIfTrue="1">
      <formula>$B713=""</formula>
    </cfRule>
  </conditionalFormatting>
  <conditionalFormatting sqref="I713">
    <cfRule type="expression" dxfId="4236" priority="2276" stopIfTrue="1">
      <formula>$B713=""</formula>
    </cfRule>
  </conditionalFormatting>
  <conditionalFormatting sqref="I713">
    <cfRule type="expression" dxfId="4235" priority="2275" stopIfTrue="1">
      <formula>$B713=""</formula>
    </cfRule>
  </conditionalFormatting>
  <conditionalFormatting sqref="I713">
    <cfRule type="expression" dxfId="4234" priority="2274" stopIfTrue="1">
      <formula>$B713=""</formula>
    </cfRule>
  </conditionalFormatting>
  <conditionalFormatting sqref="I713">
    <cfRule type="expression" dxfId="4233" priority="2273" stopIfTrue="1">
      <formula>$B713=""</formula>
    </cfRule>
  </conditionalFormatting>
  <conditionalFormatting sqref="I713">
    <cfRule type="expression" dxfId="4232" priority="2272" stopIfTrue="1">
      <formula>$B713=""</formula>
    </cfRule>
  </conditionalFormatting>
  <conditionalFormatting sqref="I713">
    <cfRule type="expression" dxfId="4231" priority="2271" stopIfTrue="1">
      <formula>$B713=""</formula>
    </cfRule>
  </conditionalFormatting>
  <conditionalFormatting sqref="I713">
    <cfRule type="expression" dxfId="4230" priority="2270" stopIfTrue="1">
      <formula>$B713=""</formula>
    </cfRule>
  </conditionalFormatting>
  <conditionalFormatting sqref="I713">
    <cfRule type="expression" dxfId="4229" priority="2269" stopIfTrue="1">
      <formula>$B713=""</formula>
    </cfRule>
  </conditionalFormatting>
  <conditionalFormatting sqref="I713">
    <cfRule type="expression" dxfId="4228" priority="2268" stopIfTrue="1">
      <formula>$B713=""</formula>
    </cfRule>
  </conditionalFormatting>
  <conditionalFormatting sqref="I713">
    <cfRule type="expression" dxfId="4227" priority="2267" stopIfTrue="1">
      <formula>$B713=""</formula>
    </cfRule>
  </conditionalFormatting>
  <conditionalFormatting sqref="I713">
    <cfRule type="expression" dxfId="4226" priority="2266" stopIfTrue="1">
      <formula>$B713=""</formula>
    </cfRule>
  </conditionalFormatting>
  <conditionalFormatting sqref="I713">
    <cfRule type="expression" dxfId="4225" priority="2265" stopIfTrue="1">
      <formula>$B713=""</formula>
    </cfRule>
  </conditionalFormatting>
  <conditionalFormatting sqref="I713">
    <cfRule type="expression" dxfId="4224" priority="2264" stopIfTrue="1">
      <formula>$B713=""</formula>
    </cfRule>
  </conditionalFormatting>
  <conditionalFormatting sqref="I713">
    <cfRule type="expression" dxfId="4223" priority="2263" stopIfTrue="1">
      <formula>$B713=""</formula>
    </cfRule>
  </conditionalFormatting>
  <conditionalFormatting sqref="I713">
    <cfRule type="expression" dxfId="4222" priority="2262" stopIfTrue="1">
      <formula>$B713=""</formula>
    </cfRule>
  </conditionalFormatting>
  <conditionalFormatting sqref="I713">
    <cfRule type="expression" dxfId="4221" priority="2261" stopIfTrue="1">
      <formula>$B713=""</formula>
    </cfRule>
  </conditionalFormatting>
  <conditionalFormatting sqref="I713">
    <cfRule type="expression" dxfId="4220" priority="2260" stopIfTrue="1">
      <formula>$B713=""</formula>
    </cfRule>
  </conditionalFormatting>
  <conditionalFormatting sqref="I713">
    <cfRule type="expression" dxfId="4219" priority="2259" stopIfTrue="1">
      <formula>$B713=""</formula>
    </cfRule>
  </conditionalFormatting>
  <conditionalFormatting sqref="I713">
    <cfRule type="expression" dxfId="4218" priority="2258" stopIfTrue="1">
      <formula>$B713=""</formula>
    </cfRule>
  </conditionalFormatting>
  <conditionalFormatting sqref="I713">
    <cfRule type="expression" dxfId="4217" priority="2257" stopIfTrue="1">
      <formula>$B713=""</formula>
    </cfRule>
  </conditionalFormatting>
  <conditionalFormatting sqref="I713">
    <cfRule type="expression" dxfId="4216" priority="2256" stopIfTrue="1">
      <formula>$B713=""</formula>
    </cfRule>
  </conditionalFormatting>
  <conditionalFormatting sqref="I713">
    <cfRule type="expression" dxfId="4215" priority="2255" stopIfTrue="1">
      <formula>$B713=""</formula>
    </cfRule>
  </conditionalFormatting>
  <conditionalFormatting sqref="I713">
    <cfRule type="expression" dxfId="4214" priority="2254" stopIfTrue="1">
      <formula>$B713=""</formula>
    </cfRule>
  </conditionalFormatting>
  <conditionalFormatting sqref="I713">
    <cfRule type="expression" dxfId="4213" priority="2253" stopIfTrue="1">
      <formula>$B713=""</formula>
    </cfRule>
  </conditionalFormatting>
  <conditionalFormatting sqref="I713">
    <cfRule type="expression" dxfId="4212" priority="2252" stopIfTrue="1">
      <formula>$B713=""</formula>
    </cfRule>
  </conditionalFormatting>
  <conditionalFormatting sqref="I713">
    <cfRule type="expression" dxfId="4211" priority="2251" stopIfTrue="1">
      <formula>$B713=""</formula>
    </cfRule>
  </conditionalFormatting>
  <conditionalFormatting sqref="I713">
    <cfRule type="expression" dxfId="4210" priority="2250" stopIfTrue="1">
      <formula>$B713=""</formula>
    </cfRule>
  </conditionalFormatting>
  <conditionalFormatting sqref="I713">
    <cfRule type="expression" dxfId="4209" priority="2249" stopIfTrue="1">
      <formula>$B713=""</formula>
    </cfRule>
  </conditionalFormatting>
  <conditionalFormatting sqref="I713">
    <cfRule type="expression" dxfId="4208" priority="2248" stopIfTrue="1">
      <formula>$B713=""</formula>
    </cfRule>
  </conditionalFormatting>
  <conditionalFormatting sqref="I713">
    <cfRule type="expression" dxfId="4207" priority="2247" stopIfTrue="1">
      <formula>$B713=""</formula>
    </cfRule>
  </conditionalFormatting>
  <conditionalFormatting sqref="I713">
    <cfRule type="expression" dxfId="4206" priority="2246" stopIfTrue="1">
      <formula>$B713=""</formula>
    </cfRule>
  </conditionalFormatting>
  <conditionalFormatting sqref="I713">
    <cfRule type="expression" dxfId="4205" priority="2245" stopIfTrue="1">
      <formula>$B713=""</formula>
    </cfRule>
  </conditionalFormatting>
  <conditionalFormatting sqref="I713">
    <cfRule type="expression" dxfId="4204" priority="2244" stopIfTrue="1">
      <formula>$B713=""</formula>
    </cfRule>
  </conditionalFormatting>
  <conditionalFormatting sqref="I713">
    <cfRule type="expression" dxfId="4203" priority="2243" stopIfTrue="1">
      <formula>$B713=""</formula>
    </cfRule>
  </conditionalFormatting>
  <conditionalFormatting sqref="I713">
    <cfRule type="expression" dxfId="4202" priority="2242" stopIfTrue="1">
      <formula>$B713=""</formula>
    </cfRule>
  </conditionalFormatting>
  <conditionalFormatting sqref="I713">
    <cfRule type="expression" dxfId="4201" priority="2241" stopIfTrue="1">
      <formula>$B713=""</formula>
    </cfRule>
  </conditionalFormatting>
  <conditionalFormatting sqref="I713">
    <cfRule type="expression" dxfId="4200" priority="2240" stopIfTrue="1">
      <formula>$B713=""</formula>
    </cfRule>
  </conditionalFormatting>
  <conditionalFormatting sqref="I713">
    <cfRule type="expression" dxfId="4199" priority="2239" stopIfTrue="1">
      <formula>$B713=""</formula>
    </cfRule>
  </conditionalFormatting>
  <conditionalFormatting sqref="I713">
    <cfRule type="expression" dxfId="4198" priority="2238" stopIfTrue="1">
      <formula>$B713=""</formula>
    </cfRule>
  </conditionalFormatting>
  <conditionalFormatting sqref="I713">
    <cfRule type="expression" dxfId="4197" priority="2237" stopIfTrue="1">
      <formula>$B713=""</formula>
    </cfRule>
  </conditionalFormatting>
  <conditionalFormatting sqref="I713">
    <cfRule type="expression" dxfId="4196" priority="2236" stopIfTrue="1">
      <formula>$B713=""</formula>
    </cfRule>
  </conditionalFormatting>
  <conditionalFormatting sqref="I713">
    <cfRule type="expression" dxfId="4195" priority="2235" stopIfTrue="1">
      <formula>$B713=""</formula>
    </cfRule>
  </conditionalFormatting>
  <conditionalFormatting sqref="I713">
    <cfRule type="expression" dxfId="4194" priority="2234" stopIfTrue="1">
      <formula>$B713=""</formula>
    </cfRule>
  </conditionalFormatting>
  <conditionalFormatting sqref="I713">
    <cfRule type="expression" dxfId="4193" priority="2233" stopIfTrue="1">
      <formula>$B713=""</formula>
    </cfRule>
  </conditionalFormatting>
  <conditionalFormatting sqref="I713">
    <cfRule type="expression" dxfId="4192" priority="2232" stopIfTrue="1">
      <formula>$B713=""</formula>
    </cfRule>
  </conditionalFormatting>
  <conditionalFormatting sqref="I713">
    <cfRule type="expression" dxfId="4191" priority="2231" stopIfTrue="1">
      <formula>$B713=""</formula>
    </cfRule>
  </conditionalFormatting>
  <conditionalFormatting sqref="I713">
    <cfRule type="expression" dxfId="4190" priority="2230" stopIfTrue="1">
      <formula>$B713=""</formula>
    </cfRule>
  </conditionalFormatting>
  <conditionalFormatting sqref="I713">
    <cfRule type="expression" dxfId="4189" priority="2229" stopIfTrue="1">
      <formula>$B713=""</formula>
    </cfRule>
  </conditionalFormatting>
  <conditionalFormatting sqref="I713">
    <cfRule type="expression" dxfId="4188" priority="2228" stopIfTrue="1">
      <formula>$B713=""</formula>
    </cfRule>
  </conditionalFormatting>
  <conditionalFormatting sqref="I713">
    <cfRule type="expression" dxfId="4187" priority="2227" stopIfTrue="1">
      <formula>$B713=""</formula>
    </cfRule>
  </conditionalFormatting>
  <conditionalFormatting sqref="I713">
    <cfRule type="expression" dxfId="4186" priority="2226" stopIfTrue="1">
      <formula>$B713=""</formula>
    </cfRule>
  </conditionalFormatting>
  <conditionalFormatting sqref="I713">
    <cfRule type="expression" dxfId="4185" priority="2225" stopIfTrue="1">
      <formula>$B713=""</formula>
    </cfRule>
  </conditionalFormatting>
  <conditionalFormatting sqref="I713">
    <cfRule type="expression" dxfId="4184" priority="2224" stopIfTrue="1">
      <formula>$B713=""</formula>
    </cfRule>
  </conditionalFormatting>
  <conditionalFormatting sqref="I713">
    <cfRule type="expression" dxfId="4183" priority="2223" stopIfTrue="1">
      <formula>$B713=""</formula>
    </cfRule>
  </conditionalFormatting>
  <conditionalFormatting sqref="I713">
    <cfRule type="expression" dxfId="4182" priority="2222" stopIfTrue="1">
      <formula>$B713=""</formula>
    </cfRule>
  </conditionalFormatting>
  <conditionalFormatting sqref="I713">
    <cfRule type="expression" dxfId="4181" priority="2221" stopIfTrue="1">
      <formula>$B713=""</formula>
    </cfRule>
  </conditionalFormatting>
  <conditionalFormatting sqref="I713">
    <cfRule type="expression" dxfId="4180" priority="2220" stopIfTrue="1">
      <formula>$B713=""</formula>
    </cfRule>
  </conditionalFormatting>
  <conditionalFormatting sqref="I713">
    <cfRule type="expression" dxfId="4179" priority="2219" stopIfTrue="1">
      <formula>$B713=""</formula>
    </cfRule>
  </conditionalFormatting>
  <conditionalFormatting sqref="I713">
    <cfRule type="expression" dxfId="4178" priority="2218" stopIfTrue="1">
      <formula>$B713=""</formula>
    </cfRule>
  </conditionalFormatting>
  <conditionalFormatting sqref="I713">
    <cfRule type="expression" dxfId="4177" priority="2217" stopIfTrue="1">
      <formula>$B713=""</formula>
    </cfRule>
  </conditionalFormatting>
  <conditionalFormatting sqref="I713">
    <cfRule type="expression" dxfId="4176" priority="2216" stopIfTrue="1">
      <formula>$B713=""</formula>
    </cfRule>
  </conditionalFormatting>
  <conditionalFormatting sqref="I713">
    <cfRule type="expression" dxfId="4175" priority="2215" stopIfTrue="1">
      <formula>$B713=""</formula>
    </cfRule>
  </conditionalFormatting>
  <conditionalFormatting sqref="I713">
    <cfRule type="expression" dxfId="4174" priority="2214" stopIfTrue="1">
      <formula>$B713=""</formula>
    </cfRule>
  </conditionalFormatting>
  <conditionalFormatting sqref="I720">
    <cfRule type="expression" dxfId="4173" priority="2213" stopIfTrue="1">
      <formula>$B720=""</formula>
    </cfRule>
  </conditionalFormatting>
  <conditionalFormatting sqref="I720">
    <cfRule type="expression" dxfId="4172" priority="2212" stopIfTrue="1">
      <formula>$B720=""</formula>
    </cfRule>
  </conditionalFormatting>
  <conditionalFormatting sqref="I720">
    <cfRule type="expression" dxfId="4171" priority="2211" stopIfTrue="1">
      <formula>$B720=""</formula>
    </cfRule>
  </conditionalFormatting>
  <conditionalFormatting sqref="I721">
    <cfRule type="expression" dxfId="4170" priority="2210" stopIfTrue="1">
      <formula>$B721=""</formula>
    </cfRule>
  </conditionalFormatting>
  <conditionalFormatting sqref="I721">
    <cfRule type="expression" dxfId="4169" priority="2209" stopIfTrue="1">
      <formula>$B721=""</formula>
    </cfRule>
  </conditionalFormatting>
  <conditionalFormatting sqref="I721">
    <cfRule type="expression" dxfId="4168" priority="2208" stopIfTrue="1">
      <formula>$B721=""</formula>
    </cfRule>
  </conditionalFormatting>
  <conditionalFormatting sqref="I722">
    <cfRule type="expression" dxfId="4167" priority="2207" stopIfTrue="1">
      <formula>$B722=""</formula>
    </cfRule>
  </conditionalFormatting>
  <conditionalFormatting sqref="I722">
    <cfRule type="expression" dxfId="4166" priority="2206" stopIfTrue="1">
      <formula>$B722=""</formula>
    </cfRule>
  </conditionalFormatting>
  <conditionalFormatting sqref="I722">
    <cfRule type="expression" dxfId="4165" priority="2205" stopIfTrue="1">
      <formula>$B722=""</formula>
    </cfRule>
  </conditionalFormatting>
  <conditionalFormatting sqref="I730:I737">
    <cfRule type="expression" dxfId="4164" priority="2204" stopIfTrue="1">
      <formula>$B730=""</formula>
    </cfRule>
  </conditionalFormatting>
  <conditionalFormatting sqref="I730:I737">
    <cfRule type="expression" dxfId="4163" priority="2203" stopIfTrue="1">
      <formula>$B730=""</formula>
    </cfRule>
  </conditionalFormatting>
  <conditionalFormatting sqref="I730:I737">
    <cfRule type="expression" dxfId="4162" priority="2202" stopIfTrue="1">
      <formula>$B730=""</formula>
    </cfRule>
  </conditionalFormatting>
  <conditionalFormatting sqref="I730:I737">
    <cfRule type="expression" dxfId="4161" priority="2201" stopIfTrue="1">
      <formula>$B730=""</formula>
    </cfRule>
  </conditionalFormatting>
  <conditionalFormatting sqref="I730:I737">
    <cfRule type="expression" dxfId="4160" priority="2200" stopIfTrue="1">
      <formula>$B730=""</formula>
    </cfRule>
  </conditionalFormatting>
  <conditionalFormatting sqref="D53:M68 D79:M84 D85:E85 G85:M85 D86:M92">
    <cfRule type="expression" dxfId="4159" priority="2199" stopIfTrue="1">
      <formula>$B53=""</formula>
    </cfRule>
  </conditionalFormatting>
  <conditionalFormatting sqref="K69:K70">
    <cfRule type="expression" dxfId="4158" priority="2195" stopIfTrue="1">
      <formula>$B69=""</formula>
    </cfRule>
  </conditionalFormatting>
  <conditionalFormatting sqref="K69:K70">
    <cfRule type="expression" dxfId="4157" priority="2193" stopIfTrue="1">
      <formula>$B69=""</formula>
    </cfRule>
  </conditionalFormatting>
  <conditionalFormatting sqref="K69:K70">
    <cfRule type="expression" dxfId="4156" priority="2192" stopIfTrue="1">
      <formula>$B69=""</formula>
    </cfRule>
  </conditionalFormatting>
  <conditionalFormatting sqref="K69:K70">
    <cfRule type="expression" dxfId="4155" priority="2191" stopIfTrue="1">
      <formula>$B69=""</formula>
    </cfRule>
  </conditionalFormatting>
  <conditionalFormatting sqref="K69:K70">
    <cfRule type="expression" dxfId="4154" priority="2190" stopIfTrue="1">
      <formula>$B69=""</formula>
    </cfRule>
  </conditionalFormatting>
  <conditionalFormatting sqref="K69:K70">
    <cfRule type="expression" dxfId="4153" priority="2189" stopIfTrue="1">
      <formula>$B69=""</formula>
    </cfRule>
  </conditionalFormatting>
  <conditionalFormatting sqref="K69:K70">
    <cfRule type="expression" dxfId="4152" priority="2188" stopIfTrue="1">
      <formula>$B69=""</formula>
    </cfRule>
  </conditionalFormatting>
  <conditionalFormatting sqref="K69:K70">
    <cfRule type="expression" dxfId="4151" priority="2187" stopIfTrue="1">
      <formula>$B69=""</formula>
    </cfRule>
  </conditionalFormatting>
  <conditionalFormatting sqref="K69:K70">
    <cfRule type="expression" dxfId="4150" priority="2186" stopIfTrue="1">
      <formula>$B69=""</formula>
    </cfRule>
  </conditionalFormatting>
  <conditionalFormatting sqref="K69:K70">
    <cfRule type="expression" dxfId="4149" priority="2185" stopIfTrue="1">
      <formula>$B69=""</formula>
    </cfRule>
  </conditionalFormatting>
  <conditionalFormatting sqref="K69:K70">
    <cfRule type="expression" dxfId="4148" priority="2184" stopIfTrue="1">
      <formula>$B69=""</formula>
    </cfRule>
  </conditionalFormatting>
  <conditionalFormatting sqref="K69:K70">
    <cfRule type="expression" dxfId="4147" priority="2183" stopIfTrue="1">
      <formula>$B69=""</formula>
    </cfRule>
  </conditionalFormatting>
  <conditionalFormatting sqref="K69:K70">
    <cfRule type="expression" dxfId="4146" priority="2182" stopIfTrue="1">
      <formula>$B69=""</formula>
    </cfRule>
  </conditionalFormatting>
  <conditionalFormatting sqref="K69:K70 M69:M70">
    <cfRule type="expression" dxfId="4145" priority="2130" stopIfTrue="1">
      <formula>$B69=""</formula>
    </cfRule>
  </conditionalFormatting>
  <conditionalFormatting sqref="K69:K70 M69:M70">
    <cfRule type="expression" dxfId="4144" priority="2128" stopIfTrue="1">
      <formula>$B69=""</formula>
    </cfRule>
  </conditionalFormatting>
  <conditionalFormatting sqref="K69:K70">
    <cfRule type="expression" dxfId="4143" priority="2111" stopIfTrue="1">
      <formula>$B69=""</formula>
    </cfRule>
  </conditionalFormatting>
  <conditionalFormatting sqref="K69:K70">
    <cfRule type="expression" dxfId="4142" priority="2110" stopIfTrue="1">
      <formula>$B69=""</formula>
    </cfRule>
  </conditionalFormatting>
  <conditionalFormatting sqref="K69:K70">
    <cfRule type="expression" dxfId="4141" priority="2109" stopIfTrue="1">
      <formula>$B69=""</formula>
    </cfRule>
  </conditionalFormatting>
  <conditionalFormatting sqref="K69:K70">
    <cfRule type="expression" dxfId="4140" priority="2108" stopIfTrue="1">
      <formula>$B69=""</formula>
    </cfRule>
  </conditionalFormatting>
  <conditionalFormatting sqref="K69:K70">
    <cfRule type="expression" dxfId="4139" priority="2107" stopIfTrue="1">
      <formula>$B69=""</formula>
    </cfRule>
  </conditionalFormatting>
  <conditionalFormatting sqref="K69:K70">
    <cfRule type="expression" dxfId="4138" priority="2106" stopIfTrue="1">
      <formula>$B69=""</formula>
    </cfRule>
  </conditionalFormatting>
  <conditionalFormatting sqref="K69:K70">
    <cfRule type="expression" dxfId="4137" priority="2105" stopIfTrue="1">
      <formula>$B69=""</formula>
    </cfRule>
  </conditionalFormatting>
  <conditionalFormatting sqref="K69:K70">
    <cfRule type="expression" dxfId="4136" priority="2104" stopIfTrue="1">
      <formula>$B69=""</formula>
    </cfRule>
  </conditionalFormatting>
  <conditionalFormatting sqref="K69:K70">
    <cfRule type="expression" dxfId="4135" priority="2103" stopIfTrue="1">
      <formula>$B69=""</formula>
    </cfRule>
  </conditionalFormatting>
  <conditionalFormatting sqref="K69:K70">
    <cfRule type="expression" dxfId="4134" priority="2102" stopIfTrue="1">
      <formula>$B69=""</formula>
    </cfRule>
  </conditionalFormatting>
  <conditionalFormatting sqref="K69:K70">
    <cfRule type="expression" dxfId="4133" priority="2101" stopIfTrue="1">
      <formula>$B69=""</formula>
    </cfRule>
  </conditionalFormatting>
  <conditionalFormatting sqref="K69:K70">
    <cfRule type="expression" dxfId="4132" priority="2100" stopIfTrue="1">
      <formula>$B69=""</formula>
    </cfRule>
  </conditionalFormatting>
  <conditionalFormatting sqref="M69:M70">
    <cfRule type="expression" dxfId="4131" priority="2099" stopIfTrue="1">
      <formula>$B69=""</formula>
    </cfRule>
  </conditionalFormatting>
  <conditionalFormatting sqref="D69:H70">
    <cfRule type="expression" dxfId="4130" priority="2098" stopIfTrue="1">
      <formula>$B69=""</formula>
    </cfRule>
  </conditionalFormatting>
  <conditionalFormatting sqref="J69:J70 L69:M70">
    <cfRule type="expression" dxfId="4129" priority="2097" stopIfTrue="1">
      <formula>$B69=""</formula>
    </cfRule>
  </conditionalFormatting>
  <conditionalFormatting sqref="K69:K70">
    <cfRule type="expression" dxfId="4128" priority="2096" stopIfTrue="1">
      <formula>$B69=""</formula>
    </cfRule>
  </conditionalFormatting>
  <conditionalFormatting sqref="K69:K70">
    <cfRule type="expression" dxfId="4127" priority="2095" stopIfTrue="1">
      <formula>$B69=""</formula>
    </cfRule>
  </conditionalFormatting>
  <conditionalFormatting sqref="K69:K70">
    <cfRule type="expression" dxfId="4126" priority="2094" stopIfTrue="1">
      <formula>$B69=""</formula>
    </cfRule>
  </conditionalFormatting>
  <conditionalFormatting sqref="K69:K70">
    <cfRule type="expression" dxfId="4125" priority="2093" stopIfTrue="1">
      <formula>$B69=""</formula>
    </cfRule>
  </conditionalFormatting>
  <conditionalFormatting sqref="K69:K70">
    <cfRule type="expression" dxfId="4124" priority="2092" stopIfTrue="1">
      <formula>$B69=""</formula>
    </cfRule>
  </conditionalFormatting>
  <conditionalFormatting sqref="K69:K70">
    <cfRule type="expression" dxfId="4123" priority="2091" stopIfTrue="1">
      <formula>$B69=""</formula>
    </cfRule>
  </conditionalFormatting>
  <conditionalFormatting sqref="K69:K70">
    <cfRule type="expression" dxfId="4122" priority="2090" stopIfTrue="1">
      <formula>$B69=""</formula>
    </cfRule>
  </conditionalFormatting>
  <conditionalFormatting sqref="K69:K70">
    <cfRule type="expression" dxfId="4121" priority="2089" stopIfTrue="1">
      <formula>$B69=""</formula>
    </cfRule>
  </conditionalFormatting>
  <conditionalFormatting sqref="K69:K70">
    <cfRule type="expression" dxfId="4120" priority="2088" stopIfTrue="1">
      <formula>$B69=""</formula>
    </cfRule>
  </conditionalFormatting>
  <conditionalFormatting sqref="K69:K70">
    <cfRule type="expression" dxfId="4119" priority="2087" stopIfTrue="1">
      <formula>$B69=""</formula>
    </cfRule>
  </conditionalFormatting>
  <conditionalFormatting sqref="I69:I75">
    <cfRule type="expression" dxfId="4118" priority="2086" stopIfTrue="1">
      <formula>$B69=""</formula>
    </cfRule>
  </conditionalFormatting>
  <conditionalFormatting sqref="I69:I75">
    <cfRule type="expression" dxfId="4117" priority="2085" stopIfTrue="1">
      <formula>$B69=""</formula>
    </cfRule>
  </conditionalFormatting>
  <conditionalFormatting sqref="I69:I75">
    <cfRule type="expression" dxfId="4116" priority="2084" stopIfTrue="1">
      <formula>$B69=""</formula>
    </cfRule>
  </conditionalFormatting>
  <conditionalFormatting sqref="I69:I75">
    <cfRule type="expression" dxfId="4115" priority="2083" stopIfTrue="1">
      <formula>$B69=""</formula>
    </cfRule>
  </conditionalFormatting>
  <conditionalFormatting sqref="I69:I75">
    <cfRule type="expression" dxfId="4114" priority="2082" stopIfTrue="1">
      <formula>$B69=""</formula>
    </cfRule>
  </conditionalFormatting>
  <conditionalFormatting sqref="I69:I75">
    <cfRule type="expression" dxfId="4113" priority="2081" stopIfTrue="1">
      <formula>$B69=""</formula>
    </cfRule>
  </conditionalFormatting>
  <conditionalFormatting sqref="I69:I75">
    <cfRule type="expression" dxfId="4112" priority="2080" stopIfTrue="1">
      <formula>$B69=""</formula>
    </cfRule>
  </conditionalFormatting>
  <conditionalFormatting sqref="I69:I75">
    <cfRule type="expression" dxfId="4111" priority="2079" stopIfTrue="1">
      <formula>$B69=""</formula>
    </cfRule>
  </conditionalFormatting>
  <conditionalFormatting sqref="I69:I75">
    <cfRule type="expression" dxfId="4110" priority="2078" stopIfTrue="1">
      <formula>$B69=""</formula>
    </cfRule>
  </conditionalFormatting>
  <conditionalFormatting sqref="I69:I75">
    <cfRule type="expression" dxfId="4109" priority="2077" stopIfTrue="1">
      <formula>$B69=""</formula>
    </cfRule>
  </conditionalFormatting>
  <conditionalFormatting sqref="I69:I75">
    <cfRule type="expression" dxfId="4108" priority="2076" stopIfTrue="1">
      <formula>$B69=""</formula>
    </cfRule>
  </conditionalFormatting>
  <conditionalFormatting sqref="I69:I75">
    <cfRule type="expression" dxfId="4107" priority="2075" stopIfTrue="1">
      <formula>$B69=""</formula>
    </cfRule>
  </conditionalFormatting>
  <conditionalFormatting sqref="I69:I75">
    <cfRule type="expression" dxfId="4106" priority="2074" stopIfTrue="1">
      <formula>$B69=""</formula>
    </cfRule>
  </conditionalFormatting>
  <conditionalFormatting sqref="I69:I75">
    <cfRule type="expression" dxfId="4105" priority="2073" stopIfTrue="1">
      <formula>$B69=""</formula>
    </cfRule>
  </conditionalFormatting>
  <conditionalFormatting sqref="I69:I75">
    <cfRule type="expression" dxfId="4104" priority="2072" stopIfTrue="1">
      <formula>$B69=""</formula>
    </cfRule>
  </conditionalFormatting>
  <conditionalFormatting sqref="I69:I75">
    <cfRule type="expression" dxfId="4103" priority="2071" stopIfTrue="1">
      <formula>$B69=""</formula>
    </cfRule>
  </conditionalFormatting>
  <conditionalFormatting sqref="I69:I75">
    <cfRule type="expression" dxfId="4102" priority="2070" stopIfTrue="1">
      <formula>$B69=""</formula>
    </cfRule>
  </conditionalFormatting>
  <conditionalFormatting sqref="I69:I75">
    <cfRule type="expression" dxfId="4101" priority="2069" stopIfTrue="1">
      <formula>$B69=""</formula>
    </cfRule>
  </conditionalFormatting>
  <conditionalFormatting sqref="I69:I75">
    <cfRule type="expression" dxfId="4100" priority="2068" stopIfTrue="1">
      <formula>$B69=""</formula>
    </cfRule>
  </conditionalFormatting>
  <conditionalFormatting sqref="I69:I75">
    <cfRule type="expression" dxfId="4099" priority="2067" stopIfTrue="1">
      <formula>$B69=""</formula>
    </cfRule>
  </conditionalFormatting>
  <conditionalFormatting sqref="I69:I75">
    <cfRule type="expression" dxfId="4098" priority="2066" stopIfTrue="1">
      <formula>$B69=""</formula>
    </cfRule>
  </conditionalFormatting>
  <conditionalFormatting sqref="I69:I75">
    <cfRule type="expression" dxfId="4097" priority="2065" stopIfTrue="1">
      <formula>$B69=""</formula>
    </cfRule>
  </conditionalFormatting>
  <conditionalFormatting sqref="D69:H70">
    <cfRule type="expression" dxfId="4096" priority="2064" stopIfTrue="1">
      <formula>$B69=""</formula>
    </cfRule>
  </conditionalFormatting>
  <conditionalFormatting sqref="I69:I75">
    <cfRule type="expression" dxfId="4095" priority="2063" stopIfTrue="1">
      <formula>$B69=""</formula>
    </cfRule>
  </conditionalFormatting>
  <conditionalFormatting sqref="I69:I75">
    <cfRule type="expression" dxfId="4094" priority="2062" stopIfTrue="1">
      <formula>$B69=""</formula>
    </cfRule>
  </conditionalFormatting>
  <conditionalFormatting sqref="I69:I75">
    <cfRule type="expression" dxfId="4093" priority="2061" stopIfTrue="1">
      <formula>$B69=""</formula>
    </cfRule>
  </conditionalFormatting>
  <conditionalFormatting sqref="I69:I75">
    <cfRule type="expression" dxfId="4092" priority="2060" stopIfTrue="1">
      <formula>$B69=""</formula>
    </cfRule>
  </conditionalFormatting>
  <conditionalFormatting sqref="I69:I75">
    <cfRule type="expression" dxfId="4091" priority="2059" stopIfTrue="1">
      <formula>$B69=""</formula>
    </cfRule>
  </conditionalFormatting>
  <conditionalFormatting sqref="I69:I75">
    <cfRule type="expression" dxfId="4090" priority="2058" stopIfTrue="1">
      <formula>$B69=""</formula>
    </cfRule>
  </conditionalFormatting>
  <conditionalFormatting sqref="J69:M70">
    <cfRule type="expression" dxfId="4089" priority="2057" stopIfTrue="1">
      <formula>$B69=""</formula>
    </cfRule>
  </conditionalFormatting>
  <conditionalFormatting sqref="D69:M70">
    <cfRule type="expression" dxfId="4088" priority="2056" stopIfTrue="1">
      <formula>$B69=""</formula>
    </cfRule>
  </conditionalFormatting>
  <conditionalFormatting sqref="D69:M70">
    <cfRule type="expression" dxfId="4087" priority="2055" stopIfTrue="1">
      <formula>$B69=""</formula>
    </cfRule>
  </conditionalFormatting>
  <conditionalFormatting sqref="I69:I70">
    <cfRule type="expression" dxfId="4086" priority="2054" stopIfTrue="1">
      <formula>$B69=""</formula>
    </cfRule>
  </conditionalFormatting>
  <conditionalFormatting sqref="D69:H70">
    <cfRule type="expression" dxfId="4085" priority="2053" stopIfTrue="1">
      <formula>$B69=""</formula>
    </cfRule>
  </conditionalFormatting>
  <conditionalFormatting sqref="J69:M70">
    <cfRule type="expression" dxfId="4084" priority="2052" stopIfTrue="1">
      <formula>$B69=""</formula>
    </cfRule>
  </conditionalFormatting>
  <conditionalFormatting sqref="D69:H69">
    <cfRule type="expression" dxfId="4083" priority="2051" stopIfTrue="1">
      <formula>$B69=""</formula>
    </cfRule>
  </conditionalFormatting>
  <conditionalFormatting sqref="J69:M70">
    <cfRule type="expression" dxfId="4082" priority="2050" stopIfTrue="1">
      <formula>$B69=""</formula>
    </cfRule>
  </conditionalFormatting>
  <conditionalFormatting sqref="I69:I75">
    <cfRule type="expression" dxfId="4081" priority="2049" stopIfTrue="1">
      <formula>$B69=""</formula>
    </cfRule>
  </conditionalFormatting>
  <conditionalFormatting sqref="I69:I75">
    <cfRule type="expression" dxfId="4080" priority="2048" stopIfTrue="1">
      <formula>$B69=""</formula>
    </cfRule>
  </conditionalFormatting>
  <conditionalFormatting sqref="I69:I75">
    <cfRule type="expression" dxfId="4079" priority="2047" stopIfTrue="1">
      <formula>$B69=""</formula>
    </cfRule>
  </conditionalFormatting>
  <conditionalFormatting sqref="I69:I75">
    <cfRule type="expression" dxfId="4078" priority="2046" stopIfTrue="1">
      <formula>$B69=""</formula>
    </cfRule>
  </conditionalFormatting>
  <conditionalFormatting sqref="I69:I75">
    <cfRule type="expression" dxfId="4077" priority="2045" stopIfTrue="1">
      <formula>$B69=""</formula>
    </cfRule>
  </conditionalFormatting>
  <conditionalFormatting sqref="I69:I70">
    <cfRule type="expression" dxfId="4076" priority="2044" stopIfTrue="1">
      <formula>$B69=""</formula>
    </cfRule>
  </conditionalFormatting>
  <conditionalFormatting sqref="I69:I70">
    <cfRule type="expression" dxfId="4075" priority="2043" stopIfTrue="1">
      <formula>$B69=""</formula>
    </cfRule>
  </conditionalFormatting>
  <conditionalFormatting sqref="I69:I70">
    <cfRule type="expression" dxfId="4074" priority="2042" stopIfTrue="1">
      <formula>$B69=""</formula>
    </cfRule>
  </conditionalFormatting>
  <conditionalFormatting sqref="I69:I75">
    <cfRule type="expression" dxfId="4073" priority="2041" stopIfTrue="1">
      <formula>$B69=""</formula>
    </cfRule>
  </conditionalFormatting>
  <conditionalFormatting sqref="I69:I75">
    <cfRule type="expression" dxfId="4072" priority="2040" stopIfTrue="1">
      <formula>$B69=""</formula>
    </cfRule>
  </conditionalFormatting>
  <conditionalFormatting sqref="I69:I75">
    <cfRule type="expression" dxfId="4071" priority="2039" stopIfTrue="1">
      <formula>$B69=""</formula>
    </cfRule>
  </conditionalFormatting>
  <conditionalFormatting sqref="I69:I75">
    <cfRule type="expression" dxfId="4070" priority="2038" stopIfTrue="1">
      <formula>$B69=""</formula>
    </cfRule>
  </conditionalFormatting>
  <conditionalFormatting sqref="I69:I75">
    <cfRule type="expression" dxfId="4069" priority="2037" stopIfTrue="1">
      <formula>$B69=""</formula>
    </cfRule>
  </conditionalFormatting>
  <conditionalFormatting sqref="I69:I75">
    <cfRule type="expression" dxfId="4068" priority="2036" stopIfTrue="1">
      <formula>$B69=""</formula>
    </cfRule>
  </conditionalFormatting>
  <conditionalFormatting sqref="I69:I75">
    <cfRule type="expression" dxfId="4067" priority="2035" stopIfTrue="1">
      <formula>$B69=""</formula>
    </cfRule>
  </conditionalFormatting>
  <conditionalFormatting sqref="I69:I75">
    <cfRule type="expression" dxfId="4066" priority="2034" stopIfTrue="1">
      <formula>$B69=""</formula>
    </cfRule>
  </conditionalFormatting>
  <conditionalFormatting sqref="I69:I75">
    <cfRule type="expression" dxfId="4065" priority="2033" stopIfTrue="1">
      <formula>$B69=""</formula>
    </cfRule>
  </conditionalFormatting>
  <conditionalFormatting sqref="I69:I75">
    <cfRule type="expression" dxfId="4064" priority="2032" stopIfTrue="1">
      <formula>$B69=""</formula>
    </cfRule>
  </conditionalFormatting>
  <conditionalFormatting sqref="I69:I75">
    <cfRule type="expression" dxfId="4063" priority="2031" stopIfTrue="1">
      <formula>$B69=""</formula>
    </cfRule>
  </conditionalFormatting>
  <conditionalFormatting sqref="I69:I75">
    <cfRule type="expression" dxfId="4062" priority="2030" stopIfTrue="1">
      <formula>$B69=""</formula>
    </cfRule>
  </conditionalFormatting>
  <conditionalFormatting sqref="I69:I75">
    <cfRule type="expression" dxfId="4061" priority="2029" stopIfTrue="1">
      <formula>$B69=""</formula>
    </cfRule>
  </conditionalFormatting>
  <conditionalFormatting sqref="I69:I75">
    <cfRule type="expression" dxfId="4060" priority="2028" stopIfTrue="1">
      <formula>$B69=""</formula>
    </cfRule>
  </conditionalFormatting>
  <conditionalFormatting sqref="I69:I75">
    <cfRule type="expression" dxfId="4059" priority="2027" stopIfTrue="1">
      <formula>$B69=""</formula>
    </cfRule>
  </conditionalFormatting>
  <conditionalFormatting sqref="I69:I75">
    <cfRule type="expression" dxfId="4058" priority="2026" stopIfTrue="1">
      <formula>$B69=""</formula>
    </cfRule>
  </conditionalFormatting>
  <conditionalFormatting sqref="I69:I75">
    <cfRule type="expression" dxfId="4057" priority="2025" stopIfTrue="1">
      <formula>$B69=""</formula>
    </cfRule>
  </conditionalFormatting>
  <conditionalFormatting sqref="I69:I75">
    <cfRule type="expression" dxfId="4056" priority="2024" stopIfTrue="1">
      <formula>$B69=""</formula>
    </cfRule>
  </conditionalFormatting>
  <conditionalFormatting sqref="I69:I75">
    <cfRule type="expression" dxfId="4055" priority="2023" stopIfTrue="1">
      <formula>$B69=""</formula>
    </cfRule>
  </conditionalFormatting>
  <conditionalFormatting sqref="I69:I75">
    <cfRule type="expression" dxfId="4054" priority="2022" stopIfTrue="1">
      <formula>$B69=""</formula>
    </cfRule>
  </conditionalFormatting>
  <conditionalFormatting sqref="I69:I75">
    <cfRule type="expression" dxfId="4053" priority="2021" stopIfTrue="1">
      <formula>$B69=""</formula>
    </cfRule>
  </conditionalFormatting>
  <conditionalFormatting sqref="I69:I75">
    <cfRule type="expression" dxfId="4052" priority="2020" stopIfTrue="1">
      <formula>$B69=""</formula>
    </cfRule>
  </conditionalFormatting>
  <conditionalFormatting sqref="I69:I75">
    <cfRule type="expression" dxfId="4051" priority="2019" stopIfTrue="1">
      <formula>$B69=""</formula>
    </cfRule>
  </conditionalFormatting>
  <conditionalFormatting sqref="I69:I75">
    <cfRule type="expression" dxfId="4050" priority="2018" stopIfTrue="1">
      <formula>$B69=""</formula>
    </cfRule>
  </conditionalFormatting>
  <conditionalFormatting sqref="I69:I75">
    <cfRule type="expression" dxfId="4049" priority="2017" stopIfTrue="1">
      <formula>$B69=""</formula>
    </cfRule>
  </conditionalFormatting>
  <conditionalFormatting sqref="I69:I75">
    <cfRule type="expression" dxfId="4048" priority="2016" stopIfTrue="1">
      <formula>$B69=""</formula>
    </cfRule>
  </conditionalFormatting>
  <conditionalFormatting sqref="I69:I75">
    <cfRule type="expression" dxfId="4047" priority="2015" stopIfTrue="1">
      <formula>$B69=""</formula>
    </cfRule>
  </conditionalFormatting>
  <conditionalFormatting sqref="I69:I75">
    <cfRule type="expression" dxfId="4046" priority="2014" stopIfTrue="1">
      <formula>$B69=""</formula>
    </cfRule>
  </conditionalFormatting>
  <conditionalFormatting sqref="I69:I75">
    <cfRule type="expression" dxfId="4045" priority="2013" stopIfTrue="1">
      <formula>$B69=""</formula>
    </cfRule>
  </conditionalFormatting>
  <conditionalFormatting sqref="I69:I75">
    <cfRule type="expression" dxfId="4044" priority="2012" stopIfTrue="1">
      <formula>$B69=""</formula>
    </cfRule>
  </conditionalFormatting>
  <conditionalFormatting sqref="D69:H70">
    <cfRule type="expression" dxfId="4043" priority="2011" stopIfTrue="1">
      <formula>$B69=""</formula>
    </cfRule>
  </conditionalFormatting>
  <conditionalFormatting sqref="I69:I75">
    <cfRule type="expression" dxfId="4042" priority="2010" stopIfTrue="1">
      <formula>$B69=""</formula>
    </cfRule>
  </conditionalFormatting>
  <conditionalFormatting sqref="I69:I75">
    <cfRule type="expression" dxfId="4041" priority="2009" stopIfTrue="1">
      <formula>$B69=""</formula>
    </cfRule>
  </conditionalFormatting>
  <conditionalFormatting sqref="I69:I75">
    <cfRule type="expression" dxfId="4040" priority="2008" stopIfTrue="1">
      <formula>$B69=""</formula>
    </cfRule>
  </conditionalFormatting>
  <conditionalFormatting sqref="I69:I75">
    <cfRule type="expression" dxfId="4039" priority="2007" stopIfTrue="1">
      <formula>$B69=""</formula>
    </cfRule>
  </conditionalFormatting>
  <conditionalFormatting sqref="I69:I75">
    <cfRule type="expression" dxfId="4038" priority="2006" stopIfTrue="1">
      <formula>$B69=""</formula>
    </cfRule>
  </conditionalFormatting>
  <conditionalFormatting sqref="I69:I75">
    <cfRule type="expression" dxfId="4037" priority="2005" stopIfTrue="1">
      <formula>$B69=""</formula>
    </cfRule>
  </conditionalFormatting>
  <conditionalFormatting sqref="J69:M70">
    <cfRule type="expression" dxfId="4036" priority="2004" stopIfTrue="1">
      <formula>$B69=""</formula>
    </cfRule>
  </conditionalFormatting>
  <conditionalFormatting sqref="D69:M70">
    <cfRule type="expression" dxfId="4035" priority="2003" stopIfTrue="1">
      <formula>$B69=""</formula>
    </cfRule>
  </conditionalFormatting>
  <conditionalFormatting sqref="D69:M70">
    <cfRule type="expression" dxfId="4034" priority="2002" stopIfTrue="1">
      <formula>$B69=""</formula>
    </cfRule>
  </conditionalFormatting>
  <conditionalFormatting sqref="I69:I70">
    <cfRule type="expression" dxfId="4033" priority="2001" stopIfTrue="1">
      <formula>$B69=""</formula>
    </cfRule>
  </conditionalFormatting>
  <conditionalFormatting sqref="D69:H70">
    <cfRule type="expression" dxfId="4032" priority="2000" stopIfTrue="1">
      <formula>$B69=""</formula>
    </cfRule>
  </conditionalFormatting>
  <conditionalFormatting sqref="J69:M70">
    <cfRule type="expression" dxfId="4031" priority="1999" stopIfTrue="1">
      <formula>$B69=""</formula>
    </cfRule>
  </conditionalFormatting>
  <conditionalFormatting sqref="D69:H69">
    <cfRule type="expression" dxfId="4030" priority="1998" stopIfTrue="1">
      <formula>$B69=""</formula>
    </cfRule>
  </conditionalFormatting>
  <conditionalFormatting sqref="J69:M70">
    <cfRule type="expression" dxfId="4029" priority="1997" stopIfTrue="1">
      <formula>$B69=""</formula>
    </cfRule>
  </conditionalFormatting>
  <conditionalFormatting sqref="I69:I75">
    <cfRule type="expression" dxfId="4028" priority="1996" stopIfTrue="1">
      <formula>$B69=""</formula>
    </cfRule>
  </conditionalFormatting>
  <conditionalFormatting sqref="I69:I75">
    <cfRule type="expression" dxfId="4027" priority="1995" stopIfTrue="1">
      <formula>$B69=""</formula>
    </cfRule>
  </conditionalFormatting>
  <conditionalFormatting sqref="I69:I75">
    <cfRule type="expression" dxfId="4026" priority="1994" stopIfTrue="1">
      <formula>$B69=""</formula>
    </cfRule>
  </conditionalFormatting>
  <conditionalFormatting sqref="I69:I75">
    <cfRule type="expression" dxfId="4025" priority="1993" stopIfTrue="1">
      <formula>$B69=""</formula>
    </cfRule>
  </conditionalFormatting>
  <conditionalFormatting sqref="I69:I75">
    <cfRule type="expression" dxfId="4024" priority="1992" stopIfTrue="1">
      <formula>$B69=""</formula>
    </cfRule>
  </conditionalFormatting>
  <conditionalFormatting sqref="I69:I70">
    <cfRule type="expression" dxfId="4023" priority="1991" stopIfTrue="1">
      <formula>$B69=""</formula>
    </cfRule>
  </conditionalFormatting>
  <conditionalFormatting sqref="I69:I70">
    <cfRule type="expression" dxfId="4022" priority="1990" stopIfTrue="1">
      <formula>$B69=""</formula>
    </cfRule>
  </conditionalFormatting>
  <conditionalFormatting sqref="I69:I70">
    <cfRule type="expression" dxfId="4021" priority="1989" stopIfTrue="1">
      <formula>$B69=""</formula>
    </cfRule>
  </conditionalFormatting>
  <conditionalFormatting sqref="I69:I75">
    <cfRule type="expression" dxfId="4020" priority="1988" stopIfTrue="1">
      <formula>$B69=""</formula>
    </cfRule>
  </conditionalFormatting>
  <conditionalFormatting sqref="I69:I75">
    <cfRule type="expression" dxfId="4019" priority="1987" stopIfTrue="1">
      <formula>$B69=""</formula>
    </cfRule>
  </conditionalFormatting>
  <conditionalFormatting sqref="I69:I75">
    <cfRule type="expression" dxfId="4018" priority="1986" stopIfTrue="1">
      <formula>$B69=""</formula>
    </cfRule>
  </conditionalFormatting>
  <conditionalFormatting sqref="I69:I75">
    <cfRule type="expression" dxfId="4017" priority="1985" stopIfTrue="1">
      <formula>$B69=""</formula>
    </cfRule>
  </conditionalFormatting>
  <conditionalFormatting sqref="I69:I75">
    <cfRule type="expression" dxfId="4016" priority="1984" stopIfTrue="1">
      <formula>$B69=""</formula>
    </cfRule>
  </conditionalFormatting>
  <conditionalFormatting sqref="I69:I75">
    <cfRule type="expression" dxfId="4015" priority="1983" stopIfTrue="1">
      <formula>$B69=""</formula>
    </cfRule>
  </conditionalFormatting>
  <conditionalFormatting sqref="I69:I75">
    <cfRule type="expression" dxfId="4014" priority="1982" stopIfTrue="1">
      <formula>$B69=""</formula>
    </cfRule>
  </conditionalFormatting>
  <conditionalFormatting sqref="I69:I75">
    <cfRule type="expression" dxfId="4013" priority="1981" stopIfTrue="1">
      <formula>$B69=""</formula>
    </cfRule>
  </conditionalFormatting>
  <conditionalFormatting sqref="D71:M78">
    <cfRule type="expression" dxfId="4012" priority="1980" stopIfTrue="1">
      <formula>$B71=""</formula>
    </cfRule>
  </conditionalFormatting>
  <conditionalFormatting sqref="M71:M78">
    <cfRule type="expression" dxfId="4011" priority="1979" stopIfTrue="1">
      <formula>$B71=""</formula>
    </cfRule>
  </conditionalFormatting>
  <conditionalFormatting sqref="D71:H78">
    <cfRule type="expression" dxfId="4010" priority="1978" stopIfTrue="1">
      <formula>$B71=""</formula>
    </cfRule>
  </conditionalFormatting>
  <conditionalFormatting sqref="K71:K78">
    <cfRule type="expression" dxfId="4009" priority="1977" stopIfTrue="1">
      <formula>$B71=""</formula>
    </cfRule>
  </conditionalFormatting>
  <conditionalFormatting sqref="K71:K78">
    <cfRule type="expression" dxfId="4008" priority="1976" stopIfTrue="1">
      <formula>$B71=""</formula>
    </cfRule>
  </conditionalFormatting>
  <conditionalFormatting sqref="K71:K78">
    <cfRule type="expression" dxfId="4007" priority="1975" stopIfTrue="1">
      <formula>$B71=""</formula>
    </cfRule>
  </conditionalFormatting>
  <conditionalFormatting sqref="K71:K78">
    <cfRule type="expression" dxfId="4006" priority="1974" stopIfTrue="1">
      <formula>$B71=""</formula>
    </cfRule>
  </conditionalFormatting>
  <conditionalFormatting sqref="K71:K78">
    <cfRule type="expression" dxfId="4005" priority="1973" stopIfTrue="1">
      <formula>$B71=""</formula>
    </cfRule>
  </conditionalFormatting>
  <conditionalFormatting sqref="K71:K78">
    <cfRule type="expression" dxfId="4004" priority="1972" stopIfTrue="1">
      <formula>$B71=""</formula>
    </cfRule>
  </conditionalFormatting>
  <conditionalFormatting sqref="J71:J78 L71:M78">
    <cfRule type="expression" dxfId="4003" priority="1971" stopIfTrue="1">
      <formula>$B71=""</formula>
    </cfRule>
  </conditionalFormatting>
  <conditionalFormatting sqref="K71:K78">
    <cfRule type="expression" dxfId="4002" priority="1970" stopIfTrue="1">
      <formula>$B71=""</formula>
    </cfRule>
  </conditionalFormatting>
  <conditionalFormatting sqref="K71:K78">
    <cfRule type="expression" dxfId="4001" priority="1969" stopIfTrue="1">
      <formula>$B71=""</formula>
    </cfRule>
  </conditionalFormatting>
  <conditionalFormatting sqref="K71:K78">
    <cfRule type="expression" dxfId="4000" priority="1968" stopIfTrue="1">
      <formula>$B71=""</formula>
    </cfRule>
  </conditionalFormatting>
  <conditionalFormatting sqref="K71:K78">
    <cfRule type="expression" dxfId="3999" priority="1967" stopIfTrue="1">
      <formula>$B71=""</formula>
    </cfRule>
  </conditionalFormatting>
  <conditionalFormatting sqref="K71:K78">
    <cfRule type="expression" dxfId="3998" priority="1966" stopIfTrue="1">
      <formula>$B71=""</formula>
    </cfRule>
  </conditionalFormatting>
  <conditionalFormatting sqref="K71:K78">
    <cfRule type="expression" dxfId="3997" priority="1965" stopIfTrue="1">
      <formula>$B71=""</formula>
    </cfRule>
  </conditionalFormatting>
  <conditionalFormatting sqref="K71:K78">
    <cfRule type="expression" dxfId="3996" priority="1964" stopIfTrue="1">
      <formula>$B71=""</formula>
    </cfRule>
  </conditionalFormatting>
  <conditionalFormatting sqref="K71:K78">
    <cfRule type="expression" dxfId="3995" priority="1963" stopIfTrue="1">
      <formula>$B71=""</formula>
    </cfRule>
  </conditionalFormatting>
  <conditionalFormatting sqref="K71:K78">
    <cfRule type="expression" dxfId="3994" priority="1962" stopIfTrue="1">
      <formula>$B71=""</formula>
    </cfRule>
  </conditionalFormatting>
  <conditionalFormatting sqref="K71:K78">
    <cfRule type="expression" dxfId="3993" priority="1961" stopIfTrue="1">
      <formula>$B71=""</formula>
    </cfRule>
  </conditionalFormatting>
  <conditionalFormatting sqref="K71:K78">
    <cfRule type="expression" dxfId="3992" priority="1960" stopIfTrue="1">
      <formula>$B71=""</formula>
    </cfRule>
  </conditionalFormatting>
  <conditionalFormatting sqref="K71:K78">
    <cfRule type="expression" dxfId="3991" priority="1959" stopIfTrue="1">
      <formula>$B71=""</formula>
    </cfRule>
  </conditionalFormatting>
  <conditionalFormatting sqref="K71:K78">
    <cfRule type="expression" dxfId="3990" priority="1958" stopIfTrue="1">
      <formula>$B71=""</formula>
    </cfRule>
  </conditionalFormatting>
  <conditionalFormatting sqref="K71:K78">
    <cfRule type="expression" dxfId="3989" priority="1957" stopIfTrue="1">
      <formula>$B71=""</formula>
    </cfRule>
  </conditionalFormatting>
  <conditionalFormatting sqref="K71:K78">
    <cfRule type="expression" dxfId="3988" priority="1956" stopIfTrue="1">
      <formula>$B71=""</formula>
    </cfRule>
  </conditionalFormatting>
  <conditionalFormatting sqref="K71:K78">
    <cfRule type="expression" dxfId="3987" priority="1955" stopIfTrue="1">
      <formula>$B71=""</formula>
    </cfRule>
  </conditionalFormatting>
  <conditionalFormatting sqref="K71:K78">
    <cfRule type="expression" dxfId="3986" priority="1954" stopIfTrue="1">
      <formula>$B71=""</formula>
    </cfRule>
  </conditionalFormatting>
  <conditionalFormatting sqref="K71:K78">
    <cfRule type="expression" dxfId="3985" priority="1953" stopIfTrue="1">
      <formula>$B71=""</formula>
    </cfRule>
  </conditionalFormatting>
  <conditionalFormatting sqref="K71:K78">
    <cfRule type="expression" dxfId="3984" priority="1952" stopIfTrue="1">
      <formula>$B71=""</formula>
    </cfRule>
  </conditionalFormatting>
  <conditionalFormatting sqref="K71:K78">
    <cfRule type="expression" dxfId="3983" priority="1951" stopIfTrue="1">
      <formula>$B71=""</formula>
    </cfRule>
  </conditionalFormatting>
  <conditionalFormatting sqref="K71:K78">
    <cfRule type="expression" dxfId="3982" priority="1950" stopIfTrue="1">
      <formula>$B71=""</formula>
    </cfRule>
  </conditionalFormatting>
  <conditionalFormatting sqref="K71:K78">
    <cfRule type="expression" dxfId="3981" priority="1949" stopIfTrue="1">
      <formula>$B71=""</formula>
    </cfRule>
  </conditionalFormatting>
  <conditionalFormatting sqref="K71:K78">
    <cfRule type="expression" dxfId="3980" priority="1948" stopIfTrue="1">
      <formula>$B71=""</formula>
    </cfRule>
  </conditionalFormatting>
  <conditionalFormatting sqref="K71:K78">
    <cfRule type="expression" dxfId="3979" priority="1947" stopIfTrue="1">
      <formula>$B71=""</formula>
    </cfRule>
  </conditionalFormatting>
  <conditionalFormatting sqref="K71:K78">
    <cfRule type="expression" dxfId="3978" priority="1946" stopIfTrue="1">
      <formula>$B71=""</formula>
    </cfRule>
  </conditionalFormatting>
  <conditionalFormatting sqref="K71:K78">
    <cfRule type="expression" dxfId="3977" priority="1945" stopIfTrue="1">
      <formula>$B71=""</formula>
    </cfRule>
  </conditionalFormatting>
  <conditionalFormatting sqref="K71:K78">
    <cfRule type="expression" dxfId="3976" priority="1944" stopIfTrue="1">
      <formula>$B71=""</formula>
    </cfRule>
  </conditionalFormatting>
  <conditionalFormatting sqref="K71:K78">
    <cfRule type="expression" dxfId="3975" priority="1943" stopIfTrue="1">
      <formula>$B71=""</formula>
    </cfRule>
  </conditionalFormatting>
  <conditionalFormatting sqref="K71:K78">
    <cfRule type="expression" dxfId="3974" priority="1942" stopIfTrue="1">
      <formula>$B71=""</formula>
    </cfRule>
  </conditionalFormatting>
  <conditionalFormatting sqref="K71:K78">
    <cfRule type="expression" dxfId="3973" priority="1941" stopIfTrue="1">
      <formula>$B71=""</formula>
    </cfRule>
  </conditionalFormatting>
  <conditionalFormatting sqref="K71:K78">
    <cfRule type="expression" dxfId="3972" priority="1940" stopIfTrue="1">
      <formula>$B71=""</formula>
    </cfRule>
  </conditionalFormatting>
  <conditionalFormatting sqref="K71:K78">
    <cfRule type="expression" dxfId="3971" priority="1939" stopIfTrue="1">
      <formula>$B71=""</formula>
    </cfRule>
  </conditionalFormatting>
  <conditionalFormatting sqref="K71:K78">
    <cfRule type="expression" dxfId="3970" priority="1938" stopIfTrue="1">
      <formula>$B71=""</formula>
    </cfRule>
  </conditionalFormatting>
  <conditionalFormatting sqref="K71:K78">
    <cfRule type="expression" dxfId="3969" priority="1937" stopIfTrue="1">
      <formula>$B71=""</formula>
    </cfRule>
  </conditionalFormatting>
  <conditionalFormatting sqref="K71:K78">
    <cfRule type="expression" dxfId="3968" priority="1936" stopIfTrue="1">
      <formula>$B71=""</formula>
    </cfRule>
  </conditionalFormatting>
  <conditionalFormatting sqref="K71:K78">
    <cfRule type="expression" dxfId="3967" priority="1935" stopIfTrue="1">
      <formula>$B71=""</formula>
    </cfRule>
  </conditionalFormatting>
  <conditionalFormatting sqref="K71:K78">
    <cfRule type="expression" dxfId="3966" priority="1934" stopIfTrue="1">
      <formula>$B71=""</formula>
    </cfRule>
  </conditionalFormatting>
  <conditionalFormatting sqref="K71:K78">
    <cfRule type="expression" dxfId="3965" priority="1933" stopIfTrue="1">
      <formula>$B71=""</formula>
    </cfRule>
  </conditionalFormatting>
  <conditionalFormatting sqref="K71:K78">
    <cfRule type="expression" dxfId="3964" priority="1932" stopIfTrue="1">
      <formula>$B71=""</formula>
    </cfRule>
  </conditionalFormatting>
  <conditionalFormatting sqref="K71:K78">
    <cfRule type="expression" dxfId="3963" priority="1931" stopIfTrue="1">
      <formula>$B71=""</formula>
    </cfRule>
  </conditionalFormatting>
  <conditionalFormatting sqref="K71:K78">
    <cfRule type="expression" dxfId="3962" priority="1930" stopIfTrue="1">
      <formula>$B71=""</formula>
    </cfRule>
  </conditionalFormatting>
  <conditionalFormatting sqref="K71:K78">
    <cfRule type="expression" dxfId="3961" priority="1929" stopIfTrue="1">
      <formula>$B71=""</formula>
    </cfRule>
  </conditionalFormatting>
  <conditionalFormatting sqref="K71:K78">
    <cfRule type="expression" dxfId="3960" priority="1928" stopIfTrue="1">
      <formula>$B71=""</formula>
    </cfRule>
  </conditionalFormatting>
  <conditionalFormatting sqref="K71:K78">
    <cfRule type="expression" dxfId="3959" priority="1927" stopIfTrue="1">
      <formula>$B71=""</formula>
    </cfRule>
  </conditionalFormatting>
  <conditionalFormatting sqref="K71:K78">
    <cfRule type="expression" dxfId="3958" priority="1926" stopIfTrue="1">
      <formula>$B71=""</formula>
    </cfRule>
  </conditionalFormatting>
  <conditionalFormatting sqref="K71:K78 M71:M78">
    <cfRule type="expression" dxfId="3957" priority="1925" stopIfTrue="1">
      <formula>$B71=""</formula>
    </cfRule>
  </conditionalFormatting>
  <conditionalFormatting sqref="K71:K78 M71:M78">
    <cfRule type="expression" dxfId="3956" priority="1924" stopIfTrue="1">
      <formula>$B71=""</formula>
    </cfRule>
  </conditionalFormatting>
  <conditionalFormatting sqref="K71:K78 M71:M78">
    <cfRule type="expression" dxfId="3955" priority="1923" stopIfTrue="1">
      <formula>$B71=""</formula>
    </cfRule>
  </conditionalFormatting>
  <conditionalFormatting sqref="K71:K78 M71:M78">
    <cfRule type="expression" dxfId="3954" priority="1922" stopIfTrue="1">
      <formula>$B71=""</formula>
    </cfRule>
  </conditionalFormatting>
  <conditionalFormatting sqref="K77:K78">
    <cfRule type="expression" dxfId="3953" priority="1921" stopIfTrue="1">
      <formula>$B77=""</formula>
    </cfRule>
  </conditionalFormatting>
  <conditionalFormatting sqref="K71:K78 M71:M78">
    <cfRule type="expression" dxfId="3952" priority="1920" stopIfTrue="1">
      <formula>$B71=""</formula>
    </cfRule>
  </conditionalFormatting>
  <conditionalFormatting sqref="K77">
    <cfRule type="expression" dxfId="3951" priority="1919" stopIfTrue="1">
      <formula>$B77=""</formula>
    </cfRule>
  </conditionalFormatting>
  <conditionalFormatting sqref="K78">
    <cfRule type="expression" dxfId="3950" priority="1918" stopIfTrue="1">
      <formula>$B78=""</formula>
    </cfRule>
  </conditionalFormatting>
  <conditionalFormatting sqref="K78">
    <cfRule type="expression" dxfId="3949" priority="1917" stopIfTrue="1">
      <formula>$B78=""</formula>
    </cfRule>
  </conditionalFormatting>
  <conditionalFormatting sqref="K78">
    <cfRule type="expression" dxfId="3948" priority="1916" stopIfTrue="1">
      <formula>$B78=""</formula>
    </cfRule>
  </conditionalFormatting>
  <conditionalFormatting sqref="K71:K72">
    <cfRule type="expression" dxfId="3947" priority="1915" stopIfTrue="1">
      <formula>$B71=""</formula>
    </cfRule>
  </conditionalFormatting>
  <conditionalFormatting sqref="K71:K72">
    <cfRule type="expression" dxfId="3946" priority="1914" stopIfTrue="1">
      <formula>$B71=""</formula>
    </cfRule>
  </conditionalFormatting>
  <conditionalFormatting sqref="K71:K72">
    <cfRule type="expression" dxfId="3945" priority="1913" stopIfTrue="1">
      <formula>$B71=""</formula>
    </cfRule>
  </conditionalFormatting>
  <conditionalFormatting sqref="K71:K72">
    <cfRule type="expression" dxfId="3944" priority="1912" stopIfTrue="1">
      <formula>$B71=""</formula>
    </cfRule>
  </conditionalFormatting>
  <conditionalFormatting sqref="K71:K72">
    <cfRule type="expression" dxfId="3943" priority="1911" stopIfTrue="1">
      <formula>$B71=""</formula>
    </cfRule>
  </conditionalFormatting>
  <conditionalFormatting sqref="K71:K78">
    <cfRule type="expression" dxfId="3942" priority="1910" stopIfTrue="1">
      <formula>$B71=""</formula>
    </cfRule>
  </conditionalFormatting>
  <conditionalFormatting sqref="K71:K78">
    <cfRule type="expression" dxfId="3941" priority="1909" stopIfTrue="1">
      <formula>$B71=""</formula>
    </cfRule>
  </conditionalFormatting>
  <conditionalFormatting sqref="K71:K78">
    <cfRule type="expression" dxfId="3940" priority="1908" stopIfTrue="1">
      <formula>$B71=""</formula>
    </cfRule>
  </conditionalFormatting>
  <conditionalFormatting sqref="K71:K78">
    <cfRule type="expression" dxfId="3939" priority="1907" stopIfTrue="1">
      <formula>$B71=""</formula>
    </cfRule>
  </conditionalFormatting>
  <conditionalFormatting sqref="K71:K78">
    <cfRule type="expression" dxfId="3938" priority="1906" stopIfTrue="1">
      <formula>$B71=""</formula>
    </cfRule>
  </conditionalFormatting>
  <conditionalFormatting sqref="K71:K78">
    <cfRule type="expression" dxfId="3937" priority="1905" stopIfTrue="1">
      <formula>$B71=""</formula>
    </cfRule>
  </conditionalFormatting>
  <conditionalFormatting sqref="K71:K78">
    <cfRule type="expression" dxfId="3936" priority="1904" stopIfTrue="1">
      <formula>$B71=""</formula>
    </cfRule>
  </conditionalFormatting>
  <conditionalFormatting sqref="K71:K78">
    <cfRule type="expression" dxfId="3935" priority="1903" stopIfTrue="1">
      <formula>$B71=""</formula>
    </cfRule>
  </conditionalFormatting>
  <conditionalFormatting sqref="K71:K78">
    <cfRule type="expression" dxfId="3934" priority="1902" stopIfTrue="1">
      <formula>$B71=""</formula>
    </cfRule>
  </conditionalFormatting>
  <conditionalFormatting sqref="K71:K78">
    <cfRule type="expression" dxfId="3933" priority="1901" stopIfTrue="1">
      <formula>$B71=""</formula>
    </cfRule>
  </conditionalFormatting>
  <conditionalFormatting sqref="K71:K78 M71:M78">
    <cfRule type="expression" dxfId="3932" priority="1900" stopIfTrue="1">
      <formula>$B71=""</formula>
    </cfRule>
  </conditionalFormatting>
  <conditionalFormatting sqref="K71:K78 M71:M78">
    <cfRule type="expression" dxfId="3931" priority="1899" stopIfTrue="1">
      <formula>$B71=""</formula>
    </cfRule>
  </conditionalFormatting>
  <conditionalFormatting sqref="K71:K78 M71:M78">
    <cfRule type="expression" dxfId="3930" priority="1898" stopIfTrue="1">
      <formula>$B71=""</formula>
    </cfRule>
  </conditionalFormatting>
  <conditionalFormatting sqref="K71:K78 M71:M78">
    <cfRule type="expression" dxfId="3929" priority="1897" stopIfTrue="1">
      <formula>$B71=""</formula>
    </cfRule>
  </conditionalFormatting>
  <conditionalFormatting sqref="K77:K78">
    <cfRule type="expression" dxfId="3928" priority="1896" stopIfTrue="1">
      <formula>$B77=""</formula>
    </cfRule>
  </conditionalFormatting>
  <conditionalFormatting sqref="K71:K78 M71:M78">
    <cfRule type="expression" dxfId="3927" priority="1895" stopIfTrue="1">
      <formula>$B71=""</formula>
    </cfRule>
  </conditionalFormatting>
  <conditionalFormatting sqref="K77">
    <cfRule type="expression" dxfId="3926" priority="1894" stopIfTrue="1">
      <formula>$B77=""</formula>
    </cfRule>
  </conditionalFormatting>
  <conditionalFormatting sqref="K78">
    <cfRule type="expression" dxfId="3925" priority="1893" stopIfTrue="1">
      <formula>$B78=""</formula>
    </cfRule>
  </conditionalFormatting>
  <conditionalFormatting sqref="K78">
    <cfRule type="expression" dxfId="3924" priority="1892" stopIfTrue="1">
      <formula>$B78=""</formula>
    </cfRule>
  </conditionalFormatting>
  <conditionalFormatting sqref="K78">
    <cfRule type="expression" dxfId="3923" priority="1891" stopIfTrue="1">
      <formula>$B78=""</formula>
    </cfRule>
  </conditionalFormatting>
  <conditionalFormatting sqref="K71:K72">
    <cfRule type="expression" dxfId="3922" priority="1890" stopIfTrue="1">
      <formula>$B71=""</formula>
    </cfRule>
  </conditionalFormatting>
  <conditionalFormatting sqref="K71:K72">
    <cfRule type="expression" dxfId="3921" priority="1889" stopIfTrue="1">
      <formula>$B71=""</formula>
    </cfRule>
  </conditionalFormatting>
  <conditionalFormatting sqref="K71:K72">
    <cfRule type="expression" dxfId="3920" priority="1888" stopIfTrue="1">
      <formula>$B71=""</formula>
    </cfRule>
  </conditionalFormatting>
  <conditionalFormatting sqref="K71:K72">
    <cfRule type="expression" dxfId="3919" priority="1887" stopIfTrue="1">
      <formula>$B71=""</formula>
    </cfRule>
  </conditionalFormatting>
  <conditionalFormatting sqref="K71:K72">
    <cfRule type="expression" dxfId="3918" priority="1886" stopIfTrue="1">
      <formula>$B71=""</formula>
    </cfRule>
  </conditionalFormatting>
  <conditionalFormatting sqref="D71:H74">
    <cfRule type="expression" dxfId="3917" priority="1885" stopIfTrue="1">
      <formula>$B71=""</formula>
    </cfRule>
  </conditionalFormatting>
  <conditionalFormatting sqref="J71:M74">
    <cfRule type="expression" dxfId="3916" priority="1884" stopIfTrue="1">
      <formula>$B71=""</formula>
    </cfRule>
  </conditionalFormatting>
  <conditionalFormatting sqref="D71:M74">
    <cfRule type="expression" dxfId="3915" priority="1883" stopIfTrue="1">
      <formula>$B71=""</formula>
    </cfRule>
  </conditionalFormatting>
  <conditionalFormatting sqref="D71:M74">
    <cfRule type="expression" dxfId="3914" priority="1882" stopIfTrue="1">
      <formula>$B71=""</formula>
    </cfRule>
  </conditionalFormatting>
  <conditionalFormatting sqref="I71:I74">
    <cfRule type="expression" dxfId="3913" priority="1881" stopIfTrue="1">
      <formula>$B71=""</formula>
    </cfRule>
  </conditionalFormatting>
  <conditionalFormatting sqref="D71:H74">
    <cfRule type="expression" dxfId="3912" priority="1880" stopIfTrue="1">
      <formula>$B71=""</formula>
    </cfRule>
  </conditionalFormatting>
  <conditionalFormatting sqref="J71:M72">
    <cfRule type="expression" dxfId="3911" priority="1879" stopIfTrue="1">
      <formula>$B71=""</formula>
    </cfRule>
  </conditionalFormatting>
  <conditionalFormatting sqref="J71:M71">
    <cfRule type="expression" dxfId="3910" priority="1878" stopIfTrue="1">
      <formula>$B71=""</formula>
    </cfRule>
  </conditionalFormatting>
  <conditionalFormatting sqref="I72">
    <cfRule type="expression" dxfId="3909" priority="1877" stopIfTrue="1">
      <formula>$B72=""</formula>
    </cfRule>
  </conditionalFormatting>
  <conditionalFormatting sqref="I72">
    <cfRule type="expression" dxfId="3908" priority="1876" stopIfTrue="1">
      <formula>$B72=""</formula>
    </cfRule>
  </conditionalFormatting>
  <conditionalFormatting sqref="I72">
    <cfRule type="expression" dxfId="3907" priority="1875" stopIfTrue="1">
      <formula>$B72=""</formula>
    </cfRule>
  </conditionalFormatting>
  <conditionalFormatting sqref="D72:H72">
    <cfRule type="expression" dxfId="3906" priority="1874" stopIfTrue="1">
      <formula>$B72=""</formula>
    </cfRule>
  </conditionalFormatting>
  <conditionalFormatting sqref="J72:M72">
    <cfRule type="expression" dxfId="3905" priority="1873" stopIfTrue="1">
      <formula>$B72=""</formula>
    </cfRule>
  </conditionalFormatting>
  <conditionalFormatting sqref="I72">
    <cfRule type="expression" dxfId="3904" priority="1872" stopIfTrue="1">
      <formula>$B72=""</formula>
    </cfRule>
  </conditionalFormatting>
  <conditionalFormatting sqref="I72">
    <cfRule type="expression" dxfId="3903" priority="1871" stopIfTrue="1">
      <formula>$B72=""</formula>
    </cfRule>
  </conditionalFormatting>
  <conditionalFormatting sqref="J72:M72">
    <cfRule type="expression" dxfId="3902" priority="1870" stopIfTrue="1">
      <formula>$B72=""</formula>
    </cfRule>
  </conditionalFormatting>
  <conditionalFormatting sqref="J73:M74">
    <cfRule type="expression" dxfId="3901" priority="1869" stopIfTrue="1">
      <formula>$B73=""</formula>
    </cfRule>
  </conditionalFormatting>
  <conditionalFormatting sqref="J72:M72">
    <cfRule type="expression" dxfId="3900" priority="1868" stopIfTrue="1">
      <formula>$B72=""</formula>
    </cfRule>
  </conditionalFormatting>
  <conditionalFormatting sqref="J73:M73">
    <cfRule type="expression" dxfId="3899" priority="1867" stopIfTrue="1">
      <formula>$B73=""</formula>
    </cfRule>
  </conditionalFormatting>
  <conditionalFormatting sqref="I74">
    <cfRule type="expression" dxfId="3898" priority="1866" stopIfTrue="1">
      <formula>$B74=""</formula>
    </cfRule>
  </conditionalFormatting>
  <conditionalFormatting sqref="I74">
    <cfRule type="expression" dxfId="3897" priority="1865" stopIfTrue="1">
      <formula>$B74=""</formula>
    </cfRule>
  </conditionalFormatting>
  <conditionalFormatting sqref="I74">
    <cfRule type="expression" dxfId="3896" priority="1864" stopIfTrue="1">
      <formula>$B74=""</formula>
    </cfRule>
  </conditionalFormatting>
  <conditionalFormatting sqref="D74:H74">
    <cfRule type="expression" dxfId="3895" priority="1863" stopIfTrue="1">
      <formula>$B74=""</formula>
    </cfRule>
  </conditionalFormatting>
  <conditionalFormatting sqref="J74:M74">
    <cfRule type="expression" dxfId="3894" priority="1862" stopIfTrue="1">
      <formula>$B74=""</formula>
    </cfRule>
  </conditionalFormatting>
  <conditionalFormatting sqref="I74">
    <cfRule type="expression" dxfId="3893" priority="1861" stopIfTrue="1">
      <formula>$B74=""</formula>
    </cfRule>
  </conditionalFormatting>
  <conditionalFormatting sqref="I74">
    <cfRule type="expression" dxfId="3892" priority="1860" stopIfTrue="1">
      <formula>$B74=""</formula>
    </cfRule>
  </conditionalFormatting>
  <conditionalFormatting sqref="I74:I78">
    <cfRule type="expression" dxfId="3891" priority="1859" stopIfTrue="1">
      <formula>$B74=""</formula>
    </cfRule>
  </conditionalFormatting>
  <conditionalFormatting sqref="I74:I78">
    <cfRule type="expression" dxfId="3890" priority="1858" stopIfTrue="1">
      <formula>$B74=""</formula>
    </cfRule>
  </conditionalFormatting>
  <conditionalFormatting sqref="I74:I78">
    <cfRule type="expression" dxfId="3889" priority="1857" stopIfTrue="1">
      <formula>$B74=""</formula>
    </cfRule>
  </conditionalFormatting>
  <conditionalFormatting sqref="I74:I78">
    <cfRule type="expression" dxfId="3888" priority="1856" stopIfTrue="1">
      <formula>$B74=""</formula>
    </cfRule>
  </conditionalFormatting>
  <conditionalFormatting sqref="I74:I78">
    <cfRule type="expression" dxfId="3887" priority="1855" stopIfTrue="1">
      <formula>$B74=""</formula>
    </cfRule>
  </conditionalFormatting>
  <conditionalFormatting sqref="I74:I78">
    <cfRule type="expression" dxfId="3886" priority="1854" stopIfTrue="1">
      <formula>$B74=""</formula>
    </cfRule>
  </conditionalFormatting>
  <conditionalFormatting sqref="I74:I78">
    <cfRule type="expression" dxfId="3885" priority="1853" stopIfTrue="1">
      <formula>$B74=""</formula>
    </cfRule>
  </conditionalFormatting>
  <conditionalFormatting sqref="I74:I78">
    <cfRule type="expression" dxfId="3884" priority="1852" stopIfTrue="1">
      <formula>$B74=""</formula>
    </cfRule>
  </conditionalFormatting>
  <conditionalFormatting sqref="I74:I78">
    <cfRule type="expression" dxfId="3883" priority="1851" stopIfTrue="1">
      <formula>$B74=""</formula>
    </cfRule>
  </conditionalFormatting>
  <conditionalFormatting sqref="I74:I78">
    <cfRule type="expression" dxfId="3882" priority="1850" stopIfTrue="1">
      <formula>$B74=""</formula>
    </cfRule>
  </conditionalFormatting>
  <conditionalFormatting sqref="I74:I78">
    <cfRule type="expression" dxfId="3881" priority="1849" stopIfTrue="1">
      <formula>$B74=""</formula>
    </cfRule>
  </conditionalFormatting>
  <conditionalFormatting sqref="I74:I78">
    <cfRule type="expression" dxfId="3880" priority="1848" stopIfTrue="1">
      <formula>$B74=""</formula>
    </cfRule>
  </conditionalFormatting>
  <conditionalFormatting sqref="I74:I78">
    <cfRule type="expression" dxfId="3879" priority="1847" stopIfTrue="1">
      <formula>$B74=""</formula>
    </cfRule>
  </conditionalFormatting>
  <conditionalFormatting sqref="I74:I78">
    <cfRule type="expression" dxfId="3878" priority="1846" stopIfTrue="1">
      <formula>$B74=""</formula>
    </cfRule>
  </conditionalFormatting>
  <conditionalFormatting sqref="I74:I78">
    <cfRule type="expression" dxfId="3877" priority="1845" stopIfTrue="1">
      <formula>$B74=""</formula>
    </cfRule>
  </conditionalFormatting>
  <conditionalFormatting sqref="I74:I78">
    <cfRule type="expression" dxfId="3876" priority="1844" stopIfTrue="1">
      <formula>$B74=""</formula>
    </cfRule>
  </conditionalFormatting>
  <conditionalFormatting sqref="I74:I78">
    <cfRule type="expression" dxfId="3875" priority="1843" stopIfTrue="1">
      <formula>$B74=""</formula>
    </cfRule>
  </conditionalFormatting>
  <conditionalFormatting sqref="I74:I78">
    <cfRule type="expression" dxfId="3874" priority="1842" stopIfTrue="1">
      <formula>$B74=""</formula>
    </cfRule>
  </conditionalFormatting>
  <conditionalFormatting sqref="I74:I78">
    <cfRule type="expression" dxfId="3873" priority="1841" stopIfTrue="1">
      <formula>$B74=""</formula>
    </cfRule>
  </conditionalFormatting>
  <conditionalFormatting sqref="D76:H78">
    <cfRule type="expression" dxfId="3872" priority="1840" stopIfTrue="1">
      <formula>$B76=""</formula>
    </cfRule>
  </conditionalFormatting>
  <conditionalFormatting sqref="I74:I78">
    <cfRule type="expression" dxfId="3871" priority="1839" stopIfTrue="1">
      <formula>$B74=""</formula>
    </cfRule>
  </conditionalFormatting>
  <conditionalFormatting sqref="I74:I78">
    <cfRule type="expression" dxfId="3870" priority="1838" stopIfTrue="1">
      <formula>$B74=""</formula>
    </cfRule>
  </conditionalFormatting>
  <conditionalFormatting sqref="I74:I78">
    <cfRule type="expression" dxfId="3869" priority="1837" stopIfTrue="1">
      <formula>$B74=""</formula>
    </cfRule>
  </conditionalFormatting>
  <conditionalFormatting sqref="J74:M78">
    <cfRule type="expression" dxfId="3868" priority="1836" stopIfTrue="1">
      <formula>$B74=""</formula>
    </cfRule>
  </conditionalFormatting>
  <conditionalFormatting sqref="D74:M78">
    <cfRule type="expression" dxfId="3867" priority="1835" stopIfTrue="1">
      <formula>$B74=""</formula>
    </cfRule>
  </conditionalFormatting>
  <conditionalFormatting sqref="D74:M78">
    <cfRule type="expression" dxfId="3866" priority="1834" stopIfTrue="1">
      <formula>$B74=""</formula>
    </cfRule>
  </conditionalFormatting>
  <conditionalFormatting sqref="I74:I78">
    <cfRule type="expression" dxfId="3865" priority="1833" stopIfTrue="1">
      <formula>$B74=""</formula>
    </cfRule>
  </conditionalFormatting>
  <conditionalFormatting sqref="D74:H74">
    <cfRule type="expression" dxfId="3864" priority="1832" stopIfTrue="1">
      <formula>$B74=""</formula>
    </cfRule>
  </conditionalFormatting>
  <conditionalFormatting sqref="D75:H78">
    <cfRule type="expression" dxfId="3863" priority="1831" stopIfTrue="1">
      <formula>$B75=""</formula>
    </cfRule>
  </conditionalFormatting>
  <conditionalFormatting sqref="J74:M77">
    <cfRule type="expression" dxfId="3862" priority="1830" stopIfTrue="1">
      <formula>$B74=""</formula>
    </cfRule>
  </conditionalFormatting>
  <conditionalFormatting sqref="J78:M78">
    <cfRule type="expression" dxfId="3861" priority="1829" stopIfTrue="1">
      <formula>$B78=""</formula>
    </cfRule>
  </conditionalFormatting>
  <conditionalFormatting sqref="D74:H75">
    <cfRule type="expression" dxfId="3860" priority="1828" stopIfTrue="1">
      <formula>$B74=""</formula>
    </cfRule>
  </conditionalFormatting>
  <conditionalFormatting sqref="J74:M77">
    <cfRule type="expression" dxfId="3859" priority="1827" stopIfTrue="1">
      <formula>$B74=""</formula>
    </cfRule>
  </conditionalFormatting>
  <conditionalFormatting sqref="J78:M78">
    <cfRule type="expression" dxfId="3858" priority="1826" stopIfTrue="1">
      <formula>$B78=""</formula>
    </cfRule>
  </conditionalFormatting>
  <conditionalFormatting sqref="I74:I78">
    <cfRule type="expression" dxfId="3857" priority="1825" stopIfTrue="1">
      <formula>$B74=""</formula>
    </cfRule>
  </conditionalFormatting>
  <conditionalFormatting sqref="I74:I78">
    <cfRule type="expression" dxfId="3856" priority="1824" stopIfTrue="1">
      <formula>$B74=""</formula>
    </cfRule>
  </conditionalFormatting>
  <conditionalFormatting sqref="I74:I78">
    <cfRule type="expression" dxfId="3855" priority="1823" stopIfTrue="1">
      <formula>$B74=""</formula>
    </cfRule>
  </conditionalFormatting>
  <conditionalFormatting sqref="I74:I78">
    <cfRule type="expression" dxfId="3854" priority="1822" stopIfTrue="1">
      <formula>$B74=""</formula>
    </cfRule>
  </conditionalFormatting>
  <conditionalFormatting sqref="I74:I78">
    <cfRule type="expression" dxfId="3853" priority="1821" stopIfTrue="1">
      <formula>$B74=""</formula>
    </cfRule>
  </conditionalFormatting>
  <conditionalFormatting sqref="I74:I78">
    <cfRule type="expression" dxfId="3852" priority="1820" stopIfTrue="1">
      <formula>$B74=""</formula>
    </cfRule>
  </conditionalFormatting>
  <conditionalFormatting sqref="I74:I78">
    <cfRule type="expression" dxfId="3851" priority="1819" stopIfTrue="1">
      <formula>$B74=""</formula>
    </cfRule>
  </conditionalFormatting>
  <conditionalFormatting sqref="I74:I78">
    <cfRule type="expression" dxfId="3850" priority="1818" stopIfTrue="1">
      <formula>$B74=""</formula>
    </cfRule>
  </conditionalFormatting>
  <conditionalFormatting sqref="I74:I78">
    <cfRule type="expression" dxfId="3849" priority="1817" stopIfTrue="1">
      <formula>$B74=""</formula>
    </cfRule>
  </conditionalFormatting>
  <conditionalFormatting sqref="I74:I78">
    <cfRule type="expression" dxfId="3848" priority="1816" stopIfTrue="1">
      <formula>$B74=""</formula>
    </cfRule>
  </conditionalFormatting>
  <conditionalFormatting sqref="I74:I78">
    <cfRule type="expression" dxfId="3847" priority="1815" stopIfTrue="1">
      <formula>$B74=""</formula>
    </cfRule>
  </conditionalFormatting>
  <conditionalFormatting sqref="I74:I78">
    <cfRule type="expression" dxfId="3846" priority="1814" stopIfTrue="1">
      <formula>$B74=""</formula>
    </cfRule>
  </conditionalFormatting>
  <conditionalFormatting sqref="I74:I78">
    <cfRule type="expression" dxfId="3845" priority="1813" stopIfTrue="1">
      <formula>$B74=""</formula>
    </cfRule>
  </conditionalFormatting>
  <conditionalFormatting sqref="D71:H74">
    <cfRule type="expression" dxfId="3844" priority="1812" stopIfTrue="1">
      <formula>$B71=""</formula>
    </cfRule>
  </conditionalFormatting>
  <conditionalFormatting sqref="J71:M74">
    <cfRule type="expression" dxfId="3843" priority="1811" stopIfTrue="1">
      <formula>$B71=""</formula>
    </cfRule>
  </conditionalFormatting>
  <conditionalFormatting sqref="D71:M74">
    <cfRule type="expression" dxfId="3842" priority="1810" stopIfTrue="1">
      <formula>$B71=""</formula>
    </cfRule>
  </conditionalFormatting>
  <conditionalFormatting sqref="D71:M74">
    <cfRule type="expression" dxfId="3841" priority="1809" stopIfTrue="1">
      <formula>$B71=""</formula>
    </cfRule>
  </conditionalFormatting>
  <conditionalFormatting sqref="I71:I74">
    <cfRule type="expression" dxfId="3840" priority="1808" stopIfTrue="1">
      <formula>$B71=""</formula>
    </cfRule>
  </conditionalFormatting>
  <conditionalFormatting sqref="D71:H74">
    <cfRule type="expression" dxfId="3839" priority="1807" stopIfTrue="1">
      <formula>$B71=""</formula>
    </cfRule>
  </conditionalFormatting>
  <conditionalFormatting sqref="J71:M72">
    <cfRule type="expression" dxfId="3838" priority="1806" stopIfTrue="1">
      <formula>$B71=""</formula>
    </cfRule>
  </conditionalFormatting>
  <conditionalFormatting sqref="J71:M71">
    <cfRule type="expression" dxfId="3837" priority="1805" stopIfTrue="1">
      <formula>$B71=""</formula>
    </cfRule>
  </conditionalFormatting>
  <conditionalFormatting sqref="I72">
    <cfRule type="expression" dxfId="3836" priority="1804" stopIfTrue="1">
      <formula>$B72=""</formula>
    </cfRule>
  </conditionalFormatting>
  <conditionalFormatting sqref="I72">
    <cfRule type="expression" dxfId="3835" priority="1803" stopIfTrue="1">
      <formula>$B72=""</formula>
    </cfRule>
  </conditionalFormatting>
  <conditionalFormatting sqref="I72">
    <cfRule type="expression" dxfId="3834" priority="1802" stopIfTrue="1">
      <formula>$B72=""</formula>
    </cfRule>
  </conditionalFormatting>
  <conditionalFormatting sqref="D72:H72">
    <cfRule type="expression" dxfId="3833" priority="1801" stopIfTrue="1">
      <formula>$B72=""</formula>
    </cfRule>
  </conditionalFormatting>
  <conditionalFormatting sqref="J72:M72">
    <cfRule type="expression" dxfId="3832" priority="1800" stopIfTrue="1">
      <formula>$B72=""</formula>
    </cfRule>
  </conditionalFormatting>
  <conditionalFormatting sqref="I72">
    <cfRule type="expression" dxfId="3831" priority="1799" stopIfTrue="1">
      <formula>$B72=""</formula>
    </cfRule>
  </conditionalFormatting>
  <conditionalFormatting sqref="I72">
    <cfRule type="expression" dxfId="3830" priority="1798" stopIfTrue="1">
      <formula>$B72=""</formula>
    </cfRule>
  </conditionalFormatting>
  <conditionalFormatting sqref="J72:M72">
    <cfRule type="expression" dxfId="3829" priority="1797" stopIfTrue="1">
      <formula>$B72=""</formula>
    </cfRule>
  </conditionalFormatting>
  <conditionalFormatting sqref="J73:M74">
    <cfRule type="expression" dxfId="3828" priority="1796" stopIfTrue="1">
      <formula>$B73=""</formula>
    </cfRule>
  </conditionalFormatting>
  <conditionalFormatting sqref="J72:M72">
    <cfRule type="expression" dxfId="3827" priority="1795" stopIfTrue="1">
      <formula>$B72=""</formula>
    </cfRule>
  </conditionalFormatting>
  <conditionalFormatting sqref="J73:M73">
    <cfRule type="expression" dxfId="3826" priority="1794" stopIfTrue="1">
      <formula>$B73=""</formula>
    </cfRule>
  </conditionalFormatting>
  <conditionalFormatting sqref="I74">
    <cfRule type="expression" dxfId="3825" priority="1793" stopIfTrue="1">
      <formula>$B74=""</formula>
    </cfRule>
  </conditionalFormatting>
  <conditionalFormatting sqref="I74">
    <cfRule type="expression" dxfId="3824" priority="1792" stopIfTrue="1">
      <formula>$B74=""</formula>
    </cfRule>
  </conditionalFormatting>
  <conditionalFormatting sqref="I74">
    <cfRule type="expression" dxfId="3823" priority="1791" stopIfTrue="1">
      <formula>$B74=""</formula>
    </cfRule>
  </conditionalFormatting>
  <conditionalFormatting sqref="D74:H74">
    <cfRule type="expression" dxfId="3822" priority="1790" stopIfTrue="1">
      <formula>$B74=""</formula>
    </cfRule>
  </conditionalFormatting>
  <conditionalFormatting sqref="J74:M74">
    <cfRule type="expression" dxfId="3821" priority="1789" stopIfTrue="1">
      <formula>$B74=""</formula>
    </cfRule>
  </conditionalFormatting>
  <conditionalFormatting sqref="I74">
    <cfRule type="expression" dxfId="3820" priority="1788" stopIfTrue="1">
      <formula>$B74=""</formula>
    </cfRule>
  </conditionalFormatting>
  <conditionalFormatting sqref="I74">
    <cfRule type="expression" dxfId="3819" priority="1787" stopIfTrue="1">
      <formula>$B74=""</formula>
    </cfRule>
  </conditionalFormatting>
  <conditionalFormatting sqref="I74:I78">
    <cfRule type="expression" dxfId="3818" priority="1786" stopIfTrue="1">
      <formula>$B74=""</formula>
    </cfRule>
  </conditionalFormatting>
  <conditionalFormatting sqref="I74:I78">
    <cfRule type="expression" dxfId="3817" priority="1785" stopIfTrue="1">
      <formula>$B74=""</formula>
    </cfRule>
  </conditionalFormatting>
  <conditionalFormatting sqref="I74:I78">
    <cfRule type="expression" dxfId="3816" priority="1784" stopIfTrue="1">
      <formula>$B74=""</formula>
    </cfRule>
  </conditionalFormatting>
  <conditionalFormatting sqref="I74:I78">
    <cfRule type="expression" dxfId="3815" priority="1783" stopIfTrue="1">
      <formula>$B74=""</formula>
    </cfRule>
  </conditionalFormatting>
  <conditionalFormatting sqref="I74:I78">
    <cfRule type="expression" dxfId="3814" priority="1782" stopIfTrue="1">
      <formula>$B74=""</formula>
    </cfRule>
  </conditionalFormatting>
  <conditionalFormatting sqref="I74:I78">
    <cfRule type="expression" dxfId="3813" priority="1781" stopIfTrue="1">
      <formula>$B74=""</formula>
    </cfRule>
  </conditionalFormatting>
  <conditionalFormatting sqref="I74:I78">
    <cfRule type="expression" dxfId="3812" priority="1780" stopIfTrue="1">
      <formula>$B74=""</formula>
    </cfRule>
  </conditionalFormatting>
  <conditionalFormatting sqref="I74:I78">
    <cfRule type="expression" dxfId="3811" priority="1779" stopIfTrue="1">
      <formula>$B74=""</formula>
    </cfRule>
  </conditionalFormatting>
  <conditionalFormatting sqref="I74:I78">
    <cfRule type="expression" dxfId="3810" priority="1778" stopIfTrue="1">
      <formula>$B74=""</formula>
    </cfRule>
  </conditionalFormatting>
  <conditionalFormatting sqref="I74:I78">
    <cfRule type="expression" dxfId="3809" priority="1777" stopIfTrue="1">
      <formula>$B74=""</formula>
    </cfRule>
  </conditionalFormatting>
  <conditionalFormatting sqref="I74:I78">
    <cfRule type="expression" dxfId="3808" priority="1776" stopIfTrue="1">
      <formula>$B74=""</formula>
    </cfRule>
  </conditionalFormatting>
  <conditionalFormatting sqref="I74:I78">
    <cfRule type="expression" dxfId="3807" priority="1775" stopIfTrue="1">
      <formula>$B74=""</formula>
    </cfRule>
  </conditionalFormatting>
  <conditionalFormatting sqref="I74:I78">
    <cfRule type="expression" dxfId="3806" priority="1774" stopIfTrue="1">
      <formula>$B74=""</formula>
    </cfRule>
  </conditionalFormatting>
  <conditionalFormatting sqref="I74:I78">
    <cfRule type="expression" dxfId="3805" priority="1773" stopIfTrue="1">
      <formula>$B74=""</formula>
    </cfRule>
  </conditionalFormatting>
  <conditionalFormatting sqref="I74:I78">
    <cfRule type="expression" dxfId="3804" priority="1772" stopIfTrue="1">
      <formula>$B74=""</formula>
    </cfRule>
  </conditionalFormatting>
  <conditionalFormatting sqref="I74:I78">
    <cfRule type="expression" dxfId="3803" priority="1771" stopIfTrue="1">
      <formula>$B74=""</formula>
    </cfRule>
  </conditionalFormatting>
  <conditionalFormatting sqref="I74:I78">
    <cfRule type="expression" dxfId="3802" priority="1770" stopIfTrue="1">
      <formula>$B74=""</formula>
    </cfRule>
  </conditionalFormatting>
  <conditionalFormatting sqref="I74:I78">
    <cfRule type="expression" dxfId="3801" priority="1769" stopIfTrue="1">
      <formula>$B74=""</formula>
    </cfRule>
  </conditionalFormatting>
  <conditionalFormatting sqref="I74:I78">
    <cfRule type="expression" dxfId="3800" priority="1768" stopIfTrue="1">
      <formula>$B74=""</formula>
    </cfRule>
  </conditionalFormatting>
  <conditionalFormatting sqref="D76:H78">
    <cfRule type="expression" dxfId="3799" priority="1767" stopIfTrue="1">
      <formula>$B76=""</formula>
    </cfRule>
  </conditionalFormatting>
  <conditionalFormatting sqref="I74:I78">
    <cfRule type="expression" dxfId="3798" priority="1766" stopIfTrue="1">
      <formula>$B74=""</formula>
    </cfRule>
  </conditionalFormatting>
  <conditionalFormatting sqref="I74:I78">
    <cfRule type="expression" dxfId="3797" priority="1765" stopIfTrue="1">
      <formula>$B74=""</formula>
    </cfRule>
  </conditionalFormatting>
  <conditionalFormatting sqref="I74:I78">
    <cfRule type="expression" dxfId="3796" priority="1764" stopIfTrue="1">
      <formula>$B74=""</formula>
    </cfRule>
  </conditionalFormatting>
  <conditionalFormatting sqref="J74:M78">
    <cfRule type="expression" dxfId="3795" priority="1763" stopIfTrue="1">
      <formula>$B74=""</formula>
    </cfRule>
  </conditionalFormatting>
  <conditionalFormatting sqref="D74:M78">
    <cfRule type="expression" dxfId="3794" priority="1762" stopIfTrue="1">
      <formula>$B74=""</formula>
    </cfRule>
  </conditionalFormatting>
  <conditionalFormatting sqref="D74:M78">
    <cfRule type="expression" dxfId="3793" priority="1761" stopIfTrue="1">
      <formula>$B74=""</formula>
    </cfRule>
  </conditionalFormatting>
  <conditionalFormatting sqref="I74:I78">
    <cfRule type="expression" dxfId="3792" priority="1760" stopIfTrue="1">
      <formula>$B74=""</formula>
    </cfRule>
  </conditionalFormatting>
  <conditionalFormatting sqref="D74:H74">
    <cfRule type="expression" dxfId="3791" priority="1759" stopIfTrue="1">
      <formula>$B74=""</formula>
    </cfRule>
  </conditionalFormatting>
  <conditionalFormatting sqref="D75:H78">
    <cfRule type="expression" dxfId="3790" priority="1758" stopIfTrue="1">
      <formula>$B75=""</formula>
    </cfRule>
  </conditionalFormatting>
  <conditionalFormatting sqref="J74:M77">
    <cfRule type="expression" dxfId="3789" priority="1757" stopIfTrue="1">
      <formula>$B74=""</formula>
    </cfRule>
  </conditionalFormatting>
  <conditionalFormatting sqref="J78:M78">
    <cfRule type="expression" dxfId="3788" priority="1756" stopIfTrue="1">
      <formula>$B78=""</formula>
    </cfRule>
  </conditionalFormatting>
  <conditionalFormatting sqref="D74:H75">
    <cfRule type="expression" dxfId="3787" priority="1755" stopIfTrue="1">
      <formula>$B74=""</formula>
    </cfRule>
  </conditionalFormatting>
  <conditionalFormatting sqref="J74:M77">
    <cfRule type="expression" dxfId="3786" priority="1754" stopIfTrue="1">
      <formula>$B74=""</formula>
    </cfRule>
  </conditionalFormatting>
  <conditionalFormatting sqref="J78:M78">
    <cfRule type="expression" dxfId="3785" priority="1753" stopIfTrue="1">
      <formula>$B78=""</formula>
    </cfRule>
  </conditionalFormatting>
  <conditionalFormatting sqref="I74:I78">
    <cfRule type="expression" dxfId="3784" priority="1752" stopIfTrue="1">
      <formula>$B74=""</formula>
    </cfRule>
  </conditionalFormatting>
  <conditionalFormatting sqref="I74:I78">
    <cfRule type="expression" dxfId="3783" priority="1751" stopIfTrue="1">
      <formula>$B74=""</formula>
    </cfRule>
  </conditionalFormatting>
  <conditionalFormatting sqref="I74:I78">
    <cfRule type="expression" dxfId="3782" priority="1750" stopIfTrue="1">
      <formula>$B74=""</formula>
    </cfRule>
  </conditionalFormatting>
  <conditionalFormatting sqref="I74:I78">
    <cfRule type="expression" dxfId="3781" priority="1749" stopIfTrue="1">
      <formula>$B74=""</formula>
    </cfRule>
  </conditionalFormatting>
  <conditionalFormatting sqref="I74:I78">
    <cfRule type="expression" dxfId="3780" priority="1748" stopIfTrue="1">
      <formula>$B74=""</formula>
    </cfRule>
  </conditionalFormatting>
  <conditionalFormatting sqref="I74:I78">
    <cfRule type="expression" dxfId="3779" priority="1747" stopIfTrue="1">
      <formula>$B74=""</formula>
    </cfRule>
  </conditionalFormatting>
  <conditionalFormatting sqref="I74:I78">
    <cfRule type="expression" dxfId="3778" priority="1746" stopIfTrue="1">
      <formula>$B74=""</formula>
    </cfRule>
  </conditionalFormatting>
  <conditionalFormatting sqref="I74:I78">
    <cfRule type="expression" dxfId="3777" priority="1745" stopIfTrue="1">
      <formula>$B74=""</formula>
    </cfRule>
  </conditionalFormatting>
  <conditionalFormatting sqref="I74:I78">
    <cfRule type="expression" dxfId="3776" priority="1744" stopIfTrue="1">
      <formula>$B74=""</formula>
    </cfRule>
  </conditionalFormatting>
  <conditionalFormatting sqref="I74:I78">
    <cfRule type="expression" dxfId="3775" priority="1743" stopIfTrue="1">
      <formula>$B74=""</formula>
    </cfRule>
  </conditionalFormatting>
  <conditionalFormatting sqref="I74:I78">
    <cfRule type="expression" dxfId="3774" priority="1742" stopIfTrue="1">
      <formula>$B74=""</formula>
    </cfRule>
  </conditionalFormatting>
  <conditionalFormatting sqref="I74:I78">
    <cfRule type="expression" dxfId="3773" priority="1741" stopIfTrue="1">
      <formula>$B74=""</formula>
    </cfRule>
  </conditionalFormatting>
  <conditionalFormatting sqref="I74:I78">
    <cfRule type="expression" dxfId="3772" priority="1740" stopIfTrue="1">
      <formula>$B74=""</formula>
    </cfRule>
  </conditionalFormatting>
  <conditionalFormatting sqref="K71:K78">
    <cfRule type="expression" dxfId="3771" priority="1739" stopIfTrue="1">
      <formula>$B71=""</formula>
    </cfRule>
  </conditionalFormatting>
  <conditionalFormatting sqref="K71:K78">
    <cfRule type="expression" dxfId="3770" priority="1738" stopIfTrue="1">
      <formula>$B71=""</formula>
    </cfRule>
  </conditionalFormatting>
  <conditionalFormatting sqref="K71:K78">
    <cfRule type="expression" dxfId="3769" priority="1737" stopIfTrue="1">
      <formula>$B71=""</formula>
    </cfRule>
  </conditionalFormatting>
  <conditionalFormatting sqref="K71:K78">
    <cfRule type="expression" dxfId="3768" priority="1736" stopIfTrue="1">
      <formula>$B71=""</formula>
    </cfRule>
  </conditionalFormatting>
  <conditionalFormatting sqref="K71:K78">
    <cfRule type="expression" dxfId="3767" priority="1735" stopIfTrue="1">
      <formula>$B71=""</formula>
    </cfRule>
  </conditionalFormatting>
  <conditionalFormatting sqref="K71:K78">
    <cfRule type="expression" dxfId="3766" priority="1734" stopIfTrue="1">
      <formula>$B71=""</formula>
    </cfRule>
  </conditionalFormatting>
  <conditionalFormatting sqref="K71:K78">
    <cfRule type="expression" dxfId="3765" priority="1733" stopIfTrue="1">
      <formula>$B71=""</formula>
    </cfRule>
  </conditionalFormatting>
  <conditionalFormatting sqref="K71:K78">
    <cfRule type="expression" dxfId="3764" priority="1732" stopIfTrue="1">
      <formula>$B71=""</formula>
    </cfRule>
  </conditionalFormatting>
  <conditionalFormatting sqref="K71:K78">
    <cfRule type="expression" dxfId="3763" priority="1731" stopIfTrue="1">
      <formula>$B71=""</formula>
    </cfRule>
  </conditionalFormatting>
  <conditionalFormatting sqref="K71:K78">
    <cfRule type="expression" dxfId="3762" priority="1730" stopIfTrue="1">
      <formula>$B71=""</formula>
    </cfRule>
  </conditionalFormatting>
  <conditionalFormatting sqref="K71:K78">
    <cfRule type="expression" dxfId="3761" priority="1729" stopIfTrue="1">
      <formula>$B71=""</formula>
    </cfRule>
  </conditionalFormatting>
  <conditionalFormatting sqref="K71:K78">
    <cfRule type="expression" dxfId="3760" priority="1728" stopIfTrue="1">
      <formula>$B71=""</formula>
    </cfRule>
  </conditionalFormatting>
  <conditionalFormatting sqref="K71:K78">
    <cfRule type="expression" dxfId="3759" priority="1727" stopIfTrue="1">
      <formula>$B71=""</formula>
    </cfRule>
  </conditionalFormatting>
  <conditionalFormatting sqref="K71:K78">
    <cfRule type="expression" dxfId="3758" priority="1726" stopIfTrue="1">
      <formula>$B71=""</formula>
    </cfRule>
  </conditionalFormatting>
  <conditionalFormatting sqref="K71:K78">
    <cfRule type="expression" dxfId="3757" priority="1725" stopIfTrue="1">
      <formula>$B71=""</formula>
    </cfRule>
  </conditionalFormatting>
  <conditionalFormatting sqref="K71:K78">
    <cfRule type="expression" dxfId="3756" priority="1724" stopIfTrue="1">
      <formula>$B71=""</formula>
    </cfRule>
  </conditionalFormatting>
  <conditionalFormatting sqref="K71:K78">
    <cfRule type="expression" dxfId="3755" priority="1723" stopIfTrue="1">
      <formula>$B71=""</formula>
    </cfRule>
  </conditionalFormatting>
  <conditionalFormatting sqref="K71:K78">
    <cfRule type="expression" dxfId="3754" priority="1722" stopIfTrue="1">
      <formula>$B71=""</formula>
    </cfRule>
  </conditionalFormatting>
  <conditionalFormatting sqref="K71:K78">
    <cfRule type="expression" dxfId="3753" priority="1721" stopIfTrue="1">
      <formula>$B71=""</formula>
    </cfRule>
  </conditionalFormatting>
  <conditionalFormatting sqref="K71:K78">
    <cfRule type="expression" dxfId="3752" priority="1720" stopIfTrue="1">
      <formula>$B71=""</formula>
    </cfRule>
  </conditionalFormatting>
  <conditionalFormatting sqref="K75:K76">
    <cfRule type="expression" dxfId="3751" priority="1688" stopIfTrue="1">
      <formula>$B75=""</formula>
    </cfRule>
  </conditionalFormatting>
  <conditionalFormatting sqref="K75:K76">
    <cfRule type="expression" dxfId="3750" priority="1686" stopIfTrue="1">
      <formula>$B75=""</formula>
    </cfRule>
  </conditionalFormatting>
  <conditionalFormatting sqref="K75:K76">
    <cfRule type="expression" dxfId="3749" priority="1681" stopIfTrue="1">
      <formula>$B75=""</formula>
    </cfRule>
  </conditionalFormatting>
  <conditionalFormatting sqref="K75:K76">
    <cfRule type="expression" dxfId="3748" priority="1679" stopIfTrue="1">
      <formula>$B75=""</formula>
    </cfRule>
  </conditionalFormatting>
  <conditionalFormatting sqref="K75:K76">
    <cfRule type="expression" dxfId="3747" priority="1678" stopIfTrue="1">
      <formula>$B75=""</formula>
    </cfRule>
  </conditionalFormatting>
  <conditionalFormatting sqref="K75:K76">
    <cfRule type="expression" dxfId="3746" priority="1677" stopIfTrue="1">
      <formula>$B75=""</formula>
    </cfRule>
  </conditionalFormatting>
  <conditionalFormatting sqref="K75:K76">
    <cfRule type="expression" dxfId="3745" priority="1676" stopIfTrue="1">
      <formula>$B75=""</formula>
    </cfRule>
  </conditionalFormatting>
  <conditionalFormatting sqref="K75:K76">
    <cfRule type="expression" dxfId="3744" priority="1675" stopIfTrue="1">
      <formula>$B75=""</formula>
    </cfRule>
  </conditionalFormatting>
  <conditionalFormatting sqref="K75:K76">
    <cfRule type="expression" dxfId="3743" priority="1674" stopIfTrue="1">
      <formula>$B75=""</formula>
    </cfRule>
  </conditionalFormatting>
  <conditionalFormatting sqref="K75:K76">
    <cfRule type="expression" dxfId="3742" priority="1673" stopIfTrue="1">
      <formula>$B75=""</formula>
    </cfRule>
  </conditionalFormatting>
  <conditionalFormatting sqref="K75:K76">
    <cfRule type="expression" dxfId="3741" priority="1672" stopIfTrue="1">
      <formula>$B75=""</formula>
    </cfRule>
  </conditionalFormatting>
  <conditionalFormatting sqref="K75:K76">
    <cfRule type="expression" dxfId="3740" priority="1671" stopIfTrue="1">
      <formula>$B75=""</formula>
    </cfRule>
  </conditionalFormatting>
  <conditionalFormatting sqref="K75:K76">
    <cfRule type="expression" dxfId="3739" priority="1670" stopIfTrue="1">
      <formula>$B75=""</formula>
    </cfRule>
  </conditionalFormatting>
  <conditionalFormatting sqref="K75:K76">
    <cfRule type="expression" dxfId="3738" priority="1669" stopIfTrue="1">
      <formula>$B75=""</formula>
    </cfRule>
  </conditionalFormatting>
  <conditionalFormatting sqref="K77:K78">
    <cfRule type="expression" dxfId="3737" priority="1647" stopIfTrue="1">
      <formula>$B77=""</formula>
    </cfRule>
  </conditionalFormatting>
  <conditionalFormatting sqref="K77:K78">
    <cfRule type="expression" dxfId="3736" priority="1645" stopIfTrue="1">
      <formula>$B77=""</formula>
    </cfRule>
  </conditionalFormatting>
  <conditionalFormatting sqref="K77">
    <cfRule type="expression" dxfId="3735" priority="1644" stopIfTrue="1">
      <formula>$B77=""</formula>
    </cfRule>
  </conditionalFormatting>
  <conditionalFormatting sqref="K78">
    <cfRule type="expression" dxfId="3734" priority="1643" stopIfTrue="1">
      <formula>$B78=""</formula>
    </cfRule>
  </conditionalFormatting>
  <conditionalFormatting sqref="I69:I75">
    <cfRule type="expression" dxfId="3733" priority="1642" stopIfTrue="1">
      <formula>$B69=""</formula>
    </cfRule>
  </conditionalFormatting>
  <conditionalFormatting sqref="I69:I75">
    <cfRule type="expression" dxfId="3732" priority="1641" stopIfTrue="1">
      <formula>$B69=""</formula>
    </cfRule>
  </conditionalFormatting>
  <conditionalFormatting sqref="I69:I75">
    <cfRule type="expression" dxfId="3731" priority="1640" stopIfTrue="1">
      <formula>$B69=""</formula>
    </cfRule>
  </conditionalFormatting>
  <conditionalFormatting sqref="I69:I75">
    <cfRule type="expression" dxfId="3730" priority="1639" stopIfTrue="1">
      <formula>$B69=""</formula>
    </cfRule>
  </conditionalFormatting>
  <conditionalFormatting sqref="I69:I75">
    <cfRule type="expression" dxfId="3729" priority="1638" stopIfTrue="1">
      <formula>$B69=""</formula>
    </cfRule>
  </conditionalFormatting>
  <conditionalFormatting sqref="I69:I75">
    <cfRule type="expression" dxfId="3728" priority="1637" stopIfTrue="1">
      <formula>$B69=""</formula>
    </cfRule>
  </conditionalFormatting>
  <conditionalFormatting sqref="I69:I75">
    <cfRule type="expression" dxfId="3727" priority="1636" stopIfTrue="1">
      <formula>$B69=""</formula>
    </cfRule>
  </conditionalFormatting>
  <conditionalFormatting sqref="I69:I75">
    <cfRule type="expression" dxfId="3726" priority="1635" stopIfTrue="1">
      <formula>$B69=""</formula>
    </cfRule>
  </conditionalFormatting>
  <conditionalFormatting sqref="I69:I75">
    <cfRule type="expression" dxfId="3725" priority="1634" stopIfTrue="1">
      <formula>$B69=""</formula>
    </cfRule>
  </conditionalFormatting>
  <conditionalFormatting sqref="I69:I75">
    <cfRule type="expression" dxfId="3724" priority="1633" stopIfTrue="1">
      <formula>$B69=""</formula>
    </cfRule>
  </conditionalFormatting>
  <conditionalFormatting sqref="I69:I75">
    <cfRule type="expression" dxfId="3723" priority="1632" stopIfTrue="1">
      <formula>$B69=""</formula>
    </cfRule>
  </conditionalFormatting>
  <conditionalFormatting sqref="I69:I75">
    <cfRule type="expression" dxfId="3722" priority="1631" stopIfTrue="1">
      <formula>$B69=""</formula>
    </cfRule>
  </conditionalFormatting>
  <conditionalFormatting sqref="I69:I75">
    <cfRule type="expression" dxfId="3721" priority="1630" stopIfTrue="1">
      <formula>$B69=""</formula>
    </cfRule>
  </conditionalFormatting>
  <conditionalFormatting sqref="I69:I75">
    <cfRule type="expression" dxfId="3720" priority="1629" stopIfTrue="1">
      <formula>$B69=""</formula>
    </cfRule>
  </conditionalFormatting>
  <conditionalFormatting sqref="I69:I75">
    <cfRule type="expression" dxfId="3719" priority="1628" stopIfTrue="1">
      <formula>$B69=""</formula>
    </cfRule>
  </conditionalFormatting>
  <conditionalFormatting sqref="I69:I75">
    <cfRule type="expression" dxfId="3718" priority="1627" stopIfTrue="1">
      <formula>$B69=""</formula>
    </cfRule>
  </conditionalFormatting>
  <conditionalFormatting sqref="I69:I75">
    <cfRule type="expression" dxfId="3717" priority="1626" stopIfTrue="1">
      <formula>$B69=""</formula>
    </cfRule>
  </conditionalFormatting>
  <conditionalFormatting sqref="I69:I75">
    <cfRule type="expression" dxfId="3716" priority="1625" stopIfTrue="1">
      <formula>$B69=""</formula>
    </cfRule>
  </conditionalFormatting>
  <conditionalFormatting sqref="I69:I75">
    <cfRule type="expression" dxfId="3715" priority="1624" stopIfTrue="1">
      <formula>$B69=""</formula>
    </cfRule>
  </conditionalFormatting>
  <conditionalFormatting sqref="I69:I75">
    <cfRule type="expression" dxfId="3714" priority="1623" stopIfTrue="1">
      <formula>$B69=""</formula>
    </cfRule>
  </conditionalFormatting>
  <conditionalFormatting sqref="D69:M70 I71:I75">
    <cfRule type="expression" dxfId="3713" priority="2198" stopIfTrue="1">
      <formula>$B69=""</formula>
    </cfRule>
  </conditionalFormatting>
  <conditionalFormatting sqref="K69:K70">
    <cfRule type="expression" dxfId="3712" priority="2197" stopIfTrue="1">
      <formula>$B69=""</formula>
    </cfRule>
  </conditionalFormatting>
  <conditionalFormatting sqref="K69:K70">
    <cfRule type="expression" dxfId="3711" priority="2196" stopIfTrue="1">
      <formula>$B69=""</formula>
    </cfRule>
  </conditionalFormatting>
  <conditionalFormatting sqref="K69:K70">
    <cfRule type="expression" dxfId="3710" priority="2194" stopIfTrue="1">
      <formula>$B69=""</formula>
    </cfRule>
  </conditionalFormatting>
  <conditionalFormatting sqref="K69:K70">
    <cfRule type="expression" dxfId="3709" priority="2181" stopIfTrue="1">
      <formula>$B69=""</formula>
    </cfRule>
  </conditionalFormatting>
  <conditionalFormatting sqref="K69:K70">
    <cfRule type="expression" dxfId="3708" priority="2180" stopIfTrue="1">
      <formula>$B69=""</formula>
    </cfRule>
  </conditionalFormatting>
  <conditionalFormatting sqref="K69:K70">
    <cfRule type="expression" dxfId="3707" priority="2179" stopIfTrue="1">
      <formula>$B69=""</formula>
    </cfRule>
  </conditionalFormatting>
  <conditionalFormatting sqref="K69:K70">
    <cfRule type="expression" dxfId="3706" priority="2178" stopIfTrue="1">
      <formula>$B69=""</formula>
    </cfRule>
  </conditionalFormatting>
  <conditionalFormatting sqref="K69:K70">
    <cfRule type="expression" dxfId="3705" priority="2177" stopIfTrue="1">
      <formula>$B69=""</formula>
    </cfRule>
  </conditionalFormatting>
  <conditionalFormatting sqref="K69:K70">
    <cfRule type="expression" dxfId="3704" priority="2176" stopIfTrue="1">
      <formula>$B69=""</formula>
    </cfRule>
  </conditionalFormatting>
  <conditionalFormatting sqref="K69:K70">
    <cfRule type="expression" dxfId="3703" priority="2175" stopIfTrue="1">
      <formula>$B69=""</formula>
    </cfRule>
  </conditionalFormatting>
  <conditionalFormatting sqref="K69:K70">
    <cfRule type="expression" dxfId="3702" priority="2174" stopIfTrue="1">
      <formula>$B69=""</formula>
    </cfRule>
  </conditionalFormatting>
  <conditionalFormatting sqref="K69:K70">
    <cfRule type="expression" dxfId="3701" priority="2173" stopIfTrue="1">
      <formula>$B69=""</formula>
    </cfRule>
  </conditionalFormatting>
  <conditionalFormatting sqref="K69:K70">
    <cfRule type="expression" dxfId="3700" priority="2172" stopIfTrue="1">
      <formula>$B69=""</formula>
    </cfRule>
  </conditionalFormatting>
  <conditionalFormatting sqref="K69:K70">
    <cfRule type="expression" dxfId="3699" priority="2171" stopIfTrue="1">
      <formula>$B69=""</formula>
    </cfRule>
  </conditionalFormatting>
  <conditionalFormatting sqref="K69:K70">
    <cfRule type="expression" dxfId="3698" priority="2170" stopIfTrue="1">
      <formula>$B69=""</formula>
    </cfRule>
  </conditionalFormatting>
  <conditionalFormatting sqref="K69:K70">
    <cfRule type="expression" dxfId="3697" priority="2169" stopIfTrue="1">
      <formula>$B69=""</formula>
    </cfRule>
  </conditionalFormatting>
  <conditionalFormatting sqref="K69:K70">
    <cfRule type="expression" dxfId="3696" priority="2168" stopIfTrue="1">
      <formula>$B69=""</formula>
    </cfRule>
  </conditionalFormatting>
  <conditionalFormatting sqref="K69:K70">
    <cfRule type="expression" dxfId="3695" priority="2167" stopIfTrue="1">
      <formula>$B69=""</formula>
    </cfRule>
  </conditionalFormatting>
  <conditionalFormatting sqref="K69:K70">
    <cfRule type="expression" dxfId="3694" priority="2166" stopIfTrue="1">
      <formula>$B69=""</formula>
    </cfRule>
  </conditionalFormatting>
  <conditionalFormatting sqref="K69:K70">
    <cfRule type="expression" dxfId="3693" priority="2165" stopIfTrue="1">
      <formula>$B69=""</formula>
    </cfRule>
  </conditionalFormatting>
  <conditionalFormatting sqref="K69:K70">
    <cfRule type="expression" dxfId="3692" priority="2164" stopIfTrue="1">
      <formula>$B69=""</formula>
    </cfRule>
  </conditionalFormatting>
  <conditionalFormatting sqref="K69:K70">
    <cfRule type="expression" dxfId="3691" priority="2163" stopIfTrue="1">
      <formula>$B69=""</formula>
    </cfRule>
  </conditionalFormatting>
  <conditionalFormatting sqref="K69:K70">
    <cfRule type="expression" dxfId="3690" priority="2162" stopIfTrue="1">
      <formula>$B69=""</formula>
    </cfRule>
  </conditionalFormatting>
  <conditionalFormatting sqref="K69:K70">
    <cfRule type="expression" dxfId="3689" priority="2161" stopIfTrue="1">
      <formula>$B69=""</formula>
    </cfRule>
  </conditionalFormatting>
  <conditionalFormatting sqref="K69:K70">
    <cfRule type="expression" dxfId="3688" priority="2160" stopIfTrue="1">
      <formula>$B69=""</formula>
    </cfRule>
  </conditionalFormatting>
  <conditionalFormatting sqref="K69:K70">
    <cfRule type="expression" dxfId="3687" priority="2159" stopIfTrue="1">
      <formula>$B69=""</formula>
    </cfRule>
  </conditionalFormatting>
  <conditionalFormatting sqref="K69:K70">
    <cfRule type="expression" dxfId="3686" priority="2158" stopIfTrue="1">
      <formula>$B69=""</formula>
    </cfRule>
  </conditionalFormatting>
  <conditionalFormatting sqref="K69:K70">
    <cfRule type="expression" dxfId="3685" priority="2157" stopIfTrue="1">
      <formula>$B69=""</formula>
    </cfRule>
  </conditionalFormatting>
  <conditionalFormatting sqref="K69:K70">
    <cfRule type="expression" dxfId="3684" priority="2156" stopIfTrue="1">
      <formula>$B69=""</formula>
    </cfRule>
  </conditionalFormatting>
  <conditionalFormatting sqref="K69:K70">
    <cfRule type="expression" dxfId="3683" priority="2155" stopIfTrue="1">
      <formula>$B69=""</formula>
    </cfRule>
  </conditionalFormatting>
  <conditionalFormatting sqref="K69:K70">
    <cfRule type="expression" dxfId="3682" priority="2154" stopIfTrue="1">
      <formula>$B69=""</formula>
    </cfRule>
  </conditionalFormatting>
  <conditionalFormatting sqref="K69:K70">
    <cfRule type="expression" dxfId="3681" priority="2153" stopIfTrue="1">
      <formula>$B69=""</formula>
    </cfRule>
  </conditionalFormatting>
  <conditionalFormatting sqref="K69:K70">
    <cfRule type="expression" dxfId="3680" priority="2152" stopIfTrue="1">
      <formula>$B69=""</formula>
    </cfRule>
  </conditionalFormatting>
  <conditionalFormatting sqref="K69:K70">
    <cfRule type="expression" dxfId="3679" priority="2151" stopIfTrue="1">
      <formula>$B69=""</formula>
    </cfRule>
  </conditionalFormatting>
  <conditionalFormatting sqref="K69:K70">
    <cfRule type="expression" dxfId="3678" priority="2150" stopIfTrue="1">
      <formula>$B69=""</formula>
    </cfRule>
  </conditionalFormatting>
  <conditionalFormatting sqref="K69:K70">
    <cfRule type="expression" dxfId="3677" priority="2149" stopIfTrue="1">
      <formula>$B69=""</formula>
    </cfRule>
  </conditionalFormatting>
  <conditionalFormatting sqref="K69:K70">
    <cfRule type="expression" dxfId="3676" priority="2148" stopIfTrue="1">
      <formula>$B69=""</formula>
    </cfRule>
  </conditionalFormatting>
  <conditionalFormatting sqref="K69:K70">
    <cfRule type="expression" dxfId="3675" priority="2147" stopIfTrue="1">
      <formula>$B69=""</formula>
    </cfRule>
  </conditionalFormatting>
  <conditionalFormatting sqref="K69:K70 M69:M70">
    <cfRule type="expression" dxfId="3674" priority="2146" stopIfTrue="1">
      <formula>$B69=""</formula>
    </cfRule>
  </conditionalFormatting>
  <conditionalFormatting sqref="K69:K70 M69:M70">
    <cfRule type="expression" dxfId="3673" priority="2145" stopIfTrue="1">
      <formula>$B69=""</formula>
    </cfRule>
  </conditionalFormatting>
  <conditionalFormatting sqref="K69:K70 M69:M70">
    <cfRule type="expression" dxfId="3672" priority="2144" stopIfTrue="1">
      <formula>$B69=""</formula>
    </cfRule>
  </conditionalFormatting>
  <conditionalFormatting sqref="K69:K70 M69:M70">
    <cfRule type="expression" dxfId="3671" priority="2143" stopIfTrue="1">
      <formula>$B69=""</formula>
    </cfRule>
  </conditionalFormatting>
  <conditionalFormatting sqref="K69:K70 M69:M70">
    <cfRule type="expression" dxfId="3670" priority="2142" stopIfTrue="1">
      <formula>$B69=""</formula>
    </cfRule>
  </conditionalFormatting>
  <conditionalFormatting sqref="K69:K70">
    <cfRule type="expression" dxfId="3669" priority="2141" stopIfTrue="1">
      <formula>$B69=""</formula>
    </cfRule>
  </conditionalFormatting>
  <conditionalFormatting sqref="K69:K70">
    <cfRule type="expression" dxfId="3668" priority="2140" stopIfTrue="1">
      <formula>$B69=""</formula>
    </cfRule>
  </conditionalFormatting>
  <conditionalFormatting sqref="K69:K70">
    <cfRule type="expression" dxfId="3667" priority="2139" stopIfTrue="1">
      <formula>$B69=""</formula>
    </cfRule>
  </conditionalFormatting>
  <conditionalFormatting sqref="K69:K70">
    <cfRule type="expression" dxfId="3666" priority="2138" stopIfTrue="1">
      <formula>$B69=""</formula>
    </cfRule>
  </conditionalFormatting>
  <conditionalFormatting sqref="K69:K70">
    <cfRule type="expression" dxfId="3665" priority="2137" stopIfTrue="1">
      <formula>$B69=""</formula>
    </cfRule>
  </conditionalFormatting>
  <conditionalFormatting sqref="K69:K70">
    <cfRule type="expression" dxfId="3664" priority="2136" stopIfTrue="1">
      <formula>$B69=""</formula>
    </cfRule>
  </conditionalFormatting>
  <conditionalFormatting sqref="K69:K70">
    <cfRule type="expression" dxfId="3663" priority="2135" stopIfTrue="1">
      <formula>$B69=""</formula>
    </cfRule>
  </conditionalFormatting>
  <conditionalFormatting sqref="K69:K70">
    <cfRule type="expression" dxfId="3662" priority="2134" stopIfTrue="1">
      <formula>$B69=""</formula>
    </cfRule>
  </conditionalFormatting>
  <conditionalFormatting sqref="K69:K70">
    <cfRule type="expression" dxfId="3661" priority="2133" stopIfTrue="1">
      <formula>$B69=""</formula>
    </cfRule>
  </conditionalFormatting>
  <conditionalFormatting sqref="K69:K70">
    <cfRule type="expression" dxfId="3660" priority="2132" stopIfTrue="1">
      <formula>$B69=""</formula>
    </cfRule>
  </conditionalFormatting>
  <conditionalFormatting sqref="K69:K70 M69:M70">
    <cfRule type="expression" dxfId="3659" priority="2131" stopIfTrue="1">
      <formula>$B69=""</formula>
    </cfRule>
  </conditionalFormatting>
  <conditionalFormatting sqref="K69:K70 M69:M70">
    <cfRule type="expression" dxfId="3658" priority="2129" stopIfTrue="1">
      <formula>$B69=""</formula>
    </cfRule>
  </conditionalFormatting>
  <conditionalFormatting sqref="K69:K70 M69:M70">
    <cfRule type="expression" dxfId="3657" priority="2127" stopIfTrue="1">
      <formula>$B69=""</formula>
    </cfRule>
  </conditionalFormatting>
  <conditionalFormatting sqref="K69:K70">
    <cfRule type="expression" dxfId="3656" priority="2126" stopIfTrue="1">
      <formula>$B69=""</formula>
    </cfRule>
  </conditionalFormatting>
  <conditionalFormatting sqref="K69:K70">
    <cfRule type="expression" dxfId="3655" priority="2125" stopIfTrue="1">
      <formula>$B69=""</formula>
    </cfRule>
  </conditionalFormatting>
  <conditionalFormatting sqref="K69:K70">
    <cfRule type="expression" dxfId="3654" priority="2124" stopIfTrue="1">
      <formula>$B69=""</formula>
    </cfRule>
  </conditionalFormatting>
  <conditionalFormatting sqref="K69:K70">
    <cfRule type="expression" dxfId="3653" priority="2123" stopIfTrue="1">
      <formula>$B69=""</formula>
    </cfRule>
  </conditionalFormatting>
  <conditionalFormatting sqref="K69:K70">
    <cfRule type="expression" dxfId="3652" priority="2122" stopIfTrue="1">
      <formula>$B69=""</formula>
    </cfRule>
  </conditionalFormatting>
  <conditionalFormatting sqref="K69:K70">
    <cfRule type="expression" dxfId="3651" priority="2121" stopIfTrue="1">
      <formula>$B69=""</formula>
    </cfRule>
  </conditionalFormatting>
  <conditionalFormatting sqref="K69:K70">
    <cfRule type="expression" dxfId="3650" priority="2120" stopIfTrue="1">
      <formula>$B69=""</formula>
    </cfRule>
  </conditionalFormatting>
  <conditionalFormatting sqref="K69:K70">
    <cfRule type="expression" dxfId="3649" priority="2119" stopIfTrue="1">
      <formula>$B69=""</formula>
    </cfRule>
  </conditionalFormatting>
  <conditionalFormatting sqref="K69:K70">
    <cfRule type="expression" dxfId="3648" priority="2118" stopIfTrue="1">
      <formula>$B69=""</formula>
    </cfRule>
  </conditionalFormatting>
  <conditionalFormatting sqref="K69:K70">
    <cfRule type="expression" dxfId="3647" priority="2117" stopIfTrue="1">
      <formula>$B69=""</formula>
    </cfRule>
  </conditionalFormatting>
  <conditionalFormatting sqref="K69:K70">
    <cfRule type="expression" dxfId="3646" priority="2116" stopIfTrue="1">
      <formula>$B69=""</formula>
    </cfRule>
  </conditionalFormatting>
  <conditionalFormatting sqref="K69:K70">
    <cfRule type="expression" dxfId="3645" priority="2115" stopIfTrue="1">
      <formula>$B69=""</formula>
    </cfRule>
  </conditionalFormatting>
  <conditionalFormatting sqref="K69:K70">
    <cfRule type="expression" dxfId="3644" priority="2114" stopIfTrue="1">
      <formula>$B69=""</formula>
    </cfRule>
  </conditionalFormatting>
  <conditionalFormatting sqref="K69:K70">
    <cfRule type="expression" dxfId="3643" priority="2113" stopIfTrue="1">
      <formula>$B69=""</formula>
    </cfRule>
  </conditionalFormatting>
  <conditionalFormatting sqref="K69:K70">
    <cfRule type="expression" dxfId="3642" priority="2112" stopIfTrue="1">
      <formula>$B69=""</formula>
    </cfRule>
  </conditionalFormatting>
  <conditionalFormatting sqref="K71:K78">
    <cfRule type="expression" dxfId="3641" priority="1719" stopIfTrue="1">
      <formula>$B71=""</formula>
    </cfRule>
  </conditionalFormatting>
  <conditionalFormatting sqref="K71:K78">
    <cfRule type="expression" dxfId="3640" priority="1718" stopIfTrue="1">
      <formula>$B71=""</formula>
    </cfRule>
  </conditionalFormatting>
  <conditionalFormatting sqref="K71:K78">
    <cfRule type="expression" dxfId="3639" priority="1717" stopIfTrue="1">
      <formula>$B71=""</formula>
    </cfRule>
  </conditionalFormatting>
  <conditionalFormatting sqref="K71:K78">
    <cfRule type="expression" dxfId="3638" priority="1716" stopIfTrue="1">
      <formula>$B71=""</formula>
    </cfRule>
  </conditionalFormatting>
  <conditionalFormatting sqref="K71:K78">
    <cfRule type="expression" dxfId="3637" priority="1715" stopIfTrue="1">
      <formula>$B71=""</formula>
    </cfRule>
  </conditionalFormatting>
  <conditionalFormatting sqref="K71:K78">
    <cfRule type="expression" dxfId="3636" priority="1714" stopIfTrue="1">
      <formula>$B71=""</formula>
    </cfRule>
  </conditionalFormatting>
  <conditionalFormatting sqref="K71:K78">
    <cfRule type="expression" dxfId="3635" priority="1713" stopIfTrue="1">
      <formula>$B71=""</formula>
    </cfRule>
  </conditionalFormatting>
  <conditionalFormatting sqref="K75:K77">
    <cfRule type="expression" dxfId="3634" priority="1712" stopIfTrue="1">
      <formula>$B75=""</formula>
    </cfRule>
  </conditionalFormatting>
  <conditionalFormatting sqref="K75:K77">
    <cfRule type="expression" dxfId="3633" priority="1711" stopIfTrue="1">
      <formula>$B75=""</formula>
    </cfRule>
  </conditionalFormatting>
  <conditionalFormatting sqref="K75:K77">
    <cfRule type="expression" dxfId="3632" priority="1710" stopIfTrue="1">
      <formula>$B75=""</formula>
    </cfRule>
  </conditionalFormatting>
  <conditionalFormatting sqref="K75:K76">
    <cfRule type="expression" dxfId="3631" priority="1709" stopIfTrue="1">
      <formula>$B75=""</formula>
    </cfRule>
  </conditionalFormatting>
  <conditionalFormatting sqref="K77">
    <cfRule type="expression" dxfId="3630" priority="1708" stopIfTrue="1">
      <formula>$B77=""</formula>
    </cfRule>
  </conditionalFormatting>
  <conditionalFormatting sqref="K75:K76">
    <cfRule type="expression" dxfId="3629" priority="1707" stopIfTrue="1">
      <formula>$B75=""</formula>
    </cfRule>
  </conditionalFormatting>
  <conditionalFormatting sqref="K77">
    <cfRule type="expression" dxfId="3628" priority="1706" stopIfTrue="1">
      <formula>$B77=""</formula>
    </cfRule>
  </conditionalFormatting>
  <conditionalFormatting sqref="K75:K77">
    <cfRule type="expression" dxfId="3627" priority="1705" stopIfTrue="1">
      <formula>$B75=""</formula>
    </cfRule>
  </conditionalFormatting>
  <conditionalFormatting sqref="K75:K77">
    <cfRule type="expression" dxfId="3626" priority="1704" stopIfTrue="1">
      <formula>$B75=""</formula>
    </cfRule>
  </conditionalFormatting>
  <conditionalFormatting sqref="K75:K77">
    <cfRule type="expression" dxfId="3625" priority="1703" stopIfTrue="1">
      <formula>$B75=""</formula>
    </cfRule>
  </conditionalFormatting>
  <conditionalFormatting sqref="K75:K76">
    <cfRule type="expression" dxfId="3624" priority="1702" stopIfTrue="1">
      <formula>$B75=""</formula>
    </cfRule>
  </conditionalFormatting>
  <conditionalFormatting sqref="K77">
    <cfRule type="expression" dxfId="3623" priority="1701" stopIfTrue="1">
      <formula>$B77=""</formula>
    </cfRule>
  </conditionalFormatting>
  <conditionalFormatting sqref="K75:K76">
    <cfRule type="expression" dxfId="3622" priority="1700" stopIfTrue="1">
      <formula>$B75=""</formula>
    </cfRule>
  </conditionalFormatting>
  <conditionalFormatting sqref="K77">
    <cfRule type="expression" dxfId="3621" priority="1699" stopIfTrue="1">
      <formula>$B77=""</formula>
    </cfRule>
  </conditionalFormatting>
  <conditionalFormatting sqref="K77">
    <cfRule type="expression" dxfId="3620" priority="1698" stopIfTrue="1">
      <formula>$B77=""</formula>
    </cfRule>
  </conditionalFormatting>
  <conditionalFormatting sqref="K77">
    <cfRule type="expression" dxfId="3619" priority="1697" stopIfTrue="1">
      <formula>$B77=""</formula>
    </cfRule>
  </conditionalFormatting>
  <conditionalFormatting sqref="K77">
    <cfRule type="expression" dxfId="3618" priority="1696" stopIfTrue="1">
      <formula>$B77=""</formula>
    </cfRule>
  </conditionalFormatting>
  <conditionalFormatting sqref="K77">
    <cfRule type="expression" dxfId="3617" priority="1695" stopIfTrue="1">
      <formula>$B77=""</formula>
    </cfRule>
  </conditionalFormatting>
  <conditionalFormatting sqref="K77">
    <cfRule type="expression" dxfId="3616" priority="1694" stopIfTrue="1">
      <formula>$B77=""</formula>
    </cfRule>
  </conditionalFormatting>
  <conditionalFormatting sqref="K77:K78">
    <cfRule type="expression" dxfId="3615" priority="1693" stopIfTrue="1">
      <formula>$B77=""</formula>
    </cfRule>
  </conditionalFormatting>
  <conditionalFormatting sqref="K77:K78">
    <cfRule type="expression" dxfId="3614" priority="1692" stopIfTrue="1">
      <formula>$B77=""</formula>
    </cfRule>
  </conditionalFormatting>
  <conditionalFormatting sqref="K77:K78">
    <cfRule type="expression" dxfId="3613" priority="1691" stopIfTrue="1">
      <formula>$B77=""</formula>
    </cfRule>
  </conditionalFormatting>
  <conditionalFormatting sqref="K77:K78">
    <cfRule type="expression" dxfId="3612" priority="1690" stopIfTrue="1">
      <formula>$B77=""</formula>
    </cfRule>
  </conditionalFormatting>
  <conditionalFormatting sqref="K77:K78">
    <cfRule type="expression" dxfId="3611" priority="1689" stopIfTrue="1">
      <formula>$B77=""</formula>
    </cfRule>
  </conditionalFormatting>
  <conditionalFormatting sqref="K75:K76">
    <cfRule type="expression" dxfId="3610" priority="1687" stopIfTrue="1">
      <formula>$B75=""</formula>
    </cfRule>
  </conditionalFormatting>
  <conditionalFormatting sqref="K75:K76">
    <cfRule type="expression" dxfId="3609" priority="1685" stopIfTrue="1">
      <formula>$B75=""</formula>
    </cfRule>
  </conditionalFormatting>
  <conditionalFormatting sqref="K75:K76">
    <cfRule type="expression" dxfId="3608" priority="1684" stopIfTrue="1">
      <formula>$B75=""</formula>
    </cfRule>
  </conditionalFormatting>
  <conditionalFormatting sqref="K75:K76">
    <cfRule type="expression" dxfId="3607" priority="1683" stopIfTrue="1">
      <formula>$B75=""</formula>
    </cfRule>
  </conditionalFormatting>
  <conditionalFormatting sqref="K75:K76">
    <cfRule type="expression" dxfId="3606" priority="1682" stopIfTrue="1">
      <formula>$B75=""</formula>
    </cfRule>
  </conditionalFormatting>
  <conditionalFormatting sqref="K75:K76">
    <cfRule type="expression" dxfId="3605" priority="1680" stopIfTrue="1">
      <formula>$B75=""</formula>
    </cfRule>
  </conditionalFormatting>
  <conditionalFormatting sqref="K75:K76">
    <cfRule type="expression" dxfId="3604" priority="1668" stopIfTrue="1">
      <formula>$B75=""</formula>
    </cfRule>
  </conditionalFormatting>
  <conditionalFormatting sqref="K75">
    <cfRule type="expression" dxfId="3603" priority="1667" stopIfTrue="1">
      <formula>$B75=""</formula>
    </cfRule>
  </conditionalFormatting>
  <conditionalFormatting sqref="K76">
    <cfRule type="expression" dxfId="3602" priority="1666" stopIfTrue="1">
      <formula>$B76=""</formula>
    </cfRule>
  </conditionalFormatting>
  <conditionalFormatting sqref="K77:K78">
    <cfRule type="expression" dxfId="3601" priority="1665" stopIfTrue="1">
      <formula>$B77=""</formula>
    </cfRule>
  </conditionalFormatting>
  <conditionalFormatting sqref="K77:K78">
    <cfRule type="expression" dxfId="3600" priority="1664" stopIfTrue="1">
      <formula>$B77=""</formula>
    </cfRule>
  </conditionalFormatting>
  <conditionalFormatting sqref="K77:K78">
    <cfRule type="expression" dxfId="3599" priority="1663" stopIfTrue="1">
      <formula>$B77=""</formula>
    </cfRule>
  </conditionalFormatting>
  <conditionalFormatting sqref="K77:K78">
    <cfRule type="expression" dxfId="3598" priority="1662" stopIfTrue="1">
      <formula>$B77=""</formula>
    </cfRule>
  </conditionalFormatting>
  <conditionalFormatting sqref="K77:K78">
    <cfRule type="expression" dxfId="3597" priority="1661" stopIfTrue="1">
      <formula>$B77=""</formula>
    </cfRule>
  </conditionalFormatting>
  <conditionalFormatting sqref="K77:K78">
    <cfRule type="expression" dxfId="3596" priority="1660" stopIfTrue="1">
      <formula>$B77=""</formula>
    </cfRule>
  </conditionalFormatting>
  <conditionalFormatting sqref="K77:K78">
    <cfRule type="expression" dxfId="3595" priority="1659" stopIfTrue="1">
      <formula>$B77=""</formula>
    </cfRule>
  </conditionalFormatting>
  <conditionalFormatting sqref="K77:K78">
    <cfRule type="expression" dxfId="3594" priority="1658" stopIfTrue="1">
      <formula>$B77=""</formula>
    </cfRule>
  </conditionalFormatting>
  <conditionalFormatting sqref="K77:K78">
    <cfRule type="expression" dxfId="3593" priority="1657" stopIfTrue="1">
      <formula>$B77=""</formula>
    </cfRule>
  </conditionalFormatting>
  <conditionalFormatting sqref="K77:K78">
    <cfRule type="expression" dxfId="3592" priority="1656" stopIfTrue="1">
      <formula>$B77=""</formula>
    </cfRule>
  </conditionalFormatting>
  <conditionalFormatting sqref="K77:K78">
    <cfRule type="expression" dxfId="3591" priority="1655" stopIfTrue="1">
      <formula>$B77=""</formula>
    </cfRule>
  </conditionalFormatting>
  <conditionalFormatting sqref="K77:K78">
    <cfRule type="expression" dxfId="3590" priority="1654" stopIfTrue="1">
      <formula>$B77=""</formula>
    </cfRule>
  </conditionalFormatting>
  <conditionalFormatting sqref="K77:K78">
    <cfRule type="expression" dxfId="3589" priority="1653" stopIfTrue="1">
      <formula>$B77=""</formula>
    </cfRule>
  </conditionalFormatting>
  <conditionalFormatting sqref="K77:K78">
    <cfRule type="expression" dxfId="3588" priority="1652" stopIfTrue="1">
      <formula>$B77=""</formula>
    </cfRule>
  </conditionalFormatting>
  <conditionalFormatting sqref="K77:K78">
    <cfRule type="expression" dxfId="3587" priority="1651" stopIfTrue="1">
      <formula>$B77=""</formula>
    </cfRule>
  </conditionalFormatting>
  <conditionalFormatting sqref="K77:K78">
    <cfRule type="expression" dxfId="3586" priority="1650" stopIfTrue="1">
      <formula>$B77=""</formula>
    </cfRule>
  </conditionalFormatting>
  <conditionalFormatting sqref="K77:K78">
    <cfRule type="expression" dxfId="3585" priority="1649" stopIfTrue="1">
      <formula>$B77=""</formula>
    </cfRule>
  </conditionalFormatting>
  <conditionalFormatting sqref="K77:K78">
    <cfRule type="expression" dxfId="3584" priority="1648" stopIfTrue="1">
      <formula>$B77=""</formula>
    </cfRule>
  </conditionalFormatting>
  <conditionalFormatting sqref="K77:K78">
    <cfRule type="expression" dxfId="3583" priority="1646" stopIfTrue="1">
      <formula>$B77=""</formula>
    </cfRule>
  </conditionalFormatting>
  <conditionalFormatting sqref="I69:I75">
    <cfRule type="expression" dxfId="3582" priority="1622" stopIfTrue="1">
      <formula>$B69=""</formula>
    </cfRule>
  </conditionalFormatting>
  <conditionalFormatting sqref="I69:I75">
    <cfRule type="expression" dxfId="3581" priority="1621" stopIfTrue="1">
      <formula>$B69=""</formula>
    </cfRule>
  </conditionalFormatting>
  <conditionalFormatting sqref="I69:I75">
    <cfRule type="expression" dxfId="3580" priority="1620" stopIfTrue="1">
      <formula>$B69=""</formula>
    </cfRule>
  </conditionalFormatting>
  <conditionalFormatting sqref="I69:I75">
    <cfRule type="expression" dxfId="3579" priority="1619" stopIfTrue="1">
      <formula>$B69=""</formula>
    </cfRule>
  </conditionalFormatting>
  <conditionalFormatting sqref="I69:I75">
    <cfRule type="expression" dxfId="3578" priority="1618" stopIfTrue="1">
      <formula>$B69=""</formula>
    </cfRule>
  </conditionalFormatting>
  <conditionalFormatting sqref="I69:I75">
    <cfRule type="expression" dxfId="3577" priority="1617" stopIfTrue="1">
      <formula>$B69=""</formula>
    </cfRule>
  </conditionalFormatting>
  <conditionalFormatting sqref="I69:I75">
    <cfRule type="expression" dxfId="3576" priority="1616" stopIfTrue="1">
      <formula>$B69=""</formula>
    </cfRule>
  </conditionalFormatting>
  <conditionalFormatting sqref="I69:I75">
    <cfRule type="expression" dxfId="3575" priority="1615" stopIfTrue="1">
      <formula>$B69=""</formula>
    </cfRule>
  </conditionalFormatting>
  <conditionalFormatting sqref="I69:I75">
    <cfRule type="expression" dxfId="3574" priority="1614" stopIfTrue="1">
      <formula>$B69=""</formula>
    </cfRule>
  </conditionalFormatting>
  <conditionalFormatting sqref="I69:I75">
    <cfRule type="expression" dxfId="3573" priority="1613" stopIfTrue="1">
      <formula>$B69=""</formula>
    </cfRule>
  </conditionalFormatting>
  <conditionalFormatting sqref="I69:I75">
    <cfRule type="expression" dxfId="3572" priority="1612" stopIfTrue="1">
      <formula>$B69=""</formula>
    </cfRule>
  </conditionalFormatting>
  <conditionalFormatting sqref="I69:I75">
    <cfRule type="expression" dxfId="3571" priority="1611" stopIfTrue="1">
      <formula>$B69=""</formula>
    </cfRule>
  </conditionalFormatting>
  <conditionalFormatting sqref="I69:I75">
    <cfRule type="expression" dxfId="3570" priority="1610" stopIfTrue="1">
      <formula>$B69=""</formula>
    </cfRule>
  </conditionalFormatting>
  <conditionalFormatting sqref="I69:I75">
    <cfRule type="expression" dxfId="3569" priority="1609" stopIfTrue="1">
      <formula>$B69=""</formula>
    </cfRule>
  </conditionalFormatting>
  <conditionalFormatting sqref="I69:I75">
    <cfRule type="expression" dxfId="3568" priority="1608" stopIfTrue="1">
      <formula>$B69=""</formula>
    </cfRule>
  </conditionalFormatting>
  <conditionalFormatting sqref="I69:I75">
    <cfRule type="expression" dxfId="3567" priority="1607" stopIfTrue="1">
      <formula>$B69=""</formula>
    </cfRule>
  </conditionalFormatting>
  <conditionalFormatting sqref="I69:I75">
    <cfRule type="expression" dxfId="3566" priority="1606" stopIfTrue="1">
      <formula>$B69=""</formula>
    </cfRule>
  </conditionalFormatting>
  <conditionalFormatting sqref="I69:I75">
    <cfRule type="expression" dxfId="3565" priority="1605" stopIfTrue="1">
      <formula>$B69=""</formula>
    </cfRule>
  </conditionalFormatting>
  <conditionalFormatting sqref="I69:I75">
    <cfRule type="expression" dxfId="3564" priority="1604" stopIfTrue="1">
      <formula>$B69=""</formula>
    </cfRule>
  </conditionalFormatting>
  <conditionalFormatting sqref="I69:I75">
    <cfRule type="expression" dxfId="3563" priority="1603" stopIfTrue="1">
      <formula>$B69=""</formula>
    </cfRule>
  </conditionalFormatting>
  <conditionalFormatting sqref="I69:I75">
    <cfRule type="expression" dxfId="3562" priority="1602" stopIfTrue="1">
      <formula>$B69=""</formula>
    </cfRule>
  </conditionalFormatting>
  <conditionalFormatting sqref="I69:I75">
    <cfRule type="expression" dxfId="3561" priority="1601" stopIfTrue="1">
      <formula>$B69=""</formula>
    </cfRule>
  </conditionalFormatting>
  <conditionalFormatting sqref="I69:I75">
    <cfRule type="expression" dxfId="3560" priority="1600" stopIfTrue="1">
      <formula>$B69=""</formula>
    </cfRule>
  </conditionalFormatting>
  <conditionalFormatting sqref="I69:I75">
    <cfRule type="expression" dxfId="3559" priority="1599" stopIfTrue="1">
      <formula>$B69=""</formula>
    </cfRule>
  </conditionalFormatting>
  <conditionalFormatting sqref="I69:I75">
    <cfRule type="expression" dxfId="3558" priority="1598" stopIfTrue="1">
      <formula>$B69=""</formula>
    </cfRule>
  </conditionalFormatting>
  <conditionalFormatting sqref="I69:I75">
    <cfRule type="expression" dxfId="3557" priority="1597" stopIfTrue="1">
      <formula>$B69=""</formula>
    </cfRule>
  </conditionalFormatting>
  <conditionalFormatting sqref="I69:I75">
    <cfRule type="expression" dxfId="3556" priority="1596" stopIfTrue="1">
      <formula>$B69=""</formula>
    </cfRule>
  </conditionalFormatting>
  <conditionalFormatting sqref="I69:I75">
    <cfRule type="expression" dxfId="3555" priority="1595" stopIfTrue="1">
      <formula>$B69=""</formula>
    </cfRule>
  </conditionalFormatting>
  <conditionalFormatting sqref="I69:I75">
    <cfRule type="expression" dxfId="3554" priority="1594" stopIfTrue="1">
      <formula>$B69=""</formula>
    </cfRule>
  </conditionalFormatting>
  <conditionalFormatting sqref="I69:I75">
    <cfRule type="expression" dxfId="3553" priority="1593" stopIfTrue="1">
      <formula>$B69=""</formula>
    </cfRule>
  </conditionalFormatting>
  <conditionalFormatting sqref="I69:I75">
    <cfRule type="expression" dxfId="3552" priority="1592" stopIfTrue="1">
      <formula>$B69=""</formula>
    </cfRule>
  </conditionalFormatting>
  <conditionalFormatting sqref="I69:I75">
    <cfRule type="expression" dxfId="3551" priority="1591" stopIfTrue="1">
      <formula>$B69=""</formula>
    </cfRule>
  </conditionalFormatting>
  <conditionalFormatting sqref="I69:I75">
    <cfRule type="expression" dxfId="3550" priority="1590" stopIfTrue="1">
      <formula>$B69=""</formula>
    </cfRule>
  </conditionalFormatting>
  <conditionalFormatting sqref="I69:I75">
    <cfRule type="expression" dxfId="3549" priority="1589" stopIfTrue="1">
      <formula>$B69=""</formula>
    </cfRule>
  </conditionalFormatting>
  <conditionalFormatting sqref="I69:I75">
    <cfRule type="expression" dxfId="3548" priority="1588" stopIfTrue="1">
      <formula>$B69=""</formula>
    </cfRule>
  </conditionalFormatting>
  <conditionalFormatting sqref="I69:I75">
    <cfRule type="expression" dxfId="3547" priority="1587" stopIfTrue="1">
      <formula>$B69=""</formula>
    </cfRule>
  </conditionalFormatting>
  <conditionalFormatting sqref="I69:I75">
    <cfRule type="expression" dxfId="3546" priority="1586" stopIfTrue="1">
      <formula>$B69=""</formula>
    </cfRule>
  </conditionalFormatting>
  <conditionalFormatting sqref="I69:I75">
    <cfRule type="expression" dxfId="3545" priority="1585" stopIfTrue="1">
      <formula>$B69=""</formula>
    </cfRule>
  </conditionalFormatting>
  <conditionalFormatting sqref="I69:I75">
    <cfRule type="expression" dxfId="3544" priority="1584" stopIfTrue="1">
      <formula>$B69=""</formula>
    </cfRule>
  </conditionalFormatting>
  <conditionalFormatting sqref="I69:I75">
    <cfRule type="expression" dxfId="3543" priority="1583" stopIfTrue="1">
      <formula>$B69=""</formula>
    </cfRule>
  </conditionalFormatting>
  <conditionalFormatting sqref="I69:I75">
    <cfRule type="expression" dxfId="3542" priority="1582" stopIfTrue="1">
      <formula>$B69=""</formula>
    </cfRule>
  </conditionalFormatting>
  <conditionalFormatting sqref="I69:I75">
    <cfRule type="expression" dxfId="3541" priority="1581" stopIfTrue="1">
      <formula>$B69=""</formula>
    </cfRule>
  </conditionalFormatting>
  <conditionalFormatting sqref="I69:I75">
    <cfRule type="expression" dxfId="3540" priority="1580" stopIfTrue="1">
      <formula>$B69=""</formula>
    </cfRule>
  </conditionalFormatting>
  <conditionalFormatting sqref="I69:I75">
    <cfRule type="expression" dxfId="3539" priority="1579" stopIfTrue="1">
      <formula>$B69=""</formula>
    </cfRule>
  </conditionalFormatting>
  <conditionalFormatting sqref="I69:I75">
    <cfRule type="expression" dxfId="3538" priority="1578" stopIfTrue="1">
      <formula>$B69=""</formula>
    </cfRule>
  </conditionalFormatting>
  <conditionalFormatting sqref="I69:I75">
    <cfRule type="expression" dxfId="3537" priority="1577" stopIfTrue="1">
      <formula>$B69=""</formula>
    </cfRule>
  </conditionalFormatting>
  <conditionalFormatting sqref="I69:I75">
    <cfRule type="expression" dxfId="3536" priority="1576" stopIfTrue="1">
      <formula>$B69=""</formula>
    </cfRule>
  </conditionalFormatting>
  <conditionalFormatting sqref="I69:I75">
    <cfRule type="expression" dxfId="3535" priority="1575" stopIfTrue="1">
      <formula>$B69=""</formula>
    </cfRule>
  </conditionalFormatting>
  <conditionalFormatting sqref="I69:I75">
    <cfRule type="expression" dxfId="3534" priority="1574" stopIfTrue="1">
      <formula>$B69=""</formula>
    </cfRule>
  </conditionalFormatting>
  <conditionalFormatting sqref="I69:I75">
    <cfRule type="expression" dxfId="3533" priority="1573" stopIfTrue="1">
      <formula>$B69=""</formula>
    </cfRule>
  </conditionalFormatting>
  <conditionalFormatting sqref="I69:I75">
    <cfRule type="expression" dxfId="3532" priority="1572" stopIfTrue="1">
      <formula>$B69=""</formula>
    </cfRule>
  </conditionalFormatting>
  <conditionalFormatting sqref="I69:I75">
    <cfRule type="expression" dxfId="3531" priority="1571" stopIfTrue="1">
      <formula>$B69=""</formula>
    </cfRule>
  </conditionalFormatting>
  <conditionalFormatting sqref="I69:I75">
    <cfRule type="expression" dxfId="3530" priority="1570" stopIfTrue="1">
      <formula>$B69=""</formula>
    </cfRule>
  </conditionalFormatting>
  <conditionalFormatting sqref="I69:I75">
    <cfRule type="expression" dxfId="3529" priority="1569" stopIfTrue="1">
      <formula>$B69=""</formula>
    </cfRule>
  </conditionalFormatting>
  <conditionalFormatting sqref="I69:I75">
    <cfRule type="expression" dxfId="3528" priority="1568" stopIfTrue="1">
      <formula>$B69=""</formula>
    </cfRule>
  </conditionalFormatting>
  <conditionalFormatting sqref="I69:I75">
    <cfRule type="expression" dxfId="3527" priority="1567" stopIfTrue="1">
      <formula>$B69=""</formula>
    </cfRule>
  </conditionalFormatting>
  <conditionalFormatting sqref="I73">
    <cfRule type="expression" dxfId="3526" priority="1566" stopIfTrue="1">
      <formula>$B73=""</formula>
    </cfRule>
  </conditionalFormatting>
  <conditionalFormatting sqref="I73">
    <cfRule type="expression" dxfId="3525" priority="1565" stopIfTrue="1">
      <formula>$B73=""</formula>
    </cfRule>
  </conditionalFormatting>
  <conditionalFormatting sqref="I73">
    <cfRule type="expression" dxfId="3524" priority="1564" stopIfTrue="1">
      <formula>$B73=""</formula>
    </cfRule>
  </conditionalFormatting>
  <conditionalFormatting sqref="I73">
    <cfRule type="expression" dxfId="3523" priority="1563" stopIfTrue="1">
      <formula>$B73=""</formula>
    </cfRule>
  </conditionalFormatting>
  <conditionalFormatting sqref="I73">
    <cfRule type="expression" dxfId="3522" priority="1562" stopIfTrue="1">
      <formula>$B73=""</formula>
    </cfRule>
  </conditionalFormatting>
  <conditionalFormatting sqref="I73">
    <cfRule type="expression" dxfId="3521" priority="1561" stopIfTrue="1">
      <formula>$B73=""</formula>
    </cfRule>
  </conditionalFormatting>
  <conditionalFormatting sqref="I73">
    <cfRule type="expression" dxfId="3520" priority="1560" stopIfTrue="1">
      <formula>$B73=""</formula>
    </cfRule>
  </conditionalFormatting>
  <conditionalFormatting sqref="I73">
    <cfRule type="expression" dxfId="3519" priority="1559" stopIfTrue="1">
      <formula>$B73=""</formula>
    </cfRule>
  </conditionalFormatting>
  <conditionalFormatting sqref="I73">
    <cfRule type="expression" dxfId="3518" priority="1558" stopIfTrue="1">
      <formula>$B73=""</formula>
    </cfRule>
  </conditionalFormatting>
  <conditionalFormatting sqref="I73">
    <cfRule type="expression" dxfId="3517" priority="1557" stopIfTrue="1">
      <formula>$B73=""</formula>
    </cfRule>
  </conditionalFormatting>
  <conditionalFormatting sqref="I75">
    <cfRule type="expression" dxfId="3516" priority="1556" stopIfTrue="1">
      <formula>$B75=""</formula>
    </cfRule>
  </conditionalFormatting>
  <conditionalFormatting sqref="I75">
    <cfRule type="expression" dxfId="3515" priority="1555" stopIfTrue="1">
      <formula>$B75=""</formula>
    </cfRule>
  </conditionalFormatting>
  <conditionalFormatting sqref="I75">
    <cfRule type="expression" dxfId="3514" priority="1554" stopIfTrue="1">
      <formula>$B75=""</formula>
    </cfRule>
  </conditionalFormatting>
  <conditionalFormatting sqref="I75">
    <cfRule type="expression" dxfId="3513" priority="1553" stopIfTrue="1">
      <formula>$B75=""</formula>
    </cfRule>
  </conditionalFormatting>
  <conditionalFormatting sqref="I75">
    <cfRule type="expression" dxfId="3512" priority="1552" stopIfTrue="1">
      <formula>$B75=""</formula>
    </cfRule>
  </conditionalFormatting>
  <conditionalFormatting sqref="I75">
    <cfRule type="expression" dxfId="3511" priority="1551" stopIfTrue="1">
      <formula>$B75=""</formula>
    </cfRule>
  </conditionalFormatting>
  <conditionalFormatting sqref="I75">
    <cfRule type="expression" dxfId="3510" priority="1550" stopIfTrue="1">
      <formula>$B75=""</formula>
    </cfRule>
  </conditionalFormatting>
  <conditionalFormatting sqref="I75">
    <cfRule type="expression" dxfId="3509" priority="1549" stopIfTrue="1">
      <formula>$B75=""</formula>
    </cfRule>
  </conditionalFormatting>
  <conditionalFormatting sqref="I75">
    <cfRule type="expression" dxfId="3508" priority="1548" stopIfTrue="1">
      <formula>$B75=""</formula>
    </cfRule>
  </conditionalFormatting>
  <conditionalFormatting sqref="I75">
    <cfRule type="expression" dxfId="3507" priority="1547" stopIfTrue="1">
      <formula>$B75=""</formula>
    </cfRule>
  </conditionalFormatting>
  <conditionalFormatting sqref="I75">
    <cfRule type="expression" dxfId="3506" priority="1546" stopIfTrue="1">
      <formula>$B75=""</formula>
    </cfRule>
  </conditionalFormatting>
  <conditionalFormatting sqref="I75">
    <cfRule type="expression" dxfId="3505" priority="1545" stopIfTrue="1">
      <formula>$B75=""</formula>
    </cfRule>
  </conditionalFormatting>
  <conditionalFormatting sqref="I75">
    <cfRule type="expression" dxfId="3504" priority="1544" stopIfTrue="1">
      <formula>$B75=""</formula>
    </cfRule>
  </conditionalFormatting>
  <conditionalFormatting sqref="I75">
    <cfRule type="expression" dxfId="3503" priority="1543" stopIfTrue="1">
      <formula>$B75=""</formula>
    </cfRule>
  </conditionalFormatting>
  <conditionalFormatting sqref="I75">
    <cfRule type="expression" dxfId="3502" priority="1542" stopIfTrue="1">
      <formula>$B75=""</formula>
    </cfRule>
  </conditionalFormatting>
  <conditionalFormatting sqref="I75">
    <cfRule type="expression" dxfId="3501" priority="1541" stopIfTrue="1">
      <formula>$B75=""</formula>
    </cfRule>
  </conditionalFormatting>
  <conditionalFormatting sqref="F85">
    <cfRule type="expression" dxfId="3500" priority="1540" stopIfTrue="1">
      <formula>$B85=""</formula>
    </cfRule>
  </conditionalFormatting>
  <conditionalFormatting sqref="F85">
    <cfRule type="expression" dxfId="3499" priority="1539" stopIfTrue="1">
      <formula>$B85=""</formula>
    </cfRule>
  </conditionalFormatting>
  <conditionalFormatting sqref="F85">
    <cfRule type="expression" dxfId="3498" priority="1538" stopIfTrue="1">
      <formula>$B85=""</formula>
    </cfRule>
  </conditionalFormatting>
  <conditionalFormatting sqref="F85">
    <cfRule type="expression" dxfId="3497" priority="1537" stopIfTrue="1">
      <formula>$B85=""</formula>
    </cfRule>
  </conditionalFormatting>
  <conditionalFormatting sqref="F85">
    <cfRule type="expression" dxfId="3496" priority="1536" stopIfTrue="1">
      <formula>$B85=""</formula>
    </cfRule>
  </conditionalFormatting>
  <conditionalFormatting sqref="F85">
    <cfRule type="expression" dxfId="3495" priority="1535" stopIfTrue="1">
      <formula>$B85=""</formula>
    </cfRule>
  </conditionalFormatting>
  <conditionalFormatting sqref="F85">
    <cfRule type="expression" dxfId="3494" priority="1534" stopIfTrue="1">
      <formula>$B85=""</formula>
    </cfRule>
  </conditionalFormatting>
  <conditionalFormatting sqref="F85">
    <cfRule type="expression" dxfId="3493" priority="1533" stopIfTrue="1">
      <formula>$B85=""</formula>
    </cfRule>
  </conditionalFormatting>
  <conditionalFormatting sqref="F85">
    <cfRule type="expression" dxfId="3492" priority="1532" stopIfTrue="1">
      <formula>$B85=""</formula>
    </cfRule>
  </conditionalFormatting>
  <conditionalFormatting sqref="F85">
    <cfRule type="expression" dxfId="3491" priority="1531" stopIfTrue="1">
      <formula>$B85=""</formula>
    </cfRule>
  </conditionalFormatting>
  <conditionalFormatting sqref="D27:M44 D46:M52">
    <cfRule type="expression" dxfId="3490" priority="1530" stopIfTrue="1">
      <formula>$B27=""</formula>
    </cfRule>
  </conditionalFormatting>
  <conditionalFormatting sqref="M27 M31:M44 M50:M52 M46">
    <cfRule type="expression" dxfId="3489" priority="1529" stopIfTrue="1">
      <formula>$B27=""</formula>
    </cfRule>
  </conditionalFormatting>
  <conditionalFormatting sqref="M28:M29 M47:M48">
    <cfRule type="expression" dxfId="3488" priority="1528" stopIfTrue="1">
      <formula>$B28=""</formula>
    </cfRule>
  </conditionalFormatting>
  <conditionalFormatting sqref="M37">
    <cfRule type="expression" dxfId="3487" priority="1527" stopIfTrue="1">
      <formula>$B37=""</formula>
    </cfRule>
  </conditionalFormatting>
  <conditionalFormatting sqref="M27 M38:M44 M46">
    <cfRule type="expression" dxfId="3486" priority="1526" stopIfTrue="1">
      <formula>$B27=""</formula>
    </cfRule>
  </conditionalFormatting>
  <conditionalFormatting sqref="M27 M38:M44 M46">
    <cfRule type="expression" dxfId="3485" priority="1525" stopIfTrue="1">
      <formula>$B27=""</formula>
    </cfRule>
  </conditionalFormatting>
  <conditionalFormatting sqref="M38:M43">
    <cfRule type="expression" dxfId="3484" priority="1524" stopIfTrue="1">
      <formula>$B38=""</formula>
    </cfRule>
  </conditionalFormatting>
  <conditionalFormatting sqref="M44">
    <cfRule type="expression" dxfId="3483" priority="1523" stopIfTrue="1">
      <formula>$B44=""</formula>
    </cfRule>
  </conditionalFormatting>
  <conditionalFormatting sqref="M27 M46">
    <cfRule type="expression" dxfId="3482" priority="1522" stopIfTrue="1">
      <formula>$B27=""</formula>
    </cfRule>
  </conditionalFormatting>
  <conditionalFormatting sqref="M40:M43">
    <cfRule type="expression" dxfId="3481" priority="1521" stopIfTrue="1">
      <formula>$B40=""</formula>
    </cfRule>
  </conditionalFormatting>
  <conditionalFormatting sqref="M44">
    <cfRule type="expression" dxfId="3480" priority="1520" stopIfTrue="1">
      <formula>$B44=""</formula>
    </cfRule>
  </conditionalFormatting>
  <conditionalFormatting sqref="M27 M46">
    <cfRule type="expression" dxfId="3479" priority="1519" stopIfTrue="1">
      <formula>$B27=""</formula>
    </cfRule>
  </conditionalFormatting>
  <conditionalFormatting sqref="M28:M29 M47:M48">
    <cfRule type="expression" dxfId="3478" priority="1518" stopIfTrue="1">
      <formula>$B28=""</formula>
    </cfRule>
  </conditionalFormatting>
  <conditionalFormatting sqref="M28:M29 M47:M48">
    <cfRule type="expression" dxfId="3477" priority="1517" stopIfTrue="1">
      <formula>$B28=""</formula>
    </cfRule>
  </conditionalFormatting>
  <conditionalFormatting sqref="M28:M29 M47:M48">
    <cfRule type="expression" dxfId="3476" priority="1516" stopIfTrue="1">
      <formula>$B28=""</formula>
    </cfRule>
  </conditionalFormatting>
  <conditionalFormatting sqref="M28:M29 M47:M48">
    <cfRule type="expression" dxfId="3475" priority="1515" stopIfTrue="1">
      <formula>$B28=""</formula>
    </cfRule>
  </conditionalFormatting>
  <conditionalFormatting sqref="M29 M48">
    <cfRule type="expression" dxfId="3474" priority="1514" stopIfTrue="1">
      <formula>$B29=""</formula>
    </cfRule>
  </conditionalFormatting>
  <conditionalFormatting sqref="I27:I38">
    <cfRule type="expression" dxfId="3473" priority="1359" stopIfTrue="1">
      <formula>$B27=""</formula>
    </cfRule>
  </conditionalFormatting>
  <conditionalFormatting sqref="I27:I38">
    <cfRule type="expression" dxfId="3472" priority="1358" stopIfTrue="1">
      <formula>$B27=""</formula>
    </cfRule>
  </conditionalFormatting>
  <conditionalFormatting sqref="I27:I38">
    <cfRule type="expression" dxfId="3471" priority="1357" stopIfTrue="1">
      <formula>$B27=""</formula>
    </cfRule>
  </conditionalFormatting>
  <conditionalFormatting sqref="I27:I38">
    <cfRule type="expression" dxfId="3470" priority="1335" stopIfTrue="1">
      <formula>$B27=""</formula>
    </cfRule>
  </conditionalFormatting>
  <conditionalFormatting sqref="I27:I38">
    <cfRule type="expression" dxfId="3469" priority="1334" stopIfTrue="1">
      <formula>$B27=""</formula>
    </cfRule>
  </conditionalFormatting>
  <conditionalFormatting sqref="I27:I38">
    <cfRule type="expression" dxfId="3468" priority="1333" stopIfTrue="1">
      <formula>$B27=""</formula>
    </cfRule>
  </conditionalFormatting>
  <conditionalFormatting sqref="I27:I38">
    <cfRule type="expression" dxfId="3467" priority="1318" stopIfTrue="1">
      <formula>$B27=""</formula>
    </cfRule>
  </conditionalFormatting>
  <conditionalFormatting sqref="I27:I38">
    <cfRule type="expression" dxfId="3466" priority="1317" stopIfTrue="1">
      <formula>$B27=""</formula>
    </cfRule>
  </conditionalFormatting>
  <conditionalFormatting sqref="I27:I38">
    <cfRule type="expression" dxfId="3465" priority="1316" stopIfTrue="1">
      <formula>$B27=""</formula>
    </cfRule>
  </conditionalFormatting>
  <conditionalFormatting sqref="I27:I38">
    <cfRule type="expression" dxfId="3464" priority="1315" stopIfTrue="1">
      <formula>$B27=""</formula>
    </cfRule>
  </conditionalFormatting>
  <conditionalFormatting sqref="I27:I38">
    <cfRule type="expression" dxfId="3463" priority="1314" stopIfTrue="1">
      <formula>$B27=""</formula>
    </cfRule>
  </conditionalFormatting>
  <conditionalFormatting sqref="I27:I38">
    <cfRule type="expression" dxfId="3462" priority="1313" stopIfTrue="1">
      <formula>$B27=""</formula>
    </cfRule>
  </conditionalFormatting>
  <conditionalFormatting sqref="I27:I38">
    <cfRule type="expression" dxfId="3461" priority="1312" stopIfTrue="1">
      <formula>$B27=""</formula>
    </cfRule>
  </conditionalFormatting>
  <conditionalFormatting sqref="I27:I38">
    <cfRule type="expression" dxfId="3460" priority="1311" stopIfTrue="1">
      <formula>$B27=""</formula>
    </cfRule>
  </conditionalFormatting>
  <conditionalFormatting sqref="I27:I38">
    <cfRule type="expression" dxfId="3459" priority="1310" stopIfTrue="1">
      <formula>$B27=""</formula>
    </cfRule>
  </conditionalFormatting>
  <conditionalFormatting sqref="I27:I38">
    <cfRule type="expression" dxfId="3458" priority="1309" stopIfTrue="1">
      <formula>$B27=""</formula>
    </cfRule>
  </conditionalFormatting>
  <conditionalFormatting sqref="I27:I38">
    <cfRule type="expression" dxfId="3457" priority="1308" stopIfTrue="1">
      <formula>$B27=""</formula>
    </cfRule>
  </conditionalFormatting>
  <conditionalFormatting sqref="I27:I38">
    <cfRule type="expression" dxfId="3456" priority="1307" stopIfTrue="1">
      <formula>$B27=""</formula>
    </cfRule>
  </conditionalFormatting>
  <conditionalFormatting sqref="I27:I38">
    <cfRule type="expression" dxfId="3455" priority="1306" stopIfTrue="1">
      <formula>$B27=""</formula>
    </cfRule>
  </conditionalFormatting>
  <conditionalFormatting sqref="I27:I38">
    <cfRule type="expression" dxfId="3454" priority="1305" stopIfTrue="1">
      <formula>$B27=""</formula>
    </cfRule>
  </conditionalFormatting>
  <conditionalFormatting sqref="I27:I38">
    <cfRule type="expression" dxfId="3453" priority="1304" stopIfTrue="1">
      <formula>$B27=""</formula>
    </cfRule>
  </conditionalFormatting>
  <conditionalFormatting sqref="I27:I38">
    <cfRule type="expression" dxfId="3452" priority="1303" stopIfTrue="1">
      <formula>$B27=""</formula>
    </cfRule>
  </conditionalFormatting>
  <conditionalFormatting sqref="I27:I38">
    <cfRule type="expression" dxfId="3451" priority="1298" stopIfTrue="1">
      <formula>$B27=""</formula>
    </cfRule>
  </conditionalFormatting>
  <conditionalFormatting sqref="I27:I38">
    <cfRule type="expression" dxfId="3450" priority="1297" stopIfTrue="1">
      <formula>$B27=""</formula>
    </cfRule>
  </conditionalFormatting>
  <conditionalFormatting sqref="I27:I38">
    <cfRule type="expression" dxfId="3449" priority="1296" stopIfTrue="1">
      <formula>$B27=""</formula>
    </cfRule>
  </conditionalFormatting>
  <conditionalFormatting sqref="I27:I38">
    <cfRule type="expression" dxfId="3448" priority="1295" stopIfTrue="1">
      <formula>$B27=""</formula>
    </cfRule>
  </conditionalFormatting>
  <conditionalFormatting sqref="I27:I38">
    <cfRule type="expression" dxfId="3447" priority="1294" stopIfTrue="1">
      <formula>$B27=""</formula>
    </cfRule>
  </conditionalFormatting>
  <conditionalFormatting sqref="I27:I38">
    <cfRule type="expression" dxfId="3446" priority="1293" stopIfTrue="1">
      <formula>$B27=""</formula>
    </cfRule>
  </conditionalFormatting>
  <conditionalFormatting sqref="I27:I38">
    <cfRule type="expression" dxfId="3445" priority="1292" stopIfTrue="1">
      <formula>$B27=""</formula>
    </cfRule>
  </conditionalFormatting>
  <conditionalFormatting sqref="I27:I38">
    <cfRule type="expression" dxfId="3444" priority="1291" stopIfTrue="1">
      <formula>$B27=""</formula>
    </cfRule>
  </conditionalFormatting>
  <conditionalFormatting sqref="I27:I38">
    <cfRule type="expression" dxfId="3443" priority="1290" stopIfTrue="1">
      <formula>$B27=""</formula>
    </cfRule>
  </conditionalFormatting>
  <conditionalFormatting sqref="I27:I38">
    <cfRule type="expression" dxfId="3442" priority="1289" stopIfTrue="1">
      <formula>$B27=""</formula>
    </cfRule>
  </conditionalFormatting>
  <conditionalFormatting sqref="I27:I38">
    <cfRule type="expression" dxfId="3441" priority="1288" stopIfTrue="1">
      <formula>$B27=""</formula>
    </cfRule>
  </conditionalFormatting>
  <conditionalFormatting sqref="I27:I38">
    <cfRule type="expression" dxfId="3440" priority="1287" stopIfTrue="1">
      <formula>$B27=""</formula>
    </cfRule>
  </conditionalFormatting>
  <conditionalFormatting sqref="I27:I38">
    <cfRule type="expression" dxfId="3439" priority="1286" stopIfTrue="1">
      <formula>$B27=""</formula>
    </cfRule>
  </conditionalFormatting>
  <conditionalFormatting sqref="I27:I38">
    <cfRule type="expression" dxfId="3438" priority="1285" stopIfTrue="1">
      <formula>$B27=""</formula>
    </cfRule>
  </conditionalFormatting>
  <conditionalFormatting sqref="I27:I38">
    <cfRule type="expression" dxfId="3437" priority="1284" stopIfTrue="1">
      <formula>$B27=""</formula>
    </cfRule>
  </conditionalFormatting>
  <conditionalFormatting sqref="I27:I38">
    <cfRule type="expression" dxfId="3436" priority="1283" stopIfTrue="1">
      <formula>$B27=""</formula>
    </cfRule>
  </conditionalFormatting>
  <conditionalFormatting sqref="I27:I38">
    <cfRule type="expression" dxfId="3435" priority="1282" stopIfTrue="1">
      <formula>$B27=""</formula>
    </cfRule>
  </conditionalFormatting>
  <conditionalFormatting sqref="I27:I38">
    <cfRule type="expression" dxfId="3434" priority="1281" stopIfTrue="1">
      <formula>$B27=""</formula>
    </cfRule>
  </conditionalFormatting>
  <conditionalFormatting sqref="I27:I38">
    <cfRule type="expression" dxfId="3433" priority="1280" stopIfTrue="1">
      <formula>$B27=""</formula>
    </cfRule>
  </conditionalFormatting>
  <conditionalFormatting sqref="D27:H38">
    <cfRule type="expression" dxfId="3432" priority="1279" stopIfTrue="1">
      <formula>$B27=""</formula>
    </cfRule>
  </conditionalFormatting>
  <conditionalFormatting sqref="I27:I38">
    <cfRule type="expression" dxfId="3431" priority="1278" stopIfTrue="1">
      <formula>$B27=""</formula>
    </cfRule>
  </conditionalFormatting>
  <conditionalFormatting sqref="I27:I38">
    <cfRule type="expression" dxfId="3430" priority="1277" stopIfTrue="1">
      <formula>$B27=""</formula>
    </cfRule>
  </conditionalFormatting>
  <conditionalFormatting sqref="I27:I38">
    <cfRule type="expression" dxfId="3429" priority="1276" stopIfTrue="1">
      <formula>$B27=""</formula>
    </cfRule>
  </conditionalFormatting>
  <conditionalFormatting sqref="J27:M30">
    <cfRule type="expression" dxfId="3428" priority="1275" stopIfTrue="1">
      <formula>$B27=""</formula>
    </cfRule>
  </conditionalFormatting>
  <conditionalFormatting sqref="D27:M30 I31:I38">
    <cfRule type="expression" dxfId="3427" priority="1274" stopIfTrue="1">
      <formula>$B27=""</formula>
    </cfRule>
  </conditionalFormatting>
  <conditionalFormatting sqref="D27:M30 I31:I38">
    <cfRule type="expression" dxfId="3426" priority="1273" stopIfTrue="1">
      <formula>$B27=""</formula>
    </cfRule>
  </conditionalFormatting>
  <conditionalFormatting sqref="I27:I38">
    <cfRule type="expression" dxfId="3425" priority="1272" stopIfTrue="1">
      <formula>$B27=""</formula>
    </cfRule>
  </conditionalFormatting>
  <conditionalFormatting sqref="D27:H29">
    <cfRule type="expression" dxfId="3424" priority="1270" stopIfTrue="1">
      <formula>$B27=""</formula>
    </cfRule>
  </conditionalFormatting>
  <conditionalFormatting sqref="J27:M27">
    <cfRule type="expression" dxfId="3423" priority="1269" stopIfTrue="1">
      <formula>$B27=""</formula>
    </cfRule>
  </conditionalFormatting>
  <conditionalFormatting sqref="J28:M29">
    <cfRule type="expression" dxfId="3422" priority="1268" stopIfTrue="1">
      <formula>$B28=""</formula>
    </cfRule>
  </conditionalFormatting>
  <conditionalFormatting sqref="D30:H30">
    <cfRule type="expression" dxfId="3421" priority="1267" stopIfTrue="1">
      <formula>$B30=""</formula>
    </cfRule>
  </conditionalFormatting>
  <conditionalFormatting sqref="J30:M30">
    <cfRule type="expression" dxfId="3420" priority="1266" stopIfTrue="1">
      <formula>$B30=""</formula>
    </cfRule>
  </conditionalFormatting>
  <conditionalFormatting sqref="J27:M27">
    <cfRule type="expression" dxfId="3419" priority="1264" stopIfTrue="1">
      <formula>$B27=""</formula>
    </cfRule>
  </conditionalFormatting>
  <conditionalFormatting sqref="J28:M28">
    <cfRule type="expression" dxfId="3418" priority="1263" stopIfTrue="1">
      <formula>$B28=""</formula>
    </cfRule>
  </conditionalFormatting>
  <conditionalFormatting sqref="I29">
    <cfRule type="expression" dxfId="3417" priority="1262" stopIfTrue="1">
      <formula>$B29=""</formula>
    </cfRule>
  </conditionalFormatting>
  <conditionalFormatting sqref="I29">
    <cfRule type="expression" dxfId="3416" priority="1261" stopIfTrue="1">
      <formula>$B29=""</formula>
    </cfRule>
  </conditionalFormatting>
  <conditionalFormatting sqref="I29">
    <cfRule type="expression" dxfId="3415" priority="1260" stopIfTrue="1">
      <formula>$B29=""</formula>
    </cfRule>
  </conditionalFormatting>
  <conditionalFormatting sqref="D29:H30">
    <cfRule type="expression" dxfId="3414" priority="1259" stopIfTrue="1">
      <formula>$B29=""</formula>
    </cfRule>
  </conditionalFormatting>
  <conditionalFormatting sqref="J29:M30">
    <cfRule type="expression" dxfId="3413" priority="1258" stopIfTrue="1">
      <formula>$B29=""</formula>
    </cfRule>
  </conditionalFormatting>
  <conditionalFormatting sqref="I29">
    <cfRule type="expression" dxfId="3412" priority="1257" stopIfTrue="1">
      <formula>$B29=""</formula>
    </cfRule>
  </conditionalFormatting>
  <conditionalFormatting sqref="I29">
    <cfRule type="expression" dxfId="3411" priority="1256" stopIfTrue="1">
      <formula>$B29=""</formula>
    </cfRule>
  </conditionalFormatting>
  <conditionalFormatting sqref="J30:M38">
    <cfRule type="expression" dxfId="3410" priority="1255" stopIfTrue="1">
      <formula>$B30=""</formula>
    </cfRule>
  </conditionalFormatting>
  <conditionalFormatting sqref="I39:I42 D30:M38">
    <cfRule type="expression" dxfId="3409" priority="1254" stopIfTrue="1">
      <formula>$B30=""</formula>
    </cfRule>
  </conditionalFormatting>
  <conditionalFormatting sqref="I39:I42 D30:M38">
    <cfRule type="expression" dxfId="3408" priority="1253" stopIfTrue="1">
      <formula>$B30=""</formula>
    </cfRule>
  </conditionalFormatting>
  <conditionalFormatting sqref="I30:I42">
    <cfRule type="expression" dxfId="3407" priority="1252" stopIfTrue="1">
      <formula>$B30=""</formula>
    </cfRule>
  </conditionalFormatting>
  <conditionalFormatting sqref="D30:H31">
    <cfRule type="expression" dxfId="3406" priority="1251" stopIfTrue="1">
      <formula>$B30=""</formula>
    </cfRule>
  </conditionalFormatting>
  <conditionalFormatting sqref="D32:H38">
    <cfRule type="expression" dxfId="3405" priority="1250" stopIfTrue="1">
      <formula>$B32=""</formula>
    </cfRule>
  </conditionalFormatting>
  <conditionalFormatting sqref="J30:M34">
    <cfRule type="expression" dxfId="3404" priority="1249" stopIfTrue="1">
      <formula>$B30=""</formula>
    </cfRule>
  </conditionalFormatting>
  <conditionalFormatting sqref="J35:M36">
    <cfRule type="expression" dxfId="3403" priority="1248" stopIfTrue="1">
      <formula>$B35=""</formula>
    </cfRule>
  </conditionalFormatting>
  <conditionalFormatting sqref="D31:H32">
    <cfRule type="expression" dxfId="3402" priority="1247" stopIfTrue="1">
      <formula>$B31=""</formula>
    </cfRule>
  </conditionalFormatting>
  <conditionalFormatting sqref="J31:M34">
    <cfRule type="expression" dxfId="3401" priority="1246" stopIfTrue="1">
      <formula>$B31=""</formula>
    </cfRule>
  </conditionalFormatting>
  <conditionalFormatting sqref="J35:M35">
    <cfRule type="expression" dxfId="3400" priority="1245" stopIfTrue="1">
      <formula>$B35=""</formula>
    </cfRule>
  </conditionalFormatting>
  <conditionalFormatting sqref="I36">
    <cfRule type="expression" dxfId="3399" priority="1244" stopIfTrue="1">
      <formula>$B36=""</formula>
    </cfRule>
  </conditionalFormatting>
  <conditionalFormatting sqref="I36">
    <cfRule type="expression" dxfId="3398" priority="1243" stopIfTrue="1">
      <formula>$B36=""</formula>
    </cfRule>
  </conditionalFormatting>
  <conditionalFormatting sqref="I36">
    <cfRule type="expression" dxfId="3397" priority="1242" stopIfTrue="1">
      <formula>$B36=""</formula>
    </cfRule>
  </conditionalFormatting>
  <conditionalFormatting sqref="D36:H36">
    <cfRule type="expression" dxfId="3396" priority="1241" stopIfTrue="1">
      <formula>$B36=""</formula>
    </cfRule>
  </conditionalFormatting>
  <conditionalFormatting sqref="J36:M36">
    <cfRule type="expression" dxfId="3395" priority="1240" stopIfTrue="1">
      <formula>$B36=""</formula>
    </cfRule>
  </conditionalFormatting>
  <conditionalFormatting sqref="I36">
    <cfRule type="expression" dxfId="3394" priority="1239" stopIfTrue="1">
      <formula>$B36=""</formula>
    </cfRule>
  </conditionalFormatting>
  <conditionalFormatting sqref="I36">
    <cfRule type="expression" dxfId="3393" priority="1238" stopIfTrue="1">
      <formula>$B36=""</formula>
    </cfRule>
  </conditionalFormatting>
  <conditionalFormatting sqref="I27:I38">
    <cfRule type="expression" dxfId="3392" priority="1237" stopIfTrue="1">
      <formula>$B27=""</formula>
    </cfRule>
  </conditionalFormatting>
  <conditionalFormatting sqref="I27:I38">
    <cfRule type="expression" dxfId="3391" priority="1236" stopIfTrue="1">
      <formula>$B27=""</formula>
    </cfRule>
  </conditionalFormatting>
  <conditionalFormatting sqref="I27:I38">
    <cfRule type="expression" dxfId="3390" priority="1235" stopIfTrue="1">
      <formula>$B27=""</formula>
    </cfRule>
  </conditionalFormatting>
  <conditionalFormatting sqref="I27:I38">
    <cfRule type="expression" dxfId="3389" priority="1234" stopIfTrue="1">
      <formula>$B27=""</formula>
    </cfRule>
  </conditionalFormatting>
  <conditionalFormatting sqref="I27:I38">
    <cfRule type="expression" dxfId="3388" priority="1233" stopIfTrue="1">
      <formula>$B27=""</formula>
    </cfRule>
  </conditionalFormatting>
  <conditionalFormatting sqref="I31:I33">
    <cfRule type="expression" dxfId="3387" priority="1232" stopIfTrue="1">
      <formula>$B31=""</formula>
    </cfRule>
  </conditionalFormatting>
  <conditionalFormatting sqref="I31:I33">
    <cfRule type="expression" dxfId="3386" priority="1231" stopIfTrue="1">
      <formula>$B31=""</formula>
    </cfRule>
  </conditionalFormatting>
  <conditionalFormatting sqref="I31:I33">
    <cfRule type="expression" dxfId="3385" priority="1230" stopIfTrue="1">
      <formula>$B31=""</formula>
    </cfRule>
  </conditionalFormatting>
  <conditionalFormatting sqref="I27:I38">
    <cfRule type="expression" dxfId="3384" priority="1229" stopIfTrue="1">
      <formula>$B27=""</formula>
    </cfRule>
  </conditionalFormatting>
  <conditionalFormatting sqref="I27:I38">
    <cfRule type="expression" dxfId="3383" priority="1228" stopIfTrue="1">
      <formula>$B27=""</formula>
    </cfRule>
  </conditionalFormatting>
  <conditionalFormatting sqref="I27:I38">
    <cfRule type="expression" dxfId="3382" priority="1227" stopIfTrue="1">
      <formula>$B27=""</formula>
    </cfRule>
  </conditionalFormatting>
  <conditionalFormatting sqref="I27:I38">
    <cfRule type="expression" dxfId="3381" priority="1226" stopIfTrue="1">
      <formula>$B27=""</formula>
    </cfRule>
  </conditionalFormatting>
  <conditionalFormatting sqref="I27:I38">
    <cfRule type="expression" dxfId="3380" priority="1225" stopIfTrue="1">
      <formula>$B27=""</formula>
    </cfRule>
  </conditionalFormatting>
  <conditionalFormatting sqref="I27:I38">
    <cfRule type="expression" dxfId="3379" priority="1224" stopIfTrue="1">
      <formula>$B27=""</formula>
    </cfRule>
  </conditionalFormatting>
  <conditionalFormatting sqref="I27:I38">
    <cfRule type="expression" dxfId="3378" priority="1223" stopIfTrue="1">
      <formula>$B27=""</formula>
    </cfRule>
  </conditionalFormatting>
  <conditionalFormatting sqref="I27:I38">
    <cfRule type="expression" dxfId="3377" priority="1222" stopIfTrue="1">
      <formula>$B27=""</formula>
    </cfRule>
  </conditionalFormatting>
  <conditionalFormatting sqref="J36:M36">
    <cfRule type="expression" dxfId="3376" priority="1221" stopIfTrue="1">
      <formula>$B36=""</formula>
    </cfRule>
  </conditionalFormatting>
  <conditionalFormatting sqref="J37:M38">
    <cfRule type="expression" dxfId="3375" priority="1220" stopIfTrue="1">
      <formula>$B37=""</formula>
    </cfRule>
  </conditionalFormatting>
  <conditionalFormatting sqref="J36:M36">
    <cfRule type="expression" dxfId="3374" priority="1219" stopIfTrue="1">
      <formula>$B36=""</formula>
    </cfRule>
  </conditionalFormatting>
  <conditionalFormatting sqref="J37:M37">
    <cfRule type="expression" dxfId="3373" priority="1218" stopIfTrue="1">
      <formula>$B37=""</formula>
    </cfRule>
  </conditionalFormatting>
  <conditionalFormatting sqref="I38">
    <cfRule type="expression" dxfId="3372" priority="1217" stopIfTrue="1">
      <formula>$B38=""</formula>
    </cfRule>
  </conditionalFormatting>
  <conditionalFormatting sqref="I38">
    <cfRule type="expression" dxfId="3371" priority="1216" stopIfTrue="1">
      <formula>$B38=""</formula>
    </cfRule>
  </conditionalFormatting>
  <conditionalFormatting sqref="I38">
    <cfRule type="expression" dxfId="3370" priority="1215" stopIfTrue="1">
      <formula>$B38=""</formula>
    </cfRule>
  </conditionalFormatting>
  <conditionalFormatting sqref="D38:H38">
    <cfRule type="expression" dxfId="3369" priority="1214" stopIfTrue="1">
      <formula>$B38=""</formula>
    </cfRule>
  </conditionalFormatting>
  <conditionalFormatting sqref="J38:M38">
    <cfRule type="expression" dxfId="3368" priority="1213" stopIfTrue="1">
      <formula>$B38=""</formula>
    </cfRule>
  </conditionalFormatting>
  <conditionalFormatting sqref="I38">
    <cfRule type="expression" dxfId="3367" priority="1212" stopIfTrue="1">
      <formula>$B38=""</formula>
    </cfRule>
  </conditionalFormatting>
  <conditionalFormatting sqref="I38">
    <cfRule type="expression" dxfId="3366" priority="1211" stopIfTrue="1">
      <formula>$B38=""</formula>
    </cfRule>
  </conditionalFormatting>
  <conditionalFormatting sqref="I38:I44 I46:I51">
    <cfRule type="expression" dxfId="3365" priority="1210" stopIfTrue="1">
      <formula>$B38=""</formula>
    </cfRule>
  </conditionalFormatting>
  <conditionalFormatting sqref="I38:I44 I46:I51">
    <cfRule type="expression" dxfId="3364" priority="1209" stopIfTrue="1">
      <formula>$B38=""</formula>
    </cfRule>
  </conditionalFormatting>
  <conditionalFormatting sqref="I38:I44 I46:I51">
    <cfRule type="expression" dxfId="3363" priority="1208" stopIfTrue="1">
      <formula>$B38=""</formula>
    </cfRule>
  </conditionalFormatting>
  <conditionalFormatting sqref="I38:I44 I46:I51">
    <cfRule type="expression" dxfId="3362" priority="1207" stopIfTrue="1">
      <formula>$B38=""</formula>
    </cfRule>
  </conditionalFormatting>
  <conditionalFormatting sqref="I38:I44 I46:I51">
    <cfRule type="expression" dxfId="3361" priority="1206" stopIfTrue="1">
      <formula>$B38=""</formula>
    </cfRule>
  </conditionalFormatting>
  <conditionalFormatting sqref="I38:I44 I46:I51">
    <cfRule type="expression" dxfId="3360" priority="1205" stopIfTrue="1">
      <formula>$B38=""</formula>
    </cfRule>
  </conditionalFormatting>
  <conditionalFormatting sqref="I38:I44 I46:I51">
    <cfRule type="expression" dxfId="3359" priority="1204" stopIfTrue="1">
      <formula>$B38=""</formula>
    </cfRule>
  </conditionalFormatting>
  <conditionalFormatting sqref="I38:I44 I46:I51">
    <cfRule type="expression" dxfId="3358" priority="1203" stopIfTrue="1">
      <formula>$B38=""</formula>
    </cfRule>
  </conditionalFormatting>
  <conditionalFormatting sqref="I38:I44 I46:I51">
    <cfRule type="expression" dxfId="3357" priority="1202" stopIfTrue="1">
      <formula>$B38=""</formula>
    </cfRule>
  </conditionalFormatting>
  <conditionalFormatting sqref="I38:I44 I46:I51">
    <cfRule type="expression" dxfId="3356" priority="1201" stopIfTrue="1">
      <formula>$B38=""</formula>
    </cfRule>
  </conditionalFormatting>
  <conditionalFormatting sqref="I38:I44 I46:I51">
    <cfRule type="expression" dxfId="3355" priority="1200" stopIfTrue="1">
      <formula>$B38=""</formula>
    </cfRule>
  </conditionalFormatting>
  <conditionalFormatting sqref="I38:I44 I46:I51">
    <cfRule type="expression" dxfId="3354" priority="1199" stopIfTrue="1">
      <formula>$B38=""</formula>
    </cfRule>
  </conditionalFormatting>
  <conditionalFormatting sqref="I38:I44 I46:I51">
    <cfRule type="expression" dxfId="3353" priority="1198" stopIfTrue="1">
      <formula>$B38=""</formula>
    </cfRule>
  </conditionalFormatting>
  <conditionalFormatting sqref="I38:I44 I46:I51">
    <cfRule type="expression" dxfId="3352" priority="1197" stopIfTrue="1">
      <formula>$B38=""</formula>
    </cfRule>
  </conditionalFormatting>
  <conditionalFormatting sqref="I38:I44 I46:I51">
    <cfRule type="expression" dxfId="3351" priority="1196" stopIfTrue="1">
      <formula>$B38=""</formula>
    </cfRule>
  </conditionalFormatting>
  <conditionalFormatting sqref="I38:I44 I46:I51">
    <cfRule type="expression" dxfId="3350" priority="1195" stopIfTrue="1">
      <formula>$B38=""</formula>
    </cfRule>
  </conditionalFormatting>
  <conditionalFormatting sqref="I38:I44 I46:I51">
    <cfRule type="expression" dxfId="3349" priority="1194" stopIfTrue="1">
      <formula>$B38=""</formula>
    </cfRule>
  </conditionalFormatting>
  <conditionalFormatting sqref="I38:I44 I46:I51">
    <cfRule type="expression" dxfId="3348" priority="1193" stopIfTrue="1">
      <formula>$B38=""</formula>
    </cfRule>
  </conditionalFormatting>
  <conditionalFormatting sqref="I38:I44 I46:I51">
    <cfRule type="expression" dxfId="3347" priority="1192" stopIfTrue="1">
      <formula>$B38=""</formula>
    </cfRule>
  </conditionalFormatting>
  <conditionalFormatting sqref="D40:H44 D46:H52">
    <cfRule type="expression" dxfId="3346" priority="1191" stopIfTrue="1">
      <formula>$B40=""</formula>
    </cfRule>
  </conditionalFormatting>
  <conditionalFormatting sqref="I38:I44 I46:I51">
    <cfRule type="expression" dxfId="3345" priority="1190" stopIfTrue="1">
      <formula>$B38=""</formula>
    </cfRule>
  </conditionalFormatting>
  <conditionalFormatting sqref="I38:I44 I46:I51">
    <cfRule type="expression" dxfId="3344" priority="1189" stopIfTrue="1">
      <formula>$B38=""</formula>
    </cfRule>
  </conditionalFormatting>
  <conditionalFormatting sqref="I38:I44 I46:I51">
    <cfRule type="expression" dxfId="3343" priority="1188" stopIfTrue="1">
      <formula>$B38=""</formula>
    </cfRule>
  </conditionalFormatting>
  <conditionalFormatting sqref="J38:M44">
    <cfRule type="expression" dxfId="3342" priority="1187" stopIfTrue="1">
      <formula>$B38=""</formula>
    </cfRule>
  </conditionalFormatting>
  <conditionalFormatting sqref="D38:M44 I46:I51">
    <cfRule type="expression" dxfId="3341" priority="1186" stopIfTrue="1">
      <formula>$B38=""</formula>
    </cfRule>
  </conditionalFormatting>
  <conditionalFormatting sqref="D38:M44 I46:I51">
    <cfRule type="expression" dxfId="3340" priority="1185" stopIfTrue="1">
      <formula>$B38=""</formula>
    </cfRule>
  </conditionalFormatting>
  <conditionalFormatting sqref="I38:I44 I46:I51">
    <cfRule type="expression" dxfId="3339" priority="1184" stopIfTrue="1">
      <formula>$B38=""</formula>
    </cfRule>
  </conditionalFormatting>
  <conditionalFormatting sqref="D38:H38">
    <cfRule type="expression" dxfId="3338" priority="1183" stopIfTrue="1">
      <formula>$B38=""</formula>
    </cfRule>
  </conditionalFormatting>
  <conditionalFormatting sqref="D39:H43">
    <cfRule type="expression" dxfId="3337" priority="1182" stopIfTrue="1">
      <formula>$B39=""</formula>
    </cfRule>
  </conditionalFormatting>
  <conditionalFormatting sqref="J38:M41">
    <cfRule type="expression" dxfId="3336" priority="1181" stopIfTrue="1">
      <formula>$B38=""</formula>
    </cfRule>
  </conditionalFormatting>
  <conditionalFormatting sqref="J42:M43">
    <cfRule type="expression" dxfId="3335" priority="1180" stopIfTrue="1">
      <formula>$B42=""</formula>
    </cfRule>
  </conditionalFormatting>
  <conditionalFormatting sqref="D44:H44">
    <cfRule type="expression" dxfId="3334" priority="1179" stopIfTrue="1">
      <formula>$B44=""</formula>
    </cfRule>
  </conditionalFormatting>
  <conditionalFormatting sqref="J44:M44">
    <cfRule type="expression" dxfId="3333" priority="1178" stopIfTrue="1">
      <formula>$B44=""</formula>
    </cfRule>
  </conditionalFormatting>
  <conditionalFormatting sqref="D38:H39">
    <cfRule type="expression" dxfId="3332" priority="1177" stopIfTrue="1">
      <formula>$B38=""</formula>
    </cfRule>
  </conditionalFormatting>
  <conditionalFormatting sqref="J38:M41">
    <cfRule type="expression" dxfId="3331" priority="1176" stopIfTrue="1">
      <formula>$B38=""</formula>
    </cfRule>
  </conditionalFormatting>
  <conditionalFormatting sqref="J42:M42">
    <cfRule type="expression" dxfId="3330" priority="1175" stopIfTrue="1">
      <formula>$B42=""</formula>
    </cfRule>
  </conditionalFormatting>
  <conditionalFormatting sqref="I43">
    <cfRule type="expression" dxfId="3329" priority="1174" stopIfTrue="1">
      <formula>$B43=""</formula>
    </cfRule>
  </conditionalFormatting>
  <conditionalFormatting sqref="I43">
    <cfRule type="expression" dxfId="3328" priority="1173" stopIfTrue="1">
      <formula>$B43=""</formula>
    </cfRule>
  </conditionalFormatting>
  <conditionalFormatting sqref="I43">
    <cfRule type="expression" dxfId="3327" priority="1172" stopIfTrue="1">
      <formula>$B43=""</formula>
    </cfRule>
  </conditionalFormatting>
  <conditionalFormatting sqref="D43:H44">
    <cfRule type="expression" dxfId="3326" priority="1171" stopIfTrue="1">
      <formula>$B43=""</formula>
    </cfRule>
  </conditionalFormatting>
  <conditionalFormatting sqref="J43:M44">
    <cfRule type="expression" dxfId="3325" priority="1170" stopIfTrue="1">
      <formula>$B43=""</formula>
    </cfRule>
  </conditionalFormatting>
  <conditionalFormatting sqref="I43">
    <cfRule type="expression" dxfId="3324" priority="1169" stopIfTrue="1">
      <formula>$B43=""</formula>
    </cfRule>
  </conditionalFormatting>
  <conditionalFormatting sqref="I43">
    <cfRule type="expression" dxfId="3323" priority="1168" stopIfTrue="1">
      <formula>$B43=""</formula>
    </cfRule>
  </conditionalFormatting>
  <conditionalFormatting sqref="J44:M44 J46:M52">
    <cfRule type="expression" dxfId="3322" priority="1167" stopIfTrue="1">
      <formula>$B44=""</formula>
    </cfRule>
  </conditionalFormatting>
  <conditionalFormatting sqref="D44:M44 D46:M52">
    <cfRule type="expression" dxfId="3321" priority="1166" stopIfTrue="1">
      <formula>$B44=""</formula>
    </cfRule>
  </conditionalFormatting>
  <conditionalFormatting sqref="D44:M44 D46:M52">
    <cfRule type="expression" dxfId="3320" priority="1165" stopIfTrue="1">
      <formula>$B44=""</formula>
    </cfRule>
  </conditionalFormatting>
  <conditionalFormatting sqref="I44 I46:I52">
    <cfRule type="expression" dxfId="3319" priority="1164" stopIfTrue="1">
      <formula>$B44=""</formula>
    </cfRule>
  </conditionalFormatting>
  <conditionalFormatting sqref="D44:H44">
    <cfRule type="expression" dxfId="3318" priority="1163" stopIfTrue="1">
      <formula>$B44=""</formula>
    </cfRule>
  </conditionalFormatting>
  <conditionalFormatting sqref="D46:H52">
    <cfRule type="expression" dxfId="3317" priority="1162" stopIfTrue="1">
      <formula>$B46=""</formula>
    </cfRule>
  </conditionalFormatting>
  <conditionalFormatting sqref="J44:M44 J46:M48">
    <cfRule type="expression" dxfId="3316" priority="1161" stopIfTrue="1">
      <formula>$B44=""</formula>
    </cfRule>
  </conditionalFormatting>
  <conditionalFormatting sqref="J49:M50">
    <cfRule type="expression" dxfId="3315" priority="1160" stopIfTrue="1">
      <formula>$B49=""</formula>
    </cfRule>
  </conditionalFormatting>
  <conditionalFormatting sqref="D46:H46">
    <cfRule type="expression" dxfId="3314" priority="1159" stopIfTrue="1">
      <formula>$B46=""</formula>
    </cfRule>
  </conditionalFormatting>
  <conditionalFormatting sqref="J46:M48">
    <cfRule type="expression" dxfId="3313" priority="1158" stopIfTrue="1">
      <formula>$B46=""</formula>
    </cfRule>
  </conditionalFormatting>
  <conditionalFormatting sqref="J49:M49">
    <cfRule type="expression" dxfId="3312" priority="1157" stopIfTrue="1">
      <formula>$B49=""</formula>
    </cfRule>
  </conditionalFormatting>
  <conditionalFormatting sqref="I50">
    <cfRule type="expression" dxfId="3311" priority="1156" stopIfTrue="1">
      <formula>$B50=""</formula>
    </cfRule>
  </conditionalFormatting>
  <conditionalFormatting sqref="I50">
    <cfRule type="expression" dxfId="3310" priority="1155" stopIfTrue="1">
      <formula>$B50=""</formula>
    </cfRule>
  </conditionalFormatting>
  <conditionalFormatting sqref="I50">
    <cfRule type="expression" dxfId="3309" priority="1154" stopIfTrue="1">
      <formula>$B50=""</formula>
    </cfRule>
  </conditionalFormatting>
  <conditionalFormatting sqref="D50:H50">
    <cfRule type="expression" dxfId="3308" priority="1153" stopIfTrue="1">
      <formula>$B50=""</formula>
    </cfRule>
  </conditionalFormatting>
  <conditionalFormatting sqref="J50:M50">
    <cfRule type="expression" dxfId="3307" priority="1152" stopIfTrue="1">
      <formula>$B50=""</formula>
    </cfRule>
  </conditionalFormatting>
  <conditionalFormatting sqref="I50">
    <cfRule type="expression" dxfId="3306" priority="1151" stopIfTrue="1">
      <formula>$B50=""</formula>
    </cfRule>
  </conditionalFormatting>
  <conditionalFormatting sqref="I50">
    <cfRule type="expression" dxfId="3305" priority="1150" stopIfTrue="1">
      <formula>$B50=""</formula>
    </cfRule>
  </conditionalFormatting>
  <conditionalFormatting sqref="I38:I44 I46:I51">
    <cfRule type="expression" dxfId="3304" priority="1149" stopIfTrue="1">
      <formula>$B38=""</formula>
    </cfRule>
  </conditionalFormatting>
  <conditionalFormatting sqref="I38:I44 I46:I51">
    <cfRule type="expression" dxfId="3303" priority="1148" stopIfTrue="1">
      <formula>$B38=""</formula>
    </cfRule>
  </conditionalFormatting>
  <conditionalFormatting sqref="I38:I44 I46:I51">
    <cfRule type="expression" dxfId="3302" priority="1147" stopIfTrue="1">
      <formula>$B38=""</formula>
    </cfRule>
  </conditionalFormatting>
  <conditionalFormatting sqref="I38:I44 I46:I51">
    <cfRule type="expression" dxfId="3301" priority="1146" stopIfTrue="1">
      <formula>$B38=""</formula>
    </cfRule>
  </conditionalFormatting>
  <conditionalFormatting sqref="I38:I44 I46:I51">
    <cfRule type="expression" dxfId="3300" priority="1145" stopIfTrue="1">
      <formula>$B38=""</formula>
    </cfRule>
  </conditionalFormatting>
  <conditionalFormatting sqref="I46:I47">
    <cfRule type="expression" dxfId="3299" priority="1144" stopIfTrue="1">
      <formula>$B46=""</formula>
    </cfRule>
  </conditionalFormatting>
  <conditionalFormatting sqref="I46:I47">
    <cfRule type="expression" dxfId="3298" priority="1143" stopIfTrue="1">
      <formula>$B46=""</formula>
    </cfRule>
  </conditionalFormatting>
  <conditionalFormatting sqref="I46:I47">
    <cfRule type="expression" dxfId="3297" priority="1142" stopIfTrue="1">
      <formula>$B46=""</formula>
    </cfRule>
  </conditionalFormatting>
  <conditionalFormatting sqref="I38:I44 I46:I51">
    <cfRule type="expression" dxfId="3296" priority="1141" stopIfTrue="1">
      <formula>$B38=""</formula>
    </cfRule>
  </conditionalFormatting>
  <conditionalFormatting sqref="I38:I44 I46:I51">
    <cfRule type="expression" dxfId="3295" priority="1140" stopIfTrue="1">
      <formula>$B38=""</formula>
    </cfRule>
  </conditionalFormatting>
  <conditionalFormatting sqref="I38:I44 I46:I51">
    <cfRule type="expression" dxfId="3294" priority="1139" stopIfTrue="1">
      <formula>$B38=""</formula>
    </cfRule>
  </conditionalFormatting>
  <conditionalFormatting sqref="I38:I44 I46:I51">
    <cfRule type="expression" dxfId="3293" priority="1138" stopIfTrue="1">
      <formula>$B38=""</formula>
    </cfRule>
  </conditionalFormatting>
  <conditionalFormatting sqref="I38:I44 I46:I51">
    <cfRule type="expression" dxfId="3292" priority="1137" stopIfTrue="1">
      <formula>$B38=""</formula>
    </cfRule>
  </conditionalFormatting>
  <conditionalFormatting sqref="I38:I44 I46:I51">
    <cfRule type="expression" dxfId="3291" priority="1136" stopIfTrue="1">
      <formula>$B38=""</formula>
    </cfRule>
  </conditionalFormatting>
  <conditionalFormatting sqref="I38:I44 I46:I51">
    <cfRule type="expression" dxfId="3290" priority="1135" stopIfTrue="1">
      <formula>$B38=""</formula>
    </cfRule>
  </conditionalFormatting>
  <conditionalFormatting sqref="I38:I44 I46:I51">
    <cfRule type="expression" dxfId="3289" priority="1134" stopIfTrue="1">
      <formula>$B38=""</formula>
    </cfRule>
  </conditionalFormatting>
  <conditionalFormatting sqref="J50:M50">
    <cfRule type="expression" dxfId="3288" priority="1133" stopIfTrue="1">
      <formula>$B50=""</formula>
    </cfRule>
  </conditionalFormatting>
  <conditionalFormatting sqref="J51:M52">
    <cfRule type="expression" dxfId="3287" priority="1132" stopIfTrue="1">
      <formula>$B51=""</formula>
    </cfRule>
  </conditionalFormatting>
  <conditionalFormatting sqref="J50:M50">
    <cfRule type="expression" dxfId="3286" priority="1131" stopIfTrue="1">
      <formula>$B50=""</formula>
    </cfRule>
  </conditionalFormatting>
  <conditionalFormatting sqref="J51:M51">
    <cfRule type="expression" dxfId="3285" priority="1130" stopIfTrue="1">
      <formula>$B51=""</formula>
    </cfRule>
  </conditionalFormatting>
  <conditionalFormatting sqref="I52">
    <cfRule type="expression" dxfId="3284" priority="1129" stopIfTrue="1">
      <formula>$B52=""</formula>
    </cfRule>
  </conditionalFormatting>
  <conditionalFormatting sqref="I52">
    <cfRule type="expression" dxfId="3283" priority="1128" stopIfTrue="1">
      <formula>$B52=""</formula>
    </cfRule>
  </conditionalFormatting>
  <conditionalFormatting sqref="I52">
    <cfRule type="expression" dxfId="3282" priority="1127" stopIfTrue="1">
      <formula>$B52=""</formula>
    </cfRule>
  </conditionalFormatting>
  <conditionalFormatting sqref="D52:H52">
    <cfRule type="expression" dxfId="3281" priority="1126" stopIfTrue="1">
      <formula>$B52=""</formula>
    </cfRule>
  </conditionalFormatting>
  <conditionalFormatting sqref="J52:M52">
    <cfRule type="expression" dxfId="3280" priority="1125" stopIfTrue="1">
      <formula>$B52=""</formula>
    </cfRule>
  </conditionalFormatting>
  <conditionalFormatting sqref="I52">
    <cfRule type="expression" dxfId="3279" priority="1124" stopIfTrue="1">
      <formula>$B52=""</formula>
    </cfRule>
  </conditionalFormatting>
  <conditionalFormatting sqref="I52">
    <cfRule type="expression" dxfId="3278" priority="1123" stopIfTrue="1">
      <formula>$B52=""</formula>
    </cfRule>
  </conditionalFormatting>
  <conditionalFormatting sqref="I52">
    <cfRule type="expression" dxfId="3277" priority="1122" stopIfTrue="1">
      <formula>$B52=""</formula>
    </cfRule>
  </conditionalFormatting>
  <conditionalFormatting sqref="I52">
    <cfRule type="expression" dxfId="3276" priority="1121" stopIfTrue="1">
      <formula>$B52=""</formula>
    </cfRule>
  </conditionalFormatting>
  <conditionalFormatting sqref="I52">
    <cfRule type="expression" dxfId="3275" priority="1120" stopIfTrue="1">
      <formula>$B52=""</formula>
    </cfRule>
  </conditionalFormatting>
  <conditionalFormatting sqref="I52">
    <cfRule type="expression" dxfId="3274" priority="1119" stopIfTrue="1">
      <formula>$B52=""</formula>
    </cfRule>
  </conditionalFormatting>
  <conditionalFormatting sqref="I52">
    <cfRule type="expression" dxfId="3273" priority="1118" stopIfTrue="1">
      <formula>$B52=""</formula>
    </cfRule>
  </conditionalFormatting>
  <conditionalFormatting sqref="I52">
    <cfRule type="expression" dxfId="3272" priority="1117" stopIfTrue="1">
      <formula>$B52=""</formula>
    </cfRule>
  </conditionalFormatting>
  <conditionalFormatting sqref="I52">
    <cfRule type="expression" dxfId="3271" priority="1116" stopIfTrue="1">
      <formula>$B52=""</formula>
    </cfRule>
  </conditionalFormatting>
  <conditionalFormatting sqref="I52">
    <cfRule type="expression" dxfId="3270" priority="1115" stopIfTrue="1">
      <formula>$B52=""</formula>
    </cfRule>
  </conditionalFormatting>
  <conditionalFormatting sqref="I52">
    <cfRule type="expression" dxfId="3269" priority="1114" stopIfTrue="1">
      <formula>$B52=""</formula>
    </cfRule>
  </conditionalFormatting>
  <conditionalFormatting sqref="I52">
    <cfRule type="expression" dxfId="3268" priority="1113" stopIfTrue="1">
      <formula>$B52=""</formula>
    </cfRule>
  </conditionalFormatting>
  <conditionalFormatting sqref="I52">
    <cfRule type="expression" dxfId="3267" priority="1112" stopIfTrue="1">
      <formula>$B52=""</formula>
    </cfRule>
  </conditionalFormatting>
  <conditionalFormatting sqref="I52">
    <cfRule type="expression" dxfId="3266" priority="1111" stopIfTrue="1">
      <formula>$B52=""</formula>
    </cfRule>
  </conditionalFormatting>
  <conditionalFormatting sqref="I52">
    <cfRule type="expression" dxfId="3265" priority="1110" stopIfTrue="1">
      <formula>$B52=""</formula>
    </cfRule>
  </conditionalFormatting>
  <conditionalFormatting sqref="I52">
    <cfRule type="expression" dxfId="3264" priority="1109" stopIfTrue="1">
      <formula>$B52=""</formula>
    </cfRule>
  </conditionalFormatting>
  <conditionalFormatting sqref="I52">
    <cfRule type="expression" dxfId="3263" priority="1108" stopIfTrue="1">
      <formula>$B52=""</formula>
    </cfRule>
  </conditionalFormatting>
  <conditionalFormatting sqref="I52">
    <cfRule type="expression" dxfId="3262" priority="1107" stopIfTrue="1">
      <formula>$B52=""</formula>
    </cfRule>
  </conditionalFormatting>
  <conditionalFormatting sqref="I52">
    <cfRule type="expression" dxfId="3261" priority="1106" stopIfTrue="1">
      <formula>$B52=""</formula>
    </cfRule>
  </conditionalFormatting>
  <conditionalFormatting sqref="I52">
    <cfRule type="expression" dxfId="3260" priority="1105" stopIfTrue="1">
      <formula>$B52=""</formula>
    </cfRule>
  </conditionalFormatting>
  <conditionalFormatting sqref="I52">
    <cfRule type="expression" dxfId="3259" priority="1104" stopIfTrue="1">
      <formula>$B52=""</formula>
    </cfRule>
  </conditionalFormatting>
  <conditionalFormatting sqref="I52">
    <cfRule type="expression" dxfId="3258" priority="1103" stopIfTrue="1">
      <formula>$B52=""</formula>
    </cfRule>
  </conditionalFormatting>
  <conditionalFormatting sqref="I52">
    <cfRule type="expression" dxfId="3257" priority="1102" stopIfTrue="1">
      <formula>$B52=""</formula>
    </cfRule>
  </conditionalFormatting>
  <conditionalFormatting sqref="I52">
    <cfRule type="expression" dxfId="3256" priority="1101" stopIfTrue="1">
      <formula>$B52=""</formula>
    </cfRule>
  </conditionalFormatting>
  <conditionalFormatting sqref="J52:M52">
    <cfRule type="expression" dxfId="3255" priority="1100" stopIfTrue="1">
      <formula>$B52=""</formula>
    </cfRule>
  </conditionalFormatting>
  <conditionalFormatting sqref="D52:M52">
    <cfRule type="expression" dxfId="3254" priority="1099" stopIfTrue="1">
      <formula>$B52=""</formula>
    </cfRule>
  </conditionalFormatting>
  <conditionalFormatting sqref="D52:M52">
    <cfRule type="expression" dxfId="3253" priority="1098" stopIfTrue="1">
      <formula>$B52=""</formula>
    </cfRule>
  </conditionalFormatting>
  <conditionalFormatting sqref="I52">
    <cfRule type="expression" dxfId="3252" priority="1097" stopIfTrue="1">
      <formula>$B52=""</formula>
    </cfRule>
  </conditionalFormatting>
  <conditionalFormatting sqref="D52:H52">
    <cfRule type="expression" dxfId="3251" priority="1096" stopIfTrue="1">
      <formula>$B52=""</formula>
    </cfRule>
  </conditionalFormatting>
  <conditionalFormatting sqref="J52:M52">
    <cfRule type="expression" dxfId="3250" priority="1095" stopIfTrue="1">
      <formula>$B52=""</formula>
    </cfRule>
  </conditionalFormatting>
  <conditionalFormatting sqref="D52:H52">
    <cfRule type="expression" dxfId="3249" priority="1094" stopIfTrue="1">
      <formula>$B52=""</formula>
    </cfRule>
  </conditionalFormatting>
  <conditionalFormatting sqref="J52:M52">
    <cfRule type="expression" dxfId="3248" priority="1093" stopIfTrue="1">
      <formula>$B52=""</formula>
    </cfRule>
  </conditionalFormatting>
  <conditionalFormatting sqref="I52">
    <cfRule type="expression" dxfId="3247" priority="1092" stopIfTrue="1">
      <formula>$B52=""</formula>
    </cfRule>
  </conditionalFormatting>
  <conditionalFormatting sqref="I52">
    <cfRule type="expression" dxfId="3246" priority="1091" stopIfTrue="1">
      <formula>$B52=""</formula>
    </cfRule>
  </conditionalFormatting>
  <conditionalFormatting sqref="I52">
    <cfRule type="expression" dxfId="3245" priority="1090" stopIfTrue="1">
      <formula>$B52=""</formula>
    </cfRule>
  </conditionalFormatting>
  <conditionalFormatting sqref="I52">
    <cfRule type="expression" dxfId="3244" priority="1089" stopIfTrue="1">
      <formula>$B52=""</formula>
    </cfRule>
  </conditionalFormatting>
  <conditionalFormatting sqref="I52">
    <cfRule type="expression" dxfId="3243" priority="1088" stopIfTrue="1">
      <formula>$B52=""</formula>
    </cfRule>
  </conditionalFormatting>
  <conditionalFormatting sqref="I52">
    <cfRule type="expression" dxfId="3242" priority="1087" stopIfTrue="1">
      <formula>$B52=""</formula>
    </cfRule>
  </conditionalFormatting>
  <conditionalFormatting sqref="I52">
    <cfRule type="expression" dxfId="3241" priority="1086" stopIfTrue="1">
      <formula>$B52=""</formula>
    </cfRule>
  </conditionalFormatting>
  <conditionalFormatting sqref="I52">
    <cfRule type="expression" dxfId="3240" priority="1085" stopIfTrue="1">
      <formula>$B52=""</formula>
    </cfRule>
  </conditionalFormatting>
  <conditionalFormatting sqref="I52">
    <cfRule type="expression" dxfId="3239" priority="1084" stopIfTrue="1">
      <formula>$B52=""</formula>
    </cfRule>
  </conditionalFormatting>
  <conditionalFormatting sqref="I52">
    <cfRule type="expression" dxfId="3238" priority="1083" stopIfTrue="1">
      <formula>$B52=""</formula>
    </cfRule>
  </conditionalFormatting>
  <conditionalFormatting sqref="I52">
    <cfRule type="expression" dxfId="3237" priority="1082" stopIfTrue="1">
      <formula>$B52=""</formula>
    </cfRule>
  </conditionalFormatting>
  <conditionalFormatting sqref="I52">
    <cfRule type="expression" dxfId="3236" priority="1081" stopIfTrue="1">
      <formula>$B52=""</formula>
    </cfRule>
  </conditionalFormatting>
  <conditionalFormatting sqref="I52">
    <cfRule type="expression" dxfId="3235" priority="1080" stopIfTrue="1">
      <formula>$B52=""</formula>
    </cfRule>
  </conditionalFormatting>
  <conditionalFormatting sqref="I27:I38">
    <cfRule type="expression" dxfId="3234" priority="1030" stopIfTrue="1">
      <formula>$B27=""</formula>
    </cfRule>
  </conditionalFormatting>
  <conditionalFormatting sqref="I27:I38">
    <cfRule type="expression" dxfId="3233" priority="1029" stopIfTrue="1">
      <formula>$B27=""</formula>
    </cfRule>
  </conditionalFormatting>
  <conditionalFormatting sqref="I27:I38">
    <cfRule type="expression" dxfId="3232" priority="1028" stopIfTrue="1">
      <formula>$B27=""</formula>
    </cfRule>
  </conditionalFormatting>
  <conditionalFormatting sqref="I27:I38">
    <cfRule type="expression" dxfId="3231" priority="1027" stopIfTrue="1">
      <formula>$B27=""</formula>
    </cfRule>
  </conditionalFormatting>
  <conditionalFormatting sqref="I27:I38">
    <cfRule type="expression" dxfId="3230" priority="1026" stopIfTrue="1">
      <formula>$B27=""</formula>
    </cfRule>
  </conditionalFormatting>
  <conditionalFormatting sqref="I27:I38">
    <cfRule type="expression" dxfId="3229" priority="1025" stopIfTrue="1">
      <formula>$B27=""</formula>
    </cfRule>
  </conditionalFormatting>
  <conditionalFormatting sqref="I27:I38">
    <cfRule type="expression" dxfId="3228" priority="1024" stopIfTrue="1">
      <formula>$B27=""</formula>
    </cfRule>
  </conditionalFormatting>
  <conditionalFormatting sqref="I27:I38">
    <cfRule type="expression" dxfId="3227" priority="1023" stopIfTrue="1">
      <formula>$B27=""</formula>
    </cfRule>
  </conditionalFormatting>
  <conditionalFormatting sqref="I27:I38">
    <cfRule type="expression" dxfId="3226" priority="1022" stopIfTrue="1">
      <formula>$B27=""</formula>
    </cfRule>
  </conditionalFormatting>
  <conditionalFormatting sqref="I27:I38">
    <cfRule type="expression" dxfId="3225" priority="1021" stopIfTrue="1">
      <formula>$B27=""</formula>
    </cfRule>
  </conditionalFormatting>
  <conditionalFormatting sqref="I27:I38">
    <cfRule type="expression" dxfId="3224" priority="1020" stopIfTrue="1">
      <formula>$B27=""</formula>
    </cfRule>
  </conditionalFormatting>
  <conditionalFormatting sqref="I27:I38">
    <cfRule type="expression" dxfId="3223" priority="1019" stopIfTrue="1">
      <formula>$B27=""</formula>
    </cfRule>
  </conditionalFormatting>
  <conditionalFormatting sqref="I27:I38">
    <cfRule type="expression" dxfId="3222" priority="1018" stopIfTrue="1">
      <formula>$B27=""</formula>
    </cfRule>
  </conditionalFormatting>
  <conditionalFormatting sqref="I27:I38">
    <cfRule type="expression" dxfId="3221" priority="1017" stopIfTrue="1">
      <formula>$B27=""</formula>
    </cfRule>
  </conditionalFormatting>
  <conditionalFormatting sqref="I27:I38">
    <cfRule type="expression" dxfId="3220" priority="1016" stopIfTrue="1">
      <formula>$B27=""</formula>
    </cfRule>
  </conditionalFormatting>
  <conditionalFormatting sqref="I27:I38">
    <cfRule type="expression" dxfId="3219" priority="1015" stopIfTrue="1">
      <formula>$B27=""</formula>
    </cfRule>
  </conditionalFormatting>
  <conditionalFormatting sqref="I27:I38">
    <cfRule type="expression" dxfId="3218" priority="1014" stopIfTrue="1">
      <formula>$B27=""</formula>
    </cfRule>
  </conditionalFormatting>
  <conditionalFormatting sqref="I27:I38">
    <cfRule type="expression" dxfId="3217" priority="1013" stopIfTrue="1">
      <formula>$B27=""</formula>
    </cfRule>
  </conditionalFormatting>
  <conditionalFormatting sqref="I27:I38">
    <cfRule type="expression" dxfId="3216" priority="1012" stopIfTrue="1">
      <formula>$B27=""</formula>
    </cfRule>
  </conditionalFormatting>
  <conditionalFormatting sqref="I27:I38">
    <cfRule type="expression" dxfId="3215" priority="1011" stopIfTrue="1">
      <formula>$B27=""</formula>
    </cfRule>
  </conditionalFormatting>
  <conditionalFormatting sqref="I27:I38">
    <cfRule type="expression" dxfId="3214" priority="1010" stopIfTrue="1">
      <formula>$B27=""</formula>
    </cfRule>
  </conditionalFormatting>
  <conditionalFormatting sqref="I27:I38">
    <cfRule type="expression" dxfId="3213" priority="1009" stopIfTrue="1">
      <formula>$B27=""</formula>
    </cfRule>
  </conditionalFormatting>
  <conditionalFormatting sqref="I27:I38">
    <cfRule type="expression" dxfId="3212" priority="1008" stopIfTrue="1">
      <formula>$B27=""</formula>
    </cfRule>
  </conditionalFormatting>
  <conditionalFormatting sqref="I27:I38">
    <cfRule type="expression" dxfId="3211" priority="1007" stopIfTrue="1">
      <formula>$B27=""</formula>
    </cfRule>
  </conditionalFormatting>
  <conditionalFormatting sqref="I27:I38">
    <cfRule type="expression" dxfId="3210" priority="1006" stopIfTrue="1">
      <formula>$B27=""</formula>
    </cfRule>
  </conditionalFormatting>
  <conditionalFormatting sqref="I27:I38">
    <cfRule type="expression" dxfId="3209" priority="1005" stopIfTrue="1">
      <formula>$B27=""</formula>
    </cfRule>
  </conditionalFormatting>
  <conditionalFormatting sqref="I27:I38">
    <cfRule type="expression" dxfId="3208" priority="1004" stopIfTrue="1">
      <formula>$B27=""</formula>
    </cfRule>
  </conditionalFormatting>
  <conditionalFormatting sqref="I27:I38">
    <cfRule type="expression" dxfId="3207" priority="1003" stopIfTrue="1">
      <formula>$B27=""</formula>
    </cfRule>
  </conditionalFormatting>
  <conditionalFormatting sqref="I27:I38">
    <cfRule type="expression" dxfId="3206" priority="1002" stopIfTrue="1">
      <formula>$B27=""</formula>
    </cfRule>
  </conditionalFormatting>
  <conditionalFormatting sqref="I27:I38">
    <cfRule type="expression" dxfId="3205" priority="1001" stopIfTrue="1">
      <formula>$B27=""</formula>
    </cfRule>
  </conditionalFormatting>
  <conditionalFormatting sqref="I37:I42">
    <cfRule type="expression" dxfId="3204" priority="1000" stopIfTrue="1">
      <formula>$B37=""</formula>
    </cfRule>
  </conditionalFormatting>
  <conditionalFormatting sqref="I37:I42">
    <cfRule type="expression" dxfId="3203" priority="999" stopIfTrue="1">
      <formula>$B37=""</formula>
    </cfRule>
  </conditionalFormatting>
  <conditionalFormatting sqref="I37:I42">
    <cfRule type="expression" dxfId="3202" priority="998" stopIfTrue="1">
      <formula>$B37=""</formula>
    </cfRule>
  </conditionalFormatting>
  <conditionalFormatting sqref="I37:I42">
    <cfRule type="expression" dxfId="3201" priority="997" stopIfTrue="1">
      <formula>$B37=""</formula>
    </cfRule>
  </conditionalFormatting>
  <conditionalFormatting sqref="I37:I42">
    <cfRule type="expression" dxfId="3200" priority="996" stopIfTrue="1">
      <formula>$B37=""</formula>
    </cfRule>
  </conditionalFormatting>
  <conditionalFormatting sqref="I37:I42">
    <cfRule type="expression" dxfId="3199" priority="995" stopIfTrue="1">
      <formula>$B37=""</formula>
    </cfRule>
  </conditionalFormatting>
  <conditionalFormatting sqref="I37:I42">
    <cfRule type="expression" dxfId="3198" priority="994" stopIfTrue="1">
      <formula>$B37=""</formula>
    </cfRule>
  </conditionalFormatting>
  <conditionalFormatting sqref="I37:I42">
    <cfRule type="expression" dxfId="3197" priority="993" stopIfTrue="1">
      <formula>$B37=""</formula>
    </cfRule>
  </conditionalFormatting>
  <conditionalFormatting sqref="I37:I42">
    <cfRule type="expression" dxfId="3196" priority="992" stopIfTrue="1">
      <formula>$B37=""</formula>
    </cfRule>
  </conditionalFormatting>
  <conditionalFormatting sqref="I37:I42">
    <cfRule type="expression" dxfId="3195" priority="991" stopIfTrue="1">
      <formula>$B37=""</formula>
    </cfRule>
  </conditionalFormatting>
  <conditionalFormatting sqref="I37:I42">
    <cfRule type="expression" dxfId="3194" priority="990" stopIfTrue="1">
      <formula>$B37=""</formula>
    </cfRule>
  </conditionalFormatting>
  <conditionalFormatting sqref="I37:I42">
    <cfRule type="expression" dxfId="3193" priority="989" stopIfTrue="1">
      <formula>$B37=""</formula>
    </cfRule>
  </conditionalFormatting>
  <conditionalFormatting sqref="I37:I42">
    <cfRule type="expression" dxfId="3192" priority="988" stopIfTrue="1">
      <formula>$B37=""</formula>
    </cfRule>
  </conditionalFormatting>
  <conditionalFormatting sqref="I37:I42">
    <cfRule type="expression" dxfId="3191" priority="987" stopIfTrue="1">
      <formula>$B37=""</formula>
    </cfRule>
  </conditionalFormatting>
  <conditionalFormatting sqref="I37:I42">
    <cfRule type="expression" dxfId="3190" priority="986" stopIfTrue="1">
      <formula>$B37=""</formula>
    </cfRule>
  </conditionalFormatting>
  <conditionalFormatting sqref="I37:I42">
    <cfRule type="expression" dxfId="3189" priority="985" stopIfTrue="1">
      <formula>$B37=""</formula>
    </cfRule>
  </conditionalFormatting>
  <conditionalFormatting sqref="I37:I42">
    <cfRule type="expression" dxfId="3188" priority="984" stopIfTrue="1">
      <formula>$B37=""</formula>
    </cfRule>
  </conditionalFormatting>
  <conditionalFormatting sqref="I37:I42">
    <cfRule type="expression" dxfId="3187" priority="983" stopIfTrue="1">
      <formula>$B37=""</formula>
    </cfRule>
  </conditionalFormatting>
  <conditionalFormatting sqref="I37:I42">
    <cfRule type="expression" dxfId="3186" priority="982" stopIfTrue="1">
      <formula>$B37=""</formula>
    </cfRule>
  </conditionalFormatting>
  <conditionalFormatting sqref="I37:I42">
    <cfRule type="expression" dxfId="3185" priority="981" stopIfTrue="1">
      <formula>$B37=""</formula>
    </cfRule>
  </conditionalFormatting>
  <conditionalFormatting sqref="I37:I42">
    <cfRule type="expression" dxfId="3184" priority="980" stopIfTrue="1">
      <formula>$B37=""</formula>
    </cfRule>
  </conditionalFormatting>
  <conditionalFormatting sqref="I37:I42">
    <cfRule type="expression" dxfId="3183" priority="979" stopIfTrue="1">
      <formula>$B37=""</formula>
    </cfRule>
  </conditionalFormatting>
  <conditionalFormatting sqref="I37:I42">
    <cfRule type="expression" dxfId="3182" priority="978" stopIfTrue="1">
      <formula>$B37=""</formula>
    </cfRule>
  </conditionalFormatting>
  <conditionalFormatting sqref="I37:I42">
    <cfRule type="expression" dxfId="3181" priority="977" stopIfTrue="1">
      <formula>$B37=""</formula>
    </cfRule>
  </conditionalFormatting>
  <conditionalFormatting sqref="I37:I42">
    <cfRule type="expression" dxfId="3180" priority="976" stopIfTrue="1">
      <formula>$B37=""</formula>
    </cfRule>
  </conditionalFormatting>
  <conditionalFormatting sqref="I37:I42">
    <cfRule type="expression" dxfId="3179" priority="975" stopIfTrue="1">
      <formula>$B37=""</formula>
    </cfRule>
  </conditionalFormatting>
  <conditionalFormatting sqref="I37:I42">
    <cfRule type="expression" dxfId="3178" priority="974" stopIfTrue="1">
      <formula>$B37=""</formula>
    </cfRule>
  </conditionalFormatting>
  <conditionalFormatting sqref="I37:I42">
    <cfRule type="expression" dxfId="3177" priority="973" stopIfTrue="1">
      <formula>$B37=""</formula>
    </cfRule>
  </conditionalFormatting>
  <conditionalFormatting sqref="I37:I42">
    <cfRule type="expression" dxfId="3176" priority="972" stopIfTrue="1">
      <formula>$B37=""</formula>
    </cfRule>
  </conditionalFormatting>
  <conditionalFormatting sqref="I37:I42">
    <cfRule type="expression" dxfId="3175" priority="971" stopIfTrue="1">
      <formula>$B37=""</formula>
    </cfRule>
  </conditionalFormatting>
  <conditionalFormatting sqref="I37:I42">
    <cfRule type="expression" dxfId="3174" priority="970" stopIfTrue="1">
      <formula>$B37=""</formula>
    </cfRule>
  </conditionalFormatting>
  <conditionalFormatting sqref="I37:I42">
    <cfRule type="expression" dxfId="3173" priority="969" stopIfTrue="1">
      <formula>$B37=""</formula>
    </cfRule>
  </conditionalFormatting>
  <conditionalFormatting sqref="I37:I42">
    <cfRule type="expression" dxfId="3172" priority="968" stopIfTrue="1">
      <formula>$B37=""</formula>
    </cfRule>
  </conditionalFormatting>
  <conditionalFormatting sqref="I37:I42">
    <cfRule type="expression" dxfId="3171" priority="967" stopIfTrue="1">
      <formula>$B37=""</formula>
    </cfRule>
  </conditionalFormatting>
  <conditionalFormatting sqref="I37:I42">
    <cfRule type="expression" dxfId="3170" priority="966" stopIfTrue="1">
      <formula>$B37=""</formula>
    </cfRule>
  </conditionalFormatting>
  <conditionalFormatting sqref="I37:I42">
    <cfRule type="expression" dxfId="3169" priority="965" stopIfTrue="1">
      <formula>$B37=""</formula>
    </cfRule>
  </conditionalFormatting>
  <conditionalFormatting sqref="I37:I42">
    <cfRule type="expression" dxfId="3168" priority="964" stopIfTrue="1">
      <formula>$B37=""</formula>
    </cfRule>
  </conditionalFormatting>
  <conditionalFormatting sqref="I37:I42">
    <cfRule type="expression" dxfId="3167" priority="963" stopIfTrue="1">
      <formula>$B37=""</formula>
    </cfRule>
  </conditionalFormatting>
  <conditionalFormatting sqref="I37:I42">
    <cfRule type="expression" dxfId="3166" priority="962" stopIfTrue="1">
      <formula>$B37=""</formula>
    </cfRule>
  </conditionalFormatting>
  <conditionalFormatting sqref="I37:I42">
    <cfRule type="expression" dxfId="3165" priority="961" stopIfTrue="1">
      <formula>$B37=""</formula>
    </cfRule>
  </conditionalFormatting>
  <conditionalFormatting sqref="I37:I42">
    <cfRule type="expression" dxfId="3164" priority="960" stopIfTrue="1">
      <formula>$B37=""</formula>
    </cfRule>
  </conditionalFormatting>
  <conditionalFormatting sqref="I37:I42">
    <cfRule type="expression" dxfId="3163" priority="959" stopIfTrue="1">
      <formula>$B37=""</formula>
    </cfRule>
  </conditionalFormatting>
  <conditionalFormatting sqref="I37:I42">
    <cfRule type="expression" dxfId="3162" priority="958" stopIfTrue="1">
      <formula>$B37=""</formula>
    </cfRule>
  </conditionalFormatting>
  <conditionalFormatting sqref="I37:I42">
    <cfRule type="expression" dxfId="3161" priority="957" stopIfTrue="1">
      <formula>$B37=""</formula>
    </cfRule>
  </conditionalFormatting>
  <conditionalFormatting sqref="I37:I42">
    <cfRule type="expression" dxfId="3160" priority="956" stopIfTrue="1">
      <formula>$B37=""</formula>
    </cfRule>
  </conditionalFormatting>
  <conditionalFormatting sqref="I37:I42">
    <cfRule type="expression" dxfId="3159" priority="955" stopIfTrue="1">
      <formula>$B37=""</formula>
    </cfRule>
  </conditionalFormatting>
  <conditionalFormatting sqref="I37:I42">
    <cfRule type="expression" dxfId="3158" priority="954" stopIfTrue="1">
      <formula>$B37=""</formula>
    </cfRule>
  </conditionalFormatting>
  <conditionalFormatting sqref="I37:I42">
    <cfRule type="expression" dxfId="3157" priority="953" stopIfTrue="1">
      <formula>$B37=""</formula>
    </cfRule>
  </conditionalFormatting>
  <conditionalFormatting sqref="I37:I42">
    <cfRule type="expression" dxfId="3156" priority="952" stopIfTrue="1">
      <formula>$B37=""</formula>
    </cfRule>
  </conditionalFormatting>
  <conditionalFormatting sqref="I37:I42">
    <cfRule type="expression" dxfId="3155" priority="951" stopIfTrue="1">
      <formula>$B37=""</formula>
    </cfRule>
  </conditionalFormatting>
  <conditionalFormatting sqref="I37:I42">
    <cfRule type="expression" dxfId="3154" priority="950" stopIfTrue="1">
      <formula>$B37=""</formula>
    </cfRule>
  </conditionalFormatting>
  <conditionalFormatting sqref="I37:I42">
    <cfRule type="expression" dxfId="3153" priority="949" stopIfTrue="1">
      <formula>$B37=""</formula>
    </cfRule>
  </conditionalFormatting>
  <conditionalFormatting sqref="I37:I42">
    <cfRule type="expression" dxfId="3152" priority="948" stopIfTrue="1">
      <formula>$B37=""</formula>
    </cfRule>
  </conditionalFormatting>
  <conditionalFormatting sqref="I37:I42">
    <cfRule type="expression" dxfId="3151" priority="947" stopIfTrue="1">
      <formula>$B37=""</formula>
    </cfRule>
  </conditionalFormatting>
  <conditionalFormatting sqref="I37:I42">
    <cfRule type="expression" dxfId="3150" priority="946" stopIfTrue="1">
      <formula>$B37=""</formula>
    </cfRule>
  </conditionalFormatting>
  <conditionalFormatting sqref="I37:I42">
    <cfRule type="expression" dxfId="3149" priority="945" stopIfTrue="1">
      <formula>$B37=""</formula>
    </cfRule>
  </conditionalFormatting>
  <conditionalFormatting sqref="I37:I42">
    <cfRule type="expression" dxfId="3148" priority="944" stopIfTrue="1">
      <formula>$B37=""</formula>
    </cfRule>
  </conditionalFormatting>
  <conditionalFormatting sqref="I52">
    <cfRule type="expression" dxfId="3147" priority="943" stopIfTrue="1">
      <formula>$B52=""</formula>
    </cfRule>
  </conditionalFormatting>
  <conditionalFormatting sqref="I52">
    <cfRule type="expression" dxfId="3146" priority="942" stopIfTrue="1">
      <formula>$B52=""</formula>
    </cfRule>
  </conditionalFormatting>
  <conditionalFormatting sqref="I52">
    <cfRule type="expression" dxfId="3145" priority="941" stopIfTrue="1">
      <formula>$B52=""</formula>
    </cfRule>
  </conditionalFormatting>
  <conditionalFormatting sqref="I52">
    <cfRule type="expression" dxfId="3144" priority="940" stopIfTrue="1">
      <formula>$B52=""</formula>
    </cfRule>
  </conditionalFormatting>
  <conditionalFormatting sqref="I52">
    <cfRule type="expression" dxfId="3143" priority="939" stopIfTrue="1">
      <formula>$B52=""</formula>
    </cfRule>
  </conditionalFormatting>
  <conditionalFormatting sqref="I52">
    <cfRule type="expression" dxfId="3142" priority="938" stopIfTrue="1">
      <formula>$B52=""</formula>
    </cfRule>
  </conditionalFormatting>
  <conditionalFormatting sqref="I52">
    <cfRule type="expression" dxfId="3141" priority="937" stopIfTrue="1">
      <formula>$B52=""</formula>
    </cfRule>
  </conditionalFormatting>
  <conditionalFormatting sqref="I52">
    <cfRule type="expression" dxfId="3140" priority="936" stopIfTrue="1">
      <formula>$B52=""</formula>
    </cfRule>
  </conditionalFormatting>
  <conditionalFormatting sqref="I52">
    <cfRule type="expression" dxfId="3139" priority="935" stopIfTrue="1">
      <formula>$B52=""</formula>
    </cfRule>
  </conditionalFormatting>
  <conditionalFormatting sqref="I52">
    <cfRule type="expression" dxfId="3138" priority="934" stopIfTrue="1">
      <formula>$B52=""</formula>
    </cfRule>
  </conditionalFormatting>
  <conditionalFormatting sqref="I52">
    <cfRule type="expression" dxfId="3137" priority="933" stopIfTrue="1">
      <formula>$B52=""</formula>
    </cfRule>
  </conditionalFormatting>
  <conditionalFormatting sqref="I52">
    <cfRule type="expression" dxfId="3136" priority="932" stopIfTrue="1">
      <formula>$B52=""</formula>
    </cfRule>
  </conditionalFormatting>
  <conditionalFormatting sqref="I52">
    <cfRule type="expression" dxfId="3135" priority="931" stopIfTrue="1">
      <formula>$B52=""</formula>
    </cfRule>
  </conditionalFormatting>
  <conditionalFormatting sqref="I52">
    <cfRule type="expression" dxfId="3134" priority="930" stopIfTrue="1">
      <formula>$B52=""</formula>
    </cfRule>
  </conditionalFormatting>
  <conditionalFormatting sqref="I52">
    <cfRule type="expression" dxfId="3133" priority="929" stopIfTrue="1">
      <formula>$B52=""</formula>
    </cfRule>
  </conditionalFormatting>
  <conditionalFormatting sqref="I52">
    <cfRule type="expression" dxfId="3132" priority="928" stopIfTrue="1">
      <formula>$B52=""</formula>
    </cfRule>
  </conditionalFormatting>
  <conditionalFormatting sqref="I52">
    <cfRule type="expression" dxfId="3131" priority="927" stopIfTrue="1">
      <formula>$B52=""</formula>
    </cfRule>
  </conditionalFormatting>
  <conditionalFormatting sqref="I52">
    <cfRule type="expression" dxfId="3130" priority="926" stopIfTrue="1">
      <formula>$B52=""</formula>
    </cfRule>
  </conditionalFormatting>
  <conditionalFormatting sqref="I52">
    <cfRule type="expression" dxfId="3129" priority="925" stopIfTrue="1">
      <formula>$B52=""</formula>
    </cfRule>
  </conditionalFormatting>
  <conditionalFormatting sqref="I52">
    <cfRule type="expression" dxfId="3128" priority="924" stopIfTrue="1">
      <formula>$B52=""</formula>
    </cfRule>
  </conditionalFormatting>
  <conditionalFormatting sqref="I52">
    <cfRule type="expression" dxfId="3127" priority="923" stopIfTrue="1">
      <formula>$B52=""</formula>
    </cfRule>
  </conditionalFormatting>
  <conditionalFormatting sqref="I52">
    <cfRule type="expression" dxfId="3126" priority="922" stopIfTrue="1">
      <formula>$B52=""</formula>
    </cfRule>
  </conditionalFormatting>
  <conditionalFormatting sqref="I52">
    <cfRule type="expression" dxfId="3125" priority="921" stopIfTrue="1">
      <formula>$B52=""</formula>
    </cfRule>
  </conditionalFormatting>
  <conditionalFormatting sqref="I52">
    <cfRule type="expression" dxfId="3124" priority="920" stopIfTrue="1">
      <formula>$B52=""</formula>
    </cfRule>
  </conditionalFormatting>
  <conditionalFormatting sqref="I52">
    <cfRule type="expression" dxfId="3123" priority="919" stopIfTrue="1">
      <formula>$B52=""</formula>
    </cfRule>
  </conditionalFormatting>
  <conditionalFormatting sqref="I52">
    <cfRule type="expression" dxfId="3122" priority="918" stopIfTrue="1">
      <formula>$B52=""</formula>
    </cfRule>
  </conditionalFormatting>
  <conditionalFormatting sqref="I52">
    <cfRule type="expression" dxfId="3121" priority="917" stopIfTrue="1">
      <formula>$B52=""</formula>
    </cfRule>
  </conditionalFormatting>
  <conditionalFormatting sqref="I52">
    <cfRule type="expression" dxfId="3120" priority="916" stopIfTrue="1">
      <formula>$B52=""</formula>
    </cfRule>
  </conditionalFormatting>
  <conditionalFormatting sqref="I52">
    <cfRule type="expression" dxfId="3119" priority="915" stopIfTrue="1">
      <formula>$B52=""</formula>
    </cfRule>
  </conditionalFormatting>
  <conditionalFormatting sqref="I52">
    <cfRule type="expression" dxfId="3118" priority="914" stopIfTrue="1">
      <formula>$B52=""</formula>
    </cfRule>
  </conditionalFormatting>
  <conditionalFormatting sqref="I52">
    <cfRule type="expression" dxfId="3117" priority="913" stopIfTrue="1">
      <formula>$B52=""</formula>
    </cfRule>
  </conditionalFormatting>
  <conditionalFormatting sqref="I52">
    <cfRule type="expression" dxfId="3116" priority="912" stopIfTrue="1">
      <formula>$B52=""</formula>
    </cfRule>
  </conditionalFormatting>
  <conditionalFormatting sqref="I52">
    <cfRule type="expression" dxfId="3115" priority="911" stopIfTrue="1">
      <formula>$B52=""</formula>
    </cfRule>
  </conditionalFormatting>
  <conditionalFormatting sqref="I52">
    <cfRule type="expression" dxfId="3114" priority="910" stopIfTrue="1">
      <formula>$B52=""</formula>
    </cfRule>
  </conditionalFormatting>
  <conditionalFormatting sqref="I52">
    <cfRule type="expression" dxfId="3113" priority="909" stopIfTrue="1">
      <formula>$B52=""</formula>
    </cfRule>
  </conditionalFormatting>
  <conditionalFormatting sqref="I52">
    <cfRule type="expression" dxfId="3112" priority="908" stopIfTrue="1">
      <formula>$B52=""</formula>
    </cfRule>
  </conditionalFormatting>
  <conditionalFormatting sqref="I52">
    <cfRule type="expression" dxfId="3111" priority="907" stopIfTrue="1">
      <formula>$B52=""</formula>
    </cfRule>
  </conditionalFormatting>
  <conditionalFormatting sqref="I52">
    <cfRule type="expression" dxfId="3110" priority="906" stopIfTrue="1">
      <formula>$B52=""</formula>
    </cfRule>
  </conditionalFormatting>
  <conditionalFormatting sqref="I27:I38">
    <cfRule type="expression" dxfId="3109" priority="878" stopIfTrue="1">
      <formula>$B27=""</formula>
    </cfRule>
  </conditionalFormatting>
  <conditionalFormatting sqref="I27:I38">
    <cfRule type="expression" dxfId="3108" priority="877" stopIfTrue="1">
      <formula>$B27=""</formula>
    </cfRule>
  </conditionalFormatting>
  <conditionalFormatting sqref="I27:I38">
    <cfRule type="expression" dxfId="3107" priority="876" stopIfTrue="1">
      <formula>$B27=""</formula>
    </cfRule>
  </conditionalFormatting>
  <conditionalFormatting sqref="I27:I38">
    <cfRule type="expression" dxfId="3106" priority="875" stopIfTrue="1">
      <formula>$B27=""</formula>
    </cfRule>
  </conditionalFormatting>
  <conditionalFormatting sqref="I27:I38">
    <cfRule type="expression" dxfId="3105" priority="874" stopIfTrue="1">
      <formula>$B27=""</formula>
    </cfRule>
  </conditionalFormatting>
  <conditionalFormatting sqref="I27:I38">
    <cfRule type="expression" dxfId="3104" priority="873" stopIfTrue="1">
      <formula>$B27=""</formula>
    </cfRule>
  </conditionalFormatting>
  <conditionalFormatting sqref="I27:I38">
    <cfRule type="expression" dxfId="3103" priority="872" stopIfTrue="1">
      <formula>$B27=""</formula>
    </cfRule>
  </conditionalFormatting>
  <conditionalFormatting sqref="I27:I38">
    <cfRule type="expression" dxfId="3102" priority="871" stopIfTrue="1">
      <formula>$B27=""</formula>
    </cfRule>
  </conditionalFormatting>
  <conditionalFormatting sqref="I27:I38">
    <cfRule type="expression" dxfId="3101" priority="870" stopIfTrue="1">
      <formula>$B27=""</formula>
    </cfRule>
  </conditionalFormatting>
  <conditionalFormatting sqref="I27:I38">
    <cfRule type="expression" dxfId="3100" priority="869" stopIfTrue="1">
      <formula>$B27=""</formula>
    </cfRule>
  </conditionalFormatting>
  <conditionalFormatting sqref="I27:I38">
    <cfRule type="expression" dxfId="3099" priority="868" stopIfTrue="1">
      <formula>$B27=""</formula>
    </cfRule>
  </conditionalFormatting>
  <conditionalFormatting sqref="I27:I38">
    <cfRule type="expression" dxfId="3098" priority="867" stopIfTrue="1">
      <formula>$B27=""</formula>
    </cfRule>
  </conditionalFormatting>
  <conditionalFormatting sqref="I27:I38">
    <cfRule type="expression" dxfId="3097" priority="866" stopIfTrue="1">
      <formula>$B27=""</formula>
    </cfRule>
  </conditionalFormatting>
  <conditionalFormatting sqref="I27:I38">
    <cfRule type="expression" dxfId="3096" priority="865" stopIfTrue="1">
      <formula>$B27=""</formula>
    </cfRule>
  </conditionalFormatting>
  <conditionalFormatting sqref="I27:I38">
    <cfRule type="expression" dxfId="3095" priority="864" stopIfTrue="1">
      <formula>$B27=""</formula>
    </cfRule>
  </conditionalFormatting>
  <conditionalFormatting sqref="I27:I38">
    <cfRule type="expression" dxfId="3094" priority="863" stopIfTrue="1">
      <formula>$B27=""</formula>
    </cfRule>
  </conditionalFormatting>
  <conditionalFormatting sqref="I27:I38">
    <cfRule type="expression" dxfId="3093" priority="862" stopIfTrue="1">
      <formula>$B27=""</formula>
    </cfRule>
  </conditionalFormatting>
  <conditionalFormatting sqref="I27:I38">
    <cfRule type="expression" dxfId="3092" priority="861" stopIfTrue="1">
      <formula>$B27=""</formula>
    </cfRule>
  </conditionalFormatting>
  <conditionalFormatting sqref="I27:I38">
    <cfRule type="expression" dxfId="3091" priority="860" stopIfTrue="1">
      <formula>$B27=""</formula>
    </cfRule>
  </conditionalFormatting>
  <conditionalFormatting sqref="I27:I38">
    <cfRule type="expression" dxfId="3090" priority="859" stopIfTrue="1">
      <formula>$B27=""</formula>
    </cfRule>
  </conditionalFormatting>
  <conditionalFormatting sqref="I27:I38">
    <cfRule type="expression" dxfId="3089" priority="858" stopIfTrue="1">
      <formula>$B27=""</formula>
    </cfRule>
  </conditionalFormatting>
  <conditionalFormatting sqref="I27:I38">
    <cfRule type="expression" dxfId="3088" priority="857" stopIfTrue="1">
      <formula>$B27=""</formula>
    </cfRule>
  </conditionalFormatting>
  <conditionalFormatting sqref="I27:I38">
    <cfRule type="expression" dxfId="3087" priority="856" stopIfTrue="1">
      <formula>$B27=""</formula>
    </cfRule>
  </conditionalFormatting>
  <conditionalFormatting sqref="I27:I38">
    <cfRule type="expression" dxfId="3086" priority="855" stopIfTrue="1">
      <formula>$B27=""</formula>
    </cfRule>
  </conditionalFormatting>
  <conditionalFormatting sqref="I27:I38">
    <cfRule type="expression" dxfId="3085" priority="854" stopIfTrue="1">
      <formula>$B27=""</formula>
    </cfRule>
  </conditionalFormatting>
  <conditionalFormatting sqref="I27:I38">
    <cfRule type="expression" dxfId="3084" priority="853" stopIfTrue="1">
      <formula>$B27=""</formula>
    </cfRule>
  </conditionalFormatting>
  <conditionalFormatting sqref="I27:I38">
    <cfRule type="expression" dxfId="3083" priority="852" stopIfTrue="1">
      <formula>$B27=""</formula>
    </cfRule>
  </conditionalFormatting>
  <conditionalFormatting sqref="I27:I38">
    <cfRule type="expression" dxfId="3082" priority="851" stopIfTrue="1">
      <formula>$B27=""</formula>
    </cfRule>
  </conditionalFormatting>
  <conditionalFormatting sqref="I27:I38">
    <cfRule type="expression" dxfId="3081" priority="850" stopIfTrue="1">
      <formula>$B27=""</formula>
    </cfRule>
  </conditionalFormatting>
  <conditionalFormatting sqref="I27:I38">
    <cfRule type="expression" dxfId="3080" priority="849" stopIfTrue="1">
      <formula>$B27=""</formula>
    </cfRule>
  </conditionalFormatting>
  <conditionalFormatting sqref="I27:I38">
    <cfRule type="expression" dxfId="3079" priority="848" stopIfTrue="1">
      <formula>$B27=""</formula>
    </cfRule>
  </conditionalFormatting>
  <conditionalFormatting sqref="I27:I38">
    <cfRule type="expression" dxfId="3078" priority="847" stopIfTrue="1">
      <formula>$B27=""</formula>
    </cfRule>
  </conditionalFormatting>
  <conditionalFormatting sqref="I27:I38">
    <cfRule type="expression" dxfId="3077" priority="846" stopIfTrue="1">
      <formula>$B27=""</formula>
    </cfRule>
  </conditionalFormatting>
  <conditionalFormatting sqref="I27:I38">
    <cfRule type="expression" dxfId="3076" priority="845" stopIfTrue="1">
      <formula>$B27=""</formula>
    </cfRule>
  </conditionalFormatting>
  <conditionalFormatting sqref="I27:I38">
    <cfRule type="expression" dxfId="3075" priority="844" stopIfTrue="1">
      <formula>$B27=""</formula>
    </cfRule>
  </conditionalFormatting>
  <conditionalFormatting sqref="I27:I38">
    <cfRule type="expression" dxfId="3074" priority="843" stopIfTrue="1">
      <formula>$B27=""</formula>
    </cfRule>
  </conditionalFormatting>
  <conditionalFormatting sqref="I27:I38">
    <cfRule type="expression" dxfId="3073" priority="842" stopIfTrue="1">
      <formula>$B27=""</formula>
    </cfRule>
  </conditionalFormatting>
  <conditionalFormatting sqref="I27:I38">
    <cfRule type="expression" dxfId="3072" priority="841" stopIfTrue="1">
      <formula>$B27=""</formula>
    </cfRule>
  </conditionalFormatting>
  <conditionalFormatting sqref="I27:I38">
    <cfRule type="expression" dxfId="3071" priority="840" stopIfTrue="1">
      <formula>$B27=""</formula>
    </cfRule>
  </conditionalFormatting>
  <conditionalFormatting sqref="I27:I38">
    <cfRule type="expression" dxfId="3070" priority="839" stopIfTrue="1">
      <formula>$B27=""</formula>
    </cfRule>
  </conditionalFormatting>
  <conditionalFormatting sqref="I27:I38">
    <cfRule type="expression" dxfId="3069" priority="838" stopIfTrue="1">
      <formula>$B27=""</formula>
    </cfRule>
  </conditionalFormatting>
  <conditionalFormatting sqref="I27:I38">
    <cfRule type="expression" dxfId="3068" priority="837" stopIfTrue="1">
      <formula>$B27=""</formula>
    </cfRule>
  </conditionalFormatting>
  <conditionalFormatting sqref="I27:I38">
    <cfRule type="expression" dxfId="3067" priority="836" stopIfTrue="1">
      <formula>$B27=""</formula>
    </cfRule>
  </conditionalFormatting>
  <conditionalFormatting sqref="I27:I38">
    <cfRule type="expression" dxfId="3066" priority="835" stopIfTrue="1">
      <formula>$B27=""</formula>
    </cfRule>
  </conditionalFormatting>
  <conditionalFormatting sqref="I27:I38">
    <cfRule type="expression" dxfId="3065" priority="834" stopIfTrue="1">
      <formula>$B27=""</formula>
    </cfRule>
  </conditionalFormatting>
  <conditionalFormatting sqref="I27:I38">
    <cfRule type="expression" dxfId="3064" priority="833" stopIfTrue="1">
      <formula>$B27=""</formula>
    </cfRule>
  </conditionalFormatting>
  <conditionalFormatting sqref="I27:I38">
    <cfRule type="expression" dxfId="3063" priority="832" stopIfTrue="1">
      <formula>$B27=""</formula>
    </cfRule>
  </conditionalFormatting>
  <conditionalFormatting sqref="I27:I38">
    <cfRule type="expression" dxfId="3062" priority="831" stopIfTrue="1">
      <formula>$B27=""</formula>
    </cfRule>
  </conditionalFormatting>
  <conditionalFormatting sqref="I27:I38">
    <cfRule type="expression" dxfId="3061" priority="830" stopIfTrue="1">
      <formula>$B27=""</formula>
    </cfRule>
  </conditionalFormatting>
  <conditionalFormatting sqref="I27:I38">
    <cfRule type="expression" dxfId="3060" priority="829" stopIfTrue="1">
      <formula>$B27=""</formula>
    </cfRule>
  </conditionalFormatting>
  <conditionalFormatting sqref="I27:I38">
    <cfRule type="expression" dxfId="3059" priority="828" stopIfTrue="1">
      <formula>$B27=""</formula>
    </cfRule>
  </conditionalFormatting>
  <conditionalFormatting sqref="I27:I38">
    <cfRule type="expression" dxfId="3058" priority="827" stopIfTrue="1">
      <formula>$B27=""</formula>
    </cfRule>
  </conditionalFormatting>
  <conditionalFormatting sqref="I27:I38">
    <cfRule type="expression" dxfId="3057" priority="826" stopIfTrue="1">
      <formula>$B27=""</formula>
    </cfRule>
  </conditionalFormatting>
  <conditionalFormatting sqref="I27:I38">
    <cfRule type="expression" dxfId="3056" priority="825" stopIfTrue="1">
      <formula>$B27=""</formula>
    </cfRule>
  </conditionalFormatting>
  <conditionalFormatting sqref="I27:I38">
    <cfRule type="expression" dxfId="3055" priority="824" stopIfTrue="1">
      <formula>$B27=""</formula>
    </cfRule>
  </conditionalFormatting>
  <conditionalFormatting sqref="I27:I38">
    <cfRule type="expression" dxfId="3054" priority="823" stopIfTrue="1">
      <formula>$B27=""</formula>
    </cfRule>
  </conditionalFormatting>
  <conditionalFormatting sqref="I27:I38">
    <cfRule type="expression" dxfId="3053" priority="822" stopIfTrue="1">
      <formula>$B27=""</formula>
    </cfRule>
  </conditionalFormatting>
  <conditionalFormatting sqref="I27:I38">
    <cfRule type="expression" dxfId="3052" priority="821" stopIfTrue="1">
      <formula>$B27=""</formula>
    </cfRule>
  </conditionalFormatting>
  <conditionalFormatting sqref="I27:I38">
    <cfRule type="expression" dxfId="3051" priority="820" stopIfTrue="1">
      <formula>$B27=""</formula>
    </cfRule>
  </conditionalFormatting>
  <conditionalFormatting sqref="I27:I38">
    <cfRule type="expression" dxfId="3050" priority="819" stopIfTrue="1">
      <formula>$B27=""</formula>
    </cfRule>
  </conditionalFormatting>
  <conditionalFormatting sqref="I27:I38">
    <cfRule type="expression" dxfId="3049" priority="818" stopIfTrue="1">
      <formula>$B27=""</formula>
    </cfRule>
  </conditionalFormatting>
  <conditionalFormatting sqref="I27:I38">
    <cfRule type="expression" dxfId="3048" priority="817" stopIfTrue="1">
      <formula>$B27=""</formula>
    </cfRule>
  </conditionalFormatting>
  <conditionalFormatting sqref="I27:I38">
    <cfRule type="expression" dxfId="3047" priority="816" stopIfTrue="1">
      <formula>$B27=""</formula>
    </cfRule>
  </conditionalFormatting>
  <conditionalFormatting sqref="I27:I38">
    <cfRule type="expression" dxfId="3046" priority="815" stopIfTrue="1">
      <formula>$B27=""</formula>
    </cfRule>
  </conditionalFormatting>
  <conditionalFormatting sqref="I27:I38">
    <cfRule type="expression" dxfId="3045" priority="814" stopIfTrue="1">
      <formula>$B27=""</formula>
    </cfRule>
  </conditionalFormatting>
  <conditionalFormatting sqref="I27:I38">
    <cfRule type="expression" dxfId="3044" priority="813" stopIfTrue="1">
      <formula>$B27=""</formula>
    </cfRule>
  </conditionalFormatting>
  <conditionalFormatting sqref="I27:I38">
    <cfRule type="expression" dxfId="3043" priority="812" stopIfTrue="1">
      <formula>$B27=""</formula>
    </cfRule>
  </conditionalFormatting>
  <conditionalFormatting sqref="I27:I38">
    <cfRule type="expression" dxfId="3042" priority="811" stopIfTrue="1">
      <formula>$B27=""</formula>
    </cfRule>
  </conditionalFormatting>
  <conditionalFormatting sqref="I27:I38">
    <cfRule type="expression" dxfId="3041" priority="810" stopIfTrue="1">
      <formula>$B27=""</formula>
    </cfRule>
  </conditionalFormatting>
  <conditionalFormatting sqref="I27:I38">
    <cfRule type="expression" dxfId="3040" priority="809" stopIfTrue="1">
      <formula>$B27=""</formula>
    </cfRule>
  </conditionalFormatting>
  <conditionalFormatting sqref="I27:I38">
    <cfRule type="expression" dxfId="3039" priority="808" stopIfTrue="1">
      <formula>$B27=""</formula>
    </cfRule>
  </conditionalFormatting>
  <conditionalFormatting sqref="I27:I38">
    <cfRule type="expression" dxfId="3038" priority="807" stopIfTrue="1">
      <formula>$B27=""</formula>
    </cfRule>
  </conditionalFormatting>
  <conditionalFormatting sqref="I27:I38">
    <cfRule type="expression" dxfId="3037" priority="806" stopIfTrue="1">
      <formula>$B27=""</formula>
    </cfRule>
  </conditionalFormatting>
  <conditionalFormatting sqref="I27:I38">
    <cfRule type="expression" dxfId="3036" priority="805" stopIfTrue="1">
      <formula>$B27=""</formula>
    </cfRule>
  </conditionalFormatting>
  <conditionalFormatting sqref="I27:I38">
    <cfRule type="expression" dxfId="3035" priority="804" stopIfTrue="1">
      <formula>$B27=""</formula>
    </cfRule>
  </conditionalFormatting>
  <conditionalFormatting sqref="I27:I38">
    <cfRule type="expression" dxfId="3034" priority="803" stopIfTrue="1">
      <formula>$B27=""</formula>
    </cfRule>
  </conditionalFormatting>
  <conditionalFormatting sqref="I27:I38">
    <cfRule type="expression" dxfId="3033" priority="802" stopIfTrue="1">
      <formula>$B27=""</formula>
    </cfRule>
  </conditionalFormatting>
  <conditionalFormatting sqref="I27:I38">
    <cfRule type="expression" dxfId="3032" priority="801" stopIfTrue="1">
      <formula>$B27=""</formula>
    </cfRule>
  </conditionalFormatting>
  <conditionalFormatting sqref="I27:I38">
    <cfRule type="expression" dxfId="3031" priority="800" stopIfTrue="1">
      <formula>$B27=""</formula>
    </cfRule>
  </conditionalFormatting>
  <conditionalFormatting sqref="I27:I38">
    <cfRule type="expression" dxfId="3030" priority="799" stopIfTrue="1">
      <formula>$B27=""</formula>
    </cfRule>
  </conditionalFormatting>
  <conditionalFormatting sqref="I27:I38">
    <cfRule type="expression" dxfId="3029" priority="798" stopIfTrue="1">
      <formula>$B27=""</formula>
    </cfRule>
  </conditionalFormatting>
  <conditionalFormatting sqref="I27:I38">
    <cfRule type="expression" dxfId="3028" priority="797" stopIfTrue="1">
      <formula>$B27=""</formula>
    </cfRule>
  </conditionalFormatting>
  <conditionalFormatting sqref="I27:I38">
    <cfRule type="expression" dxfId="3027" priority="796" stopIfTrue="1">
      <formula>$B27=""</formula>
    </cfRule>
  </conditionalFormatting>
  <conditionalFormatting sqref="I27:I38">
    <cfRule type="expression" dxfId="3026" priority="795" stopIfTrue="1">
      <formula>$B27=""</formula>
    </cfRule>
  </conditionalFormatting>
  <conditionalFormatting sqref="I27:I38">
    <cfRule type="expression" dxfId="3025" priority="794" stopIfTrue="1">
      <formula>$B27=""</formula>
    </cfRule>
  </conditionalFormatting>
  <conditionalFormatting sqref="I27:I38">
    <cfRule type="expression" dxfId="3024" priority="793" stopIfTrue="1">
      <formula>$B27=""</formula>
    </cfRule>
  </conditionalFormatting>
  <conditionalFormatting sqref="I27:I38">
    <cfRule type="expression" dxfId="3023" priority="792" stopIfTrue="1">
      <formula>$B27=""</formula>
    </cfRule>
  </conditionalFormatting>
  <conditionalFormatting sqref="I27:I38">
    <cfRule type="expression" dxfId="3022" priority="791" stopIfTrue="1">
      <formula>$B27=""</formula>
    </cfRule>
  </conditionalFormatting>
  <conditionalFormatting sqref="I27:I38">
    <cfRule type="expression" dxfId="3021" priority="790" stopIfTrue="1">
      <formula>$B27=""</formula>
    </cfRule>
  </conditionalFormatting>
  <conditionalFormatting sqref="I27:I38">
    <cfRule type="expression" dxfId="3020" priority="789" stopIfTrue="1">
      <formula>$B27=""</formula>
    </cfRule>
  </conditionalFormatting>
  <conditionalFormatting sqref="I27:I38">
    <cfRule type="expression" dxfId="3019" priority="788" stopIfTrue="1">
      <formula>$B27=""</formula>
    </cfRule>
  </conditionalFormatting>
  <conditionalFormatting sqref="I27:I38">
    <cfRule type="expression" dxfId="3018" priority="787" stopIfTrue="1">
      <formula>$B27=""</formula>
    </cfRule>
  </conditionalFormatting>
  <conditionalFormatting sqref="I27:I38">
    <cfRule type="expression" dxfId="3017" priority="786" stopIfTrue="1">
      <formula>$B27=""</formula>
    </cfRule>
  </conditionalFormatting>
  <conditionalFormatting sqref="I27:I38">
    <cfRule type="expression" dxfId="3016" priority="785" stopIfTrue="1">
      <formula>$B27=""</formula>
    </cfRule>
  </conditionalFormatting>
  <conditionalFormatting sqref="I27:I38">
    <cfRule type="expression" dxfId="3015" priority="784" stopIfTrue="1">
      <formula>$B27=""</formula>
    </cfRule>
  </conditionalFormatting>
  <conditionalFormatting sqref="I27:I38">
    <cfRule type="expression" dxfId="3014" priority="783" stopIfTrue="1">
      <formula>$B27=""</formula>
    </cfRule>
  </conditionalFormatting>
  <conditionalFormatting sqref="I27:I38">
    <cfRule type="expression" dxfId="3013" priority="782" stopIfTrue="1">
      <formula>$B27=""</formula>
    </cfRule>
  </conditionalFormatting>
  <conditionalFormatting sqref="I27:I38">
    <cfRule type="expression" dxfId="3012" priority="781" stopIfTrue="1">
      <formula>$B27=""</formula>
    </cfRule>
  </conditionalFormatting>
  <conditionalFormatting sqref="I27:I38">
    <cfRule type="expression" dxfId="3011" priority="780" stopIfTrue="1">
      <formula>$B27=""</formula>
    </cfRule>
  </conditionalFormatting>
  <conditionalFormatting sqref="I27:I38">
    <cfRule type="expression" dxfId="3010" priority="779" stopIfTrue="1">
      <formula>$B27=""</formula>
    </cfRule>
  </conditionalFormatting>
  <conditionalFormatting sqref="I27:I38">
    <cfRule type="expression" dxfId="3009" priority="778" stopIfTrue="1">
      <formula>$B27=""</formula>
    </cfRule>
  </conditionalFormatting>
  <conditionalFormatting sqref="I27:I38">
    <cfRule type="expression" dxfId="3008" priority="777" stopIfTrue="1">
      <formula>$B27=""</formula>
    </cfRule>
  </conditionalFormatting>
  <conditionalFormatting sqref="I27:I38">
    <cfRule type="expression" dxfId="3007" priority="776" stopIfTrue="1">
      <formula>$B27=""</formula>
    </cfRule>
  </conditionalFormatting>
  <conditionalFormatting sqref="I27:I38">
    <cfRule type="expression" dxfId="3006" priority="775" stopIfTrue="1">
      <formula>$B27=""</formula>
    </cfRule>
  </conditionalFormatting>
  <conditionalFormatting sqref="I27:I38">
    <cfRule type="expression" dxfId="3005" priority="774" stopIfTrue="1">
      <formula>$B27=""</formula>
    </cfRule>
  </conditionalFormatting>
  <conditionalFormatting sqref="I27:I38">
    <cfRule type="expression" dxfId="3004" priority="773" stopIfTrue="1">
      <formula>$B27=""</formula>
    </cfRule>
  </conditionalFormatting>
  <conditionalFormatting sqref="I27:I38">
    <cfRule type="expression" dxfId="3003" priority="772" stopIfTrue="1">
      <formula>$B27=""</formula>
    </cfRule>
  </conditionalFormatting>
  <conditionalFormatting sqref="I27:I38">
    <cfRule type="expression" dxfId="3002" priority="771" stopIfTrue="1">
      <formula>$B27=""</formula>
    </cfRule>
  </conditionalFormatting>
  <conditionalFormatting sqref="I27:I38">
    <cfRule type="expression" dxfId="3001" priority="770" stopIfTrue="1">
      <formula>$B27=""</formula>
    </cfRule>
  </conditionalFormatting>
  <conditionalFormatting sqref="I27:I38">
    <cfRule type="expression" dxfId="3000" priority="769" stopIfTrue="1">
      <formula>$B27=""</formula>
    </cfRule>
  </conditionalFormatting>
  <conditionalFormatting sqref="I27:I38">
    <cfRule type="expression" dxfId="2999" priority="768" stopIfTrue="1">
      <formula>$B27=""</formula>
    </cfRule>
  </conditionalFormatting>
  <conditionalFormatting sqref="I27:I38">
    <cfRule type="expression" dxfId="2998" priority="767" stopIfTrue="1">
      <formula>$B27=""</formula>
    </cfRule>
  </conditionalFormatting>
  <conditionalFormatting sqref="I27:I38">
    <cfRule type="expression" dxfId="2997" priority="766" stopIfTrue="1">
      <formula>$B27=""</formula>
    </cfRule>
  </conditionalFormatting>
  <conditionalFormatting sqref="I27:I38">
    <cfRule type="expression" dxfId="2996" priority="765" stopIfTrue="1">
      <formula>$B27=""</formula>
    </cfRule>
  </conditionalFormatting>
  <conditionalFormatting sqref="I27:I38">
    <cfRule type="expression" dxfId="2995" priority="764" stopIfTrue="1">
      <formula>$B27=""</formula>
    </cfRule>
  </conditionalFormatting>
  <conditionalFormatting sqref="I27:I38">
    <cfRule type="expression" dxfId="2994" priority="763" stopIfTrue="1">
      <formula>$B27=""</formula>
    </cfRule>
  </conditionalFormatting>
  <conditionalFormatting sqref="I27:I38">
    <cfRule type="expression" dxfId="2993" priority="762" stopIfTrue="1">
      <formula>$B27=""</formula>
    </cfRule>
  </conditionalFormatting>
  <conditionalFormatting sqref="I27:I38">
    <cfRule type="expression" dxfId="2992" priority="761" stopIfTrue="1">
      <formula>$B27=""</formula>
    </cfRule>
  </conditionalFormatting>
  <conditionalFormatting sqref="I27:I38">
    <cfRule type="expression" dxfId="2991" priority="760" stopIfTrue="1">
      <formula>$B27=""</formula>
    </cfRule>
  </conditionalFormatting>
  <conditionalFormatting sqref="I27:I38">
    <cfRule type="expression" dxfId="2990" priority="759" stopIfTrue="1">
      <formula>$B27=""</formula>
    </cfRule>
  </conditionalFormatting>
  <conditionalFormatting sqref="I27:I38">
    <cfRule type="expression" dxfId="2989" priority="758" stopIfTrue="1">
      <formula>$B27=""</formula>
    </cfRule>
  </conditionalFormatting>
  <conditionalFormatting sqref="I27:I38">
    <cfRule type="expression" dxfId="2988" priority="757" stopIfTrue="1">
      <formula>$B27=""</formula>
    </cfRule>
  </conditionalFormatting>
  <conditionalFormatting sqref="I27:I38">
    <cfRule type="expression" dxfId="2987" priority="756" stopIfTrue="1">
      <formula>$B27=""</formula>
    </cfRule>
  </conditionalFormatting>
  <conditionalFormatting sqref="I27:I38">
    <cfRule type="expression" dxfId="2986" priority="755" stopIfTrue="1">
      <formula>$B27=""</formula>
    </cfRule>
  </conditionalFormatting>
  <conditionalFormatting sqref="I27:I38">
    <cfRule type="expression" dxfId="2985" priority="754" stopIfTrue="1">
      <formula>$B27=""</formula>
    </cfRule>
  </conditionalFormatting>
  <conditionalFormatting sqref="I27:I38">
    <cfRule type="expression" dxfId="2984" priority="753" stopIfTrue="1">
      <formula>$B27=""</formula>
    </cfRule>
  </conditionalFormatting>
  <conditionalFormatting sqref="I27:I38">
    <cfRule type="expression" dxfId="2983" priority="752" stopIfTrue="1">
      <formula>$B27=""</formula>
    </cfRule>
  </conditionalFormatting>
  <conditionalFormatting sqref="I27:I38">
    <cfRule type="expression" dxfId="2982" priority="751" stopIfTrue="1">
      <formula>$B27=""</formula>
    </cfRule>
  </conditionalFormatting>
  <conditionalFormatting sqref="I27:I38">
    <cfRule type="expression" dxfId="2981" priority="750" stopIfTrue="1">
      <formula>$B27=""</formula>
    </cfRule>
  </conditionalFormatting>
  <conditionalFormatting sqref="I27:I38">
    <cfRule type="expression" dxfId="2980" priority="749" stopIfTrue="1">
      <formula>$B27=""</formula>
    </cfRule>
  </conditionalFormatting>
  <conditionalFormatting sqref="I27:I38">
    <cfRule type="expression" dxfId="2979" priority="748" stopIfTrue="1">
      <formula>$B27=""</formula>
    </cfRule>
  </conditionalFormatting>
  <conditionalFormatting sqref="I27:I38">
    <cfRule type="expression" dxfId="2978" priority="747" stopIfTrue="1">
      <formula>$B27=""</formula>
    </cfRule>
  </conditionalFormatting>
  <conditionalFormatting sqref="I27:I38">
    <cfRule type="expression" dxfId="2977" priority="746" stopIfTrue="1">
      <formula>$B27=""</formula>
    </cfRule>
  </conditionalFormatting>
  <conditionalFormatting sqref="I27:I38">
    <cfRule type="expression" dxfId="2976" priority="745" stopIfTrue="1">
      <formula>$B27=""</formula>
    </cfRule>
  </conditionalFormatting>
  <conditionalFormatting sqref="I27:I38">
    <cfRule type="expression" dxfId="2975" priority="744" stopIfTrue="1">
      <formula>$B27=""</formula>
    </cfRule>
  </conditionalFormatting>
  <conditionalFormatting sqref="I27:I38">
    <cfRule type="expression" dxfId="2974" priority="743" stopIfTrue="1">
      <formula>$B27=""</formula>
    </cfRule>
  </conditionalFormatting>
  <conditionalFormatting sqref="I27:I38">
    <cfRule type="expression" dxfId="2973" priority="742" stopIfTrue="1">
      <formula>$B27=""</formula>
    </cfRule>
  </conditionalFormatting>
  <conditionalFormatting sqref="I27:I38">
    <cfRule type="expression" dxfId="2972" priority="741" stopIfTrue="1">
      <formula>$B27=""</formula>
    </cfRule>
  </conditionalFormatting>
  <conditionalFormatting sqref="I27:I38">
    <cfRule type="expression" dxfId="2971" priority="740" stopIfTrue="1">
      <formula>$B27=""</formula>
    </cfRule>
  </conditionalFormatting>
  <conditionalFormatting sqref="I27:I38">
    <cfRule type="expression" dxfId="2970" priority="739" stopIfTrue="1">
      <formula>$B27=""</formula>
    </cfRule>
  </conditionalFormatting>
  <conditionalFormatting sqref="I27:I38">
    <cfRule type="expression" dxfId="2969" priority="738" stopIfTrue="1">
      <formula>$B27=""</formula>
    </cfRule>
  </conditionalFormatting>
  <conditionalFormatting sqref="I27:I38">
    <cfRule type="expression" dxfId="2968" priority="737" stopIfTrue="1">
      <formula>$B27=""</formula>
    </cfRule>
  </conditionalFormatting>
  <conditionalFormatting sqref="I27:I38">
    <cfRule type="expression" dxfId="2967" priority="736" stopIfTrue="1">
      <formula>$B27=""</formula>
    </cfRule>
  </conditionalFormatting>
  <conditionalFormatting sqref="I27:I38">
    <cfRule type="expression" dxfId="2966" priority="735" stopIfTrue="1">
      <formula>$B27=""</formula>
    </cfRule>
  </conditionalFormatting>
  <conditionalFormatting sqref="I27:I38">
    <cfRule type="expression" dxfId="2965" priority="734" stopIfTrue="1">
      <formula>$B27=""</formula>
    </cfRule>
  </conditionalFormatting>
  <conditionalFormatting sqref="I27:I38">
    <cfRule type="expression" dxfId="2964" priority="733" stopIfTrue="1">
      <formula>$B27=""</formula>
    </cfRule>
  </conditionalFormatting>
  <conditionalFormatting sqref="I27:I38">
    <cfRule type="expression" dxfId="2963" priority="732" stopIfTrue="1">
      <formula>$B27=""</formula>
    </cfRule>
  </conditionalFormatting>
  <conditionalFormatting sqref="I27:I38">
    <cfRule type="expression" dxfId="2962" priority="731" stopIfTrue="1">
      <formula>$B27=""</formula>
    </cfRule>
  </conditionalFormatting>
  <conditionalFormatting sqref="I27:I38">
    <cfRule type="expression" dxfId="2961" priority="730" stopIfTrue="1">
      <formula>$B27=""</formula>
    </cfRule>
  </conditionalFormatting>
  <conditionalFormatting sqref="I27:I38">
    <cfRule type="expression" dxfId="2960" priority="729" stopIfTrue="1">
      <formula>$B27=""</formula>
    </cfRule>
  </conditionalFormatting>
  <conditionalFormatting sqref="I27:I38">
    <cfRule type="expression" dxfId="2959" priority="728" stopIfTrue="1">
      <formula>$B27=""</formula>
    </cfRule>
  </conditionalFormatting>
  <conditionalFormatting sqref="I27:I38">
    <cfRule type="expression" dxfId="2958" priority="727" stopIfTrue="1">
      <formula>$B27=""</formula>
    </cfRule>
  </conditionalFormatting>
  <conditionalFormatting sqref="I27:I38">
    <cfRule type="expression" dxfId="2957" priority="726" stopIfTrue="1">
      <formula>$B27=""</formula>
    </cfRule>
  </conditionalFormatting>
  <conditionalFormatting sqref="I27:I38">
    <cfRule type="expression" dxfId="2956" priority="725" stopIfTrue="1">
      <formula>$B27=""</formula>
    </cfRule>
  </conditionalFormatting>
  <conditionalFormatting sqref="I27:I38">
    <cfRule type="expression" dxfId="2955" priority="724" stopIfTrue="1">
      <formula>$B27=""</formula>
    </cfRule>
  </conditionalFormatting>
  <conditionalFormatting sqref="I27:I38">
    <cfRule type="expression" dxfId="2954" priority="723" stopIfTrue="1">
      <formula>$B27=""</formula>
    </cfRule>
  </conditionalFormatting>
  <conditionalFormatting sqref="I27:I38">
    <cfRule type="expression" dxfId="2953" priority="722" stopIfTrue="1">
      <formula>$B27=""</formula>
    </cfRule>
  </conditionalFormatting>
  <conditionalFormatting sqref="I27:I38">
    <cfRule type="expression" dxfId="2952" priority="721" stopIfTrue="1">
      <formula>$B27=""</formula>
    </cfRule>
  </conditionalFormatting>
  <conditionalFormatting sqref="I27:I38">
    <cfRule type="expression" dxfId="2951" priority="720" stopIfTrue="1">
      <formula>$B27=""</formula>
    </cfRule>
  </conditionalFormatting>
  <conditionalFormatting sqref="I27:I38">
    <cfRule type="expression" dxfId="2950" priority="719" stopIfTrue="1">
      <formula>$B27=""</formula>
    </cfRule>
  </conditionalFormatting>
  <conditionalFormatting sqref="I27:I38">
    <cfRule type="expression" dxfId="2949" priority="718" stopIfTrue="1">
      <formula>$B27=""</formula>
    </cfRule>
  </conditionalFormatting>
  <conditionalFormatting sqref="I27:I38">
    <cfRule type="expression" dxfId="2948" priority="717" stopIfTrue="1">
      <formula>$B27=""</formula>
    </cfRule>
  </conditionalFormatting>
  <conditionalFormatting sqref="I27:I38">
    <cfRule type="expression" dxfId="2947" priority="716" stopIfTrue="1">
      <formula>$B27=""</formula>
    </cfRule>
  </conditionalFormatting>
  <conditionalFormatting sqref="I27:I38">
    <cfRule type="expression" dxfId="2946" priority="715" stopIfTrue="1">
      <formula>$B27=""</formula>
    </cfRule>
  </conditionalFormatting>
  <conditionalFormatting sqref="I27:I38">
    <cfRule type="expression" dxfId="2945" priority="714" stopIfTrue="1">
      <formula>$B27=""</formula>
    </cfRule>
  </conditionalFormatting>
  <conditionalFormatting sqref="I27:I38">
    <cfRule type="expression" dxfId="2944" priority="713" stopIfTrue="1">
      <formula>$B27=""</formula>
    </cfRule>
  </conditionalFormatting>
  <conditionalFormatting sqref="I27:I38">
    <cfRule type="expression" dxfId="2943" priority="712" stopIfTrue="1">
      <formula>$B27=""</formula>
    </cfRule>
  </conditionalFormatting>
  <conditionalFormatting sqref="I27:I38">
    <cfRule type="expression" dxfId="2942" priority="711" stopIfTrue="1">
      <formula>$B27=""</formula>
    </cfRule>
  </conditionalFormatting>
  <conditionalFormatting sqref="I27:I38">
    <cfRule type="expression" dxfId="2941" priority="710" stopIfTrue="1">
      <formula>$B27=""</formula>
    </cfRule>
  </conditionalFormatting>
  <conditionalFormatting sqref="I27:I38">
    <cfRule type="expression" dxfId="2940" priority="709" stopIfTrue="1">
      <formula>$B27=""</formula>
    </cfRule>
  </conditionalFormatting>
  <conditionalFormatting sqref="I27:I38">
    <cfRule type="expression" dxfId="2939" priority="708" stopIfTrue="1">
      <formula>$B27=""</formula>
    </cfRule>
  </conditionalFormatting>
  <conditionalFormatting sqref="I27:I38">
    <cfRule type="expression" dxfId="2938" priority="707" stopIfTrue="1">
      <formula>$B27=""</formula>
    </cfRule>
  </conditionalFormatting>
  <conditionalFormatting sqref="I27:I38">
    <cfRule type="expression" dxfId="2937" priority="706" stopIfTrue="1">
      <formula>$B27=""</formula>
    </cfRule>
  </conditionalFormatting>
  <conditionalFormatting sqref="I27:I38">
    <cfRule type="expression" dxfId="2936" priority="705" stopIfTrue="1">
      <formula>$B27=""</formula>
    </cfRule>
  </conditionalFormatting>
  <conditionalFormatting sqref="I27:I38">
    <cfRule type="expression" dxfId="2935" priority="704" stopIfTrue="1">
      <formula>$B27=""</formula>
    </cfRule>
  </conditionalFormatting>
  <conditionalFormatting sqref="I27:I38">
    <cfRule type="expression" dxfId="2934" priority="703" stopIfTrue="1">
      <formula>$B27=""</formula>
    </cfRule>
  </conditionalFormatting>
  <conditionalFormatting sqref="I27:I38">
    <cfRule type="expression" dxfId="2933" priority="702" stopIfTrue="1">
      <formula>$B27=""</formula>
    </cfRule>
  </conditionalFormatting>
  <conditionalFormatting sqref="I27:I38">
    <cfRule type="expression" dxfId="2932" priority="701" stopIfTrue="1">
      <formula>$B27=""</formula>
    </cfRule>
  </conditionalFormatting>
  <conditionalFormatting sqref="I27:I38">
    <cfRule type="expression" dxfId="2931" priority="700" stopIfTrue="1">
      <formula>$B27=""</formula>
    </cfRule>
  </conditionalFormatting>
  <conditionalFormatting sqref="I27:I38">
    <cfRule type="expression" dxfId="2930" priority="699" stopIfTrue="1">
      <formula>$B27=""</formula>
    </cfRule>
  </conditionalFormatting>
  <conditionalFormatting sqref="I27:I38">
    <cfRule type="expression" dxfId="2929" priority="698" stopIfTrue="1">
      <formula>$B27=""</formula>
    </cfRule>
  </conditionalFormatting>
  <conditionalFormatting sqref="I27:I38">
    <cfRule type="expression" dxfId="2928" priority="697" stopIfTrue="1">
      <formula>$B27=""</formula>
    </cfRule>
  </conditionalFormatting>
  <conditionalFormatting sqref="I27:I38">
    <cfRule type="expression" dxfId="2927" priority="696" stopIfTrue="1">
      <formula>$B27=""</formula>
    </cfRule>
  </conditionalFormatting>
  <conditionalFormatting sqref="I27:I38">
    <cfRule type="expression" dxfId="2926" priority="695" stopIfTrue="1">
      <formula>$B27=""</formula>
    </cfRule>
  </conditionalFormatting>
  <conditionalFormatting sqref="I27:I38">
    <cfRule type="expression" dxfId="2925" priority="694" stopIfTrue="1">
      <formula>$B27=""</formula>
    </cfRule>
  </conditionalFormatting>
  <conditionalFormatting sqref="I27:I38">
    <cfRule type="expression" dxfId="2924" priority="693" stopIfTrue="1">
      <formula>$B27=""</formula>
    </cfRule>
  </conditionalFormatting>
  <conditionalFormatting sqref="I27:I38">
    <cfRule type="expression" dxfId="2923" priority="692" stopIfTrue="1">
      <formula>$B27=""</formula>
    </cfRule>
  </conditionalFormatting>
  <conditionalFormatting sqref="I27:I38">
    <cfRule type="expression" dxfId="2922" priority="691" stopIfTrue="1">
      <formula>$B27=""</formula>
    </cfRule>
  </conditionalFormatting>
  <conditionalFormatting sqref="I27:I38">
    <cfRule type="expression" dxfId="2921" priority="690" stopIfTrue="1">
      <formula>$B27=""</formula>
    </cfRule>
  </conditionalFormatting>
  <conditionalFormatting sqref="I27:I38">
    <cfRule type="expression" dxfId="2920" priority="689" stopIfTrue="1">
      <formula>$B27=""</formula>
    </cfRule>
  </conditionalFormatting>
  <conditionalFormatting sqref="I27:I38">
    <cfRule type="expression" dxfId="2919" priority="688" stopIfTrue="1">
      <formula>$B27=""</formula>
    </cfRule>
  </conditionalFormatting>
  <conditionalFormatting sqref="I27:I38">
    <cfRule type="expression" dxfId="2918" priority="687" stopIfTrue="1">
      <formula>$B27=""</formula>
    </cfRule>
  </conditionalFormatting>
  <conditionalFormatting sqref="I27:I38">
    <cfRule type="expression" dxfId="2917" priority="686" stopIfTrue="1">
      <formula>$B27=""</formula>
    </cfRule>
  </conditionalFormatting>
  <conditionalFormatting sqref="I27:I38">
    <cfRule type="expression" dxfId="2916" priority="685" stopIfTrue="1">
      <formula>$B27=""</formula>
    </cfRule>
  </conditionalFormatting>
  <conditionalFormatting sqref="I27:I38">
    <cfRule type="expression" dxfId="2915" priority="684" stopIfTrue="1">
      <formula>$B27=""</formula>
    </cfRule>
  </conditionalFormatting>
  <conditionalFormatting sqref="I27:I38">
    <cfRule type="expression" dxfId="2914" priority="683" stopIfTrue="1">
      <formula>$B27=""</formula>
    </cfRule>
  </conditionalFormatting>
  <conditionalFormatting sqref="I27:I38">
    <cfRule type="expression" dxfId="2913" priority="682" stopIfTrue="1">
      <formula>$B27=""</formula>
    </cfRule>
  </conditionalFormatting>
  <conditionalFormatting sqref="I27:I38">
    <cfRule type="expression" dxfId="2912" priority="681" stopIfTrue="1">
      <formula>$B27=""</formula>
    </cfRule>
  </conditionalFormatting>
  <conditionalFormatting sqref="I27:I38">
    <cfRule type="expression" dxfId="2911" priority="680" stopIfTrue="1">
      <formula>$B27=""</formula>
    </cfRule>
  </conditionalFormatting>
  <conditionalFormatting sqref="I27:I38">
    <cfRule type="expression" dxfId="2910" priority="679" stopIfTrue="1">
      <formula>$B27=""</formula>
    </cfRule>
  </conditionalFormatting>
  <conditionalFormatting sqref="I27:I38">
    <cfRule type="expression" dxfId="2909" priority="678" stopIfTrue="1">
      <formula>$B27=""</formula>
    </cfRule>
  </conditionalFormatting>
  <conditionalFormatting sqref="I27:I38">
    <cfRule type="expression" dxfId="2908" priority="677" stopIfTrue="1">
      <formula>$B27=""</formula>
    </cfRule>
  </conditionalFormatting>
  <conditionalFormatting sqref="I27:I38">
    <cfRule type="expression" dxfId="2907" priority="676" stopIfTrue="1">
      <formula>$B27=""</formula>
    </cfRule>
  </conditionalFormatting>
  <conditionalFormatting sqref="I27:I38">
    <cfRule type="expression" dxfId="2906" priority="675" stopIfTrue="1">
      <formula>$B27=""</formula>
    </cfRule>
  </conditionalFormatting>
  <conditionalFormatting sqref="I27:I38">
    <cfRule type="expression" dxfId="2905" priority="674" stopIfTrue="1">
      <formula>$B27=""</formula>
    </cfRule>
  </conditionalFormatting>
  <conditionalFormatting sqref="I39:I42">
    <cfRule type="expression" dxfId="2904" priority="673" stopIfTrue="1">
      <formula>$B39=""</formula>
    </cfRule>
  </conditionalFormatting>
  <conditionalFormatting sqref="I39:I42">
    <cfRule type="expression" dxfId="2903" priority="672" stopIfTrue="1">
      <formula>$B39=""</formula>
    </cfRule>
  </conditionalFormatting>
  <conditionalFormatting sqref="I39:I42">
    <cfRule type="expression" dxfId="2902" priority="671" stopIfTrue="1">
      <formula>$B39=""</formula>
    </cfRule>
  </conditionalFormatting>
  <conditionalFormatting sqref="I39:I42">
    <cfRule type="expression" dxfId="2901" priority="670" stopIfTrue="1">
      <formula>$B39=""</formula>
    </cfRule>
  </conditionalFormatting>
  <conditionalFormatting sqref="I39:I42">
    <cfRule type="expression" dxfId="2900" priority="669" stopIfTrue="1">
      <formula>$B39=""</formula>
    </cfRule>
  </conditionalFormatting>
  <conditionalFormatting sqref="I39:I42">
    <cfRule type="expression" dxfId="2899" priority="668" stopIfTrue="1">
      <formula>$B39=""</formula>
    </cfRule>
  </conditionalFormatting>
  <conditionalFormatting sqref="I39:I42">
    <cfRule type="expression" dxfId="2898" priority="667" stopIfTrue="1">
      <formula>$B39=""</formula>
    </cfRule>
  </conditionalFormatting>
  <conditionalFormatting sqref="I39:I42">
    <cfRule type="expression" dxfId="2897" priority="666" stopIfTrue="1">
      <formula>$B39=""</formula>
    </cfRule>
  </conditionalFormatting>
  <conditionalFormatting sqref="I39:I42">
    <cfRule type="expression" dxfId="2896" priority="665" stopIfTrue="1">
      <formula>$B39=""</formula>
    </cfRule>
  </conditionalFormatting>
  <conditionalFormatting sqref="I39:I42">
    <cfRule type="expression" dxfId="2895" priority="664" stopIfTrue="1">
      <formula>$B39=""</formula>
    </cfRule>
  </conditionalFormatting>
  <conditionalFormatting sqref="I39:I42">
    <cfRule type="expression" dxfId="2894" priority="663" stopIfTrue="1">
      <formula>$B39=""</formula>
    </cfRule>
  </conditionalFormatting>
  <conditionalFormatting sqref="I39:I42">
    <cfRule type="expression" dxfId="2893" priority="662" stopIfTrue="1">
      <formula>$B39=""</formula>
    </cfRule>
  </conditionalFormatting>
  <conditionalFormatting sqref="I39:I42">
    <cfRule type="expression" dxfId="2892" priority="661" stopIfTrue="1">
      <formula>$B39=""</formula>
    </cfRule>
  </conditionalFormatting>
  <conditionalFormatting sqref="I39:I42">
    <cfRule type="expression" dxfId="2891" priority="660" stopIfTrue="1">
      <formula>$B39=""</formula>
    </cfRule>
  </conditionalFormatting>
  <conditionalFormatting sqref="I39:I42">
    <cfRule type="expression" dxfId="2890" priority="659" stopIfTrue="1">
      <formula>$B39=""</formula>
    </cfRule>
  </conditionalFormatting>
  <conditionalFormatting sqref="I39:I42">
    <cfRule type="expression" dxfId="2889" priority="658" stopIfTrue="1">
      <formula>$B39=""</formula>
    </cfRule>
  </conditionalFormatting>
  <conditionalFormatting sqref="I39:I42">
    <cfRule type="expression" dxfId="2888" priority="657" stopIfTrue="1">
      <formula>$B39=""</formula>
    </cfRule>
  </conditionalFormatting>
  <conditionalFormatting sqref="I39:I42">
    <cfRule type="expression" dxfId="2887" priority="656" stopIfTrue="1">
      <formula>$B39=""</formula>
    </cfRule>
  </conditionalFormatting>
  <conditionalFormatting sqref="I39:I42">
    <cfRule type="expression" dxfId="2886" priority="655" stopIfTrue="1">
      <formula>$B39=""</formula>
    </cfRule>
  </conditionalFormatting>
  <conditionalFormatting sqref="I39:I42">
    <cfRule type="expression" dxfId="2885" priority="654" stopIfTrue="1">
      <formula>$B39=""</formula>
    </cfRule>
  </conditionalFormatting>
  <conditionalFormatting sqref="I39:I42">
    <cfRule type="expression" dxfId="2884" priority="653" stopIfTrue="1">
      <formula>$B39=""</formula>
    </cfRule>
  </conditionalFormatting>
  <conditionalFormatting sqref="I39:I42">
    <cfRule type="expression" dxfId="2883" priority="652" stopIfTrue="1">
      <formula>$B39=""</formula>
    </cfRule>
  </conditionalFormatting>
  <conditionalFormatting sqref="I39:I42">
    <cfRule type="expression" dxfId="2882" priority="651" stopIfTrue="1">
      <formula>$B39=""</formula>
    </cfRule>
  </conditionalFormatting>
  <conditionalFormatting sqref="I39:I42">
    <cfRule type="expression" dxfId="2881" priority="650" stopIfTrue="1">
      <formula>$B39=""</formula>
    </cfRule>
  </conditionalFormatting>
  <conditionalFormatting sqref="I39:I42">
    <cfRule type="expression" dxfId="2880" priority="649" stopIfTrue="1">
      <formula>$B39=""</formula>
    </cfRule>
  </conditionalFormatting>
  <conditionalFormatting sqref="I39:I42">
    <cfRule type="expression" dxfId="2879" priority="648" stopIfTrue="1">
      <formula>$B39=""</formula>
    </cfRule>
  </conditionalFormatting>
  <conditionalFormatting sqref="I39:I42">
    <cfRule type="expression" dxfId="2878" priority="647" stopIfTrue="1">
      <formula>$B39=""</formula>
    </cfRule>
  </conditionalFormatting>
  <conditionalFormatting sqref="I39:I42">
    <cfRule type="expression" dxfId="2877" priority="646" stopIfTrue="1">
      <formula>$B39=""</formula>
    </cfRule>
  </conditionalFormatting>
  <conditionalFormatting sqref="I39:I42">
    <cfRule type="expression" dxfId="2876" priority="645" stopIfTrue="1">
      <formula>$B39=""</formula>
    </cfRule>
  </conditionalFormatting>
  <conditionalFormatting sqref="I39:I42">
    <cfRule type="expression" dxfId="2875" priority="644" stopIfTrue="1">
      <formula>$B39=""</formula>
    </cfRule>
  </conditionalFormatting>
  <conditionalFormatting sqref="I39:I42">
    <cfRule type="expression" dxfId="2874" priority="643" stopIfTrue="1">
      <formula>$B39=""</formula>
    </cfRule>
  </conditionalFormatting>
  <conditionalFormatting sqref="I39:I42">
    <cfRule type="expression" dxfId="2873" priority="642" stopIfTrue="1">
      <formula>$B39=""</formula>
    </cfRule>
  </conditionalFormatting>
  <conditionalFormatting sqref="I39:I42">
    <cfRule type="expression" dxfId="2872" priority="641" stopIfTrue="1">
      <formula>$B39=""</formula>
    </cfRule>
  </conditionalFormatting>
  <conditionalFormatting sqref="I39:I42">
    <cfRule type="expression" dxfId="2871" priority="640" stopIfTrue="1">
      <formula>$B39=""</formula>
    </cfRule>
  </conditionalFormatting>
  <conditionalFormatting sqref="I39:I42">
    <cfRule type="expression" dxfId="2870" priority="639" stopIfTrue="1">
      <formula>$B39=""</formula>
    </cfRule>
  </conditionalFormatting>
  <conditionalFormatting sqref="I39:I42">
    <cfRule type="expression" dxfId="2869" priority="638" stopIfTrue="1">
      <formula>$B39=""</formula>
    </cfRule>
  </conditionalFormatting>
  <conditionalFormatting sqref="I39:I42">
    <cfRule type="expression" dxfId="2868" priority="637" stopIfTrue="1">
      <formula>$B39=""</formula>
    </cfRule>
  </conditionalFormatting>
  <conditionalFormatting sqref="I39:I42">
    <cfRule type="expression" dxfId="2867" priority="636" stopIfTrue="1">
      <formula>$B39=""</formula>
    </cfRule>
  </conditionalFormatting>
  <conditionalFormatting sqref="I39:I42">
    <cfRule type="expression" dxfId="2866" priority="635" stopIfTrue="1">
      <formula>$B39=""</formula>
    </cfRule>
  </conditionalFormatting>
  <conditionalFormatting sqref="I39:I42">
    <cfRule type="expression" dxfId="2865" priority="634" stopIfTrue="1">
      <formula>$B39=""</formula>
    </cfRule>
  </conditionalFormatting>
  <conditionalFormatting sqref="I39:I42">
    <cfRule type="expression" dxfId="2864" priority="633" stopIfTrue="1">
      <formula>$B39=""</formula>
    </cfRule>
  </conditionalFormatting>
  <conditionalFormatting sqref="I39:I42">
    <cfRule type="expression" dxfId="2863" priority="632" stopIfTrue="1">
      <formula>$B39=""</formula>
    </cfRule>
  </conditionalFormatting>
  <conditionalFormatting sqref="I39:I42">
    <cfRule type="expression" dxfId="2862" priority="631" stopIfTrue="1">
      <formula>$B39=""</formula>
    </cfRule>
  </conditionalFormatting>
  <conditionalFormatting sqref="I39:I42">
    <cfRule type="expression" dxfId="2861" priority="630" stopIfTrue="1">
      <formula>$B39=""</formula>
    </cfRule>
  </conditionalFormatting>
  <conditionalFormatting sqref="I39:I42">
    <cfRule type="expression" dxfId="2860" priority="629" stopIfTrue="1">
      <formula>$B39=""</formula>
    </cfRule>
  </conditionalFormatting>
  <conditionalFormatting sqref="I39:I42">
    <cfRule type="expression" dxfId="2859" priority="628" stopIfTrue="1">
      <formula>$B39=""</formula>
    </cfRule>
  </conditionalFormatting>
  <conditionalFormatting sqref="I39:I42">
    <cfRule type="expression" dxfId="2858" priority="627" stopIfTrue="1">
      <formula>$B39=""</formula>
    </cfRule>
  </conditionalFormatting>
  <conditionalFormatting sqref="I39:I42">
    <cfRule type="expression" dxfId="2857" priority="626" stopIfTrue="1">
      <formula>$B39=""</formula>
    </cfRule>
  </conditionalFormatting>
  <conditionalFormatting sqref="I39:I42">
    <cfRule type="expression" dxfId="2856" priority="625" stopIfTrue="1">
      <formula>$B39=""</formula>
    </cfRule>
  </conditionalFormatting>
  <conditionalFormatting sqref="I39:I42">
    <cfRule type="expression" dxfId="2855" priority="624" stopIfTrue="1">
      <formula>$B39=""</formula>
    </cfRule>
  </conditionalFormatting>
  <conditionalFormatting sqref="I39:I42">
    <cfRule type="expression" dxfId="2854" priority="623" stopIfTrue="1">
      <formula>$B39=""</formula>
    </cfRule>
  </conditionalFormatting>
  <conditionalFormatting sqref="I39:I42">
    <cfRule type="expression" dxfId="2853" priority="622" stopIfTrue="1">
      <formula>$B39=""</formula>
    </cfRule>
  </conditionalFormatting>
  <conditionalFormatting sqref="I39:I42">
    <cfRule type="expression" dxfId="2852" priority="621" stopIfTrue="1">
      <formula>$B39=""</formula>
    </cfRule>
  </conditionalFormatting>
  <conditionalFormatting sqref="I39:I42">
    <cfRule type="expression" dxfId="2851" priority="620" stopIfTrue="1">
      <formula>$B39=""</formula>
    </cfRule>
  </conditionalFormatting>
  <conditionalFormatting sqref="I39:I42">
    <cfRule type="expression" dxfId="2850" priority="619" stopIfTrue="1">
      <formula>$B39=""</formula>
    </cfRule>
  </conditionalFormatting>
  <conditionalFormatting sqref="I39:I42">
    <cfRule type="expression" dxfId="2849" priority="618" stopIfTrue="1">
      <formula>$B39=""</formula>
    </cfRule>
  </conditionalFormatting>
  <conditionalFormatting sqref="I39:I42">
    <cfRule type="expression" dxfId="2848" priority="617" stopIfTrue="1">
      <formula>$B39=""</formula>
    </cfRule>
  </conditionalFormatting>
  <conditionalFormatting sqref="I39:I42">
    <cfRule type="expression" dxfId="2847" priority="616" stopIfTrue="1">
      <formula>$B39=""</formula>
    </cfRule>
  </conditionalFormatting>
  <conditionalFormatting sqref="I39:I42">
    <cfRule type="expression" dxfId="2846" priority="615" stopIfTrue="1">
      <formula>$B39=""</formula>
    </cfRule>
  </conditionalFormatting>
  <conditionalFormatting sqref="I39:I42">
    <cfRule type="expression" dxfId="2845" priority="614" stopIfTrue="1">
      <formula>$B39=""</formula>
    </cfRule>
  </conditionalFormatting>
  <conditionalFormatting sqref="I39:I42">
    <cfRule type="expression" dxfId="2844" priority="613" stopIfTrue="1">
      <formula>$B39=""</formula>
    </cfRule>
  </conditionalFormatting>
  <conditionalFormatting sqref="I39:I42">
    <cfRule type="expression" dxfId="2843" priority="612" stopIfTrue="1">
      <formula>$B39=""</formula>
    </cfRule>
  </conditionalFormatting>
  <conditionalFormatting sqref="I39:I42">
    <cfRule type="expression" dxfId="2842" priority="611" stopIfTrue="1">
      <formula>$B39=""</formula>
    </cfRule>
  </conditionalFormatting>
  <conditionalFormatting sqref="I39:I42">
    <cfRule type="expression" dxfId="2841" priority="610" stopIfTrue="1">
      <formula>$B39=""</formula>
    </cfRule>
  </conditionalFormatting>
  <conditionalFormatting sqref="I39:I42">
    <cfRule type="expression" dxfId="2840" priority="609" stopIfTrue="1">
      <formula>$B39=""</formula>
    </cfRule>
  </conditionalFormatting>
  <conditionalFormatting sqref="I39:I42">
    <cfRule type="expression" dxfId="2839" priority="608" stopIfTrue="1">
      <formula>$B39=""</formula>
    </cfRule>
  </conditionalFormatting>
  <conditionalFormatting sqref="I39:I42">
    <cfRule type="expression" dxfId="2838" priority="607" stopIfTrue="1">
      <formula>$B39=""</formula>
    </cfRule>
  </conditionalFormatting>
  <conditionalFormatting sqref="I39:I42">
    <cfRule type="expression" dxfId="2837" priority="606" stopIfTrue="1">
      <formula>$B39=""</formula>
    </cfRule>
  </conditionalFormatting>
  <conditionalFormatting sqref="I39:I42">
    <cfRule type="expression" dxfId="2836" priority="605" stopIfTrue="1">
      <formula>$B39=""</formula>
    </cfRule>
  </conditionalFormatting>
  <conditionalFormatting sqref="I39:I42">
    <cfRule type="expression" dxfId="2835" priority="604" stopIfTrue="1">
      <formula>$B39=""</formula>
    </cfRule>
  </conditionalFormatting>
  <conditionalFormatting sqref="I39:I42">
    <cfRule type="expression" dxfId="2834" priority="603" stopIfTrue="1">
      <formula>$B39=""</formula>
    </cfRule>
  </conditionalFormatting>
  <conditionalFormatting sqref="I39:I42">
    <cfRule type="expression" dxfId="2833" priority="602" stopIfTrue="1">
      <formula>$B39=""</formula>
    </cfRule>
  </conditionalFormatting>
  <conditionalFormatting sqref="I39:I42">
    <cfRule type="expression" dxfId="2832" priority="601" stopIfTrue="1">
      <formula>$B39=""</formula>
    </cfRule>
  </conditionalFormatting>
  <conditionalFormatting sqref="I39:I42">
    <cfRule type="expression" dxfId="2831" priority="600" stopIfTrue="1">
      <formula>$B39=""</formula>
    </cfRule>
  </conditionalFormatting>
  <conditionalFormatting sqref="I39:I42">
    <cfRule type="expression" dxfId="2830" priority="599" stopIfTrue="1">
      <formula>$B39=""</formula>
    </cfRule>
  </conditionalFormatting>
  <conditionalFormatting sqref="I39:I42">
    <cfRule type="expression" dxfId="2829" priority="598" stopIfTrue="1">
      <formula>$B39=""</formula>
    </cfRule>
  </conditionalFormatting>
  <conditionalFormatting sqref="I39:I42">
    <cfRule type="expression" dxfId="2828" priority="597" stopIfTrue="1">
      <formula>$B39=""</formula>
    </cfRule>
  </conditionalFormatting>
  <conditionalFormatting sqref="I39:I42">
    <cfRule type="expression" dxfId="2827" priority="596" stopIfTrue="1">
      <formula>$B39=""</formula>
    </cfRule>
  </conditionalFormatting>
  <conditionalFormatting sqref="I39:I42">
    <cfRule type="expression" dxfId="2826" priority="595" stopIfTrue="1">
      <formula>$B39=""</formula>
    </cfRule>
  </conditionalFormatting>
  <conditionalFormatting sqref="I39:I42">
    <cfRule type="expression" dxfId="2825" priority="594" stopIfTrue="1">
      <formula>$B39=""</formula>
    </cfRule>
  </conditionalFormatting>
  <conditionalFormatting sqref="I39:I42">
    <cfRule type="expression" dxfId="2824" priority="593" stopIfTrue="1">
      <formula>$B39=""</formula>
    </cfRule>
  </conditionalFormatting>
  <conditionalFormatting sqref="I39:I42">
    <cfRule type="expression" dxfId="2823" priority="592" stopIfTrue="1">
      <formula>$B39=""</formula>
    </cfRule>
  </conditionalFormatting>
  <conditionalFormatting sqref="I39:I42">
    <cfRule type="expression" dxfId="2822" priority="591" stopIfTrue="1">
      <formula>$B39=""</formula>
    </cfRule>
  </conditionalFormatting>
  <conditionalFormatting sqref="I39:I42">
    <cfRule type="expression" dxfId="2821" priority="590" stopIfTrue="1">
      <formula>$B39=""</formula>
    </cfRule>
  </conditionalFormatting>
  <conditionalFormatting sqref="I39:I42">
    <cfRule type="expression" dxfId="2820" priority="589" stopIfTrue="1">
      <formula>$B39=""</formula>
    </cfRule>
  </conditionalFormatting>
  <conditionalFormatting sqref="I39:I42">
    <cfRule type="expression" dxfId="2819" priority="588" stopIfTrue="1">
      <formula>$B39=""</formula>
    </cfRule>
  </conditionalFormatting>
  <conditionalFormatting sqref="I39:I42">
    <cfRule type="expression" dxfId="2818" priority="587" stopIfTrue="1">
      <formula>$B39=""</formula>
    </cfRule>
  </conditionalFormatting>
  <conditionalFormatting sqref="I39:I42">
    <cfRule type="expression" dxfId="2817" priority="586" stopIfTrue="1">
      <formula>$B39=""</formula>
    </cfRule>
  </conditionalFormatting>
  <conditionalFormatting sqref="I39:I42">
    <cfRule type="expression" dxfId="2816" priority="585" stopIfTrue="1">
      <formula>$B39=""</formula>
    </cfRule>
  </conditionalFormatting>
  <conditionalFormatting sqref="I39:I42">
    <cfRule type="expression" dxfId="2815" priority="584" stopIfTrue="1">
      <formula>$B39=""</formula>
    </cfRule>
  </conditionalFormatting>
  <conditionalFormatting sqref="I39:I42">
    <cfRule type="expression" dxfId="2814" priority="583" stopIfTrue="1">
      <formula>$B39=""</formula>
    </cfRule>
  </conditionalFormatting>
  <conditionalFormatting sqref="I39:I42">
    <cfRule type="expression" dxfId="2813" priority="582" stopIfTrue="1">
      <formula>$B39=""</formula>
    </cfRule>
  </conditionalFormatting>
  <conditionalFormatting sqref="I39:I42">
    <cfRule type="expression" dxfId="2812" priority="581" stopIfTrue="1">
      <formula>$B39=""</formula>
    </cfRule>
  </conditionalFormatting>
  <conditionalFormatting sqref="I39:I42">
    <cfRule type="expression" dxfId="2811" priority="580" stopIfTrue="1">
      <formula>$B39=""</formula>
    </cfRule>
  </conditionalFormatting>
  <conditionalFormatting sqref="I39:I42">
    <cfRule type="expression" dxfId="2810" priority="579" stopIfTrue="1">
      <formula>$B39=""</formula>
    </cfRule>
  </conditionalFormatting>
  <conditionalFormatting sqref="I39:I42">
    <cfRule type="expression" dxfId="2809" priority="578" stopIfTrue="1">
      <formula>$B39=""</formula>
    </cfRule>
  </conditionalFormatting>
  <conditionalFormatting sqref="I39:I42">
    <cfRule type="expression" dxfId="2808" priority="577" stopIfTrue="1">
      <formula>$B39=""</formula>
    </cfRule>
  </conditionalFormatting>
  <conditionalFormatting sqref="I39:I42">
    <cfRule type="expression" dxfId="2807" priority="576" stopIfTrue="1">
      <formula>$B39=""</formula>
    </cfRule>
  </conditionalFormatting>
  <conditionalFormatting sqref="I39:I42">
    <cfRule type="expression" dxfId="2806" priority="575" stopIfTrue="1">
      <formula>$B39=""</formula>
    </cfRule>
  </conditionalFormatting>
  <conditionalFormatting sqref="I39:I42">
    <cfRule type="expression" dxfId="2805" priority="574" stopIfTrue="1">
      <formula>$B39=""</formula>
    </cfRule>
  </conditionalFormatting>
  <conditionalFormatting sqref="I39:I42">
    <cfRule type="expression" dxfId="2804" priority="573" stopIfTrue="1">
      <formula>$B39=""</formula>
    </cfRule>
  </conditionalFormatting>
  <conditionalFormatting sqref="I39:I42">
    <cfRule type="expression" dxfId="2803" priority="572" stopIfTrue="1">
      <formula>$B39=""</formula>
    </cfRule>
  </conditionalFormatting>
  <conditionalFormatting sqref="I39:I42">
    <cfRule type="expression" dxfId="2802" priority="571" stopIfTrue="1">
      <formula>$B39=""</formula>
    </cfRule>
  </conditionalFormatting>
  <conditionalFormatting sqref="I39:I42">
    <cfRule type="expression" dxfId="2801" priority="570" stopIfTrue="1">
      <formula>$B39=""</formula>
    </cfRule>
  </conditionalFormatting>
  <conditionalFormatting sqref="I39:I42">
    <cfRule type="expression" dxfId="2800" priority="569" stopIfTrue="1">
      <formula>$B39=""</formula>
    </cfRule>
  </conditionalFormatting>
  <conditionalFormatting sqref="I39:I42">
    <cfRule type="expression" dxfId="2799" priority="568" stopIfTrue="1">
      <formula>$B39=""</formula>
    </cfRule>
  </conditionalFormatting>
  <conditionalFormatting sqref="I39:I42">
    <cfRule type="expression" dxfId="2798" priority="567" stopIfTrue="1">
      <formula>$B39=""</formula>
    </cfRule>
  </conditionalFormatting>
  <conditionalFormatting sqref="I39:I42">
    <cfRule type="expression" dxfId="2797" priority="566" stopIfTrue="1">
      <formula>$B39=""</formula>
    </cfRule>
  </conditionalFormatting>
  <conditionalFormatting sqref="I39:I42">
    <cfRule type="expression" dxfId="2796" priority="565" stopIfTrue="1">
      <formula>$B39=""</formula>
    </cfRule>
  </conditionalFormatting>
  <conditionalFormatting sqref="I39:I42">
    <cfRule type="expression" dxfId="2795" priority="564" stopIfTrue="1">
      <formula>$B39=""</formula>
    </cfRule>
  </conditionalFormatting>
  <conditionalFormatting sqref="I39:I42">
    <cfRule type="expression" dxfId="2794" priority="563" stopIfTrue="1">
      <formula>$B39=""</formula>
    </cfRule>
  </conditionalFormatting>
  <conditionalFormatting sqref="I39:I42">
    <cfRule type="expression" dxfId="2793" priority="562" stopIfTrue="1">
      <formula>$B39=""</formula>
    </cfRule>
  </conditionalFormatting>
  <conditionalFormatting sqref="I39:I42">
    <cfRule type="expression" dxfId="2792" priority="561" stopIfTrue="1">
      <formula>$B39=""</formula>
    </cfRule>
  </conditionalFormatting>
  <conditionalFormatting sqref="I39:I42">
    <cfRule type="expression" dxfId="2791" priority="560" stopIfTrue="1">
      <formula>$B39=""</formula>
    </cfRule>
  </conditionalFormatting>
  <conditionalFormatting sqref="I39:I42">
    <cfRule type="expression" dxfId="2790" priority="559" stopIfTrue="1">
      <formula>$B39=""</formula>
    </cfRule>
  </conditionalFormatting>
  <conditionalFormatting sqref="I39:I42">
    <cfRule type="expression" dxfId="2789" priority="558" stopIfTrue="1">
      <formula>$B39=""</formula>
    </cfRule>
  </conditionalFormatting>
  <conditionalFormatting sqref="I39:I42">
    <cfRule type="expression" dxfId="2788" priority="557" stopIfTrue="1">
      <formula>$B39=""</formula>
    </cfRule>
  </conditionalFormatting>
  <conditionalFormatting sqref="I39:I42">
    <cfRule type="expression" dxfId="2787" priority="556" stopIfTrue="1">
      <formula>$B39=""</formula>
    </cfRule>
  </conditionalFormatting>
  <conditionalFormatting sqref="I39:I42">
    <cfRule type="expression" dxfId="2786" priority="555" stopIfTrue="1">
      <formula>$B39=""</formula>
    </cfRule>
  </conditionalFormatting>
  <conditionalFormatting sqref="I39:I42">
    <cfRule type="expression" dxfId="2785" priority="554" stopIfTrue="1">
      <formula>$B39=""</formula>
    </cfRule>
  </conditionalFormatting>
  <conditionalFormatting sqref="I39:I42">
    <cfRule type="expression" dxfId="2784" priority="553" stopIfTrue="1">
      <formula>$B39=""</formula>
    </cfRule>
  </conditionalFormatting>
  <conditionalFormatting sqref="I39:I42">
    <cfRule type="expression" dxfId="2783" priority="552" stopIfTrue="1">
      <formula>$B39=""</formula>
    </cfRule>
  </conditionalFormatting>
  <conditionalFormatting sqref="I39:I42">
    <cfRule type="expression" dxfId="2782" priority="551" stopIfTrue="1">
      <formula>$B39=""</formula>
    </cfRule>
  </conditionalFormatting>
  <conditionalFormatting sqref="I39:I42">
    <cfRule type="expression" dxfId="2781" priority="550" stopIfTrue="1">
      <formula>$B39=""</formula>
    </cfRule>
  </conditionalFormatting>
  <conditionalFormatting sqref="I39:I42">
    <cfRule type="expression" dxfId="2780" priority="549" stopIfTrue="1">
      <formula>$B39=""</formula>
    </cfRule>
  </conditionalFormatting>
  <conditionalFormatting sqref="I39:I42">
    <cfRule type="expression" dxfId="2779" priority="548" stopIfTrue="1">
      <formula>$B39=""</formula>
    </cfRule>
  </conditionalFormatting>
  <conditionalFormatting sqref="I39:I42">
    <cfRule type="expression" dxfId="2778" priority="547" stopIfTrue="1">
      <formula>$B39=""</formula>
    </cfRule>
  </conditionalFormatting>
  <conditionalFormatting sqref="I39:I42">
    <cfRule type="expression" dxfId="2777" priority="546" stopIfTrue="1">
      <formula>$B39=""</formula>
    </cfRule>
  </conditionalFormatting>
  <conditionalFormatting sqref="I39:I42">
    <cfRule type="expression" dxfId="2776" priority="545" stopIfTrue="1">
      <formula>$B39=""</formula>
    </cfRule>
  </conditionalFormatting>
  <conditionalFormatting sqref="I39:I42">
    <cfRule type="expression" dxfId="2775" priority="544" stopIfTrue="1">
      <formula>$B39=""</formula>
    </cfRule>
  </conditionalFormatting>
  <conditionalFormatting sqref="I39:I42">
    <cfRule type="expression" dxfId="2774" priority="543" stopIfTrue="1">
      <formula>$B39=""</formula>
    </cfRule>
  </conditionalFormatting>
  <conditionalFormatting sqref="I39:I42">
    <cfRule type="expression" dxfId="2773" priority="542" stopIfTrue="1">
      <formula>$B39=""</formula>
    </cfRule>
  </conditionalFormatting>
  <conditionalFormatting sqref="I39:I42">
    <cfRule type="expression" dxfId="2772" priority="541" stopIfTrue="1">
      <formula>$B39=""</formula>
    </cfRule>
  </conditionalFormatting>
  <conditionalFormatting sqref="I39:I42">
    <cfRule type="expression" dxfId="2771" priority="540" stopIfTrue="1">
      <formula>$B39=""</formula>
    </cfRule>
  </conditionalFormatting>
  <conditionalFormatting sqref="I39:I42">
    <cfRule type="expression" dxfId="2770" priority="539" stopIfTrue="1">
      <formula>$B39=""</formula>
    </cfRule>
  </conditionalFormatting>
  <conditionalFormatting sqref="I39:I42">
    <cfRule type="expression" dxfId="2769" priority="538" stopIfTrue="1">
      <formula>$B39=""</formula>
    </cfRule>
  </conditionalFormatting>
  <conditionalFormatting sqref="I39:I42">
    <cfRule type="expression" dxfId="2768" priority="537" stopIfTrue="1">
      <formula>$B39=""</formula>
    </cfRule>
  </conditionalFormatting>
  <conditionalFormatting sqref="I39:I42">
    <cfRule type="expression" dxfId="2767" priority="536" stopIfTrue="1">
      <formula>$B39=""</formula>
    </cfRule>
  </conditionalFormatting>
  <conditionalFormatting sqref="I39:I42">
    <cfRule type="expression" dxfId="2766" priority="535" stopIfTrue="1">
      <formula>$B39=""</formula>
    </cfRule>
  </conditionalFormatting>
  <conditionalFormatting sqref="I39:I42">
    <cfRule type="expression" dxfId="2765" priority="534" stopIfTrue="1">
      <formula>$B39=""</formula>
    </cfRule>
  </conditionalFormatting>
  <conditionalFormatting sqref="I39:I42">
    <cfRule type="expression" dxfId="2764" priority="533" stopIfTrue="1">
      <formula>$B39=""</formula>
    </cfRule>
  </conditionalFormatting>
  <conditionalFormatting sqref="I39:I42">
    <cfRule type="expression" dxfId="2763" priority="532" stopIfTrue="1">
      <formula>$B39=""</formula>
    </cfRule>
  </conditionalFormatting>
  <conditionalFormatting sqref="I39:I42">
    <cfRule type="expression" dxfId="2762" priority="531" stopIfTrue="1">
      <formula>$B39=""</formula>
    </cfRule>
  </conditionalFormatting>
  <conditionalFormatting sqref="I39:I42">
    <cfRule type="expression" dxfId="2761" priority="530" stopIfTrue="1">
      <formula>$B39=""</formula>
    </cfRule>
  </conditionalFormatting>
  <conditionalFormatting sqref="I39:I42">
    <cfRule type="expression" dxfId="2760" priority="529" stopIfTrue="1">
      <formula>$B39=""</formula>
    </cfRule>
  </conditionalFormatting>
  <conditionalFormatting sqref="I39:I42">
    <cfRule type="expression" dxfId="2759" priority="528" stopIfTrue="1">
      <formula>$B39=""</formula>
    </cfRule>
  </conditionalFormatting>
  <conditionalFormatting sqref="I39:I42">
    <cfRule type="expression" dxfId="2758" priority="527" stopIfTrue="1">
      <formula>$B39=""</formula>
    </cfRule>
  </conditionalFormatting>
  <conditionalFormatting sqref="I39:I42">
    <cfRule type="expression" dxfId="2757" priority="526" stopIfTrue="1">
      <formula>$B39=""</formula>
    </cfRule>
  </conditionalFormatting>
  <conditionalFormatting sqref="I39:I42">
    <cfRule type="expression" dxfId="2756" priority="525" stopIfTrue="1">
      <formula>$B39=""</formula>
    </cfRule>
  </conditionalFormatting>
  <conditionalFormatting sqref="I39:I42">
    <cfRule type="expression" dxfId="2755" priority="524" stopIfTrue="1">
      <formula>$B39=""</formula>
    </cfRule>
  </conditionalFormatting>
  <conditionalFormatting sqref="I39:I42">
    <cfRule type="expression" dxfId="2754" priority="523" stopIfTrue="1">
      <formula>$B39=""</formula>
    </cfRule>
  </conditionalFormatting>
  <conditionalFormatting sqref="I39:I42">
    <cfRule type="expression" dxfId="2753" priority="522" stopIfTrue="1">
      <formula>$B39=""</formula>
    </cfRule>
  </conditionalFormatting>
  <conditionalFormatting sqref="I39:I42">
    <cfRule type="expression" dxfId="2752" priority="521" stopIfTrue="1">
      <formula>$B39=""</formula>
    </cfRule>
  </conditionalFormatting>
  <conditionalFormatting sqref="I39:I42">
    <cfRule type="expression" dxfId="2751" priority="520" stopIfTrue="1">
      <formula>$B39=""</formula>
    </cfRule>
  </conditionalFormatting>
  <conditionalFormatting sqref="I39:I42">
    <cfRule type="expression" dxfId="2750" priority="519" stopIfTrue="1">
      <formula>$B39=""</formula>
    </cfRule>
  </conditionalFormatting>
  <conditionalFormatting sqref="I39:I42">
    <cfRule type="expression" dxfId="2749" priority="518" stopIfTrue="1">
      <formula>$B39=""</formula>
    </cfRule>
  </conditionalFormatting>
  <conditionalFormatting sqref="I39:I42">
    <cfRule type="expression" dxfId="2748" priority="517" stopIfTrue="1">
      <formula>$B39=""</formula>
    </cfRule>
  </conditionalFormatting>
  <conditionalFormatting sqref="I39:I42">
    <cfRule type="expression" dxfId="2747" priority="516" stopIfTrue="1">
      <formula>$B39=""</formula>
    </cfRule>
  </conditionalFormatting>
  <conditionalFormatting sqref="I39:I42">
    <cfRule type="expression" dxfId="2746" priority="515" stopIfTrue="1">
      <formula>$B39=""</formula>
    </cfRule>
  </conditionalFormatting>
  <conditionalFormatting sqref="I39:I42">
    <cfRule type="expression" dxfId="2745" priority="514" stopIfTrue="1">
      <formula>$B39=""</formula>
    </cfRule>
  </conditionalFormatting>
  <conditionalFormatting sqref="I39:I42">
    <cfRule type="expression" dxfId="2744" priority="513" stopIfTrue="1">
      <formula>$B39=""</formula>
    </cfRule>
  </conditionalFormatting>
  <conditionalFormatting sqref="I39:I42">
    <cfRule type="expression" dxfId="2743" priority="512" stopIfTrue="1">
      <formula>$B39=""</formula>
    </cfRule>
  </conditionalFormatting>
  <conditionalFormatting sqref="I39:I42">
    <cfRule type="expression" dxfId="2742" priority="511" stopIfTrue="1">
      <formula>$B39=""</formula>
    </cfRule>
  </conditionalFormatting>
  <conditionalFormatting sqref="I39:I42">
    <cfRule type="expression" dxfId="2741" priority="510" stopIfTrue="1">
      <formula>$B39=""</formula>
    </cfRule>
  </conditionalFormatting>
  <conditionalFormatting sqref="I39:I42">
    <cfRule type="expression" dxfId="2740" priority="509" stopIfTrue="1">
      <formula>$B39=""</formula>
    </cfRule>
  </conditionalFormatting>
  <conditionalFormatting sqref="I39:I42">
    <cfRule type="expression" dxfId="2739" priority="508" stopIfTrue="1">
      <formula>$B39=""</formula>
    </cfRule>
  </conditionalFormatting>
  <conditionalFormatting sqref="I39:I42">
    <cfRule type="expression" dxfId="2738" priority="507" stopIfTrue="1">
      <formula>$B39=""</formula>
    </cfRule>
  </conditionalFormatting>
  <conditionalFormatting sqref="I39:I42">
    <cfRule type="expression" dxfId="2737" priority="506" stopIfTrue="1">
      <formula>$B39=""</formula>
    </cfRule>
  </conditionalFormatting>
  <conditionalFormatting sqref="I39:I42">
    <cfRule type="expression" dxfId="2736" priority="505" stopIfTrue="1">
      <formula>$B39=""</formula>
    </cfRule>
  </conditionalFormatting>
  <conditionalFormatting sqref="I39:I42">
    <cfRule type="expression" dxfId="2735" priority="504" stopIfTrue="1">
      <formula>$B39=""</formula>
    </cfRule>
  </conditionalFormatting>
  <conditionalFormatting sqref="I39:I42">
    <cfRule type="expression" dxfId="2734" priority="503" stopIfTrue="1">
      <formula>$B39=""</formula>
    </cfRule>
  </conditionalFormatting>
  <conditionalFormatting sqref="I39:I42">
    <cfRule type="expression" dxfId="2733" priority="502" stopIfTrue="1">
      <formula>$B39=""</formula>
    </cfRule>
  </conditionalFormatting>
  <conditionalFormatting sqref="I39:I42">
    <cfRule type="expression" dxfId="2732" priority="501" stopIfTrue="1">
      <formula>$B39=""</formula>
    </cfRule>
  </conditionalFormatting>
  <conditionalFormatting sqref="I39:I42">
    <cfRule type="expression" dxfId="2731" priority="500" stopIfTrue="1">
      <formula>$B39=""</formula>
    </cfRule>
  </conditionalFormatting>
  <conditionalFormatting sqref="I39:I42">
    <cfRule type="expression" dxfId="2730" priority="499" stopIfTrue="1">
      <formula>$B39=""</formula>
    </cfRule>
  </conditionalFormatting>
  <conditionalFormatting sqref="I39:I42">
    <cfRule type="expression" dxfId="2729" priority="498" stopIfTrue="1">
      <formula>$B39=""</formula>
    </cfRule>
  </conditionalFormatting>
  <conditionalFormatting sqref="I39:I42">
    <cfRule type="expression" dxfId="2728" priority="497" stopIfTrue="1">
      <formula>$B39=""</formula>
    </cfRule>
  </conditionalFormatting>
  <conditionalFormatting sqref="I39:I42">
    <cfRule type="expression" dxfId="2727" priority="496" stopIfTrue="1">
      <formula>$B39=""</formula>
    </cfRule>
  </conditionalFormatting>
  <conditionalFormatting sqref="I39:I42">
    <cfRule type="expression" dxfId="2726" priority="495" stopIfTrue="1">
      <formula>$B39=""</formula>
    </cfRule>
  </conditionalFormatting>
  <conditionalFormatting sqref="I39:I42">
    <cfRule type="expression" dxfId="2725" priority="494" stopIfTrue="1">
      <formula>$B39=""</formula>
    </cfRule>
  </conditionalFormatting>
  <conditionalFormatting sqref="I39:I42">
    <cfRule type="expression" dxfId="2724" priority="493" stopIfTrue="1">
      <formula>$B39=""</formula>
    </cfRule>
  </conditionalFormatting>
  <conditionalFormatting sqref="I39:I42">
    <cfRule type="expression" dxfId="2723" priority="492" stopIfTrue="1">
      <formula>$B39=""</formula>
    </cfRule>
  </conditionalFormatting>
  <conditionalFormatting sqref="I39:I42">
    <cfRule type="expression" dxfId="2722" priority="491" stopIfTrue="1">
      <formula>$B39=""</formula>
    </cfRule>
  </conditionalFormatting>
  <conditionalFormatting sqref="I39:I42">
    <cfRule type="expression" dxfId="2721" priority="490" stopIfTrue="1">
      <formula>$B39=""</formula>
    </cfRule>
  </conditionalFormatting>
  <conditionalFormatting sqref="I39:I42">
    <cfRule type="expression" dxfId="2720" priority="489" stopIfTrue="1">
      <formula>$B39=""</formula>
    </cfRule>
  </conditionalFormatting>
  <conditionalFormatting sqref="I39:I42">
    <cfRule type="expression" dxfId="2719" priority="488" stopIfTrue="1">
      <formula>$B39=""</formula>
    </cfRule>
  </conditionalFormatting>
  <conditionalFormatting sqref="I39:I42">
    <cfRule type="expression" dxfId="2718" priority="487" stopIfTrue="1">
      <formula>$B39=""</formula>
    </cfRule>
  </conditionalFormatting>
  <conditionalFormatting sqref="I39:I42">
    <cfRule type="expression" dxfId="2717" priority="486" stopIfTrue="1">
      <formula>$B39=""</formula>
    </cfRule>
  </conditionalFormatting>
  <conditionalFormatting sqref="I39:I42">
    <cfRule type="expression" dxfId="2716" priority="485" stopIfTrue="1">
      <formula>$B39=""</formula>
    </cfRule>
  </conditionalFormatting>
  <conditionalFormatting sqref="I39:I42">
    <cfRule type="expression" dxfId="2715" priority="484" stopIfTrue="1">
      <formula>$B39=""</formula>
    </cfRule>
  </conditionalFormatting>
  <conditionalFormatting sqref="I39:I42">
    <cfRule type="expression" dxfId="2714" priority="483" stopIfTrue="1">
      <formula>$B39=""</formula>
    </cfRule>
  </conditionalFormatting>
  <conditionalFormatting sqref="I39:I42">
    <cfRule type="expression" dxfId="2713" priority="482" stopIfTrue="1">
      <formula>$B39=""</formula>
    </cfRule>
  </conditionalFormatting>
  <conditionalFormatting sqref="I39:I42">
    <cfRule type="expression" dxfId="2712" priority="481" stopIfTrue="1">
      <formula>$B39=""</formula>
    </cfRule>
  </conditionalFormatting>
  <conditionalFormatting sqref="I39:I42">
    <cfRule type="expression" dxfId="2711" priority="480" stopIfTrue="1">
      <formula>$B39=""</formula>
    </cfRule>
  </conditionalFormatting>
  <conditionalFormatting sqref="I39:I42">
    <cfRule type="expression" dxfId="2710" priority="479" stopIfTrue="1">
      <formula>$B39=""</formula>
    </cfRule>
  </conditionalFormatting>
  <conditionalFormatting sqref="I39:I42">
    <cfRule type="expression" dxfId="2709" priority="478" stopIfTrue="1">
      <formula>$B39=""</formula>
    </cfRule>
  </conditionalFormatting>
  <conditionalFormatting sqref="I39:I42">
    <cfRule type="expression" dxfId="2708" priority="477" stopIfTrue="1">
      <formula>$B39=""</formula>
    </cfRule>
  </conditionalFormatting>
  <conditionalFormatting sqref="I39:I42">
    <cfRule type="expression" dxfId="2707" priority="476" stopIfTrue="1">
      <formula>$B39=""</formula>
    </cfRule>
  </conditionalFormatting>
  <conditionalFormatting sqref="I39:I42">
    <cfRule type="expression" dxfId="2706" priority="475" stopIfTrue="1">
      <formula>$B39=""</formula>
    </cfRule>
  </conditionalFormatting>
  <conditionalFormatting sqref="I39:I42">
    <cfRule type="expression" dxfId="2705" priority="474" stopIfTrue="1">
      <formula>$B39=""</formula>
    </cfRule>
  </conditionalFormatting>
  <conditionalFormatting sqref="I39:I42">
    <cfRule type="expression" dxfId="2704" priority="473" stopIfTrue="1">
      <formula>$B39=""</formula>
    </cfRule>
  </conditionalFormatting>
  <conditionalFormatting sqref="I39:I42">
    <cfRule type="expression" dxfId="2703" priority="472" stopIfTrue="1">
      <formula>$B39=""</formula>
    </cfRule>
  </conditionalFormatting>
  <conditionalFormatting sqref="I39:I42">
    <cfRule type="expression" dxfId="2702" priority="471" stopIfTrue="1">
      <formula>$B39=""</formula>
    </cfRule>
  </conditionalFormatting>
  <conditionalFormatting sqref="I39:I42">
    <cfRule type="expression" dxfId="2701" priority="470" stopIfTrue="1">
      <formula>$B39=""</formula>
    </cfRule>
  </conditionalFormatting>
  <conditionalFormatting sqref="I39:I42">
    <cfRule type="expression" dxfId="2700" priority="469" stopIfTrue="1">
      <formula>$B39=""</formula>
    </cfRule>
  </conditionalFormatting>
  <conditionalFormatting sqref="I39:I42">
    <cfRule type="expression" dxfId="2699" priority="468" stopIfTrue="1">
      <formula>$B39=""</formula>
    </cfRule>
  </conditionalFormatting>
  <conditionalFormatting sqref="I39:I42">
    <cfRule type="expression" dxfId="2698" priority="467" stopIfTrue="1">
      <formula>$B39=""</formula>
    </cfRule>
  </conditionalFormatting>
  <conditionalFormatting sqref="I39:I42">
    <cfRule type="expression" dxfId="2697" priority="466" stopIfTrue="1">
      <formula>$B39=""</formula>
    </cfRule>
  </conditionalFormatting>
  <conditionalFormatting sqref="I39:I42">
    <cfRule type="expression" dxfId="2696" priority="465" stopIfTrue="1">
      <formula>$B39=""</formula>
    </cfRule>
  </conditionalFormatting>
  <conditionalFormatting sqref="I39:I42">
    <cfRule type="expression" dxfId="2695" priority="464" stopIfTrue="1">
      <formula>$B39=""</formula>
    </cfRule>
  </conditionalFormatting>
  <conditionalFormatting sqref="I39:I42">
    <cfRule type="expression" dxfId="2694" priority="463" stopIfTrue="1">
      <formula>$B39=""</formula>
    </cfRule>
  </conditionalFormatting>
  <conditionalFormatting sqref="I39:I42">
    <cfRule type="expression" dxfId="2693" priority="462" stopIfTrue="1">
      <formula>$B39=""</formula>
    </cfRule>
  </conditionalFormatting>
  <conditionalFormatting sqref="I39:I42">
    <cfRule type="expression" dxfId="2692" priority="461" stopIfTrue="1">
      <formula>$B39=""</formula>
    </cfRule>
  </conditionalFormatting>
  <conditionalFormatting sqref="I39:I42">
    <cfRule type="expression" dxfId="2691" priority="460" stopIfTrue="1">
      <formula>$B39=""</formula>
    </cfRule>
  </conditionalFormatting>
  <conditionalFormatting sqref="I39:I42">
    <cfRule type="expression" dxfId="2690" priority="459" stopIfTrue="1">
      <formula>$B39=""</formula>
    </cfRule>
  </conditionalFormatting>
  <conditionalFormatting sqref="I39:I42">
    <cfRule type="expression" dxfId="2689" priority="458" stopIfTrue="1">
      <formula>$B39=""</formula>
    </cfRule>
  </conditionalFormatting>
  <conditionalFormatting sqref="I39:I42">
    <cfRule type="expression" dxfId="2688" priority="457" stopIfTrue="1">
      <formula>$B39=""</formula>
    </cfRule>
  </conditionalFormatting>
  <conditionalFormatting sqref="I39:I42">
    <cfRule type="expression" dxfId="2687" priority="456" stopIfTrue="1">
      <formula>$B39=""</formula>
    </cfRule>
  </conditionalFormatting>
  <conditionalFormatting sqref="I39:I42">
    <cfRule type="expression" dxfId="2686" priority="455" stopIfTrue="1">
      <formula>$B39=""</formula>
    </cfRule>
  </conditionalFormatting>
  <conditionalFormatting sqref="I39:I42">
    <cfRule type="expression" dxfId="2685" priority="454" stopIfTrue="1">
      <formula>$B39=""</formula>
    </cfRule>
  </conditionalFormatting>
  <conditionalFormatting sqref="I39:I42">
    <cfRule type="expression" dxfId="2684" priority="453" stopIfTrue="1">
      <formula>$B39=""</formula>
    </cfRule>
  </conditionalFormatting>
  <conditionalFormatting sqref="I39:I42">
    <cfRule type="expression" dxfId="2683" priority="452" stopIfTrue="1">
      <formula>$B39=""</formula>
    </cfRule>
  </conditionalFormatting>
  <conditionalFormatting sqref="I39:I42">
    <cfRule type="expression" dxfId="2682" priority="451" stopIfTrue="1">
      <formula>$B39=""</formula>
    </cfRule>
  </conditionalFormatting>
  <conditionalFormatting sqref="I39:I42">
    <cfRule type="expression" dxfId="2681" priority="450" stopIfTrue="1">
      <formula>$B39=""</formula>
    </cfRule>
  </conditionalFormatting>
  <conditionalFormatting sqref="I39:I42">
    <cfRule type="expression" dxfId="2680" priority="449" stopIfTrue="1">
      <formula>$B39=""</formula>
    </cfRule>
  </conditionalFormatting>
  <conditionalFormatting sqref="I39:I42">
    <cfRule type="expression" dxfId="2679" priority="448" stopIfTrue="1">
      <formula>$B39=""</formula>
    </cfRule>
  </conditionalFormatting>
  <conditionalFormatting sqref="I39:I42">
    <cfRule type="expression" dxfId="2678" priority="447" stopIfTrue="1">
      <formula>$B39=""</formula>
    </cfRule>
  </conditionalFormatting>
  <conditionalFormatting sqref="I39:I42">
    <cfRule type="expression" dxfId="2677" priority="446" stopIfTrue="1">
      <formula>$B39=""</formula>
    </cfRule>
  </conditionalFormatting>
  <conditionalFormatting sqref="I39:I42">
    <cfRule type="expression" dxfId="2676" priority="445" stopIfTrue="1">
      <formula>$B39=""</formula>
    </cfRule>
  </conditionalFormatting>
  <conditionalFormatting sqref="I39:I42">
    <cfRule type="expression" dxfId="2675" priority="444" stopIfTrue="1">
      <formula>$B39=""</formula>
    </cfRule>
  </conditionalFormatting>
  <conditionalFormatting sqref="I39:I42">
    <cfRule type="expression" dxfId="2674" priority="443" stopIfTrue="1">
      <formula>$B39=""</formula>
    </cfRule>
  </conditionalFormatting>
  <conditionalFormatting sqref="I39:I42">
    <cfRule type="expression" dxfId="2673" priority="442" stopIfTrue="1">
      <formula>$B39=""</formula>
    </cfRule>
  </conditionalFormatting>
  <conditionalFormatting sqref="I39:I42">
    <cfRule type="expression" dxfId="2672" priority="441" stopIfTrue="1">
      <formula>$B39=""</formula>
    </cfRule>
  </conditionalFormatting>
  <conditionalFormatting sqref="I39:I42">
    <cfRule type="expression" dxfId="2671" priority="440" stopIfTrue="1">
      <formula>$B39=""</formula>
    </cfRule>
  </conditionalFormatting>
  <conditionalFormatting sqref="I39:I42">
    <cfRule type="expression" dxfId="2670" priority="439" stopIfTrue="1">
      <formula>$B39=""</formula>
    </cfRule>
  </conditionalFormatting>
  <conditionalFormatting sqref="I39:I42">
    <cfRule type="expression" dxfId="2669" priority="438" stopIfTrue="1">
      <formula>$B39=""</formula>
    </cfRule>
  </conditionalFormatting>
  <conditionalFormatting sqref="I39:I42">
    <cfRule type="expression" dxfId="2668" priority="437" stopIfTrue="1">
      <formula>$B39=""</formula>
    </cfRule>
  </conditionalFormatting>
  <conditionalFormatting sqref="I39:I42">
    <cfRule type="expression" dxfId="2667" priority="436" stopIfTrue="1">
      <formula>$B39=""</formula>
    </cfRule>
  </conditionalFormatting>
  <conditionalFormatting sqref="I39:I42">
    <cfRule type="expression" dxfId="2666" priority="435" stopIfTrue="1">
      <formula>$B39=""</formula>
    </cfRule>
  </conditionalFormatting>
  <conditionalFormatting sqref="I39:I42">
    <cfRule type="expression" dxfId="2665" priority="434" stopIfTrue="1">
      <formula>$B39=""</formula>
    </cfRule>
  </conditionalFormatting>
  <conditionalFormatting sqref="I39:I42">
    <cfRule type="expression" dxfId="2664" priority="433" stopIfTrue="1">
      <formula>$B39=""</formula>
    </cfRule>
  </conditionalFormatting>
  <conditionalFormatting sqref="I39:I42">
    <cfRule type="expression" dxfId="2663" priority="432" stopIfTrue="1">
      <formula>$B39=""</formula>
    </cfRule>
  </conditionalFormatting>
  <conditionalFormatting sqref="I39:I42">
    <cfRule type="expression" dxfId="2662" priority="431" stopIfTrue="1">
      <formula>$B39=""</formula>
    </cfRule>
  </conditionalFormatting>
  <conditionalFormatting sqref="I39:I42">
    <cfRule type="expression" dxfId="2661" priority="430" stopIfTrue="1">
      <formula>$B39=""</formula>
    </cfRule>
  </conditionalFormatting>
  <conditionalFormatting sqref="I39:I42">
    <cfRule type="expression" dxfId="2660" priority="429" stopIfTrue="1">
      <formula>$B39=""</formula>
    </cfRule>
  </conditionalFormatting>
  <conditionalFormatting sqref="I39:I42">
    <cfRule type="expression" dxfId="2659" priority="428" stopIfTrue="1">
      <formula>$B39=""</formula>
    </cfRule>
  </conditionalFormatting>
  <conditionalFormatting sqref="I39:I42">
    <cfRule type="expression" dxfId="2658" priority="427" stopIfTrue="1">
      <formula>$B39=""</formula>
    </cfRule>
  </conditionalFormatting>
  <conditionalFormatting sqref="I39:I42">
    <cfRule type="expression" dxfId="2657" priority="426" stopIfTrue="1">
      <formula>$B39=""</formula>
    </cfRule>
  </conditionalFormatting>
  <conditionalFormatting sqref="I39:I42">
    <cfRule type="expression" dxfId="2656" priority="425" stopIfTrue="1">
      <formula>$B39=""</formula>
    </cfRule>
  </conditionalFormatting>
  <conditionalFormatting sqref="I39:I42">
    <cfRule type="expression" dxfId="2655" priority="424" stopIfTrue="1">
      <formula>$B39=""</formula>
    </cfRule>
  </conditionalFormatting>
  <conditionalFormatting sqref="I39:I42">
    <cfRule type="expression" dxfId="2654" priority="423" stopIfTrue="1">
      <formula>$B39=""</formula>
    </cfRule>
  </conditionalFormatting>
  <conditionalFormatting sqref="I39:I42">
    <cfRule type="expression" dxfId="2653" priority="422" stopIfTrue="1">
      <formula>$B39=""</formula>
    </cfRule>
  </conditionalFormatting>
  <conditionalFormatting sqref="I39:I42">
    <cfRule type="expression" dxfId="2652" priority="421" stopIfTrue="1">
      <formula>$B39=""</formula>
    </cfRule>
  </conditionalFormatting>
  <conditionalFormatting sqref="I39:I42">
    <cfRule type="expression" dxfId="2651" priority="420" stopIfTrue="1">
      <formula>$B39=""</formula>
    </cfRule>
  </conditionalFormatting>
  <conditionalFormatting sqref="I39:I42">
    <cfRule type="expression" dxfId="2650" priority="419" stopIfTrue="1">
      <formula>$B39=""</formula>
    </cfRule>
  </conditionalFormatting>
  <conditionalFormatting sqref="I39:I42">
    <cfRule type="expression" dxfId="2649" priority="418" stopIfTrue="1">
      <formula>$B39=""</formula>
    </cfRule>
  </conditionalFormatting>
  <conditionalFormatting sqref="I39:I42">
    <cfRule type="expression" dxfId="2648" priority="417" stopIfTrue="1">
      <formula>$B39=""</formula>
    </cfRule>
  </conditionalFormatting>
  <conditionalFormatting sqref="I39:I42">
    <cfRule type="expression" dxfId="2647" priority="416" stopIfTrue="1">
      <formula>$B39=""</formula>
    </cfRule>
  </conditionalFormatting>
  <conditionalFormatting sqref="I39:I42">
    <cfRule type="expression" dxfId="2646" priority="415" stopIfTrue="1">
      <formula>$B39=""</formula>
    </cfRule>
  </conditionalFormatting>
  <conditionalFormatting sqref="I39:I42">
    <cfRule type="expression" dxfId="2645" priority="414" stopIfTrue="1">
      <formula>$B39=""</formula>
    </cfRule>
  </conditionalFormatting>
  <conditionalFormatting sqref="I39:I42">
    <cfRule type="expression" dxfId="2644" priority="413" stopIfTrue="1">
      <formula>$B39=""</formula>
    </cfRule>
  </conditionalFormatting>
  <conditionalFormatting sqref="I39:I42">
    <cfRule type="expression" dxfId="2643" priority="412" stopIfTrue="1">
      <formula>$B39=""</formula>
    </cfRule>
  </conditionalFormatting>
  <conditionalFormatting sqref="I39:I42">
    <cfRule type="expression" dxfId="2642" priority="411" stopIfTrue="1">
      <formula>$B39=""</formula>
    </cfRule>
  </conditionalFormatting>
  <conditionalFormatting sqref="I39:I42">
    <cfRule type="expression" dxfId="2641" priority="410" stopIfTrue="1">
      <formula>$B39=""</formula>
    </cfRule>
  </conditionalFormatting>
  <conditionalFormatting sqref="I39:I42">
    <cfRule type="expression" dxfId="2640" priority="409" stopIfTrue="1">
      <formula>$B39=""</formula>
    </cfRule>
  </conditionalFormatting>
  <conditionalFormatting sqref="I39:I42">
    <cfRule type="expression" dxfId="2639" priority="408" stopIfTrue="1">
      <formula>$B39=""</formula>
    </cfRule>
  </conditionalFormatting>
  <conditionalFormatting sqref="I39:I42">
    <cfRule type="expression" dxfId="2638" priority="407" stopIfTrue="1">
      <formula>$B39=""</formula>
    </cfRule>
  </conditionalFormatting>
  <conditionalFormatting sqref="I39:I42">
    <cfRule type="expression" dxfId="2637" priority="406" stopIfTrue="1">
      <formula>$B39=""</formula>
    </cfRule>
  </conditionalFormatting>
  <conditionalFormatting sqref="I39:I42">
    <cfRule type="expression" dxfId="2636" priority="405" stopIfTrue="1">
      <formula>$B39=""</formula>
    </cfRule>
  </conditionalFormatting>
  <conditionalFormatting sqref="I39:I42">
    <cfRule type="expression" dxfId="2635" priority="404" stopIfTrue="1">
      <formula>$B39=""</formula>
    </cfRule>
  </conditionalFormatting>
  <conditionalFormatting sqref="I39:I42">
    <cfRule type="expression" dxfId="2634" priority="403" stopIfTrue="1">
      <formula>$B39=""</formula>
    </cfRule>
  </conditionalFormatting>
  <conditionalFormatting sqref="I39:I42">
    <cfRule type="expression" dxfId="2633" priority="402" stopIfTrue="1">
      <formula>$B39=""</formula>
    </cfRule>
  </conditionalFormatting>
  <conditionalFormatting sqref="I39:I42">
    <cfRule type="expression" dxfId="2632" priority="401" stopIfTrue="1">
      <formula>$B39=""</formula>
    </cfRule>
  </conditionalFormatting>
  <conditionalFormatting sqref="I39:I42">
    <cfRule type="expression" dxfId="2631" priority="400" stopIfTrue="1">
      <formula>$B39=""</formula>
    </cfRule>
  </conditionalFormatting>
  <conditionalFormatting sqref="I39:I42">
    <cfRule type="expression" dxfId="2630" priority="399" stopIfTrue="1">
      <formula>$B39=""</formula>
    </cfRule>
  </conditionalFormatting>
  <conditionalFormatting sqref="I39:I42">
    <cfRule type="expression" dxfId="2629" priority="398" stopIfTrue="1">
      <formula>$B39=""</formula>
    </cfRule>
  </conditionalFormatting>
  <conditionalFormatting sqref="I39:I42">
    <cfRule type="expression" dxfId="2628" priority="397" stopIfTrue="1">
      <formula>$B39=""</formula>
    </cfRule>
  </conditionalFormatting>
  <conditionalFormatting sqref="I39:I42">
    <cfRule type="expression" dxfId="2627" priority="396" stopIfTrue="1">
      <formula>$B39=""</formula>
    </cfRule>
  </conditionalFormatting>
  <conditionalFormatting sqref="I39:I42">
    <cfRule type="expression" dxfId="2626" priority="395" stopIfTrue="1">
      <formula>$B39=""</formula>
    </cfRule>
  </conditionalFormatting>
  <conditionalFormatting sqref="I39:I42">
    <cfRule type="expression" dxfId="2625" priority="394" stopIfTrue="1">
      <formula>$B39=""</formula>
    </cfRule>
  </conditionalFormatting>
  <conditionalFormatting sqref="I39:I42">
    <cfRule type="expression" dxfId="2624" priority="393" stopIfTrue="1">
      <formula>$B39=""</formula>
    </cfRule>
  </conditionalFormatting>
  <conditionalFormatting sqref="I39:I42">
    <cfRule type="expression" dxfId="2623" priority="392" stopIfTrue="1">
      <formula>$B39=""</formula>
    </cfRule>
  </conditionalFormatting>
  <conditionalFormatting sqref="I39:I42">
    <cfRule type="expression" dxfId="2622" priority="391" stopIfTrue="1">
      <formula>$B39=""</formula>
    </cfRule>
  </conditionalFormatting>
  <conditionalFormatting sqref="I39:I42">
    <cfRule type="expression" dxfId="2621" priority="390" stopIfTrue="1">
      <formula>$B39=""</formula>
    </cfRule>
  </conditionalFormatting>
  <conditionalFormatting sqref="I39:I42">
    <cfRule type="expression" dxfId="2620" priority="389" stopIfTrue="1">
      <formula>$B39=""</formula>
    </cfRule>
  </conditionalFormatting>
  <conditionalFormatting sqref="I39:I42">
    <cfRule type="expression" dxfId="2619" priority="388" stopIfTrue="1">
      <formula>$B39=""</formula>
    </cfRule>
  </conditionalFormatting>
  <conditionalFormatting sqref="I39:I42">
    <cfRule type="expression" dxfId="2618" priority="387" stopIfTrue="1">
      <formula>$B39=""</formula>
    </cfRule>
  </conditionalFormatting>
  <conditionalFormatting sqref="I39:I42">
    <cfRule type="expression" dxfId="2617" priority="386" stopIfTrue="1">
      <formula>$B39=""</formula>
    </cfRule>
  </conditionalFormatting>
  <conditionalFormatting sqref="I39:I42">
    <cfRule type="expression" dxfId="2616" priority="385" stopIfTrue="1">
      <formula>$B39=""</formula>
    </cfRule>
  </conditionalFormatting>
  <conditionalFormatting sqref="I39:I42">
    <cfRule type="expression" dxfId="2615" priority="384" stopIfTrue="1">
      <formula>$B39=""</formula>
    </cfRule>
  </conditionalFormatting>
  <conditionalFormatting sqref="I39:I42">
    <cfRule type="expression" dxfId="2614" priority="383" stopIfTrue="1">
      <formula>$B39=""</formula>
    </cfRule>
  </conditionalFormatting>
  <conditionalFormatting sqref="I39:I42">
    <cfRule type="expression" dxfId="2613" priority="382" stopIfTrue="1">
      <formula>$B39=""</formula>
    </cfRule>
  </conditionalFormatting>
  <conditionalFormatting sqref="I39:I42">
    <cfRule type="expression" dxfId="2612" priority="381" stopIfTrue="1">
      <formula>$B39=""</formula>
    </cfRule>
  </conditionalFormatting>
  <conditionalFormatting sqref="I39:I42">
    <cfRule type="expression" dxfId="2611" priority="380" stopIfTrue="1">
      <formula>$B39=""</formula>
    </cfRule>
  </conditionalFormatting>
  <conditionalFormatting sqref="I39:I42">
    <cfRule type="expression" dxfId="2610" priority="379" stopIfTrue="1">
      <formula>$B39=""</formula>
    </cfRule>
  </conditionalFormatting>
  <conditionalFormatting sqref="I39:I42">
    <cfRule type="expression" dxfId="2609" priority="378" stopIfTrue="1">
      <formula>$B39=""</formula>
    </cfRule>
  </conditionalFormatting>
  <conditionalFormatting sqref="I39:I42">
    <cfRule type="expression" dxfId="2608" priority="377" stopIfTrue="1">
      <formula>$B39=""</formula>
    </cfRule>
  </conditionalFormatting>
  <conditionalFormatting sqref="I39:I42">
    <cfRule type="expression" dxfId="2607" priority="376" stopIfTrue="1">
      <formula>$B39=""</formula>
    </cfRule>
  </conditionalFormatting>
  <conditionalFormatting sqref="I39:I42">
    <cfRule type="expression" dxfId="2606" priority="375" stopIfTrue="1">
      <formula>$B39=""</formula>
    </cfRule>
  </conditionalFormatting>
  <conditionalFormatting sqref="I39:I42">
    <cfRule type="expression" dxfId="2605" priority="374" stopIfTrue="1">
      <formula>$B39=""</formula>
    </cfRule>
  </conditionalFormatting>
  <conditionalFormatting sqref="I44 I46:I51">
    <cfRule type="expression" dxfId="2604" priority="373" stopIfTrue="1">
      <formula>$B44=""</formula>
    </cfRule>
  </conditionalFormatting>
  <conditionalFormatting sqref="I44 I46:I51">
    <cfRule type="expression" dxfId="2603" priority="372" stopIfTrue="1">
      <formula>$B44=""</formula>
    </cfRule>
  </conditionalFormatting>
  <conditionalFormatting sqref="I44 I46:I51">
    <cfRule type="expression" dxfId="2602" priority="371" stopIfTrue="1">
      <formula>$B44=""</formula>
    </cfRule>
  </conditionalFormatting>
  <conditionalFormatting sqref="I44 I46:I51">
    <cfRule type="expression" dxfId="2601" priority="370" stopIfTrue="1">
      <formula>$B44=""</formula>
    </cfRule>
  </conditionalFormatting>
  <conditionalFormatting sqref="I44 I46:I51">
    <cfRule type="expression" dxfId="2600" priority="369" stopIfTrue="1">
      <formula>$B44=""</formula>
    </cfRule>
  </conditionalFormatting>
  <conditionalFormatting sqref="I27">
    <cfRule type="expression" dxfId="2599" priority="353" stopIfTrue="1">
      <formula>$B27=""</formula>
    </cfRule>
  </conditionalFormatting>
  <conditionalFormatting sqref="I27">
    <cfRule type="expression" dxfId="2598" priority="352" stopIfTrue="1">
      <formula>$B27=""</formula>
    </cfRule>
  </conditionalFormatting>
  <conditionalFormatting sqref="I27">
    <cfRule type="expression" dxfId="2597" priority="351" stopIfTrue="1">
      <formula>$B27=""</formula>
    </cfRule>
  </conditionalFormatting>
  <conditionalFormatting sqref="I27">
    <cfRule type="expression" dxfId="2596" priority="350" stopIfTrue="1">
      <formula>$B27=""</formula>
    </cfRule>
  </conditionalFormatting>
  <conditionalFormatting sqref="I27">
    <cfRule type="expression" dxfId="2595" priority="349" stopIfTrue="1">
      <formula>$B27=""</formula>
    </cfRule>
  </conditionalFormatting>
  <conditionalFormatting sqref="I27">
    <cfRule type="expression" dxfId="2594" priority="348" stopIfTrue="1">
      <formula>$B27=""</formula>
    </cfRule>
  </conditionalFormatting>
  <conditionalFormatting sqref="I27">
    <cfRule type="expression" dxfId="2593" priority="347" stopIfTrue="1">
      <formula>$B27=""</formula>
    </cfRule>
  </conditionalFormatting>
  <conditionalFormatting sqref="I27">
    <cfRule type="expression" dxfId="2592" priority="346" stopIfTrue="1">
      <formula>$B27=""</formula>
    </cfRule>
  </conditionalFormatting>
  <conditionalFormatting sqref="I27">
    <cfRule type="expression" dxfId="2591" priority="345" stopIfTrue="1">
      <formula>$B27=""</formula>
    </cfRule>
  </conditionalFormatting>
  <conditionalFormatting sqref="I27">
    <cfRule type="expression" dxfId="2590" priority="344" stopIfTrue="1">
      <formula>$B27=""</formula>
    </cfRule>
  </conditionalFormatting>
  <conditionalFormatting sqref="I27">
    <cfRule type="expression" dxfId="2589" priority="343" stopIfTrue="1">
      <formula>$B27=""</formula>
    </cfRule>
  </conditionalFormatting>
  <conditionalFormatting sqref="I27">
    <cfRule type="expression" dxfId="2588" priority="342" stopIfTrue="1">
      <formula>$B27=""</formula>
    </cfRule>
  </conditionalFormatting>
  <conditionalFormatting sqref="I27">
    <cfRule type="expression" dxfId="2587" priority="341" stopIfTrue="1">
      <formula>$B27=""</formula>
    </cfRule>
  </conditionalFormatting>
  <conditionalFormatting sqref="I27">
    <cfRule type="expression" dxfId="2586" priority="340" stopIfTrue="1">
      <formula>$B27=""</formula>
    </cfRule>
  </conditionalFormatting>
  <conditionalFormatting sqref="I27">
    <cfRule type="expression" dxfId="2585" priority="339" stopIfTrue="1">
      <formula>$B27=""</formula>
    </cfRule>
  </conditionalFormatting>
  <conditionalFormatting sqref="I27">
    <cfRule type="expression" dxfId="2584" priority="338" stopIfTrue="1">
      <formula>$B27=""</formula>
    </cfRule>
  </conditionalFormatting>
  <conditionalFormatting sqref="I27">
    <cfRule type="expression" dxfId="2583" priority="337" stopIfTrue="1">
      <formula>$B27=""</formula>
    </cfRule>
  </conditionalFormatting>
  <conditionalFormatting sqref="I27">
    <cfRule type="expression" dxfId="2582" priority="336" stopIfTrue="1">
      <formula>$B27=""</formula>
    </cfRule>
  </conditionalFormatting>
  <conditionalFormatting sqref="I27">
    <cfRule type="expression" dxfId="2581" priority="335" stopIfTrue="1">
      <formula>$B27=""</formula>
    </cfRule>
  </conditionalFormatting>
  <conditionalFormatting sqref="I27">
    <cfRule type="expression" dxfId="2580" priority="334" stopIfTrue="1">
      <formula>$B27=""</formula>
    </cfRule>
  </conditionalFormatting>
  <conditionalFormatting sqref="I27">
    <cfRule type="expression" dxfId="2579" priority="333" stopIfTrue="1">
      <formula>$B27=""</formula>
    </cfRule>
  </conditionalFormatting>
  <conditionalFormatting sqref="I27">
    <cfRule type="expression" dxfId="2578" priority="332" stopIfTrue="1">
      <formula>$B27=""</formula>
    </cfRule>
  </conditionalFormatting>
  <conditionalFormatting sqref="I27">
    <cfRule type="expression" dxfId="2577" priority="331" stopIfTrue="1">
      <formula>$B27=""</formula>
    </cfRule>
  </conditionalFormatting>
  <conditionalFormatting sqref="I27">
    <cfRule type="expression" dxfId="2576" priority="330" stopIfTrue="1">
      <formula>$B27=""</formula>
    </cfRule>
  </conditionalFormatting>
  <conditionalFormatting sqref="I27">
    <cfRule type="expression" dxfId="2575" priority="329" stopIfTrue="1">
      <formula>$B27=""</formula>
    </cfRule>
  </conditionalFormatting>
  <conditionalFormatting sqref="I27">
    <cfRule type="expression" dxfId="2574" priority="328" stopIfTrue="1">
      <formula>$B27=""</formula>
    </cfRule>
  </conditionalFormatting>
  <conditionalFormatting sqref="I27">
    <cfRule type="expression" dxfId="2573" priority="327" stopIfTrue="1">
      <formula>$B27=""</formula>
    </cfRule>
  </conditionalFormatting>
  <conditionalFormatting sqref="I27">
    <cfRule type="expression" dxfId="2572" priority="326" stopIfTrue="1">
      <formula>$B27=""</formula>
    </cfRule>
  </conditionalFormatting>
  <conditionalFormatting sqref="I27">
    <cfRule type="expression" dxfId="2571" priority="325" stopIfTrue="1">
      <formula>$B27=""</formula>
    </cfRule>
  </conditionalFormatting>
  <conditionalFormatting sqref="I27">
    <cfRule type="expression" dxfId="2570" priority="324" stopIfTrue="1">
      <formula>$B27=""</formula>
    </cfRule>
  </conditionalFormatting>
  <conditionalFormatting sqref="I27">
    <cfRule type="expression" dxfId="2569" priority="323" stopIfTrue="1">
      <formula>$B27=""</formula>
    </cfRule>
  </conditionalFormatting>
  <conditionalFormatting sqref="I27">
    <cfRule type="expression" dxfId="2568" priority="322" stopIfTrue="1">
      <formula>$B27=""</formula>
    </cfRule>
  </conditionalFormatting>
  <conditionalFormatting sqref="I27">
    <cfRule type="expression" dxfId="2567" priority="321" stopIfTrue="1">
      <formula>$B27=""</formula>
    </cfRule>
  </conditionalFormatting>
  <conditionalFormatting sqref="I27">
    <cfRule type="expression" dxfId="2566" priority="320" stopIfTrue="1">
      <formula>$B27=""</formula>
    </cfRule>
  </conditionalFormatting>
  <conditionalFormatting sqref="I27">
    <cfRule type="expression" dxfId="2565" priority="319" stopIfTrue="1">
      <formula>$B27=""</formula>
    </cfRule>
  </conditionalFormatting>
  <conditionalFormatting sqref="I27">
    <cfRule type="expression" dxfId="2564" priority="318" stopIfTrue="1">
      <formula>$B27=""</formula>
    </cfRule>
  </conditionalFormatting>
  <conditionalFormatting sqref="I27">
    <cfRule type="expression" dxfId="2563" priority="317" stopIfTrue="1">
      <formula>$B27=""</formula>
    </cfRule>
  </conditionalFormatting>
  <conditionalFormatting sqref="I27">
    <cfRule type="expression" dxfId="2562" priority="316" stopIfTrue="1">
      <formula>$B27=""</formula>
    </cfRule>
  </conditionalFormatting>
  <conditionalFormatting sqref="I27">
    <cfRule type="expression" dxfId="2561" priority="315" stopIfTrue="1">
      <formula>$B27=""</formula>
    </cfRule>
  </conditionalFormatting>
  <conditionalFormatting sqref="I27">
    <cfRule type="expression" dxfId="2560" priority="314" stopIfTrue="1">
      <formula>$B27=""</formula>
    </cfRule>
  </conditionalFormatting>
  <conditionalFormatting sqref="I27">
    <cfRule type="expression" dxfId="2559" priority="313" stopIfTrue="1">
      <formula>$B27=""</formula>
    </cfRule>
  </conditionalFormatting>
  <conditionalFormatting sqref="I27">
    <cfRule type="expression" dxfId="2558" priority="312" stopIfTrue="1">
      <formula>$B27=""</formula>
    </cfRule>
  </conditionalFormatting>
  <conditionalFormatting sqref="I27">
    <cfRule type="expression" dxfId="2557" priority="311" stopIfTrue="1">
      <formula>$B27=""</formula>
    </cfRule>
  </conditionalFormatting>
  <conditionalFormatting sqref="I27">
    <cfRule type="expression" dxfId="2556" priority="310" stopIfTrue="1">
      <formula>$B27=""</formula>
    </cfRule>
  </conditionalFormatting>
  <conditionalFormatting sqref="I27">
    <cfRule type="expression" dxfId="2555" priority="309" stopIfTrue="1">
      <formula>$B27=""</formula>
    </cfRule>
  </conditionalFormatting>
  <conditionalFormatting sqref="I27">
    <cfRule type="expression" dxfId="2554" priority="308" stopIfTrue="1">
      <formula>$B27=""</formula>
    </cfRule>
  </conditionalFormatting>
  <conditionalFormatting sqref="I27">
    <cfRule type="expression" dxfId="2553" priority="307" stopIfTrue="1">
      <formula>$B27=""</formula>
    </cfRule>
  </conditionalFormatting>
  <conditionalFormatting sqref="I27">
    <cfRule type="expression" dxfId="2552" priority="306" stopIfTrue="1">
      <formula>$B27=""</formula>
    </cfRule>
  </conditionalFormatting>
  <conditionalFormatting sqref="I27">
    <cfRule type="expression" dxfId="2551" priority="305" stopIfTrue="1">
      <formula>$B27=""</formula>
    </cfRule>
  </conditionalFormatting>
  <conditionalFormatting sqref="I27">
    <cfRule type="expression" dxfId="2550" priority="304" stopIfTrue="1">
      <formula>$B27=""</formula>
    </cfRule>
  </conditionalFormatting>
  <conditionalFormatting sqref="I27">
    <cfRule type="expression" dxfId="2549" priority="303" stopIfTrue="1">
      <formula>$B27=""</formula>
    </cfRule>
  </conditionalFormatting>
  <conditionalFormatting sqref="I27">
    <cfRule type="expression" dxfId="2548" priority="302" stopIfTrue="1">
      <formula>$B27=""</formula>
    </cfRule>
  </conditionalFormatting>
  <conditionalFormatting sqref="I27">
    <cfRule type="expression" dxfId="2547" priority="301" stopIfTrue="1">
      <formula>$B27=""</formula>
    </cfRule>
  </conditionalFormatting>
  <conditionalFormatting sqref="I27">
    <cfRule type="expression" dxfId="2546" priority="300" stopIfTrue="1">
      <formula>$B27=""</formula>
    </cfRule>
  </conditionalFormatting>
  <conditionalFormatting sqref="I27">
    <cfRule type="expression" dxfId="2545" priority="299" stopIfTrue="1">
      <formula>$B27=""</formula>
    </cfRule>
  </conditionalFormatting>
  <conditionalFormatting sqref="I27">
    <cfRule type="expression" dxfId="2544" priority="298" stopIfTrue="1">
      <formula>$B27=""</formula>
    </cfRule>
  </conditionalFormatting>
  <conditionalFormatting sqref="I27">
    <cfRule type="expression" dxfId="2543" priority="297" stopIfTrue="1">
      <formula>$B27=""</formula>
    </cfRule>
  </conditionalFormatting>
  <conditionalFormatting sqref="I27">
    <cfRule type="expression" dxfId="2542" priority="296" stopIfTrue="1">
      <formula>$B27=""</formula>
    </cfRule>
  </conditionalFormatting>
  <conditionalFormatting sqref="I27">
    <cfRule type="expression" dxfId="2541" priority="295" stopIfTrue="1">
      <formula>$B27=""</formula>
    </cfRule>
  </conditionalFormatting>
  <conditionalFormatting sqref="I27">
    <cfRule type="expression" dxfId="2540" priority="294" stopIfTrue="1">
      <formula>$B27=""</formula>
    </cfRule>
  </conditionalFormatting>
  <conditionalFormatting sqref="I27">
    <cfRule type="expression" dxfId="2539" priority="293" stopIfTrue="1">
      <formula>$B27=""</formula>
    </cfRule>
  </conditionalFormatting>
  <conditionalFormatting sqref="I27">
    <cfRule type="expression" dxfId="2538" priority="292" stopIfTrue="1">
      <formula>$B27=""</formula>
    </cfRule>
  </conditionalFormatting>
  <conditionalFormatting sqref="I27">
    <cfRule type="expression" dxfId="2537" priority="291" stopIfTrue="1">
      <formula>$B27=""</formula>
    </cfRule>
  </conditionalFormatting>
  <conditionalFormatting sqref="I27">
    <cfRule type="expression" dxfId="2536" priority="290" stopIfTrue="1">
      <formula>$B27=""</formula>
    </cfRule>
  </conditionalFormatting>
  <conditionalFormatting sqref="I27">
    <cfRule type="expression" dxfId="2535" priority="289" stopIfTrue="1">
      <formula>$B27=""</formula>
    </cfRule>
  </conditionalFormatting>
  <conditionalFormatting sqref="I27">
    <cfRule type="expression" dxfId="2534" priority="288" stopIfTrue="1">
      <formula>$B27=""</formula>
    </cfRule>
  </conditionalFormatting>
  <conditionalFormatting sqref="I27">
    <cfRule type="expression" dxfId="2533" priority="287" stopIfTrue="1">
      <formula>$B27=""</formula>
    </cfRule>
  </conditionalFormatting>
  <conditionalFormatting sqref="I27">
    <cfRule type="expression" dxfId="2532" priority="286" stopIfTrue="1">
      <formula>$B27=""</formula>
    </cfRule>
  </conditionalFormatting>
  <conditionalFormatting sqref="I27">
    <cfRule type="expression" dxfId="2531" priority="285" stopIfTrue="1">
      <formula>$B27=""</formula>
    </cfRule>
  </conditionalFormatting>
  <conditionalFormatting sqref="I27">
    <cfRule type="expression" dxfId="2530" priority="284" stopIfTrue="1">
      <formula>$B27=""</formula>
    </cfRule>
  </conditionalFormatting>
  <conditionalFormatting sqref="I27">
    <cfRule type="expression" dxfId="2529" priority="283" stopIfTrue="1">
      <formula>$B27=""</formula>
    </cfRule>
  </conditionalFormatting>
  <conditionalFormatting sqref="I27">
    <cfRule type="expression" dxfId="2528" priority="282" stopIfTrue="1">
      <formula>$B27=""</formula>
    </cfRule>
  </conditionalFormatting>
  <conditionalFormatting sqref="I27">
    <cfRule type="expression" dxfId="2527" priority="281" stopIfTrue="1">
      <formula>$B27=""</formula>
    </cfRule>
  </conditionalFormatting>
  <conditionalFormatting sqref="I27">
    <cfRule type="expression" dxfId="2526" priority="280" stopIfTrue="1">
      <formula>$B27=""</formula>
    </cfRule>
  </conditionalFormatting>
  <conditionalFormatting sqref="I27">
    <cfRule type="expression" dxfId="2525" priority="279" stopIfTrue="1">
      <formula>$B27=""</formula>
    </cfRule>
  </conditionalFormatting>
  <conditionalFormatting sqref="I27">
    <cfRule type="expression" dxfId="2524" priority="278" stopIfTrue="1">
      <formula>$B27=""</formula>
    </cfRule>
  </conditionalFormatting>
  <conditionalFormatting sqref="I27">
    <cfRule type="expression" dxfId="2523" priority="277" stopIfTrue="1">
      <formula>$B27=""</formula>
    </cfRule>
  </conditionalFormatting>
  <conditionalFormatting sqref="I27">
    <cfRule type="expression" dxfId="2522" priority="276" stopIfTrue="1">
      <formula>$B27=""</formula>
    </cfRule>
  </conditionalFormatting>
  <conditionalFormatting sqref="I27">
    <cfRule type="expression" dxfId="2521" priority="275" stopIfTrue="1">
      <formula>$B27=""</formula>
    </cfRule>
  </conditionalFormatting>
  <conditionalFormatting sqref="I27">
    <cfRule type="expression" dxfId="2520" priority="274" stopIfTrue="1">
      <formula>$B27=""</formula>
    </cfRule>
  </conditionalFormatting>
  <conditionalFormatting sqref="I27">
    <cfRule type="expression" dxfId="2519" priority="273" stopIfTrue="1">
      <formula>$B27=""</formula>
    </cfRule>
  </conditionalFormatting>
  <conditionalFormatting sqref="I27">
    <cfRule type="expression" dxfId="2518" priority="272" stopIfTrue="1">
      <formula>$B27=""</formula>
    </cfRule>
  </conditionalFormatting>
  <conditionalFormatting sqref="I27">
    <cfRule type="expression" dxfId="2517" priority="271" stopIfTrue="1">
      <formula>$B27=""</formula>
    </cfRule>
  </conditionalFormatting>
  <conditionalFormatting sqref="I27">
    <cfRule type="expression" dxfId="2516" priority="270" stopIfTrue="1">
      <formula>$B27=""</formula>
    </cfRule>
  </conditionalFormatting>
  <conditionalFormatting sqref="I27">
    <cfRule type="expression" dxfId="2515" priority="269" stopIfTrue="1">
      <formula>$B27=""</formula>
    </cfRule>
  </conditionalFormatting>
  <conditionalFormatting sqref="I27">
    <cfRule type="expression" dxfId="2514" priority="268" stopIfTrue="1">
      <formula>$B27=""</formula>
    </cfRule>
  </conditionalFormatting>
  <conditionalFormatting sqref="I27">
    <cfRule type="expression" dxfId="2513" priority="267" stopIfTrue="1">
      <formula>$B27=""</formula>
    </cfRule>
  </conditionalFormatting>
  <conditionalFormatting sqref="I27">
    <cfRule type="expression" dxfId="2512" priority="266" stopIfTrue="1">
      <formula>$B27=""</formula>
    </cfRule>
  </conditionalFormatting>
  <conditionalFormatting sqref="I27">
    <cfRule type="expression" dxfId="2511" priority="265" stopIfTrue="1">
      <formula>$B27=""</formula>
    </cfRule>
  </conditionalFormatting>
  <conditionalFormatting sqref="I27">
    <cfRule type="expression" dxfId="2510" priority="264" stopIfTrue="1">
      <formula>$B27=""</formula>
    </cfRule>
  </conditionalFormatting>
  <conditionalFormatting sqref="I27">
    <cfRule type="expression" dxfId="2509" priority="263" stopIfTrue="1">
      <formula>$B27=""</formula>
    </cfRule>
  </conditionalFormatting>
  <conditionalFormatting sqref="I27">
    <cfRule type="expression" dxfId="2508" priority="262" stopIfTrue="1">
      <formula>$B27=""</formula>
    </cfRule>
  </conditionalFormatting>
  <conditionalFormatting sqref="I27">
    <cfRule type="expression" dxfId="2507" priority="261" stopIfTrue="1">
      <formula>$B27=""</formula>
    </cfRule>
  </conditionalFormatting>
  <conditionalFormatting sqref="I27">
    <cfRule type="expression" dxfId="2506" priority="260" stopIfTrue="1">
      <formula>$B27=""</formula>
    </cfRule>
  </conditionalFormatting>
  <conditionalFormatting sqref="I27">
    <cfRule type="expression" dxfId="2505" priority="259" stopIfTrue="1">
      <formula>$B27=""</formula>
    </cfRule>
  </conditionalFormatting>
  <conditionalFormatting sqref="I27">
    <cfRule type="expression" dxfId="2504" priority="258" stopIfTrue="1">
      <formula>$B27=""</formula>
    </cfRule>
  </conditionalFormatting>
  <conditionalFormatting sqref="I27">
    <cfRule type="expression" dxfId="2503" priority="257" stopIfTrue="1">
      <formula>$B27=""</formula>
    </cfRule>
  </conditionalFormatting>
  <conditionalFormatting sqref="I27">
    <cfRule type="expression" dxfId="2502" priority="256" stopIfTrue="1">
      <formula>$B27=""</formula>
    </cfRule>
  </conditionalFormatting>
  <conditionalFormatting sqref="I27">
    <cfRule type="expression" dxfId="2501" priority="255" stopIfTrue="1">
      <formula>$B27=""</formula>
    </cfRule>
  </conditionalFormatting>
  <conditionalFormatting sqref="I27">
    <cfRule type="expression" dxfId="2500" priority="254" stopIfTrue="1">
      <formula>$B27=""</formula>
    </cfRule>
  </conditionalFormatting>
  <conditionalFormatting sqref="I27">
    <cfRule type="expression" dxfId="2499" priority="253" stopIfTrue="1">
      <formula>$B27=""</formula>
    </cfRule>
  </conditionalFormatting>
  <conditionalFormatting sqref="I27">
    <cfRule type="expression" dxfId="2498" priority="252" stopIfTrue="1">
      <formula>$B27=""</formula>
    </cfRule>
  </conditionalFormatting>
  <conditionalFormatting sqref="I27">
    <cfRule type="expression" dxfId="2497" priority="251" stopIfTrue="1">
      <formula>$B27=""</formula>
    </cfRule>
  </conditionalFormatting>
  <conditionalFormatting sqref="I27">
    <cfRule type="expression" dxfId="2496" priority="250" stopIfTrue="1">
      <formula>$B27=""</formula>
    </cfRule>
  </conditionalFormatting>
  <conditionalFormatting sqref="I27">
    <cfRule type="expression" dxfId="2495" priority="249" stopIfTrue="1">
      <formula>$B27=""</formula>
    </cfRule>
  </conditionalFormatting>
  <conditionalFormatting sqref="I27">
    <cfRule type="expression" dxfId="2494" priority="248" stopIfTrue="1">
      <formula>$B27=""</formula>
    </cfRule>
  </conditionalFormatting>
  <conditionalFormatting sqref="I27">
    <cfRule type="expression" dxfId="2493" priority="247" stopIfTrue="1">
      <formula>$B27=""</formula>
    </cfRule>
  </conditionalFormatting>
  <conditionalFormatting sqref="I27">
    <cfRule type="expression" dxfId="2492" priority="246" stopIfTrue="1">
      <formula>$B27=""</formula>
    </cfRule>
  </conditionalFormatting>
  <conditionalFormatting sqref="I27">
    <cfRule type="expression" dxfId="2491" priority="245" stopIfTrue="1">
      <formula>$B27=""</formula>
    </cfRule>
  </conditionalFormatting>
  <conditionalFormatting sqref="I27">
    <cfRule type="expression" dxfId="2490" priority="244" stopIfTrue="1">
      <formula>$B27=""</formula>
    </cfRule>
  </conditionalFormatting>
  <conditionalFormatting sqref="I27">
    <cfRule type="expression" dxfId="2489" priority="243" stopIfTrue="1">
      <formula>$B27=""</formula>
    </cfRule>
  </conditionalFormatting>
  <conditionalFormatting sqref="I27">
    <cfRule type="expression" dxfId="2488" priority="242" stopIfTrue="1">
      <formula>$B27=""</formula>
    </cfRule>
  </conditionalFormatting>
  <conditionalFormatting sqref="I27">
    <cfRule type="expression" dxfId="2487" priority="241" stopIfTrue="1">
      <formula>$B27=""</formula>
    </cfRule>
  </conditionalFormatting>
  <conditionalFormatting sqref="I27">
    <cfRule type="expression" dxfId="2486" priority="240" stopIfTrue="1">
      <formula>$B27=""</formula>
    </cfRule>
  </conditionalFormatting>
  <conditionalFormatting sqref="I27">
    <cfRule type="expression" dxfId="2485" priority="239" stopIfTrue="1">
      <formula>$B27=""</formula>
    </cfRule>
  </conditionalFormatting>
  <conditionalFormatting sqref="I27">
    <cfRule type="expression" dxfId="2484" priority="238" stopIfTrue="1">
      <formula>$B27=""</formula>
    </cfRule>
  </conditionalFormatting>
  <conditionalFormatting sqref="I27">
    <cfRule type="expression" dxfId="2483" priority="237" stopIfTrue="1">
      <formula>$B27=""</formula>
    </cfRule>
  </conditionalFormatting>
  <conditionalFormatting sqref="I27">
    <cfRule type="expression" dxfId="2482" priority="236" stopIfTrue="1">
      <formula>$B27=""</formula>
    </cfRule>
  </conditionalFormatting>
  <conditionalFormatting sqref="I27">
    <cfRule type="expression" dxfId="2481" priority="235" stopIfTrue="1">
      <formula>$B27=""</formula>
    </cfRule>
  </conditionalFormatting>
  <conditionalFormatting sqref="I27">
    <cfRule type="expression" dxfId="2480" priority="234" stopIfTrue="1">
      <formula>$B27=""</formula>
    </cfRule>
  </conditionalFormatting>
  <conditionalFormatting sqref="I27">
    <cfRule type="expression" dxfId="2479" priority="233" stopIfTrue="1">
      <formula>$B27=""</formula>
    </cfRule>
  </conditionalFormatting>
  <conditionalFormatting sqref="I27">
    <cfRule type="expression" dxfId="2478" priority="232" stopIfTrue="1">
      <formula>$B27=""</formula>
    </cfRule>
  </conditionalFormatting>
  <conditionalFormatting sqref="I27">
    <cfRule type="expression" dxfId="2477" priority="231" stopIfTrue="1">
      <formula>$B27=""</formula>
    </cfRule>
  </conditionalFormatting>
  <conditionalFormatting sqref="I27">
    <cfRule type="expression" dxfId="2476" priority="230" stopIfTrue="1">
      <formula>$B27=""</formula>
    </cfRule>
  </conditionalFormatting>
  <conditionalFormatting sqref="I27">
    <cfRule type="expression" dxfId="2475" priority="229" stopIfTrue="1">
      <formula>$B27=""</formula>
    </cfRule>
  </conditionalFormatting>
  <conditionalFormatting sqref="I27">
    <cfRule type="expression" dxfId="2474" priority="228" stopIfTrue="1">
      <formula>$B27=""</formula>
    </cfRule>
  </conditionalFormatting>
  <conditionalFormatting sqref="I27">
    <cfRule type="expression" dxfId="2473" priority="227" stopIfTrue="1">
      <formula>$B27=""</formula>
    </cfRule>
  </conditionalFormatting>
  <conditionalFormatting sqref="I27">
    <cfRule type="expression" dxfId="2472" priority="226" stopIfTrue="1">
      <formula>$B27=""</formula>
    </cfRule>
  </conditionalFormatting>
  <conditionalFormatting sqref="I27">
    <cfRule type="expression" dxfId="2471" priority="225" stopIfTrue="1">
      <formula>$B27=""</formula>
    </cfRule>
  </conditionalFormatting>
  <conditionalFormatting sqref="I27">
    <cfRule type="expression" dxfId="2470" priority="224" stopIfTrue="1">
      <formula>$B27=""</formula>
    </cfRule>
  </conditionalFormatting>
  <conditionalFormatting sqref="I27">
    <cfRule type="expression" dxfId="2469" priority="223" stopIfTrue="1">
      <formula>$B27=""</formula>
    </cfRule>
  </conditionalFormatting>
  <conditionalFormatting sqref="I27">
    <cfRule type="expression" dxfId="2468" priority="222" stopIfTrue="1">
      <formula>$B27=""</formula>
    </cfRule>
  </conditionalFormatting>
  <conditionalFormatting sqref="I27">
    <cfRule type="expression" dxfId="2467" priority="221" stopIfTrue="1">
      <formula>$B27=""</formula>
    </cfRule>
  </conditionalFormatting>
  <conditionalFormatting sqref="I27">
    <cfRule type="expression" dxfId="2466" priority="220" stopIfTrue="1">
      <formula>$B27=""</formula>
    </cfRule>
  </conditionalFormatting>
  <conditionalFormatting sqref="I27">
    <cfRule type="expression" dxfId="2465" priority="219" stopIfTrue="1">
      <formula>$B27=""</formula>
    </cfRule>
  </conditionalFormatting>
  <conditionalFormatting sqref="I27">
    <cfRule type="expression" dxfId="2464" priority="218" stopIfTrue="1">
      <formula>$B27=""</formula>
    </cfRule>
  </conditionalFormatting>
  <conditionalFormatting sqref="I27">
    <cfRule type="expression" dxfId="2463" priority="217" stopIfTrue="1">
      <formula>$B27=""</formula>
    </cfRule>
  </conditionalFormatting>
  <conditionalFormatting sqref="I27">
    <cfRule type="expression" dxfId="2462" priority="216" stopIfTrue="1">
      <formula>$B27=""</formula>
    </cfRule>
  </conditionalFormatting>
  <conditionalFormatting sqref="I27">
    <cfRule type="expression" dxfId="2461" priority="215" stopIfTrue="1">
      <formula>$B27=""</formula>
    </cfRule>
  </conditionalFormatting>
  <conditionalFormatting sqref="I27">
    <cfRule type="expression" dxfId="2460" priority="214" stopIfTrue="1">
      <formula>$B27=""</formula>
    </cfRule>
  </conditionalFormatting>
  <conditionalFormatting sqref="I27">
    <cfRule type="expression" dxfId="2459" priority="213" stopIfTrue="1">
      <formula>$B27=""</formula>
    </cfRule>
  </conditionalFormatting>
  <conditionalFormatting sqref="I27">
    <cfRule type="expression" dxfId="2458" priority="212" stopIfTrue="1">
      <formula>$B27=""</formula>
    </cfRule>
  </conditionalFormatting>
  <conditionalFormatting sqref="I27">
    <cfRule type="expression" dxfId="2457" priority="211" stopIfTrue="1">
      <formula>$B27=""</formula>
    </cfRule>
  </conditionalFormatting>
  <conditionalFormatting sqref="I27">
    <cfRule type="expression" dxfId="2456" priority="210" stopIfTrue="1">
      <formula>$B27=""</formula>
    </cfRule>
  </conditionalFormatting>
  <conditionalFormatting sqref="I27">
    <cfRule type="expression" dxfId="2455" priority="209" stopIfTrue="1">
      <formula>$B27=""</formula>
    </cfRule>
  </conditionalFormatting>
  <conditionalFormatting sqref="I27">
    <cfRule type="expression" dxfId="2454" priority="208" stopIfTrue="1">
      <formula>$B27=""</formula>
    </cfRule>
  </conditionalFormatting>
  <conditionalFormatting sqref="I27">
    <cfRule type="expression" dxfId="2453" priority="207" stopIfTrue="1">
      <formula>$B27=""</formula>
    </cfRule>
  </conditionalFormatting>
  <conditionalFormatting sqref="I27">
    <cfRule type="expression" dxfId="2452" priority="206" stopIfTrue="1">
      <formula>$B27=""</formula>
    </cfRule>
  </conditionalFormatting>
  <conditionalFormatting sqref="I27">
    <cfRule type="expression" dxfId="2451" priority="205" stopIfTrue="1">
      <formula>$B27=""</formula>
    </cfRule>
  </conditionalFormatting>
  <conditionalFormatting sqref="I27">
    <cfRule type="expression" dxfId="2450" priority="204" stopIfTrue="1">
      <formula>$B27=""</formula>
    </cfRule>
  </conditionalFormatting>
  <conditionalFormatting sqref="I27">
    <cfRule type="expression" dxfId="2449" priority="203" stopIfTrue="1">
      <formula>$B27=""</formula>
    </cfRule>
  </conditionalFormatting>
  <conditionalFormatting sqref="I27">
    <cfRule type="expression" dxfId="2448" priority="202" stopIfTrue="1">
      <formula>$B27=""</formula>
    </cfRule>
  </conditionalFormatting>
  <conditionalFormatting sqref="I27">
    <cfRule type="expression" dxfId="2447" priority="201" stopIfTrue="1">
      <formula>$B27=""</formula>
    </cfRule>
  </conditionalFormatting>
  <conditionalFormatting sqref="I27">
    <cfRule type="expression" dxfId="2446" priority="200" stopIfTrue="1">
      <formula>$B27=""</formula>
    </cfRule>
  </conditionalFormatting>
  <conditionalFormatting sqref="I27">
    <cfRule type="expression" dxfId="2445" priority="199" stopIfTrue="1">
      <formula>$B27=""</formula>
    </cfRule>
  </conditionalFormatting>
  <conditionalFormatting sqref="I27">
    <cfRule type="expression" dxfId="2444" priority="198" stopIfTrue="1">
      <formula>$B27=""</formula>
    </cfRule>
  </conditionalFormatting>
  <conditionalFormatting sqref="I27">
    <cfRule type="expression" dxfId="2443" priority="197" stopIfTrue="1">
      <formula>$B27=""</formula>
    </cfRule>
  </conditionalFormatting>
  <conditionalFormatting sqref="I27">
    <cfRule type="expression" dxfId="2442" priority="196" stopIfTrue="1">
      <formula>$B27=""</formula>
    </cfRule>
  </conditionalFormatting>
  <conditionalFormatting sqref="I27">
    <cfRule type="expression" dxfId="2441" priority="195" stopIfTrue="1">
      <formula>$B27=""</formula>
    </cfRule>
  </conditionalFormatting>
  <conditionalFormatting sqref="I27">
    <cfRule type="expression" dxfId="2440" priority="194" stopIfTrue="1">
      <formula>$B27=""</formula>
    </cfRule>
  </conditionalFormatting>
  <conditionalFormatting sqref="I27">
    <cfRule type="expression" dxfId="2439" priority="193" stopIfTrue="1">
      <formula>$B27=""</formula>
    </cfRule>
  </conditionalFormatting>
  <conditionalFormatting sqref="I27">
    <cfRule type="expression" dxfId="2438" priority="192" stopIfTrue="1">
      <formula>$B27=""</formula>
    </cfRule>
  </conditionalFormatting>
  <conditionalFormatting sqref="I27">
    <cfRule type="expression" dxfId="2437" priority="191" stopIfTrue="1">
      <formula>$B27=""</formula>
    </cfRule>
  </conditionalFormatting>
  <conditionalFormatting sqref="I27">
    <cfRule type="expression" dxfId="2436" priority="190" stopIfTrue="1">
      <formula>$B27=""</formula>
    </cfRule>
  </conditionalFormatting>
  <conditionalFormatting sqref="I27">
    <cfRule type="expression" dxfId="2435" priority="189" stopIfTrue="1">
      <formula>$B27=""</formula>
    </cfRule>
  </conditionalFormatting>
  <conditionalFormatting sqref="I27">
    <cfRule type="expression" dxfId="2434" priority="188" stopIfTrue="1">
      <formula>$B27=""</formula>
    </cfRule>
  </conditionalFormatting>
  <conditionalFormatting sqref="I27">
    <cfRule type="expression" dxfId="2433" priority="187" stopIfTrue="1">
      <formula>$B27=""</formula>
    </cfRule>
  </conditionalFormatting>
  <conditionalFormatting sqref="I27">
    <cfRule type="expression" dxfId="2432" priority="186" stopIfTrue="1">
      <formula>$B27=""</formula>
    </cfRule>
  </conditionalFormatting>
  <conditionalFormatting sqref="I27">
    <cfRule type="expression" dxfId="2431" priority="185" stopIfTrue="1">
      <formula>$B27=""</formula>
    </cfRule>
  </conditionalFormatting>
  <conditionalFormatting sqref="I27">
    <cfRule type="expression" dxfId="2430" priority="184" stopIfTrue="1">
      <formula>$B27=""</formula>
    </cfRule>
  </conditionalFormatting>
  <conditionalFormatting sqref="I27">
    <cfRule type="expression" dxfId="2429" priority="183" stopIfTrue="1">
      <formula>$B27=""</formula>
    </cfRule>
  </conditionalFormatting>
  <conditionalFormatting sqref="I27">
    <cfRule type="expression" dxfId="2428" priority="182" stopIfTrue="1">
      <formula>$B27=""</formula>
    </cfRule>
  </conditionalFormatting>
  <conditionalFormatting sqref="I27">
    <cfRule type="expression" dxfId="2427" priority="181" stopIfTrue="1">
      <formula>$B27=""</formula>
    </cfRule>
  </conditionalFormatting>
  <conditionalFormatting sqref="I27">
    <cfRule type="expression" dxfId="2426" priority="180" stopIfTrue="1">
      <formula>$B27=""</formula>
    </cfRule>
  </conditionalFormatting>
  <conditionalFormatting sqref="I27">
    <cfRule type="expression" dxfId="2425" priority="179" stopIfTrue="1">
      <formula>$B27=""</formula>
    </cfRule>
  </conditionalFormatting>
  <conditionalFormatting sqref="I27">
    <cfRule type="expression" dxfId="2424" priority="178" stopIfTrue="1">
      <formula>$B27=""</formula>
    </cfRule>
  </conditionalFormatting>
  <conditionalFormatting sqref="I27">
    <cfRule type="expression" dxfId="2423" priority="177" stopIfTrue="1">
      <formula>$B27=""</formula>
    </cfRule>
  </conditionalFormatting>
  <conditionalFormatting sqref="I27">
    <cfRule type="expression" dxfId="2422" priority="176" stopIfTrue="1">
      <formula>$B27=""</formula>
    </cfRule>
  </conditionalFormatting>
  <conditionalFormatting sqref="I27">
    <cfRule type="expression" dxfId="2421" priority="175" stopIfTrue="1">
      <formula>$B27=""</formula>
    </cfRule>
  </conditionalFormatting>
  <conditionalFormatting sqref="I27">
    <cfRule type="expression" dxfId="2420" priority="174" stopIfTrue="1">
      <formula>$B27=""</formula>
    </cfRule>
  </conditionalFormatting>
  <conditionalFormatting sqref="I27">
    <cfRule type="expression" dxfId="2419" priority="173" stopIfTrue="1">
      <formula>$B27=""</formula>
    </cfRule>
  </conditionalFormatting>
  <conditionalFormatting sqref="I27">
    <cfRule type="expression" dxfId="2418" priority="172" stopIfTrue="1">
      <formula>$B27=""</formula>
    </cfRule>
  </conditionalFormatting>
  <conditionalFormatting sqref="I27">
    <cfRule type="expression" dxfId="2417" priority="171" stopIfTrue="1">
      <formula>$B27=""</formula>
    </cfRule>
  </conditionalFormatting>
  <conditionalFormatting sqref="I27">
    <cfRule type="expression" dxfId="2416" priority="170" stopIfTrue="1">
      <formula>$B27=""</formula>
    </cfRule>
  </conditionalFormatting>
  <conditionalFormatting sqref="I27">
    <cfRule type="expression" dxfId="2415" priority="169" stopIfTrue="1">
      <formula>$B27=""</formula>
    </cfRule>
  </conditionalFormatting>
  <conditionalFormatting sqref="I27">
    <cfRule type="expression" dxfId="2414" priority="168" stopIfTrue="1">
      <formula>$B27=""</formula>
    </cfRule>
  </conditionalFormatting>
  <conditionalFormatting sqref="I27">
    <cfRule type="expression" dxfId="2413" priority="167" stopIfTrue="1">
      <formula>$B27=""</formula>
    </cfRule>
  </conditionalFormatting>
  <conditionalFormatting sqref="I27">
    <cfRule type="expression" dxfId="2412" priority="166" stopIfTrue="1">
      <formula>$B27=""</formula>
    </cfRule>
  </conditionalFormatting>
  <conditionalFormatting sqref="I27">
    <cfRule type="expression" dxfId="2411" priority="165" stopIfTrue="1">
      <formula>$B27=""</formula>
    </cfRule>
  </conditionalFormatting>
  <conditionalFormatting sqref="I27">
    <cfRule type="expression" dxfId="2410" priority="164" stopIfTrue="1">
      <formula>$B27=""</formula>
    </cfRule>
  </conditionalFormatting>
  <conditionalFormatting sqref="I27">
    <cfRule type="expression" dxfId="2409" priority="163" stopIfTrue="1">
      <formula>$B27=""</formula>
    </cfRule>
  </conditionalFormatting>
  <conditionalFormatting sqref="I27">
    <cfRule type="expression" dxfId="2408" priority="162" stopIfTrue="1">
      <formula>$B27=""</formula>
    </cfRule>
  </conditionalFormatting>
  <conditionalFormatting sqref="I27">
    <cfRule type="expression" dxfId="2407" priority="161" stopIfTrue="1">
      <formula>$B27=""</formula>
    </cfRule>
  </conditionalFormatting>
  <conditionalFormatting sqref="I27">
    <cfRule type="expression" dxfId="2406" priority="160" stopIfTrue="1">
      <formula>$B27=""</formula>
    </cfRule>
  </conditionalFormatting>
  <conditionalFormatting sqref="I27">
    <cfRule type="expression" dxfId="2405" priority="159" stopIfTrue="1">
      <formula>$B27=""</formula>
    </cfRule>
  </conditionalFormatting>
  <conditionalFormatting sqref="I27">
    <cfRule type="expression" dxfId="2404" priority="158" stopIfTrue="1">
      <formula>$B27=""</formula>
    </cfRule>
  </conditionalFormatting>
  <conditionalFormatting sqref="I27">
    <cfRule type="expression" dxfId="2403" priority="157" stopIfTrue="1">
      <formula>$B27=""</formula>
    </cfRule>
  </conditionalFormatting>
  <conditionalFormatting sqref="I27">
    <cfRule type="expression" dxfId="2402" priority="156" stopIfTrue="1">
      <formula>$B27=""</formula>
    </cfRule>
  </conditionalFormatting>
  <conditionalFormatting sqref="I27">
    <cfRule type="expression" dxfId="2401" priority="155" stopIfTrue="1">
      <formula>$B27=""</formula>
    </cfRule>
  </conditionalFormatting>
  <conditionalFormatting sqref="I27">
    <cfRule type="expression" dxfId="2400" priority="154" stopIfTrue="1">
      <formula>$B27=""</formula>
    </cfRule>
  </conditionalFormatting>
  <conditionalFormatting sqref="I27">
    <cfRule type="expression" dxfId="2399" priority="153" stopIfTrue="1">
      <formula>$B27=""</formula>
    </cfRule>
  </conditionalFormatting>
  <conditionalFormatting sqref="I27">
    <cfRule type="expression" dxfId="2398" priority="152" stopIfTrue="1">
      <formula>$B27=""</formula>
    </cfRule>
  </conditionalFormatting>
  <conditionalFormatting sqref="I27">
    <cfRule type="expression" dxfId="2397" priority="151" stopIfTrue="1">
      <formula>$B27=""</formula>
    </cfRule>
  </conditionalFormatting>
  <conditionalFormatting sqref="I27">
    <cfRule type="expression" dxfId="2396" priority="150" stopIfTrue="1">
      <formula>$B27=""</formula>
    </cfRule>
  </conditionalFormatting>
  <conditionalFormatting sqref="I27">
    <cfRule type="expression" dxfId="2395" priority="149" stopIfTrue="1">
      <formula>$B27=""</formula>
    </cfRule>
  </conditionalFormatting>
  <conditionalFormatting sqref="I34">
    <cfRule type="expression" dxfId="2394" priority="148" stopIfTrue="1">
      <formula>$B34=""</formula>
    </cfRule>
  </conditionalFormatting>
  <conditionalFormatting sqref="I34">
    <cfRule type="expression" dxfId="2393" priority="147" stopIfTrue="1">
      <formula>$B34=""</formula>
    </cfRule>
  </conditionalFormatting>
  <conditionalFormatting sqref="I34">
    <cfRule type="expression" dxfId="2392" priority="146" stopIfTrue="1">
      <formula>$B34=""</formula>
    </cfRule>
  </conditionalFormatting>
  <conditionalFormatting sqref="I35">
    <cfRule type="expression" dxfId="2391" priority="145" stopIfTrue="1">
      <formula>$B35=""</formula>
    </cfRule>
  </conditionalFormatting>
  <conditionalFormatting sqref="I35">
    <cfRule type="expression" dxfId="2390" priority="144" stopIfTrue="1">
      <formula>$B35=""</formula>
    </cfRule>
  </conditionalFormatting>
  <conditionalFormatting sqref="I35">
    <cfRule type="expression" dxfId="2389" priority="143" stopIfTrue="1">
      <formula>$B35=""</formula>
    </cfRule>
  </conditionalFormatting>
  <conditionalFormatting sqref="I36">
    <cfRule type="expression" dxfId="2388" priority="142" stopIfTrue="1">
      <formula>$B36=""</formula>
    </cfRule>
  </conditionalFormatting>
  <conditionalFormatting sqref="I36">
    <cfRule type="expression" dxfId="2387" priority="141" stopIfTrue="1">
      <formula>$B36=""</formula>
    </cfRule>
  </conditionalFormatting>
  <conditionalFormatting sqref="I36">
    <cfRule type="expression" dxfId="2386" priority="140" stopIfTrue="1">
      <formula>$B36=""</formula>
    </cfRule>
  </conditionalFormatting>
  <conditionalFormatting sqref="I44 I46:I51">
    <cfRule type="expression" dxfId="2385" priority="139" stopIfTrue="1">
      <formula>$B44=""</formula>
    </cfRule>
  </conditionalFormatting>
  <conditionalFormatting sqref="I44 I46:I51">
    <cfRule type="expression" dxfId="2384" priority="138" stopIfTrue="1">
      <formula>$B44=""</formula>
    </cfRule>
  </conditionalFormatting>
  <conditionalFormatting sqref="I44 I46:I51">
    <cfRule type="expression" dxfId="2383" priority="137" stopIfTrue="1">
      <formula>$B44=""</formula>
    </cfRule>
  </conditionalFormatting>
  <conditionalFormatting sqref="I44 I46:I51">
    <cfRule type="expression" dxfId="2382" priority="136" stopIfTrue="1">
      <formula>$B44=""</formula>
    </cfRule>
  </conditionalFormatting>
  <conditionalFormatting sqref="I44 I46:I51">
    <cfRule type="expression" dxfId="2381" priority="135" stopIfTrue="1">
      <formula>$B44=""</formula>
    </cfRule>
  </conditionalFormatting>
  <conditionalFormatting sqref="I101:I105">
    <cfRule type="expression" dxfId="2380" priority="134" stopIfTrue="1">
      <formula>$B101=""</formula>
    </cfRule>
  </conditionalFormatting>
  <conditionalFormatting sqref="I101:I105">
    <cfRule type="expression" dxfId="2379" priority="133" stopIfTrue="1">
      <formula>$B101=""</formula>
    </cfRule>
  </conditionalFormatting>
  <conditionalFormatting sqref="I101">
    <cfRule type="expression" dxfId="2378" priority="132" stopIfTrue="1">
      <formula>$B101=""</formula>
    </cfRule>
  </conditionalFormatting>
  <conditionalFormatting sqref="I101">
    <cfRule type="expression" dxfId="2377" priority="131" stopIfTrue="1">
      <formula>$B101=""</formula>
    </cfRule>
  </conditionalFormatting>
  <conditionalFormatting sqref="I101">
    <cfRule type="expression" dxfId="2376" priority="130" stopIfTrue="1">
      <formula>$B101=""</formula>
    </cfRule>
  </conditionalFormatting>
  <conditionalFormatting sqref="I101">
    <cfRule type="expression" dxfId="2375" priority="129" stopIfTrue="1">
      <formula>$B101=""</formula>
    </cfRule>
  </conditionalFormatting>
  <conditionalFormatting sqref="I101">
    <cfRule type="expression" dxfId="2374" priority="128" stopIfTrue="1">
      <formula>$B101=""</formula>
    </cfRule>
  </conditionalFormatting>
  <conditionalFormatting sqref="I101:I105">
    <cfRule type="expression" dxfId="2373" priority="127" stopIfTrue="1">
      <formula>$B101=""</formula>
    </cfRule>
  </conditionalFormatting>
  <conditionalFormatting sqref="I101:I105">
    <cfRule type="expression" dxfId="2372" priority="126" stopIfTrue="1">
      <formula>$B101=""</formula>
    </cfRule>
  </conditionalFormatting>
  <conditionalFormatting sqref="I101:I105">
    <cfRule type="expression" dxfId="2371" priority="125" stopIfTrue="1">
      <formula>$B101=""</formula>
    </cfRule>
  </conditionalFormatting>
  <conditionalFormatting sqref="I101:I105">
    <cfRule type="expression" dxfId="2370" priority="124" stopIfTrue="1">
      <formula>$B101=""</formula>
    </cfRule>
  </conditionalFormatting>
  <conditionalFormatting sqref="I101:I105">
    <cfRule type="expression" dxfId="2369" priority="123" stopIfTrue="1">
      <formula>$B101=""</formula>
    </cfRule>
  </conditionalFormatting>
  <conditionalFormatting sqref="I101:I105">
    <cfRule type="expression" dxfId="2368" priority="122" stopIfTrue="1">
      <formula>$B101=""</formula>
    </cfRule>
  </conditionalFormatting>
  <conditionalFormatting sqref="I101:I105">
    <cfRule type="expression" dxfId="2367" priority="121" stopIfTrue="1">
      <formula>$B101=""</formula>
    </cfRule>
  </conditionalFormatting>
  <conditionalFormatting sqref="I101:I105">
    <cfRule type="expression" dxfId="2366" priority="120" stopIfTrue="1">
      <formula>$B101=""</formula>
    </cfRule>
  </conditionalFormatting>
  <conditionalFormatting sqref="I101:I105">
    <cfRule type="expression" dxfId="2365" priority="119" stopIfTrue="1">
      <formula>$B101=""</formula>
    </cfRule>
  </conditionalFormatting>
  <conditionalFormatting sqref="I101:I105">
    <cfRule type="expression" dxfId="2364" priority="118" stopIfTrue="1">
      <formula>$B101=""</formula>
    </cfRule>
  </conditionalFormatting>
  <conditionalFormatting sqref="I101:I105">
    <cfRule type="expression" dxfId="2363" priority="117" stopIfTrue="1">
      <formula>$B101=""</formula>
    </cfRule>
  </conditionalFormatting>
  <conditionalFormatting sqref="I101:I105">
    <cfRule type="expression" dxfId="2362" priority="116" stopIfTrue="1">
      <formula>$B101=""</formula>
    </cfRule>
  </conditionalFormatting>
  <conditionalFormatting sqref="I101:I105">
    <cfRule type="expression" dxfId="2361" priority="115" stopIfTrue="1">
      <formula>$B101=""</formula>
    </cfRule>
  </conditionalFormatting>
  <conditionalFormatting sqref="I101:I105">
    <cfRule type="expression" dxfId="2360" priority="114" stopIfTrue="1">
      <formula>$B101=""</formula>
    </cfRule>
  </conditionalFormatting>
  <conditionalFormatting sqref="I101:I105">
    <cfRule type="expression" dxfId="2359" priority="113" stopIfTrue="1">
      <formula>$B101=""</formula>
    </cfRule>
  </conditionalFormatting>
  <conditionalFormatting sqref="I101:I105">
    <cfRule type="expression" dxfId="2358" priority="112" stopIfTrue="1">
      <formula>$B101=""</formula>
    </cfRule>
  </conditionalFormatting>
  <conditionalFormatting sqref="I101:I105">
    <cfRule type="expression" dxfId="2357" priority="111" stopIfTrue="1">
      <formula>$B101=""</formula>
    </cfRule>
  </conditionalFormatting>
  <conditionalFormatting sqref="I101:I105">
    <cfRule type="expression" dxfId="2356" priority="110" stopIfTrue="1">
      <formula>$B101=""</formula>
    </cfRule>
  </conditionalFormatting>
  <conditionalFormatting sqref="I101:I105">
    <cfRule type="expression" dxfId="2355" priority="109" stopIfTrue="1">
      <formula>$B101=""</formula>
    </cfRule>
  </conditionalFormatting>
  <conditionalFormatting sqref="I101:I105">
    <cfRule type="expression" dxfId="2354" priority="108" stopIfTrue="1">
      <formula>$B101=""</formula>
    </cfRule>
  </conditionalFormatting>
  <conditionalFormatting sqref="I101:I105">
    <cfRule type="expression" dxfId="2353" priority="107" stopIfTrue="1">
      <formula>$B101=""</formula>
    </cfRule>
  </conditionalFormatting>
  <conditionalFormatting sqref="I101:I105">
    <cfRule type="expression" dxfId="2352" priority="106" stopIfTrue="1">
      <formula>$B101=""</formula>
    </cfRule>
  </conditionalFormatting>
  <conditionalFormatting sqref="I101:I105">
    <cfRule type="expression" dxfId="2351" priority="105" stopIfTrue="1">
      <formula>$B101=""</formula>
    </cfRule>
  </conditionalFormatting>
  <conditionalFormatting sqref="I101:I105">
    <cfRule type="expression" dxfId="2350" priority="104" stopIfTrue="1">
      <formula>$B101=""</formula>
    </cfRule>
  </conditionalFormatting>
  <conditionalFormatting sqref="I101:I105">
    <cfRule type="expression" dxfId="2349" priority="103" stopIfTrue="1">
      <formula>$B101=""</formula>
    </cfRule>
  </conditionalFormatting>
  <conditionalFormatting sqref="I101:I105">
    <cfRule type="expression" dxfId="2348" priority="102" stopIfTrue="1">
      <formula>$B101=""</formula>
    </cfRule>
  </conditionalFormatting>
  <conditionalFormatting sqref="I101:I105">
    <cfRule type="expression" dxfId="2347" priority="101" stopIfTrue="1">
      <formula>$B101=""</formula>
    </cfRule>
  </conditionalFormatting>
  <conditionalFormatting sqref="I101:I105">
    <cfRule type="expression" dxfId="2346" priority="100" stopIfTrue="1">
      <formula>$B101=""</formula>
    </cfRule>
  </conditionalFormatting>
  <conditionalFormatting sqref="I101:I105">
    <cfRule type="expression" dxfId="2345" priority="99" stopIfTrue="1">
      <formula>$B101=""</formula>
    </cfRule>
  </conditionalFormatting>
  <conditionalFormatting sqref="I101:I105">
    <cfRule type="expression" dxfId="2344" priority="98" stopIfTrue="1">
      <formula>$B101=""</formula>
    </cfRule>
  </conditionalFormatting>
  <conditionalFormatting sqref="I112">
    <cfRule type="expression" dxfId="2343" priority="97" stopIfTrue="1">
      <formula>$B112=""</formula>
    </cfRule>
  </conditionalFormatting>
  <conditionalFormatting sqref="I112">
    <cfRule type="expression" dxfId="2342" priority="96" stopIfTrue="1">
      <formula>$B112=""</formula>
    </cfRule>
  </conditionalFormatting>
  <conditionalFormatting sqref="I112">
    <cfRule type="expression" dxfId="2341" priority="95" stopIfTrue="1">
      <formula>$B112=""</formula>
    </cfRule>
  </conditionalFormatting>
  <conditionalFormatting sqref="I112">
    <cfRule type="expression" dxfId="2340" priority="94" stopIfTrue="1">
      <formula>$B112=""</formula>
    </cfRule>
  </conditionalFormatting>
  <conditionalFormatting sqref="I112">
    <cfRule type="expression" dxfId="2339" priority="93" stopIfTrue="1">
      <formula>$B112=""</formula>
    </cfRule>
  </conditionalFormatting>
  <conditionalFormatting sqref="I129">
    <cfRule type="expression" dxfId="2338" priority="92" stopIfTrue="1">
      <formula>$B129=""</formula>
    </cfRule>
  </conditionalFormatting>
  <conditionalFormatting sqref="I129">
    <cfRule type="expression" dxfId="2337" priority="91" stopIfTrue="1">
      <formula>$B129=""</formula>
    </cfRule>
  </conditionalFormatting>
  <conditionalFormatting sqref="I129">
    <cfRule type="expression" dxfId="2336" priority="90" stopIfTrue="1">
      <formula>$B129=""</formula>
    </cfRule>
  </conditionalFormatting>
  <conditionalFormatting sqref="I129">
    <cfRule type="expression" dxfId="2335" priority="89" stopIfTrue="1">
      <formula>$B129=""</formula>
    </cfRule>
  </conditionalFormatting>
  <conditionalFormatting sqref="I129">
    <cfRule type="expression" dxfId="2334" priority="88" stopIfTrue="1">
      <formula>$B129=""</formula>
    </cfRule>
  </conditionalFormatting>
  <conditionalFormatting sqref="I219">
    <cfRule type="expression" dxfId="2333" priority="87" stopIfTrue="1">
      <formula>$B219=""</formula>
    </cfRule>
  </conditionalFormatting>
  <conditionalFormatting sqref="I219">
    <cfRule type="expression" dxfId="2332" priority="86" stopIfTrue="1">
      <formula>$B219=""</formula>
    </cfRule>
  </conditionalFormatting>
  <conditionalFormatting sqref="I219">
    <cfRule type="expression" dxfId="2331" priority="85" stopIfTrue="1">
      <formula>$B219=""</formula>
    </cfRule>
  </conditionalFormatting>
  <conditionalFormatting sqref="I219">
    <cfRule type="expression" dxfId="2330" priority="84" stopIfTrue="1">
      <formula>$B219=""</formula>
    </cfRule>
  </conditionalFormatting>
  <conditionalFormatting sqref="I219">
    <cfRule type="expression" dxfId="2329" priority="83" stopIfTrue="1">
      <formula>$B219=""</formula>
    </cfRule>
  </conditionalFormatting>
  <conditionalFormatting sqref="G4:M12 D13:M26">
    <cfRule type="expression" dxfId="2328" priority="82" stopIfTrue="1">
      <formula>$B4=""</formula>
    </cfRule>
  </conditionalFormatting>
  <conditionalFormatting sqref="D4:F12">
    <cfRule type="expression" dxfId="2327" priority="81" stopIfTrue="1">
      <formula>$B4=""</formula>
    </cfRule>
  </conditionalFormatting>
  <conditionalFormatting sqref="D5:F12">
    <cfRule type="expression" dxfId="2326" priority="80" stopIfTrue="1">
      <formula>$B5=""</formula>
    </cfRule>
  </conditionalFormatting>
  <conditionalFormatting sqref="D4:F9">
    <cfRule type="expression" dxfId="2325" priority="79" stopIfTrue="1">
      <formula>$B4=""</formula>
    </cfRule>
  </conditionalFormatting>
  <conditionalFormatting sqref="D4:F9">
    <cfRule type="expression" dxfId="2324" priority="78" stopIfTrue="1">
      <formula>$B4=""</formula>
    </cfRule>
  </conditionalFormatting>
  <conditionalFormatting sqref="D4:F8">
    <cfRule type="expression" dxfId="2323" priority="77" stopIfTrue="1">
      <formula>$B4=""</formula>
    </cfRule>
  </conditionalFormatting>
  <conditionalFormatting sqref="D9:F9">
    <cfRule type="expression" dxfId="2322" priority="76" stopIfTrue="1">
      <formula>$B9=""</formula>
    </cfRule>
  </conditionalFormatting>
  <conditionalFormatting sqref="D4:F4">
    <cfRule type="expression" dxfId="2321" priority="75" stopIfTrue="1">
      <formula>$B4=""</formula>
    </cfRule>
  </conditionalFormatting>
  <conditionalFormatting sqref="D8:F9">
    <cfRule type="expression" dxfId="2320" priority="74" stopIfTrue="1">
      <formula>$B8=""</formula>
    </cfRule>
  </conditionalFormatting>
  <conditionalFormatting sqref="D9:F12">
    <cfRule type="expression" dxfId="2319" priority="73" stopIfTrue="1">
      <formula>$B9=""</formula>
    </cfRule>
  </conditionalFormatting>
  <conditionalFormatting sqref="D9:F12">
    <cfRule type="expression" dxfId="2318" priority="72" stopIfTrue="1">
      <formula>$B9=""</formula>
    </cfRule>
  </conditionalFormatting>
  <conditionalFormatting sqref="D9:F10">
    <cfRule type="expression" dxfId="2317" priority="71" stopIfTrue="1">
      <formula>$B9=""</formula>
    </cfRule>
  </conditionalFormatting>
  <conditionalFormatting sqref="D11:F12">
    <cfRule type="expression" dxfId="2316" priority="70" stopIfTrue="1">
      <formula>$B11=""</formula>
    </cfRule>
  </conditionalFormatting>
  <conditionalFormatting sqref="D10:F11">
    <cfRule type="expression" dxfId="2315" priority="69" stopIfTrue="1">
      <formula>$B10=""</formula>
    </cfRule>
  </conditionalFormatting>
  <conditionalFormatting sqref="E582">
    <cfRule type="expression" dxfId="2314" priority="68" stopIfTrue="1">
      <formula>$B582=""</formula>
    </cfRule>
  </conditionalFormatting>
  <conditionalFormatting sqref="E582">
    <cfRule type="expression" dxfId="2313" priority="67" stopIfTrue="1">
      <formula>$B582=""</formula>
    </cfRule>
  </conditionalFormatting>
  <conditionalFormatting sqref="D45:M45">
    <cfRule type="expression" dxfId="2312" priority="66" stopIfTrue="1">
      <formula>$B45=""</formula>
    </cfRule>
  </conditionalFormatting>
  <conditionalFormatting sqref="M45">
    <cfRule type="expression" dxfId="2311" priority="65" stopIfTrue="1">
      <formula>$B45=""</formula>
    </cfRule>
  </conditionalFormatting>
  <conditionalFormatting sqref="M45">
    <cfRule type="expression" dxfId="2310" priority="64" stopIfTrue="1">
      <formula>$B45=""</formula>
    </cfRule>
  </conditionalFormatting>
  <conditionalFormatting sqref="M45">
    <cfRule type="expression" dxfId="2309" priority="63" stopIfTrue="1">
      <formula>$B45=""</formula>
    </cfRule>
  </conditionalFormatting>
  <conditionalFormatting sqref="M45">
    <cfRule type="expression" dxfId="2308" priority="62" stopIfTrue="1">
      <formula>$B45=""</formula>
    </cfRule>
  </conditionalFormatting>
  <conditionalFormatting sqref="M45">
    <cfRule type="expression" dxfId="2307" priority="61" stopIfTrue="1">
      <formula>$B45=""</formula>
    </cfRule>
  </conditionalFormatting>
  <conditionalFormatting sqref="I45">
    <cfRule type="expression" dxfId="2306" priority="60" stopIfTrue="1">
      <formula>$B45=""</formula>
    </cfRule>
  </conditionalFormatting>
  <conditionalFormatting sqref="I45">
    <cfRule type="expression" dxfId="2305" priority="59" stopIfTrue="1">
      <formula>$B45=""</formula>
    </cfRule>
  </conditionalFormatting>
  <conditionalFormatting sqref="I45">
    <cfRule type="expression" dxfId="2304" priority="58" stopIfTrue="1">
      <formula>$B45=""</formula>
    </cfRule>
  </conditionalFormatting>
  <conditionalFormatting sqref="I45">
    <cfRule type="expression" dxfId="2303" priority="57" stopIfTrue="1">
      <formula>$B45=""</formula>
    </cfRule>
  </conditionalFormatting>
  <conditionalFormatting sqref="I45">
    <cfRule type="expression" dxfId="2302" priority="56" stopIfTrue="1">
      <formula>$B45=""</formula>
    </cfRule>
  </conditionalFormatting>
  <conditionalFormatting sqref="I45">
    <cfRule type="expression" dxfId="2301" priority="55" stopIfTrue="1">
      <formula>$B45=""</formula>
    </cfRule>
  </conditionalFormatting>
  <conditionalFormatting sqref="I45">
    <cfRule type="expression" dxfId="2300" priority="54" stopIfTrue="1">
      <formula>$B45=""</formula>
    </cfRule>
  </conditionalFormatting>
  <conditionalFormatting sqref="I45">
    <cfRule type="expression" dxfId="2299" priority="53" stopIfTrue="1">
      <formula>$B45=""</formula>
    </cfRule>
  </conditionalFormatting>
  <conditionalFormatting sqref="I45">
    <cfRule type="expression" dxfId="2298" priority="52" stopIfTrue="1">
      <formula>$B45=""</formula>
    </cfRule>
  </conditionalFormatting>
  <conditionalFormatting sqref="I45">
    <cfRule type="expression" dxfId="2297" priority="51" stopIfTrue="1">
      <formula>$B45=""</formula>
    </cfRule>
  </conditionalFormatting>
  <conditionalFormatting sqref="I45">
    <cfRule type="expression" dxfId="2296" priority="50" stopIfTrue="1">
      <formula>$B45=""</formula>
    </cfRule>
  </conditionalFormatting>
  <conditionalFormatting sqref="I45">
    <cfRule type="expression" dxfId="2295" priority="49" stopIfTrue="1">
      <formula>$B45=""</formula>
    </cfRule>
  </conditionalFormatting>
  <conditionalFormatting sqref="I45">
    <cfRule type="expression" dxfId="2294" priority="48" stopIfTrue="1">
      <formula>$B45=""</formula>
    </cfRule>
  </conditionalFormatting>
  <conditionalFormatting sqref="I45">
    <cfRule type="expression" dxfId="2293" priority="47" stopIfTrue="1">
      <formula>$B45=""</formula>
    </cfRule>
  </conditionalFormatting>
  <conditionalFormatting sqref="I45">
    <cfRule type="expression" dxfId="2292" priority="46" stopIfTrue="1">
      <formula>$B45=""</formula>
    </cfRule>
  </conditionalFormatting>
  <conditionalFormatting sqref="I45">
    <cfRule type="expression" dxfId="2291" priority="45" stopIfTrue="1">
      <formula>$B45=""</formula>
    </cfRule>
  </conditionalFormatting>
  <conditionalFormatting sqref="I45">
    <cfRule type="expression" dxfId="2290" priority="44" stopIfTrue="1">
      <formula>$B45=""</formula>
    </cfRule>
  </conditionalFormatting>
  <conditionalFormatting sqref="I45">
    <cfRule type="expression" dxfId="2289" priority="43" stopIfTrue="1">
      <formula>$B45=""</formula>
    </cfRule>
  </conditionalFormatting>
  <conditionalFormatting sqref="I45">
    <cfRule type="expression" dxfId="2288" priority="42" stopIfTrue="1">
      <formula>$B45=""</formula>
    </cfRule>
  </conditionalFormatting>
  <conditionalFormatting sqref="D45:H45">
    <cfRule type="expression" dxfId="2287" priority="41" stopIfTrue="1">
      <formula>$B45=""</formula>
    </cfRule>
  </conditionalFormatting>
  <conditionalFormatting sqref="I45">
    <cfRule type="expression" dxfId="2286" priority="40" stopIfTrue="1">
      <formula>$B45=""</formula>
    </cfRule>
  </conditionalFormatting>
  <conditionalFormatting sqref="I45">
    <cfRule type="expression" dxfId="2285" priority="39" stopIfTrue="1">
      <formula>$B45=""</formula>
    </cfRule>
  </conditionalFormatting>
  <conditionalFormatting sqref="I45">
    <cfRule type="expression" dxfId="2284" priority="38" stopIfTrue="1">
      <formula>$B45=""</formula>
    </cfRule>
  </conditionalFormatting>
  <conditionalFormatting sqref="J45:M45">
    <cfRule type="expression" dxfId="2283" priority="37" stopIfTrue="1">
      <formula>$B45=""</formula>
    </cfRule>
  </conditionalFormatting>
  <conditionalFormatting sqref="D45:M45">
    <cfRule type="expression" dxfId="2282" priority="36" stopIfTrue="1">
      <formula>$B45=""</formula>
    </cfRule>
  </conditionalFormatting>
  <conditionalFormatting sqref="D45:M45">
    <cfRule type="expression" dxfId="2281" priority="35" stopIfTrue="1">
      <formula>$B45=""</formula>
    </cfRule>
  </conditionalFormatting>
  <conditionalFormatting sqref="I45">
    <cfRule type="expression" dxfId="2280" priority="34" stopIfTrue="1">
      <formula>$B45=""</formula>
    </cfRule>
  </conditionalFormatting>
  <conditionalFormatting sqref="D45:H45">
    <cfRule type="expression" dxfId="2279" priority="33" stopIfTrue="1">
      <formula>$B45=""</formula>
    </cfRule>
  </conditionalFormatting>
  <conditionalFormatting sqref="J45:M45">
    <cfRule type="expression" dxfId="2278" priority="32" stopIfTrue="1">
      <formula>$B45=""</formula>
    </cfRule>
  </conditionalFormatting>
  <conditionalFormatting sqref="D45:H45">
    <cfRule type="expression" dxfId="2277" priority="31" stopIfTrue="1">
      <formula>$B45=""</formula>
    </cfRule>
  </conditionalFormatting>
  <conditionalFormatting sqref="J45:M45">
    <cfRule type="expression" dxfId="2276" priority="30" stopIfTrue="1">
      <formula>$B45=""</formula>
    </cfRule>
  </conditionalFormatting>
  <conditionalFormatting sqref="J45:M45">
    <cfRule type="expression" dxfId="2275" priority="29" stopIfTrue="1">
      <formula>$B45=""</formula>
    </cfRule>
  </conditionalFormatting>
  <conditionalFormatting sqref="D45:M45">
    <cfRule type="expression" dxfId="2274" priority="28" stopIfTrue="1">
      <formula>$B45=""</formula>
    </cfRule>
  </conditionalFormatting>
  <conditionalFormatting sqref="D45:M45">
    <cfRule type="expression" dxfId="2273" priority="27" stopIfTrue="1">
      <formula>$B45=""</formula>
    </cfRule>
  </conditionalFormatting>
  <conditionalFormatting sqref="I45">
    <cfRule type="expression" dxfId="2272" priority="26" stopIfTrue="1">
      <formula>$B45=""</formula>
    </cfRule>
  </conditionalFormatting>
  <conditionalFormatting sqref="D45:H45">
    <cfRule type="expression" dxfId="2271" priority="25" stopIfTrue="1">
      <formula>$B45=""</formula>
    </cfRule>
  </conditionalFormatting>
  <conditionalFormatting sqref="J45:M45">
    <cfRule type="expression" dxfId="2270" priority="24" stopIfTrue="1">
      <formula>$B45=""</formula>
    </cfRule>
  </conditionalFormatting>
  <conditionalFormatting sqref="I45">
    <cfRule type="expression" dxfId="2269" priority="23" stopIfTrue="1">
      <formula>$B45=""</formula>
    </cfRule>
  </conditionalFormatting>
  <conditionalFormatting sqref="I45">
    <cfRule type="expression" dxfId="2268" priority="22" stopIfTrue="1">
      <formula>$B45=""</formula>
    </cfRule>
  </conditionalFormatting>
  <conditionalFormatting sqref="I45">
    <cfRule type="expression" dxfId="2267" priority="21" stopIfTrue="1">
      <formula>$B45=""</formula>
    </cfRule>
  </conditionalFormatting>
  <conditionalFormatting sqref="I45">
    <cfRule type="expression" dxfId="2266" priority="20" stopIfTrue="1">
      <formula>$B45=""</formula>
    </cfRule>
  </conditionalFormatting>
  <conditionalFormatting sqref="I45">
    <cfRule type="expression" dxfId="2265" priority="19" stopIfTrue="1">
      <formula>$B45=""</formula>
    </cfRule>
  </conditionalFormatting>
  <conditionalFormatting sqref="I45">
    <cfRule type="expression" dxfId="2264" priority="18" stopIfTrue="1">
      <formula>$B45=""</formula>
    </cfRule>
  </conditionalFormatting>
  <conditionalFormatting sqref="I45">
    <cfRule type="expression" dxfId="2263" priority="17" stopIfTrue="1">
      <formula>$B45=""</formula>
    </cfRule>
  </conditionalFormatting>
  <conditionalFormatting sqref="I45">
    <cfRule type="expression" dxfId="2262" priority="16" stopIfTrue="1">
      <formula>$B45=""</formula>
    </cfRule>
  </conditionalFormatting>
  <conditionalFormatting sqref="I45">
    <cfRule type="expression" dxfId="2261" priority="15" stopIfTrue="1">
      <formula>$B45=""</formula>
    </cfRule>
  </conditionalFormatting>
  <conditionalFormatting sqref="I45">
    <cfRule type="expression" dxfId="2260" priority="14" stopIfTrue="1">
      <formula>$B45=""</formula>
    </cfRule>
  </conditionalFormatting>
  <conditionalFormatting sqref="I45">
    <cfRule type="expression" dxfId="2259" priority="13" stopIfTrue="1">
      <formula>$B45=""</formula>
    </cfRule>
  </conditionalFormatting>
  <conditionalFormatting sqref="I45">
    <cfRule type="expression" dxfId="2258" priority="12" stopIfTrue="1">
      <formula>$B45=""</formula>
    </cfRule>
  </conditionalFormatting>
  <conditionalFormatting sqref="I45">
    <cfRule type="expression" dxfId="2257" priority="11" stopIfTrue="1">
      <formula>$B45=""</formula>
    </cfRule>
  </conditionalFormatting>
  <conditionalFormatting sqref="I45">
    <cfRule type="expression" dxfId="2256" priority="10" stopIfTrue="1">
      <formula>$B45=""</formula>
    </cfRule>
  </conditionalFormatting>
  <conditionalFormatting sqref="I45">
    <cfRule type="expression" dxfId="2255" priority="9" stopIfTrue="1">
      <formula>$B45=""</formula>
    </cfRule>
  </conditionalFormatting>
  <conditionalFormatting sqref="I45">
    <cfRule type="expression" dxfId="2254" priority="8" stopIfTrue="1">
      <formula>$B45=""</formula>
    </cfRule>
  </conditionalFormatting>
  <conditionalFormatting sqref="I45">
    <cfRule type="expression" dxfId="2253" priority="7" stopIfTrue="1">
      <formula>$B45=""</formula>
    </cfRule>
  </conditionalFormatting>
  <conditionalFormatting sqref="I45">
    <cfRule type="expression" dxfId="2252" priority="6" stopIfTrue="1">
      <formula>$B45=""</formula>
    </cfRule>
  </conditionalFormatting>
  <conditionalFormatting sqref="I45">
    <cfRule type="expression" dxfId="2251" priority="5" stopIfTrue="1">
      <formula>$B45=""</formula>
    </cfRule>
  </conditionalFormatting>
  <conditionalFormatting sqref="I45">
    <cfRule type="expression" dxfId="2250" priority="4" stopIfTrue="1">
      <formula>$B45=""</formula>
    </cfRule>
  </conditionalFormatting>
  <conditionalFormatting sqref="I45">
    <cfRule type="expression" dxfId="2249" priority="3" stopIfTrue="1">
      <formula>$B45=""</formula>
    </cfRule>
  </conditionalFormatting>
  <conditionalFormatting sqref="I45">
    <cfRule type="expression" dxfId="2248" priority="2" stopIfTrue="1">
      <formula>$B45=""</formula>
    </cfRule>
  </conditionalFormatting>
  <conditionalFormatting sqref="I45">
    <cfRule type="expression" dxfId="2247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448" t="str">
        <f>CONCATENATE("*",INDEX('LŠZ P'!A$2:AN$998,A1,17))</f>
        <v>*21631</v>
      </c>
      <c r="U1" s="2448"/>
      <c r="V1" s="244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448" t="str">
        <f>CONCATENATE("*",INDEX('LŠZ P'!A$2:AN$998,A1,17),"/P")</f>
        <v>*21631/P</v>
      </c>
      <c r="BM1" s="2448"/>
      <c r="BN1" s="244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450"/>
      <c r="U2" s="2450"/>
      <c r="V2" s="2451"/>
      <c r="W2" s="38"/>
      <c r="X2" s="1932" t="s">
        <v>746</v>
      </c>
      <c r="Y2" s="1932"/>
      <c r="Z2" s="1932"/>
      <c r="AA2" s="1932"/>
      <c r="AB2" s="1932"/>
      <c r="AC2" s="1932"/>
      <c r="AD2" s="1932"/>
      <c r="AE2" s="1932"/>
      <c r="AF2" s="1932"/>
      <c r="AG2" s="1932"/>
      <c r="AH2" s="1932"/>
      <c r="AI2" s="1932"/>
      <c r="AJ2" s="1932"/>
      <c r="AK2" s="1932"/>
      <c r="AL2" s="1932"/>
      <c r="AM2" s="1932"/>
      <c r="AN2" s="1932"/>
      <c r="AO2" s="1932"/>
      <c r="AP2" s="1932"/>
      <c r="AQ2" s="1932"/>
      <c r="AR2" s="39"/>
      <c r="AS2" s="36"/>
      <c r="BL2" s="2450"/>
      <c r="BM2" s="2450"/>
      <c r="BN2" s="2451"/>
      <c r="BO2" s="38"/>
      <c r="BP2" s="1932" t="s">
        <v>746</v>
      </c>
      <c r="BQ2" s="1932"/>
      <c r="BR2" s="1932"/>
      <c r="BS2" s="1932"/>
      <c r="BT2" s="1932"/>
      <c r="BU2" s="1932"/>
      <c r="BV2" s="1932"/>
      <c r="BW2" s="1932"/>
      <c r="BX2" s="1932"/>
      <c r="BY2" s="1932"/>
      <c r="BZ2" s="1932"/>
      <c r="CA2" s="1932"/>
      <c r="CB2" s="1932"/>
      <c r="CC2" s="1932"/>
      <c r="CD2" s="1932"/>
      <c r="CE2" s="1932"/>
      <c r="CF2" s="1932"/>
      <c r="CG2" s="1932"/>
      <c r="CH2" s="1932"/>
      <c r="CI2" s="1932"/>
      <c r="CJ2" s="39"/>
    </row>
    <row r="3" spans="1:88" ht="4.5" customHeight="1">
      <c r="A3" s="36"/>
      <c r="T3" s="2450"/>
      <c r="U3" s="2450"/>
      <c r="V3" s="2451"/>
      <c r="W3" s="38"/>
      <c r="X3" s="1932"/>
      <c r="Y3" s="1932"/>
      <c r="Z3" s="1932"/>
      <c r="AA3" s="1932"/>
      <c r="AB3" s="1932"/>
      <c r="AC3" s="1932"/>
      <c r="AD3" s="1932"/>
      <c r="AE3" s="1932"/>
      <c r="AF3" s="1932"/>
      <c r="AG3" s="1932"/>
      <c r="AH3" s="1932"/>
      <c r="AI3" s="1932"/>
      <c r="AJ3" s="1932"/>
      <c r="AK3" s="1932"/>
      <c r="AL3" s="1932"/>
      <c r="AM3" s="1932"/>
      <c r="AN3" s="1932"/>
      <c r="AO3" s="1932"/>
      <c r="AP3" s="1932"/>
      <c r="AQ3" s="1932"/>
      <c r="AR3" s="39"/>
      <c r="AS3" s="36"/>
      <c r="BL3" s="2450"/>
      <c r="BM3" s="2450"/>
      <c r="BN3" s="2451"/>
      <c r="BO3" s="38"/>
      <c r="BP3" s="1932"/>
      <c r="BQ3" s="1932"/>
      <c r="BR3" s="1932"/>
      <c r="BS3" s="1932"/>
      <c r="BT3" s="1932"/>
      <c r="BU3" s="1932"/>
      <c r="BV3" s="1932"/>
      <c r="BW3" s="1932"/>
      <c r="BX3" s="1932"/>
      <c r="BY3" s="1932"/>
      <c r="BZ3" s="1932"/>
      <c r="CA3" s="1932"/>
      <c r="CB3" s="1932"/>
      <c r="CC3" s="1932"/>
      <c r="CD3" s="1932"/>
      <c r="CE3" s="1932"/>
      <c r="CF3" s="1932"/>
      <c r="CG3" s="1932"/>
      <c r="CH3" s="1932"/>
      <c r="CI3" s="1932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1932"/>
      <c r="Y4" s="1932"/>
      <c r="Z4" s="1932"/>
      <c r="AA4" s="1932"/>
      <c r="AB4" s="1932"/>
      <c r="AC4" s="1932"/>
      <c r="AD4" s="1932"/>
      <c r="AE4" s="1932"/>
      <c r="AF4" s="1932"/>
      <c r="AG4" s="1932"/>
      <c r="AH4" s="1932"/>
      <c r="AI4" s="1932"/>
      <c r="AJ4" s="1932"/>
      <c r="AK4" s="1932"/>
      <c r="AL4" s="1932"/>
      <c r="AM4" s="1932"/>
      <c r="AN4" s="1932"/>
      <c r="AO4" s="1932"/>
      <c r="AP4" s="1932"/>
      <c r="AQ4" s="1932"/>
      <c r="AR4" s="39"/>
      <c r="AS4" s="36"/>
      <c r="BJ4" s="40"/>
      <c r="BK4" s="40"/>
      <c r="BL4" s="40"/>
      <c r="BM4" s="40"/>
      <c r="BN4" s="37"/>
      <c r="BO4" s="38"/>
      <c r="BP4" s="1932"/>
      <c r="BQ4" s="1932"/>
      <c r="BR4" s="1932"/>
      <c r="BS4" s="1932"/>
      <c r="BT4" s="1932"/>
      <c r="BU4" s="1932"/>
      <c r="BV4" s="1932"/>
      <c r="BW4" s="1932"/>
      <c r="BX4" s="1932"/>
      <c r="BY4" s="1932"/>
      <c r="BZ4" s="1932"/>
      <c r="CA4" s="1932"/>
      <c r="CB4" s="1932"/>
      <c r="CC4" s="1932"/>
      <c r="CD4" s="1932"/>
      <c r="CE4" s="1932"/>
      <c r="CF4" s="1932"/>
      <c r="CG4" s="1932"/>
      <c r="CH4" s="1932"/>
      <c r="CI4" s="1932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1932"/>
      <c r="Y5" s="1932"/>
      <c r="Z5" s="1932"/>
      <c r="AA5" s="1932"/>
      <c r="AB5" s="1932"/>
      <c r="AC5" s="1932"/>
      <c r="AD5" s="1932"/>
      <c r="AE5" s="1932"/>
      <c r="AF5" s="1932"/>
      <c r="AG5" s="1932"/>
      <c r="AH5" s="1932"/>
      <c r="AI5" s="1932"/>
      <c r="AJ5" s="1932"/>
      <c r="AK5" s="1932"/>
      <c r="AL5" s="1932"/>
      <c r="AM5" s="1932"/>
      <c r="AN5" s="1932"/>
      <c r="AO5" s="1932"/>
      <c r="AP5" s="1932"/>
      <c r="AQ5" s="1932"/>
      <c r="AR5" s="39"/>
      <c r="AS5" s="36"/>
      <c r="BJ5" s="40"/>
      <c r="BK5" s="40"/>
      <c r="BL5" s="40"/>
      <c r="BM5" s="40"/>
      <c r="BN5" s="37"/>
      <c r="BO5" s="38"/>
      <c r="BP5" s="1932"/>
      <c r="BQ5" s="1932"/>
      <c r="BR5" s="1932"/>
      <c r="BS5" s="1932"/>
      <c r="BT5" s="1932"/>
      <c r="BU5" s="1932"/>
      <c r="BV5" s="1932"/>
      <c r="BW5" s="1932"/>
      <c r="BX5" s="1932"/>
      <c r="BY5" s="1932"/>
      <c r="BZ5" s="1932"/>
      <c r="CA5" s="1932"/>
      <c r="CB5" s="1932"/>
      <c r="CC5" s="1932"/>
      <c r="CD5" s="1932"/>
      <c r="CE5" s="1932"/>
      <c r="CF5" s="1932"/>
      <c r="CG5" s="1932"/>
      <c r="CH5" s="1932"/>
      <c r="CI5" s="1932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1932"/>
      <c r="Y6" s="1932"/>
      <c r="Z6" s="1932"/>
      <c r="AA6" s="1932"/>
      <c r="AB6" s="1932"/>
      <c r="AC6" s="1932"/>
      <c r="AD6" s="1932"/>
      <c r="AE6" s="1932"/>
      <c r="AF6" s="1932"/>
      <c r="AG6" s="1932"/>
      <c r="AH6" s="1932"/>
      <c r="AI6" s="1932"/>
      <c r="AJ6" s="1932"/>
      <c r="AK6" s="1932"/>
      <c r="AL6" s="1932"/>
      <c r="AM6" s="1932"/>
      <c r="AN6" s="1932"/>
      <c r="AO6" s="1932"/>
      <c r="AP6" s="1932"/>
      <c r="AQ6" s="1932"/>
      <c r="AR6" s="39"/>
      <c r="AS6" s="36"/>
      <c r="BJ6" s="40"/>
      <c r="BK6" s="40"/>
      <c r="BL6" s="40"/>
      <c r="BM6" s="40"/>
      <c r="BN6" s="37"/>
      <c r="BO6" s="38"/>
      <c r="BP6" s="1932"/>
      <c r="BQ6" s="1932"/>
      <c r="BR6" s="1932"/>
      <c r="BS6" s="1932"/>
      <c r="BT6" s="1932"/>
      <c r="BU6" s="1932"/>
      <c r="BV6" s="1932"/>
      <c r="BW6" s="1932"/>
      <c r="BX6" s="1932"/>
      <c r="BY6" s="1932"/>
      <c r="BZ6" s="1932"/>
      <c r="CA6" s="1932"/>
      <c r="CB6" s="1932"/>
      <c r="CC6" s="1932"/>
      <c r="CD6" s="1932"/>
      <c r="CE6" s="1932"/>
      <c r="CF6" s="1932"/>
      <c r="CG6" s="1932"/>
      <c r="CH6" s="1932"/>
      <c r="CI6" s="1932"/>
      <c r="CJ6" s="39"/>
    </row>
    <row r="7" spans="1:88" ht="4.5" customHeight="1">
      <c r="A7" s="36"/>
      <c r="B7" s="2490" t="s">
        <v>1383</v>
      </c>
      <c r="C7" s="2529"/>
      <c r="D7" s="2529"/>
      <c r="E7" s="2529"/>
      <c r="F7" s="2529"/>
      <c r="G7" s="2529"/>
      <c r="H7" s="2529"/>
      <c r="I7" s="2529"/>
      <c r="J7" s="2529"/>
      <c r="K7" s="2529"/>
      <c r="L7" s="2529"/>
      <c r="M7" s="2529"/>
      <c r="N7" s="2529"/>
      <c r="O7" s="2529"/>
      <c r="P7" s="2529"/>
      <c r="Q7" s="2529"/>
      <c r="R7" s="2529"/>
      <c r="S7" s="2529"/>
      <c r="T7" s="2529"/>
      <c r="U7" s="2529"/>
      <c r="V7" s="37"/>
      <c r="W7" s="38"/>
      <c r="X7" s="1932"/>
      <c r="Y7" s="1932"/>
      <c r="Z7" s="1932"/>
      <c r="AA7" s="1932"/>
      <c r="AB7" s="1932"/>
      <c r="AC7" s="1932"/>
      <c r="AD7" s="1932"/>
      <c r="AE7" s="1932"/>
      <c r="AF7" s="1932"/>
      <c r="AG7" s="1932"/>
      <c r="AH7" s="1932"/>
      <c r="AI7" s="1932"/>
      <c r="AJ7" s="1932"/>
      <c r="AK7" s="1932"/>
      <c r="AL7" s="1932"/>
      <c r="AM7" s="1932"/>
      <c r="AN7" s="1932"/>
      <c r="AO7" s="1932"/>
      <c r="AP7" s="1932"/>
      <c r="AQ7" s="1932"/>
      <c r="AR7" s="39"/>
      <c r="AS7" s="36"/>
      <c r="AT7" s="2490" t="s">
        <v>1383</v>
      </c>
      <c r="AU7" s="2529"/>
      <c r="AV7" s="2529"/>
      <c r="AW7" s="2529"/>
      <c r="AX7" s="2529"/>
      <c r="AY7" s="2529"/>
      <c r="AZ7" s="2529"/>
      <c r="BA7" s="2529"/>
      <c r="BB7" s="2529"/>
      <c r="BC7" s="2529"/>
      <c r="BD7" s="2529"/>
      <c r="BE7" s="2529"/>
      <c r="BF7" s="2529"/>
      <c r="BG7" s="2529"/>
      <c r="BH7" s="2529"/>
      <c r="BI7" s="2529"/>
      <c r="BJ7" s="2529"/>
      <c r="BK7" s="2529"/>
      <c r="BL7" s="2529"/>
      <c r="BM7" s="2529"/>
      <c r="BN7" s="37"/>
      <c r="BO7" s="38"/>
      <c r="BP7" s="1932"/>
      <c r="BQ7" s="1932"/>
      <c r="BR7" s="1932"/>
      <c r="BS7" s="1932"/>
      <c r="BT7" s="1932"/>
      <c r="BU7" s="1932"/>
      <c r="BV7" s="1932"/>
      <c r="BW7" s="1932"/>
      <c r="BX7" s="1932"/>
      <c r="BY7" s="1932"/>
      <c r="BZ7" s="1932"/>
      <c r="CA7" s="1932"/>
      <c r="CB7" s="1932"/>
      <c r="CC7" s="1932"/>
      <c r="CD7" s="1932"/>
      <c r="CE7" s="1932"/>
      <c r="CF7" s="1932"/>
      <c r="CG7" s="1932"/>
      <c r="CH7" s="1932"/>
      <c r="CI7" s="1932"/>
      <c r="CJ7" s="39"/>
    </row>
    <row r="8" spans="1:88" ht="4.5" customHeight="1">
      <c r="A8" s="36"/>
      <c r="B8" s="2529"/>
      <c r="C8" s="2529"/>
      <c r="D8" s="2529"/>
      <c r="E8" s="2529"/>
      <c r="F8" s="2529"/>
      <c r="G8" s="2529"/>
      <c r="H8" s="2529"/>
      <c r="I8" s="2529"/>
      <c r="J8" s="2529"/>
      <c r="K8" s="2529"/>
      <c r="L8" s="2529"/>
      <c r="M8" s="2529"/>
      <c r="N8" s="2529"/>
      <c r="O8" s="2529"/>
      <c r="P8" s="2529"/>
      <c r="Q8" s="2529"/>
      <c r="R8" s="2529"/>
      <c r="S8" s="2529"/>
      <c r="T8" s="2529"/>
      <c r="U8" s="2529"/>
      <c r="V8" s="37"/>
      <c r="W8" s="38"/>
      <c r="X8" s="1932"/>
      <c r="Y8" s="1932"/>
      <c r="Z8" s="1932"/>
      <c r="AA8" s="1932"/>
      <c r="AB8" s="1932"/>
      <c r="AC8" s="1932"/>
      <c r="AD8" s="1932"/>
      <c r="AE8" s="1932"/>
      <c r="AF8" s="1932"/>
      <c r="AG8" s="1932"/>
      <c r="AH8" s="1932"/>
      <c r="AI8" s="1932"/>
      <c r="AJ8" s="1932"/>
      <c r="AK8" s="1932"/>
      <c r="AL8" s="1932"/>
      <c r="AM8" s="1932"/>
      <c r="AN8" s="1932"/>
      <c r="AO8" s="1932"/>
      <c r="AP8" s="1932"/>
      <c r="AQ8" s="1932"/>
      <c r="AR8" s="39"/>
      <c r="AS8" s="36"/>
      <c r="AT8" s="2529"/>
      <c r="AU8" s="2529"/>
      <c r="AV8" s="2529"/>
      <c r="AW8" s="2529"/>
      <c r="AX8" s="2529"/>
      <c r="AY8" s="2529"/>
      <c r="AZ8" s="2529"/>
      <c r="BA8" s="2529"/>
      <c r="BB8" s="2529"/>
      <c r="BC8" s="2529"/>
      <c r="BD8" s="2529"/>
      <c r="BE8" s="2529"/>
      <c r="BF8" s="2529"/>
      <c r="BG8" s="2529"/>
      <c r="BH8" s="2529"/>
      <c r="BI8" s="2529"/>
      <c r="BJ8" s="2529"/>
      <c r="BK8" s="2529"/>
      <c r="BL8" s="2529"/>
      <c r="BM8" s="2529"/>
      <c r="BN8" s="37"/>
      <c r="BO8" s="38"/>
      <c r="BP8" s="1932"/>
      <c r="BQ8" s="1932"/>
      <c r="BR8" s="1932"/>
      <c r="BS8" s="1932"/>
      <c r="BT8" s="1932"/>
      <c r="BU8" s="1932"/>
      <c r="BV8" s="1932"/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/>
      <c r="CH8" s="1932"/>
      <c r="CI8" s="1932"/>
      <c r="CJ8" s="39"/>
    </row>
    <row r="9" spans="1:88" ht="4.5" customHeight="1">
      <c r="A9" s="36"/>
      <c r="B9" s="2490" t="s">
        <v>1179</v>
      </c>
      <c r="C9" s="2490"/>
      <c r="D9" s="2490"/>
      <c r="E9" s="2490"/>
      <c r="F9" s="2490"/>
      <c r="G9" s="2490"/>
      <c r="H9" s="2490"/>
      <c r="I9" s="2490"/>
      <c r="J9" s="2490"/>
      <c r="K9" s="2490"/>
      <c r="L9" s="2490"/>
      <c r="M9" s="2490"/>
      <c r="N9" s="2490"/>
      <c r="O9" s="2490"/>
      <c r="P9" s="2490"/>
      <c r="Q9" s="2490"/>
      <c r="R9" s="2490"/>
      <c r="S9" s="2490"/>
      <c r="T9" s="2490"/>
      <c r="U9" s="2490"/>
      <c r="V9" s="37"/>
      <c r="W9" s="38"/>
      <c r="X9" s="1932"/>
      <c r="Y9" s="1932"/>
      <c r="Z9" s="1932"/>
      <c r="AA9" s="1932"/>
      <c r="AB9" s="1932"/>
      <c r="AC9" s="1932"/>
      <c r="AD9" s="1932"/>
      <c r="AE9" s="1932"/>
      <c r="AF9" s="1932"/>
      <c r="AG9" s="1932"/>
      <c r="AH9" s="1932"/>
      <c r="AI9" s="1932"/>
      <c r="AJ9" s="1932"/>
      <c r="AK9" s="1932"/>
      <c r="AL9" s="1932"/>
      <c r="AM9" s="1932"/>
      <c r="AN9" s="1932"/>
      <c r="AO9" s="1932"/>
      <c r="AP9" s="1932"/>
      <c r="AQ9" s="1932"/>
      <c r="AR9" s="39"/>
      <c r="AS9" s="36"/>
      <c r="AT9" s="2490" t="s">
        <v>1179</v>
      </c>
      <c r="AU9" s="2490"/>
      <c r="AV9" s="2490"/>
      <c r="AW9" s="2490"/>
      <c r="AX9" s="2490"/>
      <c r="AY9" s="2490"/>
      <c r="AZ9" s="2490"/>
      <c r="BA9" s="2490"/>
      <c r="BB9" s="2490"/>
      <c r="BC9" s="2490"/>
      <c r="BD9" s="2490"/>
      <c r="BE9" s="2490"/>
      <c r="BF9" s="2490"/>
      <c r="BG9" s="2490"/>
      <c r="BH9" s="2490"/>
      <c r="BI9" s="2490"/>
      <c r="BJ9" s="2490"/>
      <c r="BK9" s="2490"/>
      <c r="BL9" s="2490"/>
      <c r="BM9" s="2490"/>
      <c r="BN9" s="37"/>
      <c r="BO9" s="38"/>
      <c r="BP9" s="1932"/>
      <c r="BQ9" s="1932"/>
      <c r="BR9" s="1932"/>
      <c r="BS9" s="1932"/>
      <c r="BT9" s="1932"/>
      <c r="BU9" s="1932"/>
      <c r="BV9" s="1932"/>
      <c r="BW9" s="1932"/>
      <c r="BX9" s="1932"/>
      <c r="BY9" s="1932"/>
      <c r="BZ9" s="1932"/>
      <c r="CA9" s="1932"/>
      <c r="CB9" s="1932"/>
      <c r="CC9" s="1932"/>
      <c r="CD9" s="1932"/>
      <c r="CE9" s="1932"/>
      <c r="CF9" s="1932"/>
      <c r="CG9" s="1932"/>
      <c r="CH9" s="1932"/>
      <c r="CI9" s="1932"/>
      <c r="CJ9" s="39"/>
    </row>
    <row r="10" spans="1:88" ht="4.5" customHeight="1">
      <c r="A10" s="36"/>
      <c r="B10" s="2490"/>
      <c r="C10" s="2490"/>
      <c r="D10" s="2490"/>
      <c r="E10" s="2490"/>
      <c r="F10" s="2490"/>
      <c r="G10" s="2490"/>
      <c r="H10" s="2490"/>
      <c r="I10" s="2490"/>
      <c r="J10" s="2490"/>
      <c r="K10" s="2490"/>
      <c r="L10" s="2490"/>
      <c r="M10" s="2490"/>
      <c r="N10" s="2490"/>
      <c r="O10" s="2490"/>
      <c r="P10" s="2490"/>
      <c r="Q10" s="2490"/>
      <c r="R10" s="2490"/>
      <c r="S10" s="2490"/>
      <c r="T10" s="2490"/>
      <c r="U10" s="249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90"/>
      <c r="AU10" s="2490"/>
      <c r="AV10" s="2490"/>
      <c r="AW10" s="2490"/>
      <c r="AX10" s="2490"/>
      <c r="AY10" s="2490"/>
      <c r="AZ10" s="2490"/>
      <c r="BA10" s="2490"/>
      <c r="BB10" s="2490"/>
      <c r="BC10" s="2490"/>
      <c r="BD10" s="2490"/>
      <c r="BE10" s="2490"/>
      <c r="BF10" s="2490"/>
      <c r="BG10" s="2490"/>
      <c r="BH10" s="2490"/>
      <c r="BI10" s="2490"/>
      <c r="BJ10" s="2490"/>
      <c r="BK10" s="2490"/>
      <c r="BL10" s="2490"/>
      <c r="BM10" s="249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530" t="s">
        <v>283</v>
      </c>
      <c r="C11" s="2530"/>
      <c r="D11" s="2530"/>
      <c r="E11" s="2530"/>
      <c r="F11" s="2530"/>
      <c r="G11" s="2530"/>
      <c r="H11" s="2530"/>
      <c r="I11" s="2530"/>
      <c r="J11" s="2530"/>
      <c r="K11" s="2530"/>
      <c r="L11" s="2530"/>
      <c r="M11" s="2530"/>
      <c r="N11" s="2530"/>
      <c r="O11" s="2530"/>
      <c r="P11" s="2530"/>
      <c r="Q11" s="2530"/>
      <c r="R11" s="2530"/>
      <c r="S11" s="2530"/>
      <c r="T11" s="2530"/>
      <c r="U11" s="2530"/>
      <c r="V11" s="37"/>
      <c r="W11" s="38"/>
      <c r="X11" s="2459" t="s">
        <v>680</v>
      </c>
      <c r="Y11" s="2459"/>
      <c r="Z11" s="2459"/>
      <c r="AA11" s="2459"/>
      <c r="AB11" s="2459"/>
      <c r="AC11" s="2459"/>
      <c r="AD11" s="2459"/>
      <c r="AE11" s="2459"/>
      <c r="AF11" s="2459"/>
      <c r="AG11" s="2459"/>
      <c r="AH11" s="2460"/>
      <c r="AI11" s="2377" t="str">
        <f>I23</f>
        <v>OM-P018</v>
      </c>
      <c r="AJ11" s="2378"/>
      <c r="AK11" s="2378"/>
      <c r="AL11" s="2378"/>
      <c r="AM11" s="2378"/>
      <c r="AN11" s="2378"/>
      <c r="AO11" s="2378"/>
      <c r="AP11" s="2378"/>
      <c r="AQ11" s="2379"/>
      <c r="AR11" s="39"/>
      <c r="AS11" s="36"/>
      <c r="AT11" s="2530" t="s">
        <v>283</v>
      </c>
      <c r="AU11" s="2530"/>
      <c r="AV11" s="2530"/>
      <c r="AW11" s="2530"/>
      <c r="AX11" s="2530"/>
      <c r="AY11" s="2530"/>
      <c r="AZ11" s="2530"/>
      <c r="BA11" s="2530"/>
      <c r="BB11" s="2530"/>
      <c r="BC11" s="2530"/>
      <c r="BD11" s="2530"/>
      <c r="BE11" s="2530"/>
      <c r="BF11" s="2530"/>
      <c r="BG11" s="2530"/>
      <c r="BH11" s="2530"/>
      <c r="BI11" s="2530"/>
      <c r="BJ11" s="2530"/>
      <c r="BK11" s="2530"/>
      <c r="BL11" s="2530"/>
      <c r="BM11" s="2530"/>
      <c r="BN11" s="37"/>
      <c r="BO11" s="38"/>
      <c r="BP11" s="2459" t="s">
        <v>680</v>
      </c>
      <c r="BQ11" s="2459"/>
      <c r="BR11" s="2459"/>
      <c r="BS11" s="2459"/>
      <c r="BT11" s="2459"/>
      <c r="BU11" s="2459"/>
      <c r="BV11" s="2459"/>
      <c r="BW11" s="2459"/>
      <c r="BX11" s="2459"/>
      <c r="BY11" s="2459"/>
      <c r="BZ11" s="2460"/>
      <c r="CA11" s="2377">
        <f>BA23</f>
        <v>0</v>
      </c>
      <c r="CB11" s="2378"/>
      <c r="CC11" s="2378"/>
      <c r="CD11" s="2378"/>
      <c r="CE11" s="2378"/>
      <c r="CF11" s="2378"/>
      <c r="CG11" s="2378"/>
      <c r="CH11" s="2378"/>
      <c r="CI11" s="2379"/>
      <c r="CJ11" s="39"/>
    </row>
    <row r="12" spans="1:88" ht="4.5" customHeight="1">
      <c r="A12" s="36"/>
      <c r="B12" s="2530"/>
      <c r="C12" s="2530"/>
      <c r="D12" s="2530"/>
      <c r="E12" s="2530"/>
      <c r="F12" s="2530"/>
      <c r="G12" s="2530"/>
      <c r="H12" s="2530"/>
      <c r="I12" s="2530"/>
      <c r="J12" s="2530"/>
      <c r="K12" s="2530"/>
      <c r="L12" s="2530"/>
      <c r="M12" s="2530"/>
      <c r="N12" s="2530"/>
      <c r="O12" s="2530"/>
      <c r="P12" s="2530"/>
      <c r="Q12" s="2530"/>
      <c r="R12" s="2530"/>
      <c r="S12" s="2530"/>
      <c r="T12" s="2530"/>
      <c r="U12" s="2530"/>
      <c r="V12" s="37"/>
      <c r="W12" s="38"/>
      <c r="X12" s="2459"/>
      <c r="Y12" s="2459"/>
      <c r="Z12" s="2459"/>
      <c r="AA12" s="2459"/>
      <c r="AB12" s="2459"/>
      <c r="AC12" s="2459"/>
      <c r="AD12" s="2459"/>
      <c r="AE12" s="2459"/>
      <c r="AF12" s="2459"/>
      <c r="AG12" s="2459"/>
      <c r="AH12" s="2460"/>
      <c r="AI12" s="2380"/>
      <c r="AJ12" s="2381"/>
      <c r="AK12" s="2381"/>
      <c r="AL12" s="2381"/>
      <c r="AM12" s="2381"/>
      <c r="AN12" s="2381"/>
      <c r="AO12" s="2381"/>
      <c r="AP12" s="2381"/>
      <c r="AQ12" s="2382"/>
      <c r="AR12" s="39"/>
      <c r="AS12" s="36"/>
      <c r="AT12" s="2530"/>
      <c r="AU12" s="2530"/>
      <c r="AV12" s="2530"/>
      <c r="AW12" s="2530"/>
      <c r="AX12" s="2530"/>
      <c r="AY12" s="2530"/>
      <c r="AZ12" s="2530"/>
      <c r="BA12" s="2530"/>
      <c r="BB12" s="2530"/>
      <c r="BC12" s="2530"/>
      <c r="BD12" s="2530"/>
      <c r="BE12" s="2530"/>
      <c r="BF12" s="2530"/>
      <c r="BG12" s="2530"/>
      <c r="BH12" s="2530"/>
      <c r="BI12" s="2530"/>
      <c r="BJ12" s="2530"/>
      <c r="BK12" s="2530"/>
      <c r="BL12" s="2530"/>
      <c r="BM12" s="2530"/>
      <c r="BN12" s="37"/>
      <c r="BO12" s="38"/>
      <c r="BP12" s="2459"/>
      <c r="BQ12" s="2459"/>
      <c r="BR12" s="2459"/>
      <c r="BS12" s="2459"/>
      <c r="BT12" s="2459"/>
      <c r="BU12" s="2459"/>
      <c r="BV12" s="2459"/>
      <c r="BW12" s="2459"/>
      <c r="BX12" s="2459"/>
      <c r="BY12" s="2459"/>
      <c r="BZ12" s="2460"/>
      <c r="CA12" s="2380"/>
      <c r="CB12" s="2381"/>
      <c r="CC12" s="2381"/>
      <c r="CD12" s="2381"/>
      <c r="CE12" s="2381"/>
      <c r="CF12" s="2381"/>
      <c r="CG12" s="2381"/>
      <c r="CH12" s="2381"/>
      <c r="CI12" s="2382"/>
      <c r="CJ12" s="39"/>
    </row>
    <row r="13" spans="1:88" ht="4.5" customHeight="1">
      <c r="A13" s="36"/>
      <c r="B13" s="2530" t="s">
        <v>408</v>
      </c>
      <c r="C13" s="2530"/>
      <c r="D13" s="2530"/>
      <c r="E13" s="2530"/>
      <c r="F13" s="2530"/>
      <c r="G13" s="2530"/>
      <c r="H13" s="2530"/>
      <c r="I13" s="2530"/>
      <c r="J13" s="2530"/>
      <c r="K13" s="2530"/>
      <c r="L13" s="2530"/>
      <c r="M13" s="2530"/>
      <c r="N13" s="2530"/>
      <c r="O13" s="2530"/>
      <c r="P13" s="2530"/>
      <c r="Q13" s="2530"/>
      <c r="R13" s="2530"/>
      <c r="S13" s="2530"/>
      <c r="T13" s="2530"/>
      <c r="U13" s="2530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83"/>
      <c r="AJ13" s="2384"/>
      <c r="AK13" s="2384"/>
      <c r="AL13" s="2384"/>
      <c r="AM13" s="2384"/>
      <c r="AN13" s="2384"/>
      <c r="AO13" s="2384"/>
      <c r="AP13" s="2384"/>
      <c r="AQ13" s="2385"/>
      <c r="AR13" s="39"/>
      <c r="AS13" s="36"/>
      <c r="AT13" s="2530" t="s">
        <v>408</v>
      </c>
      <c r="AU13" s="2530"/>
      <c r="AV13" s="2530"/>
      <c r="AW13" s="2530"/>
      <c r="AX13" s="2530"/>
      <c r="AY13" s="2530"/>
      <c r="AZ13" s="2530"/>
      <c r="BA13" s="2530"/>
      <c r="BB13" s="2530"/>
      <c r="BC13" s="2530"/>
      <c r="BD13" s="2530"/>
      <c r="BE13" s="2530"/>
      <c r="BF13" s="2530"/>
      <c r="BG13" s="2530"/>
      <c r="BH13" s="2530"/>
      <c r="BI13" s="2530"/>
      <c r="BJ13" s="2530"/>
      <c r="BK13" s="2530"/>
      <c r="BL13" s="2530"/>
      <c r="BM13" s="2530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83"/>
      <c r="CB13" s="2384"/>
      <c r="CC13" s="2384"/>
      <c r="CD13" s="2384"/>
      <c r="CE13" s="2384"/>
      <c r="CF13" s="2384"/>
      <c r="CG13" s="2384"/>
      <c r="CH13" s="2384"/>
      <c r="CI13" s="2385"/>
      <c r="CJ13" s="39"/>
    </row>
    <row r="14" spans="1:88" ht="4.5" customHeight="1">
      <c r="A14" s="36"/>
      <c r="B14" s="2530"/>
      <c r="C14" s="2530"/>
      <c r="D14" s="2530"/>
      <c r="E14" s="2530"/>
      <c r="F14" s="2530"/>
      <c r="G14" s="2530"/>
      <c r="H14" s="2530"/>
      <c r="I14" s="2530"/>
      <c r="J14" s="2530"/>
      <c r="K14" s="2530"/>
      <c r="L14" s="2530"/>
      <c r="M14" s="2530"/>
      <c r="N14" s="2530"/>
      <c r="O14" s="2530"/>
      <c r="P14" s="2530"/>
      <c r="Q14" s="2530"/>
      <c r="R14" s="2530"/>
      <c r="S14" s="2530"/>
      <c r="T14" s="2530"/>
      <c r="U14" s="2530"/>
      <c r="V14" s="37"/>
      <c r="W14" s="38"/>
      <c r="X14" s="2000" t="s">
        <v>1650</v>
      </c>
      <c r="Y14" s="2001"/>
      <c r="Z14" s="2368">
        <f>INDEX('LŠZ P'!A$2:AN$998,A1,14)</f>
        <v>45266</v>
      </c>
      <c r="AA14" s="2369"/>
      <c r="AB14" s="2369"/>
      <c r="AC14" s="2369"/>
      <c r="AD14" s="2370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530"/>
      <c r="AU14" s="2530"/>
      <c r="AV14" s="2530"/>
      <c r="AW14" s="2530"/>
      <c r="AX14" s="2530"/>
      <c r="AY14" s="2530"/>
      <c r="AZ14" s="2530"/>
      <c r="BA14" s="2530"/>
      <c r="BB14" s="2530"/>
      <c r="BC14" s="2530"/>
      <c r="BD14" s="2530"/>
      <c r="BE14" s="2530"/>
      <c r="BF14" s="2530"/>
      <c r="BG14" s="2530"/>
      <c r="BH14" s="2530"/>
      <c r="BI14" s="2530"/>
      <c r="BJ14" s="2530"/>
      <c r="BK14" s="2530"/>
      <c r="BL14" s="2530"/>
      <c r="BM14" s="2530"/>
      <c r="BN14" s="37"/>
      <c r="BO14" s="38"/>
      <c r="BP14" s="2000" t="s">
        <v>1650</v>
      </c>
      <c r="BQ14" s="2001"/>
      <c r="BR14" s="2368">
        <f>INDEX('LŠZ P'!A$2:AN$998,A1,14)</f>
        <v>45266</v>
      </c>
      <c r="BS14" s="2369"/>
      <c r="BT14" s="2369"/>
      <c r="BU14" s="2369"/>
      <c r="BV14" s="2370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2000"/>
      <c r="Y15" s="2001"/>
      <c r="Z15" s="2371"/>
      <c r="AA15" s="2372"/>
      <c r="AB15" s="2372"/>
      <c r="AC15" s="2372"/>
      <c r="AD15" s="2373"/>
      <c r="AE15" s="41"/>
      <c r="AF15" s="41"/>
      <c r="AG15" s="41"/>
      <c r="AH15" s="2401">
        <f>INDEX('LŠZ P'!A$2:AN$998,A1,27)</f>
        <v>4.8</v>
      </c>
      <c r="AI15" s="2402"/>
      <c r="AJ15" s="2402"/>
      <c r="AK15" s="2402"/>
      <c r="AL15" s="2402"/>
      <c r="AM15" s="2402"/>
      <c r="AN15" s="2402"/>
      <c r="AO15" s="2402"/>
      <c r="AP15" s="2402"/>
      <c r="AQ15" s="2403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2000"/>
      <c r="BQ15" s="2001"/>
      <c r="BR15" s="2371"/>
      <c r="BS15" s="2372"/>
      <c r="BT15" s="2372"/>
      <c r="BU15" s="2372"/>
      <c r="BV15" s="2373"/>
      <c r="BW15" s="41"/>
      <c r="BX15" s="41"/>
      <c r="BY15" s="41"/>
      <c r="BZ15" s="2401">
        <f>INDEX('LŠZ P'!A$2:AN$998,A1,27)</f>
        <v>4.8</v>
      </c>
      <c r="CA15" s="2402"/>
      <c r="CB15" s="2402"/>
      <c r="CC15" s="2402"/>
      <c r="CD15" s="2402"/>
      <c r="CE15" s="2402"/>
      <c r="CF15" s="2402"/>
      <c r="CG15" s="2402"/>
      <c r="CH15" s="2402"/>
      <c r="CI15" s="2403"/>
      <c r="CJ15" s="39"/>
    </row>
    <row r="16" spans="1:88" ht="4.5" customHeight="1">
      <c r="A16" s="38"/>
      <c r="B16" s="2522" t="s">
        <v>1651</v>
      </c>
      <c r="C16" s="2522"/>
      <c r="D16" s="2522"/>
      <c r="E16" s="2522"/>
      <c r="F16" s="2523" t="s">
        <v>1233</v>
      </c>
      <c r="G16" s="2524"/>
      <c r="H16" s="2524"/>
      <c r="I16" s="2524"/>
      <c r="J16" s="2524"/>
      <c r="K16" s="2524"/>
      <c r="L16" s="2524"/>
      <c r="M16" s="2524"/>
      <c r="N16" s="2524"/>
      <c r="O16" s="2524"/>
      <c r="P16" s="2524"/>
      <c r="Q16" s="2524"/>
      <c r="R16" s="2524"/>
      <c r="S16" s="2524"/>
      <c r="T16" s="2524"/>
      <c r="U16" s="2525"/>
      <c r="V16" s="39"/>
      <c r="W16" s="38"/>
      <c r="X16" s="2000"/>
      <c r="Y16" s="2001"/>
      <c r="Z16" s="2371"/>
      <c r="AA16" s="2372"/>
      <c r="AB16" s="2372"/>
      <c r="AC16" s="2372"/>
      <c r="AD16" s="2373"/>
      <c r="AE16" s="2490" t="s">
        <v>647</v>
      </c>
      <c r="AF16" s="2490"/>
      <c r="AG16" s="2490"/>
      <c r="AH16" s="2404"/>
      <c r="AI16" s="2405"/>
      <c r="AJ16" s="2405"/>
      <c r="AK16" s="2405"/>
      <c r="AL16" s="2405"/>
      <c r="AM16" s="2405"/>
      <c r="AN16" s="2405"/>
      <c r="AO16" s="2405"/>
      <c r="AP16" s="2405"/>
      <c r="AQ16" s="2406"/>
      <c r="AR16" s="39"/>
      <c r="AS16" s="38"/>
      <c r="AT16" s="2522" t="s">
        <v>1651</v>
      </c>
      <c r="AU16" s="2522"/>
      <c r="AV16" s="2522"/>
      <c r="AW16" s="2522"/>
      <c r="AX16" s="2523" t="s">
        <v>698</v>
      </c>
      <c r="AY16" s="2524"/>
      <c r="AZ16" s="2524"/>
      <c r="BA16" s="2524"/>
      <c r="BB16" s="2524"/>
      <c r="BC16" s="2524"/>
      <c r="BD16" s="2524"/>
      <c r="BE16" s="2524"/>
      <c r="BF16" s="2524"/>
      <c r="BG16" s="2524"/>
      <c r="BH16" s="2524"/>
      <c r="BI16" s="2524"/>
      <c r="BJ16" s="2524"/>
      <c r="BK16" s="2524"/>
      <c r="BL16" s="2524"/>
      <c r="BM16" s="2525"/>
      <c r="BN16" s="39"/>
      <c r="BO16" s="38"/>
      <c r="BP16" s="2000"/>
      <c r="BQ16" s="2001"/>
      <c r="BR16" s="2371"/>
      <c r="BS16" s="2372"/>
      <c r="BT16" s="2372"/>
      <c r="BU16" s="2372"/>
      <c r="BV16" s="2373"/>
      <c r="BW16" s="2490" t="s">
        <v>647</v>
      </c>
      <c r="BX16" s="2490"/>
      <c r="BY16" s="2490"/>
      <c r="BZ16" s="2404"/>
      <c r="CA16" s="2405"/>
      <c r="CB16" s="2405"/>
      <c r="CC16" s="2405"/>
      <c r="CD16" s="2405"/>
      <c r="CE16" s="2405"/>
      <c r="CF16" s="2405"/>
      <c r="CG16" s="2405"/>
      <c r="CH16" s="2405"/>
      <c r="CI16" s="2406"/>
      <c r="CJ16" s="39"/>
    </row>
    <row r="17" spans="1:88" ht="4.5" customHeight="1">
      <c r="A17" s="38"/>
      <c r="B17" s="2522"/>
      <c r="C17" s="2522"/>
      <c r="D17" s="2522"/>
      <c r="E17" s="2522"/>
      <c r="F17" s="2526"/>
      <c r="G17" s="2527"/>
      <c r="H17" s="2527"/>
      <c r="I17" s="2527"/>
      <c r="J17" s="2527"/>
      <c r="K17" s="2527"/>
      <c r="L17" s="2527"/>
      <c r="M17" s="2527"/>
      <c r="N17" s="2527"/>
      <c r="O17" s="2527"/>
      <c r="P17" s="2527"/>
      <c r="Q17" s="2527"/>
      <c r="R17" s="2527"/>
      <c r="S17" s="2527"/>
      <c r="T17" s="2527"/>
      <c r="U17" s="2528"/>
      <c r="V17" s="39"/>
      <c r="W17" s="38"/>
      <c r="X17" s="2000"/>
      <c r="Y17" s="2001"/>
      <c r="Z17" s="2374"/>
      <c r="AA17" s="2375"/>
      <c r="AB17" s="2375"/>
      <c r="AC17" s="2375"/>
      <c r="AD17" s="2376"/>
      <c r="AE17" s="2490"/>
      <c r="AF17" s="2490"/>
      <c r="AG17" s="2490"/>
      <c r="AH17" s="2407"/>
      <c r="AI17" s="2408"/>
      <c r="AJ17" s="2408"/>
      <c r="AK17" s="2408"/>
      <c r="AL17" s="2408"/>
      <c r="AM17" s="2408"/>
      <c r="AN17" s="2408"/>
      <c r="AO17" s="2408"/>
      <c r="AP17" s="2408"/>
      <c r="AQ17" s="2409"/>
      <c r="AR17" s="39"/>
      <c r="AS17" s="38"/>
      <c r="AT17" s="2522"/>
      <c r="AU17" s="2522"/>
      <c r="AV17" s="2522"/>
      <c r="AW17" s="2522"/>
      <c r="AX17" s="2526"/>
      <c r="AY17" s="2527"/>
      <c r="AZ17" s="2527"/>
      <c r="BA17" s="2527"/>
      <c r="BB17" s="2527"/>
      <c r="BC17" s="2527"/>
      <c r="BD17" s="2527"/>
      <c r="BE17" s="2527"/>
      <c r="BF17" s="2527"/>
      <c r="BG17" s="2527"/>
      <c r="BH17" s="2527"/>
      <c r="BI17" s="2527"/>
      <c r="BJ17" s="2527"/>
      <c r="BK17" s="2527"/>
      <c r="BL17" s="2527"/>
      <c r="BM17" s="2528"/>
      <c r="BN17" s="39"/>
      <c r="BO17" s="38"/>
      <c r="BP17" s="2000"/>
      <c r="BQ17" s="2001"/>
      <c r="BR17" s="2374"/>
      <c r="BS17" s="2375"/>
      <c r="BT17" s="2375"/>
      <c r="BU17" s="2375"/>
      <c r="BV17" s="2376"/>
      <c r="BW17" s="2490"/>
      <c r="BX17" s="2490"/>
      <c r="BY17" s="2490"/>
      <c r="BZ17" s="2407"/>
      <c r="CA17" s="2408"/>
      <c r="CB17" s="2408"/>
      <c r="CC17" s="2408"/>
      <c r="CD17" s="2408"/>
      <c r="CE17" s="2408"/>
      <c r="CF17" s="2408"/>
      <c r="CG17" s="2408"/>
      <c r="CH17" s="2408"/>
      <c r="CI17" s="2409"/>
      <c r="CJ17" s="39"/>
    </row>
    <row r="18" spans="1:88" ht="4.5" customHeight="1">
      <c r="A18" s="38"/>
      <c r="B18" s="41"/>
      <c r="C18" s="41"/>
      <c r="D18" s="41"/>
      <c r="E18" s="41"/>
      <c r="F18" s="2531" t="str">
        <f>CONCATENATE(INDEX('LŠZ P'!A$2:AN$998,A1,3)," (",INDEX('LŠZ P'!A$2:AN$998,A1,9),")")</f>
        <v>VEGA 5 XL (AXIS PARAGL.)</v>
      </c>
      <c r="G18" s="2532"/>
      <c r="H18" s="2532"/>
      <c r="I18" s="2532"/>
      <c r="J18" s="2532"/>
      <c r="K18" s="2532"/>
      <c r="L18" s="2532"/>
      <c r="M18" s="2532"/>
      <c r="N18" s="2532"/>
      <c r="O18" s="2532"/>
      <c r="P18" s="2532"/>
      <c r="Q18" s="2532"/>
      <c r="R18" s="2532"/>
      <c r="S18" s="2532"/>
      <c r="T18" s="2532"/>
      <c r="U18" s="253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531" t="str">
        <f>CONCATENATE(INDEX('LŠZ P'!A$2:AN$998,A1,4)," (",INDEX('LŠZ P'!A$2:AN$998,A1,10),")")</f>
        <v xml:space="preserve"> ()</v>
      </c>
      <c r="AY18" s="2532"/>
      <c r="AZ18" s="2532"/>
      <c r="BA18" s="2532"/>
      <c r="BB18" s="2532"/>
      <c r="BC18" s="2532"/>
      <c r="BD18" s="2532"/>
      <c r="BE18" s="2532"/>
      <c r="BF18" s="2532"/>
      <c r="BG18" s="2532"/>
      <c r="BH18" s="2532"/>
      <c r="BI18" s="2532"/>
      <c r="BJ18" s="2532"/>
      <c r="BK18" s="2532"/>
      <c r="BL18" s="2532"/>
      <c r="BM18" s="253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59" t="s">
        <v>648</v>
      </c>
      <c r="C19" s="2459"/>
      <c r="D19" s="2459"/>
      <c r="E19" s="2459"/>
      <c r="F19" s="2534"/>
      <c r="G19" s="2532"/>
      <c r="H19" s="2532"/>
      <c r="I19" s="2532"/>
      <c r="J19" s="2532"/>
      <c r="K19" s="2532"/>
      <c r="L19" s="2532"/>
      <c r="M19" s="2532"/>
      <c r="N19" s="2532"/>
      <c r="O19" s="2532"/>
      <c r="P19" s="2532"/>
      <c r="Q19" s="2532"/>
      <c r="R19" s="2532"/>
      <c r="S19" s="2532"/>
      <c r="T19" s="2532"/>
      <c r="U19" s="2533"/>
      <c r="V19" s="39"/>
      <c r="W19" s="38"/>
      <c r="X19" s="2459" t="s">
        <v>98</v>
      </c>
      <c r="Y19" s="2463"/>
      <c r="Z19" s="2463"/>
      <c r="AA19" s="2463"/>
      <c r="AB19" s="2463"/>
      <c r="AC19" s="2463"/>
      <c r="AD19" s="2463"/>
      <c r="AE19" s="2463"/>
      <c r="AF19" s="2463"/>
      <c r="AG19" s="2463"/>
      <c r="AH19" s="2463"/>
      <c r="AI19" s="2463"/>
      <c r="AJ19" s="2463"/>
      <c r="AK19" s="2463"/>
      <c r="AM19" s="2005">
        <f>INDEX('LŠZ P'!A$2:AN$998,A1,28)</f>
        <v>0</v>
      </c>
      <c r="AN19" s="2360"/>
      <c r="AO19" s="2360"/>
      <c r="AP19" s="2360"/>
      <c r="AQ19" s="2361"/>
      <c r="AR19" s="39"/>
      <c r="AS19" s="38"/>
      <c r="AT19" s="2459" t="s">
        <v>648</v>
      </c>
      <c r="AU19" s="2459"/>
      <c r="AV19" s="2459"/>
      <c r="AW19" s="2459"/>
      <c r="AX19" s="2534"/>
      <c r="AY19" s="2532"/>
      <c r="AZ19" s="2532"/>
      <c r="BA19" s="2532"/>
      <c r="BB19" s="2532"/>
      <c r="BC19" s="2532"/>
      <c r="BD19" s="2532"/>
      <c r="BE19" s="2532"/>
      <c r="BF19" s="2532"/>
      <c r="BG19" s="2532"/>
      <c r="BH19" s="2532"/>
      <c r="BI19" s="2532"/>
      <c r="BJ19" s="2532"/>
      <c r="BK19" s="2532"/>
      <c r="BL19" s="2532"/>
      <c r="BM19" s="2533"/>
      <c r="BN19" s="39"/>
      <c r="BO19" s="38"/>
      <c r="BP19" s="2459" t="s">
        <v>98</v>
      </c>
      <c r="BQ19" s="2463"/>
      <c r="BR19" s="2463"/>
      <c r="BS19" s="2463"/>
      <c r="BT19" s="2463"/>
      <c r="BU19" s="2463"/>
      <c r="BV19" s="2463"/>
      <c r="BW19" s="2463"/>
      <c r="BX19" s="2463"/>
      <c r="BY19" s="2463"/>
      <c r="BZ19" s="2463"/>
      <c r="CA19" s="2463"/>
      <c r="CB19" s="2463"/>
      <c r="CC19" s="2463"/>
      <c r="CE19" s="2481" t="s">
        <v>724</v>
      </c>
      <c r="CF19" s="2482"/>
      <c r="CG19" s="2482"/>
      <c r="CH19" s="2482"/>
      <c r="CI19" s="2483"/>
      <c r="CJ19" s="39"/>
    </row>
    <row r="20" spans="1:88" ht="4.5" customHeight="1">
      <c r="A20" s="38"/>
      <c r="B20" s="2459"/>
      <c r="C20" s="2459"/>
      <c r="D20" s="2459"/>
      <c r="E20" s="2459"/>
      <c r="F20" s="2534"/>
      <c r="G20" s="2532"/>
      <c r="H20" s="2532"/>
      <c r="I20" s="2532"/>
      <c r="J20" s="2532"/>
      <c r="K20" s="2532"/>
      <c r="L20" s="2532"/>
      <c r="M20" s="2532"/>
      <c r="N20" s="2532"/>
      <c r="O20" s="2532"/>
      <c r="P20" s="2532"/>
      <c r="Q20" s="2532"/>
      <c r="R20" s="2532"/>
      <c r="S20" s="2532"/>
      <c r="T20" s="2532"/>
      <c r="U20" s="2533"/>
      <c r="V20" s="39"/>
      <c r="W20" s="38"/>
      <c r="X20" s="2463"/>
      <c r="Y20" s="2463"/>
      <c r="Z20" s="2463"/>
      <c r="AA20" s="2463"/>
      <c r="AB20" s="2463"/>
      <c r="AC20" s="2463"/>
      <c r="AD20" s="2463"/>
      <c r="AE20" s="2463"/>
      <c r="AF20" s="2463"/>
      <c r="AG20" s="2463"/>
      <c r="AH20" s="2463"/>
      <c r="AI20" s="2463"/>
      <c r="AJ20" s="2463"/>
      <c r="AK20" s="2463"/>
      <c r="AL20" s="46"/>
      <c r="AM20" s="2362"/>
      <c r="AN20" s="2363"/>
      <c r="AO20" s="2363"/>
      <c r="AP20" s="2363"/>
      <c r="AQ20" s="2364"/>
      <c r="AR20" s="39"/>
      <c r="AS20" s="38"/>
      <c r="AT20" s="2459"/>
      <c r="AU20" s="2459"/>
      <c r="AV20" s="2459"/>
      <c r="AW20" s="2459"/>
      <c r="AX20" s="2534"/>
      <c r="AY20" s="2532"/>
      <c r="AZ20" s="2532"/>
      <c r="BA20" s="2532"/>
      <c r="BB20" s="2532"/>
      <c r="BC20" s="2532"/>
      <c r="BD20" s="2532"/>
      <c r="BE20" s="2532"/>
      <c r="BF20" s="2532"/>
      <c r="BG20" s="2532"/>
      <c r="BH20" s="2532"/>
      <c r="BI20" s="2532"/>
      <c r="BJ20" s="2532"/>
      <c r="BK20" s="2532"/>
      <c r="BL20" s="2532"/>
      <c r="BM20" s="2533"/>
      <c r="BN20" s="39"/>
      <c r="BO20" s="38"/>
      <c r="BP20" s="2463"/>
      <c r="BQ20" s="2463"/>
      <c r="BR20" s="2463"/>
      <c r="BS20" s="2463"/>
      <c r="BT20" s="2463"/>
      <c r="BU20" s="2463"/>
      <c r="BV20" s="2463"/>
      <c r="BW20" s="2463"/>
      <c r="BX20" s="2463"/>
      <c r="BY20" s="2463"/>
      <c r="BZ20" s="2463"/>
      <c r="CA20" s="2463"/>
      <c r="CB20" s="2463"/>
      <c r="CC20" s="2463"/>
      <c r="CD20" s="46"/>
      <c r="CE20" s="2484"/>
      <c r="CF20" s="2485"/>
      <c r="CG20" s="2485"/>
      <c r="CH20" s="2485"/>
      <c r="CI20" s="2486"/>
      <c r="CJ20" s="39"/>
    </row>
    <row r="21" spans="1:88" ht="4.5" customHeight="1">
      <c r="A21" s="38"/>
      <c r="B21" s="41"/>
      <c r="C21" s="41"/>
      <c r="D21" s="41"/>
      <c r="E21" s="41"/>
      <c r="F21" s="2535"/>
      <c r="G21" s="2536"/>
      <c r="H21" s="2536"/>
      <c r="I21" s="2536"/>
      <c r="J21" s="2536"/>
      <c r="K21" s="2536"/>
      <c r="L21" s="2536"/>
      <c r="M21" s="2536"/>
      <c r="N21" s="2536"/>
      <c r="O21" s="2536"/>
      <c r="P21" s="2536"/>
      <c r="Q21" s="2536"/>
      <c r="R21" s="2536"/>
      <c r="S21" s="2536"/>
      <c r="T21" s="2536"/>
      <c r="U21" s="253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362"/>
      <c r="AN21" s="2363"/>
      <c r="AO21" s="2363"/>
      <c r="AP21" s="2363"/>
      <c r="AQ21" s="2364"/>
      <c r="AR21" s="39"/>
      <c r="AS21" s="38"/>
      <c r="AT21" s="41"/>
      <c r="AU21" s="41"/>
      <c r="AV21" s="41"/>
      <c r="AW21" s="41"/>
      <c r="AX21" s="2535"/>
      <c r="AY21" s="2536"/>
      <c r="AZ21" s="2536"/>
      <c r="BA21" s="2536"/>
      <c r="BB21" s="2536"/>
      <c r="BC21" s="2536"/>
      <c r="BD21" s="2536"/>
      <c r="BE21" s="2536"/>
      <c r="BF21" s="2536"/>
      <c r="BG21" s="2536"/>
      <c r="BH21" s="2536"/>
      <c r="BI21" s="2536"/>
      <c r="BJ21" s="2536"/>
      <c r="BK21" s="2536"/>
      <c r="BL21" s="2536"/>
      <c r="BM21" s="253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84"/>
      <c r="CF21" s="2485"/>
      <c r="CG21" s="2485"/>
      <c r="CH21" s="2485"/>
      <c r="CI21" s="2486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59" t="s">
        <v>786</v>
      </c>
      <c r="Y22" s="2459"/>
      <c r="Z22" s="2459"/>
      <c r="AA22" s="2459"/>
      <c r="AB22" s="2459"/>
      <c r="AC22" s="2459"/>
      <c r="AD22" s="2459"/>
      <c r="AE22" s="2459"/>
      <c r="AF22" s="2395" t="str">
        <f>CONCATENATE("O-PG / RPF,L ",INDEX('LŠZ P'!A$2:AN998,A1,38))</f>
        <v xml:space="preserve">O-PG / RPF,L </v>
      </c>
      <c r="AG22" s="2396"/>
      <c r="AH22" s="2396"/>
      <c r="AI22" s="2396"/>
      <c r="AJ22" s="2396"/>
      <c r="AK22" s="2397"/>
      <c r="AL22" s="47"/>
      <c r="AM22" s="2362"/>
      <c r="AN22" s="2363"/>
      <c r="AO22" s="2363"/>
      <c r="AP22" s="2363"/>
      <c r="AQ22" s="2364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59" t="s">
        <v>786</v>
      </c>
      <c r="BQ22" s="2459"/>
      <c r="BR22" s="2459"/>
      <c r="BS22" s="2459"/>
      <c r="BT22" s="2459"/>
      <c r="BU22" s="2459"/>
      <c r="BV22" s="2459"/>
      <c r="BW22" s="2459"/>
      <c r="BX22" s="2395" t="str">
        <f>CONCATENATE("RPF,L ",INDEX('LŠZ P'!A$2:AN998,A1,38))</f>
        <v xml:space="preserve">RPF,L </v>
      </c>
      <c r="BY22" s="2396"/>
      <c r="BZ22" s="2396"/>
      <c r="CA22" s="2396"/>
      <c r="CB22" s="2396"/>
      <c r="CC22" s="2397"/>
      <c r="CD22" s="47"/>
      <c r="CE22" s="2484"/>
      <c r="CF22" s="2485"/>
      <c r="CG22" s="2485"/>
      <c r="CH22" s="2485"/>
      <c r="CI22" s="2486"/>
      <c r="CJ22" s="39"/>
    </row>
    <row r="23" spans="1:88" ht="4.5" customHeight="1">
      <c r="A23" s="38"/>
      <c r="B23" s="2459" t="s">
        <v>1413</v>
      </c>
      <c r="C23" s="2459"/>
      <c r="D23" s="2459"/>
      <c r="E23" s="2459"/>
      <c r="F23" s="2459"/>
      <c r="G23" s="2459"/>
      <c r="H23" s="2459"/>
      <c r="I23" s="2377" t="str">
        <f>INDEX('LŠZ P'!A$2:AN$998,A1,5)</f>
        <v>OM-P018</v>
      </c>
      <c r="J23" s="2440"/>
      <c r="K23" s="2440"/>
      <c r="L23" s="2440"/>
      <c r="M23" s="2440"/>
      <c r="N23" s="2440"/>
      <c r="O23" s="2440"/>
      <c r="P23" s="2440"/>
      <c r="Q23" s="2440"/>
      <c r="R23" s="2440"/>
      <c r="S23" s="2440"/>
      <c r="T23" s="2440"/>
      <c r="U23" s="2441"/>
      <c r="V23" s="39"/>
      <c r="W23" s="38"/>
      <c r="X23" s="2459"/>
      <c r="Y23" s="2459"/>
      <c r="Z23" s="2459"/>
      <c r="AA23" s="2459"/>
      <c r="AB23" s="2459"/>
      <c r="AC23" s="2459"/>
      <c r="AD23" s="2459"/>
      <c r="AE23" s="2459"/>
      <c r="AF23" s="2398"/>
      <c r="AG23" s="2399"/>
      <c r="AH23" s="2399"/>
      <c r="AI23" s="2399"/>
      <c r="AJ23" s="2399"/>
      <c r="AK23" s="2400"/>
      <c r="AL23" s="47"/>
      <c r="AM23" s="2365"/>
      <c r="AN23" s="2366"/>
      <c r="AO23" s="2366"/>
      <c r="AP23" s="2366"/>
      <c r="AQ23" s="2367"/>
      <c r="AR23" s="39"/>
      <c r="AS23" s="38"/>
      <c r="AT23" s="2459" t="s">
        <v>1413</v>
      </c>
      <c r="AU23" s="2459"/>
      <c r="AV23" s="2459"/>
      <c r="AW23" s="2459"/>
      <c r="AX23" s="2459"/>
      <c r="AY23" s="2459"/>
      <c r="AZ23" s="2459"/>
      <c r="BA23" s="2377">
        <f>INDEX('LŠZ P'!A$2:AN$998,A1,6)</f>
        <v>0</v>
      </c>
      <c r="BB23" s="2440"/>
      <c r="BC23" s="2440"/>
      <c r="BD23" s="2440"/>
      <c r="BE23" s="2440"/>
      <c r="BF23" s="2440"/>
      <c r="BG23" s="2440"/>
      <c r="BH23" s="2440"/>
      <c r="BI23" s="2440"/>
      <c r="BJ23" s="2440"/>
      <c r="BK23" s="2440"/>
      <c r="BL23" s="2440"/>
      <c r="BM23" s="2441"/>
      <c r="BN23" s="39"/>
      <c r="BO23" s="38"/>
      <c r="BP23" s="2459"/>
      <c r="BQ23" s="2459"/>
      <c r="BR23" s="2459"/>
      <c r="BS23" s="2459"/>
      <c r="BT23" s="2459"/>
      <c r="BU23" s="2459"/>
      <c r="BV23" s="2459"/>
      <c r="BW23" s="2459"/>
      <c r="BX23" s="2398"/>
      <c r="BY23" s="2399"/>
      <c r="BZ23" s="2399"/>
      <c r="CA23" s="2399"/>
      <c r="CB23" s="2399"/>
      <c r="CC23" s="2400"/>
      <c r="CD23" s="47"/>
      <c r="CE23" s="2487"/>
      <c r="CF23" s="2488"/>
      <c r="CG23" s="2488"/>
      <c r="CH23" s="2488"/>
      <c r="CI23" s="2489"/>
      <c r="CJ23" s="39"/>
    </row>
    <row r="24" spans="1:88" ht="4.5" customHeight="1">
      <c r="A24" s="38"/>
      <c r="B24" s="2459"/>
      <c r="C24" s="2459"/>
      <c r="D24" s="2459"/>
      <c r="E24" s="2459"/>
      <c r="F24" s="2459"/>
      <c r="G24" s="2459"/>
      <c r="H24" s="2459"/>
      <c r="I24" s="2442"/>
      <c r="J24" s="2443"/>
      <c r="K24" s="2443"/>
      <c r="L24" s="2443"/>
      <c r="M24" s="2443"/>
      <c r="N24" s="2443"/>
      <c r="O24" s="2443"/>
      <c r="P24" s="2443"/>
      <c r="Q24" s="2443"/>
      <c r="R24" s="2443"/>
      <c r="S24" s="2443"/>
      <c r="T24" s="2443"/>
      <c r="U24" s="2444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59"/>
      <c r="AU24" s="2459"/>
      <c r="AV24" s="2459"/>
      <c r="AW24" s="2459"/>
      <c r="AX24" s="2459"/>
      <c r="AY24" s="2459"/>
      <c r="AZ24" s="2459"/>
      <c r="BA24" s="2442"/>
      <c r="BB24" s="2443"/>
      <c r="BC24" s="2443"/>
      <c r="BD24" s="2443"/>
      <c r="BE24" s="2443"/>
      <c r="BF24" s="2443"/>
      <c r="BG24" s="2443"/>
      <c r="BH24" s="2443"/>
      <c r="BI24" s="2443"/>
      <c r="BJ24" s="2443"/>
      <c r="BK24" s="2443"/>
      <c r="BL24" s="2443"/>
      <c r="BM24" s="2444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59" t="s">
        <v>1414</v>
      </c>
      <c r="C25" s="2459"/>
      <c r="D25" s="2459"/>
      <c r="E25" s="2459"/>
      <c r="F25" s="2459"/>
      <c r="G25" s="2459"/>
      <c r="H25" s="2459"/>
      <c r="I25" s="2442"/>
      <c r="J25" s="2443"/>
      <c r="K25" s="2443"/>
      <c r="L25" s="2443"/>
      <c r="M25" s="2443"/>
      <c r="N25" s="2443"/>
      <c r="O25" s="2443"/>
      <c r="P25" s="2443"/>
      <c r="Q25" s="2443"/>
      <c r="R25" s="2443"/>
      <c r="S25" s="2443"/>
      <c r="T25" s="2443"/>
      <c r="U25" s="2444"/>
      <c r="V25" s="39"/>
      <c r="W25" s="38"/>
      <c r="X25" s="2464" t="s">
        <v>140</v>
      </c>
      <c r="Y25" s="2465"/>
      <c r="Z25" s="2465"/>
      <c r="AA25" s="2465"/>
      <c r="AB25" s="2465"/>
      <c r="AC25" s="2465"/>
      <c r="AD25" s="2465"/>
      <c r="AE25" s="2465"/>
      <c r="AF25" s="2465"/>
      <c r="AG25" s="2465"/>
      <c r="AH25" s="2465"/>
      <c r="AI25" s="2465"/>
      <c r="AJ25" s="2465"/>
      <c r="AK25" s="2465"/>
      <c r="AL25" s="2465"/>
      <c r="AM25" s="2465"/>
      <c r="AN25" s="2465"/>
      <c r="AO25" s="2465"/>
      <c r="AP25" s="2465"/>
      <c r="AQ25" s="2466"/>
      <c r="AR25" s="39"/>
      <c r="AS25" s="38"/>
      <c r="AT25" s="2459" t="s">
        <v>1414</v>
      </c>
      <c r="AU25" s="2459"/>
      <c r="AV25" s="2459"/>
      <c r="AW25" s="2459"/>
      <c r="AX25" s="2459"/>
      <c r="AY25" s="2459"/>
      <c r="AZ25" s="2459"/>
      <c r="BA25" s="2442"/>
      <c r="BB25" s="2443"/>
      <c r="BC25" s="2443"/>
      <c r="BD25" s="2443"/>
      <c r="BE25" s="2443"/>
      <c r="BF25" s="2443"/>
      <c r="BG25" s="2443"/>
      <c r="BH25" s="2443"/>
      <c r="BI25" s="2443"/>
      <c r="BJ25" s="2443"/>
      <c r="BK25" s="2443"/>
      <c r="BL25" s="2443"/>
      <c r="BM25" s="2444"/>
      <c r="BN25" s="39"/>
      <c r="BO25" s="38"/>
      <c r="BP25" s="2464" t="s">
        <v>140</v>
      </c>
      <c r="BQ25" s="2465"/>
      <c r="BR25" s="2465"/>
      <c r="BS25" s="2465"/>
      <c r="BT25" s="2465"/>
      <c r="BU25" s="2465"/>
      <c r="BV25" s="2465"/>
      <c r="BW25" s="2465"/>
      <c r="BX25" s="2465"/>
      <c r="BY25" s="2465"/>
      <c r="BZ25" s="2465"/>
      <c r="CA25" s="2465"/>
      <c r="CB25" s="2465"/>
      <c r="CC25" s="2465"/>
      <c r="CD25" s="2465"/>
      <c r="CE25" s="2465"/>
      <c r="CF25" s="2465"/>
      <c r="CG25" s="2465"/>
      <c r="CH25" s="2465"/>
      <c r="CI25" s="2466"/>
      <c r="CJ25" s="39"/>
    </row>
    <row r="26" spans="1:88" ht="4.5" customHeight="1">
      <c r="A26" s="38"/>
      <c r="B26" s="2459"/>
      <c r="C26" s="2459"/>
      <c r="D26" s="2459"/>
      <c r="E26" s="2459"/>
      <c r="F26" s="2459"/>
      <c r="G26" s="2459"/>
      <c r="H26" s="2459"/>
      <c r="I26" s="2445"/>
      <c r="J26" s="2446"/>
      <c r="K26" s="2446"/>
      <c r="L26" s="2446"/>
      <c r="M26" s="2446"/>
      <c r="N26" s="2446"/>
      <c r="O26" s="2446"/>
      <c r="P26" s="2446"/>
      <c r="Q26" s="2446"/>
      <c r="R26" s="2446"/>
      <c r="S26" s="2446"/>
      <c r="T26" s="2446"/>
      <c r="U26" s="2447"/>
      <c r="V26" s="39"/>
      <c r="W26" s="38"/>
      <c r="X26" s="2467"/>
      <c r="Y26" s="2468"/>
      <c r="Z26" s="2468"/>
      <c r="AA26" s="2468"/>
      <c r="AB26" s="2468"/>
      <c r="AC26" s="2468"/>
      <c r="AD26" s="2468"/>
      <c r="AE26" s="2468"/>
      <c r="AF26" s="2468"/>
      <c r="AG26" s="2468"/>
      <c r="AH26" s="2468"/>
      <c r="AI26" s="2468"/>
      <c r="AJ26" s="2468"/>
      <c r="AK26" s="2468"/>
      <c r="AL26" s="2468"/>
      <c r="AM26" s="2468"/>
      <c r="AN26" s="2468"/>
      <c r="AO26" s="2468"/>
      <c r="AP26" s="2468"/>
      <c r="AQ26" s="2469"/>
      <c r="AR26" s="39"/>
      <c r="AS26" s="38"/>
      <c r="AT26" s="2459"/>
      <c r="AU26" s="2459"/>
      <c r="AV26" s="2459"/>
      <c r="AW26" s="2459"/>
      <c r="AX26" s="2459"/>
      <c r="AY26" s="2459"/>
      <c r="AZ26" s="2459"/>
      <c r="BA26" s="2445"/>
      <c r="BB26" s="2446"/>
      <c r="BC26" s="2446"/>
      <c r="BD26" s="2446"/>
      <c r="BE26" s="2446"/>
      <c r="BF26" s="2446"/>
      <c r="BG26" s="2446"/>
      <c r="BH26" s="2446"/>
      <c r="BI26" s="2446"/>
      <c r="BJ26" s="2446"/>
      <c r="BK26" s="2446"/>
      <c r="BL26" s="2446"/>
      <c r="BM26" s="2447"/>
      <c r="BN26" s="39"/>
      <c r="BO26" s="38"/>
      <c r="BP26" s="2467"/>
      <c r="BQ26" s="2468"/>
      <c r="BR26" s="2468"/>
      <c r="BS26" s="2468"/>
      <c r="BT26" s="2468"/>
      <c r="BU26" s="2468"/>
      <c r="BV26" s="2468"/>
      <c r="BW26" s="2468"/>
      <c r="BX26" s="2468"/>
      <c r="BY26" s="2468"/>
      <c r="BZ26" s="2468"/>
      <c r="CA26" s="2468"/>
      <c r="CB26" s="2468"/>
      <c r="CC26" s="2468"/>
      <c r="CD26" s="2468"/>
      <c r="CE26" s="2468"/>
      <c r="CF26" s="2468"/>
      <c r="CG26" s="2468"/>
      <c r="CH26" s="2468"/>
      <c r="CI26" s="2469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67"/>
      <c r="Y27" s="2468"/>
      <c r="Z27" s="2468"/>
      <c r="AA27" s="2468"/>
      <c r="AB27" s="2468"/>
      <c r="AC27" s="2468"/>
      <c r="AD27" s="2468"/>
      <c r="AE27" s="2468"/>
      <c r="AF27" s="2468"/>
      <c r="AG27" s="2468"/>
      <c r="AH27" s="2468"/>
      <c r="AI27" s="2468"/>
      <c r="AJ27" s="2468"/>
      <c r="AK27" s="2468"/>
      <c r="AL27" s="2468"/>
      <c r="AM27" s="2468"/>
      <c r="AN27" s="2468"/>
      <c r="AO27" s="2468"/>
      <c r="AP27" s="2468"/>
      <c r="AQ27" s="2469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67"/>
      <c r="BQ27" s="2468"/>
      <c r="BR27" s="2468"/>
      <c r="BS27" s="2468"/>
      <c r="BT27" s="2468"/>
      <c r="BU27" s="2468"/>
      <c r="BV27" s="2468"/>
      <c r="BW27" s="2468"/>
      <c r="BX27" s="2468"/>
      <c r="BY27" s="2468"/>
      <c r="BZ27" s="2468"/>
      <c r="CA27" s="2468"/>
      <c r="CB27" s="2468"/>
      <c r="CC27" s="2468"/>
      <c r="CD27" s="2468"/>
      <c r="CE27" s="2468"/>
      <c r="CF27" s="2468"/>
      <c r="CG27" s="2468"/>
      <c r="CH27" s="2468"/>
      <c r="CI27" s="2469"/>
      <c r="CJ27" s="39"/>
    </row>
    <row r="28" spans="1:88" ht="4.5" customHeight="1">
      <c r="A28" s="38"/>
      <c r="B28" s="2459" t="s">
        <v>1624</v>
      </c>
      <c r="C28" s="2459"/>
      <c r="D28" s="2459"/>
      <c r="E28" s="2459"/>
      <c r="F28" s="2459"/>
      <c r="G28" s="2459"/>
      <c r="H28" s="2459"/>
      <c r="I28" s="1123" t="str">
        <f>CONCATENATE(INDEX('LŠZ P'!A$2:AN$998,A1,11),"",INDEX('LŠZ P'!A$2:AN$998,A1,24),", ",INDEX('LŠZ P'!A$2:AN$998,A1,25),"",INDEX('LŠZ P'!A$2:AN$998,A1,12))</f>
        <v>Slavomír LÁSZLOP.J.Šafárika 16/11, 4526628.6.1993</v>
      </c>
      <c r="J28" s="1837"/>
      <c r="K28" s="1837"/>
      <c r="L28" s="1837"/>
      <c r="M28" s="1837"/>
      <c r="N28" s="1837"/>
      <c r="O28" s="1837"/>
      <c r="P28" s="1837"/>
      <c r="Q28" s="1837"/>
      <c r="R28" s="1837"/>
      <c r="S28" s="1837"/>
      <c r="T28" s="1837"/>
      <c r="U28" s="1838"/>
      <c r="V28" s="39"/>
      <c r="W28" s="38"/>
      <c r="X28" s="2467"/>
      <c r="Y28" s="2468"/>
      <c r="Z28" s="2468"/>
      <c r="AA28" s="2468"/>
      <c r="AB28" s="2468"/>
      <c r="AC28" s="2468"/>
      <c r="AD28" s="2468"/>
      <c r="AE28" s="2468"/>
      <c r="AF28" s="2468"/>
      <c r="AG28" s="2468"/>
      <c r="AH28" s="2468"/>
      <c r="AI28" s="2468"/>
      <c r="AJ28" s="2468"/>
      <c r="AK28" s="2468"/>
      <c r="AL28" s="2468"/>
      <c r="AM28" s="2468"/>
      <c r="AN28" s="2468"/>
      <c r="AO28" s="2468"/>
      <c r="AP28" s="2468"/>
      <c r="AQ28" s="2469"/>
      <c r="AR28" s="39"/>
      <c r="AS28" s="38"/>
      <c r="AT28" s="2459" t="s">
        <v>1624</v>
      </c>
      <c r="AU28" s="2459"/>
      <c r="AV28" s="2459"/>
      <c r="AW28" s="2459"/>
      <c r="AX28" s="2459"/>
      <c r="AY28" s="2459"/>
      <c r="AZ28" s="2459"/>
      <c r="BA28" s="1123" t="str">
        <f>CONCATENATE(INDEX('LŠZ P'!A$2:AN$998,A1,11),"",INDEX('LŠZ P'!A$2:AN$998,A1,24),", ",INDEX('LŠZ P'!A$2:AN$998,A1,25),"",INDEX('LŠZ P'!A$2:AN$998,A1,12))</f>
        <v>Slavomír LÁSZLOP.J.Šafárika 16/11, 4526628.6.1993</v>
      </c>
      <c r="BB28" s="1837"/>
      <c r="BC28" s="1837"/>
      <c r="BD28" s="1837"/>
      <c r="BE28" s="1837"/>
      <c r="BF28" s="1837"/>
      <c r="BG28" s="1837"/>
      <c r="BH28" s="1837"/>
      <c r="BI28" s="1837"/>
      <c r="BJ28" s="1837"/>
      <c r="BK28" s="1837"/>
      <c r="BL28" s="1837"/>
      <c r="BM28" s="1838"/>
      <c r="BN28" s="39"/>
      <c r="BO28" s="38"/>
      <c r="BP28" s="2467"/>
      <c r="BQ28" s="2468"/>
      <c r="BR28" s="2468"/>
      <c r="BS28" s="2468"/>
      <c r="BT28" s="2468"/>
      <c r="BU28" s="2468"/>
      <c r="BV28" s="2468"/>
      <c r="BW28" s="2468"/>
      <c r="BX28" s="2468"/>
      <c r="BY28" s="2468"/>
      <c r="BZ28" s="2468"/>
      <c r="CA28" s="2468"/>
      <c r="CB28" s="2468"/>
      <c r="CC28" s="2468"/>
      <c r="CD28" s="2468"/>
      <c r="CE28" s="2468"/>
      <c r="CF28" s="2468"/>
      <c r="CG28" s="2468"/>
      <c r="CH28" s="2468"/>
      <c r="CI28" s="2469"/>
      <c r="CJ28" s="39"/>
    </row>
    <row r="29" spans="1:88" ht="4.5" customHeight="1">
      <c r="A29" s="38"/>
      <c r="B29" s="2459"/>
      <c r="C29" s="2459"/>
      <c r="D29" s="2459"/>
      <c r="E29" s="2459"/>
      <c r="F29" s="2459"/>
      <c r="G29" s="2459"/>
      <c r="H29" s="2459"/>
      <c r="I29" s="1839"/>
      <c r="J29" s="1058"/>
      <c r="K29" s="1058"/>
      <c r="L29" s="1058"/>
      <c r="M29" s="1058"/>
      <c r="N29" s="1058"/>
      <c r="O29" s="1058"/>
      <c r="P29" s="1058"/>
      <c r="Q29" s="1058"/>
      <c r="R29" s="1058"/>
      <c r="S29" s="1058"/>
      <c r="T29" s="1058"/>
      <c r="U29" s="1341"/>
      <c r="V29" s="39"/>
      <c r="W29" s="38"/>
      <c r="X29" s="2467"/>
      <c r="Y29" s="2468"/>
      <c r="Z29" s="2468"/>
      <c r="AA29" s="2468"/>
      <c r="AB29" s="2468"/>
      <c r="AC29" s="2468"/>
      <c r="AD29" s="2468"/>
      <c r="AE29" s="2468"/>
      <c r="AF29" s="2468"/>
      <c r="AG29" s="2468"/>
      <c r="AH29" s="2468"/>
      <c r="AI29" s="2468"/>
      <c r="AJ29" s="2468"/>
      <c r="AK29" s="2468"/>
      <c r="AL29" s="2468"/>
      <c r="AM29" s="2468"/>
      <c r="AN29" s="2468"/>
      <c r="AO29" s="2468"/>
      <c r="AP29" s="2468"/>
      <c r="AQ29" s="2469"/>
      <c r="AR29" s="39"/>
      <c r="AS29" s="38"/>
      <c r="AT29" s="2459"/>
      <c r="AU29" s="2459"/>
      <c r="AV29" s="2459"/>
      <c r="AW29" s="2459"/>
      <c r="AX29" s="2459"/>
      <c r="AY29" s="2459"/>
      <c r="AZ29" s="2459"/>
      <c r="BA29" s="1839"/>
      <c r="BB29" s="1058"/>
      <c r="BC29" s="1058"/>
      <c r="BD29" s="1058"/>
      <c r="BE29" s="1058"/>
      <c r="BF29" s="1058"/>
      <c r="BG29" s="1058"/>
      <c r="BH29" s="1058"/>
      <c r="BI29" s="1058"/>
      <c r="BJ29" s="1058"/>
      <c r="BK29" s="1058"/>
      <c r="BL29" s="1058"/>
      <c r="BM29" s="1341"/>
      <c r="BN29" s="39"/>
      <c r="BO29" s="38"/>
      <c r="BP29" s="2467"/>
      <c r="BQ29" s="2468"/>
      <c r="BR29" s="2468"/>
      <c r="BS29" s="2468"/>
      <c r="BT29" s="2468"/>
      <c r="BU29" s="2468"/>
      <c r="BV29" s="2468"/>
      <c r="BW29" s="2468"/>
      <c r="BX29" s="2468"/>
      <c r="BY29" s="2468"/>
      <c r="BZ29" s="2468"/>
      <c r="CA29" s="2468"/>
      <c r="CB29" s="2468"/>
      <c r="CC29" s="2468"/>
      <c r="CD29" s="2468"/>
      <c r="CE29" s="2468"/>
      <c r="CF29" s="2468"/>
      <c r="CG29" s="2468"/>
      <c r="CH29" s="2468"/>
      <c r="CI29" s="2469"/>
      <c r="CJ29" s="39"/>
    </row>
    <row r="30" spans="1:88" ht="4.5" customHeight="1">
      <c r="A30" s="38"/>
      <c r="B30" s="2459" t="s">
        <v>1625</v>
      </c>
      <c r="C30" s="2459"/>
      <c r="D30" s="2459"/>
      <c r="E30" s="2459"/>
      <c r="F30" s="2459"/>
      <c r="G30" s="2459"/>
      <c r="H30" s="2459"/>
      <c r="I30" s="1839"/>
      <c r="J30" s="1058"/>
      <c r="K30" s="1058"/>
      <c r="L30" s="1058"/>
      <c r="M30" s="1058"/>
      <c r="N30" s="1058"/>
      <c r="O30" s="1058"/>
      <c r="P30" s="1058"/>
      <c r="Q30" s="1058"/>
      <c r="R30" s="1058"/>
      <c r="S30" s="1058"/>
      <c r="T30" s="1058"/>
      <c r="U30" s="1341"/>
      <c r="V30" s="39"/>
      <c r="W30" s="38"/>
      <c r="X30" s="2470"/>
      <c r="Y30" s="2471"/>
      <c r="Z30" s="2471"/>
      <c r="AA30" s="2471"/>
      <c r="AB30" s="2471"/>
      <c r="AC30" s="2471"/>
      <c r="AD30" s="2471"/>
      <c r="AE30" s="2471"/>
      <c r="AF30" s="2471"/>
      <c r="AG30" s="2471"/>
      <c r="AH30" s="2471"/>
      <c r="AI30" s="2471"/>
      <c r="AJ30" s="2471"/>
      <c r="AK30" s="2471"/>
      <c r="AL30" s="2471"/>
      <c r="AM30" s="2471"/>
      <c r="AN30" s="2471"/>
      <c r="AO30" s="2471"/>
      <c r="AP30" s="2471"/>
      <c r="AQ30" s="2472"/>
      <c r="AR30" s="39"/>
      <c r="AS30" s="38"/>
      <c r="AT30" s="2459" t="s">
        <v>1625</v>
      </c>
      <c r="AU30" s="2459"/>
      <c r="AV30" s="2459"/>
      <c r="AW30" s="2459"/>
      <c r="AX30" s="2459"/>
      <c r="AY30" s="2459"/>
      <c r="AZ30" s="2459"/>
      <c r="BA30" s="1839"/>
      <c r="BB30" s="1058"/>
      <c r="BC30" s="1058"/>
      <c r="BD30" s="1058"/>
      <c r="BE30" s="1058"/>
      <c r="BF30" s="1058"/>
      <c r="BG30" s="1058"/>
      <c r="BH30" s="1058"/>
      <c r="BI30" s="1058"/>
      <c r="BJ30" s="1058"/>
      <c r="BK30" s="1058"/>
      <c r="BL30" s="1058"/>
      <c r="BM30" s="1341"/>
      <c r="BN30" s="39"/>
      <c r="BO30" s="38"/>
      <c r="BP30" s="2470"/>
      <c r="BQ30" s="2471"/>
      <c r="BR30" s="2471"/>
      <c r="BS30" s="2471"/>
      <c r="BT30" s="2471"/>
      <c r="BU30" s="2471"/>
      <c r="BV30" s="2471"/>
      <c r="BW30" s="2471"/>
      <c r="BX30" s="2471"/>
      <c r="BY30" s="2471"/>
      <c r="BZ30" s="2471"/>
      <c r="CA30" s="2471"/>
      <c r="CB30" s="2471"/>
      <c r="CC30" s="2471"/>
      <c r="CD30" s="2471"/>
      <c r="CE30" s="2471"/>
      <c r="CF30" s="2471"/>
      <c r="CG30" s="2471"/>
      <c r="CH30" s="2471"/>
      <c r="CI30" s="2472"/>
      <c r="CJ30" s="39"/>
    </row>
    <row r="31" spans="1:88" ht="4.5" customHeight="1">
      <c r="A31" s="38"/>
      <c r="B31" s="2459"/>
      <c r="C31" s="2459"/>
      <c r="D31" s="2459"/>
      <c r="E31" s="2459"/>
      <c r="F31" s="2459"/>
      <c r="G31" s="2459"/>
      <c r="H31" s="2459"/>
      <c r="I31" s="1839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341"/>
      <c r="V31" s="39"/>
      <c r="W31" s="38"/>
      <c r="AR31" s="39"/>
      <c r="AS31" s="38"/>
      <c r="AT31" s="2459"/>
      <c r="AU31" s="2459"/>
      <c r="AV31" s="2459"/>
      <c r="AW31" s="2459"/>
      <c r="AX31" s="2459"/>
      <c r="AY31" s="2459"/>
      <c r="AZ31" s="2459"/>
      <c r="BA31" s="1839"/>
      <c r="BB31" s="1058"/>
      <c r="BC31" s="1058"/>
      <c r="BD31" s="1058"/>
      <c r="BE31" s="1058"/>
      <c r="BF31" s="1058"/>
      <c r="BG31" s="1058"/>
      <c r="BH31" s="1058"/>
      <c r="BI31" s="1058"/>
      <c r="BJ31" s="1058"/>
      <c r="BK31" s="1058"/>
      <c r="BL31" s="1058"/>
      <c r="BM31" s="1341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839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8"/>
      <c r="U32" s="1341"/>
      <c r="V32" s="39"/>
      <c r="W32" s="38"/>
      <c r="X32" s="1996" t="s">
        <v>1626</v>
      </c>
      <c r="Y32" s="1997"/>
      <c r="Z32" s="1997"/>
      <c r="AA32" s="1997"/>
      <c r="AB32" s="1997"/>
      <c r="AC32" s="1997"/>
      <c r="AD32" s="1998"/>
      <c r="AE32" s="1996" t="s">
        <v>1640</v>
      </c>
      <c r="AF32" s="1997"/>
      <c r="AG32" s="1997"/>
      <c r="AH32" s="1998"/>
      <c r="AI32" s="1987" t="s">
        <v>1641</v>
      </c>
      <c r="AJ32" s="2473"/>
      <c r="AK32" s="2473"/>
      <c r="AL32" s="2473"/>
      <c r="AM32" s="2474"/>
      <c r="AN32" s="1987" t="s">
        <v>1642</v>
      </c>
      <c r="AO32" s="2473"/>
      <c r="AP32" s="2473"/>
      <c r="AQ32" s="2474"/>
      <c r="AR32" s="39"/>
      <c r="AS32" s="38"/>
      <c r="AT32" s="41"/>
      <c r="AU32" s="41"/>
      <c r="AV32" s="41"/>
      <c r="AW32" s="41"/>
      <c r="AX32" s="41"/>
      <c r="AY32" s="41"/>
      <c r="AZ32" s="41"/>
      <c r="BA32" s="1839"/>
      <c r="BB32" s="1058"/>
      <c r="BC32" s="1058"/>
      <c r="BD32" s="1058"/>
      <c r="BE32" s="1058"/>
      <c r="BF32" s="1058"/>
      <c r="BG32" s="1058"/>
      <c r="BH32" s="1058"/>
      <c r="BI32" s="1058"/>
      <c r="BJ32" s="1058"/>
      <c r="BK32" s="1058"/>
      <c r="BL32" s="1058"/>
      <c r="BM32" s="1341"/>
      <c r="BN32" s="39"/>
      <c r="BO32" s="38"/>
      <c r="BP32" s="1996" t="s">
        <v>1626</v>
      </c>
      <c r="BQ32" s="1997"/>
      <c r="BR32" s="1997"/>
      <c r="BS32" s="1997"/>
      <c r="BT32" s="1997"/>
      <c r="BU32" s="1997"/>
      <c r="BV32" s="1998"/>
      <c r="BW32" s="1996" t="s">
        <v>1640</v>
      </c>
      <c r="BX32" s="1997"/>
      <c r="BY32" s="1997"/>
      <c r="BZ32" s="1998"/>
      <c r="CA32" s="1987" t="s">
        <v>1641</v>
      </c>
      <c r="CB32" s="2473"/>
      <c r="CC32" s="2473"/>
      <c r="CD32" s="2473"/>
      <c r="CE32" s="2474"/>
      <c r="CF32" s="1987" t="s">
        <v>1642</v>
      </c>
      <c r="CG32" s="2473"/>
      <c r="CH32" s="2473"/>
      <c r="CI32" s="2474"/>
      <c r="CJ32" s="39"/>
    </row>
    <row r="33" spans="1:88" ht="4.5" customHeight="1">
      <c r="A33" s="38"/>
      <c r="B33" s="2459" t="s">
        <v>1627</v>
      </c>
      <c r="C33" s="2459"/>
      <c r="D33" s="2459"/>
      <c r="E33" s="2459"/>
      <c r="F33" s="2459"/>
      <c r="G33" s="2459"/>
      <c r="H33" s="2459"/>
      <c r="I33" s="1839"/>
      <c r="J33" s="1058"/>
      <c r="K33" s="1058"/>
      <c r="L33" s="1058"/>
      <c r="M33" s="1058"/>
      <c r="N33" s="1058"/>
      <c r="O33" s="1058"/>
      <c r="P33" s="1058"/>
      <c r="Q33" s="1058"/>
      <c r="R33" s="1058"/>
      <c r="S33" s="1058"/>
      <c r="T33" s="1058"/>
      <c r="U33" s="1341"/>
      <c r="V33" s="39"/>
      <c r="W33" s="38"/>
      <c r="X33" s="1999"/>
      <c r="Y33" s="2000"/>
      <c r="Z33" s="2000"/>
      <c r="AA33" s="2000"/>
      <c r="AB33" s="2000"/>
      <c r="AC33" s="2000"/>
      <c r="AD33" s="2001"/>
      <c r="AE33" s="1999"/>
      <c r="AF33" s="2000"/>
      <c r="AG33" s="2000"/>
      <c r="AH33" s="2001"/>
      <c r="AI33" s="2475"/>
      <c r="AJ33" s="2476"/>
      <c r="AK33" s="2476"/>
      <c r="AL33" s="2476"/>
      <c r="AM33" s="2477"/>
      <c r="AN33" s="2475"/>
      <c r="AO33" s="2476"/>
      <c r="AP33" s="2476"/>
      <c r="AQ33" s="2477"/>
      <c r="AR33" s="39"/>
      <c r="AS33" s="38"/>
      <c r="AT33" s="2459" t="s">
        <v>1627</v>
      </c>
      <c r="AU33" s="2459"/>
      <c r="AV33" s="2459"/>
      <c r="AW33" s="2459"/>
      <c r="AX33" s="2459"/>
      <c r="AY33" s="2459"/>
      <c r="AZ33" s="2459"/>
      <c r="BA33" s="1839"/>
      <c r="BB33" s="1058"/>
      <c r="BC33" s="1058"/>
      <c r="BD33" s="1058"/>
      <c r="BE33" s="1058"/>
      <c r="BF33" s="1058"/>
      <c r="BG33" s="1058"/>
      <c r="BH33" s="1058"/>
      <c r="BI33" s="1058"/>
      <c r="BJ33" s="1058"/>
      <c r="BK33" s="1058"/>
      <c r="BL33" s="1058"/>
      <c r="BM33" s="1341"/>
      <c r="BN33" s="39"/>
      <c r="BO33" s="38"/>
      <c r="BP33" s="1999"/>
      <c r="BQ33" s="2000"/>
      <c r="BR33" s="2000"/>
      <c r="BS33" s="2000"/>
      <c r="BT33" s="2000"/>
      <c r="BU33" s="2000"/>
      <c r="BV33" s="2001"/>
      <c r="BW33" s="1999"/>
      <c r="BX33" s="2000"/>
      <c r="BY33" s="2000"/>
      <c r="BZ33" s="2001"/>
      <c r="CA33" s="2475"/>
      <c r="CB33" s="2476"/>
      <c r="CC33" s="2476"/>
      <c r="CD33" s="2476"/>
      <c r="CE33" s="2477"/>
      <c r="CF33" s="2475"/>
      <c r="CG33" s="2476"/>
      <c r="CH33" s="2476"/>
      <c r="CI33" s="2477"/>
      <c r="CJ33" s="39"/>
    </row>
    <row r="34" spans="1:88" ht="4.5" customHeight="1">
      <c r="A34" s="38"/>
      <c r="B34" s="2459"/>
      <c r="C34" s="2459"/>
      <c r="D34" s="2459"/>
      <c r="E34" s="2459"/>
      <c r="F34" s="2459"/>
      <c r="G34" s="2459"/>
      <c r="H34" s="2459"/>
      <c r="I34" s="1839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341"/>
      <c r="V34" s="39"/>
      <c r="W34" s="38"/>
      <c r="X34" s="2002"/>
      <c r="Y34" s="2003"/>
      <c r="Z34" s="2003"/>
      <c r="AA34" s="2003"/>
      <c r="AB34" s="2003"/>
      <c r="AC34" s="2003"/>
      <c r="AD34" s="2004"/>
      <c r="AE34" s="2002"/>
      <c r="AF34" s="2003"/>
      <c r="AG34" s="2003"/>
      <c r="AH34" s="2004"/>
      <c r="AI34" s="2478"/>
      <c r="AJ34" s="2479"/>
      <c r="AK34" s="2479"/>
      <c r="AL34" s="2479"/>
      <c r="AM34" s="2480"/>
      <c r="AN34" s="2478"/>
      <c r="AO34" s="2479"/>
      <c r="AP34" s="2479"/>
      <c r="AQ34" s="2480"/>
      <c r="AR34" s="39"/>
      <c r="AS34" s="38"/>
      <c r="AT34" s="2459"/>
      <c r="AU34" s="2459"/>
      <c r="AV34" s="2459"/>
      <c r="AW34" s="2459"/>
      <c r="AX34" s="2459"/>
      <c r="AY34" s="2459"/>
      <c r="AZ34" s="2459"/>
      <c r="BA34" s="1839"/>
      <c r="BB34" s="1058"/>
      <c r="BC34" s="1058"/>
      <c r="BD34" s="1058"/>
      <c r="BE34" s="1058"/>
      <c r="BF34" s="1058"/>
      <c r="BG34" s="1058"/>
      <c r="BH34" s="1058"/>
      <c r="BI34" s="1058"/>
      <c r="BJ34" s="1058"/>
      <c r="BK34" s="1058"/>
      <c r="BL34" s="1058"/>
      <c r="BM34" s="1341"/>
      <c r="BN34" s="39"/>
      <c r="BO34" s="38"/>
      <c r="BP34" s="2002"/>
      <c r="BQ34" s="2003"/>
      <c r="BR34" s="2003"/>
      <c r="BS34" s="2003"/>
      <c r="BT34" s="2003"/>
      <c r="BU34" s="2003"/>
      <c r="BV34" s="2004"/>
      <c r="BW34" s="2002"/>
      <c r="BX34" s="2003"/>
      <c r="BY34" s="2003"/>
      <c r="BZ34" s="2004"/>
      <c r="CA34" s="2478"/>
      <c r="CB34" s="2479"/>
      <c r="CC34" s="2479"/>
      <c r="CD34" s="2479"/>
      <c r="CE34" s="2480"/>
      <c r="CF34" s="2478"/>
      <c r="CG34" s="2479"/>
      <c r="CH34" s="2479"/>
      <c r="CI34" s="2480"/>
      <c r="CJ34" s="39"/>
    </row>
    <row r="35" spans="1:88" ht="4.5" customHeight="1">
      <c r="A35" s="38"/>
      <c r="B35" s="2459" t="s">
        <v>1628</v>
      </c>
      <c r="C35" s="2459"/>
      <c r="D35" s="2459"/>
      <c r="E35" s="2459"/>
      <c r="F35" s="2459"/>
      <c r="G35" s="2459"/>
      <c r="H35" s="2459"/>
      <c r="I35" s="1839"/>
      <c r="J35" s="1058"/>
      <c r="K35" s="1058"/>
      <c r="L35" s="1058"/>
      <c r="M35" s="1058"/>
      <c r="N35" s="1058"/>
      <c r="O35" s="1058"/>
      <c r="P35" s="1058"/>
      <c r="Q35" s="1058"/>
      <c r="R35" s="1058"/>
      <c r="S35" s="1058"/>
      <c r="T35" s="1058"/>
      <c r="U35" s="1341"/>
      <c r="V35" s="39"/>
      <c r="W35" s="38"/>
      <c r="X35" s="1435" t="s">
        <v>459</v>
      </c>
      <c r="Y35" s="1563"/>
      <c r="Z35" s="1563"/>
      <c r="AA35" s="1563"/>
      <c r="AB35" s="1563"/>
      <c r="AC35" s="1563"/>
      <c r="AD35" s="1564"/>
      <c r="AE35" s="2207">
        <f>INDEX('LŠZ P'!A$2:AN$998,A1,29)</f>
        <v>110</v>
      </c>
      <c r="AF35" s="2208"/>
      <c r="AG35" s="2208"/>
      <c r="AH35" s="2209"/>
      <c r="AI35" s="2145" t="str">
        <f>CONCATENATE(INDEX('LŠZ P'!A$2:AN$998,A1,31),"/",INDEX('LŠZ P'!A$2:AN$998,A1,32))</f>
        <v>135/</v>
      </c>
      <c r="AJ35" s="1906"/>
      <c r="AK35" s="1906"/>
      <c r="AL35" s="1906"/>
      <c r="AM35" s="1907"/>
      <c r="AN35" s="2145" t="str">
        <f>CONCATENATE(INDEX('LŠZ P'!A$2:AN$998,A1,33),"/",INDEX('LŠZ P'!A$2:AN$998,A1,34))</f>
        <v>23/40</v>
      </c>
      <c r="AO35" s="1906"/>
      <c r="AP35" s="1906"/>
      <c r="AQ35" s="1907"/>
      <c r="AR35" s="39"/>
      <c r="AS35" s="38"/>
      <c r="AT35" s="2459" t="s">
        <v>1628</v>
      </c>
      <c r="AU35" s="2459"/>
      <c r="AV35" s="2459"/>
      <c r="AW35" s="2459"/>
      <c r="AX35" s="2459"/>
      <c r="AY35" s="2459"/>
      <c r="AZ35" s="2459"/>
      <c r="BA35" s="1839"/>
      <c r="BB35" s="1058"/>
      <c r="BC35" s="1058"/>
      <c r="BD35" s="1058"/>
      <c r="BE35" s="1058"/>
      <c r="BF35" s="1058"/>
      <c r="BG35" s="1058"/>
      <c r="BH35" s="1058"/>
      <c r="BI35" s="1058"/>
      <c r="BJ35" s="1058"/>
      <c r="BK35" s="1058"/>
      <c r="BL35" s="1058"/>
      <c r="BM35" s="1341"/>
      <c r="BN35" s="39"/>
      <c r="BO35" s="38"/>
      <c r="BP35" s="1635" t="s">
        <v>459</v>
      </c>
      <c r="BQ35" s="2573"/>
      <c r="BR35" s="2573"/>
      <c r="BS35" s="2573"/>
      <c r="BT35" s="2573"/>
      <c r="BU35" s="2573"/>
      <c r="BV35" s="2574"/>
      <c r="BW35" s="2581" t="str">
        <f>CONCATENATE(INDEX('LŠZ P'!A$2:AN$998,A1,30),"+PK")</f>
        <v>+PK</v>
      </c>
      <c r="BX35" s="2582"/>
      <c r="BY35" s="2582"/>
      <c r="BZ35" s="2583"/>
      <c r="CA35" s="2564" t="s">
        <v>731</v>
      </c>
      <c r="CB35" s="2565"/>
      <c r="CC35" s="2565"/>
      <c r="CD35" s="2565"/>
      <c r="CE35" s="2566"/>
      <c r="CF35" s="2564" t="s">
        <v>731</v>
      </c>
      <c r="CG35" s="2565"/>
      <c r="CH35" s="2565"/>
      <c r="CI35" s="2566"/>
      <c r="CJ35" s="39"/>
    </row>
    <row r="36" spans="1:88" ht="4.5" customHeight="1">
      <c r="A36" s="38"/>
      <c r="B36" s="2459"/>
      <c r="C36" s="2459"/>
      <c r="D36" s="2459"/>
      <c r="E36" s="2459"/>
      <c r="F36" s="2459"/>
      <c r="G36" s="2459"/>
      <c r="H36" s="2459"/>
      <c r="I36" s="1839"/>
      <c r="J36" s="1058"/>
      <c r="K36" s="1058"/>
      <c r="L36" s="1058"/>
      <c r="M36" s="1058"/>
      <c r="N36" s="1058"/>
      <c r="O36" s="1058"/>
      <c r="P36" s="1058"/>
      <c r="Q36" s="1058"/>
      <c r="R36" s="1058"/>
      <c r="S36" s="1058"/>
      <c r="T36" s="1058"/>
      <c r="U36" s="1341"/>
      <c r="V36" s="39"/>
      <c r="W36" s="38"/>
      <c r="X36" s="1565"/>
      <c r="Y36" s="1566"/>
      <c r="Z36" s="1566"/>
      <c r="AA36" s="1566"/>
      <c r="AB36" s="1566"/>
      <c r="AC36" s="1566"/>
      <c r="AD36" s="1567"/>
      <c r="AE36" s="2210"/>
      <c r="AF36" s="2211"/>
      <c r="AG36" s="2211"/>
      <c r="AH36" s="2212"/>
      <c r="AI36" s="1908"/>
      <c r="AJ36" s="1909"/>
      <c r="AK36" s="1909"/>
      <c r="AL36" s="1909"/>
      <c r="AM36" s="1910"/>
      <c r="AN36" s="1908"/>
      <c r="AO36" s="1909"/>
      <c r="AP36" s="1909"/>
      <c r="AQ36" s="1910"/>
      <c r="AR36" s="39"/>
      <c r="AS36" s="38"/>
      <c r="AT36" s="2459"/>
      <c r="AU36" s="2459"/>
      <c r="AV36" s="2459"/>
      <c r="AW36" s="2459"/>
      <c r="AX36" s="2459"/>
      <c r="AY36" s="2459"/>
      <c r="AZ36" s="2459"/>
      <c r="BA36" s="1839"/>
      <c r="BB36" s="1058"/>
      <c r="BC36" s="1058"/>
      <c r="BD36" s="1058"/>
      <c r="BE36" s="1058"/>
      <c r="BF36" s="1058"/>
      <c r="BG36" s="1058"/>
      <c r="BH36" s="1058"/>
      <c r="BI36" s="1058"/>
      <c r="BJ36" s="1058"/>
      <c r="BK36" s="1058"/>
      <c r="BL36" s="1058"/>
      <c r="BM36" s="1341"/>
      <c r="BN36" s="39"/>
      <c r="BO36" s="38"/>
      <c r="BP36" s="2575"/>
      <c r="BQ36" s="2576"/>
      <c r="BR36" s="2576"/>
      <c r="BS36" s="2576"/>
      <c r="BT36" s="2576"/>
      <c r="BU36" s="2576"/>
      <c r="BV36" s="2577"/>
      <c r="BW36" s="2584"/>
      <c r="BX36" s="2585"/>
      <c r="BY36" s="2585"/>
      <c r="BZ36" s="2586"/>
      <c r="CA36" s="2567"/>
      <c r="CB36" s="2568"/>
      <c r="CC36" s="2568"/>
      <c r="CD36" s="2568"/>
      <c r="CE36" s="2569"/>
      <c r="CF36" s="2567"/>
      <c r="CG36" s="2568"/>
      <c r="CH36" s="2568"/>
      <c r="CI36" s="2569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840"/>
      <c r="J37" s="1841"/>
      <c r="K37" s="1841"/>
      <c r="L37" s="1841"/>
      <c r="M37" s="1841"/>
      <c r="N37" s="1841"/>
      <c r="O37" s="1841"/>
      <c r="P37" s="1841"/>
      <c r="Q37" s="1841"/>
      <c r="R37" s="1841"/>
      <c r="S37" s="1841"/>
      <c r="T37" s="1841"/>
      <c r="U37" s="1842"/>
      <c r="V37" s="39"/>
      <c r="W37" s="38"/>
      <c r="X37" s="1568"/>
      <c r="Y37" s="1569"/>
      <c r="Z37" s="1569"/>
      <c r="AA37" s="1569"/>
      <c r="AB37" s="1569"/>
      <c r="AC37" s="1569"/>
      <c r="AD37" s="1570"/>
      <c r="AE37" s="2213"/>
      <c r="AF37" s="2214"/>
      <c r="AG37" s="2214"/>
      <c r="AH37" s="2215"/>
      <c r="AI37" s="1911"/>
      <c r="AJ37" s="1912"/>
      <c r="AK37" s="1912"/>
      <c r="AL37" s="1912"/>
      <c r="AM37" s="1913"/>
      <c r="AN37" s="1911"/>
      <c r="AO37" s="1912"/>
      <c r="AP37" s="1912"/>
      <c r="AQ37" s="1913"/>
      <c r="AR37" s="39"/>
      <c r="AS37" s="38"/>
      <c r="AT37" s="50"/>
      <c r="AU37" s="41"/>
      <c r="AV37" s="41"/>
      <c r="AW37" s="41"/>
      <c r="AX37" s="41"/>
      <c r="AY37" s="41"/>
      <c r="AZ37" s="41"/>
      <c r="BA37" s="1840"/>
      <c r="BB37" s="1841"/>
      <c r="BC37" s="1841"/>
      <c r="BD37" s="1841"/>
      <c r="BE37" s="1841"/>
      <c r="BF37" s="1841"/>
      <c r="BG37" s="1841"/>
      <c r="BH37" s="1841"/>
      <c r="BI37" s="1841"/>
      <c r="BJ37" s="1841"/>
      <c r="BK37" s="1841"/>
      <c r="BL37" s="1841"/>
      <c r="BM37" s="1842"/>
      <c r="BN37" s="39"/>
      <c r="BO37" s="38"/>
      <c r="BP37" s="2578"/>
      <c r="BQ37" s="2579"/>
      <c r="BR37" s="2579"/>
      <c r="BS37" s="2579"/>
      <c r="BT37" s="2579"/>
      <c r="BU37" s="2579"/>
      <c r="BV37" s="2580"/>
      <c r="BW37" s="2587"/>
      <c r="BX37" s="2588"/>
      <c r="BY37" s="2588"/>
      <c r="BZ37" s="2589"/>
      <c r="CA37" s="2570"/>
      <c r="CB37" s="2571"/>
      <c r="CC37" s="2571"/>
      <c r="CD37" s="2571"/>
      <c r="CE37" s="2572"/>
      <c r="CF37" s="2570"/>
      <c r="CG37" s="2571"/>
      <c r="CH37" s="2571"/>
      <c r="CI37" s="2572"/>
      <c r="CJ37" s="39"/>
    </row>
    <row r="38" spans="1:88" ht="4.5" customHeight="1">
      <c r="A38" s="38"/>
      <c r="B38" s="2459" t="s">
        <v>460</v>
      </c>
      <c r="C38" s="2459"/>
      <c r="D38" s="2459"/>
      <c r="E38" s="2459"/>
      <c r="F38" s="2459"/>
      <c r="G38" s="2459"/>
      <c r="H38" s="2460"/>
      <c r="I38" s="2410">
        <f>INDEX('LŠZ P'!A$2:AN$998,A1,13)</f>
        <v>44545</v>
      </c>
      <c r="J38" s="2411"/>
      <c r="K38" s="2411"/>
      <c r="L38" s="2411"/>
      <c r="M38" s="2411"/>
      <c r="N38" s="2411"/>
      <c r="O38" s="2411"/>
      <c r="P38" s="2411"/>
      <c r="Q38" s="2411"/>
      <c r="R38" s="2411"/>
      <c r="S38" s="2411"/>
      <c r="T38" s="2411"/>
      <c r="U38" s="2412"/>
      <c r="V38" s="39"/>
      <c r="W38" s="38"/>
      <c r="X38" s="1074" t="s">
        <v>1522</v>
      </c>
      <c r="Y38" s="1075"/>
      <c r="Z38" s="1075"/>
      <c r="AA38" s="1075"/>
      <c r="AB38" s="1075"/>
      <c r="AC38" s="1075"/>
      <c r="AD38" s="1076"/>
      <c r="AE38" s="1123" t="s">
        <v>1056</v>
      </c>
      <c r="AF38" s="1075"/>
      <c r="AG38" s="1075"/>
      <c r="AH38" s="1076"/>
      <c r="AI38" s="1123" t="s">
        <v>1054</v>
      </c>
      <c r="AJ38" s="1075"/>
      <c r="AK38" s="1075"/>
      <c r="AL38" s="1075"/>
      <c r="AM38" s="1076"/>
      <c r="AN38" s="1123" t="s">
        <v>75</v>
      </c>
      <c r="AO38" s="1075"/>
      <c r="AP38" s="1075"/>
      <c r="AQ38" s="1076"/>
      <c r="AR38" s="39"/>
      <c r="AS38" s="38"/>
      <c r="AT38" s="2459" t="s">
        <v>460</v>
      </c>
      <c r="AU38" s="2459"/>
      <c r="AV38" s="2459"/>
      <c r="AW38" s="2459"/>
      <c r="AX38" s="2459"/>
      <c r="AY38" s="2459"/>
      <c r="AZ38" s="2460"/>
      <c r="BA38" s="2410">
        <f>INDEX('LŠZ P'!A$2:AN$998,A1,39)</f>
        <v>0</v>
      </c>
      <c r="BB38" s="2411"/>
      <c r="BC38" s="2411"/>
      <c r="BD38" s="2411"/>
      <c r="BE38" s="2411"/>
      <c r="BF38" s="2411"/>
      <c r="BG38" s="2411"/>
      <c r="BH38" s="2411"/>
      <c r="BI38" s="2411"/>
      <c r="BJ38" s="2411"/>
      <c r="BK38" s="2411"/>
      <c r="BL38" s="2411"/>
      <c r="BM38" s="2412"/>
      <c r="BN38" s="39"/>
      <c r="BO38" s="38"/>
      <c r="BP38" s="1928" t="s">
        <v>1522</v>
      </c>
      <c r="BQ38" s="1929"/>
      <c r="BR38" s="1929"/>
      <c r="BS38" s="1929"/>
      <c r="BT38" s="1929"/>
      <c r="BU38" s="1929"/>
      <c r="BV38" s="1930"/>
      <c r="BW38" s="1996" t="s">
        <v>1056</v>
      </c>
      <c r="BX38" s="1929"/>
      <c r="BY38" s="1929"/>
      <c r="BZ38" s="1930"/>
      <c r="CA38" s="1996" t="s">
        <v>1054</v>
      </c>
      <c r="CB38" s="1929"/>
      <c r="CC38" s="1929"/>
      <c r="CD38" s="1929"/>
      <c r="CE38" s="1930"/>
      <c r="CF38" s="1996" t="s">
        <v>75</v>
      </c>
      <c r="CG38" s="1929"/>
      <c r="CH38" s="1929"/>
      <c r="CI38" s="1930"/>
      <c r="CJ38" s="39"/>
    </row>
    <row r="39" spans="1:88" ht="4.5" customHeight="1">
      <c r="A39" s="38"/>
      <c r="B39" s="2459"/>
      <c r="C39" s="2459"/>
      <c r="D39" s="2459"/>
      <c r="E39" s="2459"/>
      <c r="F39" s="2459"/>
      <c r="G39" s="2459"/>
      <c r="H39" s="2460"/>
      <c r="I39" s="2413"/>
      <c r="J39" s="2414"/>
      <c r="K39" s="2414"/>
      <c r="L39" s="2414"/>
      <c r="M39" s="2414"/>
      <c r="N39" s="2414"/>
      <c r="O39" s="2414"/>
      <c r="P39" s="2414"/>
      <c r="Q39" s="2414"/>
      <c r="R39" s="2414"/>
      <c r="S39" s="2414"/>
      <c r="T39" s="2414"/>
      <c r="U39" s="2415"/>
      <c r="V39" s="39"/>
      <c r="W39" s="38"/>
      <c r="X39" s="1077"/>
      <c r="Y39" s="1078"/>
      <c r="Z39" s="1078"/>
      <c r="AA39" s="1078"/>
      <c r="AB39" s="1078"/>
      <c r="AC39" s="1078"/>
      <c r="AD39" s="1079"/>
      <c r="AE39" s="1077"/>
      <c r="AF39" s="1078"/>
      <c r="AG39" s="1078"/>
      <c r="AH39" s="1079"/>
      <c r="AI39" s="1077"/>
      <c r="AJ39" s="1078"/>
      <c r="AK39" s="1078"/>
      <c r="AL39" s="1078"/>
      <c r="AM39" s="1079"/>
      <c r="AN39" s="1077"/>
      <c r="AO39" s="1078"/>
      <c r="AP39" s="1078"/>
      <c r="AQ39" s="1079"/>
      <c r="AR39" s="39"/>
      <c r="AS39" s="38"/>
      <c r="AT39" s="2459"/>
      <c r="AU39" s="2459"/>
      <c r="AV39" s="2459"/>
      <c r="AW39" s="2459"/>
      <c r="AX39" s="2459"/>
      <c r="AY39" s="2459"/>
      <c r="AZ39" s="2460"/>
      <c r="BA39" s="2413"/>
      <c r="BB39" s="2414"/>
      <c r="BC39" s="2414"/>
      <c r="BD39" s="2414"/>
      <c r="BE39" s="2414"/>
      <c r="BF39" s="2414"/>
      <c r="BG39" s="2414"/>
      <c r="BH39" s="2414"/>
      <c r="BI39" s="2414"/>
      <c r="BJ39" s="2414"/>
      <c r="BK39" s="2414"/>
      <c r="BL39" s="2414"/>
      <c r="BM39" s="2415"/>
      <c r="BN39" s="39"/>
      <c r="BO39" s="38"/>
      <c r="BP39" s="1931"/>
      <c r="BQ39" s="1932"/>
      <c r="BR39" s="1932"/>
      <c r="BS39" s="1932"/>
      <c r="BT39" s="1932"/>
      <c r="BU39" s="1932"/>
      <c r="BV39" s="1933"/>
      <c r="BW39" s="1931"/>
      <c r="BX39" s="1932"/>
      <c r="BY39" s="1932"/>
      <c r="BZ39" s="1933"/>
      <c r="CA39" s="1931"/>
      <c r="CB39" s="1932"/>
      <c r="CC39" s="1932"/>
      <c r="CD39" s="1932"/>
      <c r="CE39" s="1933"/>
      <c r="CF39" s="1931"/>
      <c r="CG39" s="1932"/>
      <c r="CH39" s="1932"/>
      <c r="CI39" s="1933"/>
      <c r="CJ39" s="39"/>
    </row>
    <row r="40" spans="1:88" ht="4.5" customHeight="1">
      <c r="A40" s="38"/>
      <c r="B40" s="2459" t="s">
        <v>461</v>
      </c>
      <c r="C40" s="2459"/>
      <c r="D40" s="2459"/>
      <c r="E40" s="2459"/>
      <c r="F40" s="2459"/>
      <c r="G40" s="2459"/>
      <c r="H40" s="2459"/>
      <c r="I40" s="2413"/>
      <c r="J40" s="2414"/>
      <c r="K40" s="2414"/>
      <c r="L40" s="2414"/>
      <c r="M40" s="2414"/>
      <c r="N40" s="2414"/>
      <c r="O40" s="2414"/>
      <c r="P40" s="2414"/>
      <c r="Q40" s="2414"/>
      <c r="R40" s="2414"/>
      <c r="S40" s="2414"/>
      <c r="T40" s="2414"/>
      <c r="U40" s="2415"/>
      <c r="V40" s="39"/>
      <c r="W40" s="38"/>
      <c r="X40" s="1080"/>
      <c r="Y40" s="1081"/>
      <c r="Z40" s="1081"/>
      <c r="AA40" s="1081"/>
      <c r="AB40" s="1081"/>
      <c r="AC40" s="1081"/>
      <c r="AD40" s="1082"/>
      <c r="AE40" s="1080"/>
      <c r="AF40" s="1081"/>
      <c r="AG40" s="1081"/>
      <c r="AH40" s="1082"/>
      <c r="AI40" s="1080"/>
      <c r="AJ40" s="1081"/>
      <c r="AK40" s="1081"/>
      <c r="AL40" s="1081"/>
      <c r="AM40" s="1082"/>
      <c r="AN40" s="1080"/>
      <c r="AO40" s="1081"/>
      <c r="AP40" s="1081"/>
      <c r="AQ40" s="1082"/>
      <c r="AR40" s="39"/>
      <c r="AS40" s="38"/>
      <c r="AT40" s="2459" t="s">
        <v>461</v>
      </c>
      <c r="AU40" s="2459"/>
      <c r="AV40" s="2459"/>
      <c r="AW40" s="2459"/>
      <c r="AX40" s="2459"/>
      <c r="AY40" s="2459"/>
      <c r="AZ40" s="2459"/>
      <c r="BA40" s="2413"/>
      <c r="BB40" s="2414"/>
      <c r="BC40" s="2414"/>
      <c r="BD40" s="2414"/>
      <c r="BE40" s="2414"/>
      <c r="BF40" s="2414"/>
      <c r="BG40" s="2414"/>
      <c r="BH40" s="2414"/>
      <c r="BI40" s="2414"/>
      <c r="BJ40" s="2414"/>
      <c r="BK40" s="2414"/>
      <c r="BL40" s="2414"/>
      <c r="BM40" s="2415"/>
      <c r="BN40" s="39"/>
      <c r="BO40" s="38"/>
      <c r="BP40" s="1934"/>
      <c r="BQ40" s="1935"/>
      <c r="BR40" s="1935"/>
      <c r="BS40" s="1935"/>
      <c r="BT40" s="1935"/>
      <c r="BU40" s="1935"/>
      <c r="BV40" s="1936"/>
      <c r="BW40" s="1934"/>
      <c r="BX40" s="1935"/>
      <c r="BY40" s="1935"/>
      <c r="BZ40" s="1936"/>
      <c r="CA40" s="1934"/>
      <c r="CB40" s="1935"/>
      <c r="CC40" s="1935"/>
      <c r="CD40" s="1935"/>
      <c r="CE40" s="1936"/>
      <c r="CF40" s="1934"/>
      <c r="CG40" s="1935"/>
      <c r="CH40" s="1935"/>
      <c r="CI40" s="1936"/>
      <c r="CJ40" s="39"/>
    </row>
    <row r="41" spans="1:88" ht="4.5" customHeight="1">
      <c r="A41" s="38"/>
      <c r="B41" s="2459"/>
      <c r="C41" s="2459"/>
      <c r="D41" s="2459"/>
      <c r="E41" s="2459"/>
      <c r="F41" s="2459"/>
      <c r="G41" s="2459"/>
      <c r="H41" s="2459"/>
      <c r="I41" s="2416"/>
      <c r="J41" s="2417"/>
      <c r="K41" s="2417"/>
      <c r="L41" s="2417"/>
      <c r="M41" s="2417"/>
      <c r="N41" s="2417"/>
      <c r="O41" s="2417"/>
      <c r="P41" s="2417"/>
      <c r="Q41" s="2417"/>
      <c r="R41" s="2417"/>
      <c r="S41" s="2417"/>
      <c r="T41" s="2417"/>
      <c r="U41" s="2418"/>
      <c r="V41" s="39"/>
      <c r="W41" s="38"/>
      <c r="X41" s="1435" t="s">
        <v>928</v>
      </c>
      <c r="Y41" s="1436"/>
      <c r="Z41" s="1436"/>
      <c r="AA41" s="1436"/>
      <c r="AB41" s="1436"/>
      <c r="AC41" s="1436"/>
      <c r="AD41" s="1437"/>
      <c r="AE41" s="2198">
        <f>INDEX('LŠZ P'!A$2:AN$998,A1,35)</f>
        <v>57</v>
      </c>
      <c r="AF41" s="2199"/>
      <c r="AG41" s="2199"/>
      <c r="AH41" s="2200"/>
      <c r="AI41" s="2198">
        <f>INDEX('LŠZ P'!A$2:AN$998,A1,36)</f>
        <v>1</v>
      </c>
      <c r="AJ41" s="2199"/>
      <c r="AK41" s="2199"/>
      <c r="AL41" s="2199"/>
      <c r="AM41" s="2200"/>
      <c r="AN41" s="2198">
        <f>INDEX('LŠZ P'!A$2:AN$998,A1,37)</f>
        <v>0</v>
      </c>
      <c r="AO41" s="2199"/>
      <c r="AP41" s="2199"/>
      <c r="AQ41" s="2200"/>
      <c r="AR41" s="39"/>
      <c r="AS41" s="38"/>
      <c r="AT41" s="2459"/>
      <c r="AU41" s="2459"/>
      <c r="AV41" s="2459"/>
      <c r="AW41" s="2459"/>
      <c r="AX41" s="2459"/>
      <c r="AY41" s="2459"/>
      <c r="AZ41" s="2459"/>
      <c r="BA41" s="2416"/>
      <c r="BB41" s="2417"/>
      <c r="BC41" s="2417"/>
      <c r="BD41" s="2417"/>
      <c r="BE41" s="2417"/>
      <c r="BF41" s="2417"/>
      <c r="BG41" s="2417"/>
      <c r="BH41" s="2417"/>
      <c r="BI41" s="2417"/>
      <c r="BJ41" s="2417"/>
      <c r="BK41" s="2417"/>
      <c r="BL41" s="2417"/>
      <c r="BM41" s="2418"/>
      <c r="BN41" s="39"/>
      <c r="BO41" s="38"/>
      <c r="BP41" s="1635" t="s">
        <v>928</v>
      </c>
      <c r="BQ41" s="1636"/>
      <c r="BR41" s="1636"/>
      <c r="BS41" s="1636"/>
      <c r="BT41" s="1636"/>
      <c r="BU41" s="1636"/>
      <c r="BV41" s="1637"/>
      <c r="BW41" s="2538" t="s">
        <v>731</v>
      </c>
      <c r="BX41" s="2539"/>
      <c r="BY41" s="2539"/>
      <c r="BZ41" s="2540"/>
      <c r="CA41" s="2538" t="s">
        <v>731</v>
      </c>
      <c r="CB41" s="2539"/>
      <c r="CC41" s="2539"/>
      <c r="CD41" s="2539"/>
      <c r="CE41" s="2540"/>
      <c r="CF41" s="2538" t="s">
        <v>731</v>
      </c>
      <c r="CG41" s="2539"/>
      <c r="CH41" s="2539"/>
      <c r="CI41" s="2540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438"/>
      <c r="Y42" s="1439"/>
      <c r="Z42" s="1439"/>
      <c r="AA42" s="1439"/>
      <c r="AB42" s="1439"/>
      <c r="AC42" s="1439"/>
      <c r="AD42" s="1440"/>
      <c r="AE42" s="2201"/>
      <c r="AF42" s="2202"/>
      <c r="AG42" s="2202"/>
      <c r="AH42" s="2203"/>
      <c r="AI42" s="2201"/>
      <c r="AJ42" s="2202"/>
      <c r="AK42" s="2202"/>
      <c r="AL42" s="2202"/>
      <c r="AM42" s="2203"/>
      <c r="AN42" s="2201"/>
      <c r="AO42" s="2202"/>
      <c r="AP42" s="2202"/>
      <c r="AQ42" s="2203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638"/>
      <c r="BQ42" s="1639"/>
      <c r="BR42" s="1639"/>
      <c r="BS42" s="1639"/>
      <c r="BT42" s="1639"/>
      <c r="BU42" s="1639"/>
      <c r="BV42" s="1640"/>
      <c r="BW42" s="2541"/>
      <c r="BX42" s="2542"/>
      <c r="BY42" s="2542"/>
      <c r="BZ42" s="2543"/>
      <c r="CA42" s="2541"/>
      <c r="CB42" s="2542"/>
      <c r="CC42" s="2542"/>
      <c r="CD42" s="2542"/>
      <c r="CE42" s="2543"/>
      <c r="CF42" s="2541"/>
      <c r="CG42" s="2542"/>
      <c r="CH42" s="2542"/>
      <c r="CI42" s="2543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410">
        <f ca="1">IF(DAYS360(I138,NOW())&gt;60,NOW(),I138)</f>
        <v>45321.308916666669</v>
      </c>
      <c r="M43" s="2411"/>
      <c r="N43" s="2411"/>
      <c r="O43" s="2411"/>
      <c r="P43" s="2411"/>
      <c r="Q43" s="2411"/>
      <c r="R43" s="2411"/>
      <c r="S43" s="2411"/>
      <c r="T43" s="2411"/>
      <c r="U43" s="2412"/>
      <c r="V43" s="39"/>
      <c r="W43" s="38"/>
      <c r="X43" s="1441"/>
      <c r="Y43" s="1442"/>
      <c r="Z43" s="1442"/>
      <c r="AA43" s="1442"/>
      <c r="AB43" s="1442"/>
      <c r="AC43" s="1442"/>
      <c r="AD43" s="1443"/>
      <c r="AE43" s="2204"/>
      <c r="AF43" s="2205"/>
      <c r="AG43" s="2205"/>
      <c r="AH43" s="2206"/>
      <c r="AI43" s="2204"/>
      <c r="AJ43" s="2205"/>
      <c r="AK43" s="2205"/>
      <c r="AL43" s="2205"/>
      <c r="AM43" s="2206"/>
      <c r="AN43" s="2204"/>
      <c r="AO43" s="2205"/>
      <c r="AP43" s="2205"/>
      <c r="AQ43" s="2206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410">
        <f ca="1">IF(DAYS360(BA138,NOW())&gt;60,NOW(),BA138)</f>
        <v>45321.308916666669</v>
      </c>
      <c r="BE43" s="2411"/>
      <c r="BF43" s="2411"/>
      <c r="BG43" s="2411"/>
      <c r="BH43" s="2411"/>
      <c r="BI43" s="2411"/>
      <c r="BJ43" s="2411"/>
      <c r="BK43" s="2411"/>
      <c r="BL43" s="2411"/>
      <c r="BM43" s="2412"/>
      <c r="BN43" s="39"/>
      <c r="BO43" s="38"/>
      <c r="BP43" s="1641"/>
      <c r="BQ43" s="1642"/>
      <c r="BR43" s="1642"/>
      <c r="BS43" s="1642"/>
      <c r="BT43" s="1642"/>
      <c r="BU43" s="1642"/>
      <c r="BV43" s="1643"/>
      <c r="BW43" s="2544"/>
      <c r="BX43" s="2545"/>
      <c r="BY43" s="2545"/>
      <c r="BZ43" s="2546"/>
      <c r="CA43" s="2544"/>
      <c r="CB43" s="2545"/>
      <c r="CC43" s="2545"/>
      <c r="CD43" s="2545"/>
      <c r="CE43" s="2546"/>
      <c r="CF43" s="2544"/>
      <c r="CG43" s="2545"/>
      <c r="CH43" s="2545"/>
      <c r="CI43" s="2546"/>
      <c r="CJ43" s="39"/>
    </row>
    <row r="44" spans="1:88" ht="4.5" customHeight="1">
      <c r="A44" s="38"/>
      <c r="B44" s="2459" t="s">
        <v>462</v>
      </c>
      <c r="C44" s="2459"/>
      <c r="D44" s="2459"/>
      <c r="E44" s="2459"/>
      <c r="F44" s="2459"/>
      <c r="G44" s="2459"/>
      <c r="H44" s="2459"/>
      <c r="I44" s="2459"/>
      <c r="J44" s="2459"/>
      <c r="K44" s="2459"/>
      <c r="L44" s="2413"/>
      <c r="M44" s="2414"/>
      <c r="N44" s="2414"/>
      <c r="O44" s="2414"/>
      <c r="P44" s="2414"/>
      <c r="Q44" s="2414"/>
      <c r="R44" s="2414"/>
      <c r="S44" s="2414"/>
      <c r="T44" s="2414"/>
      <c r="U44" s="2415"/>
      <c r="V44" s="39"/>
      <c r="W44" s="38"/>
      <c r="X44" s="1416" t="s">
        <v>463</v>
      </c>
      <c r="Y44" s="1417"/>
      <c r="Z44" s="1417"/>
      <c r="AA44" s="1418"/>
      <c r="AB44" s="1123">
        <f>INDEX('LŠZ P'!A$2:AN$998,A1,18)</f>
        <v>2016</v>
      </c>
      <c r="AC44" s="1125"/>
      <c r="AD44" s="1123" t="s">
        <v>464</v>
      </c>
      <c r="AE44" s="1125"/>
      <c r="AF44" s="1382" t="str">
        <f>INDEX('LŠZ P'!A$2:AN$998,A1,7)</f>
        <v>26606506XL</v>
      </c>
      <c r="AG44" s="1383"/>
      <c r="AH44" s="1383"/>
      <c r="AI44" s="1383"/>
      <c r="AJ44" s="1383"/>
      <c r="AK44" s="1383"/>
      <c r="AL44" s="1383"/>
      <c r="AM44" s="1384"/>
      <c r="AN44" s="1141" t="str">
        <f>INDEX('LŠZ P'!A$2:AN$998,A1,15)</f>
        <v>P</v>
      </c>
      <c r="AO44" s="1124"/>
      <c r="AP44" s="1124"/>
      <c r="AQ44" s="1125"/>
      <c r="AR44" s="39"/>
      <c r="AS44" s="38"/>
      <c r="AT44" s="2459" t="s">
        <v>462</v>
      </c>
      <c r="AU44" s="2459"/>
      <c r="AV44" s="2459"/>
      <c r="AW44" s="2459"/>
      <c r="AX44" s="2459"/>
      <c r="AY44" s="2459"/>
      <c r="AZ44" s="2459"/>
      <c r="BA44" s="2459"/>
      <c r="BB44" s="2459"/>
      <c r="BC44" s="2459"/>
      <c r="BD44" s="2413"/>
      <c r="BE44" s="2414"/>
      <c r="BF44" s="2414"/>
      <c r="BG44" s="2414"/>
      <c r="BH44" s="2414"/>
      <c r="BI44" s="2414"/>
      <c r="BJ44" s="2414"/>
      <c r="BK44" s="2414"/>
      <c r="BL44" s="2414"/>
      <c r="BM44" s="2415"/>
      <c r="BN44" s="39"/>
      <c r="BO44" s="38"/>
      <c r="BP44" s="2464" t="s">
        <v>463</v>
      </c>
      <c r="BQ44" s="2547"/>
      <c r="BR44" s="2547"/>
      <c r="BS44" s="2548"/>
      <c r="BT44" s="1996">
        <f>INDEX('LŠZ P'!A$2:AN$998,A1,40)</f>
        <v>0</v>
      </c>
      <c r="BU44" s="1998"/>
      <c r="BV44" s="1996" t="s">
        <v>464</v>
      </c>
      <c r="BW44" s="1998"/>
      <c r="BX44" s="2555">
        <f>INDEX('LŠZ P'!A$2:AN$998,A1,8)</f>
        <v>0</v>
      </c>
      <c r="BY44" s="2556"/>
      <c r="BZ44" s="2556"/>
      <c r="CA44" s="2556"/>
      <c r="CB44" s="2556"/>
      <c r="CC44" s="2556"/>
      <c r="CD44" s="2556"/>
      <c r="CE44" s="2557"/>
      <c r="CF44" s="2061" t="e">
        <f>INDEX('LŠZ P'!A$2:AN$998,A1,41)</f>
        <v>#REF!</v>
      </c>
      <c r="CG44" s="1997"/>
      <c r="CH44" s="1997"/>
      <c r="CI44" s="1998"/>
      <c r="CJ44" s="39"/>
    </row>
    <row r="45" spans="1:88" ht="4.5" customHeight="1">
      <c r="A45" s="38"/>
      <c r="B45" s="2459"/>
      <c r="C45" s="2459"/>
      <c r="D45" s="2459"/>
      <c r="E45" s="2459"/>
      <c r="F45" s="2459"/>
      <c r="G45" s="2459"/>
      <c r="H45" s="2459"/>
      <c r="I45" s="2459"/>
      <c r="J45" s="2459"/>
      <c r="K45" s="2459"/>
      <c r="L45" s="2413"/>
      <c r="M45" s="2414"/>
      <c r="N45" s="2414"/>
      <c r="O45" s="2414"/>
      <c r="P45" s="2414"/>
      <c r="Q45" s="2414"/>
      <c r="R45" s="2414"/>
      <c r="S45" s="2414"/>
      <c r="T45" s="2414"/>
      <c r="U45" s="2415"/>
      <c r="V45" s="39"/>
      <c r="W45" s="38"/>
      <c r="X45" s="1419"/>
      <c r="Y45" s="1420"/>
      <c r="Z45" s="1420"/>
      <c r="AA45" s="1421"/>
      <c r="AB45" s="1126"/>
      <c r="AC45" s="1128"/>
      <c r="AD45" s="1126"/>
      <c r="AE45" s="1128"/>
      <c r="AF45" s="1385"/>
      <c r="AG45" s="1386"/>
      <c r="AH45" s="1386"/>
      <c r="AI45" s="1386"/>
      <c r="AJ45" s="1386"/>
      <c r="AK45" s="1386"/>
      <c r="AL45" s="1386"/>
      <c r="AM45" s="1387"/>
      <c r="AN45" s="1126"/>
      <c r="AO45" s="1127"/>
      <c r="AP45" s="1127"/>
      <c r="AQ45" s="1128"/>
      <c r="AR45" s="39"/>
      <c r="AS45" s="38"/>
      <c r="AT45" s="2459"/>
      <c r="AU45" s="2459"/>
      <c r="AV45" s="2459"/>
      <c r="AW45" s="2459"/>
      <c r="AX45" s="2459"/>
      <c r="AY45" s="2459"/>
      <c r="AZ45" s="2459"/>
      <c r="BA45" s="2459"/>
      <c r="BB45" s="2459"/>
      <c r="BC45" s="2459"/>
      <c r="BD45" s="2413"/>
      <c r="BE45" s="2414"/>
      <c r="BF45" s="2414"/>
      <c r="BG45" s="2414"/>
      <c r="BH45" s="2414"/>
      <c r="BI45" s="2414"/>
      <c r="BJ45" s="2414"/>
      <c r="BK45" s="2414"/>
      <c r="BL45" s="2414"/>
      <c r="BM45" s="2415"/>
      <c r="BN45" s="39"/>
      <c r="BO45" s="38"/>
      <c r="BP45" s="2549"/>
      <c r="BQ45" s="2550"/>
      <c r="BR45" s="2550"/>
      <c r="BS45" s="2551"/>
      <c r="BT45" s="1999"/>
      <c r="BU45" s="2001"/>
      <c r="BV45" s="1999"/>
      <c r="BW45" s="2001"/>
      <c r="BX45" s="2558"/>
      <c r="BY45" s="2559"/>
      <c r="BZ45" s="2559"/>
      <c r="CA45" s="2559"/>
      <c r="CB45" s="2559"/>
      <c r="CC45" s="2559"/>
      <c r="CD45" s="2559"/>
      <c r="CE45" s="2560"/>
      <c r="CF45" s="1999"/>
      <c r="CG45" s="2000"/>
      <c r="CH45" s="2000"/>
      <c r="CI45" s="2001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416"/>
      <c r="M46" s="2417"/>
      <c r="N46" s="2417"/>
      <c r="O46" s="2417"/>
      <c r="P46" s="2417"/>
      <c r="Q46" s="2417"/>
      <c r="R46" s="2417"/>
      <c r="S46" s="2417"/>
      <c r="T46" s="2417"/>
      <c r="U46" s="2418"/>
      <c r="V46" s="39"/>
      <c r="W46" s="38"/>
      <c r="X46" s="1422"/>
      <c r="Y46" s="1423"/>
      <c r="Z46" s="1423"/>
      <c r="AA46" s="1424"/>
      <c r="AB46" s="1129"/>
      <c r="AC46" s="1131"/>
      <c r="AD46" s="1129"/>
      <c r="AE46" s="1131"/>
      <c r="AF46" s="1388"/>
      <c r="AG46" s="1389"/>
      <c r="AH46" s="1389"/>
      <c r="AI46" s="1389"/>
      <c r="AJ46" s="1389"/>
      <c r="AK46" s="1389"/>
      <c r="AL46" s="1389"/>
      <c r="AM46" s="1390"/>
      <c r="AN46" s="1129"/>
      <c r="AO46" s="1130"/>
      <c r="AP46" s="1130"/>
      <c r="AQ46" s="1131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416"/>
      <c r="BE46" s="2417"/>
      <c r="BF46" s="2417"/>
      <c r="BG46" s="2417"/>
      <c r="BH46" s="2417"/>
      <c r="BI46" s="2417"/>
      <c r="BJ46" s="2417"/>
      <c r="BK46" s="2417"/>
      <c r="BL46" s="2417"/>
      <c r="BM46" s="2418"/>
      <c r="BN46" s="39"/>
      <c r="BO46" s="38"/>
      <c r="BP46" s="2552"/>
      <c r="BQ46" s="2553"/>
      <c r="BR46" s="2553"/>
      <c r="BS46" s="2554"/>
      <c r="BT46" s="2002"/>
      <c r="BU46" s="2004"/>
      <c r="BV46" s="2002"/>
      <c r="BW46" s="2004"/>
      <c r="BX46" s="2561"/>
      <c r="BY46" s="2562"/>
      <c r="BZ46" s="2562"/>
      <c r="CA46" s="2562"/>
      <c r="CB46" s="2562"/>
      <c r="CC46" s="2562"/>
      <c r="CD46" s="2562"/>
      <c r="CE46" s="2563"/>
      <c r="CF46" s="2002"/>
      <c r="CG46" s="2003"/>
      <c r="CH46" s="2003"/>
      <c r="CI46" s="2004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448" t="str">
        <f>CONCATENATE("*",INDEX('LŠZ P'!A$2:AN$998,A48,17))</f>
        <v>*20755</v>
      </c>
      <c r="U48" s="2448"/>
      <c r="V48" s="244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448" t="str">
        <f>CONCATENATE("*",INDEX('LŠZ P'!A$2:AN$998,A48,17),"/P")</f>
        <v>*20755/P</v>
      </c>
      <c r="BM48" s="2448"/>
      <c r="BN48" s="244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450"/>
      <c r="U49" s="2450"/>
      <c r="V49" s="2451"/>
      <c r="W49" s="38"/>
      <c r="X49" s="1932" t="s">
        <v>746</v>
      </c>
      <c r="Y49" s="1932"/>
      <c r="Z49" s="1932"/>
      <c r="AA49" s="1932"/>
      <c r="AB49" s="1932"/>
      <c r="AC49" s="1932"/>
      <c r="AD49" s="1932"/>
      <c r="AE49" s="1932"/>
      <c r="AF49" s="1932"/>
      <c r="AG49" s="1932"/>
      <c r="AH49" s="1932"/>
      <c r="AI49" s="1932"/>
      <c r="AJ49" s="1932"/>
      <c r="AK49" s="1932"/>
      <c r="AL49" s="1932"/>
      <c r="AM49" s="1932"/>
      <c r="AN49" s="1932"/>
      <c r="AO49" s="1932"/>
      <c r="AP49" s="1932"/>
      <c r="AQ49" s="1932"/>
      <c r="AR49" s="39"/>
      <c r="AS49" s="36"/>
      <c r="BL49" s="2450"/>
      <c r="BM49" s="2450"/>
      <c r="BN49" s="2451"/>
      <c r="BO49" s="38"/>
      <c r="BP49" s="1932" t="s">
        <v>746</v>
      </c>
      <c r="BQ49" s="1932"/>
      <c r="BR49" s="1932"/>
      <c r="BS49" s="1932"/>
      <c r="BT49" s="1932"/>
      <c r="BU49" s="1932"/>
      <c r="BV49" s="1932"/>
      <c r="BW49" s="1932"/>
      <c r="BX49" s="1932"/>
      <c r="BY49" s="1932"/>
      <c r="BZ49" s="1932"/>
      <c r="CA49" s="1932"/>
      <c r="CB49" s="1932"/>
      <c r="CC49" s="1932"/>
      <c r="CD49" s="1932"/>
      <c r="CE49" s="1932"/>
      <c r="CF49" s="1932"/>
      <c r="CG49" s="1932"/>
      <c r="CH49" s="1932"/>
      <c r="CI49" s="1932"/>
      <c r="CJ49" s="39"/>
    </row>
    <row r="50" spans="1:88" ht="4.5" customHeight="1">
      <c r="A50" s="36"/>
      <c r="T50" s="2450"/>
      <c r="U50" s="2450"/>
      <c r="V50" s="2451"/>
      <c r="W50" s="38"/>
      <c r="X50" s="1932"/>
      <c r="Y50" s="1932"/>
      <c r="Z50" s="1932"/>
      <c r="AA50" s="1932"/>
      <c r="AB50" s="1932"/>
      <c r="AC50" s="1932"/>
      <c r="AD50" s="1932"/>
      <c r="AE50" s="1932"/>
      <c r="AF50" s="1932"/>
      <c r="AG50" s="1932"/>
      <c r="AH50" s="1932"/>
      <c r="AI50" s="1932"/>
      <c r="AJ50" s="1932"/>
      <c r="AK50" s="1932"/>
      <c r="AL50" s="1932"/>
      <c r="AM50" s="1932"/>
      <c r="AN50" s="1932"/>
      <c r="AO50" s="1932"/>
      <c r="AP50" s="1932"/>
      <c r="AQ50" s="1932"/>
      <c r="AR50" s="39"/>
      <c r="AS50" s="36"/>
      <c r="BL50" s="2450"/>
      <c r="BM50" s="2450"/>
      <c r="BN50" s="2451"/>
      <c r="BO50" s="38"/>
      <c r="BP50" s="1932"/>
      <c r="BQ50" s="1932"/>
      <c r="BR50" s="1932"/>
      <c r="BS50" s="1932"/>
      <c r="BT50" s="1932"/>
      <c r="BU50" s="1932"/>
      <c r="BV50" s="1932"/>
      <c r="BW50" s="1932"/>
      <c r="BX50" s="1932"/>
      <c r="BY50" s="1932"/>
      <c r="BZ50" s="1932"/>
      <c r="CA50" s="1932"/>
      <c r="CB50" s="1932"/>
      <c r="CC50" s="1932"/>
      <c r="CD50" s="1932"/>
      <c r="CE50" s="1932"/>
      <c r="CF50" s="1932"/>
      <c r="CG50" s="1932"/>
      <c r="CH50" s="1932"/>
      <c r="CI50" s="1932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1932"/>
      <c r="Y51" s="1932"/>
      <c r="Z51" s="1932"/>
      <c r="AA51" s="1932"/>
      <c r="AB51" s="1932"/>
      <c r="AC51" s="1932"/>
      <c r="AD51" s="1932"/>
      <c r="AE51" s="1932"/>
      <c r="AF51" s="1932"/>
      <c r="AG51" s="1932"/>
      <c r="AH51" s="1932"/>
      <c r="AI51" s="1932"/>
      <c r="AJ51" s="1932"/>
      <c r="AK51" s="1932"/>
      <c r="AL51" s="1932"/>
      <c r="AM51" s="1932"/>
      <c r="AN51" s="1932"/>
      <c r="AO51" s="1932"/>
      <c r="AP51" s="1932"/>
      <c r="AQ51" s="1932"/>
      <c r="AR51" s="39"/>
      <c r="AS51" s="36"/>
      <c r="BJ51" s="40"/>
      <c r="BK51" s="40"/>
      <c r="BL51" s="40"/>
      <c r="BM51" s="40"/>
      <c r="BN51" s="37"/>
      <c r="BO51" s="38"/>
      <c r="BP51" s="1932"/>
      <c r="BQ51" s="1932"/>
      <c r="BR51" s="1932"/>
      <c r="BS51" s="1932"/>
      <c r="BT51" s="1932"/>
      <c r="BU51" s="1932"/>
      <c r="BV51" s="1932"/>
      <c r="BW51" s="1932"/>
      <c r="BX51" s="1932"/>
      <c r="BY51" s="1932"/>
      <c r="BZ51" s="1932"/>
      <c r="CA51" s="1932"/>
      <c r="CB51" s="1932"/>
      <c r="CC51" s="1932"/>
      <c r="CD51" s="1932"/>
      <c r="CE51" s="1932"/>
      <c r="CF51" s="1932"/>
      <c r="CG51" s="1932"/>
      <c r="CH51" s="1932"/>
      <c r="CI51" s="1932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1932"/>
      <c r="Y52" s="1932"/>
      <c r="Z52" s="1932"/>
      <c r="AA52" s="1932"/>
      <c r="AB52" s="1932"/>
      <c r="AC52" s="1932"/>
      <c r="AD52" s="1932"/>
      <c r="AE52" s="1932"/>
      <c r="AF52" s="1932"/>
      <c r="AG52" s="1932"/>
      <c r="AH52" s="1932"/>
      <c r="AI52" s="1932"/>
      <c r="AJ52" s="1932"/>
      <c r="AK52" s="1932"/>
      <c r="AL52" s="1932"/>
      <c r="AM52" s="1932"/>
      <c r="AN52" s="1932"/>
      <c r="AO52" s="1932"/>
      <c r="AP52" s="1932"/>
      <c r="AQ52" s="1932"/>
      <c r="AR52" s="39"/>
      <c r="AS52" s="36"/>
      <c r="BJ52" s="40"/>
      <c r="BK52" s="40"/>
      <c r="BL52" s="40"/>
      <c r="BM52" s="40"/>
      <c r="BN52" s="37"/>
      <c r="BO52" s="38"/>
      <c r="BP52" s="1932"/>
      <c r="BQ52" s="1932"/>
      <c r="BR52" s="1932"/>
      <c r="BS52" s="1932"/>
      <c r="BT52" s="1932"/>
      <c r="BU52" s="1932"/>
      <c r="BV52" s="1932"/>
      <c r="BW52" s="1932"/>
      <c r="BX52" s="1932"/>
      <c r="BY52" s="1932"/>
      <c r="BZ52" s="1932"/>
      <c r="CA52" s="1932"/>
      <c r="CB52" s="1932"/>
      <c r="CC52" s="1932"/>
      <c r="CD52" s="1932"/>
      <c r="CE52" s="1932"/>
      <c r="CF52" s="1932"/>
      <c r="CG52" s="1932"/>
      <c r="CH52" s="1932"/>
      <c r="CI52" s="1932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1932"/>
      <c r="Y53" s="1932"/>
      <c r="Z53" s="1932"/>
      <c r="AA53" s="1932"/>
      <c r="AB53" s="1932"/>
      <c r="AC53" s="1932"/>
      <c r="AD53" s="1932"/>
      <c r="AE53" s="1932"/>
      <c r="AF53" s="1932"/>
      <c r="AG53" s="1932"/>
      <c r="AH53" s="1932"/>
      <c r="AI53" s="1932"/>
      <c r="AJ53" s="1932"/>
      <c r="AK53" s="1932"/>
      <c r="AL53" s="1932"/>
      <c r="AM53" s="1932"/>
      <c r="AN53" s="1932"/>
      <c r="AO53" s="1932"/>
      <c r="AP53" s="1932"/>
      <c r="AQ53" s="1932"/>
      <c r="AR53" s="39"/>
      <c r="AS53" s="36"/>
      <c r="BJ53" s="40"/>
      <c r="BK53" s="40"/>
      <c r="BL53" s="40"/>
      <c r="BM53" s="40"/>
      <c r="BN53" s="37"/>
      <c r="BO53" s="38"/>
      <c r="BP53" s="1932"/>
      <c r="BQ53" s="1932"/>
      <c r="BR53" s="1932"/>
      <c r="BS53" s="1932"/>
      <c r="BT53" s="1932"/>
      <c r="BU53" s="1932"/>
      <c r="BV53" s="1932"/>
      <c r="BW53" s="1932"/>
      <c r="BX53" s="1932"/>
      <c r="BY53" s="1932"/>
      <c r="BZ53" s="1932"/>
      <c r="CA53" s="1932"/>
      <c r="CB53" s="1932"/>
      <c r="CC53" s="1932"/>
      <c r="CD53" s="1932"/>
      <c r="CE53" s="1932"/>
      <c r="CF53" s="1932"/>
      <c r="CG53" s="1932"/>
      <c r="CH53" s="1932"/>
      <c r="CI53" s="1932"/>
      <c r="CJ53" s="39"/>
    </row>
    <row r="54" spans="1:88" ht="4.5" customHeight="1">
      <c r="A54" s="36"/>
      <c r="B54" s="2490" t="s">
        <v>1383</v>
      </c>
      <c r="C54" s="2529"/>
      <c r="D54" s="2529"/>
      <c r="E54" s="2529"/>
      <c r="F54" s="2529"/>
      <c r="G54" s="2529"/>
      <c r="H54" s="2529"/>
      <c r="I54" s="2529"/>
      <c r="J54" s="2529"/>
      <c r="K54" s="2529"/>
      <c r="L54" s="2529"/>
      <c r="M54" s="2529"/>
      <c r="N54" s="2529"/>
      <c r="O54" s="2529"/>
      <c r="P54" s="2529"/>
      <c r="Q54" s="2529"/>
      <c r="R54" s="2529"/>
      <c r="S54" s="2529"/>
      <c r="T54" s="2529"/>
      <c r="U54" s="2529"/>
      <c r="V54" s="37"/>
      <c r="W54" s="38"/>
      <c r="X54" s="1932"/>
      <c r="Y54" s="1932"/>
      <c r="Z54" s="1932"/>
      <c r="AA54" s="1932"/>
      <c r="AB54" s="1932"/>
      <c r="AC54" s="1932"/>
      <c r="AD54" s="1932"/>
      <c r="AE54" s="1932"/>
      <c r="AF54" s="1932"/>
      <c r="AG54" s="1932"/>
      <c r="AH54" s="1932"/>
      <c r="AI54" s="1932"/>
      <c r="AJ54" s="1932"/>
      <c r="AK54" s="1932"/>
      <c r="AL54" s="1932"/>
      <c r="AM54" s="1932"/>
      <c r="AN54" s="1932"/>
      <c r="AO54" s="1932"/>
      <c r="AP54" s="1932"/>
      <c r="AQ54" s="1932"/>
      <c r="AR54" s="39"/>
      <c r="AS54" s="36"/>
      <c r="AT54" s="2490" t="s">
        <v>1383</v>
      </c>
      <c r="AU54" s="2529"/>
      <c r="AV54" s="2529"/>
      <c r="AW54" s="2529"/>
      <c r="AX54" s="2529"/>
      <c r="AY54" s="2529"/>
      <c r="AZ54" s="2529"/>
      <c r="BA54" s="2529"/>
      <c r="BB54" s="2529"/>
      <c r="BC54" s="2529"/>
      <c r="BD54" s="2529"/>
      <c r="BE54" s="2529"/>
      <c r="BF54" s="2529"/>
      <c r="BG54" s="2529"/>
      <c r="BH54" s="2529"/>
      <c r="BI54" s="2529"/>
      <c r="BJ54" s="2529"/>
      <c r="BK54" s="2529"/>
      <c r="BL54" s="2529"/>
      <c r="BM54" s="2529"/>
      <c r="BN54" s="37"/>
      <c r="BO54" s="38"/>
      <c r="BP54" s="1932"/>
      <c r="BQ54" s="1932"/>
      <c r="BR54" s="1932"/>
      <c r="BS54" s="1932"/>
      <c r="BT54" s="1932"/>
      <c r="BU54" s="1932"/>
      <c r="BV54" s="1932"/>
      <c r="BW54" s="1932"/>
      <c r="BX54" s="1932"/>
      <c r="BY54" s="1932"/>
      <c r="BZ54" s="1932"/>
      <c r="CA54" s="1932"/>
      <c r="CB54" s="1932"/>
      <c r="CC54" s="1932"/>
      <c r="CD54" s="1932"/>
      <c r="CE54" s="1932"/>
      <c r="CF54" s="1932"/>
      <c r="CG54" s="1932"/>
      <c r="CH54" s="1932"/>
      <c r="CI54" s="1932"/>
      <c r="CJ54" s="39"/>
    </row>
    <row r="55" spans="1:88" ht="4.5" customHeight="1">
      <c r="A55" s="36"/>
      <c r="B55" s="2529"/>
      <c r="C55" s="2529"/>
      <c r="D55" s="2529"/>
      <c r="E55" s="2529"/>
      <c r="F55" s="2529"/>
      <c r="G55" s="2529"/>
      <c r="H55" s="2529"/>
      <c r="I55" s="2529"/>
      <c r="J55" s="2529"/>
      <c r="K55" s="2529"/>
      <c r="L55" s="2529"/>
      <c r="M55" s="2529"/>
      <c r="N55" s="2529"/>
      <c r="O55" s="2529"/>
      <c r="P55" s="2529"/>
      <c r="Q55" s="2529"/>
      <c r="R55" s="2529"/>
      <c r="S55" s="2529"/>
      <c r="T55" s="2529"/>
      <c r="U55" s="2529"/>
      <c r="V55" s="37"/>
      <c r="W55" s="38"/>
      <c r="X55" s="1932"/>
      <c r="Y55" s="1932"/>
      <c r="Z55" s="1932"/>
      <c r="AA55" s="1932"/>
      <c r="AB55" s="1932"/>
      <c r="AC55" s="1932"/>
      <c r="AD55" s="1932"/>
      <c r="AE55" s="1932"/>
      <c r="AF55" s="1932"/>
      <c r="AG55" s="1932"/>
      <c r="AH55" s="1932"/>
      <c r="AI55" s="1932"/>
      <c r="AJ55" s="1932"/>
      <c r="AK55" s="1932"/>
      <c r="AL55" s="1932"/>
      <c r="AM55" s="1932"/>
      <c r="AN55" s="1932"/>
      <c r="AO55" s="1932"/>
      <c r="AP55" s="1932"/>
      <c r="AQ55" s="1932"/>
      <c r="AR55" s="39"/>
      <c r="AS55" s="36"/>
      <c r="AT55" s="2529"/>
      <c r="AU55" s="2529"/>
      <c r="AV55" s="2529"/>
      <c r="AW55" s="2529"/>
      <c r="AX55" s="2529"/>
      <c r="AY55" s="2529"/>
      <c r="AZ55" s="2529"/>
      <c r="BA55" s="2529"/>
      <c r="BB55" s="2529"/>
      <c r="BC55" s="2529"/>
      <c r="BD55" s="2529"/>
      <c r="BE55" s="2529"/>
      <c r="BF55" s="2529"/>
      <c r="BG55" s="2529"/>
      <c r="BH55" s="2529"/>
      <c r="BI55" s="2529"/>
      <c r="BJ55" s="2529"/>
      <c r="BK55" s="2529"/>
      <c r="BL55" s="2529"/>
      <c r="BM55" s="2529"/>
      <c r="BN55" s="37"/>
      <c r="BO55" s="38"/>
      <c r="BP55" s="1932"/>
      <c r="BQ55" s="1932"/>
      <c r="BR55" s="1932"/>
      <c r="BS55" s="1932"/>
      <c r="BT55" s="1932"/>
      <c r="BU55" s="1932"/>
      <c r="BV55" s="1932"/>
      <c r="BW55" s="1932"/>
      <c r="BX55" s="1932"/>
      <c r="BY55" s="1932"/>
      <c r="BZ55" s="1932"/>
      <c r="CA55" s="1932"/>
      <c r="CB55" s="1932"/>
      <c r="CC55" s="1932"/>
      <c r="CD55" s="1932"/>
      <c r="CE55" s="1932"/>
      <c r="CF55" s="1932"/>
      <c r="CG55" s="1932"/>
      <c r="CH55" s="1932"/>
      <c r="CI55" s="1932"/>
      <c r="CJ55" s="39"/>
    </row>
    <row r="56" spans="1:88" ht="4.5" customHeight="1">
      <c r="A56" s="36"/>
      <c r="B56" s="2490" t="s">
        <v>1179</v>
      </c>
      <c r="C56" s="2490"/>
      <c r="D56" s="2490"/>
      <c r="E56" s="2490"/>
      <c r="F56" s="2490"/>
      <c r="G56" s="2490"/>
      <c r="H56" s="2490"/>
      <c r="I56" s="2490"/>
      <c r="J56" s="2490"/>
      <c r="K56" s="2490"/>
      <c r="L56" s="2490"/>
      <c r="M56" s="2490"/>
      <c r="N56" s="2490"/>
      <c r="O56" s="2490"/>
      <c r="P56" s="2490"/>
      <c r="Q56" s="2490"/>
      <c r="R56" s="2490"/>
      <c r="S56" s="2490"/>
      <c r="T56" s="2490"/>
      <c r="U56" s="2490"/>
      <c r="V56" s="37"/>
      <c r="W56" s="38"/>
      <c r="X56" s="1932"/>
      <c r="Y56" s="1932"/>
      <c r="Z56" s="1932"/>
      <c r="AA56" s="1932"/>
      <c r="AB56" s="1932"/>
      <c r="AC56" s="1932"/>
      <c r="AD56" s="1932"/>
      <c r="AE56" s="1932"/>
      <c r="AF56" s="1932"/>
      <c r="AG56" s="1932"/>
      <c r="AH56" s="1932"/>
      <c r="AI56" s="1932"/>
      <c r="AJ56" s="1932"/>
      <c r="AK56" s="1932"/>
      <c r="AL56" s="1932"/>
      <c r="AM56" s="1932"/>
      <c r="AN56" s="1932"/>
      <c r="AO56" s="1932"/>
      <c r="AP56" s="1932"/>
      <c r="AQ56" s="1932"/>
      <c r="AR56" s="39"/>
      <c r="AS56" s="36"/>
      <c r="AT56" s="2490" t="s">
        <v>1179</v>
      </c>
      <c r="AU56" s="2490"/>
      <c r="AV56" s="2490"/>
      <c r="AW56" s="2490"/>
      <c r="AX56" s="2490"/>
      <c r="AY56" s="2490"/>
      <c r="AZ56" s="2490"/>
      <c r="BA56" s="2490"/>
      <c r="BB56" s="2490"/>
      <c r="BC56" s="2490"/>
      <c r="BD56" s="2490"/>
      <c r="BE56" s="2490"/>
      <c r="BF56" s="2490"/>
      <c r="BG56" s="2490"/>
      <c r="BH56" s="2490"/>
      <c r="BI56" s="2490"/>
      <c r="BJ56" s="2490"/>
      <c r="BK56" s="2490"/>
      <c r="BL56" s="2490"/>
      <c r="BM56" s="2490"/>
      <c r="BN56" s="37"/>
      <c r="BO56" s="38"/>
      <c r="BP56" s="1932"/>
      <c r="BQ56" s="1932"/>
      <c r="BR56" s="1932"/>
      <c r="BS56" s="1932"/>
      <c r="BT56" s="1932"/>
      <c r="BU56" s="1932"/>
      <c r="BV56" s="1932"/>
      <c r="BW56" s="1932"/>
      <c r="BX56" s="1932"/>
      <c r="BY56" s="1932"/>
      <c r="BZ56" s="1932"/>
      <c r="CA56" s="1932"/>
      <c r="CB56" s="1932"/>
      <c r="CC56" s="1932"/>
      <c r="CD56" s="1932"/>
      <c r="CE56" s="1932"/>
      <c r="CF56" s="1932"/>
      <c r="CG56" s="1932"/>
      <c r="CH56" s="1932"/>
      <c r="CI56" s="1932"/>
      <c r="CJ56" s="39"/>
    </row>
    <row r="57" spans="1:88" ht="4.5" customHeight="1">
      <c r="A57" s="36"/>
      <c r="B57" s="2490"/>
      <c r="C57" s="2490"/>
      <c r="D57" s="2490"/>
      <c r="E57" s="2490"/>
      <c r="F57" s="2490"/>
      <c r="G57" s="2490"/>
      <c r="H57" s="2490"/>
      <c r="I57" s="2490"/>
      <c r="J57" s="2490"/>
      <c r="K57" s="2490"/>
      <c r="L57" s="2490"/>
      <c r="M57" s="2490"/>
      <c r="N57" s="2490"/>
      <c r="O57" s="2490"/>
      <c r="P57" s="2490"/>
      <c r="Q57" s="2490"/>
      <c r="R57" s="2490"/>
      <c r="S57" s="2490"/>
      <c r="T57" s="2490"/>
      <c r="U57" s="249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90"/>
      <c r="AU57" s="2490"/>
      <c r="AV57" s="2490"/>
      <c r="AW57" s="2490"/>
      <c r="AX57" s="2490"/>
      <c r="AY57" s="2490"/>
      <c r="AZ57" s="2490"/>
      <c r="BA57" s="2490"/>
      <c r="BB57" s="2490"/>
      <c r="BC57" s="2490"/>
      <c r="BD57" s="2490"/>
      <c r="BE57" s="2490"/>
      <c r="BF57" s="2490"/>
      <c r="BG57" s="2490"/>
      <c r="BH57" s="2490"/>
      <c r="BI57" s="2490"/>
      <c r="BJ57" s="2490"/>
      <c r="BK57" s="2490"/>
      <c r="BL57" s="2490"/>
      <c r="BM57" s="249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530" t="s">
        <v>283</v>
      </c>
      <c r="C58" s="2530"/>
      <c r="D58" s="2530"/>
      <c r="E58" s="2530"/>
      <c r="F58" s="2530"/>
      <c r="G58" s="2530"/>
      <c r="H58" s="2530"/>
      <c r="I58" s="2530"/>
      <c r="J58" s="2530"/>
      <c r="K58" s="2530"/>
      <c r="L58" s="2530"/>
      <c r="M58" s="2530"/>
      <c r="N58" s="2530"/>
      <c r="O58" s="2530"/>
      <c r="P58" s="2530"/>
      <c r="Q58" s="2530"/>
      <c r="R58" s="2530"/>
      <c r="S58" s="2530"/>
      <c r="T58" s="2530"/>
      <c r="U58" s="2530"/>
      <c r="V58" s="37"/>
      <c r="W58" s="38"/>
      <c r="X58" s="2459" t="s">
        <v>680</v>
      </c>
      <c r="Y58" s="2459"/>
      <c r="Z58" s="2459"/>
      <c r="AA58" s="2459"/>
      <c r="AB58" s="2459"/>
      <c r="AC58" s="2459"/>
      <c r="AD58" s="2459"/>
      <c r="AE58" s="2459"/>
      <c r="AF58" s="2459"/>
      <c r="AG58" s="2459"/>
      <c r="AH58" s="2460"/>
      <c r="AI58" s="2377" t="str">
        <f>I70</f>
        <v>OM-P334</v>
      </c>
      <c r="AJ58" s="2378"/>
      <c r="AK58" s="2378"/>
      <c r="AL58" s="2378"/>
      <c r="AM58" s="2378"/>
      <c r="AN58" s="2378"/>
      <c r="AO58" s="2378"/>
      <c r="AP58" s="2378"/>
      <c r="AQ58" s="2379"/>
      <c r="AR58" s="39"/>
      <c r="AS58" s="36"/>
      <c r="AT58" s="2530" t="s">
        <v>283</v>
      </c>
      <c r="AU58" s="2530"/>
      <c r="AV58" s="2530"/>
      <c r="AW58" s="2530"/>
      <c r="AX58" s="2530"/>
      <c r="AY58" s="2530"/>
      <c r="AZ58" s="2530"/>
      <c r="BA58" s="2530"/>
      <c r="BB58" s="2530"/>
      <c r="BC58" s="2530"/>
      <c r="BD58" s="2530"/>
      <c r="BE58" s="2530"/>
      <c r="BF58" s="2530"/>
      <c r="BG58" s="2530"/>
      <c r="BH58" s="2530"/>
      <c r="BI58" s="2530"/>
      <c r="BJ58" s="2530"/>
      <c r="BK58" s="2530"/>
      <c r="BL58" s="2530"/>
      <c r="BM58" s="2530"/>
      <c r="BN58" s="37"/>
      <c r="BO58" s="38"/>
      <c r="BP58" s="2459" t="s">
        <v>680</v>
      </c>
      <c r="BQ58" s="2459"/>
      <c r="BR58" s="2459"/>
      <c r="BS58" s="2459"/>
      <c r="BT58" s="2459"/>
      <c r="BU58" s="2459"/>
      <c r="BV58" s="2459"/>
      <c r="BW58" s="2459"/>
      <c r="BX58" s="2459"/>
      <c r="BY58" s="2459"/>
      <c r="BZ58" s="2460"/>
      <c r="CA58" s="2377" t="str">
        <f>BA70</f>
        <v>P334</v>
      </c>
      <c r="CB58" s="2378"/>
      <c r="CC58" s="2378"/>
      <c r="CD58" s="2378"/>
      <c r="CE58" s="2378"/>
      <c r="CF58" s="2378"/>
      <c r="CG58" s="2378"/>
      <c r="CH58" s="2378"/>
      <c r="CI58" s="2379"/>
      <c r="CJ58" s="39"/>
    </row>
    <row r="59" spans="1:88" ht="4.5" customHeight="1">
      <c r="A59" s="36"/>
      <c r="B59" s="2530"/>
      <c r="C59" s="2530"/>
      <c r="D59" s="2530"/>
      <c r="E59" s="2530"/>
      <c r="F59" s="2530"/>
      <c r="G59" s="2530"/>
      <c r="H59" s="2530"/>
      <c r="I59" s="2530"/>
      <c r="J59" s="2530"/>
      <c r="K59" s="2530"/>
      <c r="L59" s="2530"/>
      <c r="M59" s="2530"/>
      <c r="N59" s="2530"/>
      <c r="O59" s="2530"/>
      <c r="P59" s="2530"/>
      <c r="Q59" s="2530"/>
      <c r="R59" s="2530"/>
      <c r="S59" s="2530"/>
      <c r="T59" s="2530"/>
      <c r="U59" s="2530"/>
      <c r="V59" s="37"/>
      <c r="W59" s="38"/>
      <c r="X59" s="2459"/>
      <c r="Y59" s="2459"/>
      <c r="Z59" s="2459"/>
      <c r="AA59" s="2459"/>
      <c r="AB59" s="2459"/>
      <c r="AC59" s="2459"/>
      <c r="AD59" s="2459"/>
      <c r="AE59" s="2459"/>
      <c r="AF59" s="2459"/>
      <c r="AG59" s="2459"/>
      <c r="AH59" s="2460"/>
      <c r="AI59" s="2380"/>
      <c r="AJ59" s="2381"/>
      <c r="AK59" s="2381"/>
      <c r="AL59" s="2381"/>
      <c r="AM59" s="2381"/>
      <c r="AN59" s="2381"/>
      <c r="AO59" s="2381"/>
      <c r="AP59" s="2381"/>
      <c r="AQ59" s="2382"/>
      <c r="AR59" s="39"/>
      <c r="AS59" s="36"/>
      <c r="AT59" s="2530"/>
      <c r="AU59" s="2530"/>
      <c r="AV59" s="2530"/>
      <c r="AW59" s="2530"/>
      <c r="AX59" s="2530"/>
      <c r="AY59" s="2530"/>
      <c r="AZ59" s="2530"/>
      <c r="BA59" s="2530"/>
      <c r="BB59" s="2530"/>
      <c r="BC59" s="2530"/>
      <c r="BD59" s="2530"/>
      <c r="BE59" s="2530"/>
      <c r="BF59" s="2530"/>
      <c r="BG59" s="2530"/>
      <c r="BH59" s="2530"/>
      <c r="BI59" s="2530"/>
      <c r="BJ59" s="2530"/>
      <c r="BK59" s="2530"/>
      <c r="BL59" s="2530"/>
      <c r="BM59" s="2530"/>
      <c r="BN59" s="37"/>
      <c r="BO59" s="38"/>
      <c r="BP59" s="2459"/>
      <c r="BQ59" s="2459"/>
      <c r="BR59" s="2459"/>
      <c r="BS59" s="2459"/>
      <c r="BT59" s="2459"/>
      <c r="BU59" s="2459"/>
      <c r="BV59" s="2459"/>
      <c r="BW59" s="2459"/>
      <c r="BX59" s="2459"/>
      <c r="BY59" s="2459"/>
      <c r="BZ59" s="2460"/>
      <c r="CA59" s="2380"/>
      <c r="CB59" s="2381"/>
      <c r="CC59" s="2381"/>
      <c r="CD59" s="2381"/>
      <c r="CE59" s="2381"/>
      <c r="CF59" s="2381"/>
      <c r="CG59" s="2381"/>
      <c r="CH59" s="2381"/>
      <c r="CI59" s="2382"/>
      <c r="CJ59" s="39"/>
    </row>
    <row r="60" spans="1:88" ht="4.5" customHeight="1">
      <c r="A60" s="36"/>
      <c r="B60" s="2530" t="s">
        <v>408</v>
      </c>
      <c r="C60" s="2530"/>
      <c r="D60" s="2530"/>
      <c r="E60" s="2530"/>
      <c r="F60" s="2530"/>
      <c r="G60" s="2530"/>
      <c r="H60" s="2530"/>
      <c r="I60" s="2530"/>
      <c r="J60" s="2530"/>
      <c r="K60" s="2530"/>
      <c r="L60" s="2530"/>
      <c r="M60" s="2530"/>
      <c r="N60" s="2530"/>
      <c r="O60" s="2530"/>
      <c r="P60" s="2530"/>
      <c r="Q60" s="2530"/>
      <c r="R60" s="2530"/>
      <c r="S60" s="2530"/>
      <c r="T60" s="2530"/>
      <c r="U60" s="2530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83"/>
      <c r="AJ60" s="2384"/>
      <c r="AK60" s="2384"/>
      <c r="AL60" s="2384"/>
      <c r="AM60" s="2384"/>
      <c r="AN60" s="2384"/>
      <c r="AO60" s="2384"/>
      <c r="AP60" s="2384"/>
      <c r="AQ60" s="2385"/>
      <c r="AR60" s="39"/>
      <c r="AS60" s="36"/>
      <c r="AT60" s="2530" t="s">
        <v>408</v>
      </c>
      <c r="AU60" s="2530"/>
      <c r="AV60" s="2530"/>
      <c r="AW60" s="2530"/>
      <c r="AX60" s="2530"/>
      <c r="AY60" s="2530"/>
      <c r="AZ60" s="2530"/>
      <c r="BA60" s="2530"/>
      <c r="BB60" s="2530"/>
      <c r="BC60" s="2530"/>
      <c r="BD60" s="2530"/>
      <c r="BE60" s="2530"/>
      <c r="BF60" s="2530"/>
      <c r="BG60" s="2530"/>
      <c r="BH60" s="2530"/>
      <c r="BI60" s="2530"/>
      <c r="BJ60" s="2530"/>
      <c r="BK60" s="2530"/>
      <c r="BL60" s="2530"/>
      <c r="BM60" s="2530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83"/>
      <c r="CB60" s="2384"/>
      <c r="CC60" s="2384"/>
      <c r="CD60" s="2384"/>
      <c r="CE60" s="2384"/>
      <c r="CF60" s="2384"/>
      <c r="CG60" s="2384"/>
      <c r="CH60" s="2384"/>
      <c r="CI60" s="2385"/>
      <c r="CJ60" s="39"/>
    </row>
    <row r="61" spans="1:88" ht="4.5" customHeight="1">
      <c r="A61" s="36"/>
      <c r="B61" s="2530"/>
      <c r="C61" s="2530"/>
      <c r="D61" s="2530"/>
      <c r="E61" s="2530"/>
      <c r="F61" s="2530"/>
      <c r="G61" s="2530"/>
      <c r="H61" s="2530"/>
      <c r="I61" s="2530"/>
      <c r="J61" s="2530"/>
      <c r="K61" s="2530"/>
      <c r="L61" s="2530"/>
      <c r="M61" s="2530"/>
      <c r="N61" s="2530"/>
      <c r="O61" s="2530"/>
      <c r="P61" s="2530"/>
      <c r="Q61" s="2530"/>
      <c r="R61" s="2530"/>
      <c r="S61" s="2530"/>
      <c r="T61" s="2530"/>
      <c r="U61" s="2530"/>
      <c r="V61" s="37"/>
      <c r="W61" s="38"/>
      <c r="X61" s="2000" t="s">
        <v>1650</v>
      </c>
      <c r="Y61" s="2001"/>
      <c r="Z61" s="2368">
        <f>INDEX('LŠZ P'!A$2:AN$998,A48,14)</f>
        <v>45624</v>
      </c>
      <c r="AA61" s="2369"/>
      <c r="AB61" s="2369"/>
      <c r="AC61" s="2369"/>
      <c r="AD61" s="2370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530"/>
      <c r="AU61" s="2530"/>
      <c r="AV61" s="2530"/>
      <c r="AW61" s="2530"/>
      <c r="AX61" s="2530"/>
      <c r="AY61" s="2530"/>
      <c r="AZ61" s="2530"/>
      <c r="BA61" s="2530"/>
      <c r="BB61" s="2530"/>
      <c r="BC61" s="2530"/>
      <c r="BD61" s="2530"/>
      <c r="BE61" s="2530"/>
      <c r="BF61" s="2530"/>
      <c r="BG61" s="2530"/>
      <c r="BH61" s="2530"/>
      <c r="BI61" s="2530"/>
      <c r="BJ61" s="2530"/>
      <c r="BK61" s="2530"/>
      <c r="BL61" s="2530"/>
      <c r="BM61" s="2530"/>
      <c r="BN61" s="37"/>
      <c r="BO61" s="38"/>
      <c r="BP61" s="2000" t="s">
        <v>1650</v>
      </c>
      <c r="BQ61" s="2001"/>
      <c r="BR61" s="2368">
        <f>INDEX('LŠZ P'!A$2:AN$998,A48,14)</f>
        <v>45624</v>
      </c>
      <c r="BS61" s="2369"/>
      <c r="BT61" s="2369"/>
      <c r="BU61" s="2369"/>
      <c r="BV61" s="237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2000"/>
      <c r="Y62" s="2001"/>
      <c r="Z62" s="2371"/>
      <c r="AA62" s="2372"/>
      <c r="AB62" s="2372"/>
      <c r="AC62" s="2372"/>
      <c r="AD62" s="2373"/>
      <c r="AE62" s="41"/>
      <c r="AF62" s="41"/>
      <c r="AG62" s="41"/>
      <c r="AH62" s="2401">
        <f>INDEX('LŠZ P'!A$2:AN$998,A48,27)</f>
        <v>4.3</v>
      </c>
      <c r="AI62" s="2402"/>
      <c r="AJ62" s="2402"/>
      <c r="AK62" s="2402"/>
      <c r="AL62" s="2402"/>
      <c r="AM62" s="2402"/>
      <c r="AN62" s="2402"/>
      <c r="AO62" s="2402"/>
      <c r="AP62" s="2402"/>
      <c r="AQ62" s="2403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2000"/>
      <c r="BQ62" s="2001"/>
      <c r="BR62" s="2371"/>
      <c r="BS62" s="2372"/>
      <c r="BT62" s="2372"/>
      <c r="BU62" s="2372"/>
      <c r="BV62" s="2373"/>
      <c r="BW62" s="41"/>
      <c r="BX62" s="41"/>
      <c r="BY62" s="41"/>
      <c r="BZ62" s="2401">
        <f>INDEX('LŠZ P'!A$2:AN$998,A48,27)</f>
        <v>4.3</v>
      </c>
      <c r="CA62" s="2402"/>
      <c r="CB62" s="2402"/>
      <c r="CC62" s="2402"/>
      <c r="CD62" s="2402"/>
      <c r="CE62" s="2402"/>
      <c r="CF62" s="2402"/>
      <c r="CG62" s="2402"/>
      <c r="CH62" s="2402"/>
      <c r="CI62" s="2403"/>
      <c r="CJ62" s="39"/>
    </row>
    <row r="63" spans="1:88" ht="4.5" customHeight="1">
      <c r="A63" s="38"/>
      <c r="B63" s="2522" t="s">
        <v>1651</v>
      </c>
      <c r="C63" s="2522"/>
      <c r="D63" s="2522"/>
      <c r="E63" s="2522"/>
      <c r="F63" s="2523" t="s">
        <v>1233</v>
      </c>
      <c r="G63" s="2524"/>
      <c r="H63" s="2524"/>
      <c r="I63" s="2524"/>
      <c r="J63" s="2524"/>
      <c r="K63" s="2524"/>
      <c r="L63" s="2524"/>
      <c r="M63" s="2524"/>
      <c r="N63" s="2524"/>
      <c r="O63" s="2524"/>
      <c r="P63" s="2524"/>
      <c r="Q63" s="2524"/>
      <c r="R63" s="2524"/>
      <c r="S63" s="2524"/>
      <c r="T63" s="2524"/>
      <c r="U63" s="2525"/>
      <c r="V63" s="39"/>
      <c r="W63" s="38"/>
      <c r="X63" s="2000"/>
      <c r="Y63" s="2001"/>
      <c r="Z63" s="2371"/>
      <c r="AA63" s="2372"/>
      <c r="AB63" s="2372"/>
      <c r="AC63" s="2372"/>
      <c r="AD63" s="2373"/>
      <c r="AE63" s="2490" t="s">
        <v>647</v>
      </c>
      <c r="AF63" s="2490"/>
      <c r="AG63" s="2490"/>
      <c r="AH63" s="2404"/>
      <c r="AI63" s="2405"/>
      <c r="AJ63" s="2405"/>
      <c r="AK63" s="2405"/>
      <c r="AL63" s="2405"/>
      <c r="AM63" s="2405"/>
      <c r="AN63" s="2405"/>
      <c r="AO63" s="2405"/>
      <c r="AP63" s="2405"/>
      <c r="AQ63" s="2406"/>
      <c r="AR63" s="39"/>
      <c r="AS63" s="38"/>
      <c r="AT63" s="2522" t="s">
        <v>1651</v>
      </c>
      <c r="AU63" s="2522"/>
      <c r="AV63" s="2522"/>
      <c r="AW63" s="2522"/>
      <c r="AX63" s="2523" t="s">
        <v>698</v>
      </c>
      <c r="AY63" s="2524"/>
      <c r="AZ63" s="2524"/>
      <c r="BA63" s="2524"/>
      <c r="BB63" s="2524"/>
      <c r="BC63" s="2524"/>
      <c r="BD63" s="2524"/>
      <c r="BE63" s="2524"/>
      <c r="BF63" s="2524"/>
      <c r="BG63" s="2524"/>
      <c r="BH63" s="2524"/>
      <c r="BI63" s="2524"/>
      <c r="BJ63" s="2524"/>
      <c r="BK63" s="2524"/>
      <c r="BL63" s="2524"/>
      <c r="BM63" s="2525"/>
      <c r="BN63" s="39"/>
      <c r="BO63" s="38"/>
      <c r="BP63" s="2000"/>
      <c r="BQ63" s="2001"/>
      <c r="BR63" s="2371"/>
      <c r="BS63" s="2372"/>
      <c r="BT63" s="2372"/>
      <c r="BU63" s="2372"/>
      <c r="BV63" s="2373"/>
      <c r="BW63" s="2490" t="s">
        <v>647</v>
      </c>
      <c r="BX63" s="2490"/>
      <c r="BY63" s="2490"/>
      <c r="BZ63" s="2404"/>
      <c r="CA63" s="2405"/>
      <c r="CB63" s="2405"/>
      <c r="CC63" s="2405"/>
      <c r="CD63" s="2405"/>
      <c r="CE63" s="2405"/>
      <c r="CF63" s="2405"/>
      <c r="CG63" s="2405"/>
      <c r="CH63" s="2405"/>
      <c r="CI63" s="2406"/>
      <c r="CJ63" s="39"/>
    </row>
    <row r="64" spans="1:88" ht="4.5" customHeight="1">
      <c r="A64" s="38"/>
      <c r="B64" s="2522"/>
      <c r="C64" s="2522"/>
      <c r="D64" s="2522"/>
      <c r="E64" s="2522"/>
      <c r="F64" s="2526"/>
      <c r="G64" s="2527"/>
      <c r="H64" s="2527"/>
      <c r="I64" s="2527"/>
      <c r="J64" s="2527"/>
      <c r="K64" s="2527"/>
      <c r="L64" s="2527"/>
      <c r="M64" s="2527"/>
      <c r="N64" s="2527"/>
      <c r="O64" s="2527"/>
      <c r="P64" s="2527"/>
      <c r="Q64" s="2527"/>
      <c r="R64" s="2527"/>
      <c r="S64" s="2527"/>
      <c r="T64" s="2527"/>
      <c r="U64" s="2528"/>
      <c r="V64" s="39"/>
      <c r="W64" s="38"/>
      <c r="X64" s="2000"/>
      <c r="Y64" s="2001"/>
      <c r="Z64" s="2374"/>
      <c r="AA64" s="2375"/>
      <c r="AB64" s="2375"/>
      <c r="AC64" s="2375"/>
      <c r="AD64" s="2376"/>
      <c r="AE64" s="2490"/>
      <c r="AF64" s="2490"/>
      <c r="AG64" s="2490"/>
      <c r="AH64" s="2407"/>
      <c r="AI64" s="2408"/>
      <c r="AJ64" s="2408"/>
      <c r="AK64" s="2408"/>
      <c r="AL64" s="2408"/>
      <c r="AM64" s="2408"/>
      <c r="AN64" s="2408"/>
      <c r="AO64" s="2408"/>
      <c r="AP64" s="2408"/>
      <c r="AQ64" s="2409"/>
      <c r="AR64" s="39"/>
      <c r="AS64" s="38"/>
      <c r="AT64" s="2522"/>
      <c r="AU64" s="2522"/>
      <c r="AV64" s="2522"/>
      <c r="AW64" s="2522"/>
      <c r="AX64" s="2526"/>
      <c r="AY64" s="2527"/>
      <c r="AZ64" s="2527"/>
      <c r="BA64" s="2527"/>
      <c r="BB64" s="2527"/>
      <c r="BC64" s="2527"/>
      <c r="BD64" s="2527"/>
      <c r="BE64" s="2527"/>
      <c r="BF64" s="2527"/>
      <c r="BG64" s="2527"/>
      <c r="BH64" s="2527"/>
      <c r="BI64" s="2527"/>
      <c r="BJ64" s="2527"/>
      <c r="BK64" s="2527"/>
      <c r="BL64" s="2527"/>
      <c r="BM64" s="2528"/>
      <c r="BN64" s="39"/>
      <c r="BO64" s="38"/>
      <c r="BP64" s="2000"/>
      <c r="BQ64" s="2001"/>
      <c r="BR64" s="2374"/>
      <c r="BS64" s="2375"/>
      <c r="BT64" s="2375"/>
      <c r="BU64" s="2375"/>
      <c r="BV64" s="2376"/>
      <c r="BW64" s="2490"/>
      <c r="BX64" s="2490"/>
      <c r="BY64" s="2490"/>
      <c r="BZ64" s="2407"/>
      <c r="CA64" s="2408"/>
      <c r="CB64" s="2408"/>
      <c r="CC64" s="2408"/>
      <c r="CD64" s="2408"/>
      <c r="CE64" s="2408"/>
      <c r="CF64" s="2408"/>
      <c r="CG64" s="2408"/>
      <c r="CH64" s="2408"/>
      <c r="CI64" s="2409"/>
      <c r="CJ64" s="39"/>
    </row>
    <row r="65" spans="1:88" ht="4.5" customHeight="1">
      <c r="A65" s="38"/>
      <c r="B65" s="41"/>
      <c r="C65" s="41"/>
      <c r="D65" s="41"/>
      <c r="E65" s="41"/>
      <c r="F65" s="2452" t="str">
        <f>CONCATENATE(INDEX('LŠZ P'!A$2:AN$998,A48,3)," (",INDEX('LŠZ P'!A$2:AN$998,A48,9),")")</f>
        <v>PLUTO 3 SM (AXIS PARAGL.)</v>
      </c>
      <c r="G65" s="2453"/>
      <c r="H65" s="2453"/>
      <c r="I65" s="2453"/>
      <c r="J65" s="2453"/>
      <c r="K65" s="2453"/>
      <c r="L65" s="2453"/>
      <c r="M65" s="2453"/>
      <c r="N65" s="2453"/>
      <c r="O65" s="2453"/>
      <c r="P65" s="2453"/>
      <c r="Q65" s="2453"/>
      <c r="R65" s="2453"/>
      <c r="S65" s="2453"/>
      <c r="T65" s="2453"/>
      <c r="U65" s="245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452" t="str">
        <f>CONCATENATE(INDEX('LŠZ P'!A$2:AN$998,A48,4)," (",INDEX('LŠZ P'!A$2:AN$998,A48,10),")")</f>
        <v>MINIPLANE TOP 80 (FLY PRODUCTS)</v>
      </c>
      <c r="AY65" s="2453"/>
      <c r="AZ65" s="2453"/>
      <c r="BA65" s="2453"/>
      <c r="BB65" s="2453"/>
      <c r="BC65" s="2453"/>
      <c r="BD65" s="2453"/>
      <c r="BE65" s="2453"/>
      <c r="BF65" s="2453"/>
      <c r="BG65" s="2453"/>
      <c r="BH65" s="2453"/>
      <c r="BI65" s="2453"/>
      <c r="BJ65" s="2453"/>
      <c r="BK65" s="2453"/>
      <c r="BL65" s="2453"/>
      <c r="BM65" s="245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59" t="s">
        <v>648</v>
      </c>
      <c r="C66" s="2459"/>
      <c r="D66" s="2459"/>
      <c r="E66" s="2459"/>
      <c r="F66" s="2455"/>
      <c r="G66" s="2453"/>
      <c r="H66" s="2453"/>
      <c r="I66" s="2453"/>
      <c r="J66" s="2453"/>
      <c r="K66" s="2453"/>
      <c r="L66" s="2453"/>
      <c r="M66" s="2453"/>
      <c r="N66" s="2453"/>
      <c r="O66" s="2453"/>
      <c r="P66" s="2453"/>
      <c r="Q66" s="2453"/>
      <c r="R66" s="2453"/>
      <c r="S66" s="2453"/>
      <c r="T66" s="2453"/>
      <c r="U66" s="2454"/>
      <c r="V66" s="39"/>
      <c r="W66" s="38"/>
      <c r="X66" s="2459" t="s">
        <v>98</v>
      </c>
      <c r="Y66" s="2463"/>
      <c r="Z66" s="2463"/>
      <c r="AA66" s="2463"/>
      <c r="AB66" s="2463"/>
      <c r="AC66" s="2463"/>
      <c r="AD66" s="2463"/>
      <c r="AE66" s="2463"/>
      <c r="AF66" s="2463"/>
      <c r="AG66" s="2463"/>
      <c r="AH66" s="2463"/>
      <c r="AI66" s="2463"/>
      <c r="AJ66" s="2463"/>
      <c r="AK66" s="2463"/>
      <c r="AM66" s="2481">
        <f>INDEX('LŠZ P'!A$2:AN$998,A48,28)</f>
        <v>18.5</v>
      </c>
      <c r="AN66" s="2482"/>
      <c r="AO66" s="2482"/>
      <c r="AP66" s="2482"/>
      <c r="AQ66" s="2483"/>
      <c r="AR66" s="39"/>
      <c r="AS66" s="38"/>
      <c r="AT66" s="2459" t="s">
        <v>648</v>
      </c>
      <c r="AU66" s="2459"/>
      <c r="AV66" s="2459"/>
      <c r="AW66" s="2459"/>
      <c r="AX66" s="2455"/>
      <c r="AY66" s="2453"/>
      <c r="AZ66" s="2453"/>
      <c r="BA66" s="2453"/>
      <c r="BB66" s="2453"/>
      <c r="BC66" s="2453"/>
      <c r="BD66" s="2453"/>
      <c r="BE66" s="2453"/>
      <c r="BF66" s="2453"/>
      <c r="BG66" s="2453"/>
      <c r="BH66" s="2453"/>
      <c r="BI66" s="2453"/>
      <c r="BJ66" s="2453"/>
      <c r="BK66" s="2453"/>
      <c r="BL66" s="2453"/>
      <c r="BM66" s="2454"/>
      <c r="BN66" s="39"/>
      <c r="BO66" s="38"/>
      <c r="BP66" s="2459" t="s">
        <v>98</v>
      </c>
      <c r="BQ66" s="2463"/>
      <c r="BR66" s="2463"/>
      <c r="BS66" s="2463"/>
      <c r="BT66" s="2463"/>
      <c r="BU66" s="2463"/>
      <c r="BV66" s="2463"/>
      <c r="BW66" s="2463"/>
      <c r="BX66" s="2463"/>
      <c r="BY66" s="2463"/>
      <c r="BZ66" s="2463"/>
      <c r="CA66" s="2463"/>
      <c r="CB66" s="2463"/>
      <c r="CC66" s="2463"/>
      <c r="CE66" s="2481" t="s">
        <v>724</v>
      </c>
      <c r="CF66" s="2482"/>
      <c r="CG66" s="2482"/>
      <c r="CH66" s="2482"/>
      <c r="CI66" s="2483"/>
      <c r="CJ66" s="39"/>
    </row>
    <row r="67" spans="1:88" ht="4.5" customHeight="1">
      <c r="A67" s="38"/>
      <c r="B67" s="2459"/>
      <c r="C67" s="2459"/>
      <c r="D67" s="2459"/>
      <c r="E67" s="2459"/>
      <c r="F67" s="2455"/>
      <c r="G67" s="2453"/>
      <c r="H67" s="2453"/>
      <c r="I67" s="2453"/>
      <c r="J67" s="2453"/>
      <c r="K67" s="2453"/>
      <c r="L67" s="2453"/>
      <c r="M67" s="2453"/>
      <c r="N67" s="2453"/>
      <c r="O67" s="2453"/>
      <c r="P67" s="2453"/>
      <c r="Q67" s="2453"/>
      <c r="R67" s="2453"/>
      <c r="S67" s="2453"/>
      <c r="T67" s="2453"/>
      <c r="U67" s="2454"/>
      <c r="V67" s="39"/>
      <c r="W67" s="38"/>
      <c r="X67" s="2463"/>
      <c r="Y67" s="2463"/>
      <c r="Z67" s="2463"/>
      <c r="AA67" s="2463"/>
      <c r="AB67" s="2463"/>
      <c r="AC67" s="2463"/>
      <c r="AD67" s="2463"/>
      <c r="AE67" s="2463"/>
      <c r="AF67" s="2463"/>
      <c r="AG67" s="2463"/>
      <c r="AH67" s="2463"/>
      <c r="AI67" s="2463"/>
      <c r="AJ67" s="2463"/>
      <c r="AK67" s="2463"/>
      <c r="AL67" s="46"/>
      <c r="AM67" s="2484"/>
      <c r="AN67" s="2485"/>
      <c r="AO67" s="2485"/>
      <c r="AP67" s="2485"/>
      <c r="AQ67" s="2486"/>
      <c r="AR67" s="39"/>
      <c r="AS67" s="38"/>
      <c r="AT67" s="2459"/>
      <c r="AU67" s="2459"/>
      <c r="AV67" s="2459"/>
      <c r="AW67" s="2459"/>
      <c r="AX67" s="2455"/>
      <c r="AY67" s="2453"/>
      <c r="AZ67" s="2453"/>
      <c r="BA67" s="2453"/>
      <c r="BB67" s="2453"/>
      <c r="BC67" s="2453"/>
      <c r="BD67" s="2453"/>
      <c r="BE67" s="2453"/>
      <c r="BF67" s="2453"/>
      <c r="BG67" s="2453"/>
      <c r="BH67" s="2453"/>
      <c r="BI67" s="2453"/>
      <c r="BJ67" s="2453"/>
      <c r="BK67" s="2453"/>
      <c r="BL67" s="2453"/>
      <c r="BM67" s="2454"/>
      <c r="BN67" s="39"/>
      <c r="BO67" s="38"/>
      <c r="BP67" s="2463"/>
      <c r="BQ67" s="2463"/>
      <c r="BR67" s="2463"/>
      <c r="BS67" s="2463"/>
      <c r="BT67" s="2463"/>
      <c r="BU67" s="2463"/>
      <c r="BV67" s="2463"/>
      <c r="BW67" s="2463"/>
      <c r="BX67" s="2463"/>
      <c r="BY67" s="2463"/>
      <c r="BZ67" s="2463"/>
      <c r="CA67" s="2463"/>
      <c r="CB67" s="2463"/>
      <c r="CC67" s="2463"/>
      <c r="CD67" s="46"/>
      <c r="CE67" s="2484"/>
      <c r="CF67" s="2485"/>
      <c r="CG67" s="2485"/>
      <c r="CH67" s="2485"/>
      <c r="CI67" s="2486"/>
      <c r="CJ67" s="39"/>
    </row>
    <row r="68" spans="1:88" ht="4.5" customHeight="1">
      <c r="A68" s="38"/>
      <c r="B68" s="41"/>
      <c r="C68" s="41"/>
      <c r="D68" s="41"/>
      <c r="E68" s="41"/>
      <c r="F68" s="2456"/>
      <c r="G68" s="2457"/>
      <c r="H68" s="2457"/>
      <c r="I68" s="2457"/>
      <c r="J68" s="2457"/>
      <c r="K68" s="2457"/>
      <c r="L68" s="2457"/>
      <c r="M68" s="2457"/>
      <c r="N68" s="2457"/>
      <c r="O68" s="2457"/>
      <c r="P68" s="2457"/>
      <c r="Q68" s="2457"/>
      <c r="R68" s="2457"/>
      <c r="S68" s="2457"/>
      <c r="T68" s="2457"/>
      <c r="U68" s="245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84"/>
      <c r="AN68" s="2485"/>
      <c r="AO68" s="2485"/>
      <c r="AP68" s="2485"/>
      <c r="AQ68" s="2486"/>
      <c r="AR68" s="39"/>
      <c r="AS68" s="38"/>
      <c r="AT68" s="41"/>
      <c r="AU68" s="41"/>
      <c r="AV68" s="41"/>
      <c r="AW68" s="41"/>
      <c r="AX68" s="2456"/>
      <c r="AY68" s="2457"/>
      <c r="AZ68" s="2457"/>
      <c r="BA68" s="2457"/>
      <c r="BB68" s="2457"/>
      <c r="BC68" s="2457"/>
      <c r="BD68" s="2457"/>
      <c r="BE68" s="2457"/>
      <c r="BF68" s="2457"/>
      <c r="BG68" s="2457"/>
      <c r="BH68" s="2457"/>
      <c r="BI68" s="2457"/>
      <c r="BJ68" s="2457"/>
      <c r="BK68" s="2457"/>
      <c r="BL68" s="2457"/>
      <c r="BM68" s="245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84"/>
      <c r="CF68" s="2485"/>
      <c r="CG68" s="2485"/>
      <c r="CH68" s="2485"/>
      <c r="CI68" s="2486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59" t="s">
        <v>786</v>
      </c>
      <c r="Y69" s="2459"/>
      <c r="Z69" s="2459"/>
      <c r="AA69" s="2459"/>
      <c r="AB69" s="2459"/>
      <c r="AC69" s="2459"/>
      <c r="AD69" s="2459"/>
      <c r="AE69" s="2459"/>
      <c r="AF69" s="2395" t="str">
        <f>CONCATENATE("O-PG / RPF,L ",INDEX('LŠZ P'!A$2:AN1045,A48,38))</f>
        <v>O-PG / RPF,L 2013</v>
      </c>
      <c r="AG69" s="2396"/>
      <c r="AH69" s="2396"/>
      <c r="AI69" s="2396"/>
      <c r="AJ69" s="2396"/>
      <c r="AK69" s="2397"/>
      <c r="AL69" s="47"/>
      <c r="AM69" s="2484"/>
      <c r="AN69" s="2485"/>
      <c r="AO69" s="2485"/>
      <c r="AP69" s="2485"/>
      <c r="AQ69" s="2486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59" t="s">
        <v>786</v>
      </c>
      <c r="BQ69" s="2459"/>
      <c r="BR69" s="2459"/>
      <c r="BS69" s="2459"/>
      <c r="BT69" s="2459"/>
      <c r="BU69" s="2459"/>
      <c r="BV69" s="2459"/>
      <c r="BW69" s="2459"/>
      <c r="BX69" s="2395" t="str">
        <f>CONCATENATE("RPF,L ",INDEX('LŠZ P'!A$2:AN1045,A48,38))</f>
        <v>RPF,L 2013</v>
      </c>
      <c r="BY69" s="2396"/>
      <c r="BZ69" s="2396"/>
      <c r="CA69" s="2396"/>
      <c r="CB69" s="2396"/>
      <c r="CC69" s="2397"/>
      <c r="CD69" s="47"/>
      <c r="CE69" s="2484"/>
      <c r="CF69" s="2485"/>
      <c r="CG69" s="2485"/>
      <c r="CH69" s="2485"/>
      <c r="CI69" s="2486"/>
      <c r="CJ69" s="39"/>
    </row>
    <row r="70" spans="1:88" ht="4.5" customHeight="1">
      <c r="A70" s="38"/>
      <c r="B70" s="2459" t="s">
        <v>1413</v>
      </c>
      <c r="C70" s="2459"/>
      <c r="D70" s="2459"/>
      <c r="E70" s="2459"/>
      <c r="F70" s="2459"/>
      <c r="G70" s="2459"/>
      <c r="H70" s="2459"/>
      <c r="I70" s="2377" t="str">
        <f>INDEX('LŠZ P'!A$2:AN$998,A48,5)</f>
        <v>OM-P334</v>
      </c>
      <c r="J70" s="2440"/>
      <c r="K70" s="2440"/>
      <c r="L70" s="2440"/>
      <c r="M70" s="2440"/>
      <c r="N70" s="2440"/>
      <c r="O70" s="2440"/>
      <c r="P70" s="2440"/>
      <c r="Q70" s="2440"/>
      <c r="R70" s="2440"/>
      <c r="S70" s="2440"/>
      <c r="T70" s="2440"/>
      <c r="U70" s="2441"/>
      <c r="V70" s="39"/>
      <c r="W70" s="38"/>
      <c r="X70" s="2459"/>
      <c r="Y70" s="2459"/>
      <c r="Z70" s="2459"/>
      <c r="AA70" s="2459"/>
      <c r="AB70" s="2459"/>
      <c r="AC70" s="2459"/>
      <c r="AD70" s="2459"/>
      <c r="AE70" s="2459"/>
      <c r="AF70" s="2398"/>
      <c r="AG70" s="2399"/>
      <c r="AH70" s="2399"/>
      <c r="AI70" s="2399"/>
      <c r="AJ70" s="2399"/>
      <c r="AK70" s="2400"/>
      <c r="AL70" s="47"/>
      <c r="AM70" s="2487"/>
      <c r="AN70" s="2488"/>
      <c r="AO70" s="2488"/>
      <c r="AP70" s="2488"/>
      <c r="AQ70" s="2489"/>
      <c r="AR70" s="39"/>
      <c r="AS70" s="38"/>
      <c r="AT70" s="2459" t="s">
        <v>1413</v>
      </c>
      <c r="AU70" s="2459"/>
      <c r="AV70" s="2459"/>
      <c r="AW70" s="2459"/>
      <c r="AX70" s="2459"/>
      <c r="AY70" s="2459"/>
      <c r="AZ70" s="2459"/>
      <c r="BA70" s="2377" t="str">
        <f>INDEX('LŠZ P'!A$2:AN$998,A48,6)</f>
        <v>P334</v>
      </c>
      <c r="BB70" s="2440"/>
      <c r="BC70" s="2440"/>
      <c r="BD70" s="2440"/>
      <c r="BE70" s="2440"/>
      <c r="BF70" s="2440"/>
      <c r="BG70" s="2440"/>
      <c r="BH70" s="2440"/>
      <c r="BI70" s="2440"/>
      <c r="BJ70" s="2440"/>
      <c r="BK70" s="2440"/>
      <c r="BL70" s="2440"/>
      <c r="BM70" s="2441"/>
      <c r="BN70" s="39"/>
      <c r="BO70" s="38"/>
      <c r="BP70" s="2459"/>
      <c r="BQ70" s="2459"/>
      <c r="BR70" s="2459"/>
      <c r="BS70" s="2459"/>
      <c r="BT70" s="2459"/>
      <c r="BU70" s="2459"/>
      <c r="BV70" s="2459"/>
      <c r="BW70" s="2459"/>
      <c r="BX70" s="2398"/>
      <c r="BY70" s="2399"/>
      <c r="BZ70" s="2399"/>
      <c r="CA70" s="2399"/>
      <c r="CB70" s="2399"/>
      <c r="CC70" s="2400"/>
      <c r="CD70" s="47"/>
      <c r="CE70" s="2487"/>
      <c r="CF70" s="2488"/>
      <c r="CG70" s="2488"/>
      <c r="CH70" s="2488"/>
      <c r="CI70" s="2489"/>
      <c r="CJ70" s="39"/>
    </row>
    <row r="71" spans="1:88" ht="4.5" customHeight="1">
      <c r="A71" s="38"/>
      <c r="B71" s="2459"/>
      <c r="C71" s="2459"/>
      <c r="D71" s="2459"/>
      <c r="E71" s="2459"/>
      <c r="F71" s="2459"/>
      <c r="G71" s="2459"/>
      <c r="H71" s="2459"/>
      <c r="I71" s="2442"/>
      <c r="J71" s="2443"/>
      <c r="K71" s="2443"/>
      <c r="L71" s="2443"/>
      <c r="M71" s="2443"/>
      <c r="N71" s="2443"/>
      <c r="O71" s="2443"/>
      <c r="P71" s="2443"/>
      <c r="Q71" s="2443"/>
      <c r="R71" s="2443"/>
      <c r="S71" s="2443"/>
      <c r="T71" s="2443"/>
      <c r="U71" s="2444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59"/>
      <c r="AU71" s="2459"/>
      <c r="AV71" s="2459"/>
      <c r="AW71" s="2459"/>
      <c r="AX71" s="2459"/>
      <c r="AY71" s="2459"/>
      <c r="AZ71" s="2459"/>
      <c r="BA71" s="2442"/>
      <c r="BB71" s="2443"/>
      <c r="BC71" s="2443"/>
      <c r="BD71" s="2443"/>
      <c r="BE71" s="2443"/>
      <c r="BF71" s="2443"/>
      <c r="BG71" s="2443"/>
      <c r="BH71" s="2443"/>
      <c r="BI71" s="2443"/>
      <c r="BJ71" s="2443"/>
      <c r="BK71" s="2443"/>
      <c r="BL71" s="2443"/>
      <c r="BM71" s="2444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59" t="s">
        <v>1414</v>
      </c>
      <c r="C72" s="2459"/>
      <c r="D72" s="2459"/>
      <c r="E72" s="2459"/>
      <c r="F72" s="2459"/>
      <c r="G72" s="2459"/>
      <c r="H72" s="2459"/>
      <c r="I72" s="2442"/>
      <c r="J72" s="2443"/>
      <c r="K72" s="2443"/>
      <c r="L72" s="2443"/>
      <c r="M72" s="2443"/>
      <c r="N72" s="2443"/>
      <c r="O72" s="2443"/>
      <c r="P72" s="2443"/>
      <c r="Q72" s="2443"/>
      <c r="R72" s="2443"/>
      <c r="S72" s="2443"/>
      <c r="T72" s="2443"/>
      <c r="U72" s="2444"/>
      <c r="V72" s="39"/>
      <c r="W72" s="38"/>
      <c r="X72" s="2464" t="s">
        <v>140</v>
      </c>
      <c r="Y72" s="2465"/>
      <c r="Z72" s="2465"/>
      <c r="AA72" s="2465"/>
      <c r="AB72" s="2465"/>
      <c r="AC72" s="2465"/>
      <c r="AD72" s="2465"/>
      <c r="AE72" s="2465"/>
      <c r="AF72" s="2465"/>
      <c r="AG72" s="2465"/>
      <c r="AH72" s="2465"/>
      <c r="AI72" s="2465"/>
      <c r="AJ72" s="2465"/>
      <c r="AK72" s="2465"/>
      <c r="AL72" s="2465"/>
      <c r="AM72" s="2465"/>
      <c r="AN72" s="2465"/>
      <c r="AO72" s="2465"/>
      <c r="AP72" s="2465"/>
      <c r="AQ72" s="2466"/>
      <c r="AR72" s="39"/>
      <c r="AS72" s="38"/>
      <c r="AT72" s="2459" t="s">
        <v>1414</v>
      </c>
      <c r="AU72" s="2459"/>
      <c r="AV72" s="2459"/>
      <c r="AW72" s="2459"/>
      <c r="AX72" s="2459"/>
      <c r="AY72" s="2459"/>
      <c r="AZ72" s="2459"/>
      <c r="BA72" s="2442"/>
      <c r="BB72" s="2443"/>
      <c r="BC72" s="2443"/>
      <c r="BD72" s="2443"/>
      <c r="BE72" s="2443"/>
      <c r="BF72" s="2443"/>
      <c r="BG72" s="2443"/>
      <c r="BH72" s="2443"/>
      <c r="BI72" s="2443"/>
      <c r="BJ72" s="2443"/>
      <c r="BK72" s="2443"/>
      <c r="BL72" s="2443"/>
      <c r="BM72" s="2444"/>
      <c r="BN72" s="39"/>
      <c r="BO72" s="38"/>
      <c r="BP72" s="2464" t="s">
        <v>140</v>
      </c>
      <c r="BQ72" s="2465"/>
      <c r="BR72" s="2465"/>
      <c r="BS72" s="2465"/>
      <c r="BT72" s="2465"/>
      <c r="BU72" s="2465"/>
      <c r="BV72" s="2465"/>
      <c r="BW72" s="2465"/>
      <c r="BX72" s="2465"/>
      <c r="BY72" s="2465"/>
      <c r="BZ72" s="2465"/>
      <c r="CA72" s="2465"/>
      <c r="CB72" s="2465"/>
      <c r="CC72" s="2465"/>
      <c r="CD72" s="2465"/>
      <c r="CE72" s="2465"/>
      <c r="CF72" s="2465"/>
      <c r="CG72" s="2465"/>
      <c r="CH72" s="2465"/>
      <c r="CI72" s="2466"/>
      <c r="CJ72" s="39"/>
    </row>
    <row r="73" spans="1:88" ht="4.5" customHeight="1">
      <c r="A73" s="38"/>
      <c r="B73" s="2459"/>
      <c r="C73" s="2459"/>
      <c r="D73" s="2459"/>
      <c r="E73" s="2459"/>
      <c r="F73" s="2459"/>
      <c r="G73" s="2459"/>
      <c r="H73" s="2459"/>
      <c r="I73" s="2445"/>
      <c r="J73" s="2446"/>
      <c r="K73" s="2446"/>
      <c r="L73" s="2446"/>
      <c r="M73" s="2446"/>
      <c r="N73" s="2446"/>
      <c r="O73" s="2446"/>
      <c r="P73" s="2446"/>
      <c r="Q73" s="2446"/>
      <c r="R73" s="2446"/>
      <c r="S73" s="2446"/>
      <c r="T73" s="2446"/>
      <c r="U73" s="2447"/>
      <c r="V73" s="39"/>
      <c r="W73" s="38"/>
      <c r="X73" s="2467"/>
      <c r="Y73" s="2468"/>
      <c r="Z73" s="2468"/>
      <c r="AA73" s="2468"/>
      <c r="AB73" s="2468"/>
      <c r="AC73" s="2468"/>
      <c r="AD73" s="2468"/>
      <c r="AE73" s="2468"/>
      <c r="AF73" s="2468"/>
      <c r="AG73" s="2468"/>
      <c r="AH73" s="2468"/>
      <c r="AI73" s="2468"/>
      <c r="AJ73" s="2468"/>
      <c r="AK73" s="2468"/>
      <c r="AL73" s="2468"/>
      <c r="AM73" s="2468"/>
      <c r="AN73" s="2468"/>
      <c r="AO73" s="2468"/>
      <c r="AP73" s="2468"/>
      <c r="AQ73" s="2469"/>
      <c r="AR73" s="39"/>
      <c r="AS73" s="38"/>
      <c r="AT73" s="2459"/>
      <c r="AU73" s="2459"/>
      <c r="AV73" s="2459"/>
      <c r="AW73" s="2459"/>
      <c r="AX73" s="2459"/>
      <c r="AY73" s="2459"/>
      <c r="AZ73" s="2459"/>
      <c r="BA73" s="2445"/>
      <c r="BB73" s="2446"/>
      <c r="BC73" s="2446"/>
      <c r="BD73" s="2446"/>
      <c r="BE73" s="2446"/>
      <c r="BF73" s="2446"/>
      <c r="BG73" s="2446"/>
      <c r="BH73" s="2446"/>
      <c r="BI73" s="2446"/>
      <c r="BJ73" s="2446"/>
      <c r="BK73" s="2446"/>
      <c r="BL73" s="2446"/>
      <c r="BM73" s="2447"/>
      <c r="BN73" s="39"/>
      <c r="BO73" s="38"/>
      <c r="BP73" s="2467"/>
      <c r="BQ73" s="2468"/>
      <c r="BR73" s="2468"/>
      <c r="BS73" s="2468"/>
      <c r="BT73" s="2468"/>
      <c r="BU73" s="2468"/>
      <c r="BV73" s="2468"/>
      <c r="BW73" s="2468"/>
      <c r="BX73" s="2468"/>
      <c r="BY73" s="2468"/>
      <c r="BZ73" s="2468"/>
      <c r="CA73" s="2468"/>
      <c r="CB73" s="2468"/>
      <c r="CC73" s="2468"/>
      <c r="CD73" s="2468"/>
      <c r="CE73" s="2468"/>
      <c r="CF73" s="2468"/>
      <c r="CG73" s="2468"/>
      <c r="CH73" s="2468"/>
      <c r="CI73" s="2469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67"/>
      <c r="Y74" s="2468"/>
      <c r="Z74" s="2468"/>
      <c r="AA74" s="2468"/>
      <c r="AB74" s="2468"/>
      <c r="AC74" s="2468"/>
      <c r="AD74" s="2468"/>
      <c r="AE74" s="2468"/>
      <c r="AF74" s="2468"/>
      <c r="AG74" s="2468"/>
      <c r="AH74" s="2468"/>
      <c r="AI74" s="2468"/>
      <c r="AJ74" s="2468"/>
      <c r="AK74" s="2468"/>
      <c r="AL74" s="2468"/>
      <c r="AM74" s="2468"/>
      <c r="AN74" s="2468"/>
      <c r="AO74" s="2468"/>
      <c r="AP74" s="2468"/>
      <c r="AQ74" s="2469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67"/>
      <c r="BQ74" s="2468"/>
      <c r="BR74" s="2468"/>
      <c r="BS74" s="2468"/>
      <c r="BT74" s="2468"/>
      <c r="BU74" s="2468"/>
      <c r="BV74" s="2468"/>
      <c r="BW74" s="2468"/>
      <c r="BX74" s="2468"/>
      <c r="BY74" s="2468"/>
      <c r="BZ74" s="2468"/>
      <c r="CA74" s="2468"/>
      <c r="CB74" s="2468"/>
      <c r="CC74" s="2468"/>
      <c r="CD74" s="2468"/>
      <c r="CE74" s="2468"/>
      <c r="CF74" s="2468"/>
      <c r="CG74" s="2468"/>
      <c r="CH74" s="2468"/>
      <c r="CI74" s="2469"/>
      <c r="CJ74" s="39"/>
    </row>
    <row r="75" spans="1:88" ht="4.5" customHeight="1">
      <c r="A75" s="38"/>
      <c r="B75" s="2459" t="s">
        <v>1624</v>
      </c>
      <c r="C75" s="2459"/>
      <c r="D75" s="2459"/>
      <c r="E75" s="2459"/>
      <c r="F75" s="2459"/>
      <c r="G75" s="2459"/>
      <c r="H75" s="2459"/>
      <c r="I75" s="1123" t="str">
        <f>CONCATENATE(INDEX('LŠZ P'!A$2:AN$998,A48,11),"",INDEX('LŠZ P'!A$2:AN$998,A48,24),", ",INDEX('LŠZ P'!A$2:AN$998,A48,25),"",INDEX('LŠZ P'!A$2:AN$998,A48,12))</f>
        <v>Stanislav PUNASelec 301, 4562430.11.1977</v>
      </c>
      <c r="J75" s="1837"/>
      <c r="K75" s="1837"/>
      <c r="L75" s="1837"/>
      <c r="M75" s="1837"/>
      <c r="N75" s="1837"/>
      <c r="O75" s="1837"/>
      <c r="P75" s="1837"/>
      <c r="Q75" s="1837"/>
      <c r="R75" s="1837"/>
      <c r="S75" s="1837"/>
      <c r="T75" s="1837"/>
      <c r="U75" s="1838"/>
      <c r="V75" s="39"/>
      <c r="W75" s="38"/>
      <c r="X75" s="2467"/>
      <c r="Y75" s="2468"/>
      <c r="Z75" s="2468"/>
      <c r="AA75" s="2468"/>
      <c r="AB75" s="2468"/>
      <c r="AC75" s="2468"/>
      <c r="AD75" s="2468"/>
      <c r="AE75" s="2468"/>
      <c r="AF75" s="2468"/>
      <c r="AG75" s="2468"/>
      <c r="AH75" s="2468"/>
      <c r="AI75" s="2468"/>
      <c r="AJ75" s="2468"/>
      <c r="AK75" s="2468"/>
      <c r="AL75" s="2468"/>
      <c r="AM75" s="2468"/>
      <c r="AN75" s="2468"/>
      <c r="AO75" s="2468"/>
      <c r="AP75" s="2468"/>
      <c r="AQ75" s="2469"/>
      <c r="AR75" s="39"/>
      <c r="AS75" s="38"/>
      <c r="AT75" s="2459" t="s">
        <v>1624</v>
      </c>
      <c r="AU75" s="2459"/>
      <c r="AV75" s="2459"/>
      <c r="AW75" s="2459"/>
      <c r="AX75" s="2459"/>
      <c r="AY75" s="2459"/>
      <c r="AZ75" s="2459"/>
      <c r="BA75" s="1123" t="str">
        <f>CONCATENATE(INDEX('LŠZ P'!A$2:AN$998,A48,11),"",INDEX('LŠZ P'!A$2:AN$998,A48,24),", ",INDEX('LŠZ P'!A$2:AN$998,A48,25),"",INDEX('LŠZ P'!A$2:AN$998,A48,12))</f>
        <v>Stanislav PUNASelec 301, 4562430.11.1977</v>
      </c>
      <c r="BB75" s="1837"/>
      <c r="BC75" s="1837"/>
      <c r="BD75" s="1837"/>
      <c r="BE75" s="1837"/>
      <c r="BF75" s="1837"/>
      <c r="BG75" s="1837"/>
      <c r="BH75" s="1837"/>
      <c r="BI75" s="1837"/>
      <c r="BJ75" s="1837"/>
      <c r="BK75" s="1837"/>
      <c r="BL75" s="1837"/>
      <c r="BM75" s="1838"/>
      <c r="BN75" s="39"/>
      <c r="BO75" s="38"/>
      <c r="BP75" s="2467"/>
      <c r="BQ75" s="2468"/>
      <c r="BR75" s="2468"/>
      <c r="BS75" s="2468"/>
      <c r="BT75" s="2468"/>
      <c r="BU75" s="2468"/>
      <c r="BV75" s="2468"/>
      <c r="BW75" s="2468"/>
      <c r="BX75" s="2468"/>
      <c r="BY75" s="2468"/>
      <c r="BZ75" s="2468"/>
      <c r="CA75" s="2468"/>
      <c r="CB75" s="2468"/>
      <c r="CC75" s="2468"/>
      <c r="CD75" s="2468"/>
      <c r="CE75" s="2468"/>
      <c r="CF75" s="2468"/>
      <c r="CG75" s="2468"/>
      <c r="CH75" s="2468"/>
      <c r="CI75" s="2469"/>
      <c r="CJ75" s="39"/>
    </row>
    <row r="76" spans="1:88" ht="4.5" customHeight="1">
      <c r="A76" s="38"/>
      <c r="B76" s="2459"/>
      <c r="C76" s="2459"/>
      <c r="D76" s="2459"/>
      <c r="E76" s="2459"/>
      <c r="F76" s="2459"/>
      <c r="G76" s="2459"/>
      <c r="H76" s="2459"/>
      <c r="I76" s="1839"/>
      <c r="J76" s="1058"/>
      <c r="K76" s="1058"/>
      <c r="L76" s="1058"/>
      <c r="M76" s="1058"/>
      <c r="N76" s="1058"/>
      <c r="O76" s="1058"/>
      <c r="P76" s="1058"/>
      <c r="Q76" s="1058"/>
      <c r="R76" s="1058"/>
      <c r="S76" s="1058"/>
      <c r="T76" s="1058"/>
      <c r="U76" s="1341"/>
      <c r="V76" s="39"/>
      <c r="W76" s="38"/>
      <c r="X76" s="2467"/>
      <c r="Y76" s="2468"/>
      <c r="Z76" s="2468"/>
      <c r="AA76" s="2468"/>
      <c r="AB76" s="2468"/>
      <c r="AC76" s="2468"/>
      <c r="AD76" s="2468"/>
      <c r="AE76" s="2468"/>
      <c r="AF76" s="2468"/>
      <c r="AG76" s="2468"/>
      <c r="AH76" s="2468"/>
      <c r="AI76" s="2468"/>
      <c r="AJ76" s="2468"/>
      <c r="AK76" s="2468"/>
      <c r="AL76" s="2468"/>
      <c r="AM76" s="2468"/>
      <c r="AN76" s="2468"/>
      <c r="AO76" s="2468"/>
      <c r="AP76" s="2468"/>
      <c r="AQ76" s="2469"/>
      <c r="AR76" s="39"/>
      <c r="AS76" s="38"/>
      <c r="AT76" s="2459"/>
      <c r="AU76" s="2459"/>
      <c r="AV76" s="2459"/>
      <c r="AW76" s="2459"/>
      <c r="AX76" s="2459"/>
      <c r="AY76" s="2459"/>
      <c r="AZ76" s="2459"/>
      <c r="BA76" s="1839"/>
      <c r="BB76" s="1058"/>
      <c r="BC76" s="1058"/>
      <c r="BD76" s="1058"/>
      <c r="BE76" s="1058"/>
      <c r="BF76" s="1058"/>
      <c r="BG76" s="1058"/>
      <c r="BH76" s="1058"/>
      <c r="BI76" s="1058"/>
      <c r="BJ76" s="1058"/>
      <c r="BK76" s="1058"/>
      <c r="BL76" s="1058"/>
      <c r="BM76" s="1341"/>
      <c r="BN76" s="39"/>
      <c r="BO76" s="38"/>
      <c r="BP76" s="2467"/>
      <c r="BQ76" s="2468"/>
      <c r="BR76" s="2468"/>
      <c r="BS76" s="2468"/>
      <c r="BT76" s="2468"/>
      <c r="BU76" s="2468"/>
      <c r="BV76" s="2468"/>
      <c r="BW76" s="2468"/>
      <c r="BX76" s="2468"/>
      <c r="BY76" s="2468"/>
      <c r="BZ76" s="2468"/>
      <c r="CA76" s="2468"/>
      <c r="CB76" s="2468"/>
      <c r="CC76" s="2468"/>
      <c r="CD76" s="2468"/>
      <c r="CE76" s="2468"/>
      <c r="CF76" s="2468"/>
      <c r="CG76" s="2468"/>
      <c r="CH76" s="2468"/>
      <c r="CI76" s="2469"/>
      <c r="CJ76" s="39"/>
    </row>
    <row r="77" spans="1:88" ht="4.5" customHeight="1">
      <c r="A77" s="38"/>
      <c r="B77" s="2459" t="s">
        <v>1625</v>
      </c>
      <c r="C77" s="2459"/>
      <c r="D77" s="2459"/>
      <c r="E77" s="2459"/>
      <c r="F77" s="2459"/>
      <c r="G77" s="2459"/>
      <c r="H77" s="2459"/>
      <c r="I77" s="1839"/>
      <c r="J77" s="1058"/>
      <c r="K77" s="1058"/>
      <c r="L77" s="1058"/>
      <c r="M77" s="1058"/>
      <c r="N77" s="1058"/>
      <c r="O77" s="1058"/>
      <c r="P77" s="1058"/>
      <c r="Q77" s="1058"/>
      <c r="R77" s="1058"/>
      <c r="S77" s="1058"/>
      <c r="T77" s="1058"/>
      <c r="U77" s="1341"/>
      <c r="V77" s="39"/>
      <c r="W77" s="38"/>
      <c r="X77" s="2470"/>
      <c r="Y77" s="2471"/>
      <c r="Z77" s="2471"/>
      <c r="AA77" s="2471"/>
      <c r="AB77" s="2471"/>
      <c r="AC77" s="2471"/>
      <c r="AD77" s="2471"/>
      <c r="AE77" s="2471"/>
      <c r="AF77" s="2471"/>
      <c r="AG77" s="2471"/>
      <c r="AH77" s="2471"/>
      <c r="AI77" s="2471"/>
      <c r="AJ77" s="2471"/>
      <c r="AK77" s="2471"/>
      <c r="AL77" s="2471"/>
      <c r="AM77" s="2471"/>
      <c r="AN77" s="2471"/>
      <c r="AO77" s="2471"/>
      <c r="AP77" s="2471"/>
      <c r="AQ77" s="2472"/>
      <c r="AR77" s="39"/>
      <c r="AS77" s="38"/>
      <c r="AT77" s="2459" t="s">
        <v>1625</v>
      </c>
      <c r="AU77" s="2459"/>
      <c r="AV77" s="2459"/>
      <c r="AW77" s="2459"/>
      <c r="AX77" s="2459"/>
      <c r="AY77" s="2459"/>
      <c r="AZ77" s="2459"/>
      <c r="BA77" s="1839"/>
      <c r="BB77" s="1058"/>
      <c r="BC77" s="1058"/>
      <c r="BD77" s="1058"/>
      <c r="BE77" s="1058"/>
      <c r="BF77" s="1058"/>
      <c r="BG77" s="1058"/>
      <c r="BH77" s="1058"/>
      <c r="BI77" s="1058"/>
      <c r="BJ77" s="1058"/>
      <c r="BK77" s="1058"/>
      <c r="BL77" s="1058"/>
      <c r="BM77" s="1341"/>
      <c r="BN77" s="39"/>
      <c r="BO77" s="38"/>
      <c r="BP77" s="2470"/>
      <c r="BQ77" s="2471"/>
      <c r="BR77" s="2471"/>
      <c r="BS77" s="2471"/>
      <c r="BT77" s="2471"/>
      <c r="BU77" s="2471"/>
      <c r="BV77" s="2471"/>
      <c r="BW77" s="2471"/>
      <c r="BX77" s="2471"/>
      <c r="BY77" s="2471"/>
      <c r="BZ77" s="2471"/>
      <c r="CA77" s="2471"/>
      <c r="CB77" s="2471"/>
      <c r="CC77" s="2471"/>
      <c r="CD77" s="2471"/>
      <c r="CE77" s="2471"/>
      <c r="CF77" s="2471"/>
      <c r="CG77" s="2471"/>
      <c r="CH77" s="2471"/>
      <c r="CI77" s="2472"/>
      <c r="CJ77" s="39"/>
    </row>
    <row r="78" spans="1:88" ht="4.5" customHeight="1">
      <c r="A78" s="38"/>
      <c r="B78" s="2459"/>
      <c r="C78" s="2459"/>
      <c r="D78" s="2459"/>
      <c r="E78" s="2459"/>
      <c r="F78" s="2459"/>
      <c r="G78" s="2459"/>
      <c r="H78" s="2459"/>
      <c r="I78" s="1839"/>
      <c r="J78" s="1058"/>
      <c r="K78" s="1058"/>
      <c r="L78" s="1058"/>
      <c r="M78" s="1058"/>
      <c r="N78" s="1058"/>
      <c r="O78" s="1058"/>
      <c r="P78" s="1058"/>
      <c r="Q78" s="1058"/>
      <c r="R78" s="1058"/>
      <c r="S78" s="1058"/>
      <c r="T78" s="1058"/>
      <c r="U78" s="1341"/>
      <c r="V78" s="39"/>
      <c r="W78" s="38"/>
      <c r="AR78" s="39"/>
      <c r="AS78" s="38"/>
      <c r="AT78" s="2459"/>
      <c r="AU78" s="2459"/>
      <c r="AV78" s="2459"/>
      <c r="AW78" s="2459"/>
      <c r="AX78" s="2459"/>
      <c r="AY78" s="2459"/>
      <c r="AZ78" s="2459"/>
      <c r="BA78" s="1839"/>
      <c r="BB78" s="1058"/>
      <c r="BC78" s="1058"/>
      <c r="BD78" s="1058"/>
      <c r="BE78" s="1058"/>
      <c r="BF78" s="1058"/>
      <c r="BG78" s="1058"/>
      <c r="BH78" s="1058"/>
      <c r="BI78" s="1058"/>
      <c r="BJ78" s="1058"/>
      <c r="BK78" s="1058"/>
      <c r="BL78" s="1058"/>
      <c r="BM78" s="1341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839"/>
      <c r="J79" s="1058"/>
      <c r="K79" s="1058"/>
      <c r="L79" s="1058"/>
      <c r="M79" s="1058"/>
      <c r="N79" s="1058"/>
      <c r="O79" s="1058"/>
      <c r="P79" s="1058"/>
      <c r="Q79" s="1058"/>
      <c r="R79" s="1058"/>
      <c r="S79" s="1058"/>
      <c r="T79" s="1058"/>
      <c r="U79" s="1341"/>
      <c r="V79" s="39"/>
      <c r="W79" s="38"/>
      <c r="X79" s="1996" t="s">
        <v>1626</v>
      </c>
      <c r="Y79" s="1997"/>
      <c r="Z79" s="1997"/>
      <c r="AA79" s="1997"/>
      <c r="AB79" s="1997"/>
      <c r="AC79" s="1997"/>
      <c r="AD79" s="1998"/>
      <c r="AE79" s="1996" t="s">
        <v>1640</v>
      </c>
      <c r="AF79" s="1997"/>
      <c r="AG79" s="1997"/>
      <c r="AH79" s="1998"/>
      <c r="AI79" s="1987" t="s">
        <v>1641</v>
      </c>
      <c r="AJ79" s="2473"/>
      <c r="AK79" s="2473"/>
      <c r="AL79" s="2473"/>
      <c r="AM79" s="2474"/>
      <c r="AN79" s="1987" t="s">
        <v>1642</v>
      </c>
      <c r="AO79" s="2473"/>
      <c r="AP79" s="2473"/>
      <c r="AQ79" s="2474"/>
      <c r="AR79" s="39"/>
      <c r="AS79" s="38"/>
      <c r="AT79" s="41"/>
      <c r="AU79" s="41"/>
      <c r="AV79" s="41"/>
      <c r="AW79" s="41"/>
      <c r="AX79" s="41"/>
      <c r="AY79" s="41"/>
      <c r="AZ79" s="41"/>
      <c r="BA79" s="1839"/>
      <c r="BB79" s="1058"/>
      <c r="BC79" s="1058"/>
      <c r="BD79" s="1058"/>
      <c r="BE79" s="1058"/>
      <c r="BF79" s="1058"/>
      <c r="BG79" s="1058"/>
      <c r="BH79" s="1058"/>
      <c r="BI79" s="1058"/>
      <c r="BJ79" s="1058"/>
      <c r="BK79" s="1058"/>
      <c r="BL79" s="1058"/>
      <c r="BM79" s="1341"/>
      <c r="BN79" s="39"/>
      <c r="BO79" s="38"/>
      <c r="BP79" s="1996" t="s">
        <v>1626</v>
      </c>
      <c r="BQ79" s="1997"/>
      <c r="BR79" s="1997"/>
      <c r="BS79" s="1997"/>
      <c r="BT79" s="1997"/>
      <c r="BU79" s="1997"/>
      <c r="BV79" s="1998"/>
      <c r="BW79" s="1996" t="s">
        <v>1640</v>
      </c>
      <c r="BX79" s="1997"/>
      <c r="BY79" s="1997"/>
      <c r="BZ79" s="1998"/>
      <c r="CA79" s="1987" t="s">
        <v>1641</v>
      </c>
      <c r="CB79" s="2473"/>
      <c r="CC79" s="2473"/>
      <c r="CD79" s="2473"/>
      <c r="CE79" s="2474"/>
      <c r="CF79" s="1987" t="s">
        <v>1642</v>
      </c>
      <c r="CG79" s="2473"/>
      <c r="CH79" s="2473"/>
      <c r="CI79" s="2474"/>
      <c r="CJ79" s="39"/>
    </row>
    <row r="80" spans="1:88" ht="4.5" customHeight="1">
      <c r="A80" s="38"/>
      <c r="B80" s="2459" t="s">
        <v>1627</v>
      </c>
      <c r="C80" s="2459"/>
      <c r="D80" s="2459"/>
      <c r="E80" s="2459"/>
      <c r="F80" s="2459"/>
      <c r="G80" s="2459"/>
      <c r="H80" s="2459"/>
      <c r="I80" s="1839"/>
      <c r="J80" s="1058"/>
      <c r="K80" s="1058"/>
      <c r="L80" s="1058"/>
      <c r="M80" s="1058"/>
      <c r="N80" s="1058"/>
      <c r="O80" s="1058"/>
      <c r="P80" s="1058"/>
      <c r="Q80" s="1058"/>
      <c r="R80" s="1058"/>
      <c r="S80" s="1058"/>
      <c r="T80" s="1058"/>
      <c r="U80" s="1341"/>
      <c r="V80" s="39"/>
      <c r="W80" s="38"/>
      <c r="X80" s="1999"/>
      <c r="Y80" s="2000"/>
      <c r="Z80" s="2000"/>
      <c r="AA80" s="2000"/>
      <c r="AB80" s="2000"/>
      <c r="AC80" s="2000"/>
      <c r="AD80" s="2001"/>
      <c r="AE80" s="1999"/>
      <c r="AF80" s="2000"/>
      <c r="AG80" s="2000"/>
      <c r="AH80" s="2001"/>
      <c r="AI80" s="2475"/>
      <c r="AJ80" s="2476"/>
      <c r="AK80" s="2476"/>
      <c r="AL80" s="2476"/>
      <c r="AM80" s="2477"/>
      <c r="AN80" s="2475"/>
      <c r="AO80" s="2476"/>
      <c r="AP80" s="2476"/>
      <c r="AQ80" s="2477"/>
      <c r="AR80" s="39"/>
      <c r="AS80" s="38"/>
      <c r="AT80" s="2459" t="s">
        <v>1627</v>
      </c>
      <c r="AU80" s="2459"/>
      <c r="AV80" s="2459"/>
      <c r="AW80" s="2459"/>
      <c r="AX80" s="2459"/>
      <c r="AY80" s="2459"/>
      <c r="AZ80" s="2459"/>
      <c r="BA80" s="1839"/>
      <c r="BB80" s="1058"/>
      <c r="BC80" s="1058"/>
      <c r="BD80" s="1058"/>
      <c r="BE80" s="1058"/>
      <c r="BF80" s="1058"/>
      <c r="BG80" s="1058"/>
      <c r="BH80" s="1058"/>
      <c r="BI80" s="1058"/>
      <c r="BJ80" s="1058"/>
      <c r="BK80" s="1058"/>
      <c r="BL80" s="1058"/>
      <c r="BM80" s="1341"/>
      <c r="BN80" s="39"/>
      <c r="BO80" s="38"/>
      <c r="BP80" s="1999"/>
      <c r="BQ80" s="2000"/>
      <c r="BR80" s="2000"/>
      <c r="BS80" s="2000"/>
      <c r="BT80" s="2000"/>
      <c r="BU80" s="2000"/>
      <c r="BV80" s="2001"/>
      <c r="BW80" s="1999"/>
      <c r="BX80" s="2000"/>
      <c r="BY80" s="2000"/>
      <c r="BZ80" s="2001"/>
      <c r="CA80" s="2475"/>
      <c r="CB80" s="2476"/>
      <c r="CC80" s="2476"/>
      <c r="CD80" s="2476"/>
      <c r="CE80" s="2477"/>
      <c r="CF80" s="2475"/>
      <c r="CG80" s="2476"/>
      <c r="CH80" s="2476"/>
      <c r="CI80" s="2477"/>
      <c r="CJ80" s="39"/>
    </row>
    <row r="81" spans="1:88" ht="4.5" customHeight="1">
      <c r="A81" s="38"/>
      <c r="B81" s="2459"/>
      <c r="C81" s="2459"/>
      <c r="D81" s="2459"/>
      <c r="E81" s="2459"/>
      <c r="F81" s="2459"/>
      <c r="G81" s="2459"/>
      <c r="H81" s="2459"/>
      <c r="I81" s="1839"/>
      <c r="J81" s="1058"/>
      <c r="K81" s="1058"/>
      <c r="L81" s="1058"/>
      <c r="M81" s="1058"/>
      <c r="N81" s="1058"/>
      <c r="O81" s="1058"/>
      <c r="P81" s="1058"/>
      <c r="Q81" s="1058"/>
      <c r="R81" s="1058"/>
      <c r="S81" s="1058"/>
      <c r="T81" s="1058"/>
      <c r="U81" s="1341"/>
      <c r="V81" s="39"/>
      <c r="W81" s="38"/>
      <c r="X81" s="2002"/>
      <c r="Y81" s="2003"/>
      <c r="Z81" s="2003"/>
      <c r="AA81" s="2003"/>
      <c r="AB81" s="2003"/>
      <c r="AC81" s="2003"/>
      <c r="AD81" s="2004"/>
      <c r="AE81" s="2002"/>
      <c r="AF81" s="2003"/>
      <c r="AG81" s="2003"/>
      <c r="AH81" s="2004"/>
      <c r="AI81" s="2478"/>
      <c r="AJ81" s="2479"/>
      <c r="AK81" s="2479"/>
      <c r="AL81" s="2479"/>
      <c r="AM81" s="2480"/>
      <c r="AN81" s="2478"/>
      <c r="AO81" s="2479"/>
      <c r="AP81" s="2479"/>
      <c r="AQ81" s="2480"/>
      <c r="AR81" s="39"/>
      <c r="AS81" s="38"/>
      <c r="AT81" s="2459"/>
      <c r="AU81" s="2459"/>
      <c r="AV81" s="2459"/>
      <c r="AW81" s="2459"/>
      <c r="AX81" s="2459"/>
      <c r="AY81" s="2459"/>
      <c r="AZ81" s="2459"/>
      <c r="BA81" s="1839"/>
      <c r="BB81" s="1058"/>
      <c r="BC81" s="1058"/>
      <c r="BD81" s="1058"/>
      <c r="BE81" s="1058"/>
      <c r="BF81" s="1058"/>
      <c r="BG81" s="1058"/>
      <c r="BH81" s="1058"/>
      <c r="BI81" s="1058"/>
      <c r="BJ81" s="1058"/>
      <c r="BK81" s="1058"/>
      <c r="BL81" s="1058"/>
      <c r="BM81" s="1341"/>
      <c r="BN81" s="39"/>
      <c r="BO81" s="38"/>
      <c r="BP81" s="2002"/>
      <c r="BQ81" s="2003"/>
      <c r="BR81" s="2003"/>
      <c r="BS81" s="2003"/>
      <c r="BT81" s="2003"/>
      <c r="BU81" s="2003"/>
      <c r="BV81" s="2004"/>
      <c r="BW81" s="2002"/>
      <c r="BX81" s="2003"/>
      <c r="BY81" s="2003"/>
      <c r="BZ81" s="2004"/>
      <c r="CA81" s="2478"/>
      <c r="CB81" s="2479"/>
      <c r="CC81" s="2479"/>
      <c r="CD81" s="2479"/>
      <c r="CE81" s="2480"/>
      <c r="CF81" s="2478"/>
      <c r="CG81" s="2479"/>
      <c r="CH81" s="2479"/>
      <c r="CI81" s="2480"/>
      <c r="CJ81" s="39"/>
    </row>
    <row r="82" spans="1:88" ht="4.5" customHeight="1">
      <c r="A82" s="38"/>
      <c r="B82" s="2459" t="s">
        <v>1628</v>
      </c>
      <c r="C82" s="2459"/>
      <c r="D82" s="2459"/>
      <c r="E82" s="2459"/>
      <c r="F82" s="2459"/>
      <c r="G82" s="2459"/>
      <c r="H82" s="2459"/>
      <c r="I82" s="1839"/>
      <c r="J82" s="1058"/>
      <c r="K82" s="1058"/>
      <c r="L82" s="1058"/>
      <c r="M82" s="1058"/>
      <c r="N82" s="1058"/>
      <c r="O82" s="1058"/>
      <c r="P82" s="1058"/>
      <c r="Q82" s="1058"/>
      <c r="R82" s="1058"/>
      <c r="S82" s="1058"/>
      <c r="T82" s="1058"/>
      <c r="U82" s="1341"/>
      <c r="V82" s="39"/>
      <c r="W82" s="38"/>
      <c r="X82" s="1435" t="s">
        <v>459</v>
      </c>
      <c r="Y82" s="1563"/>
      <c r="Z82" s="1563"/>
      <c r="AA82" s="1563"/>
      <c r="AB82" s="1563"/>
      <c r="AC82" s="1563"/>
      <c r="AD82" s="1564"/>
      <c r="AE82" s="2504">
        <f>INDEX('LŠZ P'!A$2:AN$998,A48,29)</f>
        <v>75</v>
      </c>
      <c r="AF82" s="2505"/>
      <c r="AG82" s="2505"/>
      <c r="AH82" s="2506"/>
      <c r="AI82" s="2513" t="str">
        <f>CONCATENATE(INDEX('LŠZ P'!A$2:AN$998,A48,31),"/",INDEX('LŠZ P'!A$2:AN$998,A48,32))</f>
        <v>100/100</v>
      </c>
      <c r="AJ82" s="2514"/>
      <c r="AK82" s="2514"/>
      <c r="AL82" s="2514"/>
      <c r="AM82" s="2515"/>
      <c r="AN82" s="2513" t="str">
        <f>CONCATENATE(INDEX('LŠZ P'!A$2:AN$998,A48,33),"/",INDEX('LŠZ P'!A$2:AN$998,A48,34))</f>
        <v>22/36</v>
      </c>
      <c r="AO82" s="2514"/>
      <c r="AP82" s="2514"/>
      <c r="AQ82" s="2515"/>
      <c r="AR82" s="39"/>
      <c r="AS82" s="38"/>
      <c r="AT82" s="2459" t="s">
        <v>1628</v>
      </c>
      <c r="AU82" s="2459"/>
      <c r="AV82" s="2459"/>
      <c r="AW82" s="2459"/>
      <c r="AX82" s="2459"/>
      <c r="AY82" s="2459"/>
      <c r="AZ82" s="2459"/>
      <c r="BA82" s="1839"/>
      <c r="BB82" s="1058"/>
      <c r="BC82" s="1058"/>
      <c r="BD82" s="1058"/>
      <c r="BE82" s="1058"/>
      <c r="BF82" s="1058"/>
      <c r="BG82" s="1058"/>
      <c r="BH82" s="1058"/>
      <c r="BI82" s="1058"/>
      <c r="BJ82" s="1058"/>
      <c r="BK82" s="1058"/>
      <c r="BL82" s="1058"/>
      <c r="BM82" s="1341"/>
      <c r="BN82" s="39"/>
      <c r="BO82" s="38"/>
      <c r="BP82" s="1635" t="s">
        <v>459</v>
      </c>
      <c r="BQ82" s="2573"/>
      <c r="BR82" s="2573"/>
      <c r="BS82" s="2573"/>
      <c r="BT82" s="2573"/>
      <c r="BU82" s="2573"/>
      <c r="BV82" s="2574"/>
      <c r="BW82" s="2597" t="str">
        <f>CONCATENATE(INDEX('LŠZ P'!A$2:AN$998,A48,30),"+PK")</f>
        <v>75+PK</v>
      </c>
      <c r="BX82" s="2598"/>
      <c r="BY82" s="2598"/>
      <c r="BZ82" s="2599"/>
      <c r="CA82" s="2564" t="s">
        <v>731</v>
      </c>
      <c r="CB82" s="2565"/>
      <c r="CC82" s="2565"/>
      <c r="CD82" s="2565"/>
      <c r="CE82" s="2566"/>
      <c r="CF82" s="2564" t="s">
        <v>731</v>
      </c>
      <c r="CG82" s="2565"/>
      <c r="CH82" s="2565"/>
      <c r="CI82" s="2566"/>
      <c r="CJ82" s="39"/>
    </row>
    <row r="83" spans="1:88" ht="4.5" customHeight="1">
      <c r="A83" s="38"/>
      <c r="B83" s="2459"/>
      <c r="C83" s="2459"/>
      <c r="D83" s="2459"/>
      <c r="E83" s="2459"/>
      <c r="F83" s="2459"/>
      <c r="G83" s="2459"/>
      <c r="H83" s="2459"/>
      <c r="I83" s="1839"/>
      <c r="J83" s="1058"/>
      <c r="K83" s="1058"/>
      <c r="L83" s="1058"/>
      <c r="M83" s="1058"/>
      <c r="N83" s="1058"/>
      <c r="O83" s="1058"/>
      <c r="P83" s="1058"/>
      <c r="Q83" s="1058"/>
      <c r="R83" s="1058"/>
      <c r="S83" s="1058"/>
      <c r="T83" s="1058"/>
      <c r="U83" s="1341"/>
      <c r="V83" s="39"/>
      <c r="W83" s="38"/>
      <c r="X83" s="1565"/>
      <c r="Y83" s="1566"/>
      <c r="Z83" s="1566"/>
      <c r="AA83" s="1566"/>
      <c r="AB83" s="1566"/>
      <c r="AC83" s="1566"/>
      <c r="AD83" s="1567"/>
      <c r="AE83" s="2507"/>
      <c r="AF83" s="2508"/>
      <c r="AG83" s="2508"/>
      <c r="AH83" s="2509"/>
      <c r="AI83" s="2516"/>
      <c r="AJ83" s="2517"/>
      <c r="AK83" s="2517"/>
      <c r="AL83" s="2517"/>
      <c r="AM83" s="2518"/>
      <c r="AN83" s="2516"/>
      <c r="AO83" s="2517"/>
      <c r="AP83" s="2517"/>
      <c r="AQ83" s="2518"/>
      <c r="AR83" s="39"/>
      <c r="AS83" s="38"/>
      <c r="AT83" s="2459"/>
      <c r="AU83" s="2459"/>
      <c r="AV83" s="2459"/>
      <c r="AW83" s="2459"/>
      <c r="AX83" s="2459"/>
      <c r="AY83" s="2459"/>
      <c r="AZ83" s="2459"/>
      <c r="BA83" s="1839"/>
      <c r="BB83" s="1058"/>
      <c r="BC83" s="1058"/>
      <c r="BD83" s="1058"/>
      <c r="BE83" s="1058"/>
      <c r="BF83" s="1058"/>
      <c r="BG83" s="1058"/>
      <c r="BH83" s="1058"/>
      <c r="BI83" s="1058"/>
      <c r="BJ83" s="1058"/>
      <c r="BK83" s="1058"/>
      <c r="BL83" s="1058"/>
      <c r="BM83" s="1341"/>
      <c r="BN83" s="39"/>
      <c r="BO83" s="38"/>
      <c r="BP83" s="2575"/>
      <c r="BQ83" s="2576"/>
      <c r="BR83" s="2576"/>
      <c r="BS83" s="2576"/>
      <c r="BT83" s="2576"/>
      <c r="BU83" s="2576"/>
      <c r="BV83" s="2577"/>
      <c r="BW83" s="2600"/>
      <c r="BX83" s="2601"/>
      <c r="BY83" s="2601"/>
      <c r="BZ83" s="2602"/>
      <c r="CA83" s="2567"/>
      <c r="CB83" s="2568"/>
      <c r="CC83" s="2568"/>
      <c r="CD83" s="2568"/>
      <c r="CE83" s="2569"/>
      <c r="CF83" s="2567"/>
      <c r="CG83" s="2568"/>
      <c r="CH83" s="2568"/>
      <c r="CI83" s="2569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840"/>
      <c r="J84" s="1841"/>
      <c r="K84" s="1841"/>
      <c r="L84" s="1841"/>
      <c r="M84" s="1841"/>
      <c r="N84" s="1841"/>
      <c r="O84" s="1841"/>
      <c r="P84" s="1841"/>
      <c r="Q84" s="1841"/>
      <c r="R84" s="1841"/>
      <c r="S84" s="1841"/>
      <c r="T84" s="1841"/>
      <c r="U84" s="1842"/>
      <c r="V84" s="39"/>
      <c r="W84" s="38"/>
      <c r="X84" s="1568"/>
      <c r="Y84" s="1569"/>
      <c r="Z84" s="1569"/>
      <c r="AA84" s="1569"/>
      <c r="AB84" s="1569"/>
      <c r="AC84" s="1569"/>
      <c r="AD84" s="1570"/>
      <c r="AE84" s="2510"/>
      <c r="AF84" s="2511"/>
      <c r="AG84" s="2511"/>
      <c r="AH84" s="2512"/>
      <c r="AI84" s="2519"/>
      <c r="AJ84" s="2520"/>
      <c r="AK84" s="2520"/>
      <c r="AL84" s="2520"/>
      <c r="AM84" s="2521"/>
      <c r="AN84" s="2519"/>
      <c r="AO84" s="2520"/>
      <c r="AP84" s="2520"/>
      <c r="AQ84" s="2521"/>
      <c r="AR84" s="39"/>
      <c r="AS84" s="38"/>
      <c r="AT84" s="50"/>
      <c r="AU84" s="41"/>
      <c r="AV84" s="41"/>
      <c r="AW84" s="41"/>
      <c r="AX84" s="41"/>
      <c r="AY84" s="41"/>
      <c r="AZ84" s="41"/>
      <c r="BA84" s="1840"/>
      <c r="BB84" s="1841"/>
      <c r="BC84" s="1841"/>
      <c r="BD84" s="1841"/>
      <c r="BE84" s="1841"/>
      <c r="BF84" s="1841"/>
      <c r="BG84" s="1841"/>
      <c r="BH84" s="1841"/>
      <c r="BI84" s="1841"/>
      <c r="BJ84" s="1841"/>
      <c r="BK84" s="1841"/>
      <c r="BL84" s="1841"/>
      <c r="BM84" s="1842"/>
      <c r="BN84" s="39"/>
      <c r="BO84" s="38"/>
      <c r="BP84" s="2578"/>
      <c r="BQ84" s="2579"/>
      <c r="BR84" s="2579"/>
      <c r="BS84" s="2579"/>
      <c r="BT84" s="2579"/>
      <c r="BU84" s="2579"/>
      <c r="BV84" s="2580"/>
      <c r="BW84" s="2603"/>
      <c r="BX84" s="2604"/>
      <c r="BY84" s="2604"/>
      <c r="BZ84" s="2605"/>
      <c r="CA84" s="2570"/>
      <c r="CB84" s="2571"/>
      <c r="CC84" s="2571"/>
      <c r="CD84" s="2571"/>
      <c r="CE84" s="2572"/>
      <c r="CF84" s="2570"/>
      <c r="CG84" s="2571"/>
      <c r="CH84" s="2571"/>
      <c r="CI84" s="2572"/>
      <c r="CJ84" s="39"/>
    </row>
    <row r="85" spans="1:88" ht="4.5" customHeight="1">
      <c r="A85" s="38"/>
      <c r="B85" s="2459" t="s">
        <v>460</v>
      </c>
      <c r="C85" s="2459"/>
      <c r="D85" s="2459"/>
      <c r="E85" s="2459"/>
      <c r="F85" s="2459"/>
      <c r="G85" s="2459"/>
      <c r="H85" s="2460"/>
      <c r="I85" s="2410">
        <f>INDEX('LŠZ P'!A$2:AN$998,A48,13)</f>
        <v>44167</v>
      </c>
      <c r="J85" s="2411"/>
      <c r="K85" s="2411"/>
      <c r="L85" s="2411"/>
      <c r="M85" s="2411"/>
      <c r="N85" s="2411"/>
      <c r="O85" s="2411"/>
      <c r="P85" s="2411"/>
      <c r="Q85" s="2411"/>
      <c r="R85" s="2411"/>
      <c r="S85" s="2411"/>
      <c r="T85" s="2411"/>
      <c r="U85" s="2412"/>
      <c r="V85" s="39"/>
      <c r="W85" s="38"/>
      <c r="X85" s="1074" t="s">
        <v>1522</v>
      </c>
      <c r="Y85" s="1075"/>
      <c r="Z85" s="1075"/>
      <c r="AA85" s="1075"/>
      <c r="AB85" s="1075"/>
      <c r="AC85" s="1075"/>
      <c r="AD85" s="1076"/>
      <c r="AE85" s="1123" t="s">
        <v>1056</v>
      </c>
      <c r="AF85" s="1075"/>
      <c r="AG85" s="1075"/>
      <c r="AH85" s="1076"/>
      <c r="AI85" s="1123" t="s">
        <v>1054</v>
      </c>
      <c r="AJ85" s="1075"/>
      <c r="AK85" s="1075"/>
      <c r="AL85" s="1075"/>
      <c r="AM85" s="1076"/>
      <c r="AN85" s="1123" t="s">
        <v>75</v>
      </c>
      <c r="AO85" s="1075"/>
      <c r="AP85" s="1075"/>
      <c r="AQ85" s="1076"/>
      <c r="AR85" s="39"/>
      <c r="AS85" s="38"/>
      <c r="AT85" s="2459" t="s">
        <v>460</v>
      </c>
      <c r="AU85" s="2459"/>
      <c r="AV85" s="2459"/>
      <c r="AW85" s="2459"/>
      <c r="AX85" s="2459"/>
      <c r="AY85" s="2459"/>
      <c r="AZ85" s="2460"/>
      <c r="BA85" s="2410" t="str">
        <f>INDEX('LŠZ P'!A$2:AN$998,A48,39)</f>
        <v>P</v>
      </c>
      <c r="BB85" s="2411"/>
      <c r="BC85" s="2411"/>
      <c r="BD85" s="2411"/>
      <c r="BE85" s="2411"/>
      <c r="BF85" s="2411"/>
      <c r="BG85" s="2411"/>
      <c r="BH85" s="2411"/>
      <c r="BI85" s="2411"/>
      <c r="BJ85" s="2411"/>
      <c r="BK85" s="2411"/>
      <c r="BL85" s="2411"/>
      <c r="BM85" s="2412"/>
      <c r="BN85" s="39"/>
      <c r="BO85" s="38"/>
      <c r="BP85" s="1928" t="s">
        <v>1522</v>
      </c>
      <c r="BQ85" s="1929"/>
      <c r="BR85" s="1929"/>
      <c r="BS85" s="1929"/>
      <c r="BT85" s="1929"/>
      <c r="BU85" s="1929"/>
      <c r="BV85" s="1930"/>
      <c r="BW85" s="1996" t="s">
        <v>1056</v>
      </c>
      <c r="BX85" s="1929"/>
      <c r="BY85" s="1929"/>
      <c r="BZ85" s="1930"/>
      <c r="CA85" s="1996" t="s">
        <v>1054</v>
      </c>
      <c r="CB85" s="1929"/>
      <c r="CC85" s="1929"/>
      <c r="CD85" s="1929"/>
      <c r="CE85" s="1930"/>
      <c r="CF85" s="1996" t="s">
        <v>75</v>
      </c>
      <c r="CG85" s="1929"/>
      <c r="CH85" s="1929"/>
      <c r="CI85" s="1930"/>
      <c r="CJ85" s="39"/>
    </row>
    <row r="86" spans="1:88" ht="4.5" customHeight="1">
      <c r="A86" s="38"/>
      <c r="B86" s="2459"/>
      <c r="C86" s="2459"/>
      <c r="D86" s="2459"/>
      <c r="E86" s="2459"/>
      <c r="F86" s="2459"/>
      <c r="G86" s="2459"/>
      <c r="H86" s="2460"/>
      <c r="I86" s="2413"/>
      <c r="J86" s="2414"/>
      <c r="K86" s="2414"/>
      <c r="L86" s="2414"/>
      <c r="M86" s="2414"/>
      <c r="N86" s="2414"/>
      <c r="O86" s="2414"/>
      <c r="P86" s="2414"/>
      <c r="Q86" s="2414"/>
      <c r="R86" s="2414"/>
      <c r="S86" s="2414"/>
      <c r="T86" s="2414"/>
      <c r="U86" s="2415"/>
      <c r="V86" s="39"/>
      <c r="W86" s="38"/>
      <c r="X86" s="1077"/>
      <c r="Y86" s="1078"/>
      <c r="Z86" s="1078"/>
      <c r="AA86" s="1078"/>
      <c r="AB86" s="1078"/>
      <c r="AC86" s="1078"/>
      <c r="AD86" s="1079"/>
      <c r="AE86" s="1077"/>
      <c r="AF86" s="1078"/>
      <c r="AG86" s="1078"/>
      <c r="AH86" s="1079"/>
      <c r="AI86" s="1077"/>
      <c r="AJ86" s="1078"/>
      <c r="AK86" s="1078"/>
      <c r="AL86" s="1078"/>
      <c r="AM86" s="1079"/>
      <c r="AN86" s="1077"/>
      <c r="AO86" s="1078"/>
      <c r="AP86" s="1078"/>
      <c r="AQ86" s="1079"/>
      <c r="AR86" s="39"/>
      <c r="AS86" s="38"/>
      <c r="AT86" s="2459"/>
      <c r="AU86" s="2459"/>
      <c r="AV86" s="2459"/>
      <c r="AW86" s="2459"/>
      <c r="AX86" s="2459"/>
      <c r="AY86" s="2459"/>
      <c r="AZ86" s="2460"/>
      <c r="BA86" s="2413"/>
      <c r="BB86" s="2414"/>
      <c r="BC86" s="2414"/>
      <c r="BD86" s="2414"/>
      <c r="BE86" s="2414"/>
      <c r="BF86" s="2414"/>
      <c r="BG86" s="2414"/>
      <c r="BH86" s="2414"/>
      <c r="BI86" s="2414"/>
      <c r="BJ86" s="2414"/>
      <c r="BK86" s="2414"/>
      <c r="BL86" s="2414"/>
      <c r="BM86" s="2415"/>
      <c r="BN86" s="39"/>
      <c r="BO86" s="38"/>
      <c r="BP86" s="1931"/>
      <c r="BQ86" s="1932"/>
      <c r="BR86" s="1932"/>
      <c r="BS86" s="1932"/>
      <c r="BT86" s="1932"/>
      <c r="BU86" s="1932"/>
      <c r="BV86" s="1933"/>
      <c r="BW86" s="1931"/>
      <c r="BX86" s="1932"/>
      <c r="BY86" s="1932"/>
      <c r="BZ86" s="1933"/>
      <c r="CA86" s="1931"/>
      <c r="CB86" s="1932"/>
      <c r="CC86" s="1932"/>
      <c r="CD86" s="1932"/>
      <c r="CE86" s="1933"/>
      <c r="CF86" s="1931"/>
      <c r="CG86" s="1932"/>
      <c r="CH86" s="1932"/>
      <c r="CI86" s="1933"/>
      <c r="CJ86" s="39"/>
    </row>
    <row r="87" spans="1:88" ht="4.5" customHeight="1">
      <c r="A87" s="38"/>
      <c r="B87" s="2459" t="s">
        <v>461</v>
      </c>
      <c r="C87" s="2459"/>
      <c r="D87" s="2459"/>
      <c r="E87" s="2459"/>
      <c r="F87" s="2459"/>
      <c r="G87" s="2459"/>
      <c r="H87" s="2459"/>
      <c r="I87" s="2413"/>
      <c r="J87" s="2414"/>
      <c r="K87" s="2414"/>
      <c r="L87" s="2414"/>
      <c r="M87" s="2414"/>
      <c r="N87" s="2414"/>
      <c r="O87" s="2414"/>
      <c r="P87" s="2414"/>
      <c r="Q87" s="2414"/>
      <c r="R87" s="2414"/>
      <c r="S87" s="2414"/>
      <c r="T87" s="2414"/>
      <c r="U87" s="2415"/>
      <c r="V87" s="39"/>
      <c r="W87" s="38"/>
      <c r="X87" s="1080"/>
      <c r="Y87" s="1081"/>
      <c r="Z87" s="1081"/>
      <c r="AA87" s="1081"/>
      <c r="AB87" s="1081"/>
      <c r="AC87" s="1081"/>
      <c r="AD87" s="1082"/>
      <c r="AE87" s="1080"/>
      <c r="AF87" s="1081"/>
      <c r="AG87" s="1081"/>
      <c r="AH87" s="1082"/>
      <c r="AI87" s="1080"/>
      <c r="AJ87" s="1081"/>
      <c r="AK87" s="1081"/>
      <c r="AL87" s="1081"/>
      <c r="AM87" s="1082"/>
      <c r="AN87" s="1080"/>
      <c r="AO87" s="1081"/>
      <c r="AP87" s="1081"/>
      <c r="AQ87" s="1082"/>
      <c r="AR87" s="39"/>
      <c r="AS87" s="38"/>
      <c r="AT87" s="2459" t="s">
        <v>461</v>
      </c>
      <c r="AU87" s="2459"/>
      <c r="AV87" s="2459"/>
      <c r="AW87" s="2459"/>
      <c r="AX87" s="2459"/>
      <c r="AY87" s="2459"/>
      <c r="AZ87" s="2459"/>
      <c r="BA87" s="2413"/>
      <c r="BB87" s="2414"/>
      <c r="BC87" s="2414"/>
      <c r="BD87" s="2414"/>
      <c r="BE87" s="2414"/>
      <c r="BF87" s="2414"/>
      <c r="BG87" s="2414"/>
      <c r="BH87" s="2414"/>
      <c r="BI87" s="2414"/>
      <c r="BJ87" s="2414"/>
      <c r="BK87" s="2414"/>
      <c r="BL87" s="2414"/>
      <c r="BM87" s="2415"/>
      <c r="BN87" s="39"/>
      <c r="BO87" s="38"/>
      <c r="BP87" s="1934"/>
      <c r="BQ87" s="1935"/>
      <c r="BR87" s="1935"/>
      <c r="BS87" s="1935"/>
      <c r="BT87" s="1935"/>
      <c r="BU87" s="1935"/>
      <c r="BV87" s="1936"/>
      <c r="BW87" s="1934"/>
      <c r="BX87" s="1935"/>
      <c r="BY87" s="1935"/>
      <c r="BZ87" s="1936"/>
      <c r="CA87" s="1934"/>
      <c r="CB87" s="1935"/>
      <c r="CC87" s="1935"/>
      <c r="CD87" s="1935"/>
      <c r="CE87" s="1936"/>
      <c r="CF87" s="1934"/>
      <c r="CG87" s="1935"/>
      <c r="CH87" s="1935"/>
      <c r="CI87" s="1936"/>
      <c r="CJ87" s="39"/>
    </row>
    <row r="88" spans="1:88" ht="4.5" customHeight="1">
      <c r="A88" s="38"/>
      <c r="B88" s="2459"/>
      <c r="C88" s="2459"/>
      <c r="D88" s="2459"/>
      <c r="E88" s="2459"/>
      <c r="F88" s="2459"/>
      <c r="G88" s="2459"/>
      <c r="H88" s="2459"/>
      <c r="I88" s="2416"/>
      <c r="J88" s="2417"/>
      <c r="K88" s="2417"/>
      <c r="L88" s="2417"/>
      <c r="M88" s="2417"/>
      <c r="N88" s="2417"/>
      <c r="O88" s="2417"/>
      <c r="P88" s="2417"/>
      <c r="Q88" s="2417"/>
      <c r="R88" s="2417"/>
      <c r="S88" s="2417"/>
      <c r="T88" s="2417"/>
      <c r="U88" s="2418"/>
      <c r="V88" s="39"/>
      <c r="W88" s="38"/>
      <c r="X88" s="1435" t="s">
        <v>928</v>
      </c>
      <c r="Y88" s="1436"/>
      <c r="Z88" s="1436"/>
      <c r="AA88" s="1436"/>
      <c r="AB88" s="1436"/>
      <c r="AC88" s="1436"/>
      <c r="AD88" s="1437"/>
      <c r="AE88" s="2426">
        <f>INDEX('LŠZ P'!A$2:AN$998,A48,35)</f>
        <v>54</v>
      </c>
      <c r="AF88" s="2427"/>
      <c r="AG88" s="2427"/>
      <c r="AH88" s="2428"/>
      <c r="AI88" s="2426">
        <f>INDEX('LŠZ P'!A$2:AN$998,A48,36)</f>
        <v>1</v>
      </c>
      <c r="AJ88" s="2427"/>
      <c r="AK88" s="2427"/>
      <c r="AL88" s="2427"/>
      <c r="AM88" s="2428"/>
      <c r="AN88" s="2426">
        <f>INDEX('LŠZ P'!A$2:AN$998,A48,37)</f>
        <v>44323</v>
      </c>
      <c r="AO88" s="2427"/>
      <c r="AP88" s="2427"/>
      <c r="AQ88" s="2428"/>
      <c r="AR88" s="39"/>
      <c r="AS88" s="38"/>
      <c r="AT88" s="2459"/>
      <c r="AU88" s="2459"/>
      <c r="AV88" s="2459"/>
      <c r="AW88" s="2459"/>
      <c r="AX88" s="2459"/>
      <c r="AY88" s="2459"/>
      <c r="AZ88" s="2459"/>
      <c r="BA88" s="2416"/>
      <c r="BB88" s="2417"/>
      <c r="BC88" s="2417"/>
      <c r="BD88" s="2417"/>
      <c r="BE88" s="2417"/>
      <c r="BF88" s="2417"/>
      <c r="BG88" s="2417"/>
      <c r="BH88" s="2417"/>
      <c r="BI88" s="2417"/>
      <c r="BJ88" s="2417"/>
      <c r="BK88" s="2417"/>
      <c r="BL88" s="2417"/>
      <c r="BM88" s="2418"/>
      <c r="BN88" s="39"/>
      <c r="BO88" s="38"/>
      <c r="BP88" s="1635" t="s">
        <v>928</v>
      </c>
      <c r="BQ88" s="1636"/>
      <c r="BR88" s="1636"/>
      <c r="BS88" s="1636"/>
      <c r="BT88" s="1636"/>
      <c r="BU88" s="1636"/>
      <c r="BV88" s="1637"/>
      <c r="BW88" s="2538" t="s">
        <v>731</v>
      </c>
      <c r="BX88" s="2539"/>
      <c r="BY88" s="2539"/>
      <c r="BZ88" s="2540"/>
      <c r="CA88" s="2538" t="s">
        <v>731</v>
      </c>
      <c r="CB88" s="2539"/>
      <c r="CC88" s="2539"/>
      <c r="CD88" s="2539"/>
      <c r="CE88" s="2540"/>
      <c r="CF88" s="2538" t="s">
        <v>731</v>
      </c>
      <c r="CG88" s="2539"/>
      <c r="CH88" s="2539"/>
      <c r="CI88" s="2540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438"/>
      <c r="Y89" s="1439"/>
      <c r="Z89" s="1439"/>
      <c r="AA89" s="1439"/>
      <c r="AB89" s="1439"/>
      <c r="AC89" s="1439"/>
      <c r="AD89" s="1440"/>
      <c r="AE89" s="2429"/>
      <c r="AF89" s="2430"/>
      <c r="AG89" s="2430"/>
      <c r="AH89" s="2431"/>
      <c r="AI89" s="2429"/>
      <c r="AJ89" s="2430"/>
      <c r="AK89" s="2430"/>
      <c r="AL89" s="2430"/>
      <c r="AM89" s="2431"/>
      <c r="AN89" s="2429"/>
      <c r="AO89" s="2430"/>
      <c r="AP89" s="2430"/>
      <c r="AQ89" s="2431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638"/>
      <c r="BQ89" s="1639"/>
      <c r="BR89" s="1639"/>
      <c r="BS89" s="1639"/>
      <c r="BT89" s="1639"/>
      <c r="BU89" s="1639"/>
      <c r="BV89" s="1640"/>
      <c r="BW89" s="2541"/>
      <c r="BX89" s="2542"/>
      <c r="BY89" s="2542"/>
      <c r="BZ89" s="2543"/>
      <c r="CA89" s="2541"/>
      <c r="CB89" s="2542"/>
      <c r="CC89" s="2542"/>
      <c r="CD89" s="2542"/>
      <c r="CE89" s="2543"/>
      <c r="CF89" s="2541"/>
      <c r="CG89" s="2542"/>
      <c r="CH89" s="2542"/>
      <c r="CI89" s="2543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410">
        <f ca="1">IF(DAYS360(I85,NOW())&gt;60,NOW(),I85)</f>
        <v>45321.308916666669</v>
      </c>
      <c r="M90" s="2435"/>
      <c r="N90" s="2435"/>
      <c r="O90" s="2435"/>
      <c r="P90" s="2435"/>
      <c r="Q90" s="2435"/>
      <c r="R90" s="2435"/>
      <c r="S90" s="2435"/>
      <c r="T90" s="2435"/>
      <c r="U90" s="2436"/>
      <c r="V90" s="39"/>
      <c r="W90" s="38"/>
      <c r="X90" s="1441"/>
      <c r="Y90" s="1442"/>
      <c r="Z90" s="1442"/>
      <c r="AA90" s="1442"/>
      <c r="AB90" s="1442"/>
      <c r="AC90" s="1442"/>
      <c r="AD90" s="1443"/>
      <c r="AE90" s="2432"/>
      <c r="AF90" s="2433"/>
      <c r="AG90" s="2433"/>
      <c r="AH90" s="2434"/>
      <c r="AI90" s="2432"/>
      <c r="AJ90" s="2433"/>
      <c r="AK90" s="2433"/>
      <c r="AL90" s="2433"/>
      <c r="AM90" s="2434"/>
      <c r="AN90" s="2432"/>
      <c r="AO90" s="2433"/>
      <c r="AP90" s="2433"/>
      <c r="AQ90" s="2434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410">
        <f ca="1">IF(DAYS360(BA185,NOW())&gt;60,NOW(),BA185)</f>
        <v>45321.308916666669</v>
      </c>
      <c r="BE90" s="2411"/>
      <c r="BF90" s="2411"/>
      <c r="BG90" s="2411"/>
      <c r="BH90" s="2411"/>
      <c r="BI90" s="2411"/>
      <c r="BJ90" s="2411"/>
      <c r="BK90" s="2411"/>
      <c r="BL90" s="2411"/>
      <c r="BM90" s="2412"/>
      <c r="BN90" s="39"/>
      <c r="BO90" s="38"/>
      <c r="BP90" s="1641"/>
      <c r="BQ90" s="1642"/>
      <c r="BR90" s="1642"/>
      <c r="BS90" s="1642"/>
      <c r="BT90" s="1642"/>
      <c r="BU90" s="1642"/>
      <c r="BV90" s="1643"/>
      <c r="BW90" s="2544"/>
      <c r="BX90" s="2545"/>
      <c r="BY90" s="2545"/>
      <c r="BZ90" s="2546"/>
      <c r="CA90" s="2544"/>
      <c r="CB90" s="2545"/>
      <c r="CC90" s="2545"/>
      <c r="CD90" s="2545"/>
      <c r="CE90" s="2546"/>
      <c r="CF90" s="2544"/>
      <c r="CG90" s="2545"/>
      <c r="CH90" s="2545"/>
      <c r="CI90" s="2546"/>
      <c r="CJ90" s="39"/>
    </row>
    <row r="91" spans="1:88" ht="4.5" customHeight="1">
      <c r="A91" s="38"/>
      <c r="B91" s="2459" t="s">
        <v>462</v>
      </c>
      <c r="C91" s="2459"/>
      <c r="D91" s="2459"/>
      <c r="E91" s="2459"/>
      <c r="F91" s="2459"/>
      <c r="G91" s="2459"/>
      <c r="H91" s="2459"/>
      <c r="I91" s="2459"/>
      <c r="J91" s="2459"/>
      <c r="K91" s="2459"/>
      <c r="L91" s="1255"/>
      <c r="M91" s="1103"/>
      <c r="N91" s="1103"/>
      <c r="O91" s="1103"/>
      <c r="P91" s="1103"/>
      <c r="Q91" s="1103"/>
      <c r="R91" s="1103"/>
      <c r="S91" s="1103"/>
      <c r="T91" s="1103"/>
      <c r="U91" s="1192"/>
      <c r="V91" s="39"/>
      <c r="W91" s="38"/>
      <c r="X91" s="1416" t="s">
        <v>463</v>
      </c>
      <c r="Y91" s="1417"/>
      <c r="Z91" s="1417"/>
      <c r="AA91" s="1418"/>
      <c r="AB91" s="1123">
        <f>INDEX('LŠZ P'!A$2:AN$998,A48,18)</f>
        <v>2020</v>
      </c>
      <c r="AC91" s="1125"/>
      <c r="AD91" s="1123" t="s">
        <v>464</v>
      </c>
      <c r="AE91" s="1125"/>
      <c r="AF91" s="1382" t="str">
        <f>INDEX('LŠZ P'!A$2:AN$998,A48,7)</f>
        <v>14026610SC</v>
      </c>
      <c r="AG91" s="1383"/>
      <c r="AH91" s="1383"/>
      <c r="AI91" s="1383"/>
      <c r="AJ91" s="1383"/>
      <c r="AK91" s="1383"/>
      <c r="AL91" s="1383"/>
      <c r="AM91" s="1384"/>
      <c r="AN91" s="1141" t="str">
        <f>INDEX('LŠZ P'!A$2:AN$998,A48,15)</f>
        <v>P</v>
      </c>
      <c r="AO91" s="1124"/>
      <c r="AP91" s="1124"/>
      <c r="AQ91" s="1125"/>
      <c r="AR91" s="39"/>
      <c r="AS91" s="38"/>
      <c r="AT91" s="2459" t="s">
        <v>462</v>
      </c>
      <c r="AU91" s="2459"/>
      <c r="AV91" s="2459"/>
      <c r="AW91" s="2459"/>
      <c r="AX91" s="2459"/>
      <c r="AY91" s="2459"/>
      <c r="AZ91" s="2459"/>
      <c r="BA91" s="2459"/>
      <c r="BB91" s="2459"/>
      <c r="BC91" s="2459"/>
      <c r="BD91" s="2413"/>
      <c r="BE91" s="2414"/>
      <c r="BF91" s="2414"/>
      <c r="BG91" s="2414"/>
      <c r="BH91" s="2414"/>
      <c r="BI91" s="2414"/>
      <c r="BJ91" s="2414"/>
      <c r="BK91" s="2414"/>
      <c r="BL91" s="2414"/>
      <c r="BM91" s="2415"/>
      <c r="BN91" s="39"/>
      <c r="BO91" s="38"/>
      <c r="BP91" s="2464" t="s">
        <v>463</v>
      </c>
      <c r="BQ91" s="2547"/>
      <c r="BR91" s="2547"/>
      <c r="BS91" s="2548"/>
      <c r="BT91" s="1996" t="str">
        <f>INDEX('LŠZ P'!A$2:AN$998,A48,40)</f>
        <v>para PLS platný do 7.5.2025</v>
      </c>
      <c r="BU91" s="1998"/>
      <c r="BV91" s="1996" t="s">
        <v>464</v>
      </c>
      <c r="BW91" s="1998"/>
      <c r="BX91" s="2555" t="str">
        <f>INDEX('LŠZ P'!A$2:AN$998,A48,8)</f>
        <v>130039</v>
      </c>
      <c r="BY91" s="2556"/>
      <c r="BZ91" s="2556"/>
      <c r="CA91" s="2556"/>
      <c r="CB91" s="2556"/>
      <c r="CC91" s="2556"/>
      <c r="CD91" s="2556"/>
      <c r="CE91" s="2557"/>
      <c r="CF91" s="2061" t="e">
        <f>INDEX('LŠZ P'!A$2:AN$998,A48,41)</f>
        <v>#REF!</v>
      </c>
      <c r="CG91" s="1997"/>
      <c r="CH91" s="1997"/>
      <c r="CI91" s="1998"/>
      <c r="CJ91" s="39"/>
    </row>
    <row r="92" spans="1:88" ht="4.5" customHeight="1">
      <c r="A92" s="38"/>
      <c r="B92" s="2459"/>
      <c r="C92" s="2459"/>
      <c r="D92" s="2459"/>
      <c r="E92" s="2459"/>
      <c r="F92" s="2459"/>
      <c r="G92" s="2459"/>
      <c r="H92" s="2459"/>
      <c r="I92" s="2459"/>
      <c r="J92" s="2459"/>
      <c r="K92" s="2459"/>
      <c r="L92" s="1255"/>
      <c r="M92" s="1103"/>
      <c r="N92" s="1103"/>
      <c r="O92" s="1103"/>
      <c r="P92" s="1103"/>
      <c r="Q92" s="1103"/>
      <c r="R92" s="1103"/>
      <c r="S92" s="1103"/>
      <c r="T92" s="1103"/>
      <c r="U92" s="1192"/>
      <c r="V92" s="39"/>
      <c r="W92" s="38"/>
      <c r="X92" s="1419"/>
      <c r="Y92" s="1420"/>
      <c r="Z92" s="1420"/>
      <c r="AA92" s="1421"/>
      <c r="AB92" s="1126"/>
      <c r="AC92" s="1128"/>
      <c r="AD92" s="1126"/>
      <c r="AE92" s="1128"/>
      <c r="AF92" s="1385"/>
      <c r="AG92" s="1386"/>
      <c r="AH92" s="1386"/>
      <c r="AI92" s="1386"/>
      <c r="AJ92" s="1386"/>
      <c r="AK92" s="1386"/>
      <c r="AL92" s="1386"/>
      <c r="AM92" s="1387"/>
      <c r="AN92" s="1126"/>
      <c r="AO92" s="1127"/>
      <c r="AP92" s="1127"/>
      <c r="AQ92" s="1128"/>
      <c r="AR92" s="39"/>
      <c r="AS92" s="38"/>
      <c r="AT92" s="2459"/>
      <c r="AU92" s="2459"/>
      <c r="AV92" s="2459"/>
      <c r="AW92" s="2459"/>
      <c r="AX92" s="2459"/>
      <c r="AY92" s="2459"/>
      <c r="AZ92" s="2459"/>
      <c r="BA92" s="2459"/>
      <c r="BB92" s="2459"/>
      <c r="BC92" s="2459"/>
      <c r="BD92" s="2413"/>
      <c r="BE92" s="2414"/>
      <c r="BF92" s="2414"/>
      <c r="BG92" s="2414"/>
      <c r="BH92" s="2414"/>
      <c r="BI92" s="2414"/>
      <c r="BJ92" s="2414"/>
      <c r="BK92" s="2414"/>
      <c r="BL92" s="2414"/>
      <c r="BM92" s="2415"/>
      <c r="BN92" s="39"/>
      <c r="BO92" s="38"/>
      <c r="BP92" s="2549"/>
      <c r="BQ92" s="2550"/>
      <c r="BR92" s="2550"/>
      <c r="BS92" s="2551"/>
      <c r="BT92" s="1999"/>
      <c r="BU92" s="2001"/>
      <c r="BV92" s="1999"/>
      <c r="BW92" s="2001"/>
      <c r="BX92" s="2558"/>
      <c r="BY92" s="2559"/>
      <c r="BZ92" s="2559"/>
      <c r="CA92" s="2559"/>
      <c r="CB92" s="2559"/>
      <c r="CC92" s="2559"/>
      <c r="CD92" s="2559"/>
      <c r="CE92" s="2560"/>
      <c r="CF92" s="1999"/>
      <c r="CG92" s="2000"/>
      <c r="CH92" s="2000"/>
      <c r="CI92" s="2001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437"/>
      <c r="M93" s="2438"/>
      <c r="N93" s="2438"/>
      <c r="O93" s="2438"/>
      <c r="P93" s="2438"/>
      <c r="Q93" s="2438"/>
      <c r="R93" s="2438"/>
      <c r="S93" s="2438"/>
      <c r="T93" s="2438"/>
      <c r="U93" s="2439"/>
      <c r="V93" s="39"/>
      <c r="W93" s="38"/>
      <c r="X93" s="1422"/>
      <c r="Y93" s="1423"/>
      <c r="Z93" s="1423"/>
      <c r="AA93" s="1424"/>
      <c r="AB93" s="1129"/>
      <c r="AC93" s="1131"/>
      <c r="AD93" s="1129"/>
      <c r="AE93" s="1131"/>
      <c r="AF93" s="1388"/>
      <c r="AG93" s="1389"/>
      <c r="AH93" s="1389"/>
      <c r="AI93" s="1389"/>
      <c r="AJ93" s="1389"/>
      <c r="AK93" s="1389"/>
      <c r="AL93" s="1389"/>
      <c r="AM93" s="1390"/>
      <c r="AN93" s="1129"/>
      <c r="AO93" s="1130"/>
      <c r="AP93" s="1130"/>
      <c r="AQ93" s="1131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416"/>
      <c r="BE93" s="2417"/>
      <c r="BF93" s="2417"/>
      <c r="BG93" s="2417"/>
      <c r="BH93" s="2417"/>
      <c r="BI93" s="2417"/>
      <c r="BJ93" s="2417"/>
      <c r="BK93" s="2417"/>
      <c r="BL93" s="2417"/>
      <c r="BM93" s="2418"/>
      <c r="BN93" s="39"/>
      <c r="BO93" s="38"/>
      <c r="BP93" s="2552"/>
      <c r="BQ93" s="2553"/>
      <c r="BR93" s="2553"/>
      <c r="BS93" s="2554"/>
      <c r="BT93" s="2002"/>
      <c r="BU93" s="2004"/>
      <c r="BV93" s="2002"/>
      <c r="BW93" s="2004"/>
      <c r="BX93" s="2561"/>
      <c r="BY93" s="2562"/>
      <c r="BZ93" s="2562"/>
      <c r="CA93" s="2562"/>
      <c r="CB93" s="2562"/>
      <c r="CC93" s="2562"/>
      <c r="CD93" s="2562"/>
      <c r="CE93" s="2563"/>
      <c r="CF93" s="2002"/>
      <c r="CG93" s="2003"/>
      <c r="CH93" s="2003"/>
      <c r="CI93" s="2004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54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448" t="str">
        <f>CONCATENATE("*",INDEX('LŠZ P'!A$2:AN$998,A95,17))</f>
        <v>*20689</v>
      </c>
      <c r="U95" s="2448"/>
      <c r="V95" s="244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448" t="str">
        <f>CONCATENATE("*",INDEX('LŠZ P'!A$2:AN$998,A95,17),"/P")</f>
        <v>*20689/P</v>
      </c>
      <c r="BM95" s="2448"/>
      <c r="BN95" s="244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450"/>
      <c r="U96" s="2450"/>
      <c r="V96" s="2451"/>
      <c r="W96" s="38"/>
      <c r="X96" s="1932" t="s">
        <v>746</v>
      </c>
      <c r="Y96" s="1932"/>
      <c r="Z96" s="1932"/>
      <c r="AA96" s="1932"/>
      <c r="AB96" s="1932"/>
      <c r="AC96" s="1932"/>
      <c r="AD96" s="1932"/>
      <c r="AE96" s="1932"/>
      <c r="AF96" s="1932"/>
      <c r="AG96" s="1932"/>
      <c r="AH96" s="1932"/>
      <c r="AI96" s="1932"/>
      <c r="AJ96" s="1932"/>
      <c r="AK96" s="1932"/>
      <c r="AL96" s="1932"/>
      <c r="AM96" s="1932"/>
      <c r="AN96" s="1932"/>
      <c r="AO96" s="1932"/>
      <c r="AP96" s="1932"/>
      <c r="AQ96" s="1932"/>
      <c r="AR96" s="39"/>
      <c r="AS96" s="36"/>
      <c r="BL96" s="2450"/>
      <c r="BM96" s="2450"/>
      <c r="BN96" s="2451"/>
      <c r="BO96" s="38"/>
      <c r="BP96" s="1932" t="s">
        <v>746</v>
      </c>
      <c r="BQ96" s="1932"/>
      <c r="BR96" s="1932"/>
      <c r="BS96" s="1932"/>
      <c r="BT96" s="1932"/>
      <c r="BU96" s="1932"/>
      <c r="BV96" s="1932"/>
      <c r="BW96" s="1932"/>
      <c r="BX96" s="1932"/>
      <c r="BY96" s="1932"/>
      <c r="BZ96" s="1932"/>
      <c r="CA96" s="1932"/>
      <c r="CB96" s="1932"/>
      <c r="CC96" s="1932"/>
      <c r="CD96" s="1932"/>
      <c r="CE96" s="1932"/>
      <c r="CF96" s="1932"/>
      <c r="CG96" s="1932"/>
      <c r="CH96" s="1932"/>
      <c r="CI96" s="1932"/>
      <c r="CJ96" s="39"/>
    </row>
    <row r="97" spans="1:88" ht="4.5" customHeight="1">
      <c r="A97" s="36"/>
      <c r="T97" s="2450"/>
      <c r="U97" s="2450"/>
      <c r="V97" s="2451"/>
      <c r="W97" s="38"/>
      <c r="X97" s="1932"/>
      <c r="Y97" s="1932"/>
      <c r="Z97" s="1932"/>
      <c r="AA97" s="1932"/>
      <c r="AB97" s="1932"/>
      <c r="AC97" s="1932"/>
      <c r="AD97" s="1932"/>
      <c r="AE97" s="1932"/>
      <c r="AF97" s="1932"/>
      <c r="AG97" s="1932"/>
      <c r="AH97" s="1932"/>
      <c r="AI97" s="1932"/>
      <c r="AJ97" s="1932"/>
      <c r="AK97" s="1932"/>
      <c r="AL97" s="1932"/>
      <c r="AM97" s="1932"/>
      <c r="AN97" s="1932"/>
      <c r="AO97" s="1932"/>
      <c r="AP97" s="1932"/>
      <c r="AQ97" s="1932"/>
      <c r="AR97" s="39"/>
      <c r="AS97" s="36"/>
      <c r="BL97" s="2450"/>
      <c r="BM97" s="2450"/>
      <c r="BN97" s="2451"/>
      <c r="BO97" s="38"/>
      <c r="BP97" s="1932"/>
      <c r="BQ97" s="1932"/>
      <c r="BR97" s="1932"/>
      <c r="BS97" s="1932"/>
      <c r="BT97" s="1932"/>
      <c r="BU97" s="1932"/>
      <c r="BV97" s="1932"/>
      <c r="BW97" s="1932"/>
      <c r="BX97" s="1932"/>
      <c r="BY97" s="1932"/>
      <c r="BZ97" s="1932"/>
      <c r="CA97" s="1932"/>
      <c r="CB97" s="1932"/>
      <c r="CC97" s="1932"/>
      <c r="CD97" s="1932"/>
      <c r="CE97" s="1932"/>
      <c r="CF97" s="1932"/>
      <c r="CG97" s="1932"/>
      <c r="CH97" s="1932"/>
      <c r="CI97" s="1932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1932"/>
      <c r="Y98" s="1932"/>
      <c r="Z98" s="1932"/>
      <c r="AA98" s="1932"/>
      <c r="AB98" s="1932"/>
      <c r="AC98" s="1932"/>
      <c r="AD98" s="1932"/>
      <c r="AE98" s="1932"/>
      <c r="AF98" s="1932"/>
      <c r="AG98" s="1932"/>
      <c r="AH98" s="1932"/>
      <c r="AI98" s="1932"/>
      <c r="AJ98" s="1932"/>
      <c r="AK98" s="1932"/>
      <c r="AL98" s="1932"/>
      <c r="AM98" s="1932"/>
      <c r="AN98" s="1932"/>
      <c r="AO98" s="1932"/>
      <c r="AP98" s="1932"/>
      <c r="AQ98" s="1932"/>
      <c r="AR98" s="39"/>
      <c r="AS98" s="36"/>
      <c r="BJ98" s="40"/>
      <c r="BK98" s="40"/>
      <c r="BL98" s="40"/>
      <c r="BM98" s="40"/>
      <c r="BN98" s="37"/>
      <c r="BO98" s="38"/>
      <c r="BP98" s="1932"/>
      <c r="BQ98" s="1932"/>
      <c r="BR98" s="1932"/>
      <c r="BS98" s="1932"/>
      <c r="BT98" s="1932"/>
      <c r="BU98" s="1932"/>
      <c r="BV98" s="1932"/>
      <c r="BW98" s="1932"/>
      <c r="BX98" s="1932"/>
      <c r="BY98" s="1932"/>
      <c r="BZ98" s="1932"/>
      <c r="CA98" s="1932"/>
      <c r="CB98" s="1932"/>
      <c r="CC98" s="1932"/>
      <c r="CD98" s="1932"/>
      <c r="CE98" s="1932"/>
      <c r="CF98" s="1932"/>
      <c r="CG98" s="1932"/>
      <c r="CH98" s="1932"/>
      <c r="CI98" s="1932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1932"/>
      <c r="Y99" s="1932"/>
      <c r="Z99" s="1932"/>
      <c r="AA99" s="1932"/>
      <c r="AB99" s="1932"/>
      <c r="AC99" s="1932"/>
      <c r="AD99" s="1932"/>
      <c r="AE99" s="1932"/>
      <c r="AF99" s="1932"/>
      <c r="AG99" s="1932"/>
      <c r="AH99" s="1932"/>
      <c r="AI99" s="1932"/>
      <c r="AJ99" s="1932"/>
      <c r="AK99" s="1932"/>
      <c r="AL99" s="1932"/>
      <c r="AM99" s="1932"/>
      <c r="AN99" s="1932"/>
      <c r="AO99" s="1932"/>
      <c r="AP99" s="1932"/>
      <c r="AQ99" s="1932"/>
      <c r="AR99" s="39"/>
      <c r="AS99" s="36"/>
      <c r="BJ99" s="40"/>
      <c r="BK99" s="40"/>
      <c r="BL99" s="40"/>
      <c r="BM99" s="40"/>
      <c r="BN99" s="37"/>
      <c r="BO99" s="38"/>
      <c r="BP99" s="1932"/>
      <c r="BQ99" s="1932"/>
      <c r="BR99" s="1932"/>
      <c r="BS99" s="1932"/>
      <c r="BT99" s="1932"/>
      <c r="BU99" s="1932"/>
      <c r="BV99" s="1932"/>
      <c r="BW99" s="1932"/>
      <c r="BX99" s="1932"/>
      <c r="BY99" s="1932"/>
      <c r="BZ99" s="1932"/>
      <c r="CA99" s="1932"/>
      <c r="CB99" s="1932"/>
      <c r="CC99" s="1932"/>
      <c r="CD99" s="1932"/>
      <c r="CE99" s="1932"/>
      <c r="CF99" s="1932"/>
      <c r="CG99" s="1932"/>
      <c r="CH99" s="1932"/>
      <c r="CI99" s="1932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1932"/>
      <c r="Y100" s="1932"/>
      <c r="Z100" s="1932"/>
      <c r="AA100" s="1932"/>
      <c r="AB100" s="1932"/>
      <c r="AC100" s="1932"/>
      <c r="AD100" s="1932"/>
      <c r="AE100" s="1932"/>
      <c r="AF100" s="1932"/>
      <c r="AG100" s="1932"/>
      <c r="AH100" s="1932"/>
      <c r="AI100" s="1932"/>
      <c r="AJ100" s="1932"/>
      <c r="AK100" s="1932"/>
      <c r="AL100" s="1932"/>
      <c r="AM100" s="1932"/>
      <c r="AN100" s="1932"/>
      <c r="AO100" s="1932"/>
      <c r="AP100" s="1932"/>
      <c r="AQ100" s="1932"/>
      <c r="AR100" s="39"/>
      <c r="AS100" s="36"/>
      <c r="BJ100" s="40"/>
      <c r="BK100" s="40"/>
      <c r="BL100" s="40"/>
      <c r="BM100" s="40"/>
      <c r="BN100" s="37"/>
      <c r="BO100" s="38"/>
      <c r="BP100" s="1932"/>
      <c r="BQ100" s="1932"/>
      <c r="BR100" s="1932"/>
      <c r="BS100" s="1932"/>
      <c r="BT100" s="1932"/>
      <c r="BU100" s="1932"/>
      <c r="BV100" s="1932"/>
      <c r="BW100" s="1932"/>
      <c r="BX100" s="1932"/>
      <c r="BY100" s="1932"/>
      <c r="BZ100" s="1932"/>
      <c r="CA100" s="1932"/>
      <c r="CB100" s="1932"/>
      <c r="CC100" s="1932"/>
      <c r="CD100" s="1932"/>
      <c r="CE100" s="1932"/>
      <c r="CF100" s="1932"/>
      <c r="CG100" s="1932"/>
      <c r="CH100" s="1932"/>
      <c r="CI100" s="1932"/>
      <c r="CJ100" s="39"/>
    </row>
    <row r="101" spans="1:88" ht="4.5" customHeight="1">
      <c r="A101" s="36"/>
      <c r="B101" s="2490" t="s">
        <v>1383</v>
      </c>
      <c r="C101" s="2529"/>
      <c r="D101" s="2529"/>
      <c r="E101" s="2529"/>
      <c r="F101" s="2529"/>
      <c r="G101" s="2529"/>
      <c r="H101" s="2529"/>
      <c r="I101" s="2529"/>
      <c r="J101" s="2529"/>
      <c r="K101" s="2529"/>
      <c r="L101" s="2529"/>
      <c r="M101" s="2529"/>
      <c r="N101" s="2529"/>
      <c r="O101" s="2529"/>
      <c r="P101" s="2529"/>
      <c r="Q101" s="2529"/>
      <c r="R101" s="2529"/>
      <c r="S101" s="2529"/>
      <c r="T101" s="2529"/>
      <c r="U101" s="2529"/>
      <c r="V101" s="37"/>
      <c r="W101" s="38"/>
      <c r="X101" s="1932"/>
      <c r="Y101" s="1932"/>
      <c r="Z101" s="1932"/>
      <c r="AA101" s="1932"/>
      <c r="AB101" s="1932"/>
      <c r="AC101" s="1932"/>
      <c r="AD101" s="1932"/>
      <c r="AE101" s="1932"/>
      <c r="AF101" s="1932"/>
      <c r="AG101" s="1932"/>
      <c r="AH101" s="1932"/>
      <c r="AI101" s="1932"/>
      <c r="AJ101" s="1932"/>
      <c r="AK101" s="1932"/>
      <c r="AL101" s="1932"/>
      <c r="AM101" s="1932"/>
      <c r="AN101" s="1932"/>
      <c r="AO101" s="1932"/>
      <c r="AP101" s="1932"/>
      <c r="AQ101" s="1932"/>
      <c r="AR101" s="39"/>
      <c r="AS101" s="36"/>
      <c r="AT101" s="2490" t="s">
        <v>1383</v>
      </c>
      <c r="AU101" s="2529"/>
      <c r="AV101" s="2529"/>
      <c r="AW101" s="2529"/>
      <c r="AX101" s="2529"/>
      <c r="AY101" s="2529"/>
      <c r="AZ101" s="2529"/>
      <c r="BA101" s="2529"/>
      <c r="BB101" s="2529"/>
      <c r="BC101" s="2529"/>
      <c r="BD101" s="2529"/>
      <c r="BE101" s="2529"/>
      <c r="BF101" s="2529"/>
      <c r="BG101" s="2529"/>
      <c r="BH101" s="2529"/>
      <c r="BI101" s="2529"/>
      <c r="BJ101" s="2529"/>
      <c r="BK101" s="2529"/>
      <c r="BL101" s="2529"/>
      <c r="BM101" s="2529"/>
      <c r="BN101" s="37"/>
      <c r="BO101" s="38"/>
      <c r="BP101" s="1932"/>
      <c r="BQ101" s="1932"/>
      <c r="BR101" s="1932"/>
      <c r="BS101" s="1932"/>
      <c r="BT101" s="1932"/>
      <c r="BU101" s="1932"/>
      <c r="BV101" s="1932"/>
      <c r="BW101" s="1932"/>
      <c r="BX101" s="1932"/>
      <c r="BY101" s="1932"/>
      <c r="BZ101" s="1932"/>
      <c r="CA101" s="1932"/>
      <c r="CB101" s="1932"/>
      <c r="CC101" s="1932"/>
      <c r="CD101" s="1932"/>
      <c r="CE101" s="1932"/>
      <c r="CF101" s="1932"/>
      <c r="CG101" s="1932"/>
      <c r="CH101" s="1932"/>
      <c r="CI101" s="1932"/>
      <c r="CJ101" s="39"/>
    </row>
    <row r="102" spans="1:88" ht="4.5" customHeight="1">
      <c r="A102" s="36"/>
      <c r="B102" s="2529"/>
      <c r="C102" s="2529"/>
      <c r="D102" s="2529"/>
      <c r="E102" s="2529"/>
      <c r="F102" s="2529"/>
      <c r="G102" s="2529"/>
      <c r="H102" s="2529"/>
      <c r="I102" s="2529"/>
      <c r="J102" s="2529"/>
      <c r="K102" s="2529"/>
      <c r="L102" s="2529"/>
      <c r="M102" s="2529"/>
      <c r="N102" s="2529"/>
      <c r="O102" s="2529"/>
      <c r="P102" s="2529"/>
      <c r="Q102" s="2529"/>
      <c r="R102" s="2529"/>
      <c r="S102" s="2529"/>
      <c r="T102" s="2529"/>
      <c r="U102" s="2529"/>
      <c r="V102" s="37"/>
      <c r="W102" s="38"/>
      <c r="X102" s="1932"/>
      <c r="Y102" s="1932"/>
      <c r="Z102" s="1932"/>
      <c r="AA102" s="1932"/>
      <c r="AB102" s="1932"/>
      <c r="AC102" s="1932"/>
      <c r="AD102" s="1932"/>
      <c r="AE102" s="1932"/>
      <c r="AF102" s="1932"/>
      <c r="AG102" s="1932"/>
      <c r="AH102" s="1932"/>
      <c r="AI102" s="1932"/>
      <c r="AJ102" s="1932"/>
      <c r="AK102" s="1932"/>
      <c r="AL102" s="1932"/>
      <c r="AM102" s="1932"/>
      <c r="AN102" s="1932"/>
      <c r="AO102" s="1932"/>
      <c r="AP102" s="1932"/>
      <c r="AQ102" s="1932"/>
      <c r="AR102" s="39"/>
      <c r="AS102" s="36"/>
      <c r="AT102" s="2529"/>
      <c r="AU102" s="2529"/>
      <c r="AV102" s="2529"/>
      <c r="AW102" s="2529"/>
      <c r="AX102" s="2529"/>
      <c r="AY102" s="2529"/>
      <c r="AZ102" s="2529"/>
      <c r="BA102" s="2529"/>
      <c r="BB102" s="2529"/>
      <c r="BC102" s="2529"/>
      <c r="BD102" s="2529"/>
      <c r="BE102" s="2529"/>
      <c r="BF102" s="2529"/>
      <c r="BG102" s="2529"/>
      <c r="BH102" s="2529"/>
      <c r="BI102" s="2529"/>
      <c r="BJ102" s="2529"/>
      <c r="BK102" s="2529"/>
      <c r="BL102" s="2529"/>
      <c r="BM102" s="2529"/>
      <c r="BN102" s="37"/>
      <c r="BO102" s="38"/>
      <c r="BP102" s="1932"/>
      <c r="BQ102" s="1932"/>
      <c r="BR102" s="1932"/>
      <c r="BS102" s="1932"/>
      <c r="BT102" s="1932"/>
      <c r="BU102" s="1932"/>
      <c r="BV102" s="1932"/>
      <c r="BW102" s="1932"/>
      <c r="BX102" s="1932"/>
      <c r="BY102" s="1932"/>
      <c r="BZ102" s="1932"/>
      <c r="CA102" s="1932"/>
      <c r="CB102" s="1932"/>
      <c r="CC102" s="1932"/>
      <c r="CD102" s="1932"/>
      <c r="CE102" s="1932"/>
      <c r="CF102" s="1932"/>
      <c r="CG102" s="1932"/>
      <c r="CH102" s="1932"/>
      <c r="CI102" s="1932"/>
      <c r="CJ102" s="39"/>
    </row>
    <row r="103" spans="1:88" ht="4.5" customHeight="1">
      <c r="A103" s="36"/>
      <c r="B103" s="2490" t="s">
        <v>1179</v>
      </c>
      <c r="C103" s="2490"/>
      <c r="D103" s="2490"/>
      <c r="E103" s="2490"/>
      <c r="F103" s="2490"/>
      <c r="G103" s="2490"/>
      <c r="H103" s="2490"/>
      <c r="I103" s="2490"/>
      <c r="J103" s="2490"/>
      <c r="K103" s="2490"/>
      <c r="L103" s="2490"/>
      <c r="M103" s="2490"/>
      <c r="N103" s="2490"/>
      <c r="O103" s="2490"/>
      <c r="P103" s="2490"/>
      <c r="Q103" s="2490"/>
      <c r="R103" s="2490"/>
      <c r="S103" s="2490"/>
      <c r="T103" s="2490"/>
      <c r="U103" s="2490"/>
      <c r="V103" s="37"/>
      <c r="W103" s="38"/>
      <c r="X103" s="1932"/>
      <c r="Y103" s="1932"/>
      <c r="Z103" s="1932"/>
      <c r="AA103" s="1932"/>
      <c r="AB103" s="1932"/>
      <c r="AC103" s="1932"/>
      <c r="AD103" s="1932"/>
      <c r="AE103" s="1932"/>
      <c r="AF103" s="1932"/>
      <c r="AG103" s="1932"/>
      <c r="AH103" s="1932"/>
      <c r="AI103" s="1932"/>
      <c r="AJ103" s="1932"/>
      <c r="AK103" s="1932"/>
      <c r="AL103" s="1932"/>
      <c r="AM103" s="1932"/>
      <c r="AN103" s="1932"/>
      <c r="AO103" s="1932"/>
      <c r="AP103" s="1932"/>
      <c r="AQ103" s="1932"/>
      <c r="AR103" s="39"/>
      <c r="AS103" s="36"/>
      <c r="AT103" s="2490" t="s">
        <v>1179</v>
      </c>
      <c r="AU103" s="2490"/>
      <c r="AV103" s="2490"/>
      <c r="AW103" s="2490"/>
      <c r="AX103" s="2490"/>
      <c r="AY103" s="2490"/>
      <c r="AZ103" s="2490"/>
      <c r="BA103" s="2490"/>
      <c r="BB103" s="2490"/>
      <c r="BC103" s="2490"/>
      <c r="BD103" s="2490"/>
      <c r="BE103" s="2490"/>
      <c r="BF103" s="2490"/>
      <c r="BG103" s="2490"/>
      <c r="BH103" s="2490"/>
      <c r="BI103" s="2490"/>
      <c r="BJ103" s="2490"/>
      <c r="BK103" s="2490"/>
      <c r="BL103" s="2490"/>
      <c r="BM103" s="2490"/>
      <c r="BN103" s="37"/>
      <c r="BO103" s="38"/>
      <c r="BP103" s="1932"/>
      <c r="BQ103" s="1932"/>
      <c r="BR103" s="1932"/>
      <c r="BS103" s="1932"/>
      <c r="BT103" s="1932"/>
      <c r="BU103" s="1932"/>
      <c r="BV103" s="1932"/>
      <c r="BW103" s="1932"/>
      <c r="BX103" s="1932"/>
      <c r="BY103" s="1932"/>
      <c r="BZ103" s="1932"/>
      <c r="CA103" s="1932"/>
      <c r="CB103" s="1932"/>
      <c r="CC103" s="1932"/>
      <c r="CD103" s="1932"/>
      <c r="CE103" s="1932"/>
      <c r="CF103" s="1932"/>
      <c r="CG103" s="1932"/>
      <c r="CH103" s="1932"/>
      <c r="CI103" s="1932"/>
      <c r="CJ103" s="39"/>
    </row>
    <row r="104" spans="1:88" ht="4.5" customHeight="1">
      <c r="A104" s="36"/>
      <c r="B104" s="2490"/>
      <c r="C104" s="2490"/>
      <c r="D104" s="2490"/>
      <c r="E104" s="2490"/>
      <c r="F104" s="2490"/>
      <c r="G104" s="2490"/>
      <c r="H104" s="2490"/>
      <c r="I104" s="2490"/>
      <c r="J104" s="2490"/>
      <c r="K104" s="2490"/>
      <c r="L104" s="2490"/>
      <c r="M104" s="2490"/>
      <c r="N104" s="2490"/>
      <c r="O104" s="2490"/>
      <c r="P104" s="2490"/>
      <c r="Q104" s="2490"/>
      <c r="R104" s="2490"/>
      <c r="S104" s="2490"/>
      <c r="T104" s="2490"/>
      <c r="U104" s="249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90"/>
      <c r="AU104" s="2490"/>
      <c r="AV104" s="2490"/>
      <c r="AW104" s="2490"/>
      <c r="AX104" s="2490"/>
      <c r="AY104" s="2490"/>
      <c r="AZ104" s="2490"/>
      <c r="BA104" s="2490"/>
      <c r="BB104" s="2490"/>
      <c r="BC104" s="2490"/>
      <c r="BD104" s="2490"/>
      <c r="BE104" s="2490"/>
      <c r="BF104" s="2490"/>
      <c r="BG104" s="2490"/>
      <c r="BH104" s="2490"/>
      <c r="BI104" s="2490"/>
      <c r="BJ104" s="2490"/>
      <c r="BK104" s="2490"/>
      <c r="BL104" s="2490"/>
      <c r="BM104" s="249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530" t="s">
        <v>283</v>
      </c>
      <c r="C105" s="2530"/>
      <c r="D105" s="2530"/>
      <c r="E105" s="2530"/>
      <c r="F105" s="2530"/>
      <c r="G105" s="2530"/>
      <c r="H105" s="2530"/>
      <c r="I105" s="2530"/>
      <c r="J105" s="2530"/>
      <c r="K105" s="2530"/>
      <c r="L105" s="2530"/>
      <c r="M105" s="2530"/>
      <c r="N105" s="2530"/>
      <c r="O105" s="2530"/>
      <c r="P105" s="2530"/>
      <c r="Q105" s="2530"/>
      <c r="R105" s="2530"/>
      <c r="S105" s="2530"/>
      <c r="T105" s="2530"/>
      <c r="U105" s="2530"/>
      <c r="V105" s="37"/>
      <c r="W105" s="38"/>
      <c r="X105" s="2459" t="s">
        <v>680</v>
      </c>
      <c r="Y105" s="2459"/>
      <c r="Z105" s="2459"/>
      <c r="AA105" s="2459"/>
      <c r="AB105" s="2459"/>
      <c r="AC105" s="2459"/>
      <c r="AD105" s="2459"/>
      <c r="AE105" s="2459"/>
      <c r="AF105" s="2459"/>
      <c r="AG105" s="2459"/>
      <c r="AH105" s="2460"/>
      <c r="AI105" s="2377" t="str">
        <f>I117</f>
        <v>OM-P188</v>
      </c>
      <c r="AJ105" s="2378"/>
      <c r="AK105" s="2378"/>
      <c r="AL105" s="2378"/>
      <c r="AM105" s="2378"/>
      <c r="AN105" s="2378"/>
      <c r="AO105" s="2378"/>
      <c r="AP105" s="2378"/>
      <c r="AQ105" s="2379"/>
      <c r="AR105" s="39"/>
      <c r="AS105" s="36"/>
      <c r="AT105" s="2530" t="s">
        <v>283</v>
      </c>
      <c r="AU105" s="2530"/>
      <c r="AV105" s="2530"/>
      <c r="AW105" s="2530"/>
      <c r="AX105" s="2530"/>
      <c r="AY105" s="2530"/>
      <c r="AZ105" s="2530"/>
      <c r="BA105" s="2530"/>
      <c r="BB105" s="2530"/>
      <c r="BC105" s="2530"/>
      <c r="BD105" s="2530"/>
      <c r="BE105" s="2530"/>
      <c r="BF105" s="2530"/>
      <c r="BG105" s="2530"/>
      <c r="BH105" s="2530"/>
      <c r="BI105" s="2530"/>
      <c r="BJ105" s="2530"/>
      <c r="BK105" s="2530"/>
      <c r="BL105" s="2530"/>
      <c r="BM105" s="2530"/>
      <c r="BN105" s="37"/>
      <c r="BO105" s="38"/>
      <c r="BP105" s="2459" t="s">
        <v>680</v>
      </c>
      <c r="BQ105" s="2459"/>
      <c r="BR105" s="2459"/>
      <c r="BS105" s="2459"/>
      <c r="BT105" s="2459"/>
      <c r="BU105" s="2459"/>
      <c r="BV105" s="2459"/>
      <c r="BW105" s="2459"/>
      <c r="BX105" s="2459"/>
      <c r="BY105" s="2459"/>
      <c r="BZ105" s="2460"/>
      <c r="CA105" s="2377">
        <f>BA117</f>
        <v>0</v>
      </c>
      <c r="CB105" s="2378"/>
      <c r="CC105" s="2378"/>
      <c r="CD105" s="2378"/>
      <c r="CE105" s="2378"/>
      <c r="CF105" s="2378"/>
      <c r="CG105" s="2378"/>
      <c r="CH105" s="2378"/>
      <c r="CI105" s="2379"/>
      <c r="CJ105" s="39"/>
    </row>
    <row r="106" spans="1:88" ht="4.5" customHeight="1">
      <c r="A106" s="36"/>
      <c r="B106" s="2530"/>
      <c r="C106" s="2530"/>
      <c r="D106" s="2530"/>
      <c r="E106" s="2530"/>
      <c r="F106" s="2530"/>
      <c r="G106" s="2530"/>
      <c r="H106" s="2530"/>
      <c r="I106" s="2530"/>
      <c r="J106" s="2530"/>
      <c r="K106" s="2530"/>
      <c r="L106" s="2530"/>
      <c r="M106" s="2530"/>
      <c r="N106" s="2530"/>
      <c r="O106" s="2530"/>
      <c r="P106" s="2530"/>
      <c r="Q106" s="2530"/>
      <c r="R106" s="2530"/>
      <c r="S106" s="2530"/>
      <c r="T106" s="2530"/>
      <c r="U106" s="2530"/>
      <c r="V106" s="37"/>
      <c r="W106" s="38"/>
      <c r="X106" s="2459"/>
      <c r="Y106" s="2459"/>
      <c r="Z106" s="2459"/>
      <c r="AA106" s="2459"/>
      <c r="AB106" s="2459"/>
      <c r="AC106" s="2459"/>
      <c r="AD106" s="2459"/>
      <c r="AE106" s="2459"/>
      <c r="AF106" s="2459"/>
      <c r="AG106" s="2459"/>
      <c r="AH106" s="2460"/>
      <c r="AI106" s="2380"/>
      <c r="AJ106" s="2381"/>
      <c r="AK106" s="2381"/>
      <c r="AL106" s="2381"/>
      <c r="AM106" s="2381"/>
      <c r="AN106" s="2381"/>
      <c r="AO106" s="2381"/>
      <c r="AP106" s="2381"/>
      <c r="AQ106" s="2382"/>
      <c r="AR106" s="39"/>
      <c r="AS106" s="36"/>
      <c r="AT106" s="2530"/>
      <c r="AU106" s="2530"/>
      <c r="AV106" s="2530"/>
      <c r="AW106" s="2530"/>
      <c r="AX106" s="2530"/>
      <c r="AY106" s="2530"/>
      <c r="AZ106" s="2530"/>
      <c r="BA106" s="2530"/>
      <c r="BB106" s="2530"/>
      <c r="BC106" s="2530"/>
      <c r="BD106" s="2530"/>
      <c r="BE106" s="2530"/>
      <c r="BF106" s="2530"/>
      <c r="BG106" s="2530"/>
      <c r="BH106" s="2530"/>
      <c r="BI106" s="2530"/>
      <c r="BJ106" s="2530"/>
      <c r="BK106" s="2530"/>
      <c r="BL106" s="2530"/>
      <c r="BM106" s="2530"/>
      <c r="BN106" s="37"/>
      <c r="BO106" s="38"/>
      <c r="BP106" s="2459"/>
      <c r="BQ106" s="2459"/>
      <c r="BR106" s="2459"/>
      <c r="BS106" s="2459"/>
      <c r="BT106" s="2459"/>
      <c r="BU106" s="2459"/>
      <c r="BV106" s="2459"/>
      <c r="BW106" s="2459"/>
      <c r="BX106" s="2459"/>
      <c r="BY106" s="2459"/>
      <c r="BZ106" s="2460"/>
      <c r="CA106" s="2380"/>
      <c r="CB106" s="2381"/>
      <c r="CC106" s="2381"/>
      <c r="CD106" s="2381"/>
      <c r="CE106" s="2381"/>
      <c r="CF106" s="2381"/>
      <c r="CG106" s="2381"/>
      <c r="CH106" s="2381"/>
      <c r="CI106" s="2382"/>
      <c r="CJ106" s="39"/>
    </row>
    <row r="107" spans="1:88" ht="4.5" customHeight="1">
      <c r="A107" s="36"/>
      <c r="B107" s="2530" t="s">
        <v>408</v>
      </c>
      <c r="C107" s="2530"/>
      <c r="D107" s="2530"/>
      <c r="E107" s="2530"/>
      <c r="F107" s="2530"/>
      <c r="G107" s="2530"/>
      <c r="H107" s="2530"/>
      <c r="I107" s="2530"/>
      <c r="J107" s="2530"/>
      <c r="K107" s="2530"/>
      <c r="L107" s="2530"/>
      <c r="M107" s="2530"/>
      <c r="N107" s="2530"/>
      <c r="O107" s="2530"/>
      <c r="P107" s="2530"/>
      <c r="Q107" s="2530"/>
      <c r="R107" s="2530"/>
      <c r="S107" s="2530"/>
      <c r="T107" s="2530"/>
      <c r="U107" s="2530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83"/>
      <c r="AJ107" s="2384"/>
      <c r="AK107" s="2384"/>
      <c r="AL107" s="2384"/>
      <c r="AM107" s="2384"/>
      <c r="AN107" s="2384"/>
      <c r="AO107" s="2384"/>
      <c r="AP107" s="2384"/>
      <c r="AQ107" s="2385"/>
      <c r="AR107" s="39"/>
      <c r="AS107" s="36"/>
      <c r="AT107" s="2530" t="s">
        <v>408</v>
      </c>
      <c r="AU107" s="2530"/>
      <c r="AV107" s="2530"/>
      <c r="AW107" s="2530"/>
      <c r="AX107" s="2530"/>
      <c r="AY107" s="2530"/>
      <c r="AZ107" s="2530"/>
      <c r="BA107" s="2530"/>
      <c r="BB107" s="2530"/>
      <c r="BC107" s="2530"/>
      <c r="BD107" s="2530"/>
      <c r="BE107" s="2530"/>
      <c r="BF107" s="2530"/>
      <c r="BG107" s="2530"/>
      <c r="BH107" s="2530"/>
      <c r="BI107" s="2530"/>
      <c r="BJ107" s="2530"/>
      <c r="BK107" s="2530"/>
      <c r="BL107" s="2530"/>
      <c r="BM107" s="2530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83"/>
      <c r="CB107" s="2384"/>
      <c r="CC107" s="2384"/>
      <c r="CD107" s="2384"/>
      <c r="CE107" s="2384"/>
      <c r="CF107" s="2384"/>
      <c r="CG107" s="2384"/>
      <c r="CH107" s="2384"/>
      <c r="CI107" s="2385"/>
      <c r="CJ107" s="39"/>
    </row>
    <row r="108" spans="1:88" ht="4.5" customHeight="1">
      <c r="A108" s="36"/>
      <c r="B108" s="2530"/>
      <c r="C108" s="2530"/>
      <c r="D108" s="2530"/>
      <c r="E108" s="2530"/>
      <c r="F108" s="2530"/>
      <c r="G108" s="2530"/>
      <c r="H108" s="2530"/>
      <c r="I108" s="2530"/>
      <c r="J108" s="2530"/>
      <c r="K108" s="2530"/>
      <c r="L108" s="2530"/>
      <c r="M108" s="2530"/>
      <c r="N108" s="2530"/>
      <c r="O108" s="2530"/>
      <c r="P108" s="2530"/>
      <c r="Q108" s="2530"/>
      <c r="R108" s="2530"/>
      <c r="S108" s="2530"/>
      <c r="T108" s="2530"/>
      <c r="U108" s="2530"/>
      <c r="V108" s="37"/>
      <c r="W108" s="38"/>
      <c r="X108" s="2000" t="s">
        <v>1650</v>
      </c>
      <c r="Y108" s="2001"/>
      <c r="Z108" s="2368">
        <f>INDEX('LŠZ P'!A$2:AN$998,A95,14)</f>
        <v>45245</v>
      </c>
      <c r="AA108" s="2369"/>
      <c r="AB108" s="2369"/>
      <c r="AC108" s="2369"/>
      <c r="AD108" s="2370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530"/>
      <c r="AU108" s="2530"/>
      <c r="AV108" s="2530"/>
      <c r="AW108" s="2530"/>
      <c r="AX108" s="2530"/>
      <c r="AY108" s="2530"/>
      <c r="AZ108" s="2530"/>
      <c r="BA108" s="2530"/>
      <c r="BB108" s="2530"/>
      <c r="BC108" s="2530"/>
      <c r="BD108" s="2530"/>
      <c r="BE108" s="2530"/>
      <c r="BF108" s="2530"/>
      <c r="BG108" s="2530"/>
      <c r="BH108" s="2530"/>
      <c r="BI108" s="2530"/>
      <c r="BJ108" s="2530"/>
      <c r="BK108" s="2530"/>
      <c r="BL108" s="2530"/>
      <c r="BM108" s="2530"/>
      <c r="BN108" s="37"/>
      <c r="BO108" s="38"/>
      <c r="BP108" s="2000" t="s">
        <v>1650</v>
      </c>
      <c r="BQ108" s="2001"/>
      <c r="BR108" s="2368">
        <f>INDEX('LŠZ P'!A$2:AN$998,A95,14)</f>
        <v>45245</v>
      </c>
      <c r="BS108" s="2369"/>
      <c r="BT108" s="2369"/>
      <c r="BU108" s="2369"/>
      <c r="BV108" s="2370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2000"/>
      <c r="Y109" s="2001"/>
      <c r="Z109" s="2371"/>
      <c r="AA109" s="2372"/>
      <c r="AB109" s="2372"/>
      <c r="AC109" s="2372"/>
      <c r="AD109" s="2373"/>
      <c r="AE109" s="41"/>
      <c r="AF109" s="41"/>
      <c r="AG109" s="41"/>
      <c r="AH109" s="2401">
        <f>INDEX('LŠZ P'!A$2:AN$998,A95,27)</f>
        <v>5.8</v>
      </c>
      <c r="AI109" s="2402"/>
      <c r="AJ109" s="2402"/>
      <c r="AK109" s="2402"/>
      <c r="AL109" s="2402"/>
      <c r="AM109" s="2402"/>
      <c r="AN109" s="2402"/>
      <c r="AO109" s="2402"/>
      <c r="AP109" s="2402"/>
      <c r="AQ109" s="2403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2000"/>
      <c r="BQ109" s="2001"/>
      <c r="BR109" s="2371"/>
      <c r="BS109" s="2372"/>
      <c r="BT109" s="2372"/>
      <c r="BU109" s="2372"/>
      <c r="BV109" s="2373"/>
      <c r="BW109" s="41"/>
      <c r="BX109" s="41"/>
      <c r="BY109" s="41"/>
      <c r="BZ109" s="2401">
        <f>INDEX('LŠZ P'!A$2:AN$998,A95,27)</f>
        <v>5.8</v>
      </c>
      <c r="CA109" s="2402"/>
      <c r="CB109" s="2402"/>
      <c r="CC109" s="2402"/>
      <c r="CD109" s="2402"/>
      <c r="CE109" s="2402"/>
      <c r="CF109" s="2402"/>
      <c r="CG109" s="2402"/>
      <c r="CH109" s="2402"/>
      <c r="CI109" s="2403"/>
      <c r="CJ109" s="39"/>
    </row>
    <row r="110" spans="1:88" ht="4.5" customHeight="1">
      <c r="A110" s="38"/>
      <c r="B110" s="2522" t="s">
        <v>1651</v>
      </c>
      <c r="C110" s="2522"/>
      <c r="D110" s="2522"/>
      <c r="E110" s="2522"/>
      <c r="F110" s="2523" t="s">
        <v>1233</v>
      </c>
      <c r="G110" s="2524"/>
      <c r="H110" s="2524"/>
      <c r="I110" s="2524"/>
      <c r="J110" s="2524"/>
      <c r="K110" s="2524"/>
      <c r="L110" s="2524"/>
      <c r="M110" s="2524"/>
      <c r="N110" s="2524"/>
      <c r="O110" s="2524"/>
      <c r="P110" s="2524"/>
      <c r="Q110" s="2524"/>
      <c r="R110" s="2524"/>
      <c r="S110" s="2524"/>
      <c r="T110" s="2524"/>
      <c r="U110" s="2525"/>
      <c r="V110" s="39"/>
      <c r="W110" s="38"/>
      <c r="X110" s="2000"/>
      <c r="Y110" s="2001"/>
      <c r="Z110" s="2371"/>
      <c r="AA110" s="2372"/>
      <c r="AB110" s="2372"/>
      <c r="AC110" s="2372"/>
      <c r="AD110" s="2373"/>
      <c r="AE110" s="2490" t="s">
        <v>647</v>
      </c>
      <c r="AF110" s="2490"/>
      <c r="AG110" s="2490"/>
      <c r="AH110" s="2404"/>
      <c r="AI110" s="2405"/>
      <c r="AJ110" s="2405"/>
      <c r="AK110" s="2405"/>
      <c r="AL110" s="2405"/>
      <c r="AM110" s="2405"/>
      <c r="AN110" s="2405"/>
      <c r="AO110" s="2405"/>
      <c r="AP110" s="2405"/>
      <c r="AQ110" s="2406"/>
      <c r="AR110" s="39"/>
      <c r="AS110" s="38"/>
      <c r="AT110" s="2522" t="s">
        <v>1651</v>
      </c>
      <c r="AU110" s="2522"/>
      <c r="AV110" s="2522"/>
      <c r="AW110" s="2522"/>
      <c r="AX110" s="2523" t="s">
        <v>698</v>
      </c>
      <c r="AY110" s="2524"/>
      <c r="AZ110" s="2524"/>
      <c r="BA110" s="2524"/>
      <c r="BB110" s="2524"/>
      <c r="BC110" s="2524"/>
      <c r="BD110" s="2524"/>
      <c r="BE110" s="2524"/>
      <c r="BF110" s="2524"/>
      <c r="BG110" s="2524"/>
      <c r="BH110" s="2524"/>
      <c r="BI110" s="2524"/>
      <c r="BJ110" s="2524"/>
      <c r="BK110" s="2524"/>
      <c r="BL110" s="2524"/>
      <c r="BM110" s="2525"/>
      <c r="BN110" s="39"/>
      <c r="BO110" s="38"/>
      <c r="BP110" s="2000"/>
      <c r="BQ110" s="2001"/>
      <c r="BR110" s="2371"/>
      <c r="BS110" s="2372"/>
      <c r="BT110" s="2372"/>
      <c r="BU110" s="2372"/>
      <c r="BV110" s="2373"/>
      <c r="BW110" s="2490" t="s">
        <v>647</v>
      </c>
      <c r="BX110" s="2490"/>
      <c r="BY110" s="2490"/>
      <c r="BZ110" s="2404"/>
      <c r="CA110" s="2405"/>
      <c r="CB110" s="2405"/>
      <c r="CC110" s="2405"/>
      <c r="CD110" s="2405"/>
      <c r="CE110" s="2405"/>
      <c r="CF110" s="2405"/>
      <c r="CG110" s="2405"/>
      <c r="CH110" s="2405"/>
      <c r="CI110" s="2406"/>
      <c r="CJ110" s="39"/>
    </row>
    <row r="111" spans="1:88" ht="4.5" customHeight="1">
      <c r="A111" s="38"/>
      <c r="B111" s="2522"/>
      <c r="C111" s="2522"/>
      <c r="D111" s="2522"/>
      <c r="E111" s="2522"/>
      <c r="F111" s="2526"/>
      <c r="G111" s="2527"/>
      <c r="H111" s="2527"/>
      <c r="I111" s="2527"/>
      <c r="J111" s="2527"/>
      <c r="K111" s="2527"/>
      <c r="L111" s="2527"/>
      <c r="M111" s="2527"/>
      <c r="N111" s="2527"/>
      <c r="O111" s="2527"/>
      <c r="P111" s="2527"/>
      <c r="Q111" s="2527"/>
      <c r="R111" s="2527"/>
      <c r="S111" s="2527"/>
      <c r="T111" s="2527"/>
      <c r="U111" s="2528"/>
      <c r="V111" s="39"/>
      <c r="W111" s="38"/>
      <c r="X111" s="2000"/>
      <c r="Y111" s="2001"/>
      <c r="Z111" s="2374"/>
      <c r="AA111" s="2375"/>
      <c r="AB111" s="2375"/>
      <c r="AC111" s="2375"/>
      <c r="AD111" s="2376"/>
      <c r="AE111" s="2490"/>
      <c r="AF111" s="2490"/>
      <c r="AG111" s="2490"/>
      <c r="AH111" s="2407"/>
      <c r="AI111" s="2408"/>
      <c r="AJ111" s="2408"/>
      <c r="AK111" s="2408"/>
      <c r="AL111" s="2408"/>
      <c r="AM111" s="2408"/>
      <c r="AN111" s="2408"/>
      <c r="AO111" s="2408"/>
      <c r="AP111" s="2408"/>
      <c r="AQ111" s="2409"/>
      <c r="AR111" s="39"/>
      <c r="AS111" s="38"/>
      <c r="AT111" s="2522"/>
      <c r="AU111" s="2522"/>
      <c r="AV111" s="2522"/>
      <c r="AW111" s="2522"/>
      <c r="AX111" s="2526"/>
      <c r="AY111" s="2527"/>
      <c r="AZ111" s="2527"/>
      <c r="BA111" s="2527"/>
      <c r="BB111" s="2527"/>
      <c r="BC111" s="2527"/>
      <c r="BD111" s="2527"/>
      <c r="BE111" s="2527"/>
      <c r="BF111" s="2527"/>
      <c r="BG111" s="2527"/>
      <c r="BH111" s="2527"/>
      <c r="BI111" s="2527"/>
      <c r="BJ111" s="2527"/>
      <c r="BK111" s="2527"/>
      <c r="BL111" s="2527"/>
      <c r="BM111" s="2528"/>
      <c r="BN111" s="39"/>
      <c r="BO111" s="38"/>
      <c r="BP111" s="2000"/>
      <c r="BQ111" s="2001"/>
      <c r="BR111" s="2374"/>
      <c r="BS111" s="2375"/>
      <c r="BT111" s="2375"/>
      <c r="BU111" s="2375"/>
      <c r="BV111" s="2376"/>
      <c r="BW111" s="2490"/>
      <c r="BX111" s="2490"/>
      <c r="BY111" s="2490"/>
      <c r="BZ111" s="2407"/>
      <c r="CA111" s="2408"/>
      <c r="CB111" s="2408"/>
      <c r="CC111" s="2408"/>
      <c r="CD111" s="2408"/>
      <c r="CE111" s="2408"/>
      <c r="CF111" s="2408"/>
      <c r="CG111" s="2408"/>
      <c r="CH111" s="2408"/>
      <c r="CI111" s="2409"/>
      <c r="CJ111" s="39"/>
    </row>
    <row r="112" spans="1:88" ht="4.5" customHeight="1">
      <c r="A112" s="38"/>
      <c r="B112" s="41"/>
      <c r="C112" s="41"/>
      <c r="D112" s="41"/>
      <c r="E112" s="41"/>
      <c r="F112" s="2452" t="str">
        <f>CONCATENATE(INDEX('LŠZ P'!A$2:AN$998,A95,3)," (",INDEX('LŠZ P'!A$2:AN$998,A95,9),")")</f>
        <v>IMPULS 2 28 (GRADIENT)</v>
      </c>
      <c r="G112" s="2453"/>
      <c r="H112" s="2453"/>
      <c r="I112" s="2453"/>
      <c r="J112" s="2453"/>
      <c r="K112" s="2453"/>
      <c r="L112" s="2453"/>
      <c r="M112" s="2453"/>
      <c r="N112" s="2453"/>
      <c r="O112" s="2453"/>
      <c r="P112" s="2453"/>
      <c r="Q112" s="2453"/>
      <c r="R112" s="2453"/>
      <c r="S112" s="2453"/>
      <c r="T112" s="2453"/>
      <c r="U112" s="245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90" t="str">
        <f>CONCATENATE(INDEX('LŠZ P'!A$2:AN$998,A95,4)," (",INDEX('LŠZ P'!A$2:AN$998,A95,10),")")</f>
        <v xml:space="preserve"> ()</v>
      </c>
      <c r="AY112" s="2591"/>
      <c r="AZ112" s="2591"/>
      <c r="BA112" s="2591"/>
      <c r="BB112" s="2591"/>
      <c r="BC112" s="2591"/>
      <c r="BD112" s="2591"/>
      <c r="BE112" s="2591"/>
      <c r="BF112" s="2591"/>
      <c r="BG112" s="2591"/>
      <c r="BH112" s="2591"/>
      <c r="BI112" s="2591"/>
      <c r="BJ112" s="2591"/>
      <c r="BK112" s="2591"/>
      <c r="BL112" s="2591"/>
      <c r="BM112" s="2592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59" t="s">
        <v>648</v>
      </c>
      <c r="C113" s="2459"/>
      <c r="D113" s="2459"/>
      <c r="E113" s="2459"/>
      <c r="F113" s="2455"/>
      <c r="G113" s="2453"/>
      <c r="H113" s="2453"/>
      <c r="I113" s="2453"/>
      <c r="J113" s="2453"/>
      <c r="K113" s="2453"/>
      <c r="L113" s="2453"/>
      <c r="M113" s="2453"/>
      <c r="N113" s="2453"/>
      <c r="O113" s="2453"/>
      <c r="P113" s="2453"/>
      <c r="Q113" s="2453"/>
      <c r="R113" s="2453"/>
      <c r="S113" s="2453"/>
      <c r="T113" s="2453"/>
      <c r="U113" s="2454"/>
      <c r="V113" s="39"/>
      <c r="W113" s="38"/>
      <c r="X113" s="2459" t="s">
        <v>98</v>
      </c>
      <c r="Y113" s="2463"/>
      <c r="Z113" s="2463"/>
      <c r="AA113" s="2463"/>
      <c r="AB113" s="2463"/>
      <c r="AC113" s="2463"/>
      <c r="AD113" s="2463"/>
      <c r="AE113" s="2463"/>
      <c r="AF113" s="2463"/>
      <c r="AG113" s="2463"/>
      <c r="AH113" s="2463"/>
      <c r="AI113" s="2463"/>
      <c r="AJ113" s="2463"/>
      <c r="AK113" s="2463"/>
      <c r="AM113" s="2481">
        <f>INDEX('LŠZ P'!A$2:AN$998,A95,28)</f>
        <v>0</v>
      </c>
      <c r="AN113" s="2482"/>
      <c r="AO113" s="2482"/>
      <c r="AP113" s="2482"/>
      <c r="AQ113" s="2483"/>
      <c r="AR113" s="39"/>
      <c r="AS113" s="38"/>
      <c r="AT113" s="2459" t="s">
        <v>648</v>
      </c>
      <c r="AU113" s="2459"/>
      <c r="AV113" s="2459"/>
      <c r="AW113" s="2459"/>
      <c r="AX113" s="2593"/>
      <c r="AY113" s="2591"/>
      <c r="AZ113" s="2591"/>
      <c r="BA113" s="2591"/>
      <c r="BB113" s="2591"/>
      <c r="BC113" s="2591"/>
      <c r="BD113" s="2591"/>
      <c r="BE113" s="2591"/>
      <c r="BF113" s="2591"/>
      <c r="BG113" s="2591"/>
      <c r="BH113" s="2591"/>
      <c r="BI113" s="2591"/>
      <c r="BJ113" s="2591"/>
      <c r="BK113" s="2591"/>
      <c r="BL113" s="2591"/>
      <c r="BM113" s="2592"/>
      <c r="BN113" s="39"/>
      <c r="BO113" s="38"/>
      <c r="BP113" s="2459" t="s">
        <v>98</v>
      </c>
      <c r="BQ113" s="2463"/>
      <c r="BR113" s="2463"/>
      <c r="BS113" s="2463"/>
      <c r="BT113" s="2463"/>
      <c r="BU113" s="2463"/>
      <c r="BV113" s="2463"/>
      <c r="BW113" s="2463"/>
      <c r="BX113" s="2463"/>
      <c r="BY113" s="2463"/>
      <c r="BZ113" s="2463"/>
      <c r="CA113" s="2463"/>
      <c r="CB113" s="2463"/>
      <c r="CC113" s="2463"/>
      <c r="CE113" s="2005" t="s">
        <v>724</v>
      </c>
      <c r="CF113" s="2360"/>
      <c r="CG113" s="2360"/>
      <c r="CH113" s="2360"/>
      <c r="CI113" s="2361"/>
      <c r="CJ113" s="39"/>
    </row>
    <row r="114" spans="1:88" ht="4.5" customHeight="1">
      <c r="A114" s="38"/>
      <c r="B114" s="2459"/>
      <c r="C114" s="2459"/>
      <c r="D114" s="2459"/>
      <c r="E114" s="2459"/>
      <c r="F114" s="2455"/>
      <c r="G114" s="2453"/>
      <c r="H114" s="2453"/>
      <c r="I114" s="2453"/>
      <c r="J114" s="2453"/>
      <c r="K114" s="2453"/>
      <c r="L114" s="2453"/>
      <c r="M114" s="2453"/>
      <c r="N114" s="2453"/>
      <c r="O114" s="2453"/>
      <c r="P114" s="2453"/>
      <c r="Q114" s="2453"/>
      <c r="R114" s="2453"/>
      <c r="S114" s="2453"/>
      <c r="T114" s="2453"/>
      <c r="U114" s="2454"/>
      <c r="V114" s="39"/>
      <c r="W114" s="38"/>
      <c r="X114" s="2463"/>
      <c r="Y114" s="2463"/>
      <c r="Z114" s="2463"/>
      <c r="AA114" s="2463"/>
      <c r="AB114" s="2463"/>
      <c r="AC114" s="2463"/>
      <c r="AD114" s="2463"/>
      <c r="AE114" s="2463"/>
      <c r="AF114" s="2463"/>
      <c r="AG114" s="2463"/>
      <c r="AH114" s="2463"/>
      <c r="AI114" s="2463"/>
      <c r="AJ114" s="2463"/>
      <c r="AK114" s="2463"/>
      <c r="AL114" s="46"/>
      <c r="AM114" s="2484"/>
      <c r="AN114" s="2485"/>
      <c r="AO114" s="2485"/>
      <c r="AP114" s="2485"/>
      <c r="AQ114" s="2486"/>
      <c r="AR114" s="39"/>
      <c r="AS114" s="38"/>
      <c r="AT114" s="2459"/>
      <c r="AU114" s="2459"/>
      <c r="AV114" s="2459"/>
      <c r="AW114" s="2459"/>
      <c r="AX114" s="2593"/>
      <c r="AY114" s="2591"/>
      <c r="AZ114" s="2591"/>
      <c r="BA114" s="2591"/>
      <c r="BB114" s="2591"/>
      <c r="BC114" s="2591"/>
      <c r="BD114" s="2591"/>
      <c r="BE114" s="2591"/>
      <c r="BF114" s="2591"/>
      <c r="BG114" s="2591"/>
      <c r="BH114" s="2591"/>
      <c r="BI114" s="2591"/>
      <c r="BJ114" s="2591"/>
      <c r="BK114" s="2591"/>
      <c r="BL114" s="2591"/>
      <c r="BM114" s="2592"/>
      <c r="BN114" s="39"/>
      <c r="BO114" s="38"/>
      <c r="BP114" s="2463"/>
      <c r="BQ114" s="2463"/>
      <c r="BR114" s="2463"/>
      <c r="BS114" s="2463"/>
      <c r="BT114" s="2463"/>
      <c r="BU114" s="2463"/>
      <c r="BV114" s="2463"/>
      <c r="BW114" s="2463"/>
      <c r="BX114" s="2463"/>
      <c r="BY114" s="2463"/>
      <c r="BZ114" s="2463"/>
      <c r="CA114" s="2463"/>
      <c r="CB114" s="2463"/>
      <c r="CC114" s="2463"/>
      <c r="CD114" s="46"/>
      <c r="CE114" s="2362"/>
      <c r="CF114" s="2363"/>
      <c r="CG114" s="2363"/>
      <c r="CH114" s="2363"/>
      <c r="CI114" s="2364"/>
      <c r="CJ114" s="39"/>
    </row>
    <row r="115" spans="1:88" ht="4.5" customHeight="1">
      <c r="A115" s="38"/>
      <c r="B115" s="41"/>
      <c r="C115" s="41"/>
      <c r="D115" s="41"/>
      <c r="E115" s="41"/>
      <c r="F115" s="2456"/>
      <c r="G115" s="2457"/>
      <c r="H115" s="2457"/>
      <c r="I115" s="2457"/>
      <c r="J115" s="2457"/>
      <c r="K115" s="2457"/>
      <c r="L115" s="2457"/>
      <c r="M115" s="2457"/>
      <c r="N115" s="2457"/>
      <c r="O115" s="2457"/>
      <c r="P115" s="2457"/>
      <c r="Q115" s="2457"/>
      <c r="R115" s="2457"/>
      <c r="S115" s="2457"/>
      <c r="T115" s="2457"/>
      <c r="U115" s="245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84"/>
      <c r="AN115" s="2485"/>
      <c r="AO115" s="2485"/>
      <c r="AP115" s="2485"/>
      <c r="AQ115" s="2486"/>
      <c r="AR115" s="39"/>
      <c r="AS115" s="38"/>
      <c r="AT115" s="41"/>
      <c r="AU115" s="41"/>
      <c r="AV115" s="41"/>
      <c r="AW115" s="41"/>
      <c r="AX115" s="2594"/>
      <c r="AY115" s="2595"/>
      <c r="AZ115" s="2595"/>
      <c r="BA115" s="2595"/>
      <c r="BB115" s="2595"/>
      <c r="BC115" s="2595"/>
      <c r="BD115" s="2595"/>
      <c r="BE115" s="2595"/>
      <c r="BF115" s="2595"/>
      <c r="BG115" s="2595"/>
      <c r="BH115" s="2595"/>
      <c r="BI115" s="2595"/>
      <c r="BJ115" s="2595"/>
      <c r="BK115" s="2595"/>
      <c r="BL115" s="2595"/>
      <c r="BM115" s="2596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362"/>
      <c r="CF115" s="2363"/>
      <c r="CG115" s="2363"/>
      <c r="CH115" s="2363"/>
      <c r="CI115" s="2364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59" t="s">
        <v>786</v>
      </c>
      <c r="Y116" s="2459"/>
      <c r="Z116" s="2459"/>
      <c r="AA116" s="2459"/>
      <c r="AB116" s="2459"/>
      <c r="AC116" s="2459"/>
      <c r="AD116" s="2459"/>
      <c r="AE116" s="2459"/>
      <c r="AF116" s="2395" t="str">
        <f>CONCATENATE("O-PG / RPF,L ",INDEX('LŠZ P'!A$2:AN1092,A95,38))</f>
        <v xml:space="preserve">O-PG / RPF,L </v>
      </c>
      <c r="AG116" s="2396"/>
      <c r="AH116" s="2396"/>
      <c r="AI116" s="2396"/>
      <c r="AJ116" s="2396"/>
      <c r="AK116" s="2397"/>
      <c r="AL116" s="47"/>
      <c r="AM116" s="2484"/>
      <c r="AN116" s="2485"/>
      <c r="AO116" s="2485"/>
      <c r="AP116" s="2485"/>
      <c r="AQ116" s="2486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59" t="s">
        <v>786</v>
      </c>
      <c r="BQ116" s="2459"/>
      <c r="BR116" s="2459"/>
      <c r="BS116" s="2459"/>
      <c r="BT116" s="2459"/>
      <c r="BU116" s="2459"/>
      <c r="BV116" s="2459"/>
      <c r="BW116" s="2459"/>
      <c r="BX116" s="2395" t="str">
        <f>CONCATENATE("RPF,L ",INDEX('LŠZ P'!A$2:AN1092,A95,38))</f>
        <v xml:space="preserve">RPF,L </v>
      </c>
      <c r="BY116" s="2396"/>
      <c r="BZ116" s="2396"/>
      <c r="CA116" s="2396"/>
      <c r="CB116" s="2396"/>
      <c r="CC116" s="2397"/>
      <c r="CD116" s="47"/>
      <c r="CE116" s="2362"/>
      <c r="CF116" s="2363"/>
      <c r="CG116" s="2363"/>
      <c r="CH116" s="2363"/>
      <c r="CI116" s="2364"/>
      <c r="CJ116" s="39"/>
    </row>
    <row r="117" spans="1:88" ht="4.5" customHeight="1">
      <c r="A117" s="38"/>
      <c r="B117" s="2459" t="s">
        <v>1413</v>
      </c>
      <c r="C117" s="2459"/>
      <c r="D117" s="2459"/>
      <c r="E117" s="2459"/>
      <c r="F117" s="2459"/>
      <c r="G117" s="2459"/>
      <c r="H117" s="2459"/>
      <c r="I117" s="2377" t="str">
        <f>INDEX('LŠZ P'!A$2:AN$998,A95,5)</f>
        <v>OM-P188</v>
      </c>
      <c r="J117" s="2440"/>
      <c r="K117" s="2440"/>
      <c r="L117" s="2440"/>
      <c r="M117" s="2440"/>
      <c r="N117" s="2440"/>
      <c r="O117" s="2440"/>
      <c r="P117" s="2440"/>
      <c r="Q117" s="2440"/>
      <c r="R117" s="2440"/>
      <c r="S117" s="2440"/>
      <c r="T117" s="2440"/>
      <c r="U117" s="2441"/>
      <c r="V117" s="39"/>
      <c r="W117" s="38"/>
      <c r="X117" s="2459"/>
      <c r="Y117" s="2459"/>
      <c r="Z117" s="2459"/>
      <c r="AA117" s="2459"/>
      <c r="AB117" s="2459"/>
      <c r="AC117" s="2459"/>
      <c r="AD117" s="2459"/>
      <c r="AE117" s="2459"/>
      <c r="AF117" s="2398"/>
      <c r="AG117" s="2399"/>
      <c r="AH117" s="2399"/>
      <c r="AI117" s="2399"/>
      <c r="AJ117" s="2399"/>
      <c r="AK117" s="2400"/>
      <c r="AL117" s="47"/>
      <c r="AM117" s="2487"/>
      <c r="AN117" s="2488"/>
      <c r="AO117" s="2488"/>
      <c r="AP117" s="2488"/>
      <c r="AQ117" s="2489"/>
      <c r="AR117" s="39"/>
      <c r="AS117" s="38"/>
      <c r="AT117" s="2459" t="s">
        <v>1413</v>
      </c>
      <c r="AU117" s="2459"/>
      <c r="AV117" s="2459"/>
      <c r="AW117" s="2459"/>
      <c r="AX117" s="2459"/>
      <c r="AY117" s="2459"/>
      <c r="AZ117" s="2459"/>
      <c r="BA117" s="2377">
        <f>INDEX('LŠZ P'!A$2:AN$998,A95,6)</f>
        <v>0</v>
      </c>
      <c r="BB117" s="2440"/>
      <c r="BC117" s="2440"/>
      <c r="BD117" s="2440"/>
      <c r="BE117" s="2440"/>
      <c r="BF117" s="2440"/>
      <c r="BG117" s="2440"/>
      <c r="BH117" s="2440"/>
      <c r="BI117" s="2440"/>
      <c r="BJ117" s="2440"/>
      <c r="BK117" s="2440"/>
      <c r="BL117" s="2440"/>
      <c r="BM117" s="2441"/>
      <c r="BN117" s="39"/>
      <c r="BO117" s="38"/>
      <c r="BP117" s="2459"/>
      <c r="BQ117" s="2459"/>
      <c r="BR117" s="2459"/>
      <c r="BS117" s="2459"/>
      <c r="BT117" s="2459"/>
      <c r="BU117" s="2459"/>
      <c r="BV117" s="2459"/>
      <c r="BW117" s="2459"/>
      <c r="BX117" s="2398"/>
      <c r="BY117" s="2399"/>
      <c r="BZ117" s="2399"/>
      <c r="CA117" s="2399"/>
      <c r="CB117" s="2399"/>
      <c r="CC117" s="2400"/>
      <c r="CD117" s="47"/>
      <c r="CE117" s="2365"/>
      <c r="CF117" s="2366"/>
      <c r="CG117" s="2366"/>
      <c r="CH117" s="2366"/>
      <c r="CI117" s="2367"/>
      <c r="CJ117" s="39"/>
    </row>
    <row r="118" spans="1:88" ht="4.5" customHeight="1">
      <c r="A118" s="38"/>
      <c r="B118" s="2459"/>
      <c r="C118" s="2459"/>
      <c r="D118" s="2459"/>
      <c r="E118" s="2459"/>
      <c r="F118" s="2459"/>
      <c r="G118" s="2459"/>
      <c r="H118" s="2459"/>
      <c r="I118" s="2442"/>
      <c r="J118" s="2443"/>
      <c r="K118" s="2443"/>
      <c r="L118" s="2443"/>
      <c r="M118" s="2443"/>
      <c r="N118" s="2443"/>
      <c r="O118" s="2443"/>
      <c r="P118" s="2443"/>
      <c r="Q118" s="2443"/>
      <c r="R118" s="2443"/>
      <c r="S118" s="2443"/>
      <c r="T118" s="2443"/>
      <c r="U118" s="2444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59"/>
      <c r="AU118" s="2459"/>
      <c r="AV118" s="2459"/>
      <c r="AW118" s="2459"/>
      <c r="AX118" s="2459"/>
      <c r="AY118" s="2459"/>
      <c r="AZ118" s="2459"/>
      <c r="BA118" s="2442"/>
      <c r="BB118" s="2443"/>
      <c r="BC118" s="2443"/>
      <c r="BD118" s="2443"/>
      <c r="BE118" s="2443"/>
      <c r="BF118" s="2443"/>
      <c r="BG118" s="2443"/>
      <c r="BH118" s="2443"/>
      <c r="BI118" s="2443"/>
      <c r="BJ118" s="2443"/>
      <c r="BK118" s="2443"/>
      <c r="BL118" s="2443"/>
      <c r="BM118" s="2444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59" t="s">
        <v>1414</v>
      </c>
      <c r="C119" s="2459"/>
      <c r="D119" s="2459"/>
      <c r="E119" s="2459"/>
      <c r="F119" s="2459"/>
      <c r="G119" s="2459"/>
      <c r="H119" s="2459"/>
      <c r="I119" s="2442"/>
      <c r="J119" s="2443"/>
      <c r="K119" s="2443"/>
      <c r="L119" s="2443"/>
      <c r="M119" s="2443"/>
      <c r="N119" s="2443"/>
      <c r="O119" s="2443"/>
      <c r="P119" s="2443"/>
      <c r="Q119" s="2443"/>
      <c r="R119" s="2443"/>
      <c r="S119" s="2443"/>
      <c r="T119" s="2443"/>
      <c r="U119" s="2444"/>
      <c r="V119" s="39"/>
      <c r="W119" s="38"/>
      <c r="X119" s="2464" t="s">
        <v>140</v>
      </c>
      <c r="Y119" s="2465"/>
      <c r="Z119" s="2465"/>
      <c r="AA119" s="2465"/>
      <c r="AB119" s="2465"/>
      <c r="AC119" s="2465"/>
      <c r="AD119" s="2465"/>
      <c r="AE119" s="2465"/>
      <c r="AF119" s="2465"/>
      <c r="AG119" s="2465"/>
      <c r="AH119" s="2465"/>
      <c r="AI119" s="2465"/>
      <c r="AJ119" s="2465"/>
      <c r="AK119" s="2465"/>
      <c r="AL119" s="2465"/>
      <c r="AM119" s="2465"/>
      <c r="AN119" s="2465"/>
      <c r="AO119" s="2465"/>
      <c r="AP119" s="2465"/>
      <c r="AQ119" s="2466"/>
      <c r="AR119" s="39"/>
      <c r="AS119" s="38"/>
      <c r="AT119" s="2459" t="s">
        <v>1414</v>
      </c>
      <c r="AU119" s="2459"/>
      <c r="AV119" s="2459"/>
      <c r="AW119" s="2459"/>
      <c r="AX119" s="2459"/>
      <c r="AY119" s="2459"/>
      <c r="AZ119" s="2459"/>
      <c r="BA119" s="2442"/>
      <c r="BB119" s="2443"/>
      <c r="BC119" s="2443"/>
      <c r="BD119" s="2443"/>
      <c r="BE119" s="2443"/>
      <c r="BF119" s="2443"/>
      <c r="BG119" s="2443"/>
      <c r="BH119" s="2443"/>
      <c r="BI119" s="2443"/>
      <c r="BJ119" s="2443"/>
      <c r="BK119" s="2443"/>
      <c r="BL119" s="2443"/>
      <c r="BM119" s="2444"/>
      <c r="BN119" s="39"/>
      <c r="BO119" s="38"/>
      <c r="BP119" s="2464" t="s">
        <v>140</v>
      </c>
      <c r="BQ119" s="2465"/>
      <c r="BR119" s="2465"/>
      <c r="BS119" s="2465"/>
      <c r="BT119" s="2465"/>
      <c r="BU119" s="2465"/>
      <c r="BV119" s="2465"/>
      <c r="BW119" s="2465"/>
      <c r="BX119" s="2465"/>
      <c r="BY119" s="2465"/>
      <c r="BZ119" s="2465"/>
      <c r="CA119" s="2465"/>
      <c r="CB119" s="2465"/>
      <c r="CC119" s="2465"/>
      <c r="CD119" s="2465"/>
      <c r="CE119" s="2465"/>
      <c r="CF119" s="2465"/>
      <c r="CG119" s="2465"/>
      <c r="CH119" s="2465"/>
      <c r="CI119" s="2466"/>
      <c r="CJ119" s="39"/>
    </row>
    <row r="120" spans="1:88" ht="4.5" customHeight="1">
      <c r="A120" s="38"/>
      <c r="B120" s="2459"/>
      <c r="C120" s="2459"/>
      <c r="D120" s="2459"/>
      <c r="E120" s="2459"/>
      <c r="F120" s="2459"/>
      <c r="G120" s="2459"/>
      <c r="H120" s="2459"/>
      <c r="I120" s="2445"/>
      <c r="J120" s="2446"/>
      <c r="K120" s="2446"/>
      <c r="L120" s="2446"/>
      <c r="M120" s="2446"/>
      <c r="N120" s="2446"/>
      <c r="O120" s="2446"/>
      <c r="P120" s="2446"/>
      <c r="Q120" s="2446"/>
      <c r="R120" s="2446"/>
      <c r="S120" s="2446"/>
      <c r="T120" s="2446"/>
      <c r="U120" s="2447"/>
      <c r="V120" s="39"/>
      <c r="W120" s="38"/>
      <c r="X120" s="2467"/>
      <c r="Y120" s="2468"/>
      <c r="Z120" s="2468"/>
      <c r="AA120" s="2468"/>
      <c r="AB120" s="2468"/>
      <c r="AC120" s="2468"/>
      <c r="AD120" s="2468"/>
      <c r="AE120" s="2468"/>
      <c r="AF120" s="2468"/>
      <c r="AG120" s="2468"/>
      <c r="AH120" s="2468"/>
      <c r="AI120" s="2468"/>
      <c r="AJ120" s="2468"/>
      <c r="AK120" s="2468"/>
      <c r="AL120" s="2468"/>
      <c r="AM120" s="2468"/>
      <c r="AN120" s="2468"/>
      <c r="AO120" s="2468"/>
      <c r="AP120" s="2468"/>
      <c r="AQ120" s="2469"/>
      <c r="AR120" s="39"/>
      <c r="AS120" s="38"/>
      <c r="AT120" s="2459"/>
      <c r="AU120" s="2459"/>
      <c r="AV120" s="2459"/>
      <c r="AW120" s="2459"/>
      <c r="AX120" s="2459"/>
      <c r="AY120" s="2459"/>
      <c r="AZ120" s="2459"/>
      <c r="BA120" s="2445"/>
      <c r="BB120" s="2446"/>
      <c r="BC120" s="2446"/>
      <c r="BD120" s="2446"/>
      <c r="BE120" s="2446"/>
      <c r="BF120" s="2446"/>
      <c r="BG120" s="2446"/>
      <c r="BH120" s="2446"/>
      <c r="BI120" s="2446"/>
      <c r="BJ120" s="2446"/>
      <c r="BK120" s="2446"/>
      <c r="BL120" s="2446"/>
      <c r="BM120" s="2447"/>
      <c r="BN120" s="39"/>
      <c r="BO120" s="38"/>
      <c r="BP120" s="2467"/>
      <c r="BQ120" s="2468"/>
      <c r="BR120" s="2468"/>
      <c r="BS120" s="2468"/>
      <c r="BT120" s="2468"/>
      <c r="BU120" s="2468"/>
      <c r="BV120" s="2468"/>
      <c r="BW120" s="2468"/>
      <c r="BX120" s="2468"/>
      <c r="BY120" s="2468"/>
      <c r="BZ120" s="2468"/>
      <c r="CA120" s="2468"/>
      <c r="CB120" s="2468"/>
      <c r="CC120" s="2468"/>
      <c r="CD120" s="2468"/>
      <c r="CE120" s="2468"/>
      <c r="CF120" s="2468"/>
      <c r="CG120" s="2468"/>
      <c r="CH120" s="2468"/>
      <c r="CI120" s="2469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67"/>
      <c r="Y121" s="2468"/>
      <c r="Z121" s="2468"/>
      <c r="AA121" s="2468"/>
      <c r="AB121" s="2468"/>
      <c r="AC121" s="2468"/>
      <c r="AD121" s="2468"/>
      <c r="AE121" s="2468"/>
      <c r="AF121" s="2468"/>
      <c r="AG121" s="2468"/>
      <c r="AH121" s="2468"/>
      <c r="AI121" s="2468"/>
      <c r="AJ121" s="2468"/>
      <c r="AK121" s="2468"/>
      <c r="AL121" s="2468"/>
      <c r="AM121" s="2468"/>
      <c r="AN121" s="2468"/>
      <c r="AO121" s="2468"/>
      <c r="AP121" s="2468"/>
      <c r="AQ121" s="2469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67"/>
      <c r="BQ121" s="2468"/>
      <c r="BR121" s="2468"/>
      <c r="BS121" s="2468"/>
      <c r="BT121" s="2468"/>
      <c r="BU121" s="2468"/>
      <c r="BV121" s="2468"/>
      <c r="BW121" s="2468"/>
      <c r="BX121" s="2468"/>
      <c r="BY121" s="2468"/>
      <c r="BZ121" s="2468"/>
      <c r="CA121" s="2468"/>
      <c r="CB121" s="2468"/>
      <c r="CC121" s="2468"/>
      <c r="CD121" s="2468"/>
      <c r="CE121" s="2468"/>
      <c r="CF121" s="2468"/>
      <c r="CG121" s="2468"/>
      <c r="CH121" s="2468"/>
      <c r="CI121" s="2469"/>
      <c r="CJ121" s="39"/>
    </row>
    <row r="122" spans="1:88" ht="4.5" customHeight="1">
      <c r="A122" s="38"/>
      <c r="B122" s="2459" t="s">
        <v>1624</v>
      </c>
      <c r="C122" s="2459"/>
      <c r="D122" s="2459"/>
      <c r="E122" s="2459"/>
      <c r="F122" s="2459"/>
      <c r="G122" s="2459"/>
      <c r="H122" s="2459"/>
      <c r="I122" s="1123" t="str">
        <f>CONCATENATE(INDEX('LŠZ P'!A$2:AN$998,A95,11),"",INDEX('LŠZ P'!A$2:AN$998,A95,24),", ",INDEX('LŠZ P'!A$2:AN$998,A95,25),"",INDEX('LŠZ P'!A$2:AN$998,A95,12))</f>
        <v>Ing. Jozef VRABECBudovateľov 114/8, 4524516.2.1962</v>
      </c>
      <c r="J122" s="1837"/>
      <c r="K122" s="1837"/>
      <c r="L122" s="1837"/>
      <c r="M122" s="1837"/>
      <c r="N122" s="1837"/>
      <c r="O122" s="1837"/>
      <c r="P122" s="1837"/>
      <c r="Q122" s="1837"/>
      <c r="R122" s="1837"/>
      <c r="S122" s="1837"/>
      <c r="T122" s="1837"/>
      <c r="U122" s="1838"/>
      <c r="V122" s="39"/>
      <c r="W122" s="38"/>
      <c r="X122" s="2467"/>
      <c r="Y122" s="2468"/>
      <c r="Z122" s="2468"/>
      <c r="AA122" s="2468"/>
      <c r="AB122" s="2468"/>
      <c r="AC122" s="2468"/>
      <c r="AD122" s="2468"/>
      <c r="AE122" s="2468"/>
      <c r="AF122" s="2468"/>
      <c r="AG122" s="2468"/>
      <c r="AH122" s="2468"/>
      <c r="AI122" s="2468"/>
      <c r="AJ122" s="2468"/>
      <c r="AK122" s="2468"/>
      <c r="AL122" s="2468"/>
      <c r="AM122" s="2468"/>
      <c r="AN122" s="2468"/>
      <c r="AO122" s="2468"/>
      <c r="AP122" s="2468"/>
      <c r="AQ122" s="2469"/>
      <c r="AR122" s="39"/>
      <c r="AS122" s="38"/>
      <c r="AT122" s="2459" t="s">
        <v>1624</v>
      </c>
      <c r="AU122" s="2459"/>
      <c r="AV122" s="2459"/>
      <c r="AW122" s="2459"/>
      <c r="AX122" s="2459"/>
      <c r="AY122" s="2459"/>
      <c r="AZ122" s="2459"/>
      <c r="BA122" s="1123" t="str">
        <f>CONCATENATE(INDEX('LŠZ P'!A$2:AN$998,A95,11),"",INDEX('LŠZ P'!A$2:AN$998,A95,24),", ",INDEX('LŠZ P'!A$2:AN$998,A95,25),"",INDEX('LŠZ P'!A$2:AN$998,A95,12))</f>
        <v>Ing. Jozef VRABECBudovateľov 114/8, 4524516.2.1962</v>
      </c>
      <c r="BB122" s="1837"/>
      <c r="BC122" s="1837"/>
      <c r="BD122" s="1837"/>
      <c r="BE122" s="1837"/>
      <c r="BF122" s="1837"/>
      <c r="BG122" s="1837"/>
      <c r="BH122" s="1837"/>
      <c r="BI122" s="1837"/>
      <c r="BJ122" s="1837"/>
      <c r="BK122" s="1837"/>
      <c r="BL122" s="1837"/>
      <c r="BM122" s="1838"/>
      <c r="BN122" s="39"/>
      <c r="BO122" s="38"/>
      <c r="BP122" s="2467"/>
      <c r="BQ122" s="2468"/>
      <c r="BR122" s="2468"/>
      <c r="BS122" s="2468"/>
      <c r="BT122" s="2468"/>
      <c r="BU122" s="2468"/>
      <c r="BV122" s="2468"/>
      <c r="BW122" s="2468"/>
      <c r="BX122" s="2468"/>
      <c r="BY122" s="2468"/>
      <c r="BZ122" s="2468"/>
      <c r="CA122" s="2468"/>
      <c r="CB122" s="2468"/>
      <c r="CC122" s="2468"/>
      <c r="CD122" s="2468"/>
      <c r="CE122" s="2468"/>
      <c r="CF122" s="2468"/>
      <c r="CG122" s="2468"/>
      <c r="CH122" s="2468"/>
      <c r="CI122" s="2469"/>
      <c r="CJ122" s="39"/>
    </row>
    <row r="123" spans="1:88" ht="4.5" customHeight="1">
      <c r="A123" s="38"/>
      <c r="B123" s="2459"/>
      <c r="C123" s="2459"/>
      <c r="D123" s="2459"/>
      <c r="E123" s="2459"/>
      <c r="F123" s="2459"/>
      <c r="G123" s="2459"/>
      <c r="H123" s="2459"/>
      <c r="I123" s="1839"/>
      <c r="J123" s="1058"/>
      <c r="K123" s="1058"/>
      <c r="L123" s="1058"/>
      <c r="M123" s="1058"/>
      <c r="N123" s="1058"/>
      <c r="O123" s="1058"/>
      <c r="P123" s="1058"/>
      <c r="Q123" s="1058"/>
      <c r="R123" s="1058"/>
      <c r="S123" s="1058"/>
      <c r="T123" s="1058"/>
      <c r="U123" s="1341"/>
      <c r="V123" s="39"/>
      <c r="W123" s="38"/>
      <c r="X123" s="2467"/>
      <c r="Y123" s="2468"/>
      <c r="Z123" s="2468"/>
      <c r="AA123" s="2468"/>
      <c r="AB123" s="2468"/>
      <c r="AC123" s="2468"/>
      <c r="AD123" s="2468"/>
      <c r="AE123" s="2468"/>
      <c r="AF123" s="2468"/>
      <c r="AG123" s="2468"/>
      <c r="AH123" s="2468"/>
      <c r="AI123" s="2468"/>
      <c r="AJ123" s="2468"/>
      <c r="AK123" s="2468"/>
      <c r="AL123" s="2468"/>
      <c r="AM123" s="2468"/>
      <c r="AN123" s="2468"/>
      <c r="AO123" s="2468"/>
      <c r="AP123" s="2468"/>
      <c r="AQ123" s="2469"/>
      <c r="AR123" s="39"/>
      <c r="AS123" s="38"/>
      <c r="AT123" s="2459"/>
      <c r="AU123" s="2459"/>
      <c r="AV123" s="2459"/>
      <c r="AW123" s="2459"/>
      <c r="AX123" s="2459"/>
      <c r="AY123" s="2459"/>
      <c r="AZ123" s="2459"/>
      <c r="BA123" s="1839"/>
      <c r="BB123" s="1058"/>
      <c r="BC123" s="1058"/>
      <c r="BD123" s="1058"/>
      <c r="BE123" s="1058"/>
      <c r="BF123" s="1058"/>
      <c r="BG123" s="1058"/>
      <c r="BH123" s="1058"/>
      <c r="BI123" s="1058"/>
      <c r="BJ123" s="1058"/>
      <c r="BK123" s="1058"/>
      <c r="BL123" s="1058"/>
      <c r="BM123" s="1341"/>
      <c r="BN123" s="39"/>
      <c r="BO123" s="38"/>
      <c r="BP123" s="2467"/>
      <c r="BQ123" s="2468"/>
      <c r="BR123" s="2468"/>
      <c r="BS123" s="2468"/>
      <c r="BT123" s="2468"/>
      <c r="BU123" s="2468"/>
      <c r="BV123" s="2468"/>
      <c r="BW123" s="2468"/>
      <c r="BX123" s="2468"/>
      <c r="BY123" s="2468"/>
      <c r="BZ123" s="2468"/>
      <c r="CA123" s="2468"/>
      <c r="CB123" s="2468"/>
      <c r="CC123" s="2468"/>
      <c r="CD123" s="2468"/>
      <c r="CE123" s="2468"/>
      <c r="CF123" s="2468"/>
      <c r="CG123" s="2468"/>
      <c r="CH123" s="2468"/>
      <c r="CI123" s="2469"/>
      <c r="CJ123" s="39"/>
    </row>
    <row r="124" spans="1:88" ht="4.5" customHeight="1">
      <c r="A124" s="38"/>
      <c r="B124" s="2459" t="s">
        <v>1625</v>
      </c>
      <c r="C124" s="2459"/>
      <c r="D124" s="2459"/>
      <c r="E124" s="2459"/>
      <c r="F124" s="2459"/>
      <c r="G124" s="2459"/>
      <c r="H124" s="2459"/>
      <c r="I124" s="1839"/>
      <c r="J124" s="1058"/>
      <c r="K124" s="1058"/>
      <c r="L124" s="1058"/>
      <c r="M124" s="1058"/>
      <c r="N124" s="1058"/>
      <c r="O124" s="1058"/>
      <c r="P124" s="1058"/>
      <c r="Q124" s="1058"/>
      <c r="R124" s="1058"/>
      <c r="S124" s="1058"/>
      <c r="T124" s="1058"/>
      <c r="U124" s="1341"/>
      <c r="V124" s="39"/>
      <c r="W124" s="38"/>
      <c r="X124" s="2470"/>
      <c r="Y124" s="2471"/>
      <c r="Z124" s="2471"/>
      <c r="AA124" s="2471"/>
      <c r="AB124" s="2471"/>
      <c r="AC124" s="2471"/>
      <c r="AD124" s="2471"/>
      <c r="AE124" s="2471"/>
      <c r="AF124" s="2471"/>
      <c r="AG124" s="2471"/>
      <c r="AH124" s="2471"/>
      <c r="AI124" s="2471"/>
      <c r="AJ124" s="2471"/>
      <c r="AK124" s="2471"/>
      <c r="AL124" s="2471"/>
      <c r="AM124" s="2471"/>
      <c r="AN124" s="2471"/>
      <c r="AO124" s="2471"/>
      <c r="AP124" s="2471"/>
      <c r="AQ124" s="2472"/>
      <c r="AR124" s="39"/>
      <c r="AS124" s="38"/>
      <c r="AT124" s="2459" t="s">
        <v>1625</v>
      </c>
      <c r="AU124" s="2459"/>
      <c r="AV124" s="2459"/>
      <c r="AW124" s="2459"/>
      <c r="AX124" s="2459"/>
      <c r="AY124" s="2459"/>
      <c r="AZ124" s="2459"/>
      <c r="BA124" s="1839"/>
      <c r="BB124" s="1058"/>
      <c r="BC124" s="1058"/>
      <c r="BD124" s="1058"/>
      <c r="BE124" s="1058"/>
      <c r="BF124" s="1058"/>
      <c r="BG124" s="1058"/>
      <c r="BH124" s="1058"/>
      <c r="BI124" s="1058"/>
      <c r="BJ124" s="1058"/>
      <c r="BK124" s="1058"/>
      <c r="BL124" s="1058"/>
      <c r="BM124" s="1341"/>
      <c r="BN124" s="39"/>
      <c r="BO124" s="38"/>
      <c r="BP124" s="2470"/>
      <c r="BQ124" s="2471"/>
      <c r="BR124" s="2471"/>
      <c r="BS124" s="2471"/>
      <c r="BT124" s="2471"/>
      <c r="BU124" s="2471"/>
      <c r="BV124" s="2471"/>
      <c r="BW124" s="2471"/>
      <c r="BX124" s="2471"/>
      <c r="BY124" s="2471"/>
      <c r="BZ124" s="2471"/>
      <c r="CA124" s="2471"/>
      <c r="CB124" s="2471"/>
      <c r="CC124" s="2471"/>
      <c r="CD124" s="2471"/>
      <c r="CE124" s="2471"/>
      <c r="CF124" s="2471"/>
      <c r="CG124" s="2471"/>
      <c r="CH124" s="2471"/>
      <c r="CI124" s="2472"/>
      <c r="CJ124" s="39"/>
    </row>
    <row r="125" spans="1:88" ht="4.5" customHeight="1">
      <c r="A125" s="38"/>
      <c r="B125" s="2459"/>
      <c r="C125" s="2459"/>
      <c r="D125" s="2459"/>
      <c r="E125" s="2459"/>
      <c r="F125" s="2459"/>
      <c r="G125" s="2459"/>
      <c r="H125" s="2459"/>
      <c r="I125" s="1839"/>
      <c r="J125" s="1058"/>
      <c r="K125" s="1058"/>
      <c r="L125" s="1058"/>
      <c r="M125" s="1058"/>
      <c r="N125" s="1058"/>
      <c r="O125" s="1058"/>
      <c r="P125" s="1058"/>
      <c r="Q125" s="1058"/>
      <c r="R125" s="1058"/>
      <c r="S125" s="1058"/>
      <c r="T125" s="1058"/>
      <c r="U125" s="1341"/>
      <c r="V125" s="39"/>
      <c r="W125" s="38"/>
      <c r="AR125" s="39"/>
      <c r="AS125" s="38"/>
      <c r="AT125" s="2459"/>
      <c r="AU125" s="2459"/>
      <c r="AV125" s="2459"/>
      <c r="AW125" s="2459"/>
      <c r="AX125" s="2459"/>
      <c r="AY125" s="2459"/>
      <c r="AZ125" s="2459"/>
      <c r="BA125" s="1839"/>
      <c r="BB125" s="1058"/>
      <c r="BC125" s="1058"/>
      <c r="BD125" s="1058"/>
      <c r="BE125" s="1058"/>
      <c r="BF125" s="1058"/>
      <c r="BG125" s="1058"/>
      <c r="BH125" s="1058"/>
      <c r="BI125" s="1058"/>
      <c r="BJ125" s="1058"/>
      <c r="BK125" s="1058"/>
      <c r="BL125" s="1058"/>
      <c r="BM125" s="1341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839"/>
      <c r="J126" s="1058"/>
      <c r="K126" s="1058"/>
      <c r="L126" s="1058"/>
      <c r="M126" s="1058"/>
      <c r="N126" s="1058"/>
      <c r="O126" s="1058"/>
      <c r="P126" s="1058"/>
      <c r="Q126" s="1058"/>
      <c r="R126" s="1058"/>
      <c r="S126" s="1058"/>
      <c r="T126" s="1058"/>
      <c r="U126" s="1341"/>
      <c r="V126" s="39"/>
      <c r="W126" s="38"/>
      <c r="X126" s="1996" t="s">
        <v>1626</v>
      </c>
      <c r="Y126" s="1997"/>
      <c r="Z126" s="1997"/>
      <c r="AA126" s="1997"/>
      <c r="AB126" s="1997"/>
      <c r="AC126" s="1997"/>
      <c r="AD126" s="1998"/>
      <c r="AE126" s="1996" t="s">
        <v>1640</v>
      </c>
      <c r="AF126" s="1997"/>
      <c r="AG126" s="1997"/>
      <c r="AH126" s="1998"/>
      <c r="AI126" s="1987" t="s">
        <v>1641</v>
      </c>
      <c r="AJ126" s="2473"/>
      <c r="AK126" s="2473"/>
      <c r="AL126" s="2473"/>
      <c r="AM126" s="2474"/>
      <c r="AN126" s="1987" t="s">
        <v>1642</v>
      </c>
      <c r="AO126" s="2473"/>
      <c r="AP126" s="2473"/>
      <c r="AQ126" s="2474"/>
      <c r="AR126" s="39"/>
      <c r="AS126" s="38"/>
      <c r="AT126" s="41"/>
      <c r="AU126" s="41"/>
      <c r="AV126" s="41"/>
      <c r="AW126" s="41"/>
      <c r="AX126" s="41"/>
      <c r="AY126" s="41"/>
      <c r="AZ126" s="41"/>
      <c r="BA126" s="1839"/>
      <c r="BB126" s="1058"/>
      <c r="BC126" s="1058"/>
      <c r="BD126" s="1058"/>
      <c r="BE126" s="1058"/>
      <c r="BF126" s="1058"/>
      <c r="BG126" s="1058"/>
      <c r="BH126" s="1058"/>
      <c r="BI126" s="1058"/>
      <c r="BJ126" s="1058"/>
      <c r="BK126" s="1058"/>
      <c r="BL126" s="1058"/>
      <c r="BM126" s="1341"/>
      <c r="BN126" s="39"/>
      <c r="BO126" s="38"/>
      <c r="BP126" s="1996" t="s">
        <v>1626</v>
      </c>
      <c r="BQ126" s="1997"/>
      <c r="BR126" s="1997"/>
      <c r="BS126" s="1997"/>
      <c r="BT126" s="1997"/>
      <c r="BU126" s="1997"/>
      <c r="BV126" s="1998"/>
      <c r="BW126" s="1996" t="s">
        <v>1640</v>
      </c>
      <c r="BX126" s="1997"/>
      <c r="BY126" s="1997"/>
      <c r="BZ126" s="1998"/>
      <c r="CA126" s="1987" t="s">
        <v>1641</v>
      </c>
      <c r="CB126" s="2473"/>
      <c r="CC126" s="2473"/>
      <c r="CD126" s="2473"/>
      <c r="CE126" s="2474"/>
      <c r="CF126" s="1987" t="s">
        <v>1642</v>
      </c>
      <c r="CG126" s="2473"/>
      <c r="CH126" s="2473"/>
      <c r="CI126" s="2474"/>
      <c r="CJ126" s="39"/>
    </row>
    <row r="127" spans="1:88" ht="4.5" customHeight="1">
      <c r="A127" s="38"/>
      <c r="B127" s="2459" t="s">
        <v>1627</v>
      </c>
      <c r="C127" s="2459"/>
      <c r="D127" s="2459"/>
      <c r="E127" s="2459"/>
      <c r="F127" s="2459"/>
      <c r="G127" s="2459"/>
      <c r="H127" s="2459"/>
      <c r="I127" s="1839"/>
      <c r="J127" s="1058"/>
      <c r="K127" s="1058"/>
      <c r="L127" s="1058"/>
      <c r="M127" s="1058"/>
      <c r="N127" s="1058"/>
      <c r="O127" s="1058"/>
      <c r="P127" s="1058"/>
      <c r="Q127" s="1058"/>
      <c r="R127" s="1058"/>
      <c r="S127" s="1058"/>
      <c r="T127" s="1058"/>
      <c r="U127" s="1341"/>
      <c r="V127" s="39"/>
      <c r="W127" s="38"/>
      <c r="X127" s="1999"/>
      <c r="Y127" s="2000"/>
      <c r="Z127" s="2000"/>
      <c r="AA127" s="2000"/>
      <c r="AB127" s="2000"/>
      <c r="AC127" s="2000"/>
      <c r="AD127" s="2001"/>
      <c r="AE127" s="1999"/>
      <c r="AF127" s="2000"/>
      <c r="AG127" s="2000"/>
      <c r="AH127" s="2001"/>
      <c r="AI127" s="2475"/>
      <c r="AJ127" s="2476"/>
      <c r="AK127" s="2476"/>
      <c r="AL127" s="2476"/>
      <c r="AM127" s="2477"/>
      <c r="AN127" s="2475"/>
      <c r="AO127" s="2476"/>
      <c r="AP127" s="2476"/>
      <c r="AQ127" s="2477"/>
      <c r="AR127" s="39"/>
      <c r="AS127" s="38"/>
      <c r="AT127" s="2459" t="s">
        <v>1627</v>
      </c>
      <c r="AU127" s="2459"/>
      <c r="AV127" s="2459"/>
      <c r="AW127" s="2459"/>
      <c r="AX127" s="2459"/>
      <c r="AY127" s="2459"/>
      <c r="AZ127" s="2459"/>
      <c r="BA127" s="1839"/>
      <c r="BB127" s="1058"/>
      <c r="BC127" s="1058"/>
      <c r="BD127" s="1058"/>
      <c r="BE127" s="1058"/>
      <c r="BF127" s="1058"/>
      <c r="BG127" s="1058"/>
      <c r="BH127" s="1058"/>
      <c r="BI127" s="1058"/>
      <c r="BJ127" s="1058"/>
      <c r="BK127" s="1058"/>
      <c r="BL127" s="1058"/>
      <c r="BM127" s="1341"/>
      <c r="BN127" s="39"/>
      <c r="BO127" s="38"/>
      <c r="BP127" s="1999"/>
      <c r="BQ127" s="2000"/>
      <c r="BR127" s="2000"/>
      <c r="BS127" s="2000"/>
      <c r="BT127" s="2000"/>
      <c r="BU127" s="2000"/>
      <c r="BV127" s="2001"/>
      <c r="BW127" s="1999"/>
      <c r="BX127" s="2000"/>
      <c r="BY127" s="2000"/>
      <c r="BZ127" s="2001"/>
      <c r="CA127" s="2475"/>
      <c r="CB127" s="2476"/>
      <c r="CC127" s="2476"/>
      <c r="CD127" s="2476"/>
      <c r="CE127" s="2477"/>
      <c r="CF127" s="2475"/>
      <c r="CG127" s="2476"/>
      <c r="CH127" s="2476"/>
      <c r="CI127" s="2477"/>
      <c r="CJ127" s="39"/>
    </row>
    <row r="128" spans="1:88" ht="4.5" customHeight="1">
      <c r="A128" s="38"/>
      <c r="B128" s="2459"/>
      <c r="C128" s="2459"/>
      <c r="D128" s="2459"/>
      <c r="E128" s="2459"/>
      <c r="F128" s="2459"/>
      <c r="G128" s="2459"/>
      <c r="H128" s="2459"/>
      <c r="I128" s="1839"/>
      <c r="J128" s="1058"/>
      <c r="K128" s="1058"/>
      <c r="L128" s="1058"/>
      <c r="M128" s="1058"/>
      <c r="N128" s="1058"/>
      <c r="O128" s="1058"/>
      <c r="P128" s="1058"/>
      <c r="Q128" s="1058"/>
      <c r="R128" s="1058"/>
      <c r="S128" s="1058"/>
      <c r="T128" s="1058"/>
      <c r="U128" s="1341"/>
      <c r="V128" s="39"/>
      <c r="W128" s="38"/>
      <c r="X128" s="2002"/>
      <c r="Y128" s="2003"/>
      <c r="Z128" s="2003"/>
      <c r="AA128" s="2003"/>
      <c r="AB128" s="2003"/>
      <c r="AC128" s="2003"/>
      <c r="AD128" s="2004"/>
      <c r="AE128" s="2002"/>
      <c r="AF128" s="2003"/>
      <c r="AG128" s="2003"/>
      <c r="AH128" s="2004"/>
      <c r="AI128" s="2478"/>
      <c r="AJ128" s="2479"/>
      <c r="AK128" s="2479"/>
      <c r="AL128" s="2479"/>
      <c r="AM128" s="2480"/>
      <c r="AN128" s="2478"/>
      <c r="AO128" s="2479"/>
      <c r="AP128" s="2479"/>
      <c r="AQ128" s="2480"/>
      <c r="AR128" s="39"/>
      <c r="AS128" s="38"/>
      <c r="AT128" s="2459"/>
      <c r="AU128" s="2459"/>
      <c r="AV128" s="2459"/>
      <c r="AW128" s="2459"/>
      <c r="AX128" s="2459"/>
      <c r="AY128" s="2459"/>
      <c r="AZ128" s="2459"/>
      <c r="BA128" s="1839"/>
      <c r="BB128" s="1058"/>
      <c r="BC128" s="1058"/>
      <c r="BD128" s="1058"/>
      <c r="BE128" s="1058"/>
      <c r="BF128" s="1058"/>
      <c r="BG128" s="1058"/>
      <c r="BH128" s="1058"/>
      <c r="BI128" s="1058"/>
      <c r="BJ128" s="1058"/>
      <c r="BK128" s="1058"/>
      <c r="BL128" s="1058"/>
      <c r="BM128" s="1341"/>
      <c r="BN128" s="39"/>
      <c r="BO128" s="38"/>
      <c r="BP128" s="2002"/>
      <c r="BQ128" s="2003"/>
      <c r="BR128" s="2003"/>
      <c r="BS128" s="2003"/>
      <c r="BT128" s="2003"/>
      <c r="BU128" s="2003"/>
      <c r="BV128" s="2004"/>
      <c r="BW128" s="2002"/>
      <c r="BX128" s="2003"/>
      <c r="BY128" s="2003"/>
      <c r="BZ128" s="2004"/>
      <c r="CA128" s="2478"/>
      <c r="CB128" s="2479"/>
      <c r="CC128" s="2479"/>
      <c r="CD128" s="2479"/>
      <c r="CE128" s="2480"/>
      <c r="CF128" s="2478"/>
      <c r="CG128" s="2479"/>
      <c r="CH128" s="2479"/>
      <c r="CI128" s="2480"/>
      <c r="CJ128" s="39"/>
    </row>
    <row r="129" spans="1:88" ht="4.5" customHeight="1">
      <c r="A129" s="38"/>
      <c r="B129" s="2459" t="s">
        <v>1628</v>
      </c>
      <c r="C129" s="2459"/>
      <c r="D129" s="2459"/>
      <c r="E129" s="2459"/>
      <c r="F129" s="2459"/>
      <c r="G129" s="2459"/>
      <c r="H129" s="2459"/>
      <c r="I129" s="1839"/>
      <c r="J129" s="1058"/>
      <c r="K129" s="1058"/>
      <c r="L129" s="1058"/>
      <c r="M129" s="1058"/>
      <c r="N129" s="1058"/>
      <c r="O129" s="1058"/>
      <c r="P129" s="1058"/>
      <c r="Q129" s="1058"/>
      <c r="R129" s="1058"/>
      <c r="S129" s="1058"/>
      <c r="T129" s="1058"/>
      <c r="U129" s="1341"/>
      <c r="V129" s="39"/>
      <c r="W129" s="38"/>
      <c r="X129" s="1435" t="s">
        <v>459</v>
      </c>
      <c r="Y129" s="1563"/>
      <c r="Z129" s="1563"/>
      <c r="AA129" s="1563"/>
      <c r="AB129" s="1563"/>
      <c r="AC129" s="1563"/>
      <c r="AD129" s="1564"/>
      <c r="AE129" s="2207">
        <f>INDEX('LŠZ P'!A$2:AN$998,A95,29)</f>
        <v>90</v>
      </c>
      <c r="AF129" s="2208"/>
      <c r="AG129" s="2208"/>
      <c r="AH129" s="2209"/>
      <c r="AI129" s="1238" t="str">
        <f>CONCATENATE(INDEX('LŠZ P'!A$2:AN$998,A95,31),"/",INDEX('LŠZ P'!A$2:AN$998,A95,32))</f>
        <v>110/</v>
      </c>
      <c r="AJ129" s="2216"/>
      <c r="AK129" s="2216"/>
      <c r="AL129" s="2216"/>
      <c r="AM129" s="2217"/>
      <c r="AN129" s="1238" t="str">
        <f>CONCATENATE(INDEX('LŠZ P'!A$2:AN$998,A95,33),"/",INDEX('LŠZ P'!A$2:AN$998,A95,34))</f>
        <v>22/36</v>
      </c>
      <c r="AO129" s="2216"/>
      <c r="AP129" s="2216"/>
      <c r="AQ129" s="2217"/>
      <c r="AR129" s="39"/>
      <c r="AS129" s="38"/>
      <c r="AT129" s="2459" t="s">
        <v>1628</v>
      </c>
      <c r="AU129" s="2459"/>
      <c r="AV129" s="2459"/>
      <c r="AW129" s="2459"/>
      <c r="AX129" s="2459"/>
      <c r="AY129" s="2459"/>
      <c r="AZ129" s="2459"/>
      <c r="BA129" s="1839"/>
      <c r="BB129" s="1058"/>
      <c r="BC129" s="1058"/>
      <c r="BD129" s="1058"/>
      <c r="BE129" s="1058"/>
      <c r="BF129" s="1058"/>
      <c r="BG129" s="1058"/>
      <c r="BH129" s="1058"/>
      <c r="BI129" s="1058"/>
      <c r="BJ129" s="1058"/>
      <c r="BK129" s="1058"/>
      <c r="BL129" s="1058"/>
      <c r="BM129" s="1341"/>
      <c r="BN129" s="39"/>
      <c r="BO129" s="38"/>
      <c r="BP129" s="1635" t="s">
        <v>459</v>
      </c>
      <c r="BQ129" s="2573"/>
      <c r="BR129" s="2573"/>
      <c r="BS129" s="2573"/>
      <c r="BT129" s="2573"/>
      <c r="BU129" s="2573"/>
      <c r="BV129" s="2574"/>
      <c r="BW129" s="2581" t="str">
        <f>CONCATENATE(INDEX('LŠZ P'!A$2:AN$998,A95,30),"+PK")</f>
        <v>+PK</v>
      </c>
      <c r="BX129" s="2582"/>
      <c r="BY129" s="2582"/>
      <c r="BZ129" s="2583"/>
      <c r="CA129" s="2564" t="s">
        <v>731</v>
      </c>
      <c r="CB129" s="2565"/>
      <c r="CC129" s="2565"/>
      <c r="CD129" s="2565"/>
      <c r="CE129" s="2566"/>
      <c r="CF129" s="2564" t="s">
        <v>731</v>
      </c>
      <c r="CG129" s="2565"/>
      <c r="CH129" s="2565"/>
      <c r="CI129" s="2566"/>
      <c r="CJ129" s="39"/>
    </row>
    <row r="130" spans="1:88" ht="4.5" customHeight="1">
      <c r="A130" s="38"/>
      <c r="B130" s="2459"/>
      <c r="C130" s="2459"/>
      <c r="D130" s="2459"/>
      <c r="E130" s="2459"/>
      <c r="F130" s="2459"/>
      <c r="G130" s="2459"/>
      <c r="H130" s="2459"/>
      <c r="I130" s="1839"/>
      <c r="J130" s="1058"/>
      <c r="K130" s="1058"/>
      <c r="L130" s="1058"/>
      <c r="M130" s="1058"/>
      <c r="N130" s="1058"/>
      <c r="O130" s="1058"/>
      <c r="P130" s="1058"/>
      <c r="Q130" s="1058"/>
      <c r="R130" s="1058"/>
      <c r="S130" s="1058"/>
      <c r="T130" s="1058"/>
      <c r="U130" s="1341"/>
      <c r="V130" s="39"/>
      <c r="W130" s="38"/>
      <c r="X130" s="1565"/>
      <c r="Y130" s="1566"/>
      <c r="Z130" s="1566"/>
      <c r="AA130" s="1566"/>
      <c r="AB130" s="1566"/>
      <c r="AC130" s="1566"/>
      <c r="AD130" s="1567"/>
      <c r="AE130" s="2210"/>
      <c r="AF130" s="2211"/>
      <c r="AG130" s="2211"/>
      <c r="AH130" s="2212"/>
      <c r="AI130" s="2218"/>
      <c r="AJ130" s="2219"/>
      <c r="AK130" s="2219"/>
      <c r="AL130" s="2219"/>
      <c r="AM130" s="2220"/>
      <c r="AN130" s="2218"/>
      <c r="AO130" s="2219"/>
      <c r="AP130" s="2219"/>
      <c r="AQ130" s="2220"/>
      <c r="AR130" s="39"/>
      <c r="AS130" s="38"/>
      <c r="AT130" s="2459"/>
      <c r="AU130" s="2459"/>
      <c r="AV130" s="2459"/>
      <c r="AW130" s="2459"/>
      <c r="AX130" s="2459"/>
      <c r="AY130" s="2459"/>
      <c r="AZ130" s="2459"/>
      <c r="BA130" s="1839"/>
      <c r="BB130" s="1058"/>
      <c r="BC130" s="1058"/>
      <c r="BD130" s="1058"/>
      <c r="BE130" s="1058"/>
      <c r="BF130" s="1058"/>
      <c r="BG130" s="1058"/>
      <c r="BH130" s="1058"/>
      <c r="BI130" s="1058"/>
      <c r="BJ130" s="1058"/>
      <c r="BK130" s="1058"/>
      <c r="BL130" s="1058"/>
      <c r="BM130" s="1341"/>
      <c r="BN130" s="39"/>
      <c r="BO130" s="38"/>
      <c r="BP130" s="2575"/>
      <c r="BQ130" s="2576"/>
      <c r="BR130" s="2576"/>
      <c r="BS130" s="2576"/>
      <c r="BT130" s="2576"/>
      <c r="BU130" s="2576"/>
      <c r="BV130" s="2577"/>
      <c r="BW130" s="2584"/>
      <c r="BX130" s="2585"/>
      <c r="BY130" s="2585"/>
      <c r="BZ130" s="2586"/>
      <c r="CA130" s="2567"/>
      <c r="CB130" s="2568"/>
      <c r="CC130" s="2568"/>
      <c r="CD130" s="2568"/>
      <c r="CE130" s="2569"/>
      <c r="CF130" s="2567"/>
      <c r="CG130" s="2568"/>
      <c r="CH130" s="2568"/>
      <c r="CI130" s="2569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840"/>
      <c r="J131" s="1841"/>
      <c r="K131" s="1841"/>
      <c r="L131" s="1841"/>
      <c r="M131" s="1841"/>
      <c r="N131" s="1841"/>
      <c r="O131" s="1841"/>
      <c r="P131" s="1841"/>
      <c r="Q131" s="1841"/>
      <c r="R131" s="1841"/>
      <c r="S131" s="1841"/>
      <c r="T131" s="1841"/>
      <c r="U131" s="1842"/>
      <c r="V131" s="39"/>
      <c r="W131" s="38"/>
      <c r="X131" s="1568"/>
      <c r="Y131" s="1569"/>
      <c r="Z131" s="1569"/>
      <c r="AA131" s="1569"/>
      <c r="AB131" s="1569"/>
      <c r="AC131" s="1569"/>
      <c r="AD131" s="1570"/>
      <c r="AE131" s="2213"/>
      <c r="AF131" s="2214"/>
      <c r="AG131" s="2214"/>
      <c r="AH131" s="2215"/>
      <c r="AI131" s="2221"/>
      <c r="AJ131" s="2222"/>
      <c r="AK131" s="2222"/>
      <c r="AL131" s="2222"/>
      <c r="AM131" s="2223"/>
      <c r="AN131" s="2221"/>
      <c r="AO131" s="2222"/>
      <c r="AP131" s="2222"/>
      <c r="AQ131" s="2223"/>
      <c r="AR131" s="39"/>
      <c r="AS131" s="38"/>
      <c r="AT131" s="50"/>
      <c r="AU131" s="41"/>
      <c r="AV131" s="41"/>
      <c r="AW131" s="41"/>
      <c r="AX131" s="41"/>
      <c r="AY131" s="41"/>
      <c r="AZ131" s="41"/>
      <c r="BA131" s="1840"/>
      <c r="BB131" s="1841"/>
      <c r="BC131" s="1841"/>
      <c r="BD131" s="1841"/>
      <c r="BE131" s="1841"/>
      <c r="BF131" s="1841"/>
      <c r="BG131" s="1841"/>
      <c r="BH131" s="1841"/>
      <c r="BI131" s="1841"/>
      <c r="BJ131" s="1841"/>
      <c r="BK131" s="1841"/>
      <c r="BL131" s="1841"/>
      <c r="BM131" s="1842"/>
      <c r="BN131" s="39"/>
      <c r="BO131" s="38"/>
      <c r="BP131" s="2578"/>
      <c r="BQ131" s="2579"/>
      <c r="BR131" s="2579"/>
      <c r="BS131" s="2579"/>
      <c r="BT131" s="2579"/>
      <c r="BU131" s="2579"/>
      <c r="BV131" s="2580"/>
      <c r="BW131" s="2587"/>
      <c r="BX131" s="2588"/>
      <c r="BY131" s="2588"/>
      <c r="BZ131" s="2589"/>
      <c r="CA131" s="2570"/>
      <c r="CB131" s="2571"/>
      <c r="CC131" s="2571"/>
      <c r="CD131" s="2571"/>
      <c r="CE131" s="2572"/>
      <c r="CF131" s="2570"/>
      <c r="CG131" s="2571"/>
      <c r="CH131" s="2571"/>
      <c r="CI131" s="2572"/>
      <c r="CJ131" s="39"/>
    </row>
    <row r="132" spans="1:88" ht="4.5" customHeight="1">
      <c r="A132" s="38"/>
      <c r="B132" s="2459" t="s">
        <v>460</v>
      </c>
      <c r="C132" s="2459"/>
      <c r="D132" s="2459"/>
      <c r="E132" s="2459"/>
      <c r="F132" s="2459"/>
      <c r="G132" s="2459"/>
      <c r="H132" s="2460"/>
      <c r="I132" s="2410">
        <f>INDEX('LŠZ P'!A$2:AN$998,A95,13)</f>
        <v>42319</v>
      </c>
      <c r="J132" s="2411"/>
      <c r="K132" s="2411"/>
      <c r="L132" s="2411"/>
      <c r="M132" s="2411"/>
      <c r="N132" s="2411"/>
      <c r="O132" s="2411"/>
      <c r="P132" s="2411"/>
      <c r="Q132" s="2411"/>
      <c r="R132" s="2411"/>
      <c r="S132" s="2411"/>
      <c r="T132" s="2411"/>
      <c r="U132" s="2412"/>
      <c r="V132" s="39"/>
      <c r="W132" s="38"/>
      <c r="X132" s="1074" t="s">
        <v>1522</v>
      </c>
      <c r="Y132" s="1075"/>
      <c r="Z132" s="1075"/>
      <c r="AA132" s="1075"/>
      <c r="AB132" s="1075"/>
      <c r="AC132" s="1075"/>
      <c r="AD132" s="1076"/>
      <c r="AE132" s="1123" t="s">
        <v>1056</v>
      </c>
      <c r="AF132" s="1075"/>
      <c r="AG132" s="1075"/>
      <c r="AH132" s="1076"/>
      <c r="AI132" s="1123" t="s">
        <v>1054</v>
      </c>
      <c r="AJ132" s="1075"/>
      <c r="AK132" s="1075"/>
      <c r="AL132" s="1075"/>
      <c r="AM132" s="1076"/>
      <c r="AN132" s="1123" t="s">
        <v>75</v>
      </c>
      <c r="AO132" s="1075"/>
      <c r="AP132" s="1075"/>
      <c r="AQ132" s="1076"/>
      <c r="AR132" s="39"/>
      <c r="AS132" s="38"/>
      <c r="AT132" s="2459" t="s">
        <v>460</v>
      </c>
      <c r="AU132" s="2459"/>
      <c r="AV132" s="2459"/>
      <c r="AW132" s="2459"/>
      <c r="AX132" s="2459"/>
      <c r="AY132" s="2459"/>
      <c r="AZ132" s="2460"/>
      <c r="BA132" s="2410">
        <f>INDEX('LŠZ P'!A$2:AN$998,A95,39)</f>
        <v>0</v>
      </c>
      <c r="BB132" s="2411"/>
      <c r="BC132" s="2411"/>
      <c r="BD132" s="2411"/>
      <c r="BE132" s="2411"/>
      <c r="BF132" s="2411"/>
      <c r="BG132" s="2411"/>
      <c r="BH132" s="2411"/>
      <c r="BI132" s="2411"/>
      <c r="BJ132" s="2411"/>
      <c r="BK132" s="2411"/>
      <c r="BL132" s="2411"/>
      <c r="BM132" s="2412"/>
      <c r="BN132" s="39"/>
      <c r="BO132" s="38"/>
      <c r="BP132" s="1928" t="s">
        <v>1522</v>
      </c>
      <c r="BQ132" s="1929"/>
      <c r="BR132" s="1929"/>
      <c r="BS132" s="1929"/>
      <c r="BT132" s="1929"/>
      <c r="BU132" s="1929"/>
      <c r="BV132" s="1930"/>
      <c r="BW132" s="1996" t="s">
        <v>1056</v>
      </c>
      <c r="BX132" s="1929"/>
      <c r="BY132" s="1929"/>
      <c r="BZ132" s="1930"/>
      <c r="CA132" s="1996" t="s">
        <v>1054</v>
      </c>
      <c r="CB132" s="1929"/>
      <c r="CC132" s="1929"/>
      <c r="CD132" s="1929"/>
      <c r="CE132" s="1930"/>
      <c r="CF132" s="1996" t="s">
        <v>75</v>
      </c>
      <c r="CG132" s="1929"/>
      <c r="CH132" s="1929"/>
      <c r="CI132" s="1930"/>
      <c r="CJ132" s="39"/>
    </row>
    <row r="133" spans="1:88" ht="4.5" customHeight="1">
      <c r="A133" s="38"/>
      <c r="B133" s="2459"/>
      <c r="C133" s="2459"/>
      <c r="D133" s="2459"/>
      <c r="E133" s="2459"/>
      <c r="F133" s="2459"/>
      <c r="G133" s="2459"/>
      <c r="H133" s="2460"/>
      <c r="I133" s="2413"/>
      <c r="J133" s="2414"/>
      <c r="K133" s="2414"/>
      <c r="L133" s="2414"/>
      <c r="M133" s="2414"/>
      <c r="N133" s="2414"/>
      <c r="O133" s="2414"/>
      <c r="P133" s="2414"/>
      <c r="Q133" s="2414"/>
      <c r="R133" s="2414"/>
      <c r="S133" s="2414"/>
      <c r="T133" s="2414"/>
      <c r="U133" s="2415"/>
      <c r="V133" s="39"/>
      <c r="W133" s="38"/>
      <c r="X133" s="1077"/>
      <c r="Y133" s="1078"/>
      <c r="Z133" s="1078"/>
      <c r="AA133" s="1078"/>
      <c r="AB133" s="1078"/>
      <c r="AC133" s="1078"/>
      <c r="AD133" s="1079"/>
      <c r="AE133" s="1077"/>
      <c r="AF133" s="1078"/>
      <c r="AG133" s="1078"/>
      <c r="AH133" s="1079"/>
      <c r="AI133" s="1077"/>
      <c r="AJ133" s="1078"/>
      <c r="AK133" s="1078"/>
      <c r="AL133" s="1078"/>
      <c r="AM133" s="1079"/>
      <c r="AN133" s="1077"/>
      <c r="AO133" s="1078"/>
      <c r="AP133" s="1078"/>
      <c r="AQ133" s="1079"/>
      <c r="AR133" s="39"/>
      <c r="AS133" s="38"/>
      <c r="AT133" s="2459"/>
      <c r="AU133" s="2459"/>
      <c r="AV133" s="2459"/>
      <c r="AW133" s="2459"/>
      <c r="AX133" s="2459"/>
      <c r="AY133" s="2459"/>
      <c r="AZ133" s="2460"/>
      <c r="BA133" s="2413"/>
      <c r="BB133" s="2414"/>
      <c r="BC133" s="2414"/>
      <c r="BD133" s="2414"/>
      <c r="BE133" s="2414"/>
      <c r="BF133" s="2414"/>
      <c r="BG133" s="2414"/>
      <c r="BH133" s="2414"/>
      <c r="BI133" s="2414"/>
      <c r="BJ133" s="2414"/>
      <c r="BK133" s="2414"/>
      <c r="BL133" s="2414"/>
      <c r="BM133" s="2415"/>
      <c r="BN133" s="39"/>
      <c r="BO133" s="38"/>
      <c r="BP133" s="1931"/>
      <c r="BQ133" s="1932"/>
      <c r="BR133" s="1932"/>
      <c r="BS133" s="1932"/>
      <c r="BT133" s="1932"/>
      <c r="BU133" s="1932"/>
      <c r="BV133" s="1933"/>
      <c r="BW133" s="1931"/>
      <c r="BX133" s="1932"/>
      <c r="BY133" s="1932"/>
      <c r="BZ133" s="1933"/>
      <c r="CA133" s="1931"/>
      <c r="CB133" s="1932"/>
      <c r="CC133" s="1932"/>
      <c r="CD133" s="1932"/>
      <c r="CE133" s="1933"/>
      <c r="CF133" s="1931"/>
      <c r="CG133" s="1932"/>
      <c r="CH133" s="1932"/>
      <c r="CI133" s="1933"/>
      <c r="CJ133" s="39"/>
    </row>
    <row r="134" spans="1:88" ht="4.5" customHeight="1">
      <c r="A134" s="38"/>
      <c r="B134" s="2459" t="s">
        <v>461</v>
      </c>
      <c r="C134" s="2459"/>
      <c r="D134" s="2459"/>
      <c r="E134" s="2459"/>
      <c r="F134" s="2459"/>
      <c r="G134" s="2459"/>
      <c r="H134" s="2459"/>
      <c r="I134" s="2413"/>
      <c r="J134" s="2414"/>
      <c r="K134" s="2414"/>
      <c r="L134" s="2414"/>
      <c r="M134" s="2414"/>
      <c r="N134" s="2414"/>
      <c r="O134" s="2414"/>
      <c r="P134" s="2414"/>
      <c r="Q134" s="2414"/>
      <c r="R134" s="2414"/>
      <c r="S134" s="2414"/>
      <c r="T134" s="2414"/>
      <c r="U134" s="2415"/>
      <c r="V134" s="39"/>
      <c r="W134" s="38"/>
      <c r="X134" s="1080"/>
      <c r="Y134" s="1081"/>
      <c r="Z134" s="1081"/>
      <c r="AA134" s="1081"/>
      <c r="AB134" s="1081"/>
      <c r="AC134" s="1081"/>
      <c r="AD134" s="1082"/>
      <c r="AE134" s="1080"/>
      <c r="AF134" s="1081"/>
      <c r="AG134" s="1081"/>
      <c r="AH134" s="1082"/>
      <c r="AI134" s="1080"/>
      <c r="AJ134" s="1081"/>
      <c r="AK134" s="1081"/>
      <c r="AL134" s="1081"/>
      <c r="AM134" s="1082"/>
      <c r="AN134" s="1080"/>
      <c r="AO134" s="1081"/>
      <c r="AP134" s="1081"/>
      <c r="AQ134" s="1082"/>
      <c r="AR134" s="39"/>
      <c r="AS134" s="38"/>
      <c r="AT134" s="2459" t="s">
        <v>461</v>
      </c>
      <c r="AU134" s="2459"/>
      <c r="AV134" s="2459"/>
      <c r="AW134" s="2459"/>
      <c r="AX134" s="2459"/>
      <c r="AY134" s="2459"/>
      <c r="AZ134" s="2459"/>
      <c r="BA134" s="2413"/>
      <c r="BB134" s="2414"/>
      <c r="BC134" s="2414"/>
      <c r="BD134" s="2414"/>
      <c r="BE134" s="2414"/>
      <c r="BF134" s="2414"/>
      <c r="BG134" s="2414"/>
      <c r="BH134" s="2414"/>
      <c r="BI134" s="2414"/>
      <c r="BJ134" s="2414"/>
      <c r="BK134" s="2414"/>
      <c r="BL134" s="2414"/>
      <c r="BM134" s="2415"/>
      <c r="BN134" s="39"/>
      <c r="BO134" s="38"/>
      <c r="BP134" s="1934"/>
      <c r="BQ134" s="1935"/>
      <c r="BR134" s="1935"/>
      <c r="BS134" s="1935"/>
      <c r="BT134" s="1935"/>
      <c r="BU134" s="1935"/>
      <c r="BV134" s="1936"/>
      <c r="BW134" s="1934"/>
      <c r="BX134" s="1935"/>
      <c r="BY134" s="1935"/>
      <c r="BZ134" s="1936"/>
      <c r="CA134" s="1934"/>
      <c r="CB134" s="1935"/>
      <c r="CC134" s="1935"/>
      <c r="CD134" s="1935"/>
      <c r="CE134" s="1936"/>
      <c r="CF134" s="1934"/>
      <c r="CG134" s="1935"/>
      <c r="CH134" s="1935"/>
      <c r="CI134" s="1936"/>
      <c r="CJ134" s="39"/>
    </row>
    <row r="135" spans="1:88" ht="4.5" customHeight="1">
      <c r="A135" s="38"/>
      <c r="B135" s="2459"/>
      <c r="C135" s="2459"/>
      <c r="D135" s="2459"/>
      <c r="E135" s="2459"/>
      <c r="F135" s="2459"/>
      <c r="G135" s="2459"/>
      <c r="H135" s="2459"/>
      <c r="I135" s="2416"/>
      <c r="J135" s="2417"/>
      <c r="K135" s="2417"/>
      <c r="L135" s="2417"/>
      <c r="M135" s="2417"/>
      <c r="N135" s="2417"/>
      <c r="O135" s="2417"/>
      <c r="P135" s="2417"/>
      <c r="Q135" s="2417"/>
      <c r="R135" s="2417"/>
      <c r="S135" s="2417"/>
      <c r="T135" s="2417"/>
      <c r="U135" s="2418"/>
      <c r="V135" s="39"/>
      <c r="W135" s="38"/>
      <c r="X135" s="1435" t="s">
        <v>928</v>
      </c>
      <c r="Y135" s="1436"/>
      <c r="Z135" s="1436"/>
      <c r="AA135" s="1436"/>
      <c r="AB135" s="1436"/>
      <c r="AC135" s="1436"/>
      <c r="AD135" s="1437"/>
      <c r="AE135" s="2198">
        <f>INDEX('LŠZ P'!A$2:AN$998,A95,35)</f>
        <v>48</v>
      </c>
      <c r="AF135" s="2199"/>
      <c r="AG135" s="2199"/>
      <c r="AH135" s="2200"/>
      <c r="AI135" s="2198">
        <f>INDEX('LŠZ P'!A$2:AN$998,A95,36)</f>
        <v>1</v>
      </c>
      <c r="AJ135" s="2199"/>
      <c r="AK135" s="2199"/>
      <c r="AL135" s="2199"/>
      <c r="AM135" s="2200"/>
      <c r="AN135" s="2198">
        <f>INDEX('LŠZ P'!A$2:AN$998,A95,37)</f>
        <v>0</v>
      </c>
      <c r="AO135" s="2199"/>
      <c r="AP135" s="2199"/>
      <c r="AQ135" s="2200"/>
      <c r="AR135" s="39"/>
      <c r="AS135" s="38"/>
      <c r="AT135" s="2459"/>
      <c r="AU135" s="2459"/>
      <c r="AV135" s="2459"/>
      <c r="AW135" s="2459"/>
      <c r="AX135" s="2459"/>
      <c r="AY135" s="2459"/>
      <c r="AZ135" s="2459"/>
      <c r="BA135" s="2416"/>
      <c r="BB135" s="2417"/>
      <c r="BC135" s="2417"/>
      <c r="BD135" s="2417"/>
      <c r="BE135" s="2417"/>
      <c r="BF135" s="2417"/>
      <c r="BG135" s="2417"/>
      <c r="BH135" s="2417"/>
      <c r="BI135" s="2417"/>
      <c r="BJ135" s="2417"/>
      <c r="BK135" s="2417"/>
      <c r="BL135" s="2417"/>
      <c r="BM135" s="2418"/>
      <c r="BN135" s="39"/>
      <c r="BO135" s="38"/>
      <c r="BP135" s="1635" t="s">
        <v>928</v>
      </c>
      <c r="BQ135" s="1636"/>
      <c r="BR135" s="1636"/>
      <c r="BS135" s="1636"/>
      <c r="BT135" s="1636"/>
      <c r="BU135" s="1636"/>
      <c r="BV135" s="1637"/>
      <c r="BW135" s="2538" t="s">
        <v>731</v>
      </c>
      <c r="BX135" s="2539"/>
      <c r="BY135" s="2539"/>
      <c r="BZ135" s="2540"/>
      <c r="CA135" s="2538" t="s">
        <v>731</v>
      </c>
      <c r="CB135" s="2539"/>
      <c r="CC135" s="2539"/>
      <c r="CD135" s="2539"/>
      <c r="CE135" s="2540"/>
      <c r="CF135" s="2538" t="s">
        <v>731</v>
      </c>
      <c r="CG135" s="2539"/>
      <c r="CH135" s="2539"/>
      <c r="CI135" s="2540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438"/>
      <c r="Y136" s="1439"/>
      <c r="Z136" s="1439"/>
      <c r="AA136" s="1439"/>
      <c r="AB136" s="1439"/>
      <c r="AC136" s="1439"/>
      <c r="AD136" s="1440"/>
      <c r="AE136" s="2201"/>
      <c r="AF136" s="2202"/>
      <c r="AG136" s="2202"/>
      <c r="AH136" s="2203"/>
      <c r="AI136" s="2201"/>
      <c r="AJ136" s="2202"/>
      <c r="AK136" s="2202"/>
      <c r="AL136" s="2202"/>
      <c r="AM136" s="2203"/>
      <c r="AN136" s="2201"/>
      <c r="AO136" s="2202"/>
      <c r="AP136" s="2202"/>
      <c r="AQ136" s="2203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638"/>
      <c r="BQ136" s="1639"/>
      <c r="BR136" s="1639"/>
      <c r="BS136" s="1639"/>
      <c r="BT136" s="1639"/>
      <c r="BU136" s="1639"/>
      <c r="BV136" s="1640"/>
      <c r="BW136" s="2541"/>
      <c r="BX136" s="2542"/>
      <c r="BY136" s="2542"/>
      <c r="BZ136" s="2543"/>
      <c r="CA136" s="2541"/>
      <c r="CB136" s="2542"/>
      <c r="CC136" s="2542"/>
      <c r="CD136" s="2542"/>
      <c r="CE136" s="2543"/>
      <c r="CF136" s="2541"/>
      <c r="CG136" s="2542"/>
      <c r="CH136" s="2542"/>
      <c r="CI136" s="2543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410">
        <f ca="1">IF(DAYS360(132,NOW())&gt;60,NOW(),132)</f>
        <v>45321.308916666669</v>
      </c>
      <c r="M137" s="2435"/>
      <c r="N137" s="2435"/>
      <c r="O137" s="2435"/>
      <c r="P137" s="2435"/>
      <c r="Q137" s="2435"/>
      <c r="R137" s="2435"/>
      <c r="S137" s="2435"/>
      <c r="T137" s="2435"/>
      <c r="U137" s="2436"/>
      <c r="V137" s="39"/>
      <c r="W137" s="38"/>
      <c r="X137" s="1441"/>
      <c r="Y137" s="1442"/>
      <c r="Z137" s="1442"/>
      <c r="AA137" s="1442"/>
      <c r="AB137" s="1442"/>
      <c r="AC137" s="1442"/>
      <c r="AD137" s="1443"/>
      <c r="AE137" s="2204"/>
      <c r="AF137" s="2205"/>
      <c r="AG137" s="2205"/>
      <c r="AH137" s="2206"/>
      <c r="AI137" s="2204"/>
      <c r="AJ137" s="2205"/>
      <c r="AK137" s="2205"/>
      <c r="AL137" s="2205"/>
      <c r="AM137" s="2206"/>
      <c r="AN137" s="2204"/>
      <c r="AO137" s="2205"/>
      <c r="AP137" s="2205"/>
      <c r="AQ137" s="2206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410">
        <f ca="1">IF(DAYS360(BA138,NOW())&gt;60,NOW(),BA138)</f>
        <v>45321.308916666669</v>
      </c>
      <c r="BE137" s="2411"/>
      <c r="BF137" s="2411"/>
      <c r="BG137" s="2411"/>
      <c r="BH137" s="2411"/>
      <c r="BI137" s="2411"/>
      <c r="BJ137" s="2411"/>
      <c r="BK137" s="2411"/>
      <c r="BL137" s="2411"/>
      <c r="BM137" s="2412"/>
      <c r="BN137" s="39"/>
      <c r="BO137" s="38"/>
      <c r="BP137" s="1641"/>
      <c r="BQ137" s="1642"/>
      <c r="BR137" s="1642"/>
      <c r="BS137" s="1642"/>
      <c r="BT137" s="1642"/>
      <c r="BU137" s="1642"/>
      <c r="BV137" s="1643"/>
      <c r="BW137" s="2544"/>
      <c r="BX137" s="2545"/>
      <c r="BY137" s="2545"/>
      <c r="BZ137" s="2546"/>
      <c r="CA137" s="2544"/>
      <c r="CB137" s="2545"/>
      <c r="CC137" s="2545"/>
      <c r="CD137" s="2545"/>
      <c r="CE137" s="2546"/>
      <c r="CF137" s="2544"/>
      <c r="CG137" s="2545"/>
      <c r="CH137" s="2545"/>
      <c r="CI137" s="2546"/>
      <c r="CJ137" s="39"/>
    </row>
    <row r="138" spans="1:88" ht="4.5" customHeight="1">
      <c r="A138" s="38"/>
      <c r="B138" s="2459" t="s">
        <v>462</v>
      </c>
      <c r="C138" s="2459"/>
      <c r="D138" s="2459"/>
      <c r="E138" s="2459"/>
      <c r="F138" s="2459"/>
      <c r="G138" s="2459"/>
      <c r="H138" s="2459"/>
      <c r="I138" s="2459"/>
      <c r="J138" s="2459"/>
      <c r="K138" s="2459"/>
      <c r="L138" s="1255"/>
      <c r="M138" s="1103"/>
      <c r="N138" s="1103"/>
      <c r="O138" s="1103"/>
      <c r="P138" s="1103"/>
      <c r="Q138" s="1103"/>
      <c r="R138" s="1103"/>
      <c r="S138" s="1103"/>
      <c r="T138" s="1103"/>
      <c r="U138" s="1192"/>
      <c r="V138" s="39"/>
      <c r="W138" s="38"/>
      <c r="X138" s="1416" t="s">
        <v>463</v>
      </c>
      <c r="Y138" s="1417"/>
      <c r="Z138" s="1417"/>
      <c r="AA138" s="1418"/>
      <c r="AB138" s="1123">
        <f>INDEX('LŠZ P'!A$2:AN$998,A95,18)</f>
        <v>2006</v>
      </c>
      <c r="AC138" s="1125"/>
      <c r="AD138" s="1123" t="s">
        <v>464</v>
      </c>
      <c r="AE138" s="1125"/>
      <c r="AF138" s="1382" t="str">
        <f>INDEX('LŠZ P'!A$2:AN$998,A95,7)</f>
        <v>G20282604074</v>
      </c>
      <c r="AG138" s="1383"/>
      <c r="AH138" s="1383"/>
      <c r="AI138" s="1383"/>
      <c r="AJ138" s="1383"/>
      <c r="AK138" s="1383"/>
      <c r="AL138" s="1383"/>
      <c r="AM138" s="1384"/>
      <c r="AN138" s="1141" t="str">
        <f>INDEX('LŠZ P'!A$2:AN$998,A95,15)</f>
        <v>P</v>
      </c>
      <c r="AO138" s="1124"/>
      <c r="AP138" s="1124"/>
      <c r="AQ138" s="1125"/>
      <c r="AR138" s="39"/>
      <c r="AS138" s="38"/>
      <c r="AT138" s="2459" t="s">
        <v>462</v>
      </c>
      <c r="AU138" s="2459"/>
      <c r="AV138" s="2459"/>
      <c r="AW138" s="2459"/>
      <c r="AX138" s="2459"/>
      <c r="AY138" s="2459"/>
      <c r="AZ138" s="2459"/>
      <c r="BA138" s="2459"/>
      <c r="BB138" s="2459"/>
      <c r="BC138" s="2459"/>
      <c r="BD138" s="2413"/>
      <c r="BE138" s="2414"/>
      <c r="BF138" s="2414"/>
      <c r="BG138" s="2414"/>
      <c r="BH138" s="2414"/>
      <c r="BI138" s="2414"/>
      <c r="BJ138" s="2414"/>
      <c r="BK138" s="2414"/>
      <c r="BL138" s="2414"/>
      <c r="BM138" s="2415"/>
      <c r="BN138" s="39"/>
      <c r="BO138" s="38"/>
      <c r="BP138" s="2464" t="s">
        <v>463</v>
      </c>
      <c r="BQ138" s="2547"/>
      <c r="BR138" s="2547"/>
      <c r="BS138" s="2548"/>
      <c r="BT138" s="1996">
        <f>INDEX('LŠZ P'!A$2:AN$998,A95,40)</f>
        <v>0</v>
      </c>
      <c r="BU138" s="1998"/>
      <c r="BV138" s="1996" t="s">
        <v>464</v>
      </c>
      <c r="BW138" s="1998"/>
      <c r="BX138" s="2555">
        <f>INDEX('LŠZ P'!A$2:AN$998,A95,8)</f>
        <v>0</v>
      </c>
      <c r="BY138" s="2556"/>
      <c r="BZ138" s="2556"/>
      <c r="CA138" s="2556"/>
      <c r="CB138" s="2556"/>
      <c r="CC138" s="2556"/>
      <c r="CD138" s="2556"/>
      <c r="CE138" s="2557"/>
      <c r="CF138" s="2061" t="e">
        <f>INDEX('LŠZ P'!A$2:AN$998,A95,41)</f>
        <v>#REF!</v>
      </c>
      <c r="CG138" s="1997"/>
      <c r="CH138" s="1997"/>
      <c r="CI138" s="1998"/>
      <c r="CJ138" s="39"/>
    </row>
    <row r="139" spans="1:88" ht="4.5" customHeight="1">
      <c r="A139" s="38"/>
      <c r="B139" s="2459"/>
      <c r="C139" s="2459"/>
      <c r="D139" s="2459"/>
      <c r="E139" s="2459"/>
      <c r="F139" s="2459"/>
      <c r="G139" s="2459"/>
      <c r="H139" s="2459"/>
      <c r="I139" s="2459"/>
      <c r="J139" s="2459"/>
      <c r="K139" s="2459"/>
      <c r="L139" s="1255"/>
      <c r="M139" s="1103"/>
      <c r="N139" s="1103"/>
      <c r="O139" s="1103"/>
      <c r="P139" s="1103"/>
      <c r="Q139" s="1103"/>
      <c r="R139" s="1103"/>
      <c r="S139" s="1103"/>
      <c r="T139" s="1103"/>
      <c r="U139" s="1192"/>
      <c r="V139" s="39"/>
      <c r="W139" s="38"/>
      <c r="X139" s="1419"/>
      <c r="Y139" s="1420"/>
      <c r="Z139" s="1420"/>
      <c r="AA139" s="1421"/>
      <c r="AB139" s="1126"/>
      <c r="AC139" s="1128"/>
      <c r="AD139" s="1126"/>
      <c r="AE139" s="1128"/>
      <c r="AF139" s="1385"/>
      <c r="AG139" s="1386"/>
      <c r="AH139" s="1386"/>
      <c r="AI139" s="1386"/>
      <c r="AJ139" s="1386"/>
      <c r="AK139" s="1386"/>
      <c r="AL139" s="1386"/>
      <c r="AM139" s="1387"/>
      <c r="AN139" s="1126"/>
      <c r="AO139" s="1127"/>
      <c r="AP139" s="1127"/>
      <c r="AQ139" s="1128"/>
      <c r="AR139" s="39"/>
      <c r="AS139" s="38"/>
      <c r="AT139" s="2459"/>
      <c r="AU139" s="2459"/>
      <c r="AV139" s="2459"/>
      <c r="AW139" s="2459"/>
      <c r="AX139" s="2459"/>
      <c r="AY139" s="2459"/>
      <c r="AZ139" s="2459"/>
      <c r="BA139" s="2459"/>
      <c r="BB139" s="2459"/>
      <c r="BC139" s="2459"/>
      <c r="BD139" s="2413"/>
      <c r="BE139" s="2414"/>
      <c r="BF139" s="2414"/>
      <c r="BG139" s="2414"/>
      <c r="BH139" s="2414"/>
      <c r="BI139" s="2414"/>
      <c r="BJ139" s="2414"/>
      <c r="BK139" s="2414"/>
      <c r="BL139" s="2414"/>
      <c r="BM139" s="2415"/>
      <c r="BN139" s="39"/>
      <c r="BO139" s="38"/>
      <c r="BP139" s="2549"/>
      <c r="BQ139" s="2550"/>
      <c r="BR139" s="2550"/>
      <c r="BS139" s="2551"/>
      <c r="BT139" s="1999"/>
      <c r="BU139" s="2001"/>
      <c r="BV139" s="1999"/>
      <c r="BW139" s="2001"/>
      <c r="BX139" s="2558"/>
      <c r="BY139" s="2559"/>
      <c r="BZ139" s="2559"/>
      <c r="CA139" s="2559"/>
      <c r="CB139" s="2559"/>
      <c r="CC139" s="2559"/>
      <c r="CD139" s="2559"/>
      <c r="CE139" s="2560"/>
      <c r="CF139" s="1999"/>
      <c r="CG139" s="2000"/>
      <c r="CH139" s="2000"/>
      <c r="CI139" s="2001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437"/>
      <c r="M140" s="2438"/>
      <c r="N140" s="2438"/>
      <c r="O140" s="2438"/>
      <c r="P140" s="2438"/>
      <c r="Q140" s="2438"/>
      <c r="R140" s="2438"/>
      <c r="S140" s="2438"/>
      <c r="T140" s="2438"/>
      <c r="U140" s="2439"/>
      <c r="V140" s="39"/>
      <c r="W140" s="38"/>
      <c r="X140" s="1422"/>
      <c r="Y140" s="1423"/>
      <c r="Z140" s="1423"/>
      <c r="AA140" s="1424"/>
      <c r="AB140" s="1129"/>
      <c r="AC140" s="1131"/>
      <c r="AD140" s="1129"/>
      <c r="AE140" s="1131"/>
      <c r="AF140" s="1388"/>
      <c r="AG140" s="1389"/>
      <c r="AH140" s="1389"/>
      <c r="AI140" s="1389"/>
      <c r="AJ140" s="1389"/>
      <c r="AK140" s="1389"/>
      <c r="AL140" s="1389"/>
      <c r="AM140" s="1390"/>
      <c r="AN140" s="1129"/>
      <c r="AO140" s="1130"/>
      <c r="AP140" s="1130"/>
      <c r="AQ140" s="1131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416"/>
      <c r="BE140" s="2417"/>
      <c r="BF140" s="2417"/>
      <c r="BG140" s="2417"/>
      <c r="BH140" s="2417"/>
      <c r="BI140" s="2417"/>
      <c r="BJ140" s="2417"/>
      <c r="BK140" s="2417"/>
      <c r="BL140" s="2417"/>
      <c r="BM140" s="2418"/>
      <c r="BN140" s="39"/>
      <c r="BO140" s="38"/>
      <c r="BP140" s="2552"/>
      <c r="BQ140" s="2553"/>
      <c r="BR140" s="2553"/>
      <c r="BS140" s="2554"/>
      <c r="BT140" s="2002"/>
      <c r="BU140" s="2004"/>
      <c r="BV140" s="2002"/>
      <c r="BW140" s="2004"/>
      <c r="BX140" s="2561"/>
      <c r="BY140" s="2562"/>
      <c r="BZ140" s="2562"/>
      <c r="CA140" s="2562"/>
      <c r="CB140" s="2562"/>
      <c r="CC140" s="2562"/>
      <c r="CD140" s="2562"/>
      <c r="CE140" s="2563"/>
      <c r="CF140" s="2002"/>
      <c r="CG140" s="2003"/>
      <c r="CH140" s="2003"/>
      <c r="CI140" s="2004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462" t="str">
        <f>F18</f>
        <v>VEGA 5 XL (AXIS PARAGL.)</v>
      </c>
      <c r="C143" s="2462"/>
      <c r="D143" s="2462"/>
      <c r="E143" s="2462"/>
      <c r="F143" s="2462"/>
      <c r="G143" s="2462"/>
      <c r="H143" s="2462"/>
      <c r="I143" s="2462"/>
      <c r="J143" s="2462"/>
      <c r="K143" s="2462"/>
      <c r="L143" s="2462"/>
      <c r="M143" s="2462"/>
      <c r="N143" s="2462"/>
      <c r="O143" s="2462"/>
      <c r="P143" s="2462"/>
      <c r="Q143" s="2462"/>
      <c r="R143" s="2462"/>
      <c r="S143" s="2462"/>
      <c r="T143" s="2462"/>
      <c r="U143" s="2462"/>
      <c r="V143" s="37"/>
      <c r="W143" s="36"/>
      <c r="X143" s="2461">
        <f>Z14</f>
        <v>45266</v>
      </c>
      <c r="Y143" s="2461"/>
      <c r="Z143" s="2461"/>
      <c r="AA143" s="2461"/>
      <c r="AB143" s="2461"/>
      <c r="AC143" s="2461"/>
      <c r="AD143" s="2461"/>
      <c r="AE143" s="2501">
        <f>AH15</f>
        <v>4.8</v>
      </c>
      <c r="AF143" s="2501"/>
      <c r="AG143" s="2501"/>
      <c r="AH143" s="2501"/>
      <c r="AI143" s="2501"/>
      <c r="AJ143" s="2501"/>
      <c r="AK143" s="2501"/>
      <c r="AL143" s="2501"/>
      <c r="AM143" s="2501"/>
      <c r="AN143" s="2501"/>
      <c r="AO143" s="2462">
        <f>AM19</f>
        <v>0</v>
      </c>
      <c r="AP143" s="2462"/>
      <c r="AQ143" s="2462"/>
      <c r="AR143" s="2462"/>
      <c r="AS143" s="36"/>
      <c r="AT143" s="2462" t="str">
        <f>AX18</f>
        <v xml:space="preserve"> ()</v>
      </c>
      <c r="AU143" s="2462"/>
      <c r="AV143" s="2462"/>
      <c r="AW143" s="2462"/>
      <c r="AX143" s="2462"/>
      <c r="AY143" s="2462"/>
      <c r="AZ143" s="2462"/>
      <c r="BA143" s="2462"/>
      <c r="BB143" s="2462"/>
      <c r="BC143" s="2462"/>
      <c r="BD143" s="2462"/>
      <c r="BE143" s="2462"/>
      <c r="BF143" s="2462"/>
      <c r="BG143" s="2462"/>
      <c r="BH143" s="2462"/>
      <c r="BI143" s="2462"/>
      <c r="BJ143" s="2462"/>
      <c r="BK143" s="2462"/>
      <c r="BL143" s="2462"/>
      <c r="BM143" s="2462"/>
      <c r="BN143" s="37"/>
      <c r="BO143" s="36"/>
      <c r="BP143" s="2461">
        <f>BR14</f>
        <v>45266</v>
      </c>
      <c r="BQ143" s="2461"/>
      <c r="BR143" s="2461"/>
      <c r="BS143" s="2461"/>
      <c r="BT143" s="2461"/>
      <c r="BU143" s="2461"/>
      <c r="BV143" s="2461"/>
      <c r="BW143" s="2501">
        <f>BZ15</f>
        <v>4.8</v>
      </c>
      <c r="BX143" s="2501"/>
      <c r="BY143" s="2501"/>
      <c r="BZ143" s="2501"/>
      <c r="CA143" s="2501"/>
      <c r="CB143" s="2501"/>
      <c r="CC143" s="2501"/>
      <c r="CD143" s="2501"/>
      <c r="CE143" s="2501"/>
      <c r="CF143" s="2501"/>
      <c r="CG143" s="2462" t="str">
        <f>CE19</f>
        <v>NIL</v>
      </c>
      <c r="CH143" s="2462"/>
      <c r="CI143" s="2462"/>
      <c r="CJ143" s="2462"/>
    </row>
    <row r="144" spans="1:88" ht="4.5" customHeight="1">
      <c r="A144" s="36"/>
      <c r="B144" s="2462"/>
      <c r="C144" s="2462"/>
      <c r="D144" s="2462"/>
      <c r="E144" s="2462"/>
      <c r="F144" s="2462"/>
      <c r="G144" s="2462"/>
      <c r="H144" s="2462"/>
      <c r="I144" s="2462"/>
      <c r="J144" s="2462"/>
      <c r="K144" s="2462"/>
      <c r="L144" s="2462"/>
      <c r="M144" s="2462"/>
      <c r="N144" s="2462"/>
      <c r="O144" s="2462"/>
      <c r="P144" s="2462"/>
      <c r="Q144" s="2462"/>
      <c r="R144" s="2462"/>
      <c r="S144" s="2462"/>
      <c r="T144" s="2462"/>
      <c r="U144" s="2462"/>
      <c r="V144" s="37"/>
      <c r="W144" s="36"/>
      <c r="X144" s="2461"/>
      <c r="Y144" s="2461"/>
      <c r="Z144" s="2461"/>
      <c r="AA144" s="2461"/>
      <c r="AB144" s="2461"/>
      <c r="AC144" s="2461"/>
      <c r="AD144" s="2461"/>
      <c r="AE144" s="2501"/>
      <c r="AF144" s="2501"/>
      <c r="AG144" s="2501"/>
      <c r="AH144" s="2501"/>
      <c r="AI144" s="2501"/>
      <c r="AJ144" s="2501"/>
      <c r="AK144" s="2501"/>
      <c r="AL144" s="2501"/>
      <c r="AM144" s="2501"/>
      <c r="AN144" s="2501"/>
      <c r="AO144" s="2462"/>
      <c r="AP144" s="2462"/>
      <c r="AQ144" s="2462"/>
      <c r="AR144" s="2462"/>
      <c r="AS144" s="36"/>
      <c r="AT144" s="2462"/>
      <c r="AU144" s="2462"/>
      <c r="AV144" s="2462"/>
      <c r="AW144" s="2462"/>
      <c r="AX144" s="2462"/>
      <c r="AY144" s="2462"/>
      <c r="AZ144" s="2462"/>
      <c r="BA144" s="2462"/>
      <c r="BB144" s="2462"/>
      <c r="BC144" s="2462"/>
      <c r="BD144" s="2462"/>
      <c r="BE144" s="2462"/>
      <c r="BF144" s="2462"/>
      <c r="BG144" s="2462"/>
      <c r="BH144" s="2462"/>
      <c r="BI144" s="2462"/>
      <c r="BJ144" s="2462"/>
      <c r="BK144" s="2462"/>
      <c r="BL144" s="2462"/>
      <c r="BM144" s="2462"/>
      <c r="BN144" s="37"/>
      <c r="BO144" s="36"/>
      <c r="BP144" s="2461"/>
      <c r="BQ144" s="2461"/>
      <c r="BR144" s="2461"/>
      <c r="BS144" s="2461"/>
      <c r="BT144" s="2461"/>
      <c r="BU144" s="2461"/>
      <c r="BV144" s="2461"/>
      <c r="BW144" s="2501"/>
      <c r="BX144" s="2501"/>
      <c r="BY144" s="2501"/>
      <c r="BZ144" s="2501"/>
      <c r="CA144" s="2501"/>
      <c r="CB144" s="2501"/>
      <c r="CC144" s="2501"/>
      <c r="CD144" s="2501"/>
      <c r="CE144" s="2501"/>
      <c r="CF144" s="2501"/>
      <c r="CG144" s="2462"/>
      <c r="CH144" s="2462"/>
      <c r="CI144" s="2462"/>
      <c r="CJ144" s="2462"/>
    </row>
    <row r="145" spans="1:88" ht="4.5" customHeight="1">
      <c r="A145" s="36"/>
      <c r="B145" s="2462"/>
      <c r="C145" s="2462"/>
      <c r="D145" s="2462"/>
      <c r="E145" s="2462"/>
      <c r="F145" s="2462"/>
      <c r="G145" s="2462"/>
      <c r="H145" s="2462"/>
      <c r="I145" s="2462"/>
      <c r="J145" s="2462"/>
      <c r="K145" s="2462"/>
      <c r="L145" s="2462"/>
      <c r="M145" s="2462"/>
      <c r="N145" s="2462"/>
      <c r="O145" s="2462"/>
      <c r="P145" s="2462"/>
      <c r="Q145" s="2462"/>
      <c r="R145" s="2462"/>
      <c r="S145" s="2462"/>
      <c r="T145" s="2462"/>
      <c r="U145" s="2462"/>
      <c r="V145" s="37"/>
      <c r="W145" s="36"/>
      <c r="X145" s="2461"/>
      <c r="Y145" s="2461"/>
      <c r="Z145" s="2461"/>
      <c r="AA145" s="2461"/>
      <c r="AB145" s="2461"/>
      <c r="AC145" s="2461"/>
      <c r="AD145" s="2461"/>
      <c r="AE145" s="2501"/>
      <c r="AF145" s="2501"/>
      <c r="AG145" s="2501"/>
      <c r="AH145" s="2501"/>
      <c r="AI145" s="2501"/>
      <c r="AJ145" s="2501"/>
      <c r="AK145" s="2501"/>
      <c r="AL145" s="2501"/>
      <c r="AM145" s="2501"/>
      <c r="AN145" s="2501"/>
      <c r="AO145" s="2462"/>
      <c r="AP145" s="2462"/>
      <c r="AQ145" s="2462"/>
      <c r="AR145" s="2462"/>
      <c r="AS145" s="36"/>
      <c r="AT145" s="2462"/>
      <c r="AU145" s="2462"/>
      <c r="AV145" s="2462"/>
      <c r="AW145" s="2462"/>
      <c r="AX145" s="2462"/>
      <c r="AY145" s="2462"/>
      <c r="AZ145" s="2462"/>
      <c r="BA145" s="2462"/>
      <c r="BB145" s="2462"/>
      <c r="BC145" s="2462"/>
      <c r="BD145" s="2462"/>
      <c r="BE145" s="2462"/>
      <c r="BF145" s="2462"/>
      <c r="BG145" s="2462"/>
      <c r="BH145" s="2462"/>
      <c r="BI145" s="2462"/>
      <c r="BJ145" s="2462"/>
      <c r="BK145" s="2462"/>
      <c r="BL145" s="2462"/>
      <c r="BM145" s="2462"/>
      <c r="BN145" s="37"/>
      <c r="BO145" s="36"/>
      <c r="BP145" s="2461"/>
      <c r="BQ145" s="2461"/>
      <c r="BR145" s="2461"/>
      <c r="BS145" s="2461"/>
      <c r="BT145" s="2461"/>
      <c r="BU145" s="2461"/>
      <c r="BV145" s="2461"/>
      <c r="BW145" s="2501"/>
      <c r="BX145" s="2501"/>
      <c r="BY145" s="2501"/>
      <c r="BZ145" s="2501"/>
      <c r="CA145" s="2501"/>
      <c r="CB145" s="2501"/>
      <c r="CC145" s="2501"/>
      <c r="CD145" s="2501"/>
      <c r="CE145" s="2501"/>
      <c r="CF145" s="2501"/>
      <c r="CG145" s="2462"/>
      <c r="CH145" s="2462"/>
      <c r="CI145" s="2462"/>
      <c r="CJ145" s="2462"/>
    </row>
    <row r="146" spans="1:88" ht="4.5" customHeight="1">
      <c r="A146" s="36"/>
      <c r="B146" s="2462" t="str">
        <f>I23</f>
        <v>OM-P018</v>
      </c>
      <c r="C146" s="2462"/>
      <c r="D146" s="2462"/>
      <c r="E146" s="2462"/>
      <c r="F146" s="2462"/>
      <c r="G146" s="2462"/>
      <c r="H146" s="2462"/>
      <c r="I146" s="2462"/>
      <c r="J146" s="2462"/>
      <c r="K146" s="2462"/>
      <c r="L146" s="2462"/>
      <c r="M146" s="2462"/>
      <c r="N146" s="2462"/>
      <c r="O146" s="2462"/>
      <c r="P146" s="2462"/>
      <c r="Q146" s="2462"/>
      <c r="R146" s="2462"/>
      <c r="S146" s="2462"/>
      <c r="T146" s="2462"/>
      <c r="U146" s="2462"/>
      <c r="V146" s="37"/>
      <c r="W146" s="36"/>
      <c r="X146" s="2491">
        <f>AE35</f>
        <v>110</v>
      </c>
      <c r="Y146" s="2492"/>
      <c r="Z146" s="2492"/>
      <c r="AA146" s="2492"/>
      <c r="AB146" s="2492"/>
      <c r="AC146" s="2492"/>
      <c r="AD146" s="2493"/>
      <c r="AE146" s="2491" t="str">
        <f>AI35</f>
        <v>135/</v>
      </c>
      <c r="AF146" s="2492"/>
      <c r="AG146" s="2492"/>
      <c r="AH146" s="2492"/>
      <c r="AI146" s="2492"/>
      <c r="AJ146" s="2492"/>
      <c r="AK146" s="2493"/>
      <c r="AL146" s="2491" t="str">
        <f>AN35</f>
        <v>23/40</v>
      </c>
      <c r="AM146" s="2492"/>
      <c r="AN146" s="2492"/>
      <c r="AO146" s="2492"/>
      <c r="AP146" s="2492"/>
      <c r="AQ146" s="2492"/>
      <c r="AR146" s="2493"/>
      <c r="AS146" s="36"/>
      <c r="AT146" s="2462">
        <f>BA23</f>
        <v>0</v>
      </c>
      <c r="AU146" s="2462"/>
      <c r="AV146" s="2462"/>
      <c r="AW146" s="2462"/>
      <c r="AX146" s="2462"/>
      <c r="AY146" s="2462"/>
      <c r="AZ146" s="2462"/>
      <c r="BA146" s="2462"/>
      <c r="BB146" s="2462"/>
      <c r="BC146" s="2462"/>
      <c r="BD146" s="2462"/>
      <c r="BE146" s="2462"/>
      <c r="BF146" s="2462"/>
      <c r="BG146" s="2462"/>
      <c r="BH146" s="2462"/>
      <c r="BI146" s="2462"/>
      <c r="BJ146" s="2462"/>
      <c r="BK146" s="2462"/>
      <c r="BL146" s="2462"/>
      <c r="BM146" s="2462"/>
      <c r="BN146" s="37"/>
      <c r="BO146" s="36"/>
      <c r="BP146" s="2491" t="str">
        <f>BW35</f>
        <v>+PK</v>
      </c>
      <c r="BQ146" s="2492"/>
      <c r="BR146" s="2492"/>
      <c r="BS146" s="2492"/>
      <c r="BT146" s="2492"/>
      <c r="BU146" s="2492"/>
      <c r="BV146" s="2493"/>
      <c r="BW146" s="2491" t="str">
        <f>CA35</f>
        <v>PK</v>
      </c>
      <c r="BX146" s="2492"/>
      <c r="BY146" s="2492"/>
      <c r="BZ146" s="2492"/>
      <c r="CA146" s="2492"/>
      <c r="CB146" s="2492"/>
      <c r="CC146" s="2493"/>
      <c r="CD146" s="2491" t="str">
        <f>CF35</f>
        <v>PK</v>
      </c>
      <c r="CE146" s="2492"/>
      <c r="CF146" s="2492"/>
      <c r="CG146" s="2492"/>
      <c r="CH146" s="2492"/>
      <c r="CI146" s="2492"/>
      <c r="CJ146" s="2493"/>
    </row>
    <row r="147" spans="1:88" ht="4.5" customHeight="1">
      <c r="A147" s="36"/>
      <c r="B147" s="2462"/>
      <c r="C147" s="2462"/>
      <c r="D147" s="2462"/>
      <c r="E147" s="2462"/>
      <c r="F147" s="2462"/>
      <c r="G147" s="2462"/>
      <c r="H147" s="2462"/>
      <c r="I147" s="2462"/>
      <c r="J147" s="2462"/>
      <c r="K147" s="2462"/>
      <c r="L147" s="2462"/>
      <c r="M147" s="2462"/>
      <c r="N147" s="2462"/>
      <c r="O147" s="2462"/>
      <c r="P147" s="2462"/>
      <c r="Q147" s="2462"/>
      <c r="R147" s="2462"/>
      <c r="S147" s="2462"/>
      <c r="T147" s="2462"/>
      <c r="U147" s="2462"/>
      <c r="V147" s="37"/>
      <c r="W147" s="36"/>
      <c r="X147" s="2494"/>
      <c r="Y147" s="2495"/>
      <c r="Z147" s="2495"/>
      <c r="AA147" s="2495"/>
      <c r="AB147" s="2495"/>
      <c r="AC147" s="2495"/>
      <c r="AD147" s="2496"/>
      <c r="AE147" s="2494"/>
      <c r="AF147" s="2495"/>
      <c r="AG147" s="2495"/>
      <c r="AH147" s="2495"/>
      <c r="AI147" s="2495"/>
      <c r="AJ147" s="2495"/>
      <c r="AK147" s="2496"/>
      <c r="AL147" s="2494"/>
      <c r="AM147" s="2495"/>
      <c r="AN147" s="2495"/>
      <c r="AO147" s="2495"/>
      <c r="AP147" s="2495"/>
      <c r="AQ147" s="2495"/>
      <c r="AR147" s="2496"/>
      <c r="AS147" s="36"/>
      <c r="AT147" s="2462"/>
      <c r="AU147" s="2462"/>
      <c r="AV147" s="2462"/>
      <c r="AW147" s="2462"/>
      <c r="AX147" s="2462"/>
      <c r="AY147" s="2462"/>
      <c r="AZ147" s="2462"/>
      <c r="BA147" s="2462"/>
      <c r="BB147" s="2462"/>
      <c r="BC147" s="2462"/>
      <c r="BD147" s="2462"/>
      <c r="BE147" s="2462"/>
      <c r="BF147" s="2462"/>
      <c r="BG147" s="2462"/>
      <c r="BH147" s="2462"/>
      <c r="BI147" s="2462"/>
      <c r="BJ147" s="2462"/>
      <c r="BK147" s="2462"/>
      <c r="BL147" s="2462"/>
      <c r="BM147" s="2462"/>
      <c r="BN147" s="37"/>
      <c r="BO147" s="36"/>
      <c r="BP147" s="2494"/>
      <c r="BQ147" s="2495"/>
      <c r="BR147" s="2495"/>
      <c r="BS147" s="2495"/>
      <c r="BT147" s="2495"/>
      <c r="BU147" s="2495"/>
      <c r="BV147" s="2496"/>
      <c r="BW147" s="2494"/>
      <c r="BX147" s="2495"/>
      <c r="BY147" s="2495"/>
      <c r="BZ147" s="2495"/>
      <c r="CA147" s="2495"/>
      <c r="CB147" s="2495"/>
      <c r="CC147" s="2496"/>
      <c r="CD147" s="2494"/>
      <c r="CE147" s="2495"/>
      <c r="CF147" s="2495"/>
      <c r="CG147" s="2495"/>
      <c r="CH147" s="2495"/>
      <c r="CI147" s="2495"/>
      <c r="CJ147" s="2496"/>
    </row>
    <row r="148" spans="1:88" ht="4.5" customHeight="1">
      <c r="A148" s="36"/>
      <c r="B148" s="2462"/>
      <c r="C148" s="2462"/>
      <c r="D148" s="2462"/>
      <c r="E148" s="2462"/>
      <c r="F148" s="2462"/>
      <c r="G148" s="2462"/>
      <c r="H148" s="2462"/>
      <c r="I148" s="2462"/>
      <c r="J148" s="2462"/>
      <c r="K148" s="2462"/>
      <c r="L148" s="2462"/>
      <c r="M148" s="2462"/>
      <c r="N148" s="2462"/>
      <c r="O148" s="2462"/>
      <c r="P148" s="2462"/>
      <c r="Q148" s="2462"/>
      <c r="R148" s="2462"/>
      <c r="S148" s="2462"/>
      <c r="T148" s="2462"/>
      <c r="U148" s="2462"/>
      <c r="V148" s="37"/>
      <c r="W148" s="36"/>
      <c r="X148" s="2497"/>
      <c r="Y148" s="2498"/>
      <c r="Z148" s="2498"/>
      <c r="AA148" s="2498"/>
      <c r="AB148" s="2498"/>
      <c r="AC148" s="2498"/>
      <c r="AD148" s="2499"/>
      <c r="AE148" s="2497"/>
      <c r="AF148" s="2498"/>
      <c r="AG148" s="2498"/>
      <c r="AH148" s="2498"/>
      <c r="AI148" s="2498"/>
      <c r="AJ148" s="2498"/>
      <c r="AK148" s="2499"/>
      <c r="AL148" s="2497"/>
      <c r="AM148" s="2498"/>
      <c r="AN148" s="2498"/>
      <c r="AO148" s="2498"/>
      <c r="AP148" s="2498"/>
      <c r="AQ148" s="2498"/>
      <c r="AR148" s="2499"/>
      <c r="AS148" s="36"/>
      <c r="AT148" s="2462"/>
      <c r="AU148" s="2462"/>
      <c r="AV148" s="2462"/>
      <c r="AW148" s="2462"/>
      <c r="AX148" s="2462"/>
      <c r="AY148" s="2462"/>
      <c r="AZ148" s="2462"/>
      <c r="BA148" s="2462"/>
      <c r="BB148" s="2462"/>
      <c r="BC148" s="2462"/>
      <c r="BD148" s="2462"/>
      <c r="BE148" s="2462"/>
      <c r="BF148" s="2462"/>
      <c r="BG148" s="2462"/>
      <c r="BH148" s="2462"/>
      <c r="BI148" s="2462"/>
      <c r="BJ148" s="2462"/>
      <c r="BK148" s="2462"/>
      <c r="BL148" s="2462"/>
      <c r="BM148" s="2462"/>
      <c r="BN148" s="37"/>
      <c r="BO148" s="36"/>
      <c r="BP148" s="2497"/>
      <c r="BQ148" s="2498"/>
      <c r="BR148" s="2498"/>
      <c r="BS148" s="2498"/>
      <c r="BT148" s="2498"/>
      <c r="BU148" s="2498"/>
      <c r="BV148" s="2499"/>
      <c r="BW148" s="2497"/>
      <c r="BX148" s="2498"/>
      <c r="BY148" s="2498"/>
      <c r="BZ148" s="2498"/>
      <c r="CA148" s="2498"/>
      <c r="CB148" s="2498"/>
      <c r="CC148" s="2499"/>
      <c r="CD148" s="2497"/>
      <c r="CE148" s="2498"/>
      <c r="CF148" s="2498"/>
      <c r="CG148" s="2498"/>
      <c r="CH148" s="2498"/>
      <c r="CI148" s="2498"/>
      <c r="CJ148" s="2499"/>
    </row>
    <row r="149" spans="1:88" ht="4.5" customHeight="1">
      <c r="A149" s="36"/>
      <c r="B149" s="2503" t="str">
        <f>I28</f>
        <v>Slavomír LÁSZLOP.J.Šafárika 16/11, 4526628.6.1993</v>
      </c>
      <c r="C149" s="2503"/>
      <c r="D149" s="2503"/>
      <c r="E149" s="2503"/>
      <c r="F149" s="2503"/>
      <c r="G149" s="2503"/>
      <c r="H149" s="2503"/>
      <c r="I149" s="2503"/>
      <c r="J149" s="2503"/>
      <c r="K149" s="2503"/>
      <c r="L149" s="2503"/>
      <c r="M149" s="2503"/>
      <c r="N149" s="2503"/>
      <c r="O149" s="2503"/>
      <c r="P149" s="2503"/>
      <c r="Q149" s="2503"/>
      <c r="R149" s="2503"/>
      <c r="S149" s="2503"/>
      <c r="T149" s="2503"/>
      <c r="U149" s="2503"/>
      <c r="V149" s="37"/>
      <c r="W149" s="36"/>
      <c r="X149" s="2462">
        <f>AE41</f>
        <v>57</v>
      </c>
      <c r="Y149" s="2462"/>
      <c r="Z149" s="2462"/>
      <c r="AA149" s="2462"/>
      <c r="AB149" s="2462"/>
      <c r="AC149" s="2462"/>
      <c r="AD149" s="2462"/>
      <c r="AE149" s="2462">
        <f>AI41</f>
        <v>1</v>
      </c>
      <c r="AF149" s="2462"/>
      <c r="AG149" s="2462"/>
      <c r="AH149" s="2462"/>
      <c r="AI149" s="2462"/>
      <c r="AJ149" s="2462"/>
      <c r="AK149" s="2462"/>
      <c r="AL149" s="2462">
        <f>AN41</f>
        <v>0</v>
      </c>
      <c r="AM149" s="2462"/>
      <c r="AN149" s="2462"/>
      <c r="AO149" s="2462"/>
      <c r="AP149" s="2462"/>
      <c r="AQ149" s="2462"/>
      <c r="AR149" s="2462"/>
      <c r="AS149" s="36"/>
      <c r="AT149" s="2503" t="str">
        <f>BA28</f>
        <v>Slavomír LÁSZLOP.J.Šafárika 16/11, 4526628.6.1993</v>
      </c>
      <c r="AU149" s="2503"/>
      <c r="AV149" s="2503"/>
      <c r="AW149" s="2503"/>
      <c r="AX149" s="2503"/>
      <c r="AY149" s="2503"/>
      <c r="AZ149" s="2503"/>
      <c r="BA149" s="2503"/>
      <c r="BB149" s="2503"/>
      <c r="BC149" s="2503"/>
      <c r="BD149" s="2503"/>
      <c r="BE149" s="2503"/>
      <c r="BF149" s="2503"/>
      <c r="BG149" s="2503"/>
      <c r="BH149" s="2503"/>
      <c r="BI149" s="2503"/>
      <c r="BJ149" s="2503"/>
      <c r="BK149" s="2503"/>
      <c r="BL149" s="2503"/>
      <c r="BM149" s="2503"/>
      <c r="BN149" s="37"/>
      <c r="BO149" s="36"/>
      <c r="BP149" s="2462" t="str">
        <f>BW41</f>
        <v>PK</v>
      </c>
      <c r="BQ149" s="2462"/>
      <c r="BR149" s="2462"/>
      <c r="BS149" s="2462"/>
      <c r="BT149" s="2462"/>
      <c r="BU149" s="2462"/>
      <c r="BV149" s="2462"/>
      <c r="BW149" s="2462" t="str">
        <f>CA41</f>
        <v>PK</v>
      </c>
      <c r="BX149" s="2462"/>
      <c r="BY149" s="2462"/>
      <c r="BZ149" s="2462"/>
      <c r="CA149" s="2462"/>
      <c r="CB149" s="2462"/>
      <c r="CC149" s="2462"/>
      <c r="CD149" s="2462" t="str">
        <f>CF41</f>
        <v>PK</v>
      </c>
      <c r="CE149" s="2462"/>
      <c r="CF149" s="2462"/>
      <c r="CG149" s="2462"/>
      <c r="CH149" s="2462"/>
      <c r="CI149" s="2462"/>
      <c r="CJ149" s="2462"/>
    </row>
    <row r="150" spans="1:88" ht="4.5" customHeight="1">
      <c r="A150" s="36"/>
      <c r="B150" s="2503"/>
      <c r="C150" s="2503"/>
      <c r="D150" s="2503"/>
      <c r="E150" s="2503"/>
      <c r="F150" s="2503"/>
      <c r="G150" s="2503"/>
      <c r="H150" s="2503"/>
      <c r="I150" s="2503"/>
      <c r="J150" s="2503"/>
      <c r="K150" s="2503"/>
      <c r="L150" s="2503"/>
      <c r="M150" s="2503"/>
      <c r="N150" s="2503"/>
      <c r="O150" s="2503"/>
      <c r="P150" s="2503"/>
      <c r="Q150" s="2503"/>
      <c r="R150" s="2503"/>
      <c r="S150" s="2503"/>
      <c r="T150" s="2503"/>
      <c r="U150" s="2503"/>
      <c r="V150" s="37"/>
      <c r="W150" s="36"/>
      <c r="X150" s="2462"/>
      <c r="Y150" s="2462"/>
      <c r="Z150" s="2462"/>
      <c r="AA150" s="2462"/>
      <c r="AB150" s="2462"/>
      <c r="AC150" s="2462"/>
      <c r="AD150" s="2462"/>
      <c r="AE150" s="2462"/>
      <c r="AF150" s="2462"/>
      <c r="AG150" s="2462"/>
      <c r="AH150" s="2462"/>
      <c r="AI150" s="2462"/>
      <c r="AJ150" s="2462"/>
      <c r="AK150" s="2462"/>
      <c r="AL150" s="2462"/>
      <c r="AM150" s="2462"/>
      <c r="AN150" s="2462"/>
      <c r="AO150" s="2462"/>
      <c r="AP150" s="2462"/>
      <c r="AQ150" s="2462"/>
      <c r="AR150" s="2462"/>
      <c r="AS150" s="36"/>
      <c r="AT150" s="2503"/>
      <c r="AU150" s="2503"/>
      <c r="AV150" s="2503"/>
      <c r="AW150" s="2503"/>
      <c r="AX150" s="2503"/>
      <c r="AY150" s="2503"/>
      <c r="AZ150" s="2503"/>
      <c r="BA150" s="2503"/>
      <c r="BB150" s="2503"/>
      <c r="BC150" s="2503"/>
      <c r="BD150" s="2503"/>
      <c r="BE150" s="2503"/>
      <c r="BF150" s="2503"/>
      <c r="BG150" s="2503"/>
      <c r="BH150" s="2503"/>
      <c r="BI150" s="2503"/>
      <c r="BJ150" s="2503"/>
      <c r="BK150" s="2503"/>
      <c r="BL150" s="2503"/>
      <c r="BM150" s="2503"/>
      <c r="BN150" s="37"/>
      <c r="BO150" s="36"/>
      <c r="BP150" s="2462"/>
      <c r="BQ150" s="2462"/>
      <c r="BR150" s="2462"/>
      <c r="BS150" s="2462"/>
      <c r="BT150" s="2462"/>
      <c r="BU150" s="2462"/>
      <c r="BV150" s="2462"/>
      <c r="BW150" s="2462"/>
      <c r="BX150" s="2462"/>
      <c r="BY150" s="2462"/>
      <c r="BZ150" s="2462"/>
      <c r="CA150" s="2462"/>
      <c r="CB150" s="2462"/>
      <c r="CC150" s="2462"/>
      <c r="CD150" s="2462"/>
      <c r="CE150" s="2462"/>
      <c r="CF150" s="2462"/>
      <c r="CG150" s="2462"/>
      <c r="CH150" s="2462"/>
      <c r="CI150" s="2462"/>
      <c r="CJ150" s="2462"/>
    </row>
    <row r="151" spans="1:88" ht="4.5" customHeight="1">
      <c r="A151" s="36"/>
      <c r="B151" s="2503"/>
      <c r="C151" s="2503"/>
      <c r="D151" s="2503"/>
      <c r="E151" s="2503"/>
      <c r="F151" s="2503"/>
      <c r="G151" s="2503"/>
      <c r="H151" s="2503"/>
      <c r="I151" s="2503"/>
      <c r="J151" s="2503"/>
      <c r="K151" s="2503"/>
      <c r="L151" s="2503"/>
      <c r="M151" s="2503"/>
      <c r="N151" s="2503"/>
      <c r="O151" s="2503"/>
      <c r="P151" s="2503"/>
      <c r="Q151" s="2503"/>
      <c r="R151" s="2503"/>
      <c r="S151" s="2503"/>
      <c r="T151" s="2503"/>
      <c r="U151" s="2503"/>
      <c r="V151" s="37"/>
      <c r="W151" s="36"/>
      <c r="X151" s="2462"/>
      <c r="Y151" s="2462"/>
      <c r="Z151" s="2462"/>
      <c r="AA151" s="2462"/>
      <c r="AB151" s="2462"/>
      <c r="AC151" s="2462"/>
      <c r="AD151" s="2462"/>
      <c r="AE151" s="2462"/>
      <c r="AF151" s="2462"/>
      <c r="AG151" s="2462"/>
      <c r="AH151" s="2462"/>
      <c r="AI151" s="2462"/>
      <c r="AJ151" s="2462"/>
      <c r="AK151" s="2462"/>
      <c r="AL151" s="2462"/>
      <c r="AM151" s="2462"/>
      <c r="AN151" s="2462"/>
      <c r="AO151" s="2462"/>
      <c r="AP151" s="2462"/>
      <c r="AQ151" s="2462"/>
      <c r="AR151" s="2462"/>
      <c r="AS151" s="36"/>
      <c r="AT151" s="2503"/>
      <c r="AU151" s="2503"/>
      <c r="AV151" s="2503"/>
      <c r="AW151" s="2503"/>
      <c r="AX151" s="2503"/>
      <c r="AY151" s="2503"/>
      <c r="AZ151" s="2503"/>
      <c r="BA151" s="2503"/>
      <c r="BB151" s="2503"/>
      <c r="BC151" s="2503"/>
      <c r="BD151" s="2503"/>
      <c r="BE151" s="2503"/>
      <c r="BF151" s="2503"/>
      <c r="BG151" s="2503"/>
      <c r="BH151" s="2503"/>
      <c r="BI151" s="2503"/>
      <c r="BJ151" s="2503"/>
      <c r="BK151" s="2503"/>
      <c r="BL151" s="2503"/>
      <c r="BM151" s="2503"/>
      <c r="BN151" s="37"/>
      <c r="BO151" s="36"/>
      <c r="BP151" s="2462"/>
      <c r="BQ151" s="2462"/>
      <c r="BR151" s="2462"/>
      <c r="BS151" s="2462"/>
      <c r="BT151" s="2462"/>
      <c r="BU151" s="2462"/>
      <c r="BV151" s="2462"/>
      <c r="BW151" s="2462"/>
      <c r="BX151" s="2462"/>
      <c r="BY151" s="2462"/>
      <c r="BZ151" s="2462"/>
      <c r="CA151" s="2462"/>
      <c r="CB151" s="2462"/>
      <c r="CC151" s="2462"/>
      <c r="CD151" s="2462"/>
      <c r="CE151" s="2462"/>
      <c r="CF151" s="2462"/>
      <c r="CG151" s="2462"/>
      <c r="CH151" s="2462"/>
      <c r="CI151" s="2462"/>
      <c r="CJ151" s="2462"/>
    </row>
    <row r="152" spans="1:88" ht="4.5" customHeight="1">
      <c r="A152" s="36"/>
      <c r="B152" s="2461">
        <f>I38</f>
        <v>44545</v>
      </c>
      <c r="C152" s="2462"/>
      <c r="D152" s="2462"/>
      <c r="E152" s="2462"/>
      <c r="F152" s="2462"/>
      <c r="G152" s="2462"/>
      <c r="H152" s="2462"/>
      <c r="I152" s="2462"/>
      <c r="J152" s="2462"/>
      <c r="K152" s="2461">
        <f ca="1">L43</f>
        <v>45321.308916666669</v>
      </c>
      <c r="L152" s="2462"/>
      <c r="M152" s="2462"/>
      <c r="N152" s="2462"/>
      <c r="O152" s="2462"/>
      <c r="P152" s="2462"/>
      <c r="Q152" s="2462"/>
      <c r="R152" s="2462"/>
      <c r="S152" s="2462"/>
      <c r="T152" s="2461"/>
      <c r="U152" s="2462"/>
      <c r="V152" s="37"/>
      <c r="W152" s="36"/>
      <c r="X152" s="2491">
        <f>AB44</f>
        <v>2016</v>
      </c>
      <c r="Y152" s="2492"/>
      <c r="Z152" s="2492"/>
      <c r="AA152" s="2492"/>
      <c r="AB152" s="2492"/>
      <c r="AC152" s="2492"/>
      <c r="AD152" s="2493"/>
      <c r="AE152" s="2502" t="str">
        <f>AF44</f>
        <v>26606506XL</v>
      </c>
      <c r="AF152" s="2492"/>
      <c r="AG152" s="2492"/>
      <c r="AH152" s="2492"/>
      <c r="AI152" s="2492"/>
      <c r="AJ152" s="2492"/>
      <c r="AK152" s="2493"/>
      <c r="AL152" s="2491" t="str">
        <f>AN44</f>
        <v>P</v>
      </c>
      <c r="AM152" s="2492"/>
      <c r="AN152" s="2492"/>
      <c r="AO152" s="2492"/>
      <c r="AP152" s="2492"/>
      <c r="AQ152" s="2492"/>
      <c r="AR152" s="2493"/>
      <c r="AS152" s="36"/>
      <c r="AT152" s="2461">
        <f>BA38</f>
        <v>0</v>
      </c>
      <c r="AU152" s="2462"/>
      <c r="AV152" s="2462"/>
      <c r="AW152" s="2462"/>
      <c r="AX152" s="2462"/>
      <c r="AY152" s="2462"/>
      <c r="AZ152" s="2462"/>
      <c r="BA152" s="2462"/>
      <c r="BB152" s="2462"/>
      <c r="BC152" s="2461">
        <f ca="1">BD43</f>
        <v>45321.308916666669</v>
      </c>
      <c r="BD152" s="2462"/>
      <c r="BE152" s="2462"/>
      <c r="BF152" s="2462"/>
      <c r="BG152" s="2462"/>
      <c r="BH152" s="2462"/>
      <c r="BI152" s="2462"/>
      <c r="BJ152" s="2462"/>
      <c r="BK152" s="2462"/>
      <c r="BL152" s="2461"/>
      <c r="BM152" s="2462"/>
      <c r="BN152" s="37"/>
      <c r="BO152" s="36"/>
      <c r="BP152" s="2491">
        <f>BT44</f>
        <v>0</v>
      </c>
      <c r="BQ152" s="2492"/>
      <c r="BR152" s="2492"/>
      <c r="BS152" s="2492"/>
      <c r="BT152" s="2492"/>
      <c r="BU152" s="2492"/>
      <c r="BV152" s="2493"/>
      <c r="BW152" s="2502">
        <f>BX44</f>
        <v>0</v>
      </c>
      <c r="BX152" s="2492"/>
      <c r="BY152" s="2492"/>
      <c r="BZ152" s="2492"/>
      <c r="CA152" s="2492"/>
      <c r="CB152" s="2492"/>
      <c r="CC152" s="2493"/>
      <c r="CD152" s="2491" t="e">
        <f>CF44</f>
        <v>#REF!</v>
      </c>
      <c r="CE152" s="2492"/>
      <c r="CF152" s="2492"/>
      <c r="CG152" s="2492"/>
      <c r="CH152" s="2492"/>
      <c r="CI152" s="2492"/>
      <c r="CJ152" s="2493"/>
    </row>
    <row r="153" spans="1:88" ht="4.5" customHeight="1">
      <c r="A153" s="36"/>
      <c r="B153" s="2462"/>
      <c r="C153" s="2462"/>
      <c r="D153" s="2462"/>
      <c r="E153" s="2462"/>
      <c r="F153" s="2462"/>
      <c r="G153" s="2462"/>
      <c r="H153" s="2462"/>
      <c r="I153" s="2462"/>
      <c r="J153" s="2462"/>
      <c r="K153" s="2462"/>
      <c r="L153" s="2462"/>
      <c r="M153" s="2462"/>
      <c r="N153" s="2462"/>
      <c r="O153" s="2462"/>
      <c r="P153" s="2462"/>
      <c r="Q153" s="2462"/>
      <c r="R153" s="2462"/>
      <c r="S153" s="2462"/>
      <c r="T153" s="2462"/>
      <c r="U153" s="2462"/>
      <c r="V153" s="37"/>
      <c r="W153" s="36"/>
      <c r="X153" s="2494"/>
      <c r="Y153" s="2495"/>
      <c r="Z153" s="2495"/>
      <c r="AA153" s="2495"/>
      <c r="AB153" s="2495"/>
      <c r="AC153" s="2495"/>
      <c r="AD153" s="2496"/>
      <c r="AE153" s="2494"/>
      <c r="AF153" s="2495"/>
      <c r="AG153" s="2495"/>
      <c r="AH153" s="2495"/>
      <c r="AI153" s="2495"/>
      <c r="AJ153" s="2495"/>
      <c r="AK153" s="2496"/>
      <c r="AL153" s="2494"/>
      <c r="AM153" s="2495"/>
      <c r="AN153" s="2495"/>
      <c r="AO153" s="2495"/>
      <c r="AP153" s="2495"/>
      <c r="AQ153" s="2495"/>
      <c r="AR153" s="2496"/>
      <c r="AS153" s="36"/>
      <c r="AT153" s="2462"/>
      <c r="AU153" s="2462"/>
      <c r="AV153" s="2462"/>
      <c r="AW153" s="2462"/>
      <c r="AX153" s="2462"/>
      <c r="AY153" s="2462"/>
      <c r="AZ153" s="2462"/>
      <c r="BA153" s="2462"/>
      <c r="BB153" s="2462"/>
      <c r="BC153" s="2462"/>
      <c r="BD153" s="2462"/>
      <c r="BE153" s="2462"/>
      <c r="BF153" s="2462"/>
      <c r="BG153" s="2462"/>
      <c r="BH153" s="2462"/>
      <c r="BI153" s="2462"/>
      <c r="BJ153" s="2462"/>
      <c r="BK153" s="2462"/>
      <c r="BL153" s="2462"/>
      <c r="BM153" s="2462"/>
      <c r="BN153" s="37"/>
      <c r="BO153" s="36"/>
      <c r="BP153" s="2494"/>
      <c r="BQ153" s="2495"/>
      <c r="BR153" s="2495"/>
      <c r="BS153" s="2495"/>
      <c r="BT153" s="2495"/>
      <c r="BU153" s="2495"/>
      <c r="BV153" s="2496"/>
      <c r="BW153" s="2494"/>
      <c r="BX153" s="2495"/>
      <c r="BY153" s="2495"/>
      <c r="BZ153" s="2495"/>
      <c r="CA153" s="2495"/>
      <c r="CB153" s="2495"/>
      <c r="CC153" s="2496"/>
      <c r="CD153" s="2494"/>
      <c r="CE153" s="2495"/>
      <c r="CF153" s="2495"/>
      <c r="CG153" s="2495"/>
      <c r="CH153" s="2495"/>
      <c r="CI153" s="2495"/>
      <c r="CJ153" s="2496"/>
    </row>
    <row r="154" spans="1:88" ht="4.5" customHeight="1">
      <c r="A154" s="48"/>
      <c r="B154" s="2462"/>
      <c r="C154" s="2462"/>
      <c r="D154" s="2462"/>
      <c r="E154" s="2462"/>
      <c r="F154" s="2462"/>
      <c r="G154" s="2462"/>
      <c r="H154" s="2462"/>
      <c r="I154" s="2462"/>
      <c r="J154" s="2462"/>
      <c r="K154" s="2462"/>
      <c r="L154" s="2462"/>
      <c r="M154" s="2462"/>
      <c r="N154" s="2462"/>
      <c r="O154" s="2462"/>
      <c r="P154" s="2462"/>
      <c r="Q154" s="2462"/>
      <c r="R154" s="2462"/>
      <c r="S154" s="2462"/>
      <c r="T154" s="2462"/>
      <c r="U154" s="2462"/>
      <c r="V154" s="49"/>
      <c r="W154" s="48"/>
      <c r="X154" s="2497"/>
      <c r="Y154" s="2498"/>
      <c r="Z154" s="2498"/>
      <c r="AA154" s="2498"/>
      <c r="AB154" s="2498"/>
      <c r="AC154" s="2498"/>
      <c r="AD154" s="2499"/>
      <c r="AE154" s="2497"/>
      <c r="AF154" s="2498"/>
      <c r="AG154" s="2498"/>
      <c r="AH154" s="2498"/>
      <c r="AI154" s="2498"/>
      <c r="AJ154" s="2498"/>
      <c r="AK154" s="2499"/>
      <c r="AL154" s="2497"/>
      <c r="AM154" s="2498"/>
      <c r="AN154" s="2498"/>
      <c r="AO154" s="2498"/>
      <c r="AP154" s="2498"/>
      <c r="AQ154" s="2498"/>
      <c r="AR154" s="2499"/>
      <c r="AS154" s="48"/>
      <c r="AT154" s="2462"/>
      <c r="AU154" s="2462"/>
      <c r="AV154" s="2462"/>
      <c r="AW154" s="2462"/>
      <c r="AX154" s="2462"/>
      <c r="AY154" s="2462"/>
      <c r="AZ154" s="2462"/>
      <c r="BA154" s="2462"/>
      <c r="BB154" s="2462"/>
      <c r="BC154" s="2462"/>
      <c r="BD154" s="2462"/>
      <c r="BE154" s="2462"/>
      <c r="BF154" s="2462"/>
      <c r="BG154" s="2462"/>
      <c r="BH154" s="2462"/>
      <c r="BI154" s="2462"/>
      <c r="BJ154" s="2462"/>
      <c r="BK154" s="2462"/>
      <c r="BL154" s="2462"/>
      <c r="BM154" s="2462"/>
      <c r="BN154" s="49"/>
      <c r="BO154" s="48"/>
      <c r="BP154" s="2497"/>
      <c r="BQ154" s="2498"/>
      <c r="BR154" s="2498"/>
      <c r="BS154" s="2498"/>
      <c r="BT154" s="2498"/>
      <c r="BU154" s="2498"/>
      <c r="BV154" s="2499"/>
      <c r="BW154" s="2497"/>
      <c r="BX154" s="2498"/>
      <c r="BY154" s="2498"/>
      <c r="BZ154" s="2498"/>
      <c r="CA154" s="2498"/>
      <c r="CB154" s="2498"/>
      <c r="CC154" s="2499"/>
      <c r="CD154" s="2497"/>
      <c r="CE154" s="2498"/>
      <c r="CF154" s="2498"/>
      <c r="CG154" s="2498"/>
      <c r="CH154" s="2498"/>
      <c r="CI154" s="2498"/>
      <c r="CJ154" s="2499"/>
    </row>
    <row r="155" spans="1:88" ht="4.5" customHeight="1">
      <c r="A155" s="36"/>
      <c r="B155" s="2462" t="str">
        <f>F65</f>
        <v>PLUTO 3 SM (AXIS PARAGL.)</v>
      </c>
      <c r="C155" s="2462"/>
      <c r="D155" s="2462"/>
      <c r="E155" s="2462"/>
      <c r="F155" s="2462"/>
      <c r="G155" s="2462"/>
      <c r="H155" s="2462"/>
      <c r="I155" s="2462"/>
      <c r="J155" s="2462"/>
      <c r="K155" s="2462"/>
      <c r="L155" s="2462"/>
      <c r="M155" s="2462"/>
      <c r="N155" s="2462"/>
      <c r="O155" s="2462"/>
      <c r="P155" s="2462"/>
      <c r="Q155" s="2462"/>
      <c r="R155" s="2462"/>
      <c r="S155" s="2462"/>
      <c r="T155" s="2462"/>
      <c r="U155" s="2462"/>
      <c r="V155" s="37"/>
      <c r="W155" s="36"/>
      <c r="X155" s="2461">
        <f>Z61</f>
        <v>45624</v>
      </c>
      <c r="Y155" s="2461"/>
      <c r="Z155" s="2461"/>
      <c r="AA155" s="2461"/>
      <c r="AB155" s="2461"/>
      <c r="AC155" s="2461"/>
      <c r="AD155" s="2461"/>
      <c r="AE155" s="2501">
        <f>AH62</f>
        <v>4.3</v>
      </c>
      <c r="AF155" s="2501"/>
      <c r="AG155" s="2501"/>
      <c r="AH155" s="2501"/>
      <c r="AI155" s="2501"/>
      <c r="AJ155" s="2501"/>
      <c r="AK155" s="2501"/>
      <c r="AL155" s="2501"/>
      <c r="AM155" s="2501"/>
      <c r="AN155" s="2501"/>
      <c r="AO155" s="2462">
        <f>AM66</f>
        <v>18.5</v>
      </c>
      <c r="AP155" s="2462"/>
      <c r="AQ155" s="2462"/>
      <c r="AR155" s="2462"/>
      <c r="AS155" s="36"/>
      <c r="AT155" s="2462" t="str">
        <f>AX65</f>
        <v>MINIPLANE TOP 80 (FLY PRODUCTS)</v>
      </c>
      <c r="AU155" s="2462"/>
      <c r="AV155" s="2462"/>
      <c r="AW155" s="2462"/>
      <c r="AX155" s="2462"/>
      <c r="AY155" s="2462"/>
      <c r="AZ155" s="2462"/>
      <c r="BA155" s="2462"/>
      <c r="BB155" s="2462"/>
      <c r="BC155" s="2462"/>
      <c r="BD155" s="2462"/>
      <c r="BE155" s="2462"/>
      <c r="BF155" s="2462"/>
      <c r="BG155" s="2462"/>
      <c r="BH155" s="2462"/>
      <c r="BI155" s="2462"/>
      <c r="BJ155" s="2462"/>
      <c r="BK155" s="2462"/>
      <c r="BL155" s="2462"/>
      <c r="BM155" s="2462"/>
      <c r="BN155" s="37"/>
      <c r="BO155" s="36"/>
      <c r="BP155" s="2461">
        <f>BR61</f>
        <v>45624</v>
      </c>
      <c r="BQ155" s="2461"/>
      <c r="BR155" s="2461"/>
      <c r="BS155" s="2461"/>
      <c r="BT155" s="2461"/>
      <c r="BU155" s="2461"/>
      <c r="BV155" s="2461"/>
      <c r="BW155" s="2501">
        <f>BZ62</f>
        <v>4.3</v>
      </c>
      <c r="BX155" s="2501"/>
      <c r="BY155" s="2501"/>
      <c r="BZ155" s="2501"/>
      <c r="CA155" s="2501"/>
      <c r="CB155" s="2501"/>
      <c r="CC155" s="2501"/>
      <c r="CD155" s="2501"/>
      <c r="CE155" s="2501"/>
      <c r="CF155" s="2501"/>
      <c r="CG155" s="2462" t="str">
        <f>CE66</f>
        <v>NIL</v>
      </c>
      <c r="CH155" s="2462"/>
      <c r="CI155" s="2462"/>
      <c r="CJ155" s="2462"/>
    </row>
    <row r="156" spans="1:88" ht="4.5" customHeight="1">
      <c r="A156" s="36"/>
      <c r="B156" s="2462"/>
      <c r="C156" s="2462"/>
      <c r="D156" s="2462"/>
      <c r="E156" s="2462"/>
      <c r="F156" s="2462"/>
      <c r="G156" s="2462"/>
      <c r="H156" s="2462"/>
      <c r="I156" s="2462"/>
      <c r="J156" s="2462"/>
      <c r="K156" s="2462"/>
      <c r="L156" s="2462"/>
      <c r="M156" s="2462"/>
      <c r="N156" s="2462"/>
      <c r="O156" s="2462"/>
      <c r="P156" s="2462"/>
      <c r="Q156" s="2462"/>
      <c r="R156" s="2462"/>
      <c r="S156" s="2462"/>
      <c r="T156" s="2462"/>
      <c r="U156" s="2462"/>
      <c r="V156" s="37"/>
      <c r="W156" s="36"/>
      <c r="X156" s="2461"/>
      <c r="Y156" s="2461"/>
      <c r="Z156" s="2461"/>
      <c r="AA156" s="2461"/>
      <c r="AB156" s="2461"/>
      <c r="AC156" s="2461"/>
      <c r="AD156" s="2461"/>
      <c r="AE156" s="2501"/>
      <c r="AF156" s="2501"/>
      <c r="AG156" s="2501"/>
      <c r="AH156" s="2501"/>
      <c r="AI156" s="2501"/>
      <c r="AJ156" s="2501"/>
      <c r="AK156" s="2501"/>
      <c r="AL156" s="2501"/>
      <c r="AM156" s="2501"/>
      <c r="AN156" s="2501"/>
      <c r="AO156" s="2462"/>
      <c r="AP156" s="2462"/>
      <c r="AQ156" s="2462"/>
      <c r="AR156" s="2462"/>
      <c r="AS156" s="36"/>
      <c r="AT156" s="2462"/>
      <c r="AU156" s="2462"/>
      <c r="AV156" s="2462"/>
      <c r="AW156" s="2462"/>
      <c r="AX156" s="2462"/>
      <c r="AY156" s="2462"/>
      <c r="AZ156" s="2462"/>
      <c r="BA156" s="2462"/>
      <c r="BB156" s="2462"/>
      <c r="BC156" s="2462"/>
      <c r="BD156" s="2462"/>
      <c r="BE156" s="2462"/>
      <c r="BF156" s="2462"/>
      <c r="BG156" s="2462"/>
      <c r="BH156" s="2462"/>
      <c r="BI156" s="2462"/>
      <c r="BJ156" s="2462"/>
      <c r="BK156" s="2462"/>
      <c r="BL156" s="2462"/>
      <c r="BM156" s="2462"/>
      <c r="BN156" s="37"/>
      <c r="BO156" s="36"/>
      <c r="BP156" s="2461"/>
      <c r="BQ156" s="2461"/>
      <c r="BR156" s="2461"/>
      <c r="BS156" s="2461"/>
      <c r="BT156" s="2461"/>
      <c r="BU156" s="2461"/>
      <c r="BV156" s="2461"/>
      <c r="BW156" s="2501"/>
      <c r="BX156" s="2501"/>
      <c r="BY156" s="2501"/>
      <c r="BZ156" s="2501"/>
      <c r="CA156" s="2501"/>
      <c r="CB156" s="2501"/>
      <c r="CC156" s="2501"/>
      <c r="CD156" s="2501"/>
      <c r="CE156" s="2501"/>
      <c r="CF156" s="2501"/>
      <c r="CG156" s="2462"/>
      <c r="CH156" s="2462"/>
      <c r="CI156" s="2462"/>
      <c r="CJ156" s="2462"/>
    </row>
    <row r="157" spans="1:88" ht="4.5" customHeight="1">
      <c r="A157" s="36"/>
      <c r="B157" s="2462"/>
      <c r="C157" s="2462"/>
      <c r="D157" s="2462"/>
      <c r="E157" s="2462"/>
      <c r="F157" s="2462"/>
      <c r="G157" s="2462"/>
      <c r="H157" s="2462"/>
      <c r="I157" s="2462"/>
      <c r="J157" s="2462"/>
      <c r="K157" s="2462"/>
      <c r="L157" s="2462"/>
      <c r="M157" s="2462"/>
      <c r="N157" s="2462"/>
      <c r="O157" s="2462"/>
      <c r="P157" s="2462"/>
      <c r="Q157" s="2462"/>
      <c r="R157" s="2462"/>
      <c r="S157" s="2462"/>
      <c r="T157" s="2462"/>
      <c r="U157" s="2462"/>
      <c r="V157" s="37"/>
      <c r="W157" s="36"/>
      <c r="X157" s="2461"/>
      <c r="Y157" s="2461"/>
      <c r="Z157" s="2461"/>
      <c r="AA157" s="2461"/>
      <c r="AB157" s="2461"/>
      <c r="AC157" s="2461"/>
      <c r="AD157" s="2461"/>
      <c r="AE157" s="2501"/>
      <c r="AF157" s="2501"/>
      <c r="AG157" s="2501"/>
      <c r="AH157" s="2501"/>
      <c r="AI157" s="2501"/>
      <c r="AJ157" s="2501"/>
      <c r="AK157" s="2501"/>
      <c r="AL157" s="2501"/>
      <c r="AM157" s="2501"/>
      <c r="AN157" s="2501"/>
      <c r="AO157" s="2462"/>
      <c r="AP157" s="2462"/>
      <c r="AQ157" s="2462"/>
      <c r="AR157" s="2462"/>
      <c r="AS157" s="36"/>
      <c r="AT157" s="2462"/>
      <c r="AU157" s="2462"/>
      <c r="AV157" s="2462"/>
      <c r="AW157" s="2462"/>
      <c r="AX157" s="2462"/>
      <c r="AY157" s="2462"/>
      <c r="AZ157" s="2462"/>
      <c r="BA157" s="2462"/>
      <c r="BB157" s="2462"/>
      <c r="BC157" s="2462"/>
      <c r="BD157" s="2462"/>
      <c r="BE157" s="2462"/>
      <c r="BF157" s="2462"/>
      <c r="BG157" s="2462"/>
      <c r="BH157" s="2462"/>
      <c r="BI157" s="2462"/>
      <c r="BJ157" s="2462"/>
      <c r="BK157" s="2462"/>
      <c r="BL157" s="2462"/>
      <c r="BM157" s="2462"/>
      <c r="BN157" s="37"/>
      <c r="BO157" s="36"/>
      <c r="BP157" s="2461"/>
      <c r="BQ157" s="2461"/>
      <c r="BR157" s="2461"/>
      <c r="BS157" s="2461"/>
      <c r="BT157" s="2461"/>
      <c r="BU157" s="2461"/>
      <c r="BV157" s="2461"/>
      <c r="BW157" s="2501"/>
      <c r="BX157" s="2501"/>
      <c r="BY157" s="2501"/>
      <c r="BZ157" s="2501"/>
      <c r="CA157" s="2501"/>
      <c r="CB157" s="2501"/>
      <c r="CC157" s="2501"/>
      <c r="CD157" s="2501"/>
      <c r="CE157" s="2501"/>
      <c r="CF157" s="2501"/>
      <c r="CG157" s="2462"/>
      <c r="CH157" s="2462"/>
      <c r="CI157" s="2462"/>
      <c r="CJ157" s="2462"/>
    </row>
    <row r="158" spans="1:88" ht="4.5" customHeight="1">
      <c r="A158" s="36"/>
      <c r="B158" s="2462" t="str">
        <f>I70</f>
        <v>OM-P334</v>
      </c>
      <c r="C158" s="2462"/>
      <c r="D158" s="2462"/>
      <c r="E158" s="2462"/>
      <c r="F158" s="2462"/>
      <c r="G158" s="2462"/>
      <c r="H158" s="2462"/>
      <c r="I158" s="2462"/>
      <c r="J158" s="2462"/>
      <c r="K158" s="2462"/>
      <c r="L158" s="2462"/>
      <c r="M158" s="2462"/>
      <c r="N158" s="2462"/>
      <c r="O158" s="2462"/>
      <c r="P158" s="2462"/>
      <c r="Q158" s="2462"/>
      <c r="R158" s="2462"/>
      <c r="S158" s="2462"/>
      <c r="T158" s="2462"/>
      <c r="U158" s="2462"/>
      <c r="V158" s="37"/>
      <c r="W158" s="36"/>
      <c r="X158" s="2491">
        <f>AE82</f>
        <v>75</v>
      </c>
      <c r="Y158" s="2492"/>
      <c r="Z158" s="2492"/>
      <c r="AA158" s="2492"/>
      <c r="AB158" s="2492"/>
      <c r="AC158" s="2492"/>
      <c r="AD158" s="2493"/>
      <c r="AE158" s="2491" t="str">
        <f>AI82</f>
        <v>100/100</v>
      </c>
      <c r="AF158" s="2492"/>
      <c r="AG158" s="2492"/>
      <c r="AH158" s="2492"/>
      <c r="AI158" s="2492"/>
      <c r="AJ158" s="2492"/>
      <c r="AK158" s="2493"/>
      <c r="AL158" s="2491" t="str">
        <f>AN82</f>
        <v>22/36</v>
      </c>
      <c r="AM158" s="2492"/>
      <c r="AN158" s="2492"/>
      <c r="AO158" s="2492"/>
      <c r="AP158" s="2492"/>
      <c r="AQ158" s="2492"/>
      <c r="AR158" s="2493"/>
      <c r="AS158" s="36"/>
      <c r="AT158" s="2462" t="str">
        <f>BA70</f>
        <v>P334</v>
      </c>
      <c r="AU158" s="2462"/>
      <c r="AV158" s="2462"/>
      <c r="AW158" s="2462"/>
      <c r="AX158" s="2462"/>
      <c r="AY158" s="2462"/>
      <c r="AZ158" s="2462"/>
      <c r="BA158" s="2462"/>
      <c r="BB158" s="2462"/>
      <c r="BC158" s="2462"/>
      <c r="BD158" s="2462"/>
      <c r="BE158" s="2462"/>
      <c r="BF158" s="2462"/>
      <c r="BG158" s="2462"/>
      <c r="BH158" s="2462"/>
      <c r="BI158" s="2462"/>
      <c r="BJ158" s="2462"/>
      <c r="BK158" s="2462"/>
      <c r="BL158" s="2462"/>
      <c r="BM158" s="2462"/>
      <c r="BN158" s="37"/>
      <c r="BO158" s="36"/>
      <c r="BP158" s="2491" t="str">
        <f>BW82</f>
        <v>75+PK</v>
      </c>
      <c r="BQ158" s="2492"/>
      <c r="BR158" s="2492"/>
      <c r="BS158" s="2492"/>
      <c r="BT158" s="2492"/>
      <c r="BU158" s="2492"/>
      <c r="BV158" s="2493"/>
      <c r="BW158" s="2491" t="str">
        <f>CA82</f>
        <v>PK</v>
      </c>
      <c r="BX158" s="2492"/>
      <c r="BY158" s="2492"/>
      <c r="BZ158" s="2492"/>
      <c r="CA158" s="2492"/>
      <c r="CB158" s="2492"/>
      <c r="CC158" s="2493"/>
      <c r="CD158" s="2491" t="str">
        <f>CF82</f>
        <v>PK</v>
      </c>
      <c r="CE158" s="2492"/>
      <c r="CF158" s="2492"/>
      <c r="CG158" s="2492"/>
      <c r="CH158" s="2492"/>
      <c r="CI158" s="2492"/>
      <c r="CJ158" s="2493"/>
    </row>
    <row r="159" spans="1:88" ht="4.5" customHeight="1">
      <c r="A159" s="36"/>
      <c r="B159" s="2462"/>
      <c r="C159" s="2462"/>
      <c r="D159" s="2462"/>
      <c r="E159" s="2462"/>
      <c r="F159" s="2462"/>
      <c r="G159" s="2462"/>
      <c r="H159" s="2462"/>
      <c r="I159" s="2462"/>
      <c r="J159" s="2462"/>
      <c r="K159" s="2462"/>
      <c r="L159" s="2462"/>
      <c r="M159" s="2462"/>
      <c r="N159" s="2462"/>
      <c r="O159" s="2462"/>
      <c r="P159" s="2462"/>
      <c r="Q159" s="2462"/>
      <c r="R159" s="2462"/>
      <c r="S159" s="2462"/>
      <c r="T159" s="2462"/>
      <c r="U159" s="2462"/>
      <c r="V159" s="37"/>
      <c r="W159" s="36"/>
      <c r="X159" s="2494"/>
      <c r="Y159" s="2495"/>
      <c r="Z159" s="2495"/>
      <c r="AA159" s="2495"/>
      <c r="AB159" s="2495"/>
      <c r="AC159" s="2495"/>
      <c r="AD159" s="2496"/>
      <c r="AE159" s="2494"/>
      <c r="AF159" s="2495"/>
      <c r="AG159" s="2495"/>
      <c r="AH159" s="2495"/>
      <c r="AI159" s="2495"/>
      <c r="AJ159" s="2495"/>
      <c r="AK159" s="2496"/>
      <c r="AL159" s="2494"/>
      <c r="AM159" s="2495"/>
      <c r="AN159" s="2495"/>
      <c r="AO159" s="2495"/>
      <c r="AP159" s="2495"/>
      <c r="AQ159" s="2495"/>
      <c r="AR159" s="2496"/>
      <c r="AS159" s="36"/>
      <c r="AT159" s="2462"/>
      <c r="AU159" s="2462"/>
      <c r="AV159" s="2462"/>
      <c r="AW159" s="2462"/>
      <c r="AX159" s="2462"/>
      <c r="AY159" s="2462"/>
      <c r="AZ159" s="2462"/>
      <c r="BA159" s="2462"/>
      <c r="BB159" s="2462"/>
      <c r="BC159" s="2462"/>
      <c r="BD159" s="2462"/>
      <c r="BE159" s="2462"/>
      <c r="BF159" s="2462"/>
      <c r="BG159" s="2462"/>
      <c r="BH159" s="2462"/>
      <c r="BI159" s="2462"/>
      <c r="BJ159" s="2462"/>
      <c r="BK159" s="2462"/>
      <c r="BL159" s="2462"/>
      <c r="BM159" s="2462"/>
      <c r="BN159" s="37"/>
      <c r="BO159" s="36"/>
      <c r="BP159" s="2494"/>
      <c r="BQ159" s="2495"/>
      <c r="BR159" s="2495"/>
      <c r="BS159" s="2495"/>
      <c r="BT159" s="2495"/>
      <c r="BU159" s="2495"/>
      <c r="BV159" s="2496"/>
      <c r="BW159" s="2494"/>
      <c r="BX159" s="2495"/>
      <c r="BY159" s="2495"/>
      <c r="BZ159" s="2495"/>
      <c r="CA159" s="2495"/>
      <c r="CB159" s="2495"/>
      <c r="CC159" s="2496"/>
      <c r="CD159" s="2494"/>
      <c r="CE159" s="2495"/>
      <c r="CF159" s="2495"/>
      <c r="CG159" s="2495"/>
      <c r="CH159" s="2495"/>
      <c r="CI159" s="2495"/>
      <c r="CJ159" s="2496"/>
    </row>
    <row r="160" spans="1:88" ht="4.5" customHeight="1">
      <c r="A160" s="36"/>
      <c r="B160" s="2462"/>
      <c r="C160" s="2462"/>
      <c r="D160" s="2462"/>
      <c r="E160" s="2462"/>
      <c r="F160" s="2462"/>
      <c r="G160" s="2462"/>
      <c r="H160" s="2462"/>
      <c r="I160" s="2462"/>
      <c r="J160" s="2462"/>
      <c r="K160" s="2462"/>
      <c r="L160" s="2462"/>
      <c r="M160" s="2462"/>
      <c r="N160" s="2462"/>
      <c r="O160" s="2462"/>
      <c r="P160" s="2462"/>
      <c r="Q160" s="2462"/>
      <c r="R160" s="2462"/>
      <c r="S160" s="2462"/>
      <c r="T160" s="2462"/>
      <c r="U160" s="2462"/>
      <c r="V160" s="37"/>
      <c r="W160" s="36"/>
      <c r="X160" s="2497"/>
      <c r="Y160" s="2498"/>
      <c r="Z160" s="2498"/>
      <c r="AA160" s="2498"/>
      <c r="AB160" s="2498"/>
      <c r="AC160" s="2498"/>
      <c r="AD160" s="2499"/>
      <c r="AE160" s="2497"/>
      <c r="AF160" s="2498"/>
      <c r="AG160" s="2498"/>
      <c r="AH160" s="2498"/>
      <c r="AI160" s="2498"/>
      <c r="AJ160" s="2498"/>
      <c r="AK160" s="2499"/>
      <c r="AL160" s="2497"/>
      <c r="AM160" s="2498"/>
      <c r="AN160" s="2498"/>
      <c r="AO160" s="2498"/>
      <c r="AP160" s="2498"/>
      <c r="AQ160" s="2498"/>
      <c r="AR160" s="2499"/>
      <c r="AS160" s="36"/>
      <c r="AT160" s="2462"/>
      <c r="AU160" s="2462"/>
      <c r="AV160" s="2462"/>
      <c r="AW160" s="2462"/>
      <c r="AX160" s="2462"/>
      <c r="AY160" s="2462"/>
      <c r="AZ160" s="2462"/>
      <c r="BA160" s="2462"/>
      <c r="BB160" s="2462"/>
      <c r="BC160" s="2462"/>
      <c r="BD160" s="2462"/>
      <c r="BE160" s="2462"/>
      <c r="BF160" s="2462"/>
      <c r="BG160" s="2462"/>
      <c r="BH160" s="2462"/>
      <c r="BI160" s="2462"/>
      <c r="BJ160" s="2462"/>
      <c r="BK160" s="2462"/>
      <c r="BL160" s="2462"/>
      <c r="BM160" s="2462"/>
      <c r="BN160" s="37"/>
      <c r="BO160" s="36"/>
      <c r="BP160" s="2497"/>
      <c r="BQ160" s="2498"/>
      <c r="BR160" s="2498"/>
      <c r="BS160" s="2498"/>
      <c r="BT160" s="2498"/>
      <c r="BU160" s="2498"/>
      <c r="BV160" s="2499"/>
      <c r="BW160" s="2497"/>
      <c r="BX160" s="2498"/>
      <c r="BY160" s="2498"/>
      <c r="BZ160" s="2498"/>
      <c r="CA160" s="2498"/>
      <c r="CB160" s="2498"/>
      <c r="CC160" s="2499"/>
      <c r="CD160" s="2497"/>
      <c r="CE160" s="2498"/>
      <c r="CF160" s="2498"/>
      <c r="CG160" s="2498"/>
      <c r="CH160" s="2498"/>
      <c r="CI160" s="2498"/>
      <c r="CJ160" s="2499"/>
    </row>
    <row r="161" spans="1:88" ht="4.5" customHeight="1">
      <c r="A161" s="36"/>
      <c r="B161" s="2503" t="str">
        <f>I75</f>
        <v>Stanislav PUNASelec 301, 4562430.11.1977</v>
      </c>
      <c r="C161" s="2503"/>
      <c r="D161" s="2503"/>
      <c r="E161" s="2503"/>
      <c r="F161" s="2503"/>
      <c r="G161" s="2503"/>
      <c r="H161" s="2503"/>
      <c r="I161" s="2503"/>
      <c r="J161" s="2503"/>
      <c r="K161" s="2503"/>
      <c r="L161" s="2503"/>
      <c r="M161" s="2503"/>
      <c r="N161" s="2503"/>
      <c r="O161" s="2503"/>
      <c r="P161" s="2503"/>
      <c r="Q161" s="2503"/>
      <c r="R161" s="2503"/>
      <c r="S161" s="2503"/>
      <c r="T161" s="2503"/>
      <c r="U161" s="2503"/>
      <c r="V161" s="37"/>
      <c r="W161" s="36"/>
      <c r="X161" s="2462">
        <f>AE88</f>
        <v>54</v>
      </c>
      <c r="Y161" s="2462"/>
      <c r="Z161" s="2462"/>
      <c r="AA161" s="2462"/>
      <c r="AB161" s="2462"/>
      <c r="AC161" s="2462"/>
      <c r="AD161" s="2462"/>
      <c r="AE161" s="2462">
        <f>AI88</f>
        <v>1</v>
      </c>
      <c r="AF161" s="2462"/>
      <c r="AG161" s="2462"/>
      <c r="AH161" s="2462"/>
      <c r="AI161" s="2462"/>
      <c r="AJ161" s="2462"/>
      <c r="AK161" s="2462"/>
      <c r="AL161" s="2462">
        <f>AN88</f>
        <v>44323</v>
      </c>
      <c r="AM161" s="2462"/>
      <c r="AN161" s="2462"/>
      <c r="AO161" s="2462"/>
      <c r="AP161" s="2462"/>
      <c r="AQ161" s="2462"/>
      <c r="AR161" s="2462"/>
      <c r="AS161" s="36"/>
      <c r="AT161" s="2503" t="str">
        <f>BA75</f>
        <v>Stanislav PUNASelec 301, 4562430.11.1977</v>
      </c>
      <c r="AU161" s="2503"/>
      <c r="AV161" s="2503"/>
      <c r="AW161" s="2503"/>
      <c r="AX161" s="2503"/>
      <c r="AY161" s="2503"/>
      <c r="AZ161" s="2503"/>
      <c r="BA161" s="2503"/>
      <c r="BB161" s="2503"/>
      <c r="BC161" s="2503"/>
      <c r="BD161" s="2503"/>
      <c r="BE161" s="2503"/>
      <c r="BF161" s="2503"/>
      <c r="BG161" s="2503"/>
      <c r="BH161" s="2503"/>
      <c r="BI161" s="2503"/>
      <c r="BJ161" s="2503"/>
      <c r="BK161" s="2503"/>
      <c r="BL161" s="2503"/>
      <c r="BM161" s="2503"/>
      <c r="BN161" s="37"/>
      <c r="BO161" s="36"/>
      <c r="BP161" s="2462" t="str">
        <f>BW88</f>
        <v>PK</v>
      </c>
      <c r="BQ161" s="2462"/>
      <c r="BR161" s="2462"/>
      <c r="BS161" s="2462"/>
      <c r="BT161" s="2462"/>
      <c r="BU161" s="2462"/>
      <c r="BV161" s="2462"/>
      <c r="BW161" s="2462" t="str">
        <f>CA88</f>
        <v>PK</v>
      </c>
      <c r="BX161" s="2462"/>
      <c r="BY161" s="2462"/>
      <c r="BZ161" s="2462"/>
      <c r="CA161" s="2462"/>
      <c r="CB161" s="2462"/>
      <c r="CC161" s="2462"/>
      <c r="CD161" s="2462" t="str">
        <f>CF88</f>
        <v>PK</v>
      </c>
      <c r="CE161" s="2462"/>
      <c r="CF161" s="2462"/>
      <c r="CG161" s="2462"/>
      <c r="CH161" s="2462"/>
      <c r="CI161" s="2462"/>
      <c r="CJ161" s="2462"/>
    </row>
    <row r="162" spans="1:88" ht="4.5" customHeight="1">
      <c r="A162" s="36"/>
      <c r="B162" s="2503"/>
      <c r="C162" s="2503"/>
      <c r="D162" s="2503"/>
      <c r="E162" s="2503"/>
      <c r="F162" s="2503"/>
      <c r="G162" s="2503"/>
      <c r="H162" s="2503"/>
      <c r="I162" s="2503"/>
      <c r="J162" s="2503"/>
      <c r="K162" s="2503"/>
      <c r="L162" s="2503"/>
      <c r="M162" s="2503"/>
      <c r="N162" s="2503"/>
      <c r="O162" s="2503"/>
      <c r="P162" s="2503"/>
      <c r="Q162" s="2503"/>
      <c r="R162" s="2503"/>
      <c r="S162" s="2503"/>
      <c r="T162" s="2503"/>
      <c r="U162" s="2503"/>
      <c r="V162" s="37"/>
      <c r="W162" s="36"/>
      <c r="X162" s="2462"/>
      <c r="Y162" s="2462"/>
      <c r="Z162" s="2462"/>
      <c r="AA162" s="2462"/>
      <c r="AB162" s="2462"/>
      <c r="AC162" s="2462"/>
      <c r="AD162" s="2462"/>
      <c r="AE162" s="2462"/>
      <c r="AF162" s="2462"/>
      <c r="AG162" s="2462"/>
      <c r="AH162" s="2462"/>
      <c r="AI162" s="2462"/>
      <c r="AJ162" s="2462"/>
      <c r="AK162" s="2462"/>
      <c r="AL162" s="2462"/>
      <c r="AM162" s="2462"/>
      <c r="AN162" s="2462"/>
      <c r="AO162" s="2462"/>
      <c r="AP162" s="2462"/>
      <c r="AQ162" s="2462"/>
      <c r="AR162" s="2462"/>
      <c r="AS162" s="36"/>
      <c r="AT162" s="2503"/>
      <c r="AU162" s="2503"/>
      <c r="AV162" s="2503"/>
      <c r="AW162" s="2503"/>
      <c r="AX162" s="2503"/>
      <c r="AY162" s="2503"/>
      <c r="AZ162" s="2503"/>
      <c r="BA162" s="2503"/>
      <c r="BB162" s="2503"/>
      <c r="BC162" s="2503"/>
      <c r="BD162" s="2503"/>
      <c r="BE162" s="2503"/>
      <c r="BF162" s="2503"/>
      <c r="BG162" s="2503"/>
      <c r="BH162" s="2503"/>
      <c r="BI162" s="2503"/>
      <c r="BJ162" s="2503"/>
      <c r="BK162" s="2503"/>
      <c r="BL162" s="2503"/>
      <c r="BM162" s="2503"/>
      <c r="BN162" s="37"/>
      <c r="BO162" s="36"/>
      <c r="BP162" s="2462"/>
      <c r="BQ162" s="2462"/>
      <c r="BR162" s="2462"/>
      <c r="BS162" s="2462"/>
      <c r="BT162" s="2462"/>
      <c r="BU162" s="2462"/>
      <c r="BV162" s="2462"/>
      <c r="BW162" s="2462"/>
      <c r="BX162" s="2462"/>
      <c r="BY162" s="2462"/>
      <c r="BZ162" s="2462"/>
      <c r="CA162" s="2462"/>
      <c r="CB162" s="2462"/>
      <c r="CC162" s="2462"/>
      <c r="CD162" s="2462"/>
      <c r="CE162" s="2462"/>
      <c r="CF162" s="2462"/>
      <c r="CG162" s="2462"/>
      <c r="CH162" s="2462"/>
      <c r="CI162" s="2462"/>
      <c r="CJ162" s="2462"/>
    </row>
    <row r="163" spans="1:88" ht="4.5" customHeight="1">
      <c r="A163" s="36"/>
      <c r="B163" s="2503"/>
      <c r="C163" s="2503"/>
      <c r="D163" s="2503"/>
      <c r="E163" s="2503"/>
      <c r="F163" s="2503"/>
      <c r="G163" s="2503"/>
      <c r="H163" s="2503"/>
      <c r="I163" s="2503"/>
      <c r="J163" s="2503"/>
      <c r="K163" s="2503"/>
      <c r="L163" s="2503"/>
      <c r="M163" s="2503"/>
      <c r="N163" s="2503"/>
      <c r="O163" s="2503"/>
      <c r="P163" s="2503"/>
      <c r="Q163" s="2503"/>
      <c r="R163" s="2503"/>
      <c r="S163" s="2503"/>
      <c r="T163" s="2503"/>
      <c r="U163" s="2503"/>
      <c r="V163" s="37"/>
      <c r="W163" s="36"/>
      <c r="X163" s="2462"/>
      <c r="Y163" s="2462"/>
      <c r="Z163" s="2462"/>
      <c r="AA163" s="2462"/>
      <c r="AB163" s="2462"/>
      <c r="AC163" s="2462"/>
      <c r="AD163" s="2462"/>
      <c r="AE163" s="2462"/>
      <c r="AF163" s="2462"/>
      <c r="AG163" s="2462"/>
      <c r="AH163" s="2462"/>
      <c r="AI163" s="2462"/>
      <c r="AJ163" s="2462"/>
      <c r="AK163" s="2462"/>
      <c r="AL163" s="2462"/>
      <c r="AM163" s="2462"/>
      <c r="AN163" s="2462"/>
      <c r="AO163" s="2462"/>
      <c r="AP163" s="2462"/>
      <c r="AQ163" s="2462"/>
      <c r="AR163" s="2462"/>
      <c r="AS163" s="36"/>
      <c r="AT163" s="2503"/>
      <c r="AU163" s="2503"/>
      <c r="AV163" s="2503"/>
      <c r="AW163" s="2503"/>
      <c r="AX163" s="2503"/>
      <c r="AY163" s="2503"/>
      <c r="AZ163" s="2503"/>
      <c r="BA163" s="2503"/>
      <c r="BB163" s="2503"/>
      <c r="BC163" s="2503"/>
      <c r="BD163" s="2503"/>
      <c r="BE163" s="2503"/>
      <c r="BF163" s="2503"/>
      <c r="BG163" s="2503"/>
      <c r="BH163" s="2503"/>
      <c r="BI163" s="2503"/>
      <c r="BJ163" s="2503"/>
      <c r="BK163" s="2503"/>
      <c r="BL163" s="2503"/>
      <c r="BM163" s="2503"/>
      <c r="BN163" s="37"/>
      <c r="BO163" s="36"/>
      <c r="BP163" s="2462"/>
      <c r="BQ163" s="2462"/>
      <c r="BR163" s="2462"/>
      <c r="BS163" s="2462"/>
      <c r="BT163" s="2462"/>
      <c r="BU163" s="2462"/>
      <c r="BV163" s="2462"/>
      <c r="BW163" s="2462"/>
      <c r="BX163" s="2462"/>
      <c r="BY163" s="2462"/>
      <c r="BZ163" s="2462"/>
      <c r="CA163" s="2462"/>
      <c r="CB163" s="2462"/>
      <c r="CC163" s="2462"/>
      <c r="CD163" s="2462"/>
      <c r="CE163" s="2462"/>
      <c r="CF163" s="2462"/>
      <c r="CG163" s="2462"/>
      <c r="CH163" s="2462"/>
      <c r="CI163" s="2462"/>
      <c r="CJ163" s="2462"/>
    </row>
    <row r="164" spans="1:88" ht="4.5" customHeight="1">
      <c r="A164" s="36"/>
      <c r="B164" s="2461">
        <f>I85</f>
        <v>44167</v>
      </c>
      <c r="C164" s="2462"/>
      <c r="D164" s="2462"/>
      <c r="E164" s="2462"/>
      <c r="F164" s="2462"/>
      <c r="G164" s="2462"/>
      <c r="H164" s="2462"/>
      <c r="I164" s="2462"/>
      <c r="J164" s="2462"/>
      <c r="K164" s="2461">
        <f ca="1">L90</f>
        <v>45321.308916666669</v>
      </c>
      <c r="L164" s="2462"/>
      <c r="M164" s="2462"/>
      <c r="N164" s="2462"/>
      <c r="O164" s="2462"/>
      <c r="P164" s="2462"/>
      <c r="Q164" s="2462"/>
      <c r="R164" s="2462"/>
      <c r="S164" s="2462"/>
      <c r="T164" s="2461"/>
      <c r="U164" s="2462"/>
      <c r="V164" s="37"/>
      <c r="W164" s="36"/>
      <c r="X164" s="2491">
        <f>AB91</f>
        <v>2020</v>
      </c>
      <c r="Y164" s="2492"/>
      <c r="Z164" s="2492"/>
      <c r="AA164" s="2492"/>
      <c r="AB164" s="2492"/>
      <c r="AC164" s="2492"/>
      <c r="AD164" s="2493"/>
      <c r="AE164" s="2491" t="str">
        <f>AF91</f>
        <v>14026610SC</v>
      </c>
      <c r="AF164" s="2492"/>
      <c r="AG164" s="2492"/>
      <c r="AH164" s="2492"/>
      <c r="AI164" s="2492"/>
      <c r="AJ164" s="2492"/>
      <c r="AK164" s="2493"/>
      <c r="AL164" s="2491" t="str">
        <f>AN91</f>
        <v>P</v>
      </c>
      <c r="AM164" s="2492"/>
      <c r="AN164" s="2492"/>
      <c r="AO164" s="2492"/>
      <c r="AP164" s="2492"/>
      <c r="AQ164" s="2492"/>
      <c r="AR164" s="2493"/>
      <c r="AS164" s="36"/>
      <c r="AT164" s="2461" t="str">
        <f>BA85</f>
        <v>P</v>
      </c>
      <c r="AU164" s="2462"/>
      <c r="AV164" s="2462"/>
      <c r="AW164" s="2462"/>
      <c r="AX164" s="2462"/>
      <c r="AY164" s="2462"/>
      <c r="AZ164" s="2462"/>
      <c r="BA164" s="2462"/>
      <c r="BB164" s="2462"/>
      <c r="BC164" s="2461">
        <f ca="1">BD90</f>
        <v>45321.308916666669</v>
      </c>
      <c r="BD164" s="2462"/>
      <c r="BE164" s="2462"/>
      <c r="BF164" s="2462"/>
      <c r="BG164" s="2462"/>
      <c r="BH164" s="2462"/>
      <c r="BI164" s="2462"/>
      <c r="BJ164" s="2462"/>
      <c r="BK164" s="2462"/>
      <c r="BL164" s="2461"/>
      <c r="BM164" s="2462"/>
      <c r="BN164" s="37"/>
      <c r="BO164" s="36"/>
      <c r="BP164" s="2491" t="str">
        <f>BT91</f>
        <v>para PLS platný do 7.5.2025</v>
      </c>
      <c r="BQ164" s="2492"/>
      <c r="BR164" s="2492"/>
      <c r="BS164" s="2492"/>
      <c r="BT164" s="2492"/>
      <c r="BU164" s="2492"/>
      <c r="BV164" s="2493"/>
      <c r="BW164" s="2491" t="str">
        <f>BX91</f>
        <v>130039</v>
      </c>
      <c r="BX164" s="2492"/>
      <c r="BY164" s="2492"/>
      <c r="BZ164" s="2492"/>
      <c r="CA164" s="2492"/>
      <c r="CB164" s="2492"/>
      <c r="CC164" s="2493"/>
      <c r="CD164" s="2491" t="e">
        <f>CF91</f>
        <v>#REF!</v>
      </c>
      <c r="CE164" s="2492"/>
      <c r="CF164" s="2492"/>
      <c r="CG164" s="2492"/>
      <c r="CH164" s="2492"/>
      <c r="CI164" s="2492"/>
      <c r="CJ164" s="2493"/>
    </row>
    <row r="165" spans="1:88" ht="4.5" customHeight="1">
      <c r="A165" s="36"/>
      <c r="B165" s="2462"/>
      <c r="C165" s="2462"/>
      <c r="D165" s="2462"/>
      <c r="E165" s="2462"/>
      <c r="F165" s="2462"/>
      <c r="G165" s="2462"/>
      <c r="H165" s="2462"/>
      <c r="I165" s="2462"/>
      <c r="J165" s="2462"/>
      <c r="K165" s="2462"/>
      <c r="L165" s="2462"/>
      <c r="M165" s="2462"/>
      <c r="N165" s="2462"/>
      <c r="O165" s="2462"/>
      <c r="P165" s="2462"/>
      <c r="Q165" s="2462"/>
      <c r="R165" s="2462"/>
      <c r="S165" s="2462"/>
      <c r="T165" s="2462"/>
      <c r="U165" s="2462"/>
      <c r="V165" s="37"/>
      <c r="W165" s="36"/>
      <c r="X165" s="2494"/>
      <c r="Y165" s="2495"/>
      <c r="Z165" s="2495"/>
      <c r="AA165" s="2495"/>
      <c r="AB165" s="2495"/>
      <c r="AC165" s="2495"/>
      <c r="AD165" s="2496"/>
      <c r="AE165" s="2494"/>
      <c r="AF165" s="2495"/>
      <c r="AG165" s="2495"/>
      <c r="AH165" s="2495"/>
      <c r="AI165" s="2495"/>
      <c r="AJ165" s="2495"/>
      <c r="AK165" s="2496"/>
      <c r="AL165" s="2494"/>
      <c r="AM165" s="2495"/>
      <c r="AN165" s="2495"/>
      <c r="AO165" s="2495"/>
      <c r="AP165" s="2495"/>
      <c r="AQ165" s="2495"/>
      <c r="AR165" s="2496"/>
      <c r="AS165" s="36"/>
      <c r="AT165" s="2462"/>
      <c r="AU165" s="2462"/>
      <c r="AV165" s="2462"/>
      <c r="AW165" s="2462"/>
      <c r="AX165" s="2462"/>
      <c r="AY165" s="2462"/>
      <c r="AZ165" s="2462"/>
      <c r="BA165" s="2462"/>
      <c r="BB165" s="2462"/>
      <c r="BC165" s="2462"/>
      <c r="BD165" s="2462"/>
      <c r="BE165" s="2462"/>
      <c r="BF165" s="2462"/>
      <c r="BG165" s="2462"/>
      <c r="BH165" s="2462"/>
      <c r="BI165" s="2462"/>
      <c r="BJ165" s="2462"/>
      <c r="BK165" s="2462"/>
      <c r="BL165" s="2462"/>
      <c r="BM165" s="2462"/>
      <c r="BN165" s="37"/>
      <c r="BO165" s="36"/>
      <c r="BP165" s="2494"/>
      <c r="BQ165" s="2495"/>
      <c r="BR165" s="2495"/>
      <c r="BS165" s="2495"/>
      <c r="BT165" s="2495"/>
      <c r="BU165" s="2495"/>
      <c r="BV165" s="2496"/>
      <c r="BW165" s="2494"/>
      <c r="BX165" s="2495"/>
      <c r="BY165" s="2495"/>
      <c r="BZ165" s="2495"/>
      <c r="CA165" s="2495"/>
      <c r="CB165" s="2495"/>
      <c r="CC165" s="2496"/>
      <c r="CD165" s="2494"/>
      <c r="CE165" s="2495"/>
      <c r="CF165" s="2495"/>
      <c r="CG165" s="2495"/>
      <c r="CH165" s="2495"/>
      <c r="CI165" s="2495"/>
      <c r="CJ165" s="2496"/>
    </row>
    <row r="166" spans="1:88" ht="4.5" customHeight="1">
      <c r="A166" s="36"/>
      <c r="B166" s="2462"/>
      <c r="C166" s="2462"/>
      <c r="D166" s="2462"/>
      <c r="E166" s="2462"/>
      <c r="F166" s="2462"/>
      <c r="G166" s="2462"/>
      <c r="H166" s="2462"/>
      <c r="I166" s="2462"/>
      <c r="J166" s="2462"/>
      <c r="K166" s="2462"/>
      <c r="L166" s="2462"/>
      <c r="M166" s="2462"/>
      <c r="N166" s="2462"/>
      <c r="O166" s="2462"/>
      <c r="P166" s="2462"/>
      <c r="Q166" s="2462"/>
      <c r="R166" s="2462"/>
      <c r="S166" s="2462"/>
      <c r="T166" s="2462"/>
      <c r="U166" s="2462"/>
      <c r="V166" s="37"/>
      <c r="W166" s="36"/>
      <c r="X166" s="2497"/>
      <c r="Y166" s="2498"/>
      <c r="Z166" s="2498"/>
      <c r="AA166" s="2498"/>
      <c r="AB166" s="2498"/>
      <c r="AC166" s="2498"/>
      <c r="AD166" s="2499"/>
      <c r="AE166" s="2497"/>
      <c r="AF166" s="2498"/>
      <c r="AG166" s="2498"/>
      <c r="AH166" s="2498"/>
      <c r="AI166" s="2498"/>
      <c r="AJ166" s="2498"/>
      <c r="AK166" s="2499"/>
      <c r="AL166" s="2497"/>
      <c r="AM166" s="2498"/>
      <c r="AN166" s="2498"/>
      <c r="AO166" s="2498"/>
      <c r="AP166" s="2498"/>
      <c r="AQ166" s="2498"/>
      <c r="AR166" s="2499"/>
      <c r="AS166" s="36"/>
      <c r="AT166" s="2462"/>
      <c r="AU166" s="2462"/>
      <c r="AV166" s="2462"/>
      <c r="AW166" s="2462"/>
      <c r="AX166" s="2462"/>
      <c r="AY166" s="2462"/>
      <c r="AZ166" s="2462"/>
      <c r="BA166" s="2462"/>
      <c r="BB166" s="2462"/>
      <c r="BC166" s="2462"/>
      <c r="BD166" s="2462"/>
      <c r="BE166" s="2462"/>
      <c r="BF166" s="2462"/>
      <c r="BG166" s="2462"/>
      <c r="BH166" s="2462"/>
      <c r="BI166" s="2462"/>
      <c r="BJ166" s="2462"/>
      <c r="BK166" s="2462"/>
      <c r="BL166" s="2462"/>
      <c r="BM166" s="2462"/>
      <c r="BN166" s="37"/>
      <c r="BO166" s="36"/>
      <c r="BP166" s="2497"/>
      <c r="BQ166" s="2498"/>
      <c r="BR166" s="2498"/>
      <c r="BS166" s="2498"/>
      <c r="BT166" s="2498"/>
      <c r="BU166" s="2498"/>
      <c r="BV166" s="2499"/>
      <c r="BW166" s="2497"/>
      <c r="BX166" s="2498"/>
      <c r="BY166" s="2498"/>
      <c r="BZ166" s="2498"/>
      <c r="CA166" s="2498"/>
      <c r="CB166" s="2498"/>
      <c r="CC166" s="2499"/>
      <c r="CD166" s="2497"/>
      <c r="CE166" s="2498"/>
      <c r="CF166" s="2498"/>
      <c r="CG166" s="2498"/>
      <c r="CH166" s="2498"/>
      <c r="CI166" s="2498"/>
      <c r="CJ166" s="2499"/>
    </row>
    <row r="167" spans="1:88" ht="4.5" customHeight="1">
      <c r="A167" s="29"/>
      <c r="B167" s="2462" t="str">
        <f>F112</f>
        <v>IMPULS 2 28 (GRADIENT)</v>
      </c>
      <c r="C167" s="2462"/>
      <c r="D167" s="2462"/>
      <c r="E167" s="2462"/>
      <c r="F167" s="2462"/>
      <c r="G167" s="2462"/>
      <c r="H167" s="2462"/>
      <c r="I167" s="2462"/>
      <c r="J167" s="2462"/>
      <c r="K167" s="2462"/>
      <c r="L167" s="2462"/>
      <c r="M167" s="2462"/>
      <c r="N167" s="2462"/>
      <c r="O167" s="2462"/>
      <c r="P167" s="2462"/>
      <c r="Q167" s="2462"/>
      <c r="R167" s="2462"/>
      <c r="S167" s="2462"/>
      <c r="T167" s="2462"/>
      <c r="U167" s="2462"/>
      <c r="V167" s="31"/>
      <c r="W167" s="29"/>
      <c r="X167" s="2461">
        <f>Z108</f>
        <v>45245</v>
      </c>
      <c r="Y167" s="2461"/>
      <c r="Z167" s="2461"/>
      <c r="AA167" s="2461"/>
      <c r="AB167" s="2461"/>
      <c r="AC167" s="2461"/>
      <c r="AD167" s="2461"/>
      <c r="AE167" s="2501">
        <f>AH109</f>
        <v>5.8</v>
      </c>
      <c r="AF167" s="2501"/>
      <c r="AG167" s="2501"/>
      <c r="AH167" s="2501"/>
      <c r="AI167" s="2501"/>
      <c r="AJ167" s="2501"/>
      <c r="AK167" s="2501"/>
      <c r="AL167" s="2501"/>
      <c r="AM167" s="2501"/>
      <c r="AN167" s="2501"/>
      <c r="AO167" s="2462">
        <f>AM113</f>
        <v>0</v>
      </c>
      <c r="AP167" s="2462"/>
      <c r="AQ167" s="2462"/>
      <c r="AR167" s="2462"/>
      <c r="AS167" s="29"/>
      <c r="AT167" s="2462" t="str">
        <f>AX112</f>
        <v xml:space="preserve"> ()</v>
      </c>
      <c r="AU167" s="2462"/>
      <c r="AV167" s="2462"/>
      <c r="AW167" s="2462"/>
      <c r="AX167" s="2462"/>
      <c r="AY167" s="2462"/>
      <c r="AZ167" s="2462"/>
      <c r="BA167" s="2462"/>
      <c r="BB167" s="2462"/>
      <c r="BC167" s="2462"/>
      <c r="BD167" s="2462"/>
      <c r="BE167" s="2462"/>
      <c r="BF167" s="2462"/>
      <c r="BG167" s="2462"/>
      <c r="BH167" s="2462"/>
      <c r="BI167" s="2462"/>
      <c r="BJ167" s="2462"/>
      <c r="BK167" s="2462"/>
      <c r="BL167" s="2462"/>
      <c r="BM167" s="2462"/>
      <c r="BN167" s="31"/>
      <c r="BO167" s="29"/>
      <c r="BP167" s="2461">
        <f>BR108</f>
        <v>45245</v>
      </c>
      <c r="BQ167" s="2461"/>
      <c r="BR167" s="2461"/>
      <c r="BS167" s="2461"/>
      <c r="BT167" s="2461"/>
      <c r="BU167" s="2461"/>
      <c r="BV167" s="2461"/>
      <c r="BW167" s="2501">
        <f>BZ109</f>
        <v>5.8</v>
      </c>
      <c r="BX167" s="2501"/>
      <c r="BY167" s="2501"/>
      <c r="BZ167" s="2501"/>
      <c r="CA167" s="2501"/>
      <c r="CB167" s="2501"/>
      <c r="CC167" s="2501"/>
      <c r="CD167" s="2501"/>
      <c r="CE167" s="2501"/>
      <c r="CF167" s="2501"/>
      <c r="CG167" s="2462" t="str">
        <f>CE113</f>
        <v>NIL</v>
      </c>
      <c r="CH167" s="2462"/>
      <c r="CI167" s="2462"/>
      <c r="CJ167" s="2462"/>
    </row>
    <row r="168" spans="1:88" ht="4.5" customHeight="1">
      <c r="A168" s="36"/>
      <c r="B168" s="2462"/>
      <c r="C168" s="2462"/>
      <c r="D168" s="2462"/>
      <c r="E168" s="2462"/>
      <c r="F168" s="2462"/>
      <c r="G168" s="2462"/>
      <c r="H168" s="2462"/>
      <c r="I168" s="2462"/>
      <c r="J168" s="2462"/>
      <c r="K168" s="2462"/>
      <c r="L168" s="2462"/>
      <c r="M168" s="2462"/>
      <c r="N168" s="2462"/>
      <c r="O168" s="2462"/>
      <c r="P168" s="2462"/>
      <c r="Q168" s="2462"/>
      <c r="R168" s="2462"/>
      <c r="S168" s="2462"/>
      <c r="T168" s="2462"/>
      <c r="U168" s="2462"/>
      <c r="V168" s="37"/>
      <c r="W168" s="36"/>
      <c r="X168" s="2461"/>
      <c r="Y168" s="2461"/>
      <c r="Z168" s="2461"/>
      <c r="AA168" s="2461"/>
      <c r="AB168" s="2461"/>
      <c r="AC168" s="2461"/>
      <c r="AD168" s="2461"/>
      <c r="AE168" s="2501"/>
      <c r="AF168" s="2501"/>
      <c r="AG168" s="2501"/>
      <c r="AH168" s="2501"/>
      <c r="AI168" s="2501"/>
      <c r="AJ168" s="2501"/>
      <c r="AK168" s="2501"/>
      <c r="AL168" s="2501"/>
      <c r="AM168" s="2501"/>
      <c r="AN168" s="2501"/>
      <c r="AO168" s="2462"/>
      <c r="AP168" s="2462"/>
      <c r="AQ168" s="2462"/>
      <c r="AR168" s="2462"/>
      <c r="AS168" s="36"/>
      <c r="AT168" s="2462"/>
      <c r="AU168" s="2462"/>
      <c r="AV168" s="2462"/>
      <c r="AW168" s="2462"/>
      <c r="AX168" s="2462"/>
      <c r="AY168" s="2462"/>
      <c r="AZ168" s="2462"/>
      <c r="BA168" s="2462"/>
      <c r="BB168" s="2462"/>
      <c r="BC168" s="2462"/>
      <c r="BD168" s="2462"/>
      <c r="BE168" s="2462"/>
      <c r="BF168" s="2462"/>
      <c r="BG168" s="2462"/>
      <c r="BH168" s="2462"/>
      <c r="BI168" s="2462"/>
      <c r="BJ168" s="2462"/>
      <c r="BK168" s="2462"/>
      <c r="BL168" s="2462"/>
      <c r="BM168" s="2462"/>
      <c r="BN168" s="37"/>
      <c r="BO168" s="36"/>
      <c r="BP168" s="2461"/>
      <c r="BQ168" s="2461"/>
      <c r="BR168" s="2461"/>
      <c r="BS168" s="2461"/>
      <c r="BT168" s="2461"/>
      <c r="BU168" s="2461"/>
      <c r="BV168" s="2461"/>
      <c r="BW168" s="2501"/>
      <c r="BX168" s="2501"/>
      <c r="BY168" s="2501"/>
      <c r="BZ168" s="2501"/>
      <c r="CA168" s="2501"/>
      <c r="CB168" s="2501"/>
      <c r="CC168" s="2501"/>
      <c r="CD168" s="2501"/>
      <c r="CE168" s="2501"/>
      <c r="CF168" s="2501"/>
      <c r="CG168" s="2462"/>
      <c r="CH168" s="2462"/>
      <c r="CI168" s="2462"/>
      <c r="CJ168" s="2462"/>
    </row>
    <row r="169" spans="1:88" ht="4.5" customHeight="1">
      <c r="A169" s="36"/>
      <c r="B169" s="2462"/>
      <c r="C169" s="2462"/>
      <c r="D169" s="2462"/>
      <c r="E169" s="2462"/>
      <c r="F169" s="2462"/>
      <c r="G169" s="2462"/>
      <c r="H169" s="2462"/>
      <c r="I169" s="2462"/>
      <c r="J169" s="2462"/>
      <c r="K169" s="2462"/>
      <c r="L169" s="2462"/>
      <c r="M169" s="2462"/>
      <c r="N169" s="2462"/>
      <c r="O169" s="2462"/>
      <c r="P169" s="2462"/>
      <c r="Q169" s="2462"/>
      <c r="R169" s="2462"/>
      <c r="S169" s="2462"/>
      <c r="T169" s="2462"/>
      <c r="U169" s="2462"/>
      <c r="V169" s="37"/>
      <c r="W169" s="36"/>
      <c r="X169" s="2461"/>
      <c r="Y169" s="2461"/>
      <c r="Z169" s="2461"/>
      <c r="AA169" s="2461"/>
      <c r="AB169" s="2461"/>
      <c r="AC169" s="2461"/>
      <c r="AD169" s="2461"/>
      <c r="AE169" s="2501"/>
      <c r="AF169" s="2501"/>
      <c r="AG169" s="2501"/>
      <c r="AH169" s="2501"/>
      <c r="AI169" s="2501"/>
      <c r="AJ169" s="2501"/>
      <c r="AK169" s="2501"/>
      <c r="AL169" s="2501"/>
      <c r="AM169" s="2501"/>
      <c r="AN169" s="2501"/>
      <c r="AO169" s="2462"/>
      <c r="AP169" s="2462"/>
      <c r="AQ169" s="2462"/>
      <c r="AR169" s="2462"/>
      <c r="AS169" s="36"/>
      <c r="AT169" s="2462"/>
      <c r="AU169" s="2462"/>
      <c r="AV169" s="2462"/>
      <c r="AW169" s="2462"/>
      <c r="AX169" s="2462"/>
      <c r="AY169" s="2462"/>
      <c r="AZ169" s="2462"/>
      <c r="BA169" s="2462"/>
      <c r="BB169" s="2462"/>
      <c r="BC169" s="2462"/>
      <c r="BD169" s="2462"/>
      <c r="BE169" s="2462"/>
      <c r="BF169" s="2462"/>
      <c r="BG169" s="2462"/>
      <c r="BH169" s="2462"/>
      <c r="BI169" s="2462"/>
      <c r="BJ169" s="2462"/>
      <c r="BK169" s="2462"/>
      <c r="BL169" s="2462"/>
      <c r="BM169" s="2462"/>
      <c r="BN169" s="37"/>
      <c r="BO169" s="36"/>
      <c r="BP169" s="2461"/>
      <c r="BQ169" s="2461"/>
      <c r="BR169" s="2461"/>
      <c r="BS169" s="2461"/>
      <c r="BT169" s="2461"/>
      <c r="BU169" s="2461"/>
      <c r="BV169" s="2461"/>
      <c r="BW169" s="2501"/>
      <c r="BX169" s="2501"/>
      <c r="BY169" s="2501"/>
      <c r="BZ169" s="2501"/>
      <c r="CA169" s="2501"/>
      <c r="CB169" s="2501"/>
      <c r="CC169" s="2501"/>
      <c r="CD169" s="2501"/>
      <c r="CE169" s="2501"/>
      <c r="CF169" s="2501"/>
      <c r="CG169" s="2462"/>
      <c r="CH169" s="2462"/>
      <c r="CI169" s="2462"/>
      <c r="CJ169" s="2462"/>
    </row>
    <row r="170" spans="1:88" ht="4.5" customHeight="1">
      <c r="A170" s="36"/>
      <c r="B170" s="2462" t="str">
        <f>I117</f>
        <v>OM-P188</v>
      </c>
      <c r="C170" s="2462"/>
      <c r="D170" s="2462"/>
      <c r="E170" s="2462"/>
      <c r="F170" s="2462"/>
      <c r="G170" s="2462"/>
      <c r="H170" s="2462"/>
      <c r="I170" s="2462"/>
      <c r="J170" s="2462"/>
      <c r="K170" s="2462"/>
      <c r="L170" s="2462"/>
      <c r="M170" s="2462"/>
      <c r="N170" s="2462"/>
      <c r="O170" s="2462"/>
      <c r="P170" s="2462"/>
      <c r="Q170" s="2462"/>
      <c r="R170" s="2462"/>
      <c r="S170" s="2462"/>
      <c r="T170" s="2462"/>
      <c r="U170" s="2462"/>
      <c r="V170" s="37"/>
      <c r="W170" s="36"/>
      <c r="X170" s="2500">
        <f>AE129</f>
        <v>90</v>
      </c>
      <c r="Y170" s="2492"/>
      <c r="Z170" s="2492"/>
      <c r="AA170" s="2492"/>
      <c r="AB170" s="2492"/>
      <c r="AC170" s="2492"/>
      <c r="AD170" s="2493"/>
      <c r="AE170" s="2491" t="str">
        <f>AI129</f>
        <v>110/</v>
      </c>
      <c r="AF170" s="2492"/>
      <c r="AG170" s="2492"/>
      <c r="AH170" s="2492"/>
      <c r="AI170" s="2492"/>
      <c r="AJ170" s="2492"/>
      <c r="AK170" s="2493"/>
      <c r="AL170" s="2491" t="str">
        <f>AN129</f>
        <v>22/36</v>
      </c>
      <c r="AM170" s="2492"/>
      <c r="AN170" s="2492"/>
      <c r="AO170" s="2492"/>
      <c r="AP170" s="2492"/>
      <c r="AQ170" s="2492"/>
      <c r="AR170" s="2493"/>
      <c r="AS170" s="36"/>
      <c r="AT170" s="2462">
        <f>BA117</f>
        <v>0</v>
      </c>
      <c r="AU170" s="2462"/>
      <c r="AV170" s="2462"/>
      <c r="AW170" s="2462"/>
      <c r="AX170" s="2462"/>
      <c r="AY170" s="2462"/>
      <c r="AZ170" s="2462"/>
      <c r="BA170" s="2462"/>
      <c r="BB170" s="2462"/>
      <c r="BC170" s="2462"/>
      <c r="BD170" s="2462"/>
      <c r="BE170" s="2462"/>
      <c r="BF170" s="2462"/>
      <c r="BG170" s="2462"/>
      <c r="BH170" s="2462"/>
      <c r="BI170" s="2462"/>
      <c r="BJ170" s="2462"/>
      <c r="BK170" s="2462"/>
      <c r="BL170" s="2462"/>
      <c r="BM170" s="2462"/>
      <c r="BN170" s="37"/>
      <c r="BO170" s="36"/>
      <c r="BP170" s="2500" t="str">
        <f>BW129</f>
        <v>+PK</v>
      </c>
      <c r="BQ170" s="2492"/>
      <c r="BR170" s="2492"/>
      <c r="BS170" s="2492"/>
      <c r="BT170" s="2492"/>
      <c r="BU170" s="2492"/>
      <c r="BV170" s="2493"/>
      <c r="BW170" s="2491" t="str">
        <f>CA129</f>
        <v>PK</v>
      </c>
      <c r="BX170" s="2492"/>
      <c r="BY170" s="2492"/>
      <c r="BZ170" s="2492"/>
      <c r="CA170" s="2492"/>
      <c r="CB170" s="2492"/>
      <c r="CC170" s="2493"/>
      <c r="CD170" s="2491" t="str">
        <f>CF129</f>
        <v>PK</v>
      </c>
      <c r="CE170" s="2492"/>
      <c r="CF170" s="2492"/>
      <c r="CG170" s="2492"/>
      <c r="CH170" s="2492"/>
      <c r="CI170" s="2492"/>
      <c r="CJ170" s="2493"/>
    </row>
    <row r="171" spans="1:88" ht="4.5" customHeight="1">
      <c r="A171" s="36"/>
      <c r="B171" s="2462"/>
      <c r="C171" s="2462"/>
      <c r="D171" s="2462"/>
      <c r="E171" s="2462"/>
      <c r="F171" s="2462"/>
      <c r="G171" s="2462"/>
      <c r="H171" s="2462"/>
      <c r="I171" s="2462"/>
      <c r="J171" s="2462"/>
      <c r="K171" s="2462"/>
      <c r="L171" s="2462"/>
      <c r="M171" s="2462"/>
      <c r="N171" s="2462"/>
      <c r="O171" s="2462"/>
      <c r="P171" s="2462"/>
      <c r="Q171" s="2462"/>
      <c r="R171" s="2462"/>
      <c r="S171" s="2462"/>
      <c r="T171" s="2462"/>
      <c r="U171" s="2462"/>
      <c r="V171" s="37"/>
      <c r="W171" s="36"/>
      <c r="X171" s="2494"/>
      <c r="Y171" s="2495"/>
      <c r="Z171" s="2495"/>
      <c r="AA171" s="2495"/>
      <c r="AB171" s="2495"/>
      <c r="AC171" s="2495"/>
      <c r="AD171" s="2496"/>
      <c r="AE171" s="2494"/>
      <c r="AF171" s="2495"/>
      <c r="AG171" s="2495"/>
      <c r="AH171" s="2495"/>
      <c r="AI171" s="2495"/>
      <c r="AJ171" s="2495"/>
      <c r="AK171" s="2496"/>
      <c r="AL171" s="2494"/>
      <c r="AM171" s="2495"/>
      <c r="AN171" s="2495"/>
      <c r="AO171" s="2495"/>
      <c r="AP171" s="2495"/>
      <c r="AQ171" s="2495"/>
      <c r="AR171" s="2496"/>
      <c r="AS171" s="36"/>
      <c r="AT171" s="2462"/>
      <c r="AU171" s="2462"/>
      <c r="AV171" s="2462"/>
      <c r="AW171" s="2462"/>
      <c r="AX171" s="2462"/>
      <c r="AY171" s="2462"/>
      <c r="AZ171" s="2462"/>
      <c r="BA171" s="2462"/>
      <c r="BB171" s="2462"/>
      <c r="BC171" s="2462"/>
      <c r="BD171" s="2462"/>
      <c r="BE171" s="2462"/>
      <c r="BF171" s="2462"/>
      <c r="BG171" s="2462"/>
      <c r="BH171" s="2462"/>
      <c r="BI171" s="2462"/>
      <c r="BJ171" s="2462"/>
      <c r="BK171" s="2462"/>
      <c r="BL171" s="2462"/>
      <c r="BM171" s="2462"/>
      <c r="BN171" s="37"/>
      <c r="BO171" s="36"/>
      <c r="BP171" s="2494"/>
      <c r="BQ171" s="2495"/>
      <c r="BR171" s="2495"/>
      <c r="BS171" s="2495"/>
      <c r="BT171" s="2495"/>
      <c r="BU171" s="2495"/>
      <c r="BV171" s="2496"/>
      <c r="BW171" s="2494"/>
      <c r="BX171" s="2495"/>
      <c r="BY171" s="2495"/>
      <c r="BZ171" s="2495"/>
      <c r="CA171" s="2495"/>
      <c r="CB171" s="2495"/>
      <c r="CC171" s="2496"/>
      <c r="CD171" s="2494"/>
      <c r="CE171" s="2495"/>
      <c r="CF171" s="2495"/>
      <c r="CG171" s="2495"/>
      <c r="CH171" s="2495"/>
      <c r="CI171" s="2495"/>
      <c r="CJ171" s="2496"/>
    </row>
    <row r="172" spans="1:88" ht="4.5" customHeight="1">
      <c r="A172" s="36"/>
      <c r="B172" s="2462"/>
      <c r="C172" s="2462"/>
      <c r="D172" s="2462"/>
      <c r="E172" s="2462"/>
      <c r="F172" s="2462"/>
      <c r="G172" s="2462"/>
      <c r="H172" s="2462"/>
      <c r="I172" s="2462"/>
      <c r="J172" s="2462"/>
      <c r="K172" s="2462"/>
      <c r="L172" s="2462"/>
      <c r="M172" s="2462"/>
      <c r="N172" s="2462"/>
      <c r="O172" s="2462"/>
      <c r="P172" s="2462"/>
      <c r="Q172" s="2462"/>
      <c r="R172" s="2462"/>
      <c r="S172" s="2462"/>
      <c r="T172" s="2462"/>
      <c r="U172" s="2462"/>
      <c r="V172" s="37"/>
      <c r="W172" s="36"/>
      <c r="X172" s="2497"/>
      <c r="Y172" s="2498"/>
      <c r="Z172" s="2498"/>
      <c r="AA172" s="2498"/>
      <c r="AB172" s="2498"/>
      <c r="AC172" s="2498"/>
      <c r="AD172" s="2499"/>
      <c r="AE172" s="2497"/>
      <c r="AF172" s="2498"/>
      <c r="AG172" s="2498"/>
      <c r="AH172" s="2498"/>
      <c r="AI172" s="2498"/>
      <c r="AJ172" s="2498"/>
      <c r="AK172" s="2499"/>
      <c r="AL172" s="2497"/>
      <c r="AM172" s="2498"/>
      <c r="AN172" s="2498"/>
      <c r="AO172" s="2498"/>
      <c r="AP172" s="2498"/>
      <c r="AQ172" s="2498"/>
      <c r="AR172" s="2499"/>
      <c r="AS172" s="36"/>
      <c r="AT172" s="2462"/>
      <c r="AU172" s="2462"/>
      <c r="AV172" s="2462"/>
      <c r="AW172" s="2462"/>
      <c r="AX172" s="2462"/>
      <c r="AY172" s="2462"/>
      <c r="AZ172" s="2462"/>
      <c r="BA172" s="2462"/>
      <c r="BB172" s="2462"/>
      <c r="BC172" s="2462"/>
      <c r="BD172" s="2462"/>
      <c r="BE172" s="2462"/>
      <c r="BF172" s="2462"/>
      <c r="BG172" s="2462"/>
      <c r="BH172" s="2462"/>
      <c r="BI172" s="2462"/>
      <c r="BJ172" s="2462"/>
      <c r="BK172" s="2462"/>
      <c r="BL172" s="2462"/>
      <c r="BM172" s="2462"/>
      <c r="BN172" s="37"/>
      <c r="BO172" s="36"/>
      <c r="BP172" s="2497"/>
      <c r="BQ172" s="2498"/>
      <c r="BR172" s="2498"/>
      <c r="BS172" s="2498"/>
      <c r="BT172" s="2498"/>
      <c r="BU172" s="2498"/>
      <c r="BV172" s="2499"/>
      <c r="BW172" s="2497"/>
      <c r="BX172" s="2498"/>
      <c r="BY172" s="2498"/>
      <c r="BZ172" s="2498"/>
      <c r="CA172" s="2498"/>
      <c r="CB172" s="2498"/>
      <c r="CC172" s="2499"/>
      <c r="CD172" s="2497"/>
      <c r="CE172" s="2498"/>
      <c r="CF172" s="2498"/>
      <c r="CG172" s="2498"/>
      <c r="CH172" s="2498"/>
      <c r="CI172" s="2498"/>
      <c r="CJ172" s="2499"/>
    </row>
    <row r="173" spans="1:88" ht="4.5" customHeight="1">
      <c r="A173" s="36"/>
      <c r="B173" s="2503" t="str">
        <f>I122</f>
        <v>Ing. Jozef VRABECBudovateľov 114/8, 4524516.2.1962</v>
      </c>
      <c r="C173" s="2503"/>
      <c r="D173" s="2503"/>
      <c r="E173" s="2503"/>
      <c r="F173" s="2503"/>
      <c r="G173" s="2503"/>
      <c r="H173" s="2503"/>
      <c r="I173" s="2503"/>
      <c r="J173" s="2503"/>
      <c r="K173" s="2503"/>
      <c r="L173" s="2503"/>
      <c r="M173" s="2503"/>
      <c r="N173" s="2503"/>
      <c r="O173" s="2503"/>
      <c r="P173" s="2503"/>
      <c r="Q173" s="2503"/>
      <c r="R173" s="2503"/>
      <c r="S173" s="2503"/>
      <c r="T173" s="2503"/>
      <c r="U173" s="2503"/>
      <c r="V173" s="37"/>
      <c r="W173" s="36"/>
      <c r="X173" s="2462">
        <f>AE135</f>
        <v>48</v>
      </c>
      <c r="Y173" s="2462"/>
      <c r="Z173" s="2462"/>
      <c r="AA173" s="2462"/>
      <c r="AB173" s="2462"/>
      <c r="AC173" s="2462"/>
      <c r="AD173" s="2462"/>
      <c r="AE173" s="2462">
        <f>AI135</f>
        <v>1</v>
      </c>
      <c r="AF173" s="2462"/>
      <c r="AG173" s="2462"/>
      <c r="AH173" s="2462"/>
      <c r="AI173" s="2462"/>
      <c r="AJ173" s="2462"/>
      <c r="AK173" s="2462"/>
      <c r="AL173" s="2462">
        <f>AN135</f>
        <v>0</v>
      </c>
      <c r="AM173" s="2462"/>
      <c r="AN173" s="2462"/>
      <c r="AO173" s="2462"/>
      <c r="AP173" s="2462"/>
      <c r="AQ173" s="2462"/>
      <c r="AR173" s="2462"/>
      <c r="AS173" s="36"/>
      <c r="AT173" s="2503" t="str">
        <f>BA122</f>
        <v>Ing. Jozef VRABECBudovateľov 114/8, 4524516.2.1962</v>
      </c>
      <c r="AU173" s="2503"/>
      <c r="AV173" s="2503"/>
      <c r="AW173" s="2503"/>
      <c r="AX173" s="2503"/>
      <c r="AY173" s="2503"/>
      <c r="AZ173" s="2503"/>
      <c r="BA173" s="2503"/>
      <c r="BB173" s="2503"/>
      <c r="BC173" s="2503"/>
      <c r="BD173" s="2503"/>
      <c r="BE173" s="2503"/>
      <c r="BF173" s="2503"/>
      <c r="BG173" s="2503"/>
      <c r="BH173" s="2503"/>
      <c r="BI173" s="2503"/>
      <c r="BJ173" s="2503"/>
      <c r="BK173" s="2503"/>
      <c r="BL173" s="2503"/>
      <c r="BM173" s="2503"/>
      <c r="BN173" s="37"/>
      <c r="BO173" s="36"/>
      <c r="BP173" s="2462" t="str">
        <f>BW135</f>
        <v>PK</v>
      </c>
      <c r="BQ173" s="2462"/>
      <c r="BR173" s="2462"/>
      <c r="BS173" s="2462"/>
      <c r="BT173" s="2462"/>
      <c r="BU173" s="2462"/>
      <c r="BV173" s="2462"/>
      <c r="BW173" s="2462" t="str">
        <f>CA135</f>
        <v>PK</v>
      </c>
      <c r="BX173" s="2462"/>
      <c r="BY173" s="2462"/>
      <c r="BZ173" s="2462"/>
      <c r="CA173" s="2462"/>
      <c r="CB173" s="2462"/>
      <c r="CC173" s="2462"/>
      <c r="CD173" s="2462" t="str">
        <f>CF135</f>
        <v>PK</v>
      </c>
      <c r="CE173" s="2462"/>
      <c r="CF173" s="2462"/>
      <c r="CG173" s="2462"/>
      <c r="CH173" s="2462"/>
      <c r="CI173" s="2462"/>
      <c r="CJ173" s="2462"/>
    </row>
    <row r="174" spans="1:88" ht="4.5" customHeight="1">
      <c r="A174" s="36"/>
      <c r="B174" s="2503"/>
      <c r="C174" s="2503"/>
      <c r="D174" s="2503"/>
      <c r="E174" s="2503"/>
      <c r="F174" s="2503"/>
      <c r="G174" s="2503"/>
      <c r="H174" s="2503"/>
      <c r="I174" s="2503"/>
      <c r="J174" s="2503"/>
      <c r="K174" s="2503"/>
      <c r="L174" s="2503"/>
      <c r="M174" s="2503"/>
      <c r="N174" s="2503"/>
      <c r="O174" s="2503"/>
      <c r="P174" s="2503"/>
      <c r="Q174" s="2503"/>
      <c r="R174" s="2503"/>
      <c r="S174" s="2503"/>
      <c r="T174" s="2503"/>
      <c r="U174" s="2503"/>
      <c r="V174" s="37"/>
      <c r="W174" s="36"/>
      <c r="X174" s="2462"/>
      <c r="Y174" s="2462"/>
      <c r="Z174" s="2462"/>
      <c r="AA174" s="2462"/>
      <c r="AB174" s="2462"/>
      <c r="AC174" s="2462"/>
      <c r="AD174" s="2462"/>
      <c r="AE174" s="2462"/>
      <c r="AF174" s="2462"/>
      <c r="AG174" s="2462"/>
      <c r="AH174" s="2462"/>
      <c r="AI174" s="2462"/>
      <c r="AJ174" s="2462"/>
      <c r="AK174" s="2462"/>
      <c r="AL174" s="2462"/>
      <c r="AM174" s="2462"/>
      <c r="AN174" s="2462"/>
      <c r="AO174" s="2462"/>
      <c r="AP174" s="2462"/>
      <c r="AQ174" s="2462"/>
      <c r="AR174" s="2462"/>
      <c r="AS174" s="36"/>
      <c r="AT174" s="2503"/>
      <c r="AU174" s="2503"/>
      <c r="AV174" s="2503"/>
      <c r="AW174" s="2503"/>
      <c r="AX174" s="2503"/>
      <c r="AY174" s="2503"/>
      <c r="AZ174" s="2503"/>
      <c r="BA174" s="2503"/>
      <c r="BB174" s="2503"/>
      <c r="BC174" s="2503"/>
      <c r="BD174" s="2503"/>
      <c r="BE174" s="2503"/>
      <c r="BF174" s="2503"/>
      <c r="BG174" s="2503"/>
      <c r="BH174" s="2503"/>
      <c r="BI174" s="2503"/>
      <c r="BJ174" s="2503"/>
      <c r="BK174" s="2503"/>
      <c r="BL174" s="2503"/>
      <c r="BM174" s="2503"/>
      <c r="BN174" s="37"/>
      <c r="BO174" s="36"/>
      <c r="BP174" s="2462"/>
      <c r="BQ174" s="2462"/>
      <c r="BR174" s="2462"/>
      <c r="BS174" s="2462"/>
      <c r="BT174" s="2462"/>
      <c r="BU174" s="2462"/>
      <c r="BV174" s="2462"/>
      <c r="BW174" s="2462"/>
      <c r="BX174" s="2462"/>
      <c r="BY174" s="2462"/>
      <c r="BZ174" s="2462"/>
      <c r="CA174" s="2462"/>
      <c r="CB174" s="2462"/>
      <c r="CC174" s="2462"/>
      <c r="CD174" s="2462"/>
      <c r="CE174" s="2462"/>
      <c r="CF174" s="2462"/>
      <c r="CG174" s="2462"/>
      <c r="CH174" s="2462"/>
      <c r="CI174" s="2462"/>
      <c r="CJ174" s="2462"/>
    </row>
    <row r="175" spans="1:88" ht="4.5" customHeight="1">
      <c r="A175" s="36"/>
      <c r="B175" s="2503"/>
      <c r="C175" s="2503"/>
      <c r="D175" s="2503"/>
      <c r="E175" s="2503"/>
      <c r="F175" s="2503"/>
      <c r="G175" s="2503"/>
      <c r="H175" s="2503"/>
      <c r="I175" s="2503"/>
      <c r="J175" s="2503"/>
      <c r="K175" s="2503"/>
      <c r="L175" s="2503"/>
      <c r="M175" s="2503"/>
      <c r="N175" s="2503"/>
      <c r="O175" s="2503"/>
      <c r="P175" s="2503"/>
      <c r="Q175" s="2503"/>
      <c r="R175" s="2503"/>
      <c r="S175" s="2503"/>
      <c r="T175" s="2503"/>
      <c r="U175" s="2503"/>
      <c r="V175" s="37"/>
      <c r="W175" s="36"/>
      <c r="X175" s="2462"/>
      <c r="Y175" s="2462"/>
      <c r="Z175" s="2462"/>
      <c r="AA175" s="2462"/>
      <c r="AB175" s="2462"/>
      <c r="AC175" s="2462"/>
      <c r="AD175" s="2462"/>
      <c r="AE175" s="2462"/>
      <c r="AF175" s="2462"/>
      <c r="AG175" s="2462"/>
      <c r="AH175" s="2462"/>
      <c r="AI175" s="2462"/>
      <c r="AJ175" s="2462"/>
      <c r="AK175" s="2462"/>
      <c r="AL175" s="2462"/>
      <c r="AM175" s="2462"/>
      <c r="AN175" s="2462"/>
      <c r="AO175" s="2462"/>
      <c r="AP175" s="2462"/>
      <c r="AQ175" s="2462"/>
      <c r="AR175" s="2462"/>
      <c r="AS175" s="36"/>
      <c r="AT175" s="2503"/>
      <c r="AU175" s="2503"/>
      <c r="AV175" s="2503"/>
      <c r="AW175" s="2503"/>
      <c r="AX175" s="2503"/>
      <c r="AY175" s="2503"/>
      <c r="AZ175" s="2503"/>
      <c r="BA175" s="2503"/>
      <c r="BB175" s="2503"/>
      <c r="BC175" s="2503"/>
      <c r="BD175" s="2503"/>
      <c r="BE175" s="2503"/>
      <c r="BF175" s="2503"/>
      <c r="BG175" s="2503"/>
      <c r="BH175" s="2503"/>
      <c r="BI175" s="2503"/>
      <c r="BJ175" s="2503"/>
      <c r="BK175" s="2503"/>
      <c r="BL175" s="2503"/>
      <c r="BM175" s="2503"/>
      <c r="BN175" s="37"/>
      <c r="BO175" s="36"/>
      <c r="BP175" s="2462"/>
      <c r="BQ175" s="2462"/>
      <c r="BR175" s="2462"/>
      <c r="BS175" s="2462"/>
      <c r="BT175" s="2462"/>
      <c r="BU175" s="2462"/>
      <c r="BV175" s="2462"/>
      <c r="BW175" s="2462"/>
      <c r="BX175" s="2462"/>
      <c r="BY175" s="2462"/>
      <c r="BZ175" s="2462"/>
      <c r="CA175" s="2462"/>
      <c r="CB175" s="2462"/>
      <c r="CC175" s="2462"/>
      <c r="CD175" s="2462"/>
      <c r="CE175" s="2462"/>
      <c r="CF175" s="2462"/>
      <c r="CG175" s="2462"/>
      <c r="CH175" s="2462"/>
      <c r="CI175" s="2462"/>
      <c r="CJ175" s="2462"/>
    </row>
    <row r="176" spans="1:88" ht="4.5" customHeight="1">
      <c r="A176" s="36"/>
      <c r="B176" s="2461">
        <f>I132</f>
        <v>42319</v>
      </c>
      <c r="C176" s="2462"/>
      <c r="D176" s="2462"/>
      <c r="E176" s="2462"/>
      <c r="F176" s="2462"/>
      <c r="G176" s="2462"/>
      <c r="H176" s="2462"/>
      <c r="I176" s="2462"/>
      <c r="J176" s="2462"/>
      <c r="K176" s="2461">
        <f ca="1">L137</f>
        <v>45321.308916666669</v>
      </c>
      <c r="L176" s="2462"/>
      <c r="M176" s="2462"/>
      <c r="N176" s="2462"/>
      <c r="O176" s="2462"/>
      <c r="P176" s="2462"/>
      <c r="Q176" s="2462"/>
      <c r="R176" s="2462"/>
      <c r="S176" s="2462"/>
      <c r="T176" s="2461"/>
      <c r="U176" s="2462"/>
      <c r="V176" s="37"/>
      <c r="W176" s="36"/>
      <c r="X176" s="2491">
        <f>AB138</f>
        <v>2006</v>
      </c>
      <c r="Y176" s="2492"/>
      <c r="Z176" s="2492"/>
      <c r="AA176" s="2492"/>
      <c r="AB176" s="2492"/>
      <c r="AC176" s="2492"/>
      <c r="AD176" s="2493"/>
      <c r="AE176" s="2491" t="str">
        <f>AF138</f>
        <v>G20282604074</v>
      </c>
      <c r="AF176" s="2492"/>
      <c r="AG176" s="2492"/>
      <c r="AH176" s="2492"/>
      <c r="AI176" s="2492"/>
      <c r="AJ176" s="2492"/>
      <c r="AK176" s="2493"/>
      <c r="AL176" s="2491" t="str">
        <f>AN138</f>
        <v>P</v>
      </c>
      <c r="AM176" s="2492"/>
      <c r="AN176" s="2492"/>
      <c r="AO176" s="2492"/>
      <c r="AP176" s="2492"/>
      <c r="AQ176" s="2492"/>
      <c r="AR176" s="2493"/>
      <c r="AS176" s="36"/>
      <c r="AT176" s="2461">
        <f>BA132</f>
        <v>0</v>
      </c>
      <c r="AU176" s="2462"/>
      <c r="AV176" s="2462"/>
      <c r="AW176" s="2462"/>
      <c r="AX176" s="2462"/>
      <c r="AY176" s="2462"/>
      <c r="AZ176" s="2462"/>
      <c r="BA176" s="2462"/>
      <c r="BB176" s="2462"/>
      <c r="BC176" s="2461">
        <f ca="1">BD137</f>
        <v>45321.308916666669</v>
      </c>
      <c r="BD176" s="2462"/>
      <c r="BE176" s="2462"/>
      <c r="BF176" s="2462"/>
      <c r="BG176" s="2462"/>
      <c r="BH176" s="2462"/>
      <c r="BI176" s="2462"/>
      <c r="BJ176" s="2462"/>
      <c r="BK176" s="2462"/>
      <c r="BL176" s="2461"/>
      <c r="BM176" s="2462"/>
      <c r="BN176" s="37"/>
      <c r="BO176" s="36"/>
      <c r="BP176" s="2491">
        <f>BT138</f>
        <v>0</v>
      </c>
      <c r="BQ176" s="2492"/>
      <c r="BR176" s="2492"/>
      <c r="BS176" s="2492"/>
      <c r="BT176" s="2492"/>
      <c r="BU176" s="2492"/>
      <c r="BV176" s="2493"/>
      <c r="BW176" s="2491">
        <f>BX138</f>
        <v>0</v>
      </c>
      <c r="BX176" s="2492"/>
      <c r="BY176" s="2492"/>
      <c r="BZ176" s="2492"/>
      <c r="CA176" s="2492"/>
      <c r="CB176" s="2492"/>
      <c r="CC176" s="2493"/>
      <c r="CD176" s="2491" t="e">
        <f>CF138</f>
        <v>#REF!</v>
      </c>
      <c r="CE176" s="2492"/>
      <c r="CF176" s="2492"/>
      <c r="CG176" s="2492"/>
      <c r="CH176" s="2492"/>
      <c r="CI176" s="2492"/>
      <c r="CJ176" s="2493"/>
    </row>
    <row r="177" spans="1:88" ht="4.5" customHeight="1">
      <c r="A177" s="36"/>
      <c r="B177" s="2462"/>
      <c r="C177" s="2462"/>
      <c r="D177" s="2462"/>
      <c r="E177" s="2462"/>
      <c r="F177" s="2462"/>
      <c r="G177" s="2462"/>
      <c r="H177" s="2462"/>
      <c r="I177" s="2462"/>
      <c r="J177" s="2462"/>
      <c r="K177" s="2462"/>
      <c r="L177" s="2462"/>
      <c r="M177" s="2462"/>
      <c r="N177" s="2462"/>
      <c r="O177" s="2462"/>
      <c r="P177" s="2462"/>
      <c r="Q177" s="2462"/>
      <c r="R177" s="2462"/>
      <c r="S177" s="2462"/>
      <c r="T177" s="2462"/>
      <c r="U177" s="2462"/>
      <c r="V177" s="37"/>
      <c r="W177" s="36"/>
      <c r="X177" s="2494"/>
      <c r="Y177" s="2495"/>
      <c r="Z177" s="2495"/>
      <c r="AA177" s="2495"/>
      <c r="AB177" s="2495"/>
      <c r="AC177" s="2495"/>
      <c r="AD177" s="2496"/>
      <c r="AE177" s="2494"/>
      <c r="AF177" s="2495"/>
      <c r="AG177" s="2495"/>
      <c r="AH177" s="2495"/>
      <c r="AI177" s="2495"/>
      <c r="AJ177" s="2495"/>
      <c r="AK177" s="2496"/>
      <c r="AL177" s="2494"/>
      <c r="AM177" s="2495"/>
      <c r="AN177" s="2495"/>
      <c r="AO177" s="2495"/>
      <c r="AP177" s="2495"/>
      <c r="AQ177" s="2495"/>
      <c r="AR177" s="2496"/>
      <c r="AS177" s="36"/>
      <c r="AT177" s="2462"/>
      <c r="AU177" s="2462"/>
      <c r="AV177" s="2462"/>
      <c r="AW177" s="2462"/>
      <c r="AX177" s="2462"/>
      <c r="AY177" s="2462"/>
      <c r="AZ177" s="2462"/>
      <c r="BA177" s="2462"/>
      <c r="BB177" s="2462"/>
      <c r="BC177" s="2462"/>
      <c r="BD177" s="2462"/>
      <c r="BE177" s="2462"/>
      <c r="BF177" s="2462"/>
      <c r="BG177" s="2462"/>
      <c r="BH177" s="2462"/>
      <c r="BI177" s="2462"/>
      <c r="BJ177" s="2462"/>
      <c r="BK177" s="2462"/>
      <c r="BL177" s="2462"/>
      <c r="BM177" s="2462"/>
      <c r="BN177" s="37"/>
      <c r="BO177" s="36"/>
      <c r="BP177" s="2494"/>
      <c r="BQ177" s="2495"/>
      <c r="BR177" s="2495"/>
      <c r="BS177" s="2495"/>
      <c r="BT177" s="2495"/>
      <c r="BU177" s="2495"/>
      <c r="BV177" s="2496"/>
      <c r="BW177" s="2494"/>
      <c r="BX177" s="2495"/>
      <c r="BY177" s="2495"/>
      <c r="BZ177" s="2495"/>
      <c r="CA177" s="2495"/>
      <c r="CB177" s="2495"/>
      <c r="CC177" s="2496"/>
      <c r="CD177" s="2494"/>
      <c r="CE177" s="2495"/>
      <c r="CF177" s="2495"/>
      <c r="CG177" s="2495"/>
      <c r="CH177" s="2495"/>
      <c r="CI177" s="2495"/>
      <c r="CJ177" s="2496"/>
    </row>
    <row r="178" spans="1:88" ht="4.5" customHeight="1">
      <c r="A178" s="48"/>
      <c r="B178" s="2462"/>
      <c r="C178" s="2462"/>
      <c r="D178" s="2462"/>
      <c r="E178" s="2462"/>
      <c r="F178" s="2462"/>
      <c r="G178" s="2462"/>
      <c r="H178" s="2462"/>
      <c r="I178" s="2462"/>
      <c r="J178" s="2462"/>
      <c r="K178" s="2462"/>
      <c r="L178" s="2462"/>
      <c r="M178" s="2462"/>
      <c r="N178" s="2462"/>
      <c r="O178" s="2462"/>
      <c r="P178" s="2462"/>
      <c r="Q178" s="2462"/>
      <c r="R178" s="2462"/>
      <c r="S178" s="2462"/>
      <c r="T178" s="2462"/>
      <c r="U178" s="2462"/>
      <c r="V178" s="49"/>
      <c r="W178" s="48"/>
      <c r="X178" s="2497"/>
      <c r="Y178" s="2498"/>
      <c r="Z178" s="2498"/>
      <c r="AA178" s="2498"/>
      <c r="AB178" s="2498"/>
      <c r="AC178" s="2498"/>
      <c r="AD178" s="2499"/>
      <c r="AE178" s="2497"/>
      <c r="AF178" s="2498"/>
      <c r="AG178" s="2498"/>
      <c r="AH178" s="2498"/>
      <c r="AI178" s="2498"/>
      <c r="AJ178" s="2498"/>
      <c r="AK178" s="2499"/>
      <c r="AL178" s="2497"/>
      <c r="AM178" s="2498"/>
      <c r="AN178" s="2498"/>
      <c r="AO178" s="2498"/>
      <c r="AP178" s="2498"/>
      <c r="AQ178" s="2498"/>
      <c r="AR178" s="2499"/>
      <c r="AS178" s="48"/>
      <c r="AT178" s="2462"/>
      <c r="AU178" s="2462"/>
      <c r="AV178" s="2462"/>
      <c r="AW178" s="2462"/>
      <c r="AX178" s="2462"/>
      <c r="AY178" s="2462"/>
      <c r="AZ178" s="2462"/>
      <c r="BA178" s="2462"/>
      <c r="BB178" s="2462"/>
      <c r="BC178" s="2462"/>
      <c r="BD178" s="2462"/>
      <c r="BE178" s="2462"/>
      <c r="BF178" s="2462"/>
      <c r="BG178" s="2462"/>
      <c r="BH178" s="2462"/>
      <c r="BI178" s="2462"/>
      <c r="BJ178" s="2462"/>
      <c r="BK178" s="2462"/>
      <c r="BL178" s="2462"/>
      <c r="BM178" s="2462"/>
      <c r="BN178" s="49"/>
      <c r="BO178" s="48"/>
      <c r="BP178" s="2497"/>
      <c r="BQ178" s="2498"/>
      <c r="BR178" s="2498"/>
      <c r="BS178" s="2498"/>
      <c r="BT178" s="2498"/>
      <c r="BU178" s="2498"/>
      <c r="BV178" s="2499"/>
      <c r="BW178" s="2497"/>
      <c r="BX178" s="2498"/>
      <c r="BY178" s="2498"/>
      <c r="BZ178" s="2498"/>
      <c r="CA178" s="2498"/>
      <c r="CB178" s="2498"/>
      <c r="CC178" s="2499"/>
      <c r="CD178" s="2497"/>
      <c r="CE178" s="2498"/>
      <c r="CF178" s="2498"/>
      <c r="CG178" s="2498"/>
      <c r="CH178" s="2498"/>
      <c r="CI178" s="2498"/>
      <c r="CJ178" s="2499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48" t="str">
        <f>CONCATENATE("*",INDEX('LŠZ H'!A$2:AM$999,A1,17))</f>
        <v>*20364</v>
      </c>
      <c r="U1" s="2448"/>
      <c r="V1" s="24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50"/>
      <c r="U2" s="2450"/>
      <c r="V2" s="2451"/>
      <c r="W2" s="66"/>
      <c r="X2" s="2284" t="s">
        <v>746</v>
      </c>
      <c r="Y2" s="2284"/>
      <c r="Z2" s="2284"/>
      <c r="AA2" s="2284"/>
      <c r="AB2" s="2284"/>
      <c r="AC2" s="2284"/>
      <c r="AD2" s="2284"/>
      <c r="AE2" s="2284"/>
      <c r="AF2" s="2284"/>
      <c r="AG2" s="2284"/>
      <c r="AH2" s="2284"/>
      <c r="AI2" s="2284"/>
      <c r="AJ2" s="2284"/>
      <c r="AK2" s="2284"/>
      <c r="AL2" s="2284"/>
      <c r="AM2" s="2284"/>
      <c r="AN2" s="2284"/>
      <c r="AO2" s="2284"/>
      <c r="AP2" s="2284"/>
      <c r="AQ2" s="2284"/>
      <c r="AR2" s="67"/>
    </row>
    <row r="3" spans="1:44" ht="4.5" customHeight="1">
      <c r="A3" s="64"/>
      <c r="Q3" s="92"/>
      <c r="T3" s="2450"/>
      <c r="U3" s="2450"/>
      <c r="V3" s="2451"/>
      <c r="W3" s="66"/>
      <c r="X3" s="2284"/>
      <c r="Y3" s="2284"/>
      <c r="Z3" s="2284"/>
      <c r="AA3" s="2284"/>
      <c r="AB3" s="2284"/>
      <c r="AC3" s="2284"/>
      <c r="AD3" s="2284"/>
      <c r="AE3" s="2284"/>
      <c r="AF3" s="2284"/>
      <c r="AG3" s="2284"/>
      <c r="AH3" s="2284"/>
      <c r="AI3" s="2284"/>
      <c r="AJ3" s="2284"/>
      <c r="AK3" s="2284"/>
      <c r="AL3" s="2284"/>
      <c r="AM3" s="2284"/>
      <c r="AN3" s="2284"/>
      <c r="AO3" s="2284"/>
      <c r="AP3" s="2284"/>
      <c r="AQ3" s="2284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284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84"/>
      <c r="Y5" s="2284"/>
      <c r="Z5" s="2284"/>
      <c r="AA5" s="2284"/>
      <c r="AB5" s="2284"/>
      <c r="AC5" s="2284"/>
      <c r="AD5" s="2284"/>
      <c r="AE5" s="2284"/>
      <c r="AF5" s="2284"/>
      <c r="AG5" s="2284"/>
      <c r="AH5" s="2284"/>
      <c r="AI5" s="2284"/>
      <c r="AJ5" s="2284"/>
      <c r="AK5" s="2284"/>
      <c r="AL5" s="2284"/>
      <c r="AM5" s="2284"/>
      <c r="AN5" s="2284"/>
      <c r="AO5" s="2284"/>
      <c r="AP5" s="2284"/>
      <c r="AQ5" s="2284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67"/>
    </row>
    <row r="7" spans="1:44" ht="4.5" customHeight="1">
      <c r="A7" s="64"/>
      <c r="B7" s="2649" t="s">
        <v>1383</v>
      </c>
      <c r="C7" s="1582"/>
      <c r="D7" s="1582"/>
      <c r="E7" s="1582"/>
      <c r="F7" s="1582"/>
      <c r="G7" s="1582"/>
      <c r="H7" s="1582"/>
      <c r="I7" s="1582"/>
      <c r="J7" s="1582"/>
      <c r="K7" s="1582"/>
      <c r="L7" s="1582"/>
      <c r="M7" s="1582"/>
      <c r="N7" s="1582"/>
      <c r="O7" s="1582"/>
      <c r="P7" s="1582"/>
      <c r="Q7" s="1582"/>
      <c r="R7" s="1582"/>
      <c r="S7" s="1582"/>
      <c r="T7" s="1582"/>
      <c r="U7" s="1582"/>
      <c r="V7" s="65"/>
      <c r="W7" s="66"/>
      <c r="X7" s="2284"/>
      <c r="Y7" s="2284"/>
      <c r="Z7" s="2284"/>
      <c r="AA7" s="2284"/>
      <c r="AB7" s="2284"/>
      <c r="AC7" s="2284"/>
      <c r="AD7" s="2284"/>
      <c r="AE7" s="2284"/>
      <c r="AF7" s="2284"/>
      <c r="AG7" s="2284"/>
      <c r="AH7" s="2284"/>
      <c r="AI7" s="2284"/>
      <c r="AJ7" s="2284"/>
      <c r="AK7" s="2284"/>
      <c r="AL7" s="2284"/>
      <c r="AM7" s="2284"/>
      <c r="AN7" s="2284"/>
      <c r="AO7" s="2284"/>
      <c r="AP7" s="2284"/>
      <c r="AQ7" s="2284"/>
      <c r="AR7" s="67"/>
    </row>
    <row r="8" spans="1:44" ht="4.5" customHeight="1">
      <c r="A8" s="64"/>
      <c r="B8" s="1582"/>
      <c r="C8" s="1582"/>
      <c r="D8" s="1582"/>
      <c r="E8" s="1582"/>
      <c r="F8" s="1582"/>
      <c r="G8" s="1582"/>
      <c r="H8" s="1582"/>
      <c r="I8" s="1582"/>
      <c r="J8" s="1582"/>
      <c r="K8" s="1582"/>
      <c r="L8" s="1582"/>
      <c r="M8" s="1582"/>
      <c r="N8" s="1582"/>
      <c r="O8" s="1582"/>
      <c r="P8" s="1582"/>
      <c r="Q8" s="1582"/>
      <c r="R8" s="1582"/>
      <c r="S8" s="1582"/>
      <c r="T8" s="1582"/>
      <c r="U8" s="1582"/>
      <c r="V8" s="65"/>
      <c r="W8" s="66"/>
      <c r="X8" s="2284"/>
      <c r="Y8" s="2284"/>
      <c r="Z8" s="2284"/>
      <c r="AA8" s="2284"/>
      <c r="AB8" s="2284"/>
      <c r="AC8" s="2284"/>
      <c r="AD8" s="2284"/>
      <c r="AE8" s="2284"/>
      <c r="AF8" s="2284"/>
      <c r="AG8" s="2284"/>
      <c r="AH8" s="2284"/>
      <c r="AI8" s="2284"/>
      <c r="AJ8" s="2284"/>
      <c r="AK8" s="2284"/>
      <c r="AL8" s="2284"/>
      <c r="AM8" s="2284"/>
      <c r="AN8" s="2284"/>
      <c r="AO8" s="2284"/>
      <c r="AP8" s="2284"/>
      <c r="AQ8" s="2284"/>
      <c r="AR8" s="67"/>
    </row>
    <row r="9" spans="1:44" ht="4.5" customHeight="1">
      <c r="A9" s="64"/>
      <c r="B9" s="2649" t="s">
        <v>1179</v>
      </c>
      <c r="C9" s="2649"/>
      <c r="D9" s="2649"/>
      <c r="E9" s="2649"/>
      <c r="F9" s="2649"/>
      <c r="G9" s="2649"/>
      <c r="H9" s="2649"/>
      <c r="I9" s="2649"/>
      <c r="J9" s="2649"/>
      <c r="K9" s="2649"/>
      <c r="L9" s="2649"/>
      <c r="M9" s="2649"/>
      <c r="N9" s="2649"/>
      <c r="O9" s="2649"/>
      <c r="P9" s="2649"/>
      <c r="Q9" s="2649"/>
      <c r="R9" s="2649"/>
      <c r="S9" s="2649"/>
      <c r="T9" s="2649"/>
      <c r="U9" s="2649"/>
      <c r="V9" s="65"/>
      <c r="W9" s="66"/>
      <c r="X9" s="2284"/>
      <c r="Y9" s="2284"/>
      <c r="Z9" s="2284"/>
      <c r="AA9" s="2284"/>
      <c r="AB9" s="2284"/>
      <c r="AC9" s="2284"/>
      <c r="AD9" s="2284"/>
      <c r="AE9" s="2284"/>
      <c r="AF9" s="2284"/>
      <c r="AG9" s="2284"/>
      <c r="AH9" s="2284"/>
      <c r="AI9" s="2284"/>
      <c r="AJ9" s="2284"/>
      <c r="AK9" s="2284"/>
      <c r="AL9" s="2284"/>
      <c r="AM9" s="2284"/>
      <c r="AN9" s="2284"/>
      <c r="AO9" s="2284"/>
      <c r="AP9" s="2284"/>
      <c r="AQ9" s="2284"/>
      <c r="AR9" s="67"/>
    </row>
    <row r="10" spans="1:44" ht="4.5" customHeight="1">
      <c r="A10" s="64"/>
      <c r="B10" s="2649"/>
      <c r="C10" s="2649"/>
      <c r="D10" s="2649"/>
      <c r="E10" s="2649"/>
      <c r="F10" s="2649"/>
      <c r="G10" s="2649"/>
      <c r="H10" s="2649"/>
      <c r="I10" s="2649"/>
      <c r="J10" s="2649"/>
      <c r="K10" s="2649"/>
      <c r="L10" s="2649"/>
      <c r="M10" s="2649"/>
      <c r="N10" s="2649"/>
      <c r="O10" s="2649"/>
      <c r="P10" s="2649"/>
      <c r="Q10" s="2649"/>
      <c r="R10" s="2649"/>
      <c r="S10" s="2649"/>
      <c r="T10" s="2649"/>
      <c r="U10" s="264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90" t="s">
        <v>283</v>
      </c>
      <c r="C11" s="2690"/>
      <c r="D11" s="2690"/>
      <c r="E11" s="2690"/>
      <c r="F11" s="2690"/>
      <c r="G11" s="2690"/>
      <c r="H11" s="2690"/>
      <c r="I11" s="2690"/>
      <c r="J11" s="2690"/>
      <c r="K11" s="2690"/>
      <c r="L11" s="2690"/>
      <c r="M11" s="2690"/>
      <c r="N11" s="2690"/>
      <c r="O11" s="2690"/>
      <c r="P11" s="2690"/>
      <c r="Q11" s="2690"/>
      <c r="R11" s="2690"/>
      <c r="S11" s="2690"/>
      <c r="T11" s="2690"/>
      <c r="U11" s="2690"/>
      <c r="V11" s="65"/>
      <c r="W11" s="66"/>
      <c r="X11" s="1409" t="s">
        <v>680</v>
      </c>
      <c r="Y11" s="1409"/>
      <c r="Z11" s="1409"/>
      <c r="AA11" s="1409"/>
      <c r="AB11" s="1409"/>
      <c r="AC11" s="1409"/>
      <c r="AD11" s="1409"/>
      <c r="AE11" s="1409"/>
      <c r="AF11" s="1409"/>
      <c r="AG11" s="1409"/>
      <c r="AH11" s="1481"/>
      <c r="AI11" s="2640" t="str">
        <f>I23</f>
        <v>OM-H451</v>
      </c>
      <c r="AJ11" s="2641"/>
      <c r="AK11" s="2641"/>
      <c r="AL11" s="2641"/>
      <c r="AM11" s="2641"/>
      <c r="AN11" s="2641"/>
      <c r="AO11" s="2641"/>
      <c r="AP11" s="2641"/>
      <c r="AQ11" s="2642"/>
      <c r="AR11" s="67"/>
    </row>
    <row r="12" spans="1:44" ht="4.5" customHeight="1">
      <c r="A12" s="64"/>
      <c r="B12" s="2690"/>
      <c r="C12" s="2690"/>
      <c r="D12" s="2690"/>
      <c r="E12" s="2690"/>
      <c r="F12" s="2690"/>
      <c r="G12" s="2690"/>
      <c r="H12" s="2690"/>
      <c r="I12" s="2690"/>
      <c r="J12" s="2690"/>
      <c r="K12" s="2690"/>
      <c r="L12" s="2690"/>
      <c r="M12" s="2690"/>
      <c r="N12" s="2690"/>
      <c r="O12" s="2690"/>
      <c r="P12" s="2690"/>
      <c r="Q12" s="2690"/>
      <c r="R12" s="2690"/>
      <c r="S12" s="2690"/>
      <c r="T12" s="2690"/>
      <c r="U12" s="2690"/>
      <c r="V12" s="65"/>
      <c r="W12" s="66"/>
      <c r="X12" s="1409"/>
      <c r="Y12" s="1409"/>
      <c r="Z12" s="1409"/>
      <c r="AA12" s="1409"/>
      <c r="AB12" s="1409"/>
      <c r="AC12" s="1409"/>
      <c r="AD12" s="1409"/>
      <c r="AE12" s="1409"/>
      <c r="AF12" s="1409"/>
      <c r="AG12" s="1409"/>
      <c r="AH12" s="1481"/>
      <c r="AI12" s="2643"/>
      <c r="AJ12" s="2644"/>
      <c r="AK12" s="2644"/>
      <c r="AL12" s="2644"/>
      <c r="AM12" s="2644"/>
      <c r="AN12" s="2644"/>
      <c r="AO12" s="2644"/>
      <c r="AP12" s="2644"/>
      <c r="AQ12" s="2645"/>
      <c r="AR12" s="67"/>
    </row>
    <row r="13" spans="1:44" ht="4.5" customHeight="1">
      <c r="A13" s="64"/>
      <c r="B13" s="2690" t="s">
        <v>408</v>
      </c>
      <c r="C13" s="2690"/>
      <c r="D13" s="2690"/>
      <c r="E13" s="2690"/>
      <c r="F13" s="2690"/>
      <c r="G13" s="2690"/>
      <c r="H13" s="2690"/>
      <c r="I13" s="2690"/>
      <c r="J13" s="2690"/>
      <c r="K13" s="2690"/>
      <c r="L13" s="2690"/>
      <c r="M13" s="2690"/>
      <c r="N13" s="2690"/>
      <c r="O13" s="2690"/>
      <c r="P13" s="2690"/>
      <c r="Q13" s="2690"/>
      <c r="R13" s="2690"/>
      <c r="S13" s="2690"/>
      <c r="T13" s="2690"/>
      <c r="U13" s="269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46"/>
      <c r="AJ13" s="2647"/>
      <c r="AK13" s="2647"/>
      <c r="AL13" s="2647"/>
      <c r="AM13" s="2647"/>
      <c r="AN13" s="2647"/>
      <c r="AO13" s="2647"/>
      <c r="AP13" s="2647"/>
      <c r="AQ13" s="2648"/>
      <c r="AR13" s="67"/>
    </row>
    <row r="14" spans="1:44" ht="4.5" customHeight="1">
      <c r="A14" s="64"/>
      <c r="B14" s="2690"/>
      <c r="C14" s="2690"/>
      <c r="D14" s="2690"/>
      <c r="E14" s="2690"/>
      <c r="F14" s="2690"/>
      <c r="G14" s="2690"/>
      <c r="H14" s="2690"/>
      <c r="I14" s="2690"/>
      <c r="J14" s="2690"/>
      <c r="K14" s="2690"/>
      <c r="L14" s="2690"/>
      <c r="M14" s="2690"/>
      <c r="N14" s="2690"/>
      <c r="O14" s="2690"/>
      <c r="P14" s="2690"/>
      <c r="Q14" s="2690"/>
      <c r="R14" s="2690"/>
      <c r="S14" s="2690"/>
      <c r="T14" s="2690"/>
      <c r="U14" s="2690"/>
      <c r="V14" s="65"/>
      <c r="W14" s="66"/>
      <c r="X14" s="2629" t="s">
        <v>1650</v>
      </c>
      <c r="Y14" s="2630"/>
      <c r="Z14" s="2631">
        <f>INDEX('LŠZ H'!A$2:AM$999,A1,14)</f>
        <v>45409</v>
      </c>
      <c r="AA14" s="2632"/>
      <c r="AB14" s="2632"/>
      <c r="AC14" s="2632"/>
      <c r="AD14" s="263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29"/>
      <c r="Y15" s="2630"/>
      <c r="Z15" s="2634"/>
      <c r="AA15" s="2635"/>
      <c r="AB15" s="2635"/>
      <c r="AC15" s="2635"/>
      <c r="AD15" s="2636"/>
      <c r="AE15" s="69"/>
      <c r="AF15" s="69"/>
      <c r="AG15" s="69"/>
      <c r="AH15" s="2665">
        <f>INDEX('LŠZ H'!A$2:AM$999,A1,27)</f>
        <v>45409</v>
      </c>
      <c r="AI15" s="2666"/>
      <c r="AJ15" s="2666"/>
      <c r="AK15" s="2666"/>
      <c r="AL15" s="2666"/>
      <c r="AM15" s="2666"/>
      <c r="AN15" s="2666"/>
      <c r="AO15" s="2666"/>
      <c r="AP15" s="2666"/>
      <c r="AQ15" s="2667"/>
      <c r="AR15" s="67"/>
    </row>
    <row r="16" spans="1:44" ht="4.5" customHeight="1">
      <c r="A16" s="66"/>
      <c r="B16" s="1480" t="s">
        <v>1651</v>
      </c>
      <c r="C16" s="1480"/>
      <c r="D16" s="1480"/>
      <c r="E16" s="1480"/>
      <c r="F16" s="1473" t="str">
        <f>IF(INDEX('LŠZ H'!A$2:AM999,A1,2)="ZK"," Závesný klzák / ZK / Hang glider / HG /",(CONCATENATE("Motorový závesný klzák/Powered Hangglider/MZK/PHG/RWL",INDEX('LŠZ H'!A$2:AM999,A1,38),"/")))</f>
        <v xml:space="preserve"> Závesný klzák / ZK / Hang glider / HG /</v>
      </c>
      <c r="G16" s="1474"/>
      <c r="H16" s="1474"/>
      <c r="I16" s="1474"/>
      <c r="J16" s="1474"/>
      <c r="K16" s="1474"/>
      <c r="L16" s="1474"/>
      <c r="M16" s="1474"/>
      <c r="N16" s="1474"/>
      <c r="O16" s="1474"/>
      <c r="P16" s="1474"/>
      <c r="Q16" s="1474"/>
      <c r="R16" s="1474"/>
      <c r="S16" s="1474"/>
      <c r="T16" s="1474"/>
      <c r="U16" s="1475"/>
      <c r="V16" s="67"/>
      <c r="W16" s="66"/>
      <c r="X16" s="2629"/>
      <c r="Y16" s="2630"/>
      <c r="Z16" s="2634"/>
      <c r="AA16" s="2635"/>
      <c r="AB16" s="2635"/>
      <c r="AC16" s="2635"/>
      <c r="AD16" s="2636"/>
      <c r="AE16" s="2649" t="s">
        <v>647</v>
      </c>
      <c r="AF16" s="2649"/>
      <c r="AG16" s="2649"/>
      <c r="AH16" s="2668"/>
      <c r="AI16" s="2669"/>
      <c r="AJ16" s="2669"/>
      <c r="AK16" s="2669"/>
      <c r="AL16" s="2669"/>
      <c r="AM16" s="2669"/>
      <c r="AN16" s="2669"/>
      <c r="AO16" s="2669"/>
      <c r="AP16" s="2669"/>
      <c r="AQ16" s="2670"/>
      <c r="AR16" s="67"/>
    </row>
    <row r="17" spans="1:44" ht="4.5" customHeight="1">
      <c r="A17" s="66"/>
      <c r="B17" s="1480"/>
      <c r="C17" s="1480"/>
      <c r="D17" s="1480"/>
      <c r="E17" s="1480"/>
      <c r="F17" s="1476"/>
      <c r="G17" s="1477"/>
      <c r="H17" s="1477"/>
      <c r="I17" s="1477"/>
      <c r="J17" s="1477"/>
      <c r="K17" s="1477"/>
      <c r="L17" s="1477"/>
      <c r="M17" s="1477"/>
      <c r="N17" s="1477"/>
      <c r="O17" s="1477"/>
      <c r="P17" s="1477"/>
      <c r="Q17" s="1477"/>
      <c r="R17" s="1477"/>
      <c r="S17" s="1477"/>
      <c r="T17" s="1477"/>
      <c r="U17" s="1478"/>
      <c r="V17" s="67"/>
      <c r="W17" s="66"/>
      <c r="X17" s="2629"/>
      <c r="Y17" s="2630"/>
      <c r="Z17" s="2637"/>
      <c r="AA17" s="2638"/>
      <c r="AB17" s="2638"/>
      <c r="AC17" s="2638"/>
      <c r="AD17" s="2639"/>
      <c r="AE17" s="2649"/>
      <c r="AF17" s="2649"/>
      <c r="AG17" s="2649"/>
      <c r="AH17" s="2671"/>
      <c r="AI17" s="2672"/>
      <c r="AJ17" s="2672"/>
      <c r="AK17" s="2672"/>
      <c r="AL17" s="2672"/>
      <c r="AM17" s="2672"/>
      <c r="AN17" s="2672"/>
      <c r="AO17" s="2672"/>
      <c r="AP17" s="2672"/>
      <c r="AQ17" s="2673"/>
      <c r="AR17" s="67"/>
    </row>
    <row r="18" spans="1:44" ht="4.5" customHeight="1">
      <c r="A18" s="66"/>
      <c r="B18" s="69"/>
      <c r="C18" s="69"/>
      <c r="D18" s="69"/>
      <c r="E18" s="69"/>
      <c r="F18" s="2683" t="str">
        <f>CONCATENATE(INDEX('LŠZ H'!A$2:AP$999,A1,3)," (",INDEX('LŠZ H'!A$2:AP$999,A1,9),")")</f>
        <v>COMBAT 2-14 (AEROS)</v>
      </c>
      <c r="G18" s="2684"/>
      <c r="H18" s="2684"/>
      <c r="I18" s="2684"/>
      <c r="J18" s="2684"/>
      <c r="K18" s="2684"/>
      <c r="L18" s="2684"/>
      <c r="M18" s="2684"/>
      <c r="N18" s="2684"/>
      <c r="O18" s="2684"/>
      <c r="P18" s="2684"/>
      <c r="Q18" s="2684"/>
      <c r="R18" s="2684"/>
      <c r="S18" s="2684"/>
      <c r="T18" s="2684"/>
      <c r="U18" s="268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09" t="s">
        <v>648</v>
      </c>
      <c r="C19" s="1409"/>
      <c r="D19" s="1409"/>
      <c r="E19" s="1409"/>
      <c r="F19" s="2686"/>
      <c r="G19" s="2684"/>
      <c r="H19" s="2684"/>
      <c r="I19" s="2684"/>
      <c r="J19" s="2684"/>
      <c r="K19" s="2684"/>
      <c r="L19" s="2684"/>
      <c r="M19" s="2684"/>
      <c r="N19" s="2684"/>
      <c r="O19" s="2684"/>
      <c r="P19" s="2684"/>
      <c r="Q19" s="2684"/>
      <c r="R19" s="2684"/>
      <c r="S19" s="2684"/>
      <c r="T19" s="2684"/>
      <c r="U19" s="2685"/>
      <c r="V19" s="67"/>
      <c r="W19" s="66"/>
      <c r="X19" s="1409" t="s">
        <v>1517</v>
      </c>
      <c r="Y19" s="1410"/>
      <c r="Z19" s="1410"/>
      <c r="AA19" s="1410"/>
      <c r="AB19" s="1410"/>
      <c r="AC19" s="1410"/>
      <c r="AD19" s="1410"/>
      <c r="AE19" s="1410"/>
      <c r="AF19" s="1410"/>
      <c r="AG19" s="1410"/>
      <c r="AH19" s="1410"/>
      <c r="AI19" s="1410"/>
      <c r="AJ19" s="1410"/>
      <c r="AK19" s="1410"/>
      <c r="AM19" s="2620">
        <f>INDEX('LŠZ H'!A$2:AM$999,A1,28)</f>
        <v>3</v>
      </c>
      <c r="AN19" s="2621"/>
      <c r="AO19" s="2621"/>
      <c r="AP19" s="2621"/>
      <c r="AQ19" s="2622"/>
      <c r="AR19" s="67"/>
    </row>
    <row r="20" spans="1:44" ht="4.5" customHeight="1">
      <c r="A20" s="66"/>
      <c r="B20" s="1409"/>
      <c r="C20" s="1409"/>
      <c r="D20" s="1409"/>
      <c r="E20" s="1409"/>
      <c r="F20" s="2686"/>
      <c r="G20" s="2684"/>
      <c r="H20" s="2684"/>
      <c r="I20" s="2684"/>
      <c r="J20" s="2684"/>
      <c r="K20" s="2684"/>
      <c r="L20" s="2684"/>
      <c r="M20" s="2684"/>
      <c r="N20" s="2684"/>
      <c r="O20" s="2684"/>
      <c r="P20" s="2684"/>
      <c r="Q20" s="2684"/>
      <c r="R20" s="2684"/>
      <c r="S20" s="2684"/>
      <c r="T20" s="2684"/>
      <c r="U20" s="2685"/>
      <c r="V20" s="67"/>
      <c r="W20" s="66"/>
      <c r="X20" s="1410"/>
      <c r="Y20" s="1410"/>
      <c r="Z20" s="1410"/>
      <c r="AA20" s="1410"/>
      <c r="AB20" s="1410"/>
      <c r="AC20" s="1410"/>
      <c r="AD20" s="1410"/>
      <c r="AE20" s="1410"/>
      <c r="AF20" s="1410"/>
      <c r="AG20" s="1410"/>
      <c r="AH20" s="1410"/>
      <c r="AI20" s="1410"/>
      <c r="AJ20" s="1410"/>
      <c r="AK20" s="1410"/>
      <c r="AL20" s="74"/>
      <c r="AM20" s="2623"/>
      <c r="AN20" s="2624"/>
      <c r="AO20" s="2624"/>
      <c r="AP20" s="2624"/>
      <c r="AQ20" s="2625"/>
      <c r="AR20" s="67"/>
    </row>
    <row r="21" spans="1:44" ht="4.5" customHeight="1">
      <c r="A21" s="66"/>
      <c r="B21" s="69"/>
      <c r="C21" s="69"/>
      <c r="D21" s="69"/>
      <c r="E21" s="69"/>
      <c r="F21" s="2687"/>
      <c r="G21" s="2688"/>
      <c r="H21" s="2688"/>
      <c r="I21" s="2688"/>
      <c r="J21" s="2688"/>
      <c r="K21" s="2688"/>
      <c r="L21" s="2688"/>
      <c r="M21" s="2688"/>
      <c r="N21" s="2688"/>
      <c r="O21" s="2688"/>
      <c r="P21" s="2688"/>
      <c r="Q21" s="2688"/>
      <c r="R21" s="2688"/>
      <c r="S21" s="2688"/>
      <c r="T21" s="2688"/>
      <c r="U21" s="268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23"/>
      <c r="AN21" s="2624"/>
      <c r="AO21" s="2624"/>
      <c r="AP21" s="2624"/>
      <c r="AQ21" s="2625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09" t="s">
        <v>786</v>
      </c>
      <c r="Y22" s="1409"/>
      <c r="Z22" s="1409"/>
      <c r="AA22" s="1409"/>
      <c r="AB22" s="1409"/>
      <c r="AC22" s="1409"/>
      <c r="AD22" s="1409"/>
      <c r="AE22" s="1409"/>
      <c r="AF22" s="2659" t="str">
        <f>IF(INDEX('LŠZ H'!A$2:AM999,A1,2)="ZK",(CONCATENATE("O-HG / ",INDEX('LŠZ H'!A$2:AM999,A1,38)," place")),(CONCATENATE("RWL ",INDEX('LŠZ H'!A$2:AM999,A1,38),)))</f>
        <v>O-HG / 1 place</v>
      </c>
      <c r="AG22" s="2660"/>
      <c r="AH22" s="2660"/>
      <c r="AI22" s="2660"/>
      <c r="AJ22" s="2660"/>
      <c r="AK22" s="2661"/>
      <c r="AL22" s="75"/>
      <c r="AM22" s="2623"/>
      <c r="AN22" s="2624"/>
      <c r="AO22" s="2624"/>
      <c r="AP22" s="2624"/>
      <c r="AQ22" s="2625"/>
      <c r="AR22" s="67"/>
    </row>
    <row r="23" spans="1:44" ht="4.5" customHeight="1">
      <c r="A23" s="66"/>
      <c r="B23" s="1409" t="s">
        <v>1413</v>
      </c>
      <c r="C23" s="1409"/>
      <c r="D23" s="1409"/>
      <c r="E23" s="1409"/>
      <c r="F23" s="1409"/>
      <c r="G23" s="1409"/>
      <c r="H23" s="1409"/>
      <c r="I23" s="2640" t="str">
        <f>INDEX('LŠZ H'!A$2:AP$999,A1,5)</f>
        <v>OM-H451</v>
      </c>
      <c r="J23" s="2691"/>
      <c r="K23" s="2691"/>
      <c r="L23" s="2691"/>
      <c r="M23" s="2691"/>
      <c r="N23" s="2691"/>
      <c r="O23" s="2691"/>
      <c r="P23" s="2691"/>
      <c r="Q23" s="2691"/>
      <c r="R23" s="2691"/>
      <c r="S23" s="2691"/>
      <c r="T23" s="2691"/>
      <c r="U23" s="2692"/>
      <c r="V23" s="67"/>
      <c r="W23" s="66"/>
      <c r="X23" s="1409"/>
      <c r="Y23" s="1409"/>
      <c r="Z23" s="1409"/>
      <c r="AA23" s="1409"/>
      <c r="AB23" s="1409"/>
      <c r="AC23" s="1409"/>
      <c r="AD23" s="1409"/>
      <c r="AE23" s="1409"/>
      <c r="AF23" s="2662"/>
      <c r="AG23" s="2663"/>
      <c r="AH23" s="2663"/>
      <c r="AI23" s="2663"/>
      <c r="AJ23" s="2663"/>
      <c r="AK23" s="2664"/>
      <c r="AL23" s="75"/>
      <c r="AM23" s="2626"/>
      <c r="AN23" s="2627"/>
      <c r="AO23" s="2627"/>
      <c r="AP23" s="2627"/>
      <c r="AQ23" s="2628"/>
      <c r="AR23" s="67"/>
    </row>
    <row r="24" spans="1:44" ht="4.5" customHeight="1">
      <c r="A24" s="66"/>
      <c r="B24" s="1409"/>
      <c r="C24" s="1409"/>
      <c r="D24" s="1409"/>
      <c r="E24" s="1409"/>
      <c r="F24" s="1409"/>
      <c r="G24" s="1409"/>
      <c r="H24" s="1409"/>
      <c r="I24" s="2693"/>
      <c r="J24" s="2694"/>
      <c r="K24" s="2694"/>
      <c r="L24" s="2694"/>
      <c r="M24" s="2694"/>
      <c r="N24" s="2694"/>
      <c r="O24" s="2694"/>
      <c r="P24" s="2694"/>
      <c r="Q24" s="2694"/>
      <c r="R24" s="2694"/>
      <c r="S24" s="2694"/>
      <c r="T24" s="2694"/>
      <c r="U24" s="269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09" t="s">
        <v>1414</v>
      </c>
      <c r="C25" s="1409"/>
      <c r="D25" s="1409"/>
      <c r="E25" s="1409"/>
      <c r="F25" s="1409"/>
      <c r="G25" s="1409"/>
      <c r="H25" s="1409"/>
      <c r="I25" s="2693"/>
      <c r="J25" s="2694"/>
      <c r="K25" s="2694"/>
      <c r="L25" s="2694"/>
      <c r="M25" s="2694"/>
      <c r="N25" s="2694"/>
      <c r="O25" s="2694"/>
      <c r="P25" s="2694"/>
      <c r="Q25" s="2694"/>
      <c r="R25" s="2694"/>
      <c r="S25" s="2694"/>
      <c r="T25" s="2694"/>
      <c r="U25" s="2695"/>
      <c r="V25" s="67"/>
      <c r="W25" s="66"/>
      <c r="X25" s="2650" t="s">
        <v>140</v>
      </c>
      <c r="Y25" s="2651"/>
      <c r="Z25" s="2651"/>
      <c r="AA25" s="2651"/>
      <c r="AB25" s="2651"/>
      <c r="AC25" s="2651"/>
      <c r="AD25" s="2651"/>
      <c r="AE25" s="2651"/>
      <c r="AF25" s="2651"/>
      <c r="AG25" s="2651"/>
      <c r="AH25" s="2651"/>
      <c r="AI25" s="2651"/>
      <c r="AJ25" s="2651"/>
      <c r="AK25" s="2651"/>
      <c r="AL25" s="2651"/>
      <c r="AM25" s="2651"/>
      <c r="AN25" s="2651"/>
      <c r="AO25" s="2651"/>
      <c r="AP25" s="2651"/>
      <c r="AQ25" s="2652"/>
      <c r="AR25" s="67"/>
    </row>
    <row r="26" spans="1:44" ht="4.5" customHeight="1">
      <c r="A26" s="66"/>
      <c r="B26" s="1409"/>
      <c r="C26" s="1409"/>
      <c r="D26" s="1409"/>
      <c r="E26" s="1409"/>
      <c r="F26" s="1409"/>
      <c r="G26" s="1409"/>
      <c r="H26" s="1409"/>
      <c r="I26" s="2696"/>
      <c r="J26" s="2697"/>
      <c r="K26" s="2697"/>
      <c r="L26" s="2697"/>
      <c r="M26" s="2697"/>
      <c r="N26" s="2697"/>
      <c r="O26" s="2697"/>
      <c r="P26" s="2697"/>
      <c r="Q26" s="2697"/>
      <c r="R26" s="2697"/>
      <c r="S26" s="2697"/>
      <c r="T26" s="2697"/>
      <c r="U26" s="2698"/>
      <c r="V26" s="67"/>
      <c r="W26" s="66"/>
      <c r="X26" s="2653"/>
      <c r="Y26" s="2654"/>
      <c r="Z26" s="2654"/>
      <c r="AA26" s="2654"/>
      <c r="AB26" s="2654"/>
      <c r="AC26" s="2654"/>
      <c r="AD26" s="2654"/>
      <c r="AE26" s="2654"/>
      <c r="AF26" s="2654"/>
      <c r="AG26" s="2654"/>
      <c r="AH26" s="2654"/>
      <c r="AI26" s="2654"/>
      <c r="AJ26" s="2654"/>
      <c r="AK26" s="2654"/>
      <c r="AL26" s="2654"/>
      <c r="AM26" s="2654"/>
      <c r="AN26" s="2654"/>
      <c r="AO26" s="2654"/>
      <c r="AP26" s="2654"/>
      <c r="AQ26" s="2655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53"/>
      <c r="Y27" s="2654"/>
      <c r="Z27" s="2654"/>
      <c r="AA27" s="2654"/>
      <c r="AB27" s="2654"/>
      <c r="AC27" s="2654"/>
      <c r="AD27" s="2654"/>
      <c r="AE27" s="2654"/>
      <c r="AF27" s="2654"/>
      <c r="AG27" s="2654"/>
      <c r="AH27" s="2654"/>
      <c r="AI27" s="2654"/>
      <c r="AJ27" s="2654"/>
      <c r="AK27" s="2654"/>
      <c r="AL27" s="2654"/>
      <c r="AM27" s="2654"/>
      <c r="AN27" s="2654"/>
      <c r="AO27" s="2654"/>
      <c r="AP27" s="2654"/>
      <c r="AQ27" s="2655"/>
      <c r="AR27" s="67"/>
    </row>
    <row r="28" spans="1:44" ht="4.5" customHeight="1">
      <c r="A28" s="66"/>
      <c r="B28" s="1409" t="s">
        <v>1624</v>
      </c>
      <c r="C28" s="1409"/>
      <c r="D28" s="1409"/>
      <c r="E28" s="1409"/>
      <c r="F28" s="1409"/>
      <c r="G28" s="1409"/>
      <c r="H28" s="1409"/>
      <c r="I28" s="2699" t="str">
        <f>CONCATENATE(INDEX('LŠZ H'!A$2:AM$999,A1,11),"",INDEX('LŠZ H'!A$2:AM$999,A1,24),", ",INDEX('LŠZ H'!A$2:AM$999,A1,25),"",INDEX('LŠZ H'!A$2:AM$999,A1,12))</f>
        <v>Ing. Vlastimil HLOUŠEKBaničova 12, Žilina20.4.1956</v>
      </c>
      <c r="J28" s="2700"/>
      <c r="K28" s="2700"/>
      <c r="L28" s="2700"/>
      <c r="M28" s="2700"/>
      <c r="N28" s="2700"/>
      <c r="O28" s="2700"/>
      <c r="P28" s="2700"/>
      <c r="Q28" s="2700"/>
      <c r="R28" s="2700"/>
      <c r="S28" s="2700"/>
      <c r="T28" s="2700"/>
      <c r="U28" s="2701"/>
      <c r="V28" s="67"/>
      <c r="W28" s="66"/>
      <c r="X28" s="2653"/>
      <c r="Y28" s="2654"/>
      <c r="Z28" s="2654"/>
      <c r="AA28" s="2654"/>
      <c r="AB28" s="2654"/>
      <c r="AC28" s="2654"/>
      <c r="AD28" s="2654"/>
      <c r="AE28" s="2654"/>
      <c r="AF28" s="2654"/>
      <c r="AG28" s="2654"/>
      <c r="AH28" s="2654"/>
      <c r="AI28" s="2654"/>
      <c r="AJ28" s="2654"/>
      <c r="AK28" s="2654"/>
      <c r="AL28" s="2654"/>
      <c r="AM28" s="2654"/>
      <c r="AN28" s="2654"/>
      <c r="AO28" s="2654"/>
      <c r="AP28" s="2654"/>
      <c r="AQ28" s="2655"/>
      <c r="AR28" s="67"/>
    </row>
    <row r="29" spans="1:44" ht="4.5" customHeight="1">
      <c r="A29" s="66"/>
      <c r="B29" s="1409"/>
      <c r="C29" s="1409"/>
      <c r="D29" s="1409"/>
      <c r="E29" s="1409"/>
      <c r="F29" s="1409"/>
      <c r="G29" s="1409"/>
      <c r="H29" s="1409"/>
      <c r="I29" s="2702"/>
      <c r="J29" s="2649"/>
      <c r="K29" s="2649"/>
      <c r="L29" s="2649"/>
      <c r="M29" s="2649"/>
      <c r="N29" s="2649"/>
      <c r="O29" s="2649"/>
      <c r="P29" s="2649"/>
      <c r="Q29" s="2649"/>
      <c r="R29" s="2649"/>
      <c r="S29" s="2649"/>
      <c r="T29" s="2649"/>
      <c r="U29" s="2703"/>
      <c r="V29" s="67"/>
      <c r="W29" s="66"/>
      <c r="X29" s="2653"/>
      <c r="Y29" s="2654"/>
      <c r="Z29" s="2654"/>
      <c r="AA29" s="2654"/>
      <c r="AB29" s="2654"/>
      <c r="AC29" s="2654"/>
      <c r="AD29" s="2654"/>
      <c r="AE29" s="2654"/>
      <c r="AF29" s="2654"/>
      <c r="AG29" s="2654"/>
      <c r="AH29" s="2654"/>
      <c r="AI29" s="2654"/>
      <c r="AJ29" s="2654"/>
      <c r="AK29" s="2654"/>
      <c r="AL29" s="2654"/>
      <c r="AM29" s="2654"/>
      <c r="AN29" s="2654"/>
      <c r="AO29" s="2654"/>
      <c r="AP29" s="2654"/>
      <c r="AQ29" s="2655"/>
      <c r="AR29" s="67"/>
    </row>
    <row r="30" spans="1:44" ht="4.5" customHeight="1">
      <c r="A30" s="66"/>
      <c r="B30" s="1409" t="s">
        <v>1625</v>
      </c>
      <c r="C30" s="1409"/>
      <c r="D30" s="1409"/>
      <c r="E30" s="1409"/>
      <c r="F30" s="1409"/>
      <c r="G30" s="1409"/>
      <c r="H30" s="1409"/>
      <c r="I30" s="2702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703"/>
      <c r="V30" s="67"/>
      <c r="W30" s="66"/>
      <c r="X30" s="2656"/>
      <c r="Y30" s="2657"/>
      <c r="Z30" s="2657"/>
      <c r="AA30" s="2657"/>
      <c r="AB30" s="2657"/>
      <c r="AC30" s="2657"/>
      <c r="AD30" s="2657"/>
      <c r="AE30" s="2657"/>
      <c r="AF30" s="2657"/>
      <c r="AG30" s="2657"/>
      <c r="AH30" s="2657"/>
      <c r="AI30" s="2657"/>
      <c r="AJ30" s="2657"/>
      <c r="AK30" s="2657"/>
      <c r="AL30" s="2657"/>
      <c r="AM30" s="2657"/>
      <c r="AN30" s="2657"/>
      <c r="AO30" s="2657"/>
      <c r="AP30" s="2657"/>
      <c r="AQ30" s="2658"/>
      <c r="AR30" s="67"/>
    </row>
    <row r="31" spans="1:44" ht="4.5" customHeight="1">
      <c r="A31" s="66"/>
      <c r="B31" s="1409"/>
      <c r="C31" s="1409"/>
      <c r="D31" s="1409"/>
      <c r="E31" s="1409"/>
      <c r="F31" s="1409"/>
      <c r="G31" s="1409"/>
      <c r="H31" s="1409"/>
      <c r="I31" s="2702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703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702"/>
      <c r="J32" s="2649"/>
      <c r="K32" s="2649"/>
      <c r="L32" s="2649"/>
      <c r="M32" s="2649"/>
      <c r="N32" s="2649"/>
      <c r="O32" s="2649"/>
      <c r="P32" s="2649"/>
      <c r="Q32" s="2649"/>
      <c r="R32" s="2649"/>
      <c r="S32" s="2649"/>
      <c r="T32" s="2649"/>
      <c r="U32" s="2703"/>
      <c r="V32" s="67"/>
      <c r="W32" s="66"/>
      <c r="X32" s="1123" t="s">
        <v>1626</v>
      </c>
      <c r="Y32" s="1124"/>
      <c r="Z32" s="1124"/>
      <c r="AA32" s="1124"/>
      <c r="AB32" s="1124"/>
      <c r="AC32" s="1124"/>
      <c r="AD32" s="1125"/>
      <c r="AE32" s="1123" t="s">
        <v>1640</v>
      </c>
      <c r="AF32" s="1124"/>
      <c r="AG32" s="1124"/>
      <c r="AH32" s="1125"/>
      <c r="AI32" s="1132" t="s">
        <v>1641</v>
      </c>
      <c r="AJ32" s="1133"/>
      <c r="AK32" s="1133"/>
      <c r="AL32" s="1133"/>
      <c r="AM32" s="1134"/>
      <c r="AN32" s="1132" t="s">
        <v>1642</v>
      </c>
      <c r="AO32" s="1133"/>
      <c r="AP32" s="1133"/>
      <c r="AQ32" s="1134"/>
      <c r="AR32" s="67"/>
    </row>
    <row r="33" spans="1:44" ht="4.5" customHeight="1">
      <c r="A33" s="66"/>
      <c r="B33" s="1409" t="s">
        <v>1627</v>
      </c>
      <c r="C33" s="1409"/>
      <c r="D33" s="1409"/>
      <c r="E33" s="1409"/>
      <c r="F33" s="1409"/>
      <c r="G33" s="1409"/>
      <c r="H33" s="1409"/>
      <c r="I33" s="2702"/>
      <c r="J33" s="2649"/>
      <c r="K33" s="2649"/>
      <c r="L33" s="2649"/>
      <c r="M33" s="2649"/>
      <c r="N33" s="2649"/>
      <c r="O33" s="2649"/>
      <c r="P33" s="2649"/>
      <c r="Q33" s="2649"/>
      <c r="R33" s="2649"/>
      <c r="S33" s="2649"/>
      <c r="T33" s="2649"/>
      <c r="U33" s="2703"/>
      <c r="V33" s="67"/>
      <c r="W33" s="66"/>
      <c r="X33" s="1126"/>
      <c r="Y33" s="1127"/>
      <c r="Z33" s="1127"/>
      <c r="AA33" s="1127"/>
      <c r="AB33" s="1127"/>
      <c r="AC33" s="1127"/>
      <c r="AD33" s="1128"/>
      <c r="AE33" s="1126"/>
      <c r="AF33" s="1127"/>
      <c r="AG33" s="1127"/>
      <c r="AH33" s="1128"/>
      <c r="AI33" s="1135"/>
      <c r="AJ33" s="1136"/>
      <c r="AK33" s="1136"/>
      <c r="AL33" s="1136"/>
      <c r="AM33" s="1137"/>
      <c r="AN33" s="1135"/>
      <c r="AO33" s="1136"/>
      <c r="AP33" s="1136"/>
      <c r="AQ33" s="1137"/>
      <c r="AR33" s="67"/>
    </row>
    <row r="34" spans="1:44" ht="4.5" customHeight="1">
      <c r="A34" s="66"/>
      <c r="B34" s="1409"/>
      <c r="C34" s="1409"/>
      <c r="D34" s="1409"/>
      <c r="E34" s="1409"/>
      <c r="F34" s="1409"/>
      <c r="G34" s="1409"/>
      <c r="H34" s="1409"/>
      <c r="I34" s="2702"/>
      <c r="J34" s="2649"/>
      <c r="K34" s="2649"/>
      <c r="L34" s="2649"/>
      <c r="M34" s="2649"/>
      <c r="N34" s="2649"/>
      <c r="O34" s="2649"/>
      <c r="P34" s="2649"/>
      <c r="Q34" s="2649"/>
      <c r="R34" s="2649"/>
      <c r="S34" s="2649"/>
      <c r="T34" s="2649"/>
      <c r="U34" s="2703"/>
      <c r="V34" s="67"/>
      <c r="W34" s="66"/>
      <c r="X34" s="1129"/>
      <c r="Y34" s="1130"/>
      <c r="Z34" s="1130"/>
      <c r="AA34" s="1130"/>
      <c r="AB34" s="1130"/>
      <c r="AC34" s="1130"/>
      <c r="AD34" s="1131"/>
      <c r="AE34" s="1129"/>
      <c r="AF34" s="1130"/>
      <c r="AG34" s="1130"/>
      <c r="AH34" s="1131"/>
      <c r="AI34" s="1138"/>
      <c r="AJ34" s="1139"/>
      <c r="AK34" s="1139"/>
      <c r="AL34" s="1139"/>
      <c r="AM34" s="1140"/>
      <c r="AN34" s="1138"/>
      <c r="AO34" s="1139"/>
      <c r="AP34" s="1139"/>
      <c r="AQ34" s="1140"/>
      <c r="AR34" s="67"/>
    </row>
    <row r="35" spans="1:44" ht="4.5" customHeight="1">
      <c r="A35" s="66"/>
      <c r="B35" s="1409" t="s">
        <v>1628</v>
      </c>
      <c r="C35" s="1409"/>
      <c r="D35" s="1409"/>
      <c r="E35" s="1409"/>
      <c r="F35" s="1409"/>
      <c r="G35" s="1409"/>
      <c r="H35" s="1409"/>
      <c r="I35" s="2702"/>
      <c r="J35" s="2649"/>
      <c r="K35" s="2649"/>
      <c r="L35" s="2649"/>
      <c r="M35" s="2649"/>
      <c r="N35" s="2649"/>
      <c r="O35" s="2649"/>
      <c r="P35" s="2649"/>
      <c r="Q35" s="2649"/>
      <c r="R35" s="2649"/>
      <c r="S35" s="2649"/>
      <c r="T35" s="2649"/>
      <c r="U35" s="2703"/>
      <c r="V35" s="67"/>
      <c r="W35" s="66"/>
      <c r="X35" s="1435" t="s">
        <v>459</v>
      </c>
      <c r="Y35" s="1563"/>
      <c r="Z35" s="1563"/>
      <c r="AA35" s="1563"/>
      <c r="AB35" s="1563"/>
      <c r="AC35" s="1563"/>
      <c r="AD35" s="1564"/>
      <c r="AE35" s="2207">
        <f>INDEX('LŠZ H'!A$2:AM$999,A1,29)</f>
        <v>36</v>
      </c>
      <c r="AF35" s="2208"/>
      <c r="AG35" s="2208"/>
      <c r="AH35" s="2209"/>
      <c r="AI35" s="1238">
        <f>INDEX('LŠZ H'!A$2:AM$999,A1,31)</f>
        <v>106</v>
      </c>
      <c r="AJ35" s="2216"/>
      <c r="AK35" s="2216"/>
      <c r="AL35" s="2216"/>
      <c r="AM35" s="2217"/>
      <c r="AN35" s="1238">
        <f>INDEX('LŠZ H'!A$2:AM$999,A1,33)</f>
        <v>142</v>
      </c>
      <c r="AO35" s="2216"/>
      <c r="AP35" s="2216"/>
      <c r="AQ35" s="2217"/>
      <c r="AR35" s="67"/>
    </row>
    <row r="36" spans="1:44" ht="4.5" customHeight="1">
      <c r="A36" s="66"/>
      <c r="B36" s="1409"/>
      <c r="C36" s="1409"/>
      <c r="D36" s="1409"/>
      <c r="E36" s="1409"/>
      <c r="F36" s="1409"/>
      <c r="G36" s="1409"/>
      <c r="H36" s="1409"/>
      <c r="I36" s="2702"/>
      <c r="J36" s="2649"/>
      <c r="K36" s="2649"/>
      <c r="L36" s="2649"/>
      <c r="M36" s="2649"/>
      <c r="N36" s="2649"/>
      <c r="O36" s="2649"/>
      <c r="P36" s="2649"/>
      <c r="Q36" s="2649"/>
      <c r="R36" s="2649"/>
      <c r="S36" s="2649"/>
      <c r="T36" s="2649"/>
      <c r="U36" s="2703"/>
      <c r="V36" s="67"/>
      <c r="W36" s="66"/>
      <c r="X36" s="1565"/>
      <c r="Y36" s="1566"/>
      <c r="Z36" s="1566"/>
      <c r="AA36" s="1566"/>
      <c r="AB36" s="1566"/>
      <c r="AC36" s="1566"/>
      <c r="AD36" s="1567"/>
      <c r="AE36" s="2210"/>
      <c r="AF36" s="2211"/>
      <c r="AG36" s="2211"/>
      <c r="AH36" s="2212"/>
      <c r="AI36" s="2218"/>
      <c r="AJ36" s="2219"/>
      <c r="AK36" s="2219"/>
      <c r="AL36" s="2219"/>
      <c r="AM36" s="2220"/>
      <c r="AN36" s="2218"/>
      <c r="AO36" s="2219"/>
      <c r="AP36" s="2219"/>
      <c r="AQ36" s="2220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704"/>
      <c r="J37" s="2705"/>
      <c r="K37" s="2705"/>
      <c r="L37" s="2705"/>
      <c r="M37" s="2705"/>
      <c r="N37" s="2705"/>
      <c r="O37" s="2705"/>
      <c r="P37" s="2705"/>
      <c r="Q37" s="2705"/>
      <c r="R37" s="2705"/>
      <c r="S37" s="2705"/>
      <c r="T37" s="2705"/>
      <c r="U37" s="2706"/>
      <c r="V37" s="67"/>
      <c r="W37" s="66"/>
      <c r="X37" s="1568"/>
      <c r="Y37" s="1569"/>
      <c r="Z37" s="1569"/>
      <c r="AA37" s="1569"/>
      <c r="AB37" s="1569"/>
      <c r="AC37" s="1569"/>
      <c r="AD37" s="1570"/>
      <c r="AE37" s="2213"/>
      <c r="AF37" s="2214"/>
      <c r="AG37" s="2214"/>
      <c r="AH37" s="2215"/>
      <c r="AI37" s="2221"/>
      <c r="AJ37" s="2222"/>
      <c r="AK37" s="2222"/>
      <c r="AL37" s="2222"/>
      <c r="AM37" s="2223"/>
      <c r="AN37" s="2221"/>
      <c r="AO37" s="2222"/>
      <c r="AP37" s="2222"/>
      <c r="AQ37" s="2223"/>
      <c r="AR37" s="67"/>
    </row>
    <row r="38" spans="1:44" ht="4.5" customHeight="1">
      <c r="A38" s="66"/>
      <c r="B38" s="1409" t="s">
        <v>460</v>
      </c>
      <c r="C38" s="1409"/>
      <c r="D38" s="1409"/>
      <c r="E38" s="1409"/>
      <c r="F38" s="1409"/>
      <c r="G38" s="1409"/>
      <c r="H38" s="1481"/>
      <c r="I38" s="1482">
        <f>INDEX('LŠZ H'!A$2:AM$999,A1,13)</f>
        <v>38018</v>
      </c>
      <c r="J38" s="1483"/>
      <c r="K38" s="1483"/>
      <c r="L38" s="1483"/>
      <c r="M38" s="1483"/>
      <c r="N38" s="1483"/>
      <c r="O38" s="1483"/>
      <c r="P38" s="1483"/>
      <c r="Q38" s="1483"/>
      <c r="R38" s="1483"/>
      <c r="S38" s="1483"/>
      <c r="T38" s="1483"/>
      <c r="U38" s="1484"/>
      <c r="V38" s="67"/>
      <c r="W38" s="66"/>
      <c r="X38" s="1074" t="s">
        <v>1522</v>
      </c>
      <c r="Y38" s="1075"/>
      <c r="Z38" s="1075"/>
      <c r="AA38" s="1075"/>
      <c r="AB38" s="1075"/>
      <c r="AC38" s="1075"/>
      <c r="AD38" s="1076"/>
      <c r="AE38" s="1123" t="s">
        <v>1056</v>
      </c>
      <c r="AF38" s="1075"/>
      <c r="AG38" s="1075"/>
      <c r="AH38" s="1076"/>
      <c r="AI38" s="1123" t="s">
        <v>1054</v>
      </c>
      <c r="AJ38" s="1075"/>
      <c r="AK38" s="1075"/>
      <c r="AL38" s="1075"/>
      <c r="AM38" s="1076"/>
      <c r="AN38" s="1123" t="s">
        <v>75</v>
      </c>
      <c r="AO38" s="1075"/>
      <c r="AP38" s="1075"/>
      <c r="AQ38" s="1076"/>
      <c r="AR38" s="67"/>
    </row>
    <row r="39" spans="1:44" ht="4.5" customHeight="1">
      <c r="A39" s="66"/>
      <c r="B39" s="1409"/>
      <c r="C39" s="1409"/>
      <c r="D39" s="1409"/>
      <c r="E39" s="1409"/>
      <c r="F39" s="1409"/>
      <c r="G39" s="1409"/>
      <c r="H39" s="1481"/>
      <c r="I39" s="1485"/>
      <c r="J39" s="1409"/>
      <c r="K39" s="1409"/>
      <c r="L39" s="1409"/>
      <c r="M39" s="1409"/>
      <c r="N39" s="1409"/>
      <c r="O39" s="1409"/>
      <c r="P39" s="1409"/>
      <c r="Q39" s="1409"/>
      <c r="R39" s="1409"/>
      <c r="S39" s="1409"/>
      <c r="T39" s="1409"/>
      <c r="U39" s="1481"/>
      <c r="V39" s="67"/>
      <c r="W39" s="66"/>
      <c r="X39" s="1077"/>
      <c r="Y39" s="1078"/>
      <c r="Z39" s="1078"/>
      <c r="AA39" s="1078"/>
      <c r="AB39" s="1078"/>
      <c r="AC39" s="1078"/>
      <c r="AD39" s="1079"/>
      <c r="AE39" s="1077"/>
      <c r="AF39" s="1078"/>
      <c r="AG39" s="1078"/>
      <c r="AH39" s="1079"/>
      <c r="AI39" s="1077"/>
      <c r="AJ39" s="1078"/>
      <c r="AK39" s="1078"/>
      <c r="AL39" s="1078"/>
      <c r="AM39" s="1079"/>
      <c r="AN39" s="1077"/>
      <c r="AO39" s="1078"/>
      <c r="AP39" s="1078"/>
      <c r="AQ39" s="1079"/>
      <c r="AR39" s="67"/>
    </row>
    <row r="40" spans="1:44" ht="4.5" customHeight="1">
      <c r="A40" s="66"/>
      <c r="B40" s="1409" t="s">
        <v>461</v>
      </c>
      <c r="C40" s="1409"/>
      <c r="D40" s="1409"/>
      <c r="E40" s="1409"/>
      <c r="F40" s="1409"/>
      <c r="G40" s="1409"/>
      <c r="H40" s="1409"/>
      <c r="I40" s="1485"/>
      <c r="J40" s="1409"/>
      <c r="K40" s="1409"/>
      <c r="L40" s="1409"/>
      <c r="M40" s="1409"/>
      <c r="N40" s="1409"/>
      <c r="O40" s="1409"/>
      <c r="P40" s="1409"/>
      <c r="Q40" s="1409"/>
      <c r="R40" s="1409"/>
      <c r="S40" s="1409"/>
      <c r="T40" s="1409"/>
      <c r="U40" s="1481"/>
      <c r="V40" s="67"/>
      <c r="W40" s="66"/>
      <c r="X40" s="1080"/>
      <c r="Y40" s="1081"/>
      <c r="Z40" s="1081"/>
      <c r="AA40" s="1081"/>
      <c r="AB40" s="1081"/>
      <c r="AC40" s="1081"/>
      <c r="AD40" s="1082"/>
      <c r="AE40" s="1080"/>
      <c r="AF40" s="1081"/>
      <c r="AG40" s="1081"/>
      <c r="AH40" s="1082"/>
      <c r="AI40" s="1080"/>
      <c r="AJ40" s="1081"/>
      <c r="AK40" s="1081"/>
      <c r="AL40" s="1081"/>
      <c r="AM40" s="1082"/>
      <c r="AN40" s="1080"/>
      <c r="AO40" s="1081"/>
      <c r="AP40" s="1081"/>
      <c r="AQ40" s="1082"/>
      <c r="AR40" s="67"/>
    </row>
    <row r="41" spans="1:44" ht="4.5" customHeight="1">
      <c r="A41" s="66"/>
      <c r="B41" s="1409"/>
      <c r="C41" s="1409"/>
      <c r="D41" s="1409"/>
      <c r="E41" s="1409"/>
      <c r="F41" s="1409"/>
      <c r="G41" s="1409"/>
      <c r="H41" s="1409"/>
      <c r="I41" s="1486"/>
      <c r="J41" s="1487"/>
      <c r="K41" s="1487"/>
      <c r="L41" s="1487"/>
      <c r="M41" s="1487"/>
      <c r="N41" s="1487"/>
      <c r="O41" s="1487"/>
      <c r="P41" s="1487"/>
      <c r="Q41" s="1487"/>
      <c r="R41" s="1487"/>
      <c r="S41" s="1487"/>
      <c r="T41" s="1487"/>
      <c r="U41" s="1488"/>
      <c r="V41" s="67"/>
      <c r="W41" s="66"/>
      <c r="X41" s="1435" t="s">
        <v>928</v>
      </c>
      <c r="Y41" s="1436"/>
      <c r="Z41" s="1436"/>
      <c r="AA41" s="1436"/>
      <c r="AB41" s="1436"/>
      <c r="AC41" s="1436"/>
      <c r="AD41" s="1437"/>
      <c r="AE41" s="2198">
        <f>INDEX('LŠZ H'!A$2:AM$999,A1,35)</f>
        <v>29</v>
      </c>
      <c r="AF41" s="2199"/>
      <c r="AG41" s="2199"/>
      <c r="AH41" s="2200"/>
      <c r="AI41" s="2198">
        <f>INDEX('LŠZ H'!A$2:AM$999,A1,36)</f>
        <v>48</v>
      </c>
      <c r="AJ41" s="2199"/>
      <c r="AK41" s="2199"/>
      <c r="AL41" s="2199"/>
      <c r="AM41" s="2200"/>
      <c r="AN41" s="2198">
        <f>INDEX('LŠZ H'!A$2:AM$999,A1,37)</f>
        <v>110</v>
      </c>
      <c r="AO41" s="2199"/>
      <c r="AP41" s="2199"/>
      <c r="AQ41" s="2200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38"/>
      <c r="Y42" s="1439"/>
      <c r="Z42" s="1439"/>
      <c r="AA42" s="1439"/>
      <c r="AB42" s="1439"/>
      <c r="AC42" s="1439"/>
      <c r="AD42" s="1440"/>
      <c r="AE42" s="2201"/>
      <c r="AF42" s="2202"/>
      <c r="AG42" s="2202"/>
      <c r="AH42" s="2203"/>
      <c r="AI42" s="2201"/>
      <c r="AJ42" s="2202"/>
      <c r="AK42" s="2202"/>
      <c r="AL42" s="2202"/>
      <c r="AM42" s="2203"/>
      <c r="AN42" s="2201"/>
      <c r="AO42" s="2202"/>
      <c r="AP42" s="2202"/>
      <c r="AQ42" s="2203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82">
        <f ca="1">IF(DAYS360(I38,NOW())&gt;60,NOW(),I38)</f>
        <v>45321.308916666669</v>
      </c>
      <c r="M43" s="2182"/>
      <c r="N43" s="2182"/>
      <c r="O43" s="2182"/>
      <c r="P43" s="2182"/>
      <c r="Q43" s="2182"/>
      <c r="R43" s="2182"/>
      <c r="S43" s="2182"/>
      <c r="T43" s="2182"/>
      <c r="U43" s="2183"/>
      <c r="V43" s="67"/>
      <c r="W43" s="66"/>
      <c r="X43" s="1441"/>
      <c r="Y43" s="1442"/>
      <c r="Z43" s="1442"/>
      <c r="AA43" s="1442"/>
      <c r="AB43" s="1442"/>
      <c r="AC43" s="1442"/>
      <c r="AD43" s="1443"/>
      <c r="AE43" s="2204"/>
      <c r="AF43" s="2205"/>
      <c r="AG43" s="2205"/>
      <c r="AH43" s="2206"/>
      <c r="AI43" s="2204"/>
      <c r="AJ43" s="2205"/>
      <c r="AK43" s="2205"/>
      <c r="AL43" s="2205"/>
      <c r="AM43" s="2206"/>
      <c r="AN43" s="2204"/>
      <c r="AO43" s="2205"/>
      <c r="AP43" s="2205"/>
      <c r="AQ43" s="2206"/>
      <c r="AR43" s="67"/>
    </row>
    <row r="44" spans="1:44" ht="4.5" customHeight="1">
      <c r="A44" s="66"/>
      <c r="B44" s="1409" t="s">
        <v>462</v>
      </c>
      <c r="C44" s="1409"/>
      <c r="D44" s="1409"/>
      <c r="E44" s="1409"/>
      <c r="F44" s="1409"/>
      <c r="G44" s="1409"/>
      <c r="H44" s="1409"/>
      <c r="I44" s="1409"/>
      <c r="J44" s="1409"/>
      <c r="K44" s="1409"/>
      <c r="L44" s="2184"/>
      <c r="M44" s="2185"/>
      <c r="N44" s="2185"/>
      <c r="O44" s="2185"/>
      <c r="P44" s="2185"/>
      <c r="Q44" s="2185"/>
      <c r="R44" s="2185"/>
      <c r="S44" s="2185"/>
      <c r="T44" s="2185"/>
      <c r="U44" s="2186"/>
      <c r="V44" s="67"/>
      <c r="W44" s="66"/>
      <c r="X44" s="1416" t="s">
        <v>463</v>
      </c>
      <c r="Y44" s="1417"/>
      <c r="Z44" s="1417"/>
      <c r="AA44" s="1418"/>
      <c r="AB44" s="1123">
        <f>INDEX('LŠZ H'!A$2:AM$999,A1,18)</f>
        <v>2003</v>
      </c>
      <c r="AC44" s="1125"/>
      <c r="AD44" s="1123" t="s">
        <v>464</v>
      </c>
      <c r="AE44" s="1125"/>
      <c r="AF44" s="1382" t="str">
        <f>INDEX('LŠZ H'!A$2:AM$999,A1,7)</f>
        <v>51803</v>
      </c>
      <c r="AG44" s="1383"/>
      <c r="AH44" s="1383"/>
      <c r="AI44" s="1383"/>
      <c r="AJ44" s="1383"/>
      <c r="AK44" s="1383"/>
      <c r="AL44" s="1383"/>
      <c r="AM44" s="1384"/>
      <c r="AN44" s="1141" t="str">
        <f>INDEX('LŠZ H'!A$2:AM$999,A1,15)</f>
        <v>P</v>
      </c>
      <c r="AO44" s="1124"/>
      <c r="AP44" s="1124"/>
      <c r="AQ44" s="1125"/>
      <c r="AR44" s="67"/>
    </row>
    <row r="45" spans="1:44" ht="4.5" customHeight="1">
      <c r="A45" s="66"/>
      <c r="B45" s="1409"/>
      <c r="C45" s="1409"/>
      <c r="D45" s="1409"/>
      <c r="E45" s="1409"/>
      <c r="F45" s="1409"/>
      <c r="G45" s="1409"/>
      <c r="H45" s="1409"/>
      <c r="I45" s="1409"/>
      <c r="J45" s="1409"/>
      <c r="K45" s="1409"/>
      <c r="L45" s="2184"/>
      <c r="M45" s="2185"/>
      <c r="N45" s="2185"/>
      <c r="O45" s="2185"/>
      <c r="P45" s="2185"/>
      <c r="Q45" s="2185"/>
      <c r="R45" s="2185"/>
      <c r="S45" s="2185"/>
      <c r="T45" s="2185"/>
      <c r="U45" s="2186"/>
      <c r="V45" s="67"/>
      <c r="W45" s="66"/>
      <c r="X45" s="1419"/>
      <c r="Y45" s="1420"/>
      <c r="Z45" s="1420"/>
      <c r="AA45" s="1421"/>
      <c r="AB45" s="1126"/>
      <c r="AC45" s="1128"/>
      <c r="AD45" s="1126"/>
      <c r="AE45" s="1128"/>
      <c r="AF45" s="1385"/>
      <c r="AG45" s="1386"/>
      <c r="AH45" s="1386"/>
      <c r="AI45" s="1386"/>
      <c r="AJ45" s="1386"/>
      <c r="AK45" s="1386"/>
      <c r="AL45" s="1386"/>
      <c r="AM45" s="1387"/>
      <c r="AN45" s="1126"/>
      <c r="AO45" s="1127"/>
      <c r="AP45" s="1127"/>
      <c r="AQ45" s="1128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87"/>
      <c r="M46" s="2188"/>
      <c r="N46" s="2188"/>
      <c r="O46" s="2188"/>
      <c r="P46" s="2188"/>
      <c r="Q46" s="2188"/>
      <c r="R46" s="2188"/>
      <c r="S46" s="2188"/>
      <c r="T46" s="2188"/>
      <c r="U46" s="2189"/>
      <c r="V46" s="67"/>
      <c r="W46" s="66"/>
      <c r="X46" s="1422"/>
      <c r="Y46" s="1423"/>
      <c r="Z46" s="1423"/>
      <c r="AA46" s="1424"/>
      <c r="AB46" s="1129"/>
      <c r="AC46" s="1131"/>
      <c r="AD46" s="1129"/>
      <c r="AE46" s="1131"/>
      <c r="AF46" s="1388"/>
      <c r="AG46" s="1389"/>
      <c r="AH46" s="1389"/>
      <c r="AI46" s="1389"/>
      <c r="AJ46" s="1389"/>
      <c r="AK46" s="1389"/>
      <c r="AL46" s="1389"/>
      <c r="AM46" s="1390"/>
      <c r="AN46" s="1129"/>
      <c r="AO46" s="1130"/>
      <c r="AP46" s="1130"/>
      <c r="AQ46" s="1131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48" t="str">
        <f>CONCATENATE("*",INDEX('LŠZ H'!A$2:AM$999,A48,17))</f>
        <v>*</v>
      </c>
      <c r="U48" s="2448"/>
      <c r="V48" s="24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50"/>
      <c r="U49" s="2450"/>
      <c r="V49" s="2451"/>
      <c r="W49" s="66"/>
      <c r="X49" s="2284" t="s">
        <v>746</v>
      </c>
      <c r="Y49" s="2284"/>
      <c r="Z49" s="2284"/>
      <c r="AA49" s="2284"/>
      <c r="AB49" s="2284"/>
      <c r="AC49" s="2284"/>
      <c r="AD49" s="2284"/>
      <c r="AE49" s="2284"/>
      <c r="AF49" s="2284"/>
      <c r="AG49" s="2284"/>
      <c r="AH49" s="2284"/>
      <c r="AI49" s="2284"/>
      <c r="AJ49" s="2284"/>
      <c r="AK49" s="2284"/>
      <c r="AL49" s="2284"/>
      <c r="AM49" s="2284"/>
      <c r="AN49" s="2284"/>
      <c r="AO49" s="2284"/>
      <c r="AP49" s="2284"/>
      <c r="AQ49" s="2284"/>
      <c r="AR49" s="67"/>
    </row>
    <row r="50" spans="1:44" ht="4.5" customHeight="1">
      <c r="A50" s="64"/>
      <c r="T50" s="2450"/>
      <c r="U50" s="2450"/>
      <c r="V50" s="2451"/>
      <c r="W50" s="66"/>
      <c r="X50" s="2284"/>
      <c r="Y50" s="2284"/>
      <c r="Z50" s="2284"/>
      <c r="AA50" s="2284"/>
      <c r="AB50" s="2284"/>
      <c r="AC50" s="2284"/>
      <c r="AD50" s="2284"/>
      <c r="AE50" s="2284"/>
      <c r="AF50" s="2284"/>
      <c r="AG50" s="2284"/>
      <c r="AH50" s="2284"/>
      <c r="AI50" s="2284"/>
      <c r="AJ50" s="2284"/>
      <c r="AK50" s="2284"/>
      <c r="AL50" s="2284"/>
      <c r="AM50" s="2284"/>
      <c r="AN50" s="2284"/>
      <c r="AO50" s="2284"/>
      <c r="AP50" s="2284"/>
      <c r="AQ50" s="2284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84"/>
      <c r="Y51" s="2284"/>
      <c r="Z51" s="2284"/>
      <c r="AA51" s="2284"/>
      <c r="AB51" s="2284"/>
      <c r="AC51" s="2284"/>
      <c r="AD51" s="2284"/>
      <c r="AE51" s="2284"/>
      <c r="AF51" s="2284"/>
      <c r="AG51" s="2284"/>
      <c r="AH51" s="2284"/>
      <c r="AI51" s="2284"/>
      <c r="AJ51" s="2284"/>
      <c r="AK51" s="2284"/>
      <c r="AL51" s="2284"/>
      <c r="AM51" s="2284"/>
      <c r="AN51" s="2284"/>
      <c r="AO51" s="2284"/>
      <c r="AP51" s="2284"/>
      <c r="AQ51" s="2284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84"/>
      <c r="Y52" s="2284"/>
      <c r="Z52" s="2284"/>
      <c r="AA52" s="2284"/>
      <c r="AB52" s="2284"/>
      <c r="AC52" s="2284"/>
      <c r="AD52" s="2284"/>
      <c r="AE52" s="2284"/>
      <c r="AF52" s="2284"/>
      <c r="AG52" s="2284"/>
      <c r="AH52" s="2284"/>
      <c r="AI52" s="2284"/>
      <c r="AJ52" s="2284"/>
      <c r="AK52" s="2284"/>
      <c r="AL52" s="2284"/>
      <c r="AM52" s="2284"/>
      <c r="AN52" s="2284"/>
      <c r="AO52" s="2284"/>
      <c r="AP52" s="2284"/>
      <c r="AQ52" s="2284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84"/>
      <c r="Y53" s="2284"/>
      <c r="Z53" s="2284"/>
      <c r="AA53" s="2284"/>
      <c r="AB53" s="2284"/>
      <c r="AC53" s="2284"/>
      <c r="AD53" s="2284"/>
      <c r="AE53" s="2284"/>
      <c r="AF53" s="2284"/>
      <c r="AG53" s="2284"/>
      <c r="AH53" s="2284"/>
      <c r="AI53" s="2284"/>
      <c r="AJ53" s="2284"/>
      <c r="AK53" s="2284"/>
      <c r="AL53" s="2284"/>
      <c r="AM53" s="2284"/>
      <c r="AN53" s="2284"/>
      <c r="AO53" s="2284"/>
      <c r="AP53" s="2284"/>
      <c r="AQ53" s="2284"/>
      <c r="AR53" s="67"/>
    </row>
    <row r="54" spans="1:44" ht="4.5" customHeight="1">
      <c r="A54" s="64"/>
      <c r="B54" s="2649" t="s">
        <v>1383</v>
      </c>
      <c r="C54" s="1582"/>
      <c r="D54" s="1582"/>
      <c r="E54" s="1582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  <c r="S54" s="1582"/>
      <c r="T54" s="1582"/>
      <c r="U54" s="1582"/>
      <c r="V54" s="65"/>
      <c r="W54" s="66"/>
      <c r="X54" s="2284"/>
      <c r="Y54" s="2284"/>
      <c r="Z54" s="2284"/>
      <c r="AA54" s="2284"/>
      <c r="AB54" s="2284"/>
      <c r="AC54" s="2284"/>
      <c r="AD54" s="2284"/>
      <c r="AE54" s="2284"/>
      <c r="AF54" s="2284"/>
      <c r="AG54" s="2284"/>
      <c r="AH54" s="2284"/>
      <c r="AI54" s="2284"/>
      <c r="AJ54" s="2284"/>
      <c r="AK54" s="2284"/>
      <c r="AL54" s="2284"/>
      <c r="AM54" s="2284"/>
      <c r="AN54" s="2284"/>
      <c r="AO54" s="2284"/>
      <c r="AP54" s="2284"/>
      <c r="AQ54" s="2284"/>
      <c r="AR54" s="67"/>
    </row>
    <row r="55" spans="1:44" ht="4.5" customHeight="1">
      <c r="A55" s="64"/>
      <c r="B55" s="1582"/>
      <c r="C55" s="1582"/>
      <c r="D55" s="1582"/>
      <c r="E55" s="1582"/>
      <c r="F55" s="1582"/>
      <c r="G55" s="1582"/>
      <c r="H55" s="1582"/>
      <c r="I55" s="1582"/>
      <c r="J55" s="1582"/>
      <c r="K55" s="1582"/>
      <c r="L55" s="1582"/>
      <c r="M55" s="1582"/>
      <c r="N55" s="1582"/>
      <c r="O55" s="1582"/>
      <c r="P55" s="1582"/>
      <c r="Q55" s="1582"/>
      <c r="R55" s="1582"/>
      <c r="S55" s="1582"/>
      <c r="T55" s="1582"/>
      <c r="U55" s="1582"/>
      <c r="V55" s="65"/>
      <c r="W55" s="66"/>
      <c r="X55" s="2284"/>
      <c r="Y55" s="2284"/>
      <c r="Z55" s="2284"/>
      <c r="AA55" s="2284"/>
      <c r="AB55" s="2284"/>
      <c r="AC55" s="2284"/>
      <c r="AD55" s="2284"/>
      <c r="AE55" s="2284"/>
      <c r="AF55" s="2284"/>
      <c r="AG55" s="2284"/>
      <c r="AH55" s="2284"/>
      <c r="AI55" s="2284"/>
      <c r="AJ55" s="2284"/>
      <c r="AK55" s="2284"/>
      <c r="AL55" s="2284"/>
      <c r="AM55" s="2284"/>
      <c r="AN55" s="2284"/>
      <c r="AO55" s="2284"/>
      <c r="AP55" s="2284"/>
      <c r="AQ55" s="2284"/>
      <c r="AR55" s="67"/>
    </row>
    <row r="56" spans="1:44" ht="4.5" customHeight="1">
      <c r="A56" s="64"/>
      <c r="B56" s="2649" t="s">
        <v>1179</v>
      </c>
      <c r="C56" s="2649"/>
      <c r="D56" s="2649"/>
      <c r="E56" s="2649"/>
      <c r="F56" s="2649"/>
      <c r="G56" s="2649"/>
      <c r="H56" s="2649"/>
      <c r="I56" s="2649"/>
      <c r="J56" s="2649"/>
      <c r="K56" s="2649"/>
      <c r="L56" s="2649"/>
      <c r="M56" s="2649"/>
      <c r="N56" s="2649"/>
      <c r="O56" s="2649"/>
      <c r="P56" s="2649"/>
      <c r="Q56" s="2649"/>
      <c r="R56" s="2649"/>
      <c r="S56" s="2649"/>
      <c r="T56" s="2649"/>
      <c r="U56" s="2649"/>
      <c r="V56" s="65"/>
      <c r="W56" s="66"/>
      <c r="X56" s="2284"/>
      <c r="Y56" s="2284"/>
      <c r="Z56" s="2284"/>
      <c r="AA56" s="2284"/>
      <c r="AB56" s="2284"/>
      <c r="AC56" s="2284"/>
      <c r="AD56" s="2284"/>
      <c r="AE56" s="2284"/>
      <c r="AF56" s="2284"/>
      <c r="AG56" s="2284"/>
      <c r="AH56" s="2284"/>
      <c r="AI56" s="2284"/>
      <c r="AJ56" s="2284"/>
      <c r="AK56" s="2284"/>
      <c r="AL56" s="2284"/>
      <c r="AM56" s="2284"/>
      <c r="AN56" s="2284"/>
      <c r="AO56" s="2284"/>
      <c r="AP56" s="2284"/>
      <c r="AQ56" s="2284"/>
      <c r="AR56" s="67"/>
    </row>
    <row r="57" spans="1:44" ht="4.5" customHeight="1">
      <c r="A57" s="64"/>
      <c r="B57" s="2649"/>
      <c r="C57" s="2649"/>
      <c r="D57" s="2649"/>
      <c r="E57" s="2649"/>
      <c r="F57" s="2649"/>
      <c r="G57" s="2649"/>
      <c r="H57" s="2649"/>
      <c r="I57" s="2649"/>
      <c r="J57" s="2649"/>
      <c r="K57" s="2649"/>
      <c r="L57" s="2649"/>
      <c r="M57" s="2649"/>
      <c r="N57" s="2649"/>
      <c r="O57" s="2649"/>
      <c r="P57" s="2649"/>
      <c r="Q57" s="2649"/>
      <c r="R57" s="2649"/>
      <c r="S57" s="2649"/>
      <c r="T57" s="2649"/>
      <c r="U57" s="264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90" t="s">
        <v>283</v>
      </c>
      <c r="C58" s="2690"/>
      <c r="D58" s="2690"/>
      <c r="E58" s="2690"/>
      <c r="F58" s="2690"/>
      <c r="G58" s="2690"/>
      <c r="H58" s="2690"/>
      <c r="I58" s="2690"/>
      <c r="J58" s="2690"/>
      <c r="K58" s="2690"/>
      <c r="L58" s="2690"/>
      <c r="M58" s="2690"/>
      <c r="N58" s="2690"/>
      <c r="O58" s="2690"/>
      <c r="P58" s="2690"/>
      <c r="Q58" s="2690"/>
      <c r="R58" s="2690"/>
      <c r="S58" s="2690"/>
      <c r="T58" s="2690"/>
      <c r="U58" s="2690"/>
      <c r="V58" s="65"/>
      <c r="W58" s="66"/>
      <c r="X58" s="1409" t="s">
        <v>680</v>
      </c>
      <c r="Y58" s="1409"/>
      <c r="Z58" s="1409"/>
      <c r="AA58" s="1409"/>
      <c r="AB58" s="1409"/>
      <c r="AC58" s="1409"/>
      <c r="AD58" s="1409"/>
      <c r="AE58" s="1409"/>
      <c r="AF58" s="1409"/>
      <c r="AG58" s="1409"/>
      <c r="AH58" s="1481"/>
      <c r="AI58" s="2640" t="str">
        <f>I70</f>
        <v>OM-H428</v>
      </c>
      <c r="AJ58" s="2641"/>
      <c r="AK58" s="2641"/>
      <c r="AL58" s="2641"/>
      <c r="AM58" s="2641"/>
      <c r="AN58" s="2641"/>
      <c r="AO58" s="2641"/>
      <c r="AP58" s="2641"/>
      <c r="AQ58" s="2642"/>
      <c r="AR58" s="67"/>
    </row>
    <row r="59" spans="1:44" ht="4.5" customHeight="1">
      <c r="A59" s="64"/>
      <c r="B59" s="2690"/>
      <c r="C59" s="2690"/>
      <c r="D59" s="2690"/>
      <c r="E59" s="2690"/>
      <c r="F59" s="2690"/>
      <c r="G59" s="2690"/>
      <c r="H59" s="2690"/>
      <c r="I59" s="2690"/>
      <c r="J59" s="2690"/>
      <c r="K59" s="2690"/>
      <c r="L59" s="2690"/>
      <c r="M59" s="2690"/>
      <c r="N59" s="2690"/>
      <c r="O59" s="2690"/>
      <c r="P59" s="2690"/>
      <c r="Q59" s="2690"/>
      <c r="R59" s="2690"/>
      <c r="S59" s="2690"/>
      <c r="T59" s="2690"/>
      <c r="U59" s="2690"/>
      <c r="V59" s="65"/>
      <c r="W59" s="66"/>
      <c r="X59" s="1409"/>
      <c r="Y59" s="1409"/>
      <c r="Z59" s="1409"/>
      <c r="AA59" s="1409"/>
      <c r="AB59" s="1409"/>
      <c r="AC59" s="1409"/>
      <c r="AD59" s="1409"/>
      <c r="AE59" s="1409"/>
      <c r="AF59" s="1409"/>
      <c r="AG59" s="1409"/>
      <c r="AH59" s="1481"/>
      <c r="AI59" s="2643"/>
      <c r="AJ59" s="2644"/>
      <c r="AK59" s="2644"/>
      <c r="AL59" s="2644"/>
      <c r="AM59" s="2644"/>
      <c r="AN59" s="2644"/>
      <c r="AO59" s="2644"/>
      <c r="AP59" s="2644"/>
      <c r="AQ59" s="2645"/>
      <c r="AR59" s="67"/>
    </row>
    <row r="60" spans="1:44" ht="4.5" customHeight="1">
      <c r="A60" s="64"/>
      <c r="B60" s="2690" t="s">
        <v>408</v>
      </c>
      <c r="C60" s="2690"/>
      <c r="D60" s="2690"/>
      <c r="E60" s="2690"/>
      <c r="F60" s="2690"/>
      <c r="G60" s="2690"/>
      <c r="H60" s="2690"/>
      <c r="I60" s="2690"/>
      <c r="J60" s="2690"/>
      <c r="K60" s="2690"/>
      <c r="L60" s="2690"/>
      <c r="M60" s="2690"/>
      <c r="N60" s="2690"/>
      <c r="O60" s="2690"/>
      <c r="P60" s="2690"/>
      <c r="Q60" s="2690"/>
      <c r="R60" s="2690"/>
      <c r="S60" s="2690"/>
      <c r="T60" s="2690"/>
      <c r="U60" s="269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46"/>
      <c r="AJ60" s="2647"/>
      <c r="AK60" s="2647"/>
      <c r="AL60" s="2647"/>
      <c r="AM60" s="2647"/>
      <c r="AN60" s="2647"/>
      <c r="AO60" s="2647"/>
      <c r="AP60" s="2647"/>
      <c r="AQ60" s="2648"/>
      <c r="AR60" s="67"/>
    </row>
    <row r="61" spans="1:44" ht="4.5" customHeight="1">
      <c r="A61" s="64"/>
      <c r="B61" s="2690"/>
      <c r="C61" s="2690"/>
      <c r="D61" s="2690"/>
      <c r="E61" s="2690"/>
      <c r="F61" s="2690"/>
      <c r="G61" s="2690"/>
      <c r="H61" s="2690"/>
      <c r="I61" s="2690"/>
      <c r="J61" s="2690"/>
      <c r="K61" s="2690"/>
      <c r="L61" s="2690"/>
      <c r="M61" s="2690"/>
      <c r="N61" s="2690"/>
      <c r="O61" s="2690"/>
      <c r="P61" s="2690"/>
      <c r="Q61" s="2690"/>
      <c r="R61" s="2690"/>
      <c r="S61" s="2690"/>
      <c r="T61" s="2690"/>
      <c r="U61" s="2690"/>
      <c r="V61" s="65"/>
      <c r="W61" s="66"/>
      <c r="X61" s="2629" t="s">
        <v>1650</v>
      </c>
      <c r="Y61" s="2630"/>
      <c r="Z61" s="2674">
        <f>INDEX('LŠZ H'!A$2:AM$999,A48,14)</f>
        <v>0</v>
      </c>
      <c r="AA61" s="2675"/>
      <c r="AB61" s="2675"/>
      <c r="AC61" s="2675"/>
      <c r="AD61" s="2676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29"/>
      <c r="Y62" s="2630"/>
      <c r="Z62" s="2677"/>
      <c r="AA62" s="2678"/>
      <c r="AB62" s="2678"/>
      <c r="AC62" s="2678"/>
      <c r="AD62" s="2679"/>
      <c r="AE62" s="69"/>
      <c r="AF62" s="69"/>
      <c r="AG62" s="69"/>
      <c r="AH62" s="2665">
        <f>INDEX('LŠZ H'!A$2:AM$999,A48,27)</f>
        <v>0</v>
      </c>
      <c r="AI62" s="2666"/>
      <c r="AJ62" s="2666"/>
      <c r="AK62" s="2666"/>
      <c r="AL62" s="2666"/>
      <c r="AM62" s="2666"/>
      <c r="AN62" s="2666"/>
      <c r="AO62" s="2666"/>
      <c r="AP62" s="2666"/>
      <c r="AQ62" s="2667"/>
      <c r="AR62" s="67"/>
    </row>
    <row r="63" spans="1:44" ht="4.5" customHeight="1">
      <c r="A63" s="66"/>
      <c r="B63" s="1480" t="s">
        <v>1651</v>
      </c>
      <c r="C63" s="1480"/>
      <c r="D63" s="1480"/>
      <c r="E63" s="1480"/>
      <c r="F63" s="1473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Hangglider/MZK/PHG/RWL/</v>
      </c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1474"/>
      <c r="T63" s="1474"/>
      <c r="U63" s="1475"/>
      <c r="V63" s="67"/>
      <c r="W63" s="66"/>
      <c r="X63" s="2629"/>
      <c r="Y63" s="2630"/>
      <c r="Z63" s="2677"/>
      <c r="AA63" s="2678"/>
      <c r="AB63" s="2678"/>
      <c r="AC63" s="2678"/>
      <c r="AD63" s="2679"/>
      <c r="AE63" s="2649" t="s">
        <v>647</v>
      </c>
      <c r="AF63" s="2649"/>
      <c r="AG63" s="2649"/>
      <c r="AH63" s="2668"/>
      <c r="AI63" s="2669"/>
      <c r="AJ63" s="2669"/>
      <c r="AK63" s="2669"/>
      <c r="AL63" s="2669"/>
      <c r="AM63" s="2669"/>
      <c r="AN63" s="2669"/>
      <c r="AO63" s="2669"/>
      <c r="AP63" s="2669"/>
      <c r="AQ63" s="2670"/>
      <c r="AR63" s="67"/>
    </row>
    <row r="64" spans="1:44" ht="4.5" customHeight="1">
      <c r="A64" s="66"/>
      <c r="B64" s="1480"/>
      <c r="C64" s="1480"/>
      <c r="D64" s="1480"/>
      <c r="E64" s="1480"/>
      <c r="F64" s="1476"/>
      <c r="G64" s="1477"/>
      <c r="H64" s="1477"/>
      <c r="I64" s="1477"/>
      <c r="J64" s="1477"/>
      <c r="K64" s="1477"/>
      <c r="L64" s="1477"/>
      <c r="M64" s="1477"/>
      <c r="N64" s="1477"/>
      <c r="O64" s="1477"/>
      <c r="P64" s="1477"/>
      <c r="Q64" s="1477"/>
      <c r="R64" s="1477"/>
      <c r="S64" s="1477"/>
      <c r="T64" s="1477"/>
      <c r="U64" s="1478"/>
      <c r="V64" s="67"/>
      <c r="W64" s="66"/>
      <c r="X64" s="2629"/>
      <c r="Y64" s="2630"/>
      <c r="Z64" s="2680"/>
      <c r="AA64" s="2681"/>
      <c r="AB64" s="2681"/>
      <c r="AC64" s="2681"/>
      <c r="AD64" s="2682"/>
      <c r="AE64" s="2649"/>
      <c r="AF64" s="2649"/>
      <c r="AG64" s="2649"/>
      <c r="AH64" s="2671"/>
      <c r="AI64" s="2672"/>
      <c r="AJ64" s="2672"/>
      <c r="AK64" s="2672"/>
      <c r="AL64" s="2672"/>
      <c r="AM64" s="2672"/>
      <c r="AN64" s="2672"/>
      <c r="AO64" s="2672"/>
      <c r="AP64" s="2672"/>
      <c r="AQ64" s="2673"/>
      <c r="AR64" s="67"/>
    </row>
    <row r="65" spans="1:44" ht="4.5" customHeight="1">
      <c r="A65" s="66"/>
      <c r="B65" s="69"/>
      <c r="C65" s="69"/>
      <c r="D65" s="69"/>
      <c r="E65" s="69"/>
      <c r="F65" s="2683" t="str">
        <f>CONCATENATE(INDEX('LŠZ H'!A$2:AP$999,A48,3)," (",INDEX('LŠZ H'!A$2:AP$999,A48,9),")")</f>
        <v xml:space="preserve"> ()</v>
      </c>
      <c r="G65" s="2684"/>
      <c r="H65" s="2684"/>
      <c r="I65" s="2684"/>
      <c r="J65" s="2684"/>
      <c r="K65" s="2684"/>
      <c r="L65" s="2684"/>
      <c r="M65" s="2684"/>
      <c r="N65" s="2684"/>
      <c r="O65" s="2684"/>
      <c r="P65" s="2684"/>
      <c r="Q65" s="2684"/>
      <c r="R65" s="2684"/>
      <c r="S65" s="2684"/>
      <c r="T65" s="2684"/>
      <c r="U65" s="268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09" t="s">
        <v>648</v>
      </c>
      <c r="C66" s="1409"/>
      <c r="D66" s="1409"/>
      <c r="E66" s="1409"/>
      <c r="F66" s="2686"/>
      <c r="G66" s="2684"/>
      <c r="H66" s="2684"/>
      <c r="I66" s="2684"/>
      <c r="J66" s="2684"/>
      <c r="K66" s="2684"/>
      <c r="L66" s="2684"/>
      <c r="M66" s="2684"/>
      <c r="N66" s="2684"/>
      <c r="O66" s="2684"/>
      <c r="P66" s="2684"/>
      <c r="Q66" s="2684"/>
      <c r="R66" s="2684"/>
      <c r="S66" s="2684"/>
      <c r="T66" s="2684"/>
      <c r="U66" s="2685"/>
      <c r="V66" s="67"/>
      <c r="W66" s="66"/>
      <c r="X66" s="1409" t="s">
        <v>1517</v>
      </c>
      <c r="Y66" s="1410"/>
      <c r="Z66" s="1410"/>
      <c r="AA66" s="1410"/>
      <c r="AB66" s="1410"/>
      <c r="AC66" s="1410"/>
      <c r="AD66" s="1410"/>
      <c r="AE66" s="1410"/>
      <c r="AF66" s="1410"/>
      <c r="AG66" s="1410"/>
      <c r="AH66" s="1410"/>
      <c r="AI66" s="1410"/>
      <c r="AJ66" s="1410"/>
      <c r="AK66" s="1410"/>
      <c r="AM66" s="2620">
        <f>INDEX('LŠZ H'!A$2:AM$999,A48,28)</f>
        <v>0</v>
      </c>
      <c r="AN66" s="2621"/>
      <c r="AO66" s="2621"/>
      <c r="AP66" s="2621"/>
      <c r="AQ66" s="2622"/>
      <c r="AR66" s="67"/>
    </row>
    <row r="67" spans="1:44" ht="4.5" customHeight="1">
      <c r="A67" s="66"/>
      <c r="B67" s="1409"/>
      <c r="C67" s="1409"/>
      <c r="D67" s="1409"/>
      <c r="E67" s="1409"/>
      <c r="F67" s="2686"/>
      <c r="G67" s="2684"/>
      <c r="H67" s="2684"/>
      <c r="I67" s="2684"/>
      <c r="J67" s="2684"/>
      <c r="K67" s="2684"/>
      <c r="L67" s="2684"/>
      <c r="M67" s="2684"/>
      <c r="N67" s="2684"/>
      <c r="O67" s="2684"/>
      <c r="P67" s="2684"/>
      <c r="Q67" s="2684"/>
      <c r="R67" s="2684"/>
      <c r="S67" s="2684"/>
      <c r="T67" s="2684"/>
      <c r="U67" s="2685"/>
      <c r="V67" s="67"/>
      <c r="W67" s="66"/>
      <c r="X67" s="1410"/>
      <c r="Y67" s="1410"/>
      <c r="Z67" s="1410"/>
      <c r="AA67" s="1410"/>
      <c r="AB67" s="1410"/>
      <c r="AC67" s="1410"/>
      <c r="AD67" s="1410"/>
      <c r="AE67" s="1410"/>
      <c r="AF67" s="1410"/>
      <c r="AG67" s="1410"/>
      <c r="AH67" s="1410"/>
      <c r="AI67" s="1410"/>
      <c r="AJ67" s="1410"/>
      <c r="AK67" s="1410"/>
      <c r="AL67" s="74"/>
      <c r="AM67" s="2623"/>
      <c r="AN67" s="2624"/>
      <c r="AO67" s="2624"/>
      <c r="AP67" s="2624"/>
      <c r="AQ67" s="2625"/>
      <c r="AR67" s="67"/>
    </row>
    <row r="68" spans="1:44" ht="4.5" customHeight="1">
      <c r="A68" s="66"/>
      <c r="B68" s="69"/>
      <c r="C68" s="69"/>
      <c r="D68" s="69"/>
      <c r="E68" s="69"/>
      <c r="F68" s="2687"/>
      <c r="G68" s="2688"/>
      <c r="H68" s="2688"/>
      <c r="I68" s="2688"/>
      <c r="J68" s="2688"/>
      <c r="K68" s="2688"/>
      <c r="L68" s="2688"/>
      <c r="M68" s="2688"/>
      <c r="N68" s="2688"/>
      <c r="O68" s="2688"/>
      <c r="P68" s="2688"/>
      <c r="Q68" s="2688"/>
      <c r="R68" s="2688"/>
      <c r="S68" s="2688"/>
      <c r="T68" s="2688"/>
      <c r="U68" s="268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23"/>
      <c r="AN68" s="2624"/>
      <c r="AO68" s="2624"/>
      <c r="AP68" s="2624"/>
      <c r="AQ68" s="2625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09" t="s">
        <v>786</v>
      </c>
      <c r="Y69" s="1409"/>
      <c r="Z69" s="1409"/>
      <c r="AA69" s="1409"/>
      <c r="AB69" s="1409"/>
      <c r="AC69" s="1409"/>
      <c r="AD69" s="1409"/>
      <c r="AE69" s="1409"/>
      <c r="AF69" s="2659" t="str">
        <f>IF(INDEX('LŠZ H'!A$2:AM1046,A48,2)="ZK",(CONCATENATE("O-HG / ",INDEX('LŠZ H'!A$2:AM1046,A48,38)," place")),(CONCATENATE("RWL ",INDEX('LŠZ H'!A$2:AM1046,A48,38),)))</f>
        <v xml:space="preserve">RWL </v>
      </c>
      <c r="AG69" s="2660"/>
      <c r="AH69" s="2660"/>
      <c r="AI69" s="2660"/>
      <c r="AJ69" s="2660"/>
      <c r="AK69" s="2661"/>
      <c r="AL69" s="75"/>
      <c r="AM69" s="2623"/>
      <c r="AN69" s="2624"/>
      <c r="AO69" s="2624"/>
      <c r="AP69" s="2624"/>
      <c r="AQ69" s="2625"/>
      <c r="AR69" s="67"/>
    </row>
    <row r="70" spans="1:44" ht="4.5" customHeight="1">
      <c r="A70" s="66"/>
      <c r="B70" s="1409" t="s">
        <v>1413</v>
      </c>
      <c r="C70" s="1409"/>
      <c r="D70" s="1409"/>
      <c r="E70" s="1409"/>
      <c r="F70" s="1409"/>
      <c r="G70" s="1409"/>
      <c r="H70" s="1409"/>
      <c r="I70" s="2640" t="str">
        <f>INDEX('LŠZ H'!A$2:AP$999,A48,5)</f>
        <v>OM-H428</v>
      </c>
      <c r="J70" s="2691"/>
      <c r="K70" s="2691"/>
      <c r="L70" s="2691"/>
      <c r="M70" s="2691"/>
      <c r="N70" s="2691"/>
      <c r="O70" s="2691"/>
      <c r="P70" s="2691"/>
      <c r="Q70" s="2691"/>
      <c r="R70" s="2691"/>
      <c r="S70" s="2691"/>
      <c r="T70" s="2691"/>
      <c r="U70" s="2692"/>
      <c r="V70" s="67"/>
      <c r="W70" s="66"/>
      <c r="X70" s="1409"/>
      <c r="Y70" s="1409"/>
      <c r="Z70" s="1409"/>
      <c r="AA70" s="1409"/>
      <c r="AB70" s="1409"/>
      <c r="AC70" s="1409"/>
      <c r="AD70" s="1409"/>
      <c r="AE70" s="1409"/>
      <c r="AF70" s="2662"/>
      <c r="AG70" s="2663"/>
      <c r="AH70" s="2663"/>
      <c r="AI70" s="2663"/>
      <c r="AJ70" s="2663"/>
      <c r="AK70" s="2664"/>
      <c r="AL70" s="75"/>
      <c r="AM70" s="2626"/>
      <c r="AN70" s="2627"/>
      <c r="AO70" s="2627"/>
      <c r="AP70" s="2627"/>
      <c r="AQ70" s="2628"/>
      <c r="AR70" s="67"/>
    </row>
    <row r="71" spans="1:44" ht="4.5" customHeight="1">
      <c r="A71" s="66"/>
      <c r="B71" s="1409"/>
      <c r="C71" s="1409"/>
      <c r="D71" s="1409"/>
      <c r="E71" s="1409"/>
      <c r="F71" s="1409"/>
      <c r="G71" s="1409"/>
      <c r="H71" s="1409"/>
      <c r="I71" s="2693"/>
      <c r="J71" s="2694"/>
      <c r="K71" s="2694"/>
      <c r="L71" s="2694"/>
      <c r="M71" s="2694"/>
      <c r="N71" s="2694"/>
      <c r="O71" s="2694"/>
      <c r="P71" s="2694"/>
      <c r="Q71" s="2694"/>
      <c r="R71" s="2694"/>
      <c r="S71" s="2694"/>
      <c r="T71" s="2694"/>
      <c r="U71" s="269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09" t="s">
        <v>1414</v>
      </c>
      <c r="C72" s="1409"/>
      <c r="D72" s="1409"/>
      <c r="E72" s="1409"/>
      <c r="F72" s="1409"/>
      <c r="G72" s="1409"/>
      <c r="H72" s="1409"/>
      <c r="I72" s="2693"/>
      <c r="J72" s="2694"/>
      <c r="K72" s="2694"/>
      <c r="L72" s="2694"/>
      <c r="M72" s="2694"/>
      <c r="N72" s="2694"/>
      <c r="O72" s="2694"/>
      <c r="P72" s="2694"/>
      <c r="Q72" s="2694"/>
      <c r="R72" s="2694"/>
      <c r="S72" s="2694"/>
      <c r="T72" s="2694"/>
      <c r="U72" s="2695"/>
      <c r="V72" s="67"/>
      <c r="W72" s="66"/>
      <c r="X72" s="2650" t="s">
        <v>140</v>
      </c>
      <c r="Y72" s="2651"/>
      <c r="Z72" s="2651"/>
      <c r="AA72" s="2651"/>
      <c r="AB72" s="2651"/>
      <c r="AC72" s="2651"/>
      <c r="AD72" s="2651"/>
      <c r="AE72" s="2651"/>
      <c r="AF72" s="2651"/>
      <c r="AG72" s="2651"/>
      <c r="AH72" s="2651"/>
      <c r="AI72" s="2651"/>
      <c r="AJ72" s="2651"/>
      <c r="AK72" s="2651"/>
      <c r="AL72" s="2651"/>
      <c r="AM72" s="2651"/>
      <c r="AN72" s="2651"/>
      <c r="AO72" s="2651"/>
      <c r="AP72" s="2651"/>
      <c r="AQ72" s="2652"/>
      <c r="AR72" s="67"/>
    </row>
    <row r="73" spans="1:44" ht="4.5" customHeight="1">
      <c r="A73" s="66"/>
      <c r="B73" s="1409"/>
      <c r="C73" s="1409"/>
      <c r="D73" s="1409"/>
      <c r="E73" s="1409"/>
      <c r="F73" s="1409"/>
      <c r="G73" s="1409"/>
      <c r="H73" s="1409"/>
      <c r="I73" s="2696"/>
      <c r="J73" s="2697"/>
      <c r="K73" s="2697"/>
      <c r="L73" s="2697"/>
      <c r="M73" s="2697"/>
      <c r="N73" s="2697"/>
      <c r="O73" s="2697"/>
      <c r="P73" s="2697"/>
      <c r="Q73" s="2697"/>
      <c r="R73" s="2697"/>
      <c r="S73" s="2697"/>
      <c r="T73" s="2697"/>
      <c r="U73" s="2698"/>
      <c r="V73" s="67"/>
      <c r="W73" s="66"/>
      <c r="X73" s="2653"/>
      <c r="Y73" s="2654"/>
      <c r="Z73" s="2654"/>
      <c r="AA73" s="2654"/>
      <c r="AB73" s="2654"/>
      <c r="AC73" s="2654"/>
      <c r="AD73" s="2654"/>
      <c r="AE73" s="2654"/>
      <c r="AF73" s="2654"/>
      <c r="AG73" s="2654"/>
      <c r="AH73" s="2654"/>
      <c r="AI73" s="2654"/>
      <c r="AJ73" s="2654"/>
      <c r="AK73" s="2654"/>
      <c r="AL73" s="2654"/>
      <c r="AM73" s="2654"/>
      <c r="AN73" s="2654"/>
      <c r="AO73" s="2654"/>
      <c r="AP73" s="2654"/>
      <c r="AQ73" s="2655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53"/>
      <c r="Y74" s="2654"/>
      <c r="Z74" s="2654"/>
      <c r="AA74" s="2654"/>
      <c r="AB74" s="2654"/>
      <c r="AC74" s="2654"/>
      <c r="AD74" s="2654"/>
      <c r="AE74" s="2654"/>
      <c r="AF74" s="2654"/>
      <c r="AG74" s="2654"/>
      <c r="AH74" s="2654"/>
      <c r="AI74" s="2654"/>
      <c r="AJ74" s="2654"/>
      <c r="AK74" s="2654"/>
      <c r="AL74" s="2654"/>
      <c r="AM74" s="2654"/>
      <c r="AN74" s="2654"/>
      <c r="AO74" s="2654"/>
      <c r="AP74" s="2654"/>
      <c r="AQ74" s="2655"/>
      <c r="AR74" s="67"/>
    </row>
    <row r="75" spans="1:44" ht="4.5" customHeight="1">
      <c r="A75" s="66"/>
      <c r="B75" s="1409" t="s">
        <v>1624</v>
      </c>
      <c r="C75" s="1409"/>
      <c r="D75" s="1409"/>
      <c r="E75" s="1409"/>
      <c r="F75" s="1409"/>
      <c r="G75" s="1409"/>
      <c r="H75" s="1409"/>
      <c r="I75" s="2699" t="str">
        <f>CONCATENATE(INDEX('LŠZ H'!A$2:AM$999,A48,11),"",INDEX('LŠZ H'!A$2:AM$999,A48,24),", ",INDEX('LŠZ H'!A$2:AM$999,A48,25),"",INDEX('LŠZ H'!A$2:AM$999,A48,12))</f>
        <v xml:space="preserve">, </v>
      </c>
      <c r="J75" s="2700"/>
      <c r="K75" s="2700"/>
      <c r="L75" s="2700"/>
      <c r="M75" s="2700"/>
      <c r="N75" s="2700"/>
      <c r="O75" s="2700"/>
      <c r="P75" s="2700"/>
      <c r="Q75" s="2700"/>
      <c r="R75" s="2700"/>
      <c r="S75" s="2700"/>
      <c r="T75" s="2700"/>
      <c r="U75" s="2701"/>
      <c r="V75" s="67"/>
      <c r="W75" s="66"/>
      <c r="X75" s="2653"/>
      <c r="Y75" s="2654"/>
      <c r="Z75" s="2654"/>
      <c r="AA75" s="2654"/>
      <c r="AB75" s="2654"/>
      <c r="AC75" s="2654"/>
      <c r="AD75" s="2654"/>
      <c r="AE75" s="2654"/>
      <c r="AF75" s="2654"/>
      <c r="AG75" s="2654"/>
      <c r="AH75" s="2654"/>
      <c r="AI75" s="2654"/>
      <c r="AJ75" s="2654"/>
      <c r="AK75" s="2654"/>
      <c r="AL75" s="2654"/>
      <c r="AM75" s="2654"/>
      <c r="AN75" s="2654"/>
      <c r="AO75" s="2654"/>
      <c r="AP75" s="2654"/>
      <c r="AQ75" s="2655"/>
      <c r="AR75" s="67"/>
    </row>
    <row r="76" spans="1:44" ht="4.5" customHeight="1">
      <c r="A76" s="66"/>
      <c r="B76" s="1409"/>
      <c r="C76" s="1409"/>
      <c r="D76" s="1409"/>
      <c r="E76" s="1409"/>
      <c r="F76" s="1409"/>
      <c r="G76" s="1409"/>
      <c r="H76" s="1409"/>
      <c r="I76" s="2702"/>
      <c r="J76" s="2649"/>
      <c r="K76" s="2649"/>
      <c r="L76" s="2649"/>
      <c r="M76" s="2649"/>
      <c r="N76" s="2649"/>
      <c r="O76" s="2649"/>
      <c r="P76" s="2649"/>
      <c r="Q76" s="2649"/>
      <c r="R76" s="2649"/>
      <c r="S76" s="2649"/>
      <c r="T76" s="2649"/>
      <c r="U76" s="2703"/>
      <c r="V76" s="67"/>
      <c r="W76" s="66"/>
      <c r="X76" s="2653"/>
      <c r="Y76" s="2654"/>
      <c r="Z76" s="2654"/>
      <c r="AA76" s="2654"/>
      <c r="AB76" s="2654"/>
      <c r="AC76" s="2654"/>
      <c r="AD76" s="2654"/>
      <c r="AE76" s="2654"/>
      <c r="AF76" s="2654"/>
      <c r="AG76" s="2654"/>
      <c r="AH76" s="2654"/>
      <c r="AI76" s="2654"/>
      <c r="AJ76" s="2654"/>
      <c r="AK76" s="2654"/>
      <c r="AL76" s="2654"/>
      <c r="AM76" s="2654"/>
      <c r="AN76" s="2654"/>
      <c r="AO76" s="2654"/>
      <c r="AP76" s="2654"/>
      <c r="AQ76" s="2655"/>
      <c r="AR76" s="67"/>
    </row>
    <row r="77" spans="1:44" ht="4.5" customHeight="1">
      <c r="A77" s="66"/>
      <c r="B77" s="1409" t="s">
        <v>1625</v>
      </c>
      <c r="C77" s="1409"/>
      <c r="D77" s="1409"/>
      <c r="E77" s="1409"/>
      <c r="F77" s="1409"/>
      <c r="G77" s="1409"/>
      <c r="H77" s="1409"/>
      <c r="I77" s="2702"/>
      <c r="J77" s="2649"/>
      <c r="K77" s="2649"/>
      <c r="L77" s="2649"/>
      <c r="M77" s="2649"/>
      <c r="N77" s="2649"/>
      <c r="O77" s="2649"/>
      <c r="P77" s="2649"/>
      <c r="Q77" s="2649"/>
      <c r="R77" s="2649"/>
      <c r="S77" s="2649"/>
      <c r="T77" s="2649"/>
      <c r="U77" s="2703"/>
      <c r="V77" s="67"/>
      <c r="W77" s="66"/>
      <c r="X77" s="2656"/>
      <c r="Y77" s="2657"/>
      <c r="Z77" s="2657"/>
      <c r="AA77" s="2657"/>
      <c r="AB77" s="2657"/>
      <c r="AC77" s="2657"/>
      <c r="AD77" s="2657"/>
      <c r="AE77" s="2657"/>
      <c r="AF77" s="2657"/>
      <c r="AG77" s="2657"/>
      <c r="AH77" s="2657"/>
      <c r="AI77" s="2657"/>
      <c r="AJ77" s="2657"/>
      <c r="AK77" s="2657"/>
      <c r="AL77" s="2657"/>
      <c r="AM77" s="2657"/>
      <c r="AN77" s="2657"/>
      <c r="AO77" s="2657"/>
      <c r="AP77" s="2657"/>
      <c r="AQ77" s="2658"/>
      <c r="AR77" s="67"/>
    </row>
    <row r="78" spans="1:44" ht="4.5" customHeight="1">
      <c r="A78" s="66"/>
      <c r="B78" s="1409"/>
      <c r="C78" s="1409"/>
      <c r="D78" s="1409"/>
      <c r="E78" s="1409"/>
      <c r="F78" s="1409"/>
      <c r="G78" s="1409"/>
      <c r="H78" s="1409"/>
      <c r="I78" s="2702"/>
      <c r="J78" s="2649"/>
      <c r="K78" s="2649"/>
      <c r="L78" s="2649"/>
      <c r="M78" s="2649"/>
      <c r="N78" s="2649"/>
      <c r="O78" s="2649"/>
      <c r="P78" s="2649"/>
      <c r="Q78" s="2649"/>
      <c r="R78" s="2649"/>
      <c r="S78" s="2649"/>
      <c r="T78" s="2649"/>
      <c r="U78" s="2703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702"/>
      <c r="J79" s="2649"/>
      <c r="K79" s="2649"/>
      <c r="L79" s="2649"/>
      <c r="M79" s="2649"/>
      <c r="N79" s="2649"/>
      <c r="O79" s="2649"/>
      <c r="P79" s="2649"/>
      <c r="Q79" s="2649"/>
      <c r="R79" s="2649"/>
      <c r="S79" s="2649"/>
      <c r="T79" s="2649"/>
      <c r="U79" s="2703"/>
      <c r="V79" s="67"/>
      <c r="W79" s="66"/>
      <c r="X79" s="1123" t="s">
        <v>1626</v>
      </c>
      <c r="Y79" s="1124"/>
      <c r="Z79" s="1124"/>
      <c r="AA79" s="1124"/>
      <c r="AB79" s="1124"/>
      <c r="AC79" s="1124"/>
      <c r="AD79" s="1125"/>
      <c r="AE79" s="1123" t="s">
        <v>1640</v>
      </c>
      <c r="AF79" s="1124"/>
      <c r="AG79" s="1124"/>
      <c r="AH79" s="1125"/>
      <c r="AI79" s="1132" t="s">
        <v>1641</v>
      </c>
      <c r="AJ79" s="1133"/>
      <c r="AK79" s="1133"/>
      <c r="AL79" s="1133"/>
      <c r="AM79" s="1134"/>
      <c r="AN79" s="1132" t="s">
        <v>1642</v>
      </c>
      <c r="AO79" s="1133"/>
      <c r="AP79" s="1133"/>
      <c r="AQ79" s="1134"/>
      <c r="AR79" s="67"/>
    </row>
    <row r="80" spans="1:44" ht="4.5" customHeight="1">
      <c r="A80" s="66"/>
      <c r="B80" s="1409" t="s">
        <v>1627</v>
      </c>
      <c r="C80" s="1409"/>
      <c r="D80" s="1409"/>
      <c r="E80" s="1409"/>
      <c r="F80" s="1409"/>
      <c r="G80" s="1409"/>
      <c r="H80" s="1409"/>
      <c r="I80" s="2702"/>
      <c r="J80" s="2649"/>
      <c r="K80" s="2649"/>
      <c r="L80" s="2649"/>
      <c r="M80" s="2649"/>
      <c r="N80" s="2649"/>
      <c r="O80" s="2649"/>
      <c r="P80" s="2649"/>
      <c r="Q80" s="2649"/>
      <c r="R80" s="2649"/>
      <c r="S80" s="2649"/>
      <c r="T80" s="2649"/>
      <c r="U80" s="2703"/>
      <c r="V80" s="67"/>
      <c r="W80" s="66"/>
      <c r="X80" s="1126"/>
      <c r="Y80" s="1127"/>
      <c r="Z80" s="1127"/>
      <c r="AA80" s="1127"/>
      <c r="AB80" s="1127"/>
      <c r="AC80" s="1127"/>
      <c r="AD80" s="1128"/>
      <c r="AE80" s="1126"/>
      <c r="AF80" s="1127"/>
      <c r="AG80" s="1127"/>
      <c r="AH80" s="1128"/>
      <c r="AI80" s="1135"/>
      <c r="AJ80" s="1136"/>
      <c r="AK80" s="1136"/>
      <c r="AL80" s="1136"/>
      <c r="AM80" s="1137"/>
      <c r="AN80" s="1135"/>
      <c r="AO80" s="1136"/>
      <c r="AP80" s="1136"/>
      <c r="AQ80" s="1137"/>
      <c r="AR80" s="67"/>
    </row>
    <row r="81" spans="1:44" ht="4.5" customHeight="1">
      <c r="A81" s="66"/>
      <c r="B81" s="1409"/>
      <c r="C81" s="1409"/>
      <c r="D81" s="1409"/>
      <c r="E81" s="1409"/>
      <c r="F81" s="1409"/>
      <c r="G81" s="1409"/>
      <c r="H81" s="1409"/>
      <c r="I81" s="2702"/>
      <c r="J81" s="2649"/>
      <c r="K81" s="2649"/>
      <c r="L81" s="2649"/>
      <c r="M81" s="2649"/>
      <c r="N81" s="2649"/>
      <c r="O81" s="2649"/>
      <c r="P81" s="2649"/>
      <c r="Q81" s="2649"/>
      <c r="R81" s="2649"/>
      <c r="S81" s="2649"/>
      <c r="T81" s="2649"/>
      <c r="U81" s="2703"/>
      <c r="V81" s="67"/>
      <c r="W81" s="66"/>
      <c r="X81" s="1129"/>
      <c r="Y81" s="1130"/>
      <c r="Z81" s="1130"/>
      <c r="AA81" s="1130"/>
      <c r="AB81" s="1130"/>
      <c r="AC81" s="1130"/>
      <c r="AD81" s="1131"/>
      <c r="AE81" s="1129"/>
      <c r="AF81" s="1130"/>
      <c r="AG81" s="1130"/>
      <c r="AH81" s="1131"/>
      <c r="AI81" s="1138"/>
      <c r="AJ81" s="1139"/>
      <c r="AK81" s="1139"/>
      <c r="AL81" s="1139"/>
      <c r="AM81" s="1140"/>
      <c r="AN81" s="1138"/>
      <c r="AO81" s="1139"/>
      <c r="AP81" s="1139"/>
      <c r="AQ81" s="1140"/>
      <c r="AR81" s="67"/>
    </row>
    <row r="82" spans="1:44" ht="4.5" customHeight="1">
      <c r="A82" s="66"/>
      <c r="B82" s="1409" t="s">
        <v>1628</v>
      </c>
      <c r="C82" s="1409"/>
      <c r="D82" s="1409"/>
      <c r="E82" s="1409"/>
      <c r="F82" s="1409"/>
      <c r="G82" s="1409"/>
      <c r="H82" s="1409"/>
      <c r="I82" s="2702"/>
      <c r="J82" s="2649"/>
      <c r="K82" s="2649"/>
      <c r="L82" s="2649"/>
      <c r="M82" s="2649"/>
      <c r="N82" s="2649"/>
      <c r="O82" s="2649"/>
      <c r="P82" s="2649"/>
      <c r="Q82" s="2649"/>
      <c r="R82" s="2649"/>
      <c r="S82" s="2649"/>
      <c r="T82" s="2649"/>
      <c r="U82" s="2703"/>
      <c r="V82" s="67"/>
      <c r="W82" s="66"/>
      <c r="X82" s="1435" t="s">
        <v>459</v>
      </c>
      <c r="Y82" s="1563"/>
      <c r="Z82" s="1563"/>
      <c r="AA82" s="1563"/>
      <c r="AB82" s="1563"/>
      <c r="AC82" s="1563"/>
      <c r="AD82" s="1564"/>
      <c r="AE82" s="2207">
        <f>INDEX('LŠZ H'!A$2:AM$999,A48,29)</f>
        <v>0</v>
      </c>
      <c r="AF82" s="2208"/>
      <c r="AG82" s="2208"/>
      <c r="AH82" s="2209"/>
      <c r="AI82" s="1238">
        <f>INDEX('LŠZ H'!A$2:AM$999,A48,31)</f>
        <v>0</v>
      </c>
      <c r="AJ82" s="2216"/>
      <c r="AK82" s="2216"/>
      <c r="AL82" s="2216"/>
      <c r="AM82" s="2217"/>
      <c r="AN82" s="1238">
        <f>INDEX('LŠZ H'!A$2:AM$999,A48,33)</f>
        <v>0</v>
      </c>
      <c r="AO82" s="2216"/>
      <c r="AP82" s="2216"/>
      <c r="AQ82" s="2217"/>
      <c r="AR82" s="67"/>
    </row>
    <row r="83" spans="1:44" ht="4.5" customHeight="1">
      <c r="A83" s="66"/>
      <c r="B83" s="1409"/>
      <c r="C83" s="1409"/>
      <c r="D83" s="1409"/>
      <c r="E83" s="1409"/>
      <c r="F83" s="1409"/>
      <c r="G83" s="1409"/>
      <c r="H83" s="1409"/>
      <c r="I83" s="2702"/>
      <c r="J83" s="2649"/>
      <c r="K83" s="2649"/>
      <c r="L83" s="2649"/>
      <c r="M83" s="2649"/>
      <c r="N83" s="2649"/>
      <c r="O83" s="2649"/>
      <c r="P83" s="2649"/>
      <c r="Q83" s="2649"/>
      <c r="R83" s="2649"/>
      <c r="S83" s="2649"/>
      <c r="T83" s="2649"/>
      <c r="U83" s="2703"/>
      <c r="V83" s="67"/>
      <c r="W83" s="66"/>
      <c r="X83" s="1565"/>
      <c r="Y83" s="1566"/>
      <c r="Z83" s="1566"/>
      <c r="AA83" s="1566"/>
      <c r="AB83" s="1566"/>
      <c r="AC83" s="1566"/>
      <c r="AD83" s="1567"/>
      <c r="AE83" s="2210"/>
      <c r="AF83" s="2211"/>
      <c r="AG83" s="2211"/>
      <c r="AH83" s="2212"/>
      <c r="AI83" s="2218"/>
      <c r="AJ83" s="2219"/>
      <c r="AK83" s="2219"/>
      <c r="AL83" s="2219"/>
      <c r="AM83" s="2220"/>
      <c r="AN83" s="2218"/>
      <c r="AO83" s="2219"/>
      <c r="AP83" s="2219"/>
      <c r="AQ83" s="2220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704"/>
      <c r="J84" s="2705"/>
      <c r="K84" s="2705"/>
      <c r="L84" s="2705"/>
      <c r="M84" s="2705"/>
      <c r="N84" s="2705"/>
      <c r="O84" s="2705"/>
      <c r="P84" s="2705"/>
      <c r="Q84" s="2705"/>
      <c r="R84" s="2705"/>
      <c r="S84" s="2705"/>
      <c r="T84" s="2705"/>
      <c r="U84" s="2706"/>
      <c r="V84" s="67"/>
      <c r="W84" s="66"/>
      <c r="X84" s="1568"/>
      <c r="Y84" s="1569"/>
      <c r="Z84" s="1569"/>
      <c r="AA84" s="1569"/>
      <c r="AB84" s="1569"/>
      <c r="AC84" s="1569"/>
      <c r="AD84" s="1570"/>
      <c r="AE84" s="2213"/>
      <c r="AF84" s="2214"/>
      <c r="AG84" s="2214"/>
      <c r="AH84" s="2215"/>
      <c r="AI84" s="2221"/>
      <c r="AJ84" s="2222"/>
      <c r="AK84" s="2222"/>
      <c r="AL84" s="2222"/>
      <c r="AM84" s="2223"/>
      <c r="AN84" s="2221"/>
      <c r="AO84" s="2222"/>
      <c r="AP84" s="2222"/>
      <c r="AQ84" s="2223"/>
      <c r="AR84" s="67"/>
    </row>
    <row r="85" spans="1:44" ht="4.5" customHeight="1">
      <c r="A85" s="66"/>
      <c r="B85" s="1409" t="s">
        <v>460</v>
      </c>
      <c r="C85" s="1409"/>
      <c r="D85" s="1409"/>
      <c r="E85" s="1409"/>
      <c r="F85" s="1409"/>
      <c r="G85" s="1409"/>
      <c r="H85" s="1481"/>
      <c r="I85" s="1482">
        <f>INDEX('LŠZ H'!A$2:AM$999,A48,13)</f>
        <v>0</v>
      </c>
      <c r="J85" s="1483"/>
      <c r="K85" s="1483"/>
      <c r="L85" s="1483"/>
      <c r="M85" s="1483"/>
      <c r="N85" s="1483"/>
      <c r="O85" s="1483"/>
      <c r="P85" s="1483"/>
      <c r="Q85" s="1483"/>
      <c r="R85" s="1483"/>
      <c r="S85" s="1483"/>
      <c r="T85" s="1483"/>
      <c r="U85" s="1484"/>
      <c r="V85" s="67"/>
      <c r="W85" s="66"/>
      <c r="X85" s="1074" t="s">
        <v>1522</v>
      </c>
      <c r="Y85" s="1075"/>
      <c r="Z85" s="1075"/>
      <c r="AA85" s="1075"/>
      <c r="AB85" s="1075"/>
      <c r="AC85" s="1075"/>
      <c r="AD85" s="1076"/>
      <c r="AE85" s="1123" t="s">
        <v>1056</v>
      </c>
      <c r="AF85" s="1075"/>
      <c r="AG85" s="1075"/>
      <c r="AH85" s="1076"/>
      <c r="AI85" s="1123" t="s">
        <v>1054</v>
      </c>
      <c r="AJ85" s="1075"/>
      <c r="AK85" s="1075"/>
      <c r="AL85" s="1075"/>
      <c r="AM85" s="1076"/>
      <c r="AN85" s="1123" t="s">
        <v>75</v>
      </c>
      <c r="AO85" s="1075"/>
      <c r="AP85" s="1075"/>
      <c r="AQ85" s="1076"/>
      <c r="AR85" s="67"/>
    </row>
    <row r="86" spans="1:44" ht="4.5" customHeight="1">
      <c r="A86" s="66"/>
      <c r="B86" s="1409"/>
      <c r="C86" s="1409"/>
      <c r="D86" s="1409"/>
      <c r="E86" s="1409"/>
      <c r="F86" s="1409"/>
      <c r="G86" s="1409"/>
      <c r="H86" s="1481"/>
      <c r="I86" s="1485"/>
      <c r="J86" s="1409"/>
      <c r="K86" s="1409"/>
      <c r="L86" s="1409"/>
      <c r="M86" s="1409"/>
      <c r="N86" s="1409"/>
      <c r="O86" s="1409"/>
      <c r="P86" s="1409"/>
      <c r="Q86" s="1409"/>
      <c r="R86" s="1409"/>
      <c r="S86" s="1409"/>
      <c r="T86" s="1409"/>
      <c r="U86" s="1481"/>
      <c r="V86" s="67"/>
      <c r="W86" s="66"/>
      <c r="X86" s="1077"/>
      <c r="Y86" s="1078"/>
      <c r="Z86" s="1078"/>
      <c r="AA86" s="1078"/>
      <c r="AB86" s="1078"/>
      <c r="AC86" s="1078"/>
      <c r="AD86" s="1079"/>
      <c r="AE86" s="1077"/>
      <c r="AF86" s="1078"/>
      <c r="AG86" s="1078"/>
      <c r="AH86" s="1079"/>
      <c r="AI86" s="1077"/>
      <c r="AJ86" s="1078"/>
      <c r="AK86" s="1078"/>
      <c r="AL86" s="1078"/>
      <c r="AM86" s="1079"/>
      <c r="AN86" s="1077"/>
      <c r="AO86" s="1078"/>
      <c r="AP86" s="1078"/>
      <c r="AQ86" s="1079"/>
      <c r="AR86" s="67"/>
    </row>
    <row r="87" spans="1:44" ht="4.5" customHeight="1">
      <c r="A87" s="66"/>
      <c r="B87" s="1409" t="s">
        <v>461</v>
      </c>
      <c r="C87" s="1409"/>
      <c r="D87" s="1409"/>
      <c r="E87" s="1409"/>
      <c r="F87" s="1409"/>
      <c r="G87" s="1409"/>
      <c r="H87" s="1409"/>
      <c r="I87" s="1485"/>
      <c r="J87" s="1409"/>
      <c r="K87" s="1409"/>
      <c r="L87" s="1409"/>
      <c r="M87" s="1409"/>
      <c r="N87" s="1409"/>
      <c r="O87" s="1409"/>
      <c r="P87" s="1409"/>
      <c r="Q87" s="1409"/>
      <c r="R87" s="1409"/>
      <c r="S87" s="1409"/>
      <c r="T87" s="1409"/>
      <c r="U87" s="1481"/>
      <c r="V87" s="67"/>
      <c r="W87" s="66"/>
      <c r="X87" s="1080"/>
      <c r="Y87" s="1081"/>
      <c r="Z87" s="1081"/>
      <c r="AA87" s="1081"/>
      <c r="AB87" s="1081"/>
      <c r="AC87" s="1081"/>
      <c r="AD87" s="1082"/>
      <c r="AE87" s="1080"/>
      <c r="AF87" s="1081"/>
      <c r="AG87" s="1081"/>
      <c r="AH87" s="1082"/>
      <c r="AI87" s="1080"/>
      <c r="AJ87" s="1081"/>
      <c r="AK87" s="1081"/>
      <c r="AL87" s="1081"/>
      <c r="AM87" s="1082"/>
      <c r="AN87" s="1080"/>
      <c r="AO87" s="1081"/>
      <c r="AP87" s="1081"/>
      <c r="AQ87" s="1082"/>
      <c r="AR87" s="67"/>
    </row>
    <row r="88" spans="1:44" ht="4.5" customHeight="1">
      <c r="A88" s="66"/>
      <c r="B88" s="1409"/>
      <c r="C88" s="1409"/>
      <c r="D88" s="1409"/>
      <c r="E88" s="1409"/>
      <c r="F88" s="1409"/>
      <c r="G88" s="1409"/>
      <c r="H88" s="1409"/>
      <c r="I88" s="1486"/>
      <c r="J88" s="1487"/>
      <c r="K88" s="1487"/>
      <c r="L88" s="1487"/>
      <c r="M88" s="1487"/>
      <c r="N88" s="1487"/>
      <c r="O88" s="1487"/>
      <c r="P88" s="1487"/>
      <c r="Q88" s="1487"/>
      <c r="R88" s="1487"/>
      <c r="S88" s="1487"/>
      <c r="T88" s="1487"/>
      <c r="U88" s="1488"/>
      <c r="V88" s="67"/>
      <c r="W88" s="66"/>
      <c r="X88" s="1435" t="s">
        <v>928</v>
      </c>
      <c r="Y88" s="1436"/>
      <c r="Z88" s="1436"/>
      <c r="AA88" s="1436"/>
      <c r="AB88" s="1436"/>
      <c r="AC88" s="1436"/>
      <c r="AD88" s="1437"/>
      <c r="AE88" s="2198">
        <f>INDEX('LŠZ H'!A$2:AM$999,A48,35)</f>
        <v>0</v>
      </c>
      <c r="AF88" s="2199"/>
      <c r="AG88" s="2199"/>
      <c r="AH88" s="2200"/>
      <c r="AI88" s="2198">
        <f>INDEX('LŠZ H'!A$2:AM$999,A48,36)</f>
        <v>0</v>
      </c>
      <c r="AJ88" s="2199"/>
      <c r="AK88" s="2199"/>
      <c r="AL88" s="2199"/>
      <c r="AM88" s="2200"/>
      <c r="AN88" s="2198">
        <f>INDEX('LŠZ H'!A$2:AM$999,A48,37)</f>
        <v>0</v>
      </c>
      <c r="AO88" s="2199"/>
      <c r="AP88" s="2199"/>
      <c r="AQ88" s="2200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38"/>
      <c r="Y89" s="1439"/>
      <c r="Z89" s="1439"/>
      <c r="AA89" s="1439"/>
      <c r="AB89" s="1439"/>
      <c r="AC89" s="1439"/>
      <c r="AD89" s="1440"/>
      <c r="AE89" s="2201"/>
      <c r="AF89" s="2202"/>
      <c r="AG89" s="2202"/>
      <c r="AH89" s="2203"/>
      <c r="AI89" s="2201"/>
      <c r="AJ89" s="2202"/>
      <c r="AK89" s="2202"/>
      <c r="AL89" s="2202"/>
      <c r="AM89" s="2203"/>
      <c r="AN89" s="2201"/>
      <c r="AO89" s="2202"/>
      <c r="AP89" s="2202"/>
      <c r="AQ89" s="2203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82">
        <f ca="1">IF(DAYS360(I85,NOW())&gt;60,NOW(),I85)</f>
        <v>45321.308916666669</v>
      </c>
      <c r="M90" s="2182"/>
      <c r="N90" s="2182"/>
      <c r="O90" s="2182"/>
      <c r="P90" s="2182"/>
      <c r="Q90" s="2182"/>
      <c r="R90" s="2182"/>
      <c r="S90" s="2182"/>
      <c r="T90" s="2182"/>
      <c r="U90" s="2183"/>
      <c r="V90" s="67"/>
      <c r="W90" s="66"/>
      <c r="X90" s="1441"/>
      <c r="Y90" s="1442"/>
      <c r="Z90" s="1442"/>
      <c r="AA90" s="1442"/>
      <c r="AB90" s="1442"/>
      <c r="AC90" s="1442"/>
      <c r="AD90" s="1443"/>
      <c r="AE90" s="2204"/>
      <c r="AF90" s="2205"/>
      <c r="AG90" s="2205"/>
      <c r="AH90" s="2206"/>
      <c r="AI90" s="2204"/>
      <c r="AJ90" s="2205"/>
      <c r="AK90" s="2205"/>
      <c r="AL90" s="2205"/>
      <c r="AM90" s="2206"/>
      <c r="AN90" s="2204"/>
      <c r="AO90" s="2205"/>
      <c r="AP90" s="2205"/>
      <c r="AQ90" s="2206"/>
      <c r="AR90" s="67"/>
    </row>
    <row r="91" spans="1:44" ht="4.5" customHeight="1">
      <c r="A91" s="66"/>
      <c r="B91" s="1409" t="s">
        <v>462</v>
      </c>
      <c r="C91" s="1409"/>
      <c r="D91" s="1409"/>
      <c r="E91" s="1409"/>
      <c r="F91" s="1409"/>
      <c r="G91" s="1409"/>
      <c r="H91" s="1409"/>
      <c r="I91" s="1409"/>
      <c r="J91" s="1409"/>
      <c r="K91" s="1409"/>
      <c r="L91" s="2184"/>
      <c r="M91" s="2185"/>
      <c r="N91" s="2185"/>
      <c r="O91" s="2185"/>
      <c r="P91" s="2185"/>
      <c r="Q91" s="2185"/>
      <c r="R91" s="2185"/>
      <c r="S91" s="2185"/>
      <c r="T91" s="2185"/>
      <c r="U91" s="2186"/>
      <c r="V91" s="67"/>
      <c r="W91" s="66"/>
      <c r="X91" s="1416" t="s">
        <v>463</v>
      </c>
      <c r="Y91" s="1417"/>
      <c r="Z91" s="1417"/>
      <c r="AA91" s="1418"/>
      <c r="AB91" s="1123">
        <f>INDEX('LŠZ H'!A$2:AM$999,A48,18)</f>
        <v>0</v>
      </c>
      <c r="AC91" s="1125"/>
      <c r="AD91" s="1123" t="s">
        <v>464</v>
      </c>
      <c r="AE91" s="1125"/>
      <c r="AF91" s="1382">
        <f>INDEX('LŠZ H'!A$2:AM$999,A48,7)</f>
        <v>0</v>
      </c>
      <c r="AG91" s="1383"/>
      <c r="AH91" s="1383"/>
      <c r="AI91" s="1383"/>
      <c r="AJ91" s="1383"/>
      <c r="AK91" s="1383"/>
      <c r="AL91" s="1383"/>
      <c r="AM91" s="1384"/>
      <c r="AN91" s="1141">
        <f>INDEX('LŠZ H'!A$2:AM$999,A48,15)</f>
        <v>0</v>
      </c>
      <c r="AO91" s="1124"/>
      <c r="AP91" s="1124"/>
      <c r="AQ91" s="1125"/>
      <c r="AR91" s="67"/>
    </row>
    <row r="92" spans="1:44" ht="4.5" customHeight="1">
      <c r="A92" s="66"/>
      <c r="B92" s="1409"/>
      <c r="C92" s="1409"/>
      <c r="D92" s="1409"/>
      <c r="E92" s="1409"/>
      <c r="F92" s="1409"/>
      <c r="G92" s="1409"/>
      <c r="H92" s="1409"/>
      <c r="I92" s="1409"/>
      <c r="J92" s="1409"/>
      <c r="K92" s="1409"/>
      <c r="L92" s="2184"/>
      <c r="M92" s="2185"/>
      <c r="N92" s="2185"/>
      <c r="O92" s="2185"/>
      <c r="P92" s="2185"/>
      <c r="Q92" s="2185"/>
      <c r="R92" s="2185"/>
      <c r="S92" s="2185"/>
      <c r="T92" s="2185"/>
      <c r="U92" s="2186"/>
      <c r="V92" s="67"/>
      <c r="W92" s="66"/>
      <c r="X92" s="1419"/>
      <c r="Y92" s="1420"/>
      <c r="Z92" s="1420"/>
      <c r="AA92" s="1421"/>
      <c r="AB92" s="1126"/>
      <c r="AC92" s="1128"/>
      <c r="AD92" s="1126"/>
      <c r="AE92" s="1128"/>
      <c r="AF92" s="1385"/>
      <c r="AG92" s="1386"/>
      <c r="AH92" s="1386"/>
      <c r="AI92" s="1386"/>
      <c r="AJ92" s="1386"/>
      <c r="AK92" s="1386"/>
      <c r="AL92" s="1386"/>
      <c r="AM92" s="1387"/>
      <c r="AN92" s="1126"/>
      <c r="AO92" s="1127"/>
      <c r="AP92" s="1127"/>
      <c r="AQ92" s="1128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87"/>
      <c r="M93" s="2188"/>
      <c r="N93" s="2188"/>
      <c r="O93" s="2188"/>
      <c r="P93" s="2188"/>
      <c r="Q93" s="2188"/>
      <c r="R93" s="2188"/>
      <c r="S93" s="2188"/>
      <c r="T93" s="2188"/>
      <c r="U93" s="2189"/>
      <c r="V93" s="67"/>
      <c r="W93" s="66"/>
      <c r="X93" s="1422"/>
      <c r="Y93" s="1423"/>
      <c r="Z93" s="1423"/>
      <c r="AA93" s="1424"/>
      <c r="AB93" s="1129"/>
      <c r="AC93" s="1131"/>
      <c r="AD93" s="1129"/>
      <c r="AE93" s="1131"/>
      <c r="AF93" s="1388"/>
      <c r="AG93" s="1389"/>
      <c r="AH93" s="1389"/>
      <c r="AI93" s="1389"/>
      <c r="AJ93" s="1389"/>
      <c r="AK93" s="1389"/>
      <c r="AL93" s="1389"/>
      <c r="AM93" s="1390"/>
      <c r="AN93" s="1129"/>
      <c r="AO93" s="1130"/>
      <c r="AP93" s="1130"/>
      <c r="AQ93" s="1131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48" t="str">
        <f>CONCATENATE("*",INDEX('LŠZ H'!A$2:AM$999,A95,17))</f>
        <v>*</v>
      </c>
      <c r="U95" s="2448"/>
      <c r="V95" s="24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50"/>
      <c r="U96" s="2450"/>
      <c r="V96" s="2451"/>
      <c r="W96" s="66"/>
      <c r="X96" s="2284" t="s">
        <v>746</v>
      </c>
      <c r="Y96" s="2284"/>
      <c r="Z96" s="2284"/>
      <c r="AA96" s="2284"/>
      <c r="AB96" s="2284"/>
      <c r="AC96" s="2284"/>
      <c r="AD96" s="2284"/>
      <c r="AE96" s="2284"/>
      <c r="AF96" s="2284"/>
      <c r="AG96" s="2284"/>
      <c r="AH96" s="2284"/>
      <c r="AI96" s="2284"/>
      <c r="AJ96" s="2284"/>
      <c r="AK96" s="2284"/>
      <c r="AL96" s="2284"/>
      <c r="AM96" s="2284"/>
      <c r="AN96" s="2284"/>
      <c r="AO96" s="2284"/>
      <c r="AP96" s="2284"/>
      <c r="AQ96" s="2284"/>
      <c r="AR96" s="67"/>
    </row>
    <row r="97" spans="1:44" ht="4.5" customHeight="1">
      <c r="A97" s="64"/>
      <c r="T97" s="2450"/>
      <c r="U97" s="2450"/>
      <c r="V97" s="2451"/>
      <c r="W97" s="66"/>
      <c r="X97" s="2284"/>
      <c r="Y97" s="2284"/>
      <c r="Z97" s="2284"/>
      <c r="AA97" s="2284"/>
      <c r="AB97" s="2284"/>
      <c r="AC97" s="2284"/>
      <c r="AD97" s="2284"/>
      <c r="AE97" s="2284"/>
      <c r="AF97" s="2284"/>
      <c r="AG97" s="2284"/>
      <c r="AH97" s="2284"/>
      <c r="AI97" s="2284"/>
      <c r="AJ97" s="2284"/>
      <c r="AK97" s="2284"/>
      <c r="AL97" s="2284"/>
      <c r="AM97" s="2284"/>
      <c r="AN97" s="2284"/>
      <c r="AO97" s="2284"/>
      <c r="AP97" s="2284"/>
      <c r="AQ97" s="2284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84"/>
      <c r="Y98" s="2284"/>
      <c r="Z98" s="2284"/>
      <c r="AA98" s="2284"/>
      <c r="AB98" s="2284"/>
      <c r="AC98" s="2284"/>
      <c r="AD98" s="2284"/>
      <c r="AE98" s="2284"/>
      <c r="AF98" s="2284"/>
      <c r="AG98" s="2284"/>
      <c r="AH98" s="2284"/>
      <c r="AI98" s="2284"/>
      <c r="AJ98" s="2284"/>
      <c r="AK98" s="2284"/>
      <c r="AL98" s="2284"/>
      <c r="AM98" s="2284"/>
      <c r="AN98" s="2284"/>
      <c r="AO98" s="2284"/>
      <c r="AP98" s="2284"/>
      <c r="AQ98" s="2284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84"/>
      <c r="Y99" s="2284"/>
      <c r="Z99" s="2284"/>
      <c r="AA99" s="2284"/>
      <c r="AB99" s="2284"/>
      <c r="AC99" s="2284"/>
      <c r="AD99" s="2284"/>
      <c r="AE99" s="2284"/>
      <c r="AF99" s="2284"/>
      <c r="AG99" s="2284"/>
      <c r="AH99" s="2284"/>
      <c r="AI99" s="2284"/>
      <c r="AJ99" s="2284"/>
      <c r="AK99" s="2284"/>
      <c r="AL99" s="2284"/>
      <c r="AM99" s="2284"/>
      <c r="AN99" s="2284"/>
      <c r="AO99" s="2284"/>
      <c r="AP99" s="2284"/>
      <c r="AQ99" s="2284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84"/>
      <c r="Y100" s="2284"/>
      <c r="Z100" s="2284"/>
      <c r="AA100" s="2284"/>
      <c r="AB100" s="2284"/>
      <c r="AC100" s="2284"/>
      <c r="AD100" s="2284"/>
      <c r="AE100" s="2284"/>
      <c r="AF100" s="2284"/>
      <c r="AG100" s="2284"/>
      <c r="AH100" s="2284"/>
      <c r="AI100" s="2284"/>
      <c r="AJ100" s="2284"/>
      <c r="AK100" s="2284"/>
      <c r="AL100" s="2284"/>
      <c r="AM100" s="2284"/>
      <c r="AN100" s="2284"/>
      <c r="AO100" s="2284"/>
      <c r="AP100" s="2284"/>
      <c r="AQ100" s="2284"/>
      <c r="AR100" s="67"/>
    </row>
    <row r="101" spans="1:44" ht="4.5" customHeight="1">
      <c r="A101" s="64"/>
      <c r="B101" s="2649" t="s">
        <v>1383</v>
      </c>
      <c r="C101" s="1582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  <c r="S101" s="1582"/>
      <c r="T101" s="1582"/>
      <c r="U101" s="1582"/>
      <c r="V101" s="65"/>
      <c r="W101" s="66"/>
      <c r="X101" s="2284"/>
      <c r="Y101" s="2284"/>
      <c r="Z101" s="2284"/>
      <c r="AA101" s="2284"/>
      <c r="AB101" s="2284"/>
      <c r="AC101" s="2284"/>
      <c r="AD101" s="2284"/>
      <c r="AE101" s="2284"/>
      <c r="AF101" s="2284"/>
      <c r="AG101" s="2284"/>
      <c r="AH101" s="2284"/>
      <c r="AI101" s="2284"/>
      <c r="AJ101" s="2284"/>
      <c r="AK101" s="2284"/>
      <c r="AL101" s="2284"/>
      <c r="AM101" s="2284"/>
      <c r="AN101" s="2284"/>
      <c r="AO101" s="2284"/>
      <c r="AP101" s="2284"/>
      <c r="AQ101" s="2284"/>
      <c r="AR101" s="67"/>
    </row>
    <row r="102" spans="1:44" ht="4.5" customHeight="1">
      <c r="A102" s="64"/>
      <c r="B102" s="1582"/>
      <c r="C102" s="1582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  <c r="S102" s="1582"/>
      <c r="T102" s="1582"/>
      <c r="U102" s="1582"/>
      <c r="V102" s="65"/>
      <c r="W102" s="66"/>
      <c r="X102" s="2284"/>
      <c r="Y102" s="2284"/>
      <c r="Z102" s="2284"/>
      <c r="AA102" s="2284"/>
      <c r="AB102" s="2284"/>
      <c r="AC102" s="2284"/>
      <c r="AD102" s="2284"/>
      <c r="AE102" s="2284"/>
      <c r="AF102" s="2284"/>
      <c r="AG102" s="2284"/>
      <c r="AH102" s="2284"/>
      <c r="AI102" s="2284"/>
      <c r="AJ102" s="2284"/>
      <c r="AK102" s="2284"/>
      <c r="AL102" s="2284"/>
      <c r="AM102" s="2284"/>
      <c r="AN102" s="2284"/>
      <c r="AO102" s="2284"/>
      <c r="AP102" s="2284"/>
      <c r="AQ102" s="2284"/>
      <c r="AR102" s="67"/>
    </row>
    <row r="103" spans="1:44" ht="4.5" customHeight="1">
      <c r="A103" s="64"/>
      <c r="B103" s="2649" t="s">
        <v>1179</v>
      </c>
      <c r="C103" s="2649"/>
      <c r="D103" s="2649"/>
      <c r="E103" s="2649"/>
      <c r="F103" s="2649"/>
      <c r="G103" s="2649"/>
      <c r="H103" s="2649"/>
      <c r="I103" s="2649"/>
      <c r="J103" s="2649"/>
      <c r="K103" s="2649"/>
      <c r="L103" s="2649"/>
      <c r="M103" s="2649"/>
      <c r="N103" s="2649"/>
      <c r="O103" s="2649"/>
      <c r="P103" s="2649"/>
      <c r="Q103" s="2649"/>
      <c r="R103" s="2649"/>
      <c r="S103" s="2649"/>
      <c r="T103" s="2649"/>
      <c r="U103" s="2649"/>
      <c r="V103" s="65"/>
      <c r="W103" s="66"/>
      <c r="X103" s="2284"/>
      <c r="Y103" s="2284"/>
      <c r="Z103" s="2284"/>
      <c r="AA103" s="2284"/>
      <c r="AB103" s="2284"/>
      <c r="AC103" s="2284"/>
      <c r="AD103" s="2284"/>
      <c r="AE103" s="2284"/>
      <c r="AF103" s="2284"/>
      <c r="AG103" s="2284"/>
      <c r="AH103" s="2284"/>
      <c r="AI103" s="2284"/>
      <c r="AJ103" s="2284"/>
      <c r="AK103" s="2284"/>
      <c r="AL103" s="2284"/>
      <c r="AM103" s="2284"/>
      <c r="AN103" s="2284"/>
      <c r="AO103" s="2284"/>
      <c r="AP103" s="2284"/>
      <c r="AQ103" s="2284"/>
      <c r="AR103" s="67"/>
    </row>
    <row r="104" spans="1:44" ht="4.5" customHeight="1">
      <c r="A104" s="64"/>
      <c r="B104" s="2649"/>
      <c r="C104" s="2649"/>
      <c r="D104" s="2649"/>
      <c r="E104" s="2649"/>
      <c r="F104" s="2649"/>
      <c r="G104" s="2649"/>
      <c r="H104" s="2649"/>
      <c r="I104" s="2649"/>
      <c r="J104" s="2649"/>
      <c r="K104" s="2649"/>
      <c r="L104" s="2649"/>
      <c r="M104" s="2649"/>
      <c r="N104" s="2649"/>
      <c r="O104" s="2649"/>
      <c r="P104" s="2649"/>
      <c r="Q104" s="2649"/>
      <c r="R104" s="2649"/>
      <c r="S104" s="2649"/>
      <c r="T104" s="2649"/>
      <c r="U104" s="264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90" t="s">
        <v>283</v>
      </c>
      <c r="C105" s="2690"/>
      <c r="D105" s="2690"/>
      <c r="E105" s="2690"/>
      <c r="F105" s="2690"/>
      <c r="G105" s="2690"/>
      <c r="H105" s="2690"/>
      <c r="I105" s="2690"/>
      <c r="J105" s="2690"/>
      <c r="K105" s="2690"/>
      <c r="L105" s="2690"/>
      <c r="M105" s="2690"/>
      <c r="N105" s="2690"/>
      <c r="O105" s="2690"/>
      <c r="P105" s="2690"/>
      <c r="Q105" s="2690"/>
      <c r="R105" s="2690"/>
      <c r="S105" s="2690"/>
      <c r="T105" s="2690"/>
      <c r="U105" s="2690"/>
      <c r="V105" s="65"/>
      <c r="W105" s="66"/>
      <c r="X105" s="1409" t="s">
        <v>680</v>
      </c>
      <c r="Y105" s="1409"/>
      <c r="Z105" s="1409"/>
      <c r="AA105" s="1409"/>
      <c r="AB105" s="1409"/>
      <c r="AC105" s="1409"/>
      <c r="AD105" s="1409"/>
      <c r="AE105" s="1409"/>
      <c r="AF105" s="1409"/>
      <c r="AG105" s="1409"/>
      <c r="AH105" s="1481"/>
      <c r="AI105" s="2640" t="str">
        <f>I117</f>
        <v>OM-H429</v>
      </c>
      <c r="AJ105" s="2641"/>
      <c r="AK105" s="2641"/>
      <c r="AL105" s="2641"/>
      <c r="AM105" s="2641"/>
      <c r="AN105" s="2641"/>
      <c r="AO105" s="2641"/>
      <c r="AP105" s="2641"/>
      <c r="AQ105" s="2642"/>
      <c r="AR105" s="67"/>
    </row>
    <row r="106" spans="1:44" ht="4.5" customHeight="1">
      <c r="A106" s="64"/>
      <c r="B106" s="2690"/>
      <c r="C106" s="2690"/>
      <c r="D106" s="2690"/>
      <c r="E106" s="2690"/>
      <c r="F106" s="2690"/>
      <c r="G106" s="2690"/>
      <c r="H106" s="2690"/>
      <c r="I106" s="2690"/>
      <c r="J106" s="2690"/>
      <c r="K106" s="2690"/>
      <c r="L106" s="2690"/>
      <c r="M106" s="2690"/>
      <c r="N106" s="2690"/>
      <c r="O106" s="2690"/>
      <c r="P106" s="2690"/>
      <c r="Q106" s="2690"/>
      <c r="R106" s="2690"/>
      <c r="S106" s="2690"/>
      <c r="T106" s="2690"/>
      <c r="U106" s="2690"/>
      <c r="V106" s="65"/>
      <c r="W106" s="66"/>
      <c r="X106" s="1409"/>
      <c r="Y106" s="1409"/>
      <c r="Z106" s="1409"/>
      <c r="AA106" s="1409"/>
      <c r="AB106" s="1409"/>
      <c r="AC106" s="1409"/>
      <c r="AD106" s="1409"/>
      <c r="AE106" s="1409"/>
      <c r="AF106" s="1409"/>
      <c r="AG106" s="1409"/>
      <c r="AH106" s="1481"/>
      <c r="AI106" s="2643"/>
      <c r="AJ106" s="2644"/>
      <c r="AK106" s="2644"/>
      <c r="AL106" s="2644"/>
      <c r="AM106" s="2644"/>
      <c r="AN106" s="2644"/>
      <c r="AO106" s="2644"/>
      <c r="AP106" s="2644"/>
      <c r="AQ106" s="2645"/>
      <c r="AR106" s="67"/>
    </row>
    <row r="107" spans="1:44" ht="4.5" customHeight="1">
      <c r="A107" s="64"/>
      <c r="B107" s="2690" t="s">
        <v>408</v>
      </c>
      <c r="C107" s="2690"/>
      <c r="D107" s="2690"/>
      <c r="E107" s="2690"/>
      <c r="F107" s="2690"/>
      <c r="G107" s="2690"/>
      <c r="H107" s="2690"/>
      <c r="I107" s="2690"/>
      <c r="J107" s="2690"/>
      <c r="K107" s="2690"/>
      <c r="L107" s="2690"/>
      <c r="M107" s="2690"/>
      <c r="N107" s="2690"/>
      <c r="O107" s="2690"/>
      <c r="P107" s="2690"/>
      <c r="Q107" s="2690"/>
      <c r="R107" s="2690"/>
      <c r="S107" s="2690"/>
      <c r="T107" s="2690"/>
      <c r="U107" s="269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46"/>
      <c r="AJ107" s="2647"/>
      <c r="AK107" s="2647"/>
      <c r="AL107" s="2647"/>
      <c r="AM107" s="2647"/>
      <c r="AN107" s="2647"/>
      <c r="AO107" s="2647"/>
      <c r="AP107" s="2647"/>
      <c r="AQ107" s="2648"/>
      <c r="AR107" s="67"/>
    </row>
    <row r="108" spans="1:44" ht="4.5" customHeight="1">
      <c r="A108" s="64"/>
      <c r="B108" s="2690"/>
      <c r="C108" s="2690"/>
      <c r="D108" s="2690"/>
      <c r="E108" s="2690"/>
      <c r="F108" s="2690"/>
      <c r="G108" s="2690"/>
      <c r="H108" s="2690"/>
      <c r="I108" s="2690"/>
      <c r="J108" s="2690"/>
      <c r="K108" s="2690"/>
      <c r="L108" s="2690"/>
      <c r="M108" s="2690"/>
      <c r="N108" s="2690"/>
      <c r="O108" s="2690"/>
      <c r="P108" s="2690"/>
      <c r="Q108" s="2690"/>
      <c r="R108" s="2690"/>
      <c r="S108" s="2690"/>
      <c r="T108" s="2690"/>
      <c r="U108" s="2690"/>
      <c r="V108" s="65"/>
      <c r="W108" s="66"/>
      <c r="X108" s="2629" t="s">
        <v>1650</v>
      </c>
      <c r="Y108" s="2630"/>
      <c r="Z108" s="2674">
        <f>INDEX('LŠZ H'!A$2:AM$999,A95,14)</f>
        <v>0</v>
      </c>
      <c r="AA108" s="2675"/>
      <c r="AB108" s="2675"/>
      <c r="AC108" s="2675"/>
      <c r="AD108" s="267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29"/>
      <c r="Y109" s="2630"/>
      <c r="Z109" s="2677"/>
      <c r="AA109" s="2678"/>
      <c r="AB109" s="2678"/>
      <c r="AC109" s="2678"/>
      <c r="AD109" s="2679"/>
      <c r="AE109" s="69"/>
      <c r="AF109" s="69"/>
      <c r="AG109" s="69"/>
      <c r="AH109" s="2665">
        <f>INDEX('LŠZ H'!A$2:AM$999,A95,27)</f>
        <v>0</v>
      </c>
      <c r="AI109" s="2666"/>
      <c r="AJ109" s="2666"/>
      <c r="AK109" s="2666"/>
      <c r="AL109" s="2666"/>
      <c r="AM109" s="2666"/>
      <c r="AN109" s="2666"/>
      <c r="AO109" s="2666"/>
      <c r="AP109" s="2666"/>
      <c r="AQ109" s="2667"/>
      <c r="AR109" s="67"/>
    </row>
    <row r="110" spans="1:44" ht="4.5" customHeight="1">
      <c r="A110" s="66"/>
      <c r="B110" s="1480" t="s">
        <v>1651</v>
      </c>
      <c r="C110" s="1480"/>
      <c r="D110" s="1480"/>
      <c r="E110" s="1480"/>
      <c r="F110" s="1473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Hangglider/MZK/PHG/RWL/</v>
      </c>
      <c r="G110" s="1474"/>
      <c r="H110" s="1474"/>
      <c r="I110" s="1474"/>
      <c r="J110" s="1474"/>
      <c r="K110" s="1474"/>
      <c r="L110" s="1474"/>
      <c r="M110" s="1474"/>
      <c r="N110" s="1474"/>
      <c r="O110" s="1474"/>
      <c r="P110" s="1474"/>
      <c r="Q110" s="1474"/>
      <c r="R110" s="1474"/>
      <c r="S110" s="1474"/>
      <c r="T110" s="1474"/>
      <c r="U110" s="1475"/>
      <c r="V110" s="67"/>
      <c r="W110" s="66"/>
      <c r="X110" s="2629"/>
      <c r="Y110" s="2630"/>
      <c r="Z110" s="2677"/>
      <c r="AA110" s="2678"/>
      <c r="AB110" s="2678"/>
      <c r="AC110" s="2678"/>
      <c r="AD110" s="2679"/>
      <c r="AE110" s="2649" t="s">
        <v>647</v>
      </c>
      <c r="AF110" s="2649"/>
      <c r="AG110" s="2649"/>
      <c r="AH110" s="2668"/>
      <c r="AI110" s="2669"/>
      <c r="AJ110" s="2669"/>
      <c r="AK110" s="2669"/>
      <c r="AL110" s="2669"/>
      <c r="AM110" s="2669"/>
      <c r="AN110" s="2669"/>
      <c r="AO110" s="2669"/>
      <c r="AP110" s="2669"/>
      <c r="AQ110" s="2670"/>
      <c r="AR110" s="67"/>
    </row>
    <row r="111" spans="1:44" ht="4.5" customHeight="1">
      <c r="A111" s="66"/>
      <c r="B111" s="1480"/>
      <c r="C111" s="1480"/>
      <c r="D111" s="1480"/>
      <c r="E111" s="1480"/>
      <c r="F111" s="1476"/>
      <c r="G111" s="1477"/>
      <c r="H111" s="1477"/>
      <c r="I111" s="1477"/>
      <c r="J111" s="1477"/>
      <c r="K111" s="1477"/>
      <c r="L111" s="1477"/>
      <c r="M111" s="1477"/>
      <c r="N111" s="1477"/>
      <c r="O111" s="1477"/>
      <c r="P111" s="1477"/>
      <c r="Q111" s="1477"/>
      <c r="R111" s="1477"/>
      <c r="S111" s="1477"/>
      <c r="T111" s="1477"/>
      <c r="U111" s="1478"/>
      <c r="V111" s="67"/>
      <c r="W111" s="66"/>
      <c r="X111" s="2629"/>
      <c r="Y111" s="2630"/>
      <c r="Z111" s="2680"/>
      <c r="AA111" s="2681"/>
      <c r="AB111" s="2681"/>
      <c r="AC111" s="2681"/>
      <c r="AD111" s="2682"/>
      <c r="AE111" s="2649"/>
      <c r="AF111" s="2649"/>
      <c r="AG111" s="2649"/>
      <c r="AH111" s="2671"/>
      <c r="AI111" s="2672"/>
      <c r="AJ111" s="2672"/>
      <c r="AK111" s="2672"/>
      <c r="AL111" s="2672"/>
      <c r="AM111" s="2672"/>
      <c r="AN111" s="2672"/>
      <c r="AO111" s="2672"/>
      <c r="AP111" s="2672"/>
      <c r="AQ111" s="2673"/>
      <c r="AR111" s="67"/>
    </row>
    <row r="112" spans="1:44" ht="4.5" customHeight="1">
      <c r="A112" s="66"/>
      <c r="B112" s="69"/>
      <c r="C112" s="69"/>
      <c r="D112" s="69"/>
      <c r="E112" s="69"/>
      <c r="F112" s="2683" t="str">
        <f>CONCATENATE(INDEX('LŠZ H'!A$2:AP$999,A95,3)," (",INDEX('LŠZ H'!A$2:AP$999,A95,9),")")</f>
        <v xml:space="preserve"> ()</v>
      </c>
      <c r="G112" s="2684"/>
      <c r="H112" s="2684"/>
      <c r="I112" s="2684"/>
      <c r="J112" s="2684"/>
      <c r="K112" s="2684"/>
      <c r="L112" s="2684"/>
      <c r="M112" s="2684"/>
      <c r="N112" s="2684"/>
      <c r="O112" s="2684"/>
      <c r="P112" s="2684"/>
      <c r="Q112" s="2684"/>
      <c r="R112" s="2684"/>
      <c r="S112" s="2684"/>
      <c r="T112" s="2684"/>
      <c r="U112" s="268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09" t="s">
        <v>648</v>
      </c>
      <c r="C113" s="1409"/>
      <c r="D113" s="1409"/>
      <c r="E113" s="1409"/>
      <c r="F113" s="2686"/>
      <c r="G113" s="2684"/>
      <c r="H113" s="2684"/>
      <c r="I113" s="2684"/>
      <c r="J113" s="2684"/>
      <c r="K113" s="2684"/>
      <c r="L113" s="2684"/>
      <c r="M113" s="2684"/>
      <c r="N113" s="2684"/>
      <c r="O113" s="2684"/>
      <c r="P113" s="2684"/>
      <c r="Q113" s="2684"/>
      <c r="R113" s="2684"/>
      <c r="S113" s="2684"/>
      <c r="T113" s="2684"/>
      <c r="U113" s="2685"/>
      <c r="V113" s="67"/>
      <c r="W113" s="66"/>
      <c r="X113" s="1409" t="s">
        <v>1517</v>
      </c>
      <c r="Y113" s="1410"/>
      <c r="Z113" s="1410"/>
      <c r="AA113" s="1410"/>
      <c r="AB113" s="1410"/>
      <c r="AC113" s="1410"/>
      <c r="AD113" s="1410"/>
      <c r="AE113" s="1410"/>
      <c r="AF113" s="1410"/>
      <c r="AG113" s="1410"/>
      <c r="AH113" s="1410"/>
      <c r="AI113" s="1410"/>
      <c r="AJ113" s="1410"/>
      <c r="AK113" s="1410"/>
      <c r="AM113" s="2620">
        <f>INDEX('LŠZ H'!A$2:AM$999,A95,28)</f>
        <v>0</v>
      </c>
      <c r="AN113" s="2621"/>
      <c r="AO113" s="2621"/>
      <c r="AP113" s="2621"/>
      <c r="AQ113" s="2622"/>
      <c r="AR113" s="67"/>
    </row>
    <row r="114" spans="1:44" ht="4.5" customHeight="1">
      <c r="A114" s="66"/>
      <c r="B114" s="1409"/>
      <c r="C114" s="1409"/>
      <c r="D114" s="1409"/>
      <c r="E114" s="1409"/>
      <c r="F114" s="2686"/>
      <c r="G114" s="2684"/>
      <c r="H114" s="2684"/>
      <c r="I114" s="2684"/>
      <c r="J114" s="2684"/>
      <c r="K114" s="2684"/>
      <c r="L114" s="2684"/>
      <c r="M114" s="2684"/>
      <c r="N114" s="2684"/>
      <c r="O114" s="2684"/>
      <c r="P114" s="2684"/>
      <c r="Q114" s="2684"/>
      <c r="R114" s="2684"/>
      <c r="S114" s="2684"/>
      <c r="T114" s="2684"/>
      <c r="U114" s="2685"/>
      <c r="V114" s="67"/>
      <c r="W114" s="66"/>
      <c r="X114" s="1410"/>
      <c r="Y114" s="1410"/>
      <c r="Z114" s="1410"/>
      <c r="AA114" s="1410"/>
      <c r="AB114" s="1410"/>
      <c r="AC114" s="1410"/>
      <c r="AD114" s="1410"/>
      <c r="AE114" s="1410"/>
      <c r="AF114" s="1410"/>
      <c r="AG114" s="1410"/>
      <c r="AH114" s="1410"/>
      <c r="AI114" s="1410"/>
      <c r="AJ114" s="1410"/>
      <c r="AK114" s="1410"/>
      <c r="AL114" s="74"/>
      <c r="AM114" s="2623"/>
      <c r="AN114" s="2624"/>
      <c r="AO114" s="2624"/>
      <c r="AP114" s="2624"/>
      <c r="AQ114" s="2625"/>
      <c r="AR114" s="67"/>
    </row>
    <row r="115" spans="1:44" ht="4.5" customHeight="1">
      <c r="A115" s="66"/>
      <c r="B115" s="69"/>
      <c r="C115" s="69"/>
      <c r="D115" s="69"/>
      <c r="E115" s="69"/>
      <c r="F115" s="2687"/>
      <c r="G115" s="2688"/>
      <c r="H115" s="2688"/>
      <c r="I115" s="2688"/>
      <c r="J115" s="2688"/>
      <c r="K115" s="2688"/>
      <c r="L115" s="2688"/>
      <c r="M115" s="2688"/>
      <c r="N115" s="2688"/>
      <c r="O115" s="2688"/>
      <c r="P115" s="2688"/>
      <c r="Q115" s="2688"/>
      <c r="R115" s="2688"/>
      <c r="S115" s="2688"/>
      <c r="T115" s="2688"/>
      <c r="U115" s="268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23"/>
      <c r="AN115" s="2624"/>
      <c r="AO115" s="2624"/>
      <c r="AP115" s="2624"/>
      <c r="AQ115" s="2625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09" t="s">
        <v>786</v>
      </c>
      <c r="Y116" s="1409"/>
      <c r="Z116" s="1409"/>
      <c r="AA116" s="1409"/>
      <c r="AB116" s="1409"/>
      <c r="AC116" s="1409"/>
      <c r="AD116" s="1409"/>
      <c r="AE116" s="1409"/>
      <c r="AF116" s="2659" t="str">
        <f>IF(INDEX('LŠZ H'!A$2:AM1093,A95,2)="ZK",(CONCATENATE("O-HG / ",INDEX('LŠZ H'!A$2:AM1093,A95,38)," place")),(CONCATENATE("RWL ",INDEX('LŠZ H'!A$2:AM1093,A95,38),)))</f>
        <v xml:space="preserve">RWL </v>
      </c>
      <c r="AG116" s="2660"/>
      <c r="AH116" s="2660"/>
      <c r="AI116" s="2660"/>
      <c r="AJ116" s="2660"/>
      <c r="AK116" s="2661"/>
      <c r="AL116" s="75"/>
      <c r="AM116" s="2623"/>
      <c r="AN116" s="2624"/>
      <c r="AO116" s="2624"/>
      <c r="AP116" s="2624"/>
      <c r="AQ116" s="2625"/>
      <c r="AR116" s="67"/>
    </row>
    <row r="117" spans="1:44" ht="4.5" customHeight="1">
      <c r="A117" s="66"/>
      <c r="B117" s="1409" t="s">
        <v>1413</v>
      </c>
      <c r="C117" s="1409"/>
      <c r="D117" s="1409"/>
      <c r="E117" s="1409"/>
      <c r="F117" s="1409"/>
      <c r="G117" s="1409"/>
      <c r="H117" s="1409"/>
      <c r="I117" s="2640" t="str">
        <f>INDEX('LŠZ H'!A$2:AP$999,A95,5)</f>
        <v>OM-H429</v>
      </c>
      <c r="J117" s="2691"/>
      <c r="K117" s="2691"/>
      <c r="L117" s="2691"/>
      <c r="M117" s="2691"/>
      <c r="N117" s="2691"/>
      <c r="O117" s="2691"/>
      <c r="P117" s="2691"/>
      <c r="Q117" s="2691"/>
      <c r="R117" s="2691"/>
      <c r="S117" s="2691"/>
      <c r="T117" s="2691"/>
      <c r="U117" s="2692"/>
      <c r="V117" s="67"/>
      <c r="W117" s="66"/>
      <c r="X117" s="1409"/>
      <c r="Y117" s="1409"/>
      <c r="Z117" s="1409"/>
      <c r="AA117" s="1409"/>
      <c r="AB117" s="1409"/>
      <c r="AC117" s="1409"/>
      <c r="AD117" s="1409"/>
      <c r="AE117" s="1409"/>
      <c r="AF117" s="2662"/>
      <c r="AG117" s="2663"/>
      <c r="AH117" s="2663"/>
      <c r="AI117" s="2663"/>
      <c r="AJ117" s="2663"/>
      <c r="AK117" s="2664"/>
      <c r="AL117" s="75"/>
      <c r="AM117" s="2626"/>
      <c r="AN117" s="2627"/>
      <c r="AO117" s="2627"/>
      <c r="AP117" s="2627"/>
      <c r="AQ117" s="2628"/>
      <c r="AR117" s="67"/>
    </row>
    <row r="118" spans="1:44" ht="4.5" customHeight="1">
      <c r="A118" s="66"/>
      <c r="B118" s="1409"/>
      <c r="C118" s="1409"/>
      <c r="D118" s="1409"/>
      <c r="E118" s="1409"/>
      <c r="F118" s="1409"/>
      <c r="G118" s="1409"/>
      <c r="H118" s="1409"/>
      <c r="I118" s="2693"/>
      <c r="J118" s="2694"/>
      <c r="K118" s="2694"/>
      <c r="L118" s="2694"/>
      <c r="M118" s="2694"/>
      <c r="N118" s="2694"/>
      <c r="O118" s="2694"/>
      <c r="P118" s="2694"/>
      <c r="Q118" s="2694"/>
      <c r="R118" s="2694"/>
      <c r="S118" s="2694"/>
      <c r="T118" s="2694"/>
      <c r="U118" s="269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09" t="s">
        <v>1414</v>
      </c>
      <c r="C119" s="1409"/>
      <c r="D119" s="1409"/>
      <c r="E119" s="1409"/>
      <c r="F119" s="1409"/>
      <c r="G119" s="1409"/>
      <c r="H119" s="1409"/>
      <c r="I119" s="2693"/>
      <c r="J119" s="2694"/>
      <c r="K119" s="2694"/>
      <c r="L119" s="2694"/>
      <c r="M119" s="2694"/>
      <c r="N119" s="2694"/>
      <c r="O119" s="2694"/>
      <c r="P119" s="2694"/>
      <c r="Q119" s="2694"/>
      <c r="R119" s="2694"/>
      <c r="S119" s="2694"/>
      <c r="T119" s="2694"/>
      <c r="U119" s="2695"/>
      <c r="V119" s="67"/>
      <c r="W119" s="66"/>
      <c r="X119" s="2650" t="s">
        <v>140</v>
      </c>
      <c r="Y119" s="2651"/>
      <c r="Z119" s="2651"/>
      <c r="AA119" s="2651"/>
      <c r="AB119" s="2651"/>
      <c r="AC119" s="2651"/>
      <c r="AD119" s="2651"/>
      <c r="AE119" s="2651"/>
      <c r="AF119" s="2651"/>
      <c r="AG119" s="2651"/>
      <c r="AH119" s="2651"/>
      <c r="AI119" s="2651"/>
      <c r="AJ119" s="2651"/>
      <c r="AK119" s="2651"/>
      <c r="AL119" s="2651"/>
      <c r="AM119" s="2651"/>
      <c r="AN119" s="2651"/>
      <c r="AO119" s="2651"/>
      <c r="AP119" s="2651"/>
      <c r="AQ119" s="2652"/>
      <c r="AR119" s="67"/>
    </row>
    <row r="120" spans="1:44" ht="4.5" customHeight="1">
      <c r="A120" s="66"/>
      <c r="B120" s="1409"/>
      <c r="C120" s="1409"/>
      <c r="D120" s="1409"/>
      <c r="E120" s="1409"/>
      <c r="F120" s="1409"/>
      <c r="G120" s="1409"/>
      <c r="H120" s="1409"/>
      <c r="I120" s="2696"/>
      <c r="J120" s="2697"/>
      <c r="K120" s="2697"/>
      <c r="L120" s="2697"/>
      <c r="M120" s="2697"/>
      <c r="N120" s="2697"/>
      <c r="O120" s="2697"/>
      <c r="P120" s="2697"/>
      <c r="Q120" s="2697"/>
      <c r="R120" s="2697"/>
      <c r="S120" s="2697"/>
      <c r="T120" s="2697"/>
      <c r="U120" s="2698"/>
      <c r="V120" s="67"/>
      <c r="W120" s="66"/>
      <c r="X120" s="2653"/>
      <c r="Y120" s="2654"/>
      <c r="Z120" s="2654"/>
      <c r="AA120" s="2654"/>
      <c r="AB120" s="2654"/>
      <c r="AC120" s="2654"/>
      <c r="AD120" s="2654"/>
      <c r="AE120" s="2654"/>
      <c r="AF120" s="2654"/>
      <c r="AG120" s="2654"/>
      <c r="AH120" s="2654"/>
      <c r="AI120" s="2654"/>
      <c r="AJ120" s="2654"/>
      <c r="AK120" s="2654"/>
      <c r="AL120" s="2654"/>
      <c r="AM120" s="2654"/>
      <c r="AN120" s="2654"/>
      <c r="AO120" s="2654"/>
      <c r="AP120" s="2654"/>
      <c r="AQ120" s="2655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53"/>
      <c r="Y121" s="2654"/>
      <c r="Z121" s="2654"/>
      <c r="AA121" s="2654"/>
      <c r="AB121" s="2654"/>
      <c r="AC121" s="2654"/>
      <c r="AD121" s="2654"/>
      <c r="AE121" s="2654"/>
      <c r="AF121" s="2654"/>
      <c r="AG121" s="2654"/>
      <c r="AH121" s="2654"/>
      <c r="AI121" s="2654"/>
      <c r="AJ121" s="2654"/>
      <c r="AK121" s="2654"/>
      <c r="AL121" s="2654"/>
      <c r="AM121" s="2654"/>
      <c r="AN121" s="2654"/>
      <c r="AO121" s="2654"/>
      <c r="AP121" s="2654"/>
      <c r="AQ121" s="2655"/>
      <c r="AR121" s="67"/>
    </row>
    <row r="122" spans="1:44" ht="4.5" customHeight="1">
      <c r="A122" s="66"/>
      <c r="B122" s="1409" t="s">
        <v>1624</v>
      </c>
      <c r="C122" s="1409"/>
      <c r="D122" s="1409"/>
      <c r="E122" s="1409"/>
      <c r="F122" s="1409"/>
      <c r="G122" s="1409"/>
      <c r="H122" s="1409"/>
      <c r="I122" s="2699" t="str">
        <f>CONCATENATE(INDEX('LŠZ H'!A$2:AM$999,A95,11),"",INDEX('LŠZ H'!A$2:AM$999,A95,24),", ",INDEX('LŠZ H'!A$2:AM$999,A95,25),"",INDEX('LŠZ H'!A$2:AM$999,A95,12))</f>
        <v xml:space="preserve">, </v>
      </c>
      <c r="J122" s="2700"/>
      <c r="K122" s="2700"/>
      <c r="L122" s="2700"/>
      <c r="M122" s="2700"/>
      <c r="N122" s="2700"/>
      <c r="O122" s="2700"/>
      <c r="P122" s="2700"/>
      <c r="Q122" s="2700"/>
      <c r="R122" s="2700"/>
      <c r="S122" s="2700"/>
      <c r="T122" s="2700"/>
      <c r="U122" s="2701"/>
      <c r="V122" s="67"/>
      <c r="W122" s="66"/>
      <c r="X122" s="2653"/>
      <c r="Y122" s="2654"/>
      <c r="Z122" s="2654"/>
      <c r="AA122" s="2654"/>
      <c r="AB122" s="2654"/>
      <c r="AC122" s="2654"/>
      <c r="AD122" s="2654"/>
      <c r="AE122" s="2654"/>
      <c r="AF122" s="2654"/>
      <c r="AG122" s="2654"/>
      <c r="AH122" s="2654"/>
      <c r="AI122" s="2654"/>
      <c r="AJ122" s="2654"/>
      <c r="AK122" s="2654"/>
      <c r="AL122" s="2654"/>
      <c r="AM122" s="2654"/>
      <c r="AN122" s="2654"/>
      <c r="AO122" s="2654"/>
      <c r="AP122" s="2654"/>
      <c r="AQ122" s="2655"/>
      <c r="AR122" s="67"/>
    </row>
    <row r="123" spans="1:44" ht="4.5" customHeight="1">
      <c r="A123" s="66"/>
      <c r="B123" s="1409"/>
      <c r="C123" s="1409"/>
      <c r="D123" s="1409"/>
      <c r="E123" s="1409"/>
      <c r="F123" s="1409"/>
      <c r="G123" s="1409"/>
      <c r="H123" s="1409"/>
      <c r="I123" s="2702"/>
      <c r="J123" s="2649"/>
      <c r="K123" s="2649"/>
      <c r="L123" s="2649"/>
      <c r="M123" s="2649"/>
      <c r="N123" s="2649"/>
      <c r="O123" s="2649"/>
      <c r="P123" s="2649"/>
      <c r="Q123" s="2649"/>
      <c r="R123" s="2649"/>
      <c r="S123" s="2649"/>
      <c r="T123" s="2649"/>
      <c r="U123" s="2703"/>
      <c r="V123" s="67"/>
      <c r="W123" s="66"/>
      <c r="X123" s="2653"/>
      <c r="Y123" s="2654"/>
      <c r="Z123" s="2654"/>
      <c r="AA123" s="2654"/>
      <c r="AB123" s="2654"/>
      <c r="AC123" s="2654"/>
      <c r="AD123" s="2654"/>
      <c r="AE123" s="2654"/>
      <c r="AF123" s="2654"/>
      <c r="AG123" s="2654"/>
      <c r="AH123" s="2654"/>
      <c r="AI123" s="2654"/>
      <c r="AJ123" s="2654"/>
      <c r="AK123" s="2654"/>
      <c r="AL123" s="2654"/>
      <c r="AM123" s="2654"/>
      <c r="AN123" s="2654"/>
      <c r="AO123" s="2654"/>
      <c r="AP123" s="2654"/>
      <c r="AQ123" s="2655"/>
      <c r="AR123" s="67"/>
    </row>
    <row r="124" spans="1:44" ht="4.5" customHeight="1">
      <c r="A124" s="66"/>
      <c r="B124" s="1409" t="s">
        <v>1625</v>
      </c>
      <c r="C124" s="1409"/>
      <c r="D124" s="1409"/>
      <c r="E124" s="1409"/>
      <c r="F124" s="1409"/>
      <c r="G124" s="1409"/>
      <c r="H124" s="1409"/>
      <c r="I124" s="2702"/>
      <c r="J124" s="2649"/>
      <c r="K124" s="2649"/>
      <c r="L124" s="2649"/>
      <c r="M124" s="2649"/>
      <c r="N124" s="2649"/>
      <c r="O124" s="2649"/>
      <c r="P124" s="2649"/>
      <c r="Q124" s="2649"/>
      <c r="R124" s="2649"/>
      <c r="S124" s="2649"/>
      <c r="T124" s="2649"/>
      <c r="U124" s="2703"/>
      <c r="V124" s="67"/>
      <c r="W124" s="66"/>
      <c r="X124" s="2656"/>
      <c r="Y124" s="2657"/>
      <c r="Z124" s="2657"/>
      <c r="AA124" s="2657"/>
      <c r="AB124" s="2657"/>
      <c r="AC124" s="2657"/>
      <c r="AD124" s="2657"/>
      <c r="AE124" s="2657"/>
      <c r="AF124" s="2657"/>
      <c r="AG124" s="2657"/>
      <c r="AH124" s="2657"/>
      <c r="AI124" s="2657"/>
      <c r="AJ124" s="2657"/>
      <c r="AK124" s="2657"/>
      <c r="AL124" s="2657"/>
      <c r="AM124" s="2657"/>
      <c r="AN124" s="2657"/>
      <c r="AO124" s="2657"/>
      <c r="AP124" s="2657"/>
      <c r="AQ124" s="2658"/>
      <c r="AR124" s="67"/>
    </row>
    <row r="125" spans="1:44" ht="4.5" customHeight="1">
      <c r="A125" s="66"/>
      <c r="B125" s="1409"/>
      <c r="C125" s="1409"/>
      <c r="D125" s="1409"/>
      <c r="E125" s="1409"/>
      <c r="F125" s="1409"/>
      <c r="G125" s="1409"/>
      <c r="H125" s="1409"/>
      <c r="I125" s="2702"/>
      <c r="J125" s="2649"/>
      <c r="K125" s="2649"/>
      <c r="L125" s="2649"/>
      <c r="M125" s="2649"/>
      <c r="N125" s="2649"/>
      <c r="O125" s="2649"/>
      <c r="P125" s="2649"/>
      <c r="Q125" s="2649"/>
      <c r="R125" s="2649"/>
      <c r="S125" s="2649"/>
      <c r="T125" s="2649"/>
      <c r="U125" s="2703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702"/>
      <c r="J126" s="2649"/>
      <c r="K126" s="2649"/>
      <c r="L126" s="2649"/>
      <c r="M126" s="2649"/>
      <c r="N126" s="2649"/>
      <c r="O126" s="2649"/>
      <c r="P126" s="2649"/>
      <c r="Q126" s="2649"/>
      <c r="R126" s="2649"/>
      <c r="S126" s="2649"/>
      <c r="T126" s="2649"/>
      <c r="U126" s="2703"/>
      <c r="V126" s="67"/>
      <c r="W126" s="66"/>
      <c r="X126" s="1123" t="s">
        <v>1626</v>
      </c>
      <c r="Y126" s="1124"/>
      <c r="Z126" s="1124"/>
      <c r="AA126" s="1124"/>
      <c r="AB126" s="1124"/>
      <c r="AC126" s="1124"/>
      <c r="AD126" s="1125"/>
      <c r="AE126" s="1123" t="s">
        <v>1640</v>
      </c>
      <c r="AF126" s="1124"/>
      <c r="AG126" s="1124"/>
      <c r="AH126" s="1125"/>
      <c r="AI126" s="1132" t="s">
        <v>1641</v>
      </c>
      <c r="AJ126" s="1133"/>
      <c r="AK126" s="1133"/>
      <c r="AL126" s="1133"/>
      <c r="AM126" s="1134"/>
      <c r="AN126" s="1132" t="s">
        <v>1642</v>
      </c>
      <c r="AO126" s="1133"/>
      <c r="AP126" s="1133"/>
      <c r="AQ126" s="1134"/>
      <c r="AR126" s="67"/>
    </row>
    <row r="127" spans="1:44" ht="4.5" customHeight="1">
      <c r="A127" s="66"/>
      <c r="B127" s="1409" t="s">
        <v>1627</v>
      </c>
      <c r="C127" s="1409"/>
      <c r="D127" s="1409"/>
      <c r="E127" s="1409"/>
      <c r="F127" s="1409"/>
      <c r="G127" s="1409"/>
      <c r="H127" s="1409"/>
      <c r="I127" s="2702"/>
      <c r="J127" s="2649"/>
      <c r="K127" s="2649"/>
      <c r="L127" s="2649"/>
      <c r="M127" s="2649"/>
      <c r="N127" s="2649"/>
      <c r="O127" s="2649"/>
      <c r="P127" s="2649"/>
      <c r="Q127" s="2649"/>
      <c r="R127" s="2649"/>
      <c r="S127" s="2649"/>
      <c r="T127" s="2649"/>
      <c r="U127" s="2703"/>
      <c r="V127" s="67"/>
      <c r="W127" s="66"/>
      <c r="X127" s="1126"/>
      <c r="Y127" s="1127"/>
      <c r="Z127" s="1127"/>
      <c r="AA127" s="1127"/>
      <c r="AB127" s="1127"/>
      <c r="AC127" s="1127"/>
      <c r="AD127" s="1128"/>
      <c r="AE127" s="1126"/>
      <c r="AF127" s="1127"/>
      <c r="AG127" s="1127"/>
      <c r="AH127" s="1128"/>
      <c r="AI127" s="1135"/>
      <c r="AJ127" s="1136"/>
      <c r="AK127" s="1136"/>
      <c r="AL127" s="1136"/>
      <c r="AM127" s="1137"/>
      <c r="AN127" s="1135"/>
      <c r="AO127" s="1136"/>
      <c r="AP127" s="1136"/>
      <c r="AQ127" s="1137"/>
      <c r="AR127" s="67"/>
    </row>
    <row r="128" spans="1:44" ht="4.5" customHeight="1">
      <c r="A128" s="66"/>
      <c r="B128" s="1409"/>
      <c r="C128" s="1409"/>
      <c r="D128" s="1409"/>
      <c r="E128" s="1409"/>
      <c r="F128" s="1409"/>
      <c r="G128" s="1409"/>
      <c r="H128" s="1409"/>
      <c r="I128" s="2702"/>
      <c r="J128" s="2649"/>
      <c r="K128" s="2649"/>
      <c r="L128" s="2649"/>
      <c r="M128" s="2649"/>
      <c r="N128" s="2649"/>
      <c r="O128" s="2649"/>
      <c r="P128" s="2649"/>
      <c r="Q128" s="2649"/>
      <c r="R128" s="2649"/>
      <c r="S128" s="2649"/>
      <c r="T128" s="2649"/>
      <c r="U128" s="2703"/>
      <c r="V128" s="67"/>
      <c r="W128" s="66"/>
      <c r="X128" s="1129"/>
      <c r="Y128" s="1130"/>
      <c r="Z128" s="1130"/>
      <c r="AA128" s="1130"/>
      <c r="AB128" s="1130"/>
      <c r="AC128" s="1130"/>
      <c r="AD128" s="1131"/>
      <c r="AE128" s="1129"/>
      <c r="AF128" s="1130"/>
      <c r="AG128" s="1130"/>
      <c r="AH128" s="1131"/>
      <c r="AI128" s="1138"/>
      <c r="AJ128" s="1139"/>
      <c r="AK128" s="1139"/>
      <c r="AL128" s="1139"/>
      <c r="AM128" s="1140"/>
      <c r="AN128" s="1138"/>
      <c r="AO128" s="1139"/>
      <c r="AP128" s="1139"/>
      <c r="AQ128" s="1140"/>
      <c r="AR128" s="67"/>
    </row>
    <row r="129" spans="1:44" ht="4.5" customHeight="1">
      <c r="A129" s="66"/>
      <c r="B129" s="1409" t="s">
        <v>1628</v>
      </c>
      <c r="C129" s="1409"/>
      <c r="D129" s="1409"/>
      <c r="E129" s="1409"/>
      <c r="F129" s="1409"/>
      <c r="G129" s="1409"/>
      <c r="H129" s="1409"/>
      <c r="I129" s="2702"/>
      <c r="J129" s="2649"/>
      <c r="K129" s="2649"/>
      <c r="L129" s="2649"/>
      <c r="M129" s="2649"/>
      <c r="N129" s="2649"/>
      <c r="O129" s="2649"/>
      <c r="P129" s="2649"/>
      <c r="Q129" s="2649"/>
      <c r="R129" s="2649"/>
      <c r="S129" s="2649"/>
      <c r="T129" s="2649"/>
      <c r="U129" s="2703"/>
      <c r="V129" s="67"/>
      <c r="W129" s="66"/>
      <c r="X129" s="1435" t="s">
        <v>459</v>
      </c>
      <c r="Y129" s="1563"/>
      <c r="Z129" s="1563"/>
      <c r="AA129" s="1563"/>
      <c r="AB129" s="1563"/>
      <c r="AC129" s="1563"/>
      <c r="AD129" s="1564"/>
      <c r="AE129" s="2207">
        <f>INDEX('LŠZ H'!A$2:AM$999,A95,29)</f>
        <v>0</v>
      </c>
      <c r="AF129" s="2208"/>
      <c r="AG129" s="2208"/>
      <c r="AH129" s="2209"/>
      <c r="AI129" s="1238">
        <f>INDEX('LŠZ H'!A$2:AM$999,A95,31)</f>
        <v>0</v>
      </c>
      <c r="AJ129" s="2216"/>
      <c r="AK129" s="2216"/>
      <c r="AL129" s="2216"/>
      <c r="AM129" s="2217"/>
      <c r="AN129" s="1238">
        <f>INDEX('LŠZ H'!A$2:AM$999,A95,33)</f>
        <v>0</v>
      </c>
      <c r="AO129" s="2216"/>
      <c r="AP129" s="2216"/>
      <c r="AQ129" s="2217"/>
      <c r="AR129" s="67"/>
    </row>
    <row r="130" spans="1:44" ht="4.5" customHeight="1">
      <c r="A130" s="66"/>
      <c r="B130" s="1409"/>
      <c r="C130" s="1409"/>
      <c r="D130" s="1409"/>
      <c r="E130" s="1409"/>
      <c r="F130" s="1409"/>
      <c r="G130" s="1409"/>
      <c r="H130" s="1409"/>
      <c r="I130" s="2702"/>
      <c r="J130" s="2649"/>
      <c r="K130" s="2649"/>
      <c r="L130" s="2649"/>
      <c r="M130" s="2649"/>
      <c r="N130" s="2649"/>
      <c r="O130" s="2649"/>
      <c r="P130" s="2649"/>
      <c r="Q130" s="2649"/>
      <c r="R130" s="2649"/>
      <c r="S130" s="2649"/>
      <c r="T130" s="2649"/>
      <c r="U130" s="2703"/>
      <c r="V130" s="67"/>
      <c r="W130" s="66"/>
      <c r="X130" s="1565"/>
      <c r="Y130" s="1566"/>
      <c r="Z130" s="1566"/>
      <c r="AA130" s="1566"/>
      <c r="AB130" s="1566"/>
      <c r="AC130" s="1566"/>
      <c r="AD130" s="1567"/>
      <c r="AE130" s="2210"/>
      <c r="AF130" s="2211"/>
      <c r="AG130" s="2211"/>
      <c r="AH130" s="2212"/>
      <c r="AI130" s="2218"/>
      <c r="AJ130" s="2219"/>
      <c r="AK130" s="2219"/>
      <c r="AL130" s="2219"/>
      <c r="AM130" s="2220"/>
      <c r="AN130" s="2218"/>
      <c r="AO130" s="2219"/>
      <c r="AP130" s="2219"/>
      <c r="AQ130" s="2220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704"/>
      <c r="J131" s="2705"/>
      <c r="K131" s="2705"/>
      <c r="L131" s="2705"/>
      <c r="M131" s="2705"/>
      <c r="N131" s="2705"/>
      <c r="O131" s="2705"/>
      <c r="P131" s="2705"/>
      <c r="Q131" s="2705"/>
      <c r="R131" s="2705"/>
      <c r="S131" s="2705"/>
      <c r="T131" s="2705"/>
      <c r="U131" s="2706"/>
      <c r="V131" s="67"/>
      <c r="W131" s="66"/>
      <c r="X131" s="1568"/>
      <c r="Y131" s="1569"/>
      <c r="Z131" s="1569"/>
      <c r="AA131" s="1569"/>
      <c r="AB131" s="1569"/>
      <c r="AC131" s="1569"/>
      <c r="AD131" s="1570"/>
      <c r="AE131" s="2213"/>
      <c r="AF131" s="2214"/>
      <c r="AG131" s="2214"/>
      <c r="AH131" s="2215"/>
      <c r="AI131" s="2221"/>
      <c r="AJ131" s="2222"/>
      <c r="AK131" s="2222"/>
      <c r="AL131" s="2222"/>
      <c r="AM131" s="2223"/>
      <c r="AN131" s="2221"/>
      <c r="AO131" s="2222"/>
      <c r="AP131" s="2222"/>
      <c r="AQ131" s="2223"/>
      <c r="AR131" s="67"/>
    </row>
    <row r="132" spans="1:44" ht="4.5" customHeight="1">
      <c r="A132" s="66"/>
      <c r="B132" s="1409" t="s">
        <v>460</v>
      </c>
      <c r="C132" s="1409"/>
      <c r="D132" s="1409"/>
      <c r="E132" s="1409"/>
      <c r="F132" s="1409"/>
      <c r="G132" s="1409"/>
      <c r="H132" s="1481"/>
      <c r="I132" s="1482">
        <f>INDEX('LŠZ H'!A$2:AM$999,A95,13)</f>
        <v>0</v>
      </c>
      <c r="J132" s="1483"/>
      <c r="K132" s="1483"/>
      <c r="L132" s="1483"/>
      <c r="M132" s="1483"/>
      <c r="N132" s="1483"/>
      <c r="O132" s="1483"/>
      <c r="P132" s="1483"/>
      <c r="Q132" s="1483"/>
      <c r="R132" s="1483"/>
      <c r="S132" s="1483"/>
      <c r="T132" s="1483"/>
      <c r="U132" s="1484"/>
      <c r="V132" s="67"/>
      <c r="W132" s="66"/>
      <c r="X132" s="1074" t="s">
        <v>1522</v>
      </c>
      <c r="Y132" s="1075"/>
      <c r="Z132" s="1075"/>
      <c r="AA132" s="1075"/>
      <c r="AB132" s="1075"/>
      <c r="AC132" s="1075"/>
      <c r="AD132" s="1076"/>
      <c r="AE132" s="1123" t="s">
        <v>1056</v>
      </c>
      <c r="AF132" s="1075"/>
      <c r="AG132" s="1075"/>
      <c r="AH132" s="1076"/>
      <c r="AI132" s="1123" t="s">
        <v>1054</v>
      </c>
      <c r="AJ132" s="1075"/>
      <c r="AK132" s="1075"/>
      <c r="AL132" s="1075"/>
      <c r="AM132" s="1076"/>
      <c r="AN132" s="1123" t="s">
        <v>75</v>
      </c>
      <c r="AO132" s="1075"/>
      <c r="AP132" s="1075"/>
      <c r="AQ132" s="1076"/>
      <c r="AR132" s="67"/>
    </row>
    <row r="133" spans="1:44" ht="4.5" customHeight="1">
      <c r="A133" s="66"/>
      <c r="B133" s="1409"/>
      <c r="C133" s="1409"/>
      <c r="D133" s="1409"/>
      <c r="E133" s="1409"/>
      <c r="F133" s="1409"/>
      <c r="G133" s="1409"/>
      <c r="H133" s="1481"/>
      <c r="I133" s="1485"/>
      <c r="J133" s="1409"/>
      <c r="K133" s="1409"/>
      <c r="L133" s="1409"/>
      <c r="M133" s="1409"/>
      <c r="N133" s="1409"/>
      <c r="O133" s="1409"/>
      <c r="P133" s="1409"/>
      <c r="Q133" s="1409"/>
      <c r="R133" s="1409"/>
      <c r="S133" s="1409"/>
      <c r="T133" s="1409"/>
      <c r="U133" s="1481"/>
      <c r="V133" s="67"/>
      <c r="W133" s="66"/>
      <c r="X133" s="1077"/>
      <c r="Y133" s="1078"/>
      <c r="Z133" s="1078"/>
      <c r="AA133" s="1078"/>
      <c r="AB133" s="1078"/>
      <c r="AC133" s="1078"/>
      <c r="AD133" s="1079"/>
      <c r="AE133" s="1077"/>
      <c r="AF133" s="1078"/>
      <c r="AG133" s="1078"/>
      <c r="AH133" s="1079"/>
      <c r="AI133" s="1077"/>
      <c r="AJ133" s="1078"/>
      <c r="AK133" s="1078"/>
      <c r="AL133" s="1078"/>
      <c r="AM133" s="1079"/>
      <c r="AN133" s="1077"/>
      <c r="AO133" s="1078"/>
      <c r="AP133" s="1078"/>
      <c r="AQ133" s="1079"/>
      <c r="AR133" s="67"/>
    </row>
    <row r="134" spans="1:44" ht="4.5" customHeight="1">
      <c r="A134" s="66"/>
      <c r="B134" s="1409" t="s">
        <v>461</v>
      </c>
      <c r="C134" s="1409"/>
      <c r="D134" s="1409"/>
      <c r="E134" s="1409"/>
      <c r="F134" s="1409"/>
      <c r="G134" s="1409"/>
      <c r="H134" s="1409"/>
      <c r="I134" s="1485"/>
      <c r="J134" s="1409"/>
      <c r="K134" s="1409"/>
      <c r="L134" s="1409"/>
      <c r="M134" s="1409"/>
      <c r="N134" s="1409"/>
      <c r="O134" s="1409"/>
      <c r="P134" s="1409"/>
      <c r="Q134" s="1409"/>
      <c r="R134" s="1409"/>
      <c r="S134" s="1409"/>
      <c r="T134" s="1409"/>
      <c r="U134" s="1481"/>
      <c r="V134" s="67"/>
      <c r="W134" s="66"/>
      <c r="X134" s="1080"/>
      <c r="Y134" s="1081"/>
      <c r="Z134" s="1081"/>
      <c r="AA134" s="1081"/>
      <c r="AB134" s="1081"/>
      <c r="AC134" s="1081"/>
      <c r="AD134" s="1082"/>
      <c r="AE134" s="1080"/>
      <c r="AF134" s="1081"/>
      <c r="AG134" s="1081"/>
      <c r="AH134" s="1082"/>
      <c r="AI134" s="1080"/>
      <c r="AJ134" s="1081"/>
      <c r="AK134" s="1081"/>
      <c r="AL134" s="1081"/>
      <c r="AM134" s="1082"/>
      <c r="AN134" s="1080"/>
      <c r="AO134" s="1081"/>
      <c r="AP134" s="1081"/>
      <c r="AQ134" s="1082"/>
      <c r="AR134" s="67"/>
    </row>
    <row r="135" spans="1:44" ht="4.5" customHeight="1">
      <c r="A135" s="66"/>
      <c r="B135" s="1409"/>
      <c r="C135" s="1409"/>
      <c r="D135" s="1409"/>
      <c r="E135" s="1409"/>
      <c r="F135" s="1409"/>
      <c r="G135" s="1409"/>
      <c r="H135" s="1409"/>
      <c r="I135" s="1486"/>
      <c r="J135" s="1487"/>
      <c r="K135" s="1487"/>
      <c r="L135" s="1487"/>
      <c r="M135" s="1487"/>
      <c r="N135" s="1487"/>
      <c r="O135" s="1487"/>
      <c r="P135" s="1487"/>
      <c r="Q135" s="1487"/>
      <c r="R135" s="1487"/>
      <c r="S135" s="1487"/>
      <c r="T135" s="1487"/>
      <c r="U135" s="1488"/>
      <c r="V135" s="67"/>
      <c r="W135" s="66"/>
      <c r="X135" s="1435" t="s">
        <v>928</v>
      </c>
      <c r="Y135" s="1436"/>
      <c r="Z135" s="1436"/>
      <c r="AA135" s="1436"/>
      <c r="AB135" s="1436"/>
      <c r="AC135" s="1436"/>
      <c r="AD135" s="1437"/>
      <c r="AE135" s="2198">
        <f>INDEX('LŠZ H'!A$2:AM$999,A95,35)</f>
        <v>0</v>
      </c>
      <c r="AF135" s="2199"/>
      <c r="AG135" s="2199"/>
      <c r="AH135" s="2200"/>
      <c r="AI135" s="2198">
        <f>INDEX('LŠZ H'!A$2:AM$999,A95,36)</f>
        <v>0</v>
      </c>
      <c r="AJ135" s="2199"/>
      <c r="AK135" s="2199"/>
      <c r="AL135" s="2199"/>
      <c r="AM135" s="2200"/>
      <c r="AN135" s="2198">
        <f>INDEX('LŠZ H'!A$2:AM$999,A95,37)</f>
        <v>0</v>
      </c>
      <c r="AO135" s="2199"/>
      <c r="AP135" s="2199"/>
      <c r="AQ135" s="2200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38"/>
      <c r="Y136" s="1439"/>
      <c r="Z136" s="1439"/>
      <c r="AA136" s="1439"/>
      <c r="AB136" s="1439"/>
      <c r="AC136" s="1439"/>
      <c r="AD136" s="1440"/>
      <c r="AE136" s="2201"/>
      <c r="AF136" s="2202"/>
      <c r="AG136" s="2202"/>
      <c r="AH136" s="2203"/>
      <c r="AI136" s="2201"/>
      <c r="AJ136" s="2202"/>
      <c r="AK136" s="2202"/>
      <c r="AL136" s="2202"/>
      <c r="AM136" s="2203"/>
      <c r="AN136" s="2201"/>
      <c r="AO136" s="2202"/>
      <c r="AP136" s="2202"/>
      <c r="AQ136" s="2203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82">
        <f ca="1">IF(DAYS360(I132,NOW())&gt;60,NOW(),I132)</f>
        <v>45321.308916666669</v>
      </c>
      <c r="M137" s="2182"/>
      <c r="N137" s="2182"/>
      <c r="O137" s="2182"/>
      <c r="P137" s="2182"/>
      <c r="Q137" s="2182"/>
      <c r="R137" s="2182"/>
      <c r="S137" s="2182"/>
      <c r="T137" s="2182"/>
      <c r="U137" s="2183"/>
      <c r="V137" s="67"/>
      <c r="W137" s="66"/>
      <c r="X137" s="1441"/>
      <c r="Y137" s="1442"/>
      <c r="Z137" s="1442"/>
      <c r="AA137" s="1442"/>
      <c r="AB137" s="1442"/>
      <c r="AC137" s="1442"/>
      <c r="AD137" s="1443"/>
      <c r="AE137" s="2204"/>
      <c r="AF137" s="2205"/>
      <c r="AG137" s="2205"/>
      <c r="AH137" s="2206"/>
      <c r="AI137" s="2204"/>
      <c r="AJ137" s="2205"/>
      <c r="AK137" s="2205"/>
      <c r="AL137" s="2205"/>
      <c r="AM137" s="2206"/>
      <c r="AN137" s="2204"/>
      <c r="AO137" s="2205"/>
      <c r="AP137" s="2205"/>
      <c r="AQ137" s="2206"/>
      <c r="AR137" s="67"/>
    </row>
    <row r="138" spans="1:44" ht="4.5" customHeight="1">
      <c r="A138" s="66"/>
      <c r="B138" s="1409" t="s">
        <v>462</v>
      </c>
      <c r="C138" s="1409"/>
      <c r="D138" s="1409"/>
      <c r="E138" s="1409"/>
      <c r="F138" s="1409"/>
      <c r="G138" s="1409"/>
      <c r="H138" s="1409"/>
      <c r="I138" s="1409"/>
      <c r="J138" s="1409"/>
      <c r="K138" s="1409"/>
      <c r="L138" s="2184"/>
      <c r="M138" s="2185"/>
      <c r="N138" s="2185"/>
      <c r="O138" s="2185"/>
      <c r="P138" s="2185"/>
      <c r="Q138" s="2185"/>
      <c r="R138" s="2185"/>
      <c r="S138" s="2185"/>
      <c r="T138" s="2185"/>
      <c r="U138" s="2186"/>
      <c r="V138" s="67"/>
      <c r="W138" s="66"/>
      <c r="X138" s="1416" t="s">
        <v>463</v>
      </c>
      <c r="Y138" s="1417"/>
      <c r="Z138" s="1417"/>
      <c r="AA138" s="1418"/>
      <c r="AB138" s="1123">
        <f>INDEX('LŠZ H'!A$2:AM$999,A95,18)</f>
        <v>0</v>
      </c>
      <c r="AC138" s="1125"/>
      <c r="AD138" s="1123" t="s">
        <v>464</v>
      </c>
      <c r="AE138" s="1125"/>
      <c r="AF138" s="1382">
        <f>INDEX('LŠZ H'!A$2:AM$999,A95,7)</f>
        <v>0</v>
      </c>
      <c r="AG138" s="1383"/>
      <c r="AH138" s="1383"/>
      <c r="AI138" s="1383"/>
      <c r="AJ138" s="1383"/>
      <c r="AK138" s="1383"/>
      <c r="AL138" s="1383"/>
      <c r="AM138" s="1384"/>
      <c r="AN138" s="1141">
        <f>INDEX('LŠZ H'!A$2:AM$999,A95,15)</f>
        <v>0</v>
      </c>
      <c r="AO138" s="1124"/>
      <c r="AP138" s="1124"/>
      <c r="AQ138" s="1125"/>
      <c r="AR138" s="67"/>
    </row>
    <row r="139" spans="1:44" ht="4.5" customHeight="1">
      <c r="A139" s="66"/>
      <c r="B139" s="1409"/>
      <c r="C139" s="1409"/>
      <c r="D139" s="1409"/>
      <c r="E139" s="1409"/>
      <c r="F139" s="1409"/>
      <c r="G139" s="1409"/>
      <c r="H139" s="1409"/>
      <c r="I139" s="1409"/>
      <c r="J139" s="1409"/>
      <c r="K139" s="1409"/>
      <c r="L139" s="2184"/>
      <c r="M139" s="2185"/>
      <c r="N139" s="2185"/>
      <c r="O139" s="2185"/>
      <c r="P139" s="2185"/>
      <c r="Q139" s="2185"/>
      <c r="R139" s="2185"/>
      <c r="S139" s="2185"/>
      <c r="T139" s="2185"/>
      <c r="U139" s="2186"/>
      <c r="V139" s="67"/>
      <c r="W139" s="66"/>
      <c r="X139" s="1419"/>
      <c r="Y139" s="1420"/>
      <c r="Z139" s="1420"/>
      <c r="AA139" s="1421"/>
      <c r="AB139" s="1126"/>
      <c r="AC139" s="1128"/>
      <c r="AD139" s="1126"/>
      <c r="AE139" s="1128"/>
      <c r="AF139" s="1385"/>
      <c r="AG139" s="1386"/>
      <c r="AH139" s="1386"/>
      <c r="AI139" s="1386"/>
      <c r="AJ139" s="1386"/>
      <c r="AK139" s="1386"/>
      <c r="AL139" s="1386"/>
      <c r="AM139" s="1387"/>
      <c r="AN139" s="1126"/>
      <c r="AO139" s="1127"/>
      <c r="AP139" s="1127"/>
      <c r="AQ139" s="1128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87"/>
      <c r="M140" s="2188"/>
      <c r="N140" s="2188"/>
      <c r="O140" s="2188"/>
      <c r="P140" s="2188"/>
      <c r="Q140" s="2188"/>
      <c r="R140" s="2188"/>
      <c r="S140" s="2188"/>
      <c r="T140" s="2188"/>
      <c r="U140" s="2189"/>
      <c r="V140" s="67"/>
      <c r="W140" s="66"/>
      <c r="X140" s="1422"/>
      <c r="Y140" s="1423"/>
      <c r="Z140" s="1423"/>
      <c r="AA140" s="1424"/>
      <c r="AB140" s="1129"/>
      <c r="AC140" s="1131"/>
      <c r="AD140" s="1129"/>
      <c r="AE140" s="1131"/>
      <c r="AF140" s="1388"/>
      <c r="AG140" s="1389"/>
      <c r="AH140" s="1389"/>
      <c r="AI140" s="1389"/>
      <c r="AJ140" s="1389"/>
      <c r="AK140" s="1389"/>
      <c r="AL140" s="1389"/>
      <c r="AM140" s="1390"/>
      <c r="AN140" s="1129"/>
      <c r="AO140" s="1130"/>
      <c r="AP140" s="1130"/>
      <c r="AQ140" s="1131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06" t="str">
        <f>F18</f>
        <v>COMBAT 2-14 (AEROS)</v>
      </c>
      <c r="C143" s="2606"/>
      <c r="D143" s="2606"/>
      <c r="E143" s="2606"/>
      <c r="F143" s="2606"/>
      <c r="G143" s="2606"/>
      <c r="H143" s="2606"/>
      <c r="I143" s="2606"/>
      <c r="J143" s="2606"/>
      <c r="K143" s="2606"/>
      <c r="L143" s="2606"/>
      <c r="M143" s="2606"/>
      <c r="N143" s="2606"/>
      <c r="O143" s="2606"/>
      <c r="P143" s="2606"/>
      <c r="Q143" s="2606"/>
      <c r="R143" s="2606"/>
      <c r="S143" s="2606"/>
      <c r="T143" s="2606"/>
      <c r="U143" s="2606"/>
      <c r="V143" s="65"/>
      <c r="W143" s="64"/>
      <c r="X143" s="2616">
        <f>Z14</f>
        <v>45409</v>
      </c>
      <c r="Y143" s="2616"/>
      <c r="Z143" s="2616"/>
      <c r="AA143" s="2616"/>
      <c r="AB143" s="2616"/>
      <c r="AC143" s="2616"/>
      <c r="AD143" s="2616"/>
      <c r="AE143" s="2617">
        <f>AH15</f>
        <v>45409</v>
      </c>
      <c r="AF143" s="2617"/>
      <c r="AG143" s="2617"/>
      <c r="AH143" s="2617"/>
      <c r="AI143" s="2617"/>
      <c r="AJ143" s="2617"/>
      <c r="AK143" s="2617"/>
      <c r="AL143" s="2617"/>
      <c r="AM143" s="2617"/>
      <c r="AN143" s="2617"/>
      <c r="AO143" s="2606">
        <f>AM19</f>
        <v>3</v>
      </c>
      <c r="AP143" s="2606"/>
      <c r="AQ143" s="2606"/>
      <c r="AR143" s="2606"/>
    </row>
    <row r="144" spans="1:44" ht="4.5" customHeight="1">
      <c r="A144" s="64"/>
      <c r="B144" s="2606"/>
      <c r="C144" s="2606"/>
      <c r="D144" s="2606"/>
      <c r="E144" s="2606"/>
      <c r="F144" s="2606"/>
      <c r="G144" s="2606"/>
      <c r="H144" s="2606"/>
      <c r="I144" s="2606"/>
      <c r="J144" s="2606"/>
      <c r="K144" s="2606"/>
      <c r="L144" s="2606"/>
      <c r="M144" s="2606"/>
      <c r="N144" s="2606"/>
      <c r="O144" s="2606"/>
      <c r="P144" s="2606"/>
      <c r="Q144" s="2606"/>
      <c r="R144" s="2606"/>
      <c r="S144" s="2606"/>
      <c r="T144" s="2606"/>
      <c r="U144" s="2606"/>
      <c r="V144" s="65"/>
      <c r="W144" s="64"/>
      <c r="X144" s="2616"/>
      <c r="Y144" s="2616"/>
      <c r="Z144" s="2616"/>
      <c r="AA144" s="2616"/>
      <c r="AB144" s="2616"/>
      <c r="AC144" s="2616"/>
      <c r="AD144" s="2616"/>
      <c r="AE144" s="2617"/>
      <c r="AF144" s="2617"/>
      <c r="AG144" s="2617"/>
      <c r="AH144" s="2617"/>
      <c r="AI144" s="2617"/>
      <c r="AJ144" s="2617"/>
      <c r="AK144" s="2617"/>
      <c r="AL144" s="2617"/>
      <c r="AM144" s="2617"/>
      <c r="AN144" s="2617"/>
      <c r="AO144" s="2606"/>
      <c r="AP144" s="2606"/>
      <c r="AQ144" s="2606"/>
      <c r="AR144" s="2606"/>
    </row>
    <row r="145" spans="1:44" ht="4.5" customHeight="1">
      <c r="A145" s="64"/>
      <c r="B145" s="2606"/>
      <c r="C145" s="2606"/>
      <c r="D145" s="2606"/>
      <c r="E145" s="2606"/>
      <c r="F145" s="2606"/>
      <c r="G145" s="2606"/>
      <c r="H145" s="2606"/>
      <c r="I145" s="2606"/>
      <c r="J145" s="2606"/>
      <c r="K145" s="2606"/>
      <c r="L145" s="2606"/>
      <c r="M145" s="2606"/>
      <c r="N145" s="2606"/>
      <c r="O145" s="2606"/>
      <c r="P145" s="2606"/>
      <c r="Q145" s="2606"/>
      <c r="R145" s="2606"/>
      <c r="S145" s="2606"/>
      <c r="T145" s="2606"/>
      <c r="U145" s="2606"/>
      <c r="V145" s="65"/>
      <c r="W145" s="64"/>
      <c r="X145" s="2616"/>
      <c r="Y145" s="2616"/>
      <c r="Z145" s="2616"/>
      <c r="AA145" s="2616"/>
      <c r="AB145" s="2616"/>
      <c r="AC145" s="2616"/>
      <c r="AD145" s="2616"/>
      <c r="AE145" s="2617"/>
      <c r="AF145" s="2617"/>
      <c r="AG145" s="2617"/>
      <c r="AH145" s="2617"/>
      <c r="AI145" s="2617"/>
      <c r="AJ145" s="2617"/>
      <c r="AK145" s="2617"/>
      <c r="AL145" s="2617"/>
      <c r="AM145" s="2617"/>
      <c r="AN145" s="2617"/>
      <c r="AO145" s="2606"/>
      <c r="AP145" s="2606"/>
      <c r="AQ145" s="2606"/>
      <c r="AR145" s="2606"/>
    </row>
    <row r="146" spans="1:44" ht="4.5" customHeight="1">
      <c r="A146" s="64"/>
      <c r="B146" s="2606" t="str">
        <f>I23</f>
        <v>OM-H451</v>
      </c>
      <c r="C146" s="2606"/>
      <c r="D146" s="2606"/>
      <c r="E146" s="2606"/>
      <c r="F146" s="2606"/>
      <c r="G146" s="2606"/>
      <c r="H146" s="2606"/>
      <c r="I146" s="2606"/>
      <c r="J146" s="2606"/>
      <c r="K146" s="2606"/>
      <c r="L146" s="2606"/>
      <c r="M146" s="2606"/>
      <c r="N146" s="2606"/>
      <c r="O146" s="2606"/>
      <c r="P146" s="2606"/>
      <c r="Q146" s="2606"/>
      <c r="R146" s="2606"/>
      <c r="S146" s="2606"/>
      <c r="T146" s="2606"/>
      <c r="U146" s="2606"/>
      <c r="V146" s="65"/>
      <c r="W146" s="64"/>
      <c r="X146" s="2607">
        <f>AE35</f>
        <v>36</v>
      </c>
      <c r="Y146" s="2608"/>
      <c r="Z146" s="2608"/>
      <c r="AA146" s="2608"/>
      <c r="AB146" s="2608"/>
      <c r="AC146" s="2608"/>
      <c r="AD146" s="2609"/>
      <c r="AE146" s="2607">
        <f>AI35</f>
        <v>106</v>
      </c>
      <c r="AF146" s="2608"/>
      <c r="AG146" s="2608"/>
      <c r="AH146" s="2608"/>
      <c r="AI146" s="2608"/>
      <c r="AJ146" s="2608"/>
      <c r="AK146" s="2609"/>
      <c r="AL146" s="2607">
        <f>AN35</f>
        <v>142</v>
      </c>
      <c r="AM146" s="2608"/>
      <c r="AN146" s="2608"/>
      <c r="AO146" s="2608"/>
      <c r="AP146" s="2608"/>
      <c r="AQ146" s="2608"/>
      <c r="AR146" s="2609"/>
    </row>
    <row r="147" spans="1:44" ht="4.5" customHeight="1">
      <c r="A147" s="64"/>
      <c r="B147" s="2606"/>
      <c r="C147" s="2606"/>
      <c r="D147" s="2606"/>
      <c r="E147" s="2606"/>
      <c r="F147" s="2606"/>
      <c r="G147" s="2606"/>
      <c r="H147" s="2606"/>
      <c r="I147" s="2606"/>
      <c r="J147" s="2606"/>
      <c r="K147" s="2606"/>
      <c r="L147" s="2606"/>
      <c r="M147" s="2606"/>
      <c r="N147" s="2606"/>
      <c r="O147" s="2606"/>
      <c r="P147" s="2606"/>
      <c r="Q147" s="2606"/>
      <c r="R147" s="2606"/>
      <c r="S147" s="2606"/>
      <c r="T147" s="2606"/>
      <c r="U147" s="2606"/>
      <c r="V147" s="65"/>
      <c r="W147" s="64"/>
      <c r="X147" s="2610"/>
      <c r="Y147" s="2611"/>
      <c r="Z147" s="2611"/>
      <c r="AA147" s="2611"/>
      <c r="AB147" s="2611"/>
      <c r="AC147" s="2611"/>
      <c r="AD147" s="2612"/>
      <c r="AE147" s="2610"/>
      <c r="AF147" s="2611"/>
      <c r="AG147" s="2611"/>
      <c r="AH147" s="2611"/>
      <c r="AI147" s="2611"/>
      <c r="AJ147" s="2611"/>
      <c r="AK147" s="2612"/>
      <c r="AL147" s="2610"/>
      <c r="AM147" s="2611"/>
      <c r="AN147" s="2611"/>
      <c r="AO147" s="2611"/>
      <c r="AP147" s="2611"/>
      <c r="AQ147" s="2611"/>
      <c r="AR147" s="2612"/>
    </row>
    <row r="148" spans="1:44" ht="4.5" customHeight="1">
      <c r="A148" s="64"/>
      <c r="B148" s="2606"/>
      <c r="C148" s="2606"/>
      <c r="D148" s="2606"/>
      <c r="E148" s="2606"/>
      <c r="F148" s="2606"/>
      <c r="G148" s="2606"/>
      <c r="H148" s="2606"/>
      <c r="I148" s="2606"/>
      <c r="J148" s="2606"/>
      <c r="K148" s="2606"/>
      <c r="L148" s="2606"/>
      <c r="M148" s="2606"/>
      <c r="N148" s="2606"/>
      <c r="O148" s="2606"/>
      <c r="P148" s="2606"/>
      <c r="Q148" s="2606"/>
      <c r="R148" s="2606"/>
      <c r="S148" s="2606"/>
      <c r="T148" s="2606"/>
      <c r="U148" s="2606"/>
      <c r="V148" s="65"/>
      <c r="W148" s="64"/>
      <c r="X148" s="2613"/>
      <c r="Y148" s="2614"/>
      <c r="Z148" s="2614"/>
      <c r="AA148" s="2614"/>
      <c r="AB148" s="2614"/>
      <c r="AC148" s="2614"/>
      <c r="AD148" s="2615"/>
      <c r="AE148" s="2613"/>
      <c r="AF148" s="2614"/>
      <c r="AG148" s="2614"/>
      <c r="AH148" s="2614"/>
      <c r="AI148" s="2614"/>
      <c r="AJ148" s="2614"/>
      <c r="AK148" s="2615"/>
      <c r="AL148" s="2613"/>
      <c r="AM148" s="2614"/>
      <c r="AN148" s="2614"/>
      <c r="AO148" s="2614"/>
      <c r="AP148" s="2614"/>
      <c r="AQ148" s="2614"/>
      <c r="AR148" s="2615"/>
    </row>
    <row r="149" spans="1:44" ht="4.5" customHeight="1">
      <c r="A149" s="64"/>
      <c r="B149" s="2619" t="str">
        <f>I28</f>
        <v>Ing. Vlastimil HLOUŠEKBaničova 12, Žilina20.4.1956</v>
      </c>
      <c r="C149" s="2619"/>
      <c r="D149" s="2619"/>
      <c r="E149" s="2619"/>
      <c r="F149" s="2619"/>
      <c r="G149" s="2619"/>
      <c r="H149" s="2619"/>
      <c r="I149" s="2619"/>
      <c r="J149" s="2619"/>
      <c r="K149" s="2619"/>
      <c r="L149" s="2619"/>
      <c r="M149" s="2619"/>
      <c r="N149" s="2619"/>
      <c r="O149" s="2619"/>
      <c r="P149" s="2619"/>
      <c r="Q149" s="2619"/>
      <c r="R149" s="2619"/>
      <c r="S149" s="2619"/>
      <c r="T149" s="2619"/>
      <c r="U149" s="2619"/>
      <c r="V149" s="65"/>
      <c r="W149" s="64"/>
      <c r="X149" s="2606">
        <f>AE41</f>
        <v>29</v>
      </c>
      <c r="Y149" s="2606"/>
      <c r="Z149" s="2606"/>
      <c r="AA149" s="2606"/>
      <c r="AB149" s="2606"/>
      <c r="AC149" s="2606"/>
      <c r="AD149" s="2606"/>
      <c r="AE149" s="2606">
        <f>AI41</f>
        <v>48</v>
      </c>
      <c r="AF149" s="2606"/>
      <c r="AG149" s="2606"/>
      <c r="AH149" s="2606"/>
      <c r="AI149" s="2606"/>
      <c r="AJ149" s="2606"/>
      <c r="AK149" s="2606"/>
      <c r="AL149" s="2606">
        <f>AN41</f>
        <v>110</v>
      </c>
      <c r="AM149" s="2606"/>
      <c r="AN149" s="2606"/>
      <c r="AO149" s="2606"/>
      <c r="AP149" s="2606"/>
      <c r="AQ149" s="2606"/>
      <c r="AR149" s="2606"/>
    </row>
    <row r="150" spans="1:44" ht="4.5" customHeight="1">
      <c r="A150" s="64"/>
      <c r="B150" s="2619"/>
      <c r="C150" s="2619"/>
      <c r="D150" s="2619"/>
      <c r="E150" s="2619"/>
      <c r="F150" s="2619"/>
      <c r="G150" s="2619"/>
      <c r="H150" s="2619"/>
      <c r="I150" s="2619"/>
      <c r="J150" s="2619"/>
      <c r="K150" s="2619"/>
      <c r="L150" s="2619"/>
      <c r="M150" s="2619"/>
      <c r="N150" s="2619"/>
      <c r="O150" s="2619"/>
      <c r="P150" s="2619"/>
      <c r="Q150" s="2619"/>
      <c r="R150" s="2619"/>
      <c r="S150" s="2619"/>
      <c r="T150" s="2619"/>
      <c r="U150" s="2619"/>
      <c r="V150" s="65"/>
      <c r="W150" s="64"/>
      <c r="X150" s="2606"/>
      <c r="Y150" s="2606"/>
      <c r="Z150" s="2606"/>
      <c r="AA150" s="2606"/>
      <c r="AB150" s="2606"/>
      <c r="AC150" s="2606"/>
      <c r="AD150" s="2606"/>
      <c r="AE150" s="2606"/>
      <c r="AF150" s="2606"/>
      <c r="AG150" s="2606"/>
      <c r="AH150" s="2606"/>
      <c r="AI150" s="2606"/>
      <c r="AJ150" s="2606"/>
      <c r="AK150" s="2606"/>
      <c r="AL150" s="2606"/>
      <c r="AM150" s="2606"/>
      <c r="AN150" s="2606"/>
      <c r="AO150" s="2606"/>
      <c r="AP150" s="2606"/>
      <c r="AQ150" s="2606"/>
      <c r="AR150" s="2606"/>
    </row>
    <row r="151" spans="1:44" ht="4.5" customHeight="1">
      <c r="A151" s="64"/>
      <c r="B151" s="2619"/>
      <c r="C151" s="2619"/>
      <c r="D151" s="2619"/>
      <c r="E151" s="2619"/>
      <c r="F151" s="2619"/>
      <c r="G151" s="2619"/>
      <c r="H151" s="2619"/>
      <c r="I151" s="2619"/>
      <c r="J151" s="2619"/>
      <c r="K151" s="2619"/>
      <c r="L151" s="2619"/>
      <c r="M151" s="2619"/>
      <c r="N151" s="2619"/>
      <c r="O151" s="2619"/>
      <c r="P151" s="2619"/>
      <c r="Q151" s="2619"/>
      <c r="R151" s="2619"/>
      <c r="S151" s="2619"/>
      <c r="T151" s="2619"/>
      <c r="U151" s="2619"/>
      <c r="V151" s="65"/>
      <c r="W151" s="64"/>
      <c r="X151" s="2606"/>
      <c r="Y151" s="2606"/>
      <c r="Z151" s="2606"/>
      <c r="AA151" s="2606"/>
      <c r="AB151" s="2606"/>
      <c r="AC151" s="2606"/>
      <c r="AD151" s="2606"/>
      <c r="AE151" s="2606"/>
      <c r="AF151" s="2606"/>
      <c r="AG151" s="2606"/>
      <c r="AH151" s="2606"/>
      <c r="AI151" s="2606"/>
      <c r="AJ151" s="2606"/>
      <c r="AK151" s="2606"/>
      <c r="AL151" s="2606"/>
      <c r="AM151" s="2606"/>
      <c r="AN151" s="2606"/>
      <c r="AO151" s="2606"/>
      <c r="AP151" s="2606"/>
      <c r="AQ151" s="2606"/>
      <c r="AR151" s="2606"/>
    </row>
    <row r="152" spans="1:44" ht="4.5" customHeight="1">
      <c r="A152" s="64"/>
      <c r="B152" s="2616">
        <f>I38</f>
        <v>38018</v>
      </c>
      <c r="C152" s="2606"/>
      <c r="D152" s="2606"/>
      <c r="E152" s="2606"/>
      <c r="F152" s="2606"/>
      <c r="G152" s="2606"/>
      <c r="H152" s="2606"/>
      <c r="I152" s="2606"/>
      <c r="J152" s="2606"/>
      <c r="K152" s="2616">
        <f ca="1">L43</f>
        <v>45321.308916666669</v>
      </c>
      <c r="L152" s="2616"/>
      <c r="M152" s="2616"/>
      <c r="N152" s="2616"/>
      <c r="O152" s="2616"/>
      <c r="P152" s="2616"/>
      <c r="Q152" s="2616"/>
      <c r="R152" s="2616"/>
      <c r="S152" s="2616"/>
      <c r="T152" s="2616"/>
      <c r="U152" s="2616"/>
      <c r="V152" s="65"/>
      <c r="W152" s="64"/>
      <c r="X152" s="2607">
        <f>AB44</f>
        <v>2003</v>
      </c>
      <c r="Y152" s="2608"/>
      <c r="Z152" s="2608"/>
      <c r="AA152" s="2608"/>
      <c r="AB152" s="2608"/>
      <c r="AC152" s="2608"/>
      <c r="AD152" s="2609"/>
      <c r="AE152" s="2607" t="str">
        <f>AF44</f>
        <v>51803</v>
      </c>
      <c r="AF152" s="2608"/>
      <c r="AG152" s="2608"/>
      <c r="AH152" s="2608"/>
      <c r="AI152" s="2608"/>
      <c r="AJ152" s="2608"/>
      <c r="AK152" s="2609"/>
      <c r="AL152" s="2607" t="str">
        <f>AN44</f>
        <v>P</v>
      </c>
      <c r="AM152" s="2608"/>
      <c r="AN152" s="2608"/>
      <c r="AO152" s="2608"/>
      <c r="AP152" s="2608"/>
      <c r="AQ152" s="2608"/>
      <c r="AR152" s="2609"/>
    </row>
    <row r="153" spans="1:44" ht="4.5" customHeight="1">
      <c r="A153" s="64"/>
      <c r="B153" s="2606"/>
      <c r="C153" s="2606"/>
      <c r="D153" s="2606"/>
      <c r="E153" s="2606"/>
      <c r="F153" s="2606"/>
      <c r="G153" s="2606"/>
      <c r="H153" s="2606"/>
      <c r="I153" s="2606"/>
      <c r="J153" s="2606"/>
      <c r="K153" s="2616"/>
      <c r="L153" s="2616"/>
      <c r="M153" s="2616"/>
      <c r="N153" s="2616"/>
      <c r="O153" s="2616"/>
      <c r="P153" s="2616"/>
      <c r="Q153" s="2616"/>
      <c r="R153" s="2616"/>
      <c r="S153" s="2616"/>
      <c r="T153" s="2616"/>
      <c r="U153" s="2616"/>
      <c r="V153" s="65"/>
      <c r="W153" s="64"/>
      <c r="X153" s="2610"/>
      <c r="Y153" s="2611"/>
      <c r="Z153" s="2611"/>
      <c r="AA153" s="2611"/>
      <c r="AB153" s="2611"/>
      <c r="AC153" s="2611"/>
      <c r="AD153" s="2612"/>
      <c r="AE153" s="2610"/>
      <c r="AF153" s="2611"/>
      <c r="AG153" s="2611"/>
      <c r="AH153" s="2611"/>
      <c r="AI153" s="2611"/>
      <c r="AJ153" s="2611"/>
      <c r="AK153" s="2612"/>
      <c r="AL153" s="2610"/>
      <c r="AM153" s="2611"/>
      <c r="AN153" s="2611"/>
      <c r="AO153" s="2611"/>
      <c r="AP153" s="2611"/>
      <c r="AQ153" s="2611"/>
      <c r="AR153" s="2612"/>
    </row>
    <row r="154" spans="1:44" ht="4.5" customHeight="1">
      <c r="A154" s="76"/>
      <c r="B154" s="2606"/>
      <c r="C154" s="2606"/>
      <c r="D154" s="2606"/>
      <c r="E154" s="2606"/>
      <c r="F154" s="2606"/>
      <c r="G154" s="2606"/>
      <c r="H154" s="2606"/>
      <c r="I154" s="2606"/>
      <c r="J154" s="2606"/>
      <c r="K154" s="2616"/>
      <c r="L154" s="2616"/>
      <c r="M154" s="2616"/>
      <c r="N154" s="2616"/>
      <c r="O154" s="2616"/>
      <c r="P154" s="2616"/>
      <c r="Q154" s="2616"/>
      <c r="R154" s="2616"/>
      <c r="S154" s="2616"/>
      <c r="T154" s="2616"/>
      <c r="U154" s="2616"/>
      <c r="V154" s="77"/>
      <c r="W154" s="76"/>
      <c r="X154" s="2613"/>
      <c r="Y154" s="2614"/>
      <c r="Z154" s="2614"/>
      <c r="AA154" s="2614"/>
      <c r="AB154" s="2614"/>
      <c r="AC154" s="2614"/>
      <c r="AD154" s="2615"/>
      <c r="AE154" s="2613"/>
      <c r="AF154" s="2614"/>
      <c r="AG154" s="2614"/>
      <c r="AH154" s="2614"/>
      <c r="AI154" s="2614"/>
      <c r="AJ154" s="2614"/>
      <c r="AK154" s="2615"/>
      <c r="AL154" s="2613"/>
      <c r="AM154" s="2614"/>
      <c r="AN154" s="2614"/>
      <c r="AO154" s="2614"/>
      <c r="AP154" s="2614"/>
      <c r="AQ154" s="2614"/>
      <c r="AR154" s="2615"/>
    </row>
    <row r="155" spans="1:44" ht="4.5" customHeight="1">
      <c r="A155" s="64"/>
      <c r="B155" s="2606" t="str">
        <f>F65</f>
        <v xml:space="preserve"> ()</v>
      </c>
      <c r="C155" s="2606"/>
      <c r="D155" s="2606"/>
      <c r="E155" s="2606"/>
      <c r="F155" s="2606"/>
      <c r="G155" s="2606"/>
      <c r="H155" s="2606"/>
      <c r="I155" s="2606"/>
      <c r="J155" s="2606"/>
      <c r="K155" s="2606"/>
      <c r="L155" s="2606"/>
      <c r="M155" s="2606"/>
      <c r="N155" s="2606"/>
      <c r="O155" s="2606"/>
      <c r="P155" s="2606"/>
      <c r="Q155" s="2606"/>
      <c r="R155" s="2606"/>
      <c r="S155" s="2606"/>
      <c r="T155" s="2606"/>
      <c r="U155" s="2606"/>
      <c r="V155" s="65"/>
      <c r="W155" s="64"/>
      <c r="X155" s="2616">
        <f>Z61</f>
        <v>0</v>
      </c>
      <c r="Y155" s="2616"/>
      <c r="Z155" s="2616"/>
      <c r="AA155" s="2616"/>
      <c r="AB155" s="2616"/>
      <c r="AC155" s="2616"/>
      <c r="AD155" s="2616"/>
      <c r="AE155" s="2617">
        <f>AH62</f>
        <v>0</v>
      </c>
      <c r="AF155" s="2617"/>
      <c r="AG155" s="2617"/>
      <c r="AH155" s="2617"/>
      <c r="AI155" s="2617"/>
      <c r="AJ155" s="2617"/>
      <c r="AK155" s="2617"/>
      <c r="AL155" s="2617"/>
      <c r="AM155" s="2617"/>
      <c r="AN155" s="2617"/>
      <c r="AO155" s="2606">
        <f>AM66</f>
        <v>0</v>
      </c>
      <c r="AP155" s="2606"/>
      <c r="AQ155" s="2606"/>
      <c r="AR155" s="2606"/>
    </row>
    <row r="156" spans="1:44" ht="4.5" customHeight="1">
      <c r="A156" s="64"/>
      <c r="B156" s="2606"/>
      <c r="C156" s="2606"/>
      <c r="D156" s="2606"/>
      <c r="E156" s="2606"/>
      <c r="F156" s="2606"/>
      <c r="G156" s="2606"/>
      <c r="H156" s="2606"/>
      <c r="I156" s="2606"/>
      <c r="J156" s="2606"/>
      <c r="K156" s="2606"/>
      <c r="L156" s="2606"/>
      <c r="M156" s="2606"/>
      <c r="N156" s="2606"/>
      <c r="O156" s="2606"/>
      <c r="P156" s="2606"/>
      <c r="Q156" s="2606"/>
      <c r="R156" s="2606"/>
      <c r="S156" s="2606"/>
      <c r="T156" s="2606"/>
      <c r="U156" s="2606"/>
      <c r="V156" s="65"/>
      <c r="W156" s="64"/>
      <c r="X156" s="2616"/>
      <c r="Y156" s="2616"/>
      <c r="Z156" s="2616"/>
      <c r="AA156" s="2616"/>
      <c r="AB156" s="2616"/>
      <c r="AC156" s="2616"/>
      <c r="AD156" s="2616"/>
      <c r="AE156" s="2617"/>
      <c r="AF156" s="2617"/>
      <c r="AG156" s="2617"/>
      <c r="AH156" s="2617"/>
      <c r="AI156" s="2617"/>
      <c r="AJ156" s="2617"/>
      <c r="AK156" s="2617"/>
      <c r="AL156" s="2617"/>
      <c r="AM156" s="2617"/>
      <c r="AN156" s="2617"/>
      <c r="AO156" s="2606"/>
      <c r="AP156" s="2606"/>
      <c r="AQ156" s="2606"/>
      <c r="AR156" s="2606"/>
    </row>
    <row r="157" spans="1:44" ht="4.5" customHeight="1">
      <c r="A157" s="64"/>
      <c r="B157" s="2606"/>
      <c r="C157" s="2606"/>
      <c r="D157" s="2606"/>
      <c r="E157" s="2606"/>
      <c r="F157" s="2606"/>
      <c r="G157" s="2606"/>
      <c r="H157" s="2606"/>
      <c r="I157" s="2606"/>
      <c r="J157" s="2606"/>
      <c r="K157" s="2606"/>
      <c r="L157" s="2606"/>
      <c r="M157" s="2606"/>
      <c r="N157" s="2606"/>
      <c r="O157" s="2606"/>
      <c r="P157" s="2606"/>
      <c r="Q157" s="2606"/>
      <c r="R157" s="2606"/>
      <c r="S157" s="2606"/>
      <c r="T157" s="2606"/>
      <c r="U157" s="2606"/>
      <c r="V157" s="65"/>
      <c r="W157" s="64"/>
      <c r="X157" s="2616"/>
      <c r="Y157" s="2616"/>
      <c r="Z157" s="2616"/>
      <c r="AA157" s="2616"/>
      <c r="AB157" s="2616"/>
      <c r="AC157" s="2616"/>
      <c r="AD157" s="2616"/>
      <c r="AE157" s="2617"/>
      <c r="AF157" s="2617"/>
      <c r="AG157" s="2617"/>
      <c r="AH157" s="2617"/>
      <c r="AI157" s="2617"/>
      <c r="AJ157" s="2617"/>
      <c r="AK157" s="2617"/>
      <c r="AL157" s="2617"/>
      <c r="AM157" s="2617"/>
      <c r="AN157" s="2617"/>
      <c r="AO157" s="2606"/>
      <c r="AP157" s="2606"/>
      <c r="AQ157" s="2606"/>
      <c r="AR157" s="2606"/>
    </row>
    <row r="158" spans="1:44" ht="4.5" customHeight="1">
      <c r="A158" s="64"/>
      <c r="B158" s="2606" t="str">
        <f>I70</f>
        <v>OM-H428</v>
      </c>
      <c r="C158" s="2606"/>
      <c r="D158" s="2606"/>
      <c r="E158" s="2606"/>
      <c r="F158" s="2606"/>
      <c r="G158" s="2606"/>
      <c r="H158" s="2606"/>
      <c r="I158" s="2606"/>
      <c r="J158" s="2606"/>
      <c r="K158" s="2606"/>
      <c r="L158" s="2606"/>
      <c r="M158" s="2606"/>
      <c r="N158" s="2606"/>
      <c r="O158" s="2606"/>
      <c r="P158" s="2606"/>
      <c r="Q158" s="2606"/>
      <c r="R158" s="2606"/>
      <c r="S158" s="2606"/>
      <c r="T158" s="2606"/>
      <c r="U158" s="2606"/>
      <c r="V158" s="65"/>
      <c r="W158" s="64"/>
      <c r="X158" s="2607">
        <f>AE82</f>
        <v>0</v>
      </c>
      <c r="Y158" s="2608"/>
      <c r="Z158" s="2608"/>
      <c r="AA158" s="2608"/>
      <c r="AB158" s="2608"/>
      <c r="AC158" s="2608"/>
      <c r="AD158" s="2609"/>
      <c r="AE158" s="2607">
        <f>AI82</f>
        <v>0</v>
      </c>
      <c r="AF158" s="2608"/>
      <c r="AG158" s="2608"/>
      <c r="AH158" s="2608"/>
      <c r="AI158" s="2608"/>
      <c r="AJ158" s="2608"/>
      <c r="AK158" s="2609"/>
      <c r="AL158" s="2607">
        <f>AN82</f>
        <v>0</v>
      </c>
      <c r="AM158" s="2608"/>
      <c r="AN158" s="2608"/>
      <c r="AO158" s="2608"/>
      <c r="AP158" s="2608"/>
      <c r="AQ158" s="2608"/>
      <c r="AR158" s="2609"/>
    </row>
    <row r="159" spans="1:44" ht="4.5" customHeight="1">
      <c r="A159" s="64"/>
      <c r="B159" s="2606"/>
      <c r="C159" s="2606"/>
      <c r="D159" s="2606"/>
      <c r="E159" s="2606"/>
      <c r="F159" s="2606"/>
      <c r="G159" s="2606"/>
      <c r="H159" s="2606"/>
      <c r="I159" s="2606"/>
      <c r="J159" s="2606"/>
      <c r="K159" s="2606"/>
      <c r="L159" s="2606"/>
      <c r="M159" s="2606"/>
      <c r="N159" s="2606"/>
      <c r="O159" s="2606"/>
      <c r="P159" s="2606"/>
      <c r="Q159" s="2606"/>
      <c r="R159" s="2606"/>
      <c r="S159" s="2606"/>
      <c r="T159" s="2606"/>
      <c r="U159" s="2606"/>
      <c r="V159" s="65"/>
      <c r="W159" s="64"/>
      <c r="X159" s="2610"/>
      <c r="Y159" s="2611"/>
      <c r="Z159" s="2611"/>
      <c r="AA159" s="2611"/>
      <c r="AB159" s="2611"/>
      <c r="AC159" s="2611"/>
      <c r="AD159" s="2612"/>
      <c r="AE159" s="2610"/>
      <c r="AF159" s="2611"/>
      <c r="AG159" s="2611"/>
      <c r="AH159" s="2611"/>
      <c r="AI159" s="2611"/>
      <c r="AJ159" s="2611"/>
      <c r="AK159" s="2612"/>
      <c r="AL159" s="2610"/>
      <c r="AM159" s="2611"/>
      <c r="AN159" s="2611"/>
      <c r="AO159" s="2611"/>
      <c r="AP159" s="2611"/>
      <c r="AQ159" s="2611"/>
      <c r="AR159" s="2612"/>
    </row>
    <row r="160" spans="1:44" ht="4.5" customHeight="1">
      <c r="A160" s="64"/>
      <c r="B160" s="2606"/>
      <c r="C160" s="2606"/>
      <c r="D160" s="2606"/>
      <c r="E160" s="2606"/>
      <c r="F160" s="2606"/>
      <c r="G160" s="2606"/>
      <c r="H160" s="2606"/>
      <c r="I160" s="2606"/>
      <c r="J160" s="2606"/>
      <c r="K160" s="2606"/>
      <c r="L160" s="2606"/>
      <c r="M160" s="2606"/>
      <c r="N160" s="2606"/>
      <c r="O160" s="2606"/>
      <c r="P160" s="2606"/>
      <c r="Q160" s="2606"/>
      <c r="R160" s="2606"/>
      <c r="S160" s="2606"/>
      <c r="T160" s="2606"/>
      <c r="U160" s="2606"/>
      <c r="V160" s="65"/>
      <c r="W160" s="64"/>
      <c r="X160" s="2613"/>
      <c r="Y160" s="2614"/>
      <c r="Z160" s="2614"/>
      <c r="AA160" s="2614"/>
      <c r="AB160" s="2614"/>
      <c r="AC160" s="2614"/>
      <c r="AD160" s="2615"/>
      <c r="AE160" s="2613"/>
      <c r="AF160" s="2614"/>
      <c r="AG160" s="2614"/>
      <c r="AH160" s="2614"/>
      <c r="AI160" s="2614"/>
      <c r="AJ160" s="2614"/>
      <c r="AK160" s="2615"/>
      <c r="AL160" s="2613"/>
      <c r="AM160" s="2614"/>
      <c r="AN160" s="2614"/>
      <c r="AO160" s="2614"/>
      <c r="AP160" s="2614"/>
      <c r="AQ160" s="2614"/>
      <c r="AR160" s="2615"/>
    </row>
    <row r="161" spans="1:44" ht="4.5" customHeight="1">
      <c r="A161" s="64"/>
      <c r="B161" s="2619" t="str">
        <f>I75</f>
        <v xml:space="preserve">, </v>
      </c>
      <c r="C161" s="2619"/>
      <c r="D161" s="2619"/>
      <c r="E161" s="2619"/>
      <c r="F161" s="2619"/>
      <c r="G161" s="2619"/>
      <c r="H161" s="2619"/>
      <c r="I161" s="2619"/>
      <c r="J161" s="2619"/>
      <c r="K161" s="2619"/>
      <c r="L161" s="2619"/>
      <c r="M161" s="2619"/>
      <c r="N161" s="2619"/>
      <c r="O161" s="2619"/>
      <c r="P161" s="2619"/>
      <c r="Q161" s="2619"/>
      <c r="R161" s="2619"/>
      <c r="S161" s="2619"/>
      <c r="T161" s="2619"/>
      <c r="U161" s="2619"/>
      <c r="V161" s="65"/>
      <c r="W161" s="64"/>
      <c r="X161" s="2606">
        <f>AE88</f>
        <v>0</v>
      </c>
      <c r="Y161" s="2606"/>
      <c r="Z161" s="2606"/>
      <c r="AA161" s="2606"/>
      <c r="AB161" s="2606"/>
      <c r="AC161" s="2606"/>
      <c r="AD161" s="2606"/>
      <c r="AE161" s="2606">
        <f>AI88</f>
        <v>0</v>
      </c>
      <c r="AF161" s="2606"/>
      <c r="AG161" s="2606"/>
      <c r="AH161" s="2606"/>
      <c r="AI161" s="2606"/>
      <c r="AJ161" s="2606"/>
      <c r="AK161" s="2606"/>
      <c r="AL161" s="2606">
        <f>AN88</f>
        <v>0</v>
      </c>
      <c r="AM161" s="2606"/>
      <c r="AN161" s="2606"/>
      <c r="AO161" s="2606"/>
      <c r="AP161" s="2606"/>
      <c r="AQ161" s="2606"/>
      <c r="AR161" s="2606"/>
    </row>
    <row r="162" spans="1:44" ht="4.5" customHeight="1">
      <c r="A162" s="64"/>
      <c r="B162" s="2619"/>
      <c r="C162" s="2619"/>
      <c r="D162" s="2619"/>
      <c r="E162" s="2619"/>
      <c r="F162" s="2619"/>
      <c r="G162" s="2619"/>
      <c r="H162" s="2619"/>
      <c r="I162" s="2619"/>
      <c r="J162" s="2619"/>
      <c r="K162" s="2619"/>
      <c r="L162" s="2619"/>
      <c r="M162" s="2619"/>
      <c r="N162" s="2619"/>
      <c r="O162" s="2619"/>
      <c r="P162" s="2619"/>
      <c r="Q162" s="2619"/>
      <c r="R162" s="2619"/>
      <c r="S162" s="2619"/>
      <c r="T162" s="2619"/>
      <c r="U162" s="2619"/>
      <c r="V162" s="65"/>
      <c r="W162" s="64"/>
      <c r="X162" s="2606"/>
      <c r="Y162" s="2606"/>
      <c r="Z162" s="2606"/>
      <c r="AA162" s="2606"/>
      <c r="AB162" s="2606"/>
      <c r="AC162" s="2606"/>
      <c r="AD162" s="2606"/>
      <c r="AE162" s="2606"/>
      <c r="AF162" s="2606"/>
      <c r="AG162" s="2606"/>
      <c r="AH162" s="2606"/>
      <c r="AI162" s="2606"/>
      <c r="AJ162" s="2606"/>
      <c r="AK162" s="2606"/>
      <c r="AL162" s="2606"/>
      <c r="AM162" s="2606"/>
      <c r="AN162" s="2606"/>
      <c r="AO162" s="2606"/>
      <c r="AP162" s="2606"/>
      <c r="AQ162" s="2606"/>
      <c r="AR162" s="2606"/>
    </row>
    <row r="163" spans="1:44" ht="4.5" customHeight="1">
      <c r="A163" s="64"/>
      <c r="B163" s="2619"/>
      <c r="C163" s="2619"/>
      <c r="D163" s="2619"/>
      <c r="E163" s="2619"/>
      <c r="F163" s="2619"/>
      <c r="G163" s="2619"/>
      <c r="H163" s="2619"/>
      <c r="I163" s="2619"/>
      <c r="J163" s="2619"/>
      <c r="K163" s="2619"/>
      <c r="L163" s="2619"/>
      <c r="M163" s="2619"/>
      <c r="N163" s="2619"/>
      <c r="O163" s="2619"/>
      <c r="P163" s="2619"/>
      <c r="Q163" s="2619"/>
      <c r="R163" s="2619"/>
      <c r="S163" s="2619"/>
      <c r="T163" s="2619"/>
      <c r="U163" s="2619"/>
      <c r="V163" s="65"/>
      <c r="W163" s="64"/>
      <c r="X163" s="2606"/>
      <c r="Y163" s="2606"/>
      <c r="Z163" s="2606"/>
      <c r="AA163" s="2606"/>
      <c r="AB163" s="2606"/>
      <c r="AC163" s="2606"/>
      <c r="AD163" s="2606"/>
      <c r="AE163" s="2606"/>
      <c r="AF163" s="2606"/>
      <c r="AG163" s="2606"/>
      <c r="AH163" s="2606"/>
      <c r="AI163" s="2606"/>
      <c r="AJ163" s="2606"/>
      <c r="AK163" s="2606"/>
      <c r="AL163" s="2606"/>
      <c r="AM163" s="2606"/>
      <c r="AN163" s="2606"/>
      <c r="AO163" s="2606"/>
      <c r="AP163" s="2606"/>
      <c r="AQ163" s="2606"/>
      <c r="AR163" s="2606"/>
    </row>
    <row r="164" spans="1:44" ht="4.5" customHeight="1">
      <c r="A164" s="64"/>
      <c r="B164" s="2616">
        <f>I85</f>
        <v>0</v>
      </c>
      <c r="C164" s="2606"/>
      <c r="D164" s="2606"/>
      <c r="E164" s="2606"/>
      <c r="F164" s="2606"/>
      <c r="G164" s="2606"/>
      <c r="H164" s="2606"/>
      <c r="I164" s="2606"/>
      <c r="J164" s="2606"/>
      <c r="K164" s="2616">
        <f ca="1">L90</f>
        <v>45321.308916666669</v>
      </c>
      <c r="L164" s="2616"/>
      <c r="M164" s="2616"/>
      <c r="N164" s="2616"/>
      <c r="O164" s="2616"/>
      <c r="P164" s="2616"/>
      <c r="Q164" s="2616"/>
      <c r="R164" s="2616"/>
      <c r="S164" s="2616"/>
      <c r="T164" s="2616"/>
      <c r="U164" s="2616"/>
      <c r="V164" s="65"/>
      <c r="W164" s="64"/>
      <c r="X164" s="2607">
        <f>AB91</f>
        <v>0</v>
      </c>
      <c r="Y164" s="2608"/>
      <c r="Z164" s="2608"/>
      <c r="AA164" s="2608"/>
      <c r="AB164" s="2608"/>
      <c r="AC164" s="2608"/>
      <c r="AD164" s="2609"/>
      <c r="AE164" s="2607">
        <f>AF91</f>
        <v>0</v>
      </c>
      <c r="AF164" s="2608"/>
      <c r="AG164" s="2608"/>
      <c r="AH164" s="2608"/>
      <c r="AI164" s="2608"/>
      <c r="AJ164" s="2608"/>
      <c r="AK164" s="2609"/>
      <c r="AL164" s="2607">
        <f>AN91</f>
        <v>0</v>
      </c>
      <c r="AM164" s="2608"/>
      <c r="AN164" s="2608"/>
      <c r="AO164" s="2608"/>
      <c r="AP164" s="2608"/>
      <c r="AQ164" s="2608"/>
      <c r="AR164" s="2609"/>
    </row>
    <row r="165" spans="1:44" ht="4.5" customHeight="1">
      <c r="A165" s="64"/>
      <c r="B165" s="2606"/>
      <c r="C165" s="2606"/>
      <c r="D165" s="2606"/>
      <c r="E165" s="2606"/>
      <c r="F165" s="2606"/>
      <c r="G165" s="2606"/>
      <c r="H165" s="2606"/>
      <c r="I165" s="2606"/>
      <c r="J165" s="2606"/>
      <c r="K165" s="2616"/>
      <c r="L165" s="2616"/>
      <c r="M165" s="2616"/>
      <c r="N165" s="2616"/>
      <c r="O165" s="2616"/>
      <c r="P165" s="2616"/>
      <c r="Q165" s="2616"/>
      <c r="R165" s="2616"/>
      <c r="S165" s="2616"/>
      <c r="T165" s="2616"/>
      <c r="U165" s="2616"/>
      <c r="V165" s="65"/>
      <c r="W165" s="64"/>
      <c r="X165" s="2610"/>
      <c r="Y165" s="2611"/>
      <c r="Z165" s="2611"/>
      <c r="AA165" s="2611"/>
      <c r="AB165" s="2611"/>
      <c r="AC165" s="2611"/>
      <c r="AD165" s="2612"/>
      <c r="AE165" s="2610"/>
      <c r="AF165" s="2611"/>
      <c r="AG165" s="2611"/>
      <c r="AH165" s="2611"/>
      <c r="AI165" s="2611"/>
      <c r="AJ165" s="2611"/>
      <c r="AK165" s="2612"/>
      <c r="AL165" s="2610"/>
      <c r="AM165" s="2611"/>
      <c r="AN165" s="2611"/>
      <c r="AO165" s="2611"/>
      <c r="AP165" s="2611"/>
      <c r="AQ165" s="2611"/>
      <c r="AR165" s="2612"/>
    </row>
    <row r="166" spans="1:44" ht="4.5" customHeight="1">
      <c r="A166" s="64"/>
      <c r="B166" s="2606"/>
      <c r="C166" s="2606"/>
      <c r="D166" s="2606"/>
      <c r="E166" s="2606"/>
      <c r="F166" s="2606"/>
      <c r="G166" s="2606"/>
      <c r="H166" s="2606"/>
      <c r="I166" s="2606"/>
      <c r="J166" s="2606"/>
      <c r="K166" s="2616"/>
      <c r="L166" s="2616"/>
      <c r="M166" s="2616"/>
      <c r="N166" s="2616"/>
      <c r="O166" s="2616"/>
      <c r="P166" s="2616"/>
      <c r="Q166" s="2616"/>
      <c r="R166" s="2616"/>
      <c r="S166" s="2616"/>
      <c r="T166" s="2616"/>
      <c r="U166" s="2616"/>
      <c r="V166" s="65"/>
      <c r="W166" s="64"/>
      <c r="X166" s="2613"/>
      <c r="Y166" s="2614"/>
      <c r="Z166" s="2614"/>
      <c r="AA166" s="2614"/>
      <c r="AB166" s="2614"/>
      <c r="AC166" s="2614"/>
      <c r="AD166" s="2615"/>
      <c r="AE166" s="2613"/>
      <c r="AF166" s="2614"/>
      <c r="AG166" s="2614"/>
      <c r="AH166" s="2614"/>
      <c r="AI166" s="2614"/>
      <c r="AJ166" s="2614"/>
      <c r="AK166" s="2615"/>
      <c r="AL166" s="2613"/>
      <c r="AM166" s="2614"/>
      <c r="AN166" s="2614"/>
      <c r="AO166" s="2614"/>
      <c r="AP166" s="2614"/>
      <c r="AQ166" s="2614"/>
      <c r="AR166" s="2615"/>
    </row>
    <row r="167" spans="1:44" ht="4.5" customHeight="1">
      <c r="A167" s="57"/>
      <c r="B167" s="2606" t="str">
        <f>F112</f>
        <v xml:space="preserve"> ()</v>
      </c>
      <c r="C167" s="2606"/>
      <c r="D167" s="2606"/>
      <c r="E167" s="2606"/>
      <c r="F167" s="2606"/>
      <c r="G167" s="2606"/>
      <c r="H167" s="2606"/>
      <c r="I167" s="2606"/>
      <c r="J167" s="2606"/>
      <c r="K167" s="2606"/>
      <c r="L167" s="2606"/>
      <c r="M167" s="2606"/>
      <c r="N167" s="2606"/>
      <c r="O167" s="2606"/>
      <c r="P167" s="2606"/>
      <c r="Q167" s="2606"/>
      <c r="R167" s="2606"/>
      <c r="S167" s="2606"/>
      <c r="T167" s="2606"/>
      <c r="U167" s="2606"/>
      <c r="V167" s="59"/>
      <c r="W167" s="57"/>
      <c r="X167" s="2616">
        <f>Z108</f>
        <v>0</v>
      </c>
      <c r="Y167" s="2616"/>
      <c r="Z167" s="2616"/>
      <c r="AA167" s="2616"/>
      <c r="AB167" s="2616"/>
      <c r="AC167" s="2616"/>
      <c r="AD167" s="2616"/>
      <c r="AE167" s="2617">
        <f>AH109</f>
        <v>0</v>
      </c>
      <c r="AF167" s="2617"/>
      <c r="AG167" s="2617"/>
      <c r="AH167" s="2617"/>
      <c r="AI167" s="2617"/>
      <c r="AJ167" s="2617"/>
      <c r="AK167" s="2617"/>
      <c r="AL167" s="2617"/>
      <c r="AM167" s="2617"/>
      <c r="AN167" s="2617"/>
      <c r="AO167" s="2606">
        <f>AM113</f>
        <v>0</v>
      </c>
      <c r="AP167" s="2606"/>
      <c r="AQ167" s="2606"/>
      <c r="AR167" s="2606"/>
    </row>
    <row r="168" spans="1:44" ht="4.5" customHeight="1">
      <c r="A168" s="64"/>
      <c r="B168" s="2606"/>
      <c r="C168" s="2606"/>
      <c r="D168" s="2606"/>
      <c r="E168" s="2606"/>
      <c r="F168" s="2606"/>
      <c r="G168" s="2606"/>
      <c r="H168" s="2606"/>
      <c r="I168" s="2606"/>
      <c r="J168" s="2606"/>
      <c r="K168" s="2606"/>
      <c r="L168" s="2606"/>
      <c r="M168" s="2606"/>
      <c r="N168" s="2606"/>
      <c r="O168" s="2606"/>
      <c r="P168" s="2606"/>
      <c r="Q168" s="2606"/>
      <c r="R168" s="2606"/>
      <c r="S168" s="2606"/>
      <c r="T168" s="2606"/>
      <c r="U168" s="2606"/>
      <c r="V168" s="65"/>
      <c r="W168" s="64"/>
      <c r="X168" s="2616"/>
      <c r="Y168" s="2616"/>
      <c r="Z168" s="2616"/>
      <c r="AA168" s="2616"/>
      <c r="AB168" s="2616"/>
      <c r="AC168" s="2616"/>
      <c r="AD168" s="2616"/>
      <c r="AE168" s="2617"/>
      <c r="AF168" s="2617"/>
      <c r="AG168" s="2617"/>
      <c r="AH168" s="2617"/>
      <c r="AI168" s="2617"/>
      <c r="AJ168" s="2617"/>
      <c r="AK168" s="2617"/>
      <c r="AL168" s="2617"/>
      <c r="AM168" s="2617"/>
      <c r="AN168" s="2617"/>
      <c r="AO168" s="2606"/>
      <c r="AP168" s="2606"/>
      <c r="AQ168" s="2606"/>
      <c r="AR168" s="2606"/>
    </row>
    <row r="169" spans="1:44" ht="4.5" customHeight="1">
      <c r="A169" s="64"/>
      <c r="B169" s="2606"/>
      <c r="C169" s="2606"/>
      <c r="D169" s="2606"/>
      <c r="E169" s="2606"/>
      <c r="F169" s="2606"/>
      <c r="G169" s="2606"/>
      <c r="H169" s="2606"/>
      <c r="I169" s="2606"/>
      <c r="J169" s="2606"/>
      <c r="K169" s="2606"/>
      <c r="L169" s="2606"/>
      <c r="M169" s="2606"/>
      <c r="N169" s="2606"/>
      <c r="O169" s="2606"/>
      <c r="P169" s="2606"/>
      <c r="Q169" s="2606"/>
      <c r="R169" s="2606"/>
      <c r="S169" s="2606"/>
      <c r="T169" s="2606"/>
      <c r="U169" s="2606"/>
      <c r="V169" s="65"/>
      <c r="W169" s="64"/>
      <c r="X169" s="2616"/>
      <c r="Y169" s="2616"/>
      <c r="Z169" s="2616"/>
      <c r="AA169" s="2616"/>
      <c r="AB169" s="2616"/>
      <c r="AC169" s="2616"/>
      <c r="AD169" s="2616"/>
      <c r="AE169" s="2617"/>
      <c r="AF169" s="2617"/>
      <c r="AG169" s="2617"/>
      <c r="AH169" s="2617"/>
      <c r="AI169" s="2617"/>
      <c r="AJ169" s="2617"/>
      <c r="AK169" s="2617"/>
      <c r="AL169" s="2617"/>
      <c r="AM169" s="2617"/>
      <c r="AN169" s="2617"/>
      <c r="AO169" s="2606"/>
      <c r="AP169" s="2606"/>
      <c r="AQ169" s="2606"/>
      <c r="AR169" s="2606"/>
    </row>
    <row r="170" spans="1:44" ht="4.5" customHeight="1">
      <c r="A170" s="64"/>
      <c r="B170" s="2606" t="str">
        <f>I117</f>
        <v>OM-H429</v>
      </c>
      <c r="C170" s="2606"/>
      <c r="D170" s="2606"/>
      <c r="E170" s="2606"/>
      <c r="F170" s="2606"/>
      <c r="G170" s="2606"/>
      <c r="H170" s="2606"/>
      <c r="I170" s="2606"/>
      <c r="J170" s="2606"/>
      <c r="K170" s="2606"/>
      <c r="L170" s="2606"/>
      <c r="M170" s="2606"/>
      <c r="N170" s="2606"/>
      <c r="O170" s="2606"/>
      <c r="P170" s="2606"/>
      <c r="Q170" s="2606"/>
      <c r="R170" s="2606"/>
      <c r="S170" s="2606"/>
      <c r="T170" s="2606"/>
      <c r="U170" s="2606"/>
      <c r="V170" s="65"/>
      <c r="W170" s="64"/>
      <c r="X170" s="2618">
        <f>AE129</f>
        <v>0</v>
      </c>
      <c r="Y170" s="2608"/>
      <c r="Z170" s="2608"/>
      <c r="AA170" s="2608"/>
      <c r="AB170" s="2608"/>
      <c r="AC170" s="2608"/>
      <c r="AD170" s="2609"/>
      <c r="AE170" s="2607">
        <f>AI129</f>
        <v>0</v>
      </c>
      <c r="AF170" s="2608"/>
      <c r="AG170" s="2608"/>
      <c r="AH170" s="2608"/>
      <c r="AI170" s="2608"/>
      <c r="AJ170" s="2608"/>
      <c r="AK170" s="2609"/>
      <c r="AL170" s="2607">
        <f>AN129</f>
        <v>0</v>
      </c>
      <c r="AM170" s="2608"/>
      <c r="AN170" s="2608"/>
      <c r="AO170" s="2608"/>
      <c r="AP170" s="2608"/>
      <c r="AQ170" s="2608"/>
      <c r="AR170" s="2609"/>
    </row>
    <row r="171" spans="1:44" ht="4.5" customHeight="1">
      <c r="A171" s="64"/>
      <c r="B171" s="2606"/>
      <c r="C171" s="2606"/>
      <c r="D171" s="2606"/>
      <c r="E171" s="2606"/>
      <c r="F171" s="2606"/>
      <c r="G171" s="2606"/>
      <c r="H171" s="2606"/>
      <c r="I171" s="2606"/>
      <c r="J171" s="2606"/>
      <c r="K171" s="2606"/>
      <c r="L171" s="2606"/>
      <c r="M171" s="2606"/>
      <c r="N171" s="2606"/>
      <c r="O171" s="2606"/>
      <c r="P171" s="2606"/>
      <c r="Q171" s="2606"/>
      <c r="R171" s="2606"/>
      <c r="S171" s="2606"/>
      <c r="T171" s="2606"/>
      <c r="U171" s="2606"/>
      <c r="V171" s="65"/>
      <c r="W171" s="64"/>
      <c r="X171" s="2610"/>
      <c r="Y171" s="2611"/>
      <c r="Z171" s="2611"/>
      <c r="AA171" s="2611"/>
      <c r="AB171" s="2611"/>
      <c r="AC171" s="2611"/>
      <c r="AD171" s="2612"/>
      <c r="AE171" s="2610"/>
      <c r="AF171" s="2611"/>
      <c r="AG171" s="2611"/>
      <c r="AH171" s="2611"/>
      <c r="AI171" s="2611"/>
      <c r="AJ171" s="2611"/>
      <c r="AK171" s="2612"/>
      <c r="AL171" s="2610"/>
      <c r="AM171" s="2611"/>
      <c r="AN171" s="2611"/>
      <c r="AO171" s="2611"/>
      <c r="AP171" s="2611"/>
      <c r="AQ171" s="2611"/>
      <c r="AR171" s="2612"/>
    </row>
    <row r="172" spans="1:44" ht="4.5" customHeight="1">
      <c r="A172" s="64"/>
      <c r="B172" s="2606"/>
      <c r="C172" s="2606"/>
      <c r="D172" s="2606"/>
      <c r="E172" s="2606"/>
      <c r="F172" s="2606"/>
      <c r="G172" s="2606"/>
      <c r="H172" s="2606"/>
      <c r="I172" s="2606"/>
      <c r="J172" s="2606"/>
      <c r="K172" s="2606"/>
      <c r="L172" s="2606"/>
      <c r="M172" s="2606"/>
      <c r="N172" s="2606"/>
      <c r="O172" s="2606"/>
      <c r="P172" s="2606"/>
      <c r="Q172" s="2606"/>
      <c r="R172" s="2606"/>
      <c r="S172" s="2606"/>
      <c r="T172" s="2606"/>
      <c r="U172" s="2606"/>
      <c r="V172" s="65"/>
      <c r="W172" s="64"/>
      <c r="X172" s="2613"/>
      <c r="Y172" s="2614"/>
      <c r="Z172" s="2614"/>
      <c r="AA172" s="2614"/>
      <c r="AB172" s="2614"/>
      <c r="AC172" s="2614"/>
      <c r="AD172" s="2615"/>
      <c r="AE172" s="2613"/>
      <c r="AF172" s="2614"/>
      <c r="AG172" s="2614"/>
      <c r="AH172" s="2614"/>
      <c r="AI172" s="2614"/>
      <c r="AJ172" s="2614"/>
      <c r="AK172" s="2615"/>
      <c r="AL172" s="2613"/>
      <c r="AM172" s="2614"/>
      <c r="AN172" s="2614"/>
      <c r="AO172" s="2614"/>
      <c r="AP172" s="2614"/>
      <c r="AQ172" s="2614"/>
      <c r="AR172" s="2615"/>
    </row>
    <row r="173" spans="1:44" ht="4.5" customHeight="1">
      <c r="A173" s="64"/>
      <c r="B173" s="2619" t="str">
        <f>I122</f>
        <v xml:space="preserve">, </v>
      </c>
      <c r="C173" s="2619"/>
      <c r="D173" s="2619"/>
      <c r="E173" s="2619"/>
      <c r="F173" s="2619"/>
      <c r="G173" s="2619"/>
      <c r="H173" s="2619"/>
      <c r="I173" s="2619"/>
      <c r="J173" s="2619"/>
      <c r="K173" s="2619"/>
      <c r="L173" s="2619"/>
      <c r="M173" s="2619"/>
      <c r="N173" s="2619"/>
      <c r="O173" s="2619"/>
      <c r="P173" s="2619"/>
      <c r="Q173" s="2619"/>
      <c r="R173" s="2619"/>
      <c r="S173" s="2619"/>
      <c r="T173" s="2619"/>
      <c r="U173" s="2619"/>
      <c r="V173" s="65"/>
      <c r="W173" s="64"/>
      <c r="X173" s="2606">
        <f>AE135</f>
        <v>0</v>
      </c>
      <c r="Y173" s="2606"/>
      <c r="Z173" s="2606"/>
      <c r="AA173" s="2606"/>
      <c r="AB173" s="2606"/>
      <c r="AC173" s="2606"/>
      <c r="AD173" s="2606"/>
      <c r="AE173" s="2606">
        <f>AI135</f>
        <v>0</v>
      </c>
      <c r="AF173" s="2606"/>
      <c r="AG173" s="2606"/>
      <c r="AH173" s="2606"/>
      <c r="AI173" s="2606"/>
      <c r="AJ173" s="2606"/>
      <c r="AK173" s="2606"/>
      <c r="AL173" s="2606">
        <f>AN135</f>
        <v>0</v>
      </c>
      <c r="AM173" s="2606"/>
      <c r="AN173" s="2606"/>
      <c r="AO173" s="2606"/>
      <c r="AP173" s="2606"/>
      <c r="AQ173" s="2606"/>
      <c r="AR173" s="2606"/>
    </row>
    <row r="174" spans="1:44" ht="4.5" customHeight="1">
      <c r="A174" s="64"/>
      <c r="B174" s="2619"/>
      <c r="C174" s="2619"/>
      <c r="D174" s="2619"/>
      <c r="E174" s="2619"/>
      <c r="F174" s="2619"/>
      <c r="G174" s="2619"/>
      <c r="H174" s="2619"/>
      <c r="I174" s="2619"/>
      <c r="J174" s="2619"/>
      <c r="K174" s="2619"/>
      <c r="L174" s="2619"/>
      <c r="M174" s="2619"/>
      <c r="N174" s="2619"/>
      <c r="O174" s="2619"/>
      <c r="P174" s="2619"/>
      <c r="Q174" s="2619"/>
      <c r="R174" s="2619"/>
      <c r="S174" s="2619"/>
      <c r="T174" s="2619"/>
      <c r="U174" s="2619"/>
      <c r="V174" s="65"/>
      <c r="W174" s="64"/>
      <c r="X174" s="2606"/>
      <c r="Y174" s="2606"/>
      <c r="Z174" s="2606"/>
      <c r="AA174" s="2606"/>
      <c r="AB174" s="2606"/>
      <c r="AC174" s="2606"/>
      <c r="AD174" s="2606"/>
      <c r="AE174" s="2606"/>
      <c r="AF174" s="2606"/>
      <c r="AG174" s="2606"/>
      <c r="AH174" s="2606"/>
      <c r="AI174" s="2606"/>
      <c r="AJ174" s="2606"/>
      <c r="AK174" s="2606"/>
      <c r="AL174" s="2606"/>
      <c r="AM174" s="2606"/>
      <c r="AN174" s="2606"/>
      <c r="AO174" s="2606"/>
      <c r="AP174" s="2606"/>
      <c r="AQ174" s="2606"/>
      <c r="AR174" s="2606"/>
    </row>
    <row r="175" spans="1:44" ht="4.5" customHeight="1">
      <c r="A175" s="64"/>
      <c r="B175" s="2619"/>
      <c r="C175" s="2619"/>
      <c r="D175" s="2619"/>
      <c r="E175" s="2619"/>
      <c r="F175" s="2619"/>
      <c r="G175" s="2619"/>
      <c r="H175" s="2619"/>
      <c r="I175" s="2619"/>
      <c r="J175" s="2619"/>
      <c r="K175" s="2619"/>
      <c r="L175" s="2619"/>
      <c r="M175" s="2619"/>
      <c r="N175" s="2619"/>
      <c r="O175" s="2619"/>
      <c r="P175" s="2619"/>
      <c r="Q175" s="2619"/>
      <c r="R175" s="2619"/>
      <c r="S175" s="2619"/>
      <c r="T175" s="2619"/>
      <c r="U175" s="2619"/>
      <c r="V175" s="65"/>
      <c r="W175" s="64"/>
      <c r="X175" s="2606"/>
      <c r="Y175" s="2606"/>
      <c r="Z175" s="2606"/>
      <c r="AA175" s="2606"/>
      <c r="AB175" s="2606"/>
      <c r="AC175" s="2606"/>
      <c r="AD175" s="2606"/>
      <c r="AE175" s="2606"/>
      <c r="AF175" s="2606"/>
      <c r="AG175" s="2606"/>
      <c r="AH175" s="2606"/>
      <c r="AI175" s="2606"/>
      <c r="AJ175" s="2606"/>
      <c r="AK175" s="2606"/>
      <c r="AL175" s="2606"/>
      <c r="AM175" s="2606"/>
      <c r="AN175" s="2606"/>
      <c r="AO175" s="2606"/>
      <c r="AP175" s="2606"/>
      <c r="AQ175" s="2606"/>
      <c r="AR175" s="2606"/>
    </row>
    <row r="176" spans="1:44" ht="4.5" customHeight="1">
      <c r="A176" s="64"/>
      <c r="B176" s="2616">
        <f>I132</f>
        <v>0</v>
      </c>
      <c r="C176" s="2606"/>
      <c r="D176" s="2606"/>
      <c r="E176" s="2606"/>
      <c r="F176" s="2606"/>
      <c r="G176" s="2606"/>
      <c r="H176" s="2606"/>
      <c r="I176" s="2606"/>
      <c r="J176" s="2606"/>
      <c r="K176" s="2616">
        <f ca="1">L137</f>
        <v>45321.308916666669</v>
      </c>
      <c r="L176" s="2616"/>
      <c r="M176" s="2616"/>
      <c r="N176" s="2616"/>
      <c r="O176" s="2616"/>
      <c r="P176" s="2616"/>
      <c r="Q176" s="2616"/>
      <c r="R176" s="2616"/>
      <c r="S176" s="2616"/>
      <c r="T176" s="2616"/>
      <c r="U176" s="2616"/>
      <c r="V176" s="65"/>
      <c r="W176" s="64"/>
      <c r="X176" s="2607">
        <f>AB138</f>
        <v>0</v>
      </c>
      <c r="Y176" s="2608"/>
      <c r="Z176" s="2608"/>
      <c r="AA176" s="2608"/>
      <c r="AB176" s="2608"/>
      <c r="AC176" s="2608"/>
      <c r="AD176" s="2609"/>
      <c r="AE176" s="2607">
        <f>AF138</f>
        <v>0</v>
      </c>
      <c r="AF176" s="2608"/>
      <c r="AG176" s="2608"/>
      <c r="AH176" s="2608"/>
      <c r="AI176" s="2608"/>
      <c r="AJ176" s="2608"/>
      <c r="AK176" s="2609"/>
      <c r="AL176" s="2607">
        <f>AN138</f>
        <v>0</v>
      </c>
      <c r="AM176" s="2608"/>
      <c r="AN176" s="2608"/>
      <c r="AO176" s="2608"/>
      <c r="AP176" s="2608"/>
      <c r="AQ176" s="2608"/>
      <c r="AR176" s="2609"/>
    </row>
    <row r="177" spans="1:44" ht="4.5" customHeight="1">
      <c r="A177" s="64"/>
      <c r="B177" s="2606"/>
      <c r="C177" s="2606"/>
      <c r="D177" s="2606"/>
      <c r="E177" s="2606"/>
      <c r="F177" s="2606"/>
      <c r="G177" s="2606"/>
      <c r="H177" s="2606"/>
      <c r="I177" s="2606"/>
      <c r="J177" s="2606"/>
      <c r="K177" s="2616"/>
      <c r="L177" s="2616"/>
      <c r="M177" s="2616"/>
      <c r="N177" s="2616"/>
      <c r="O177" s="2616"/>
      <c r="P177" s="2616"/>
      <c r="Q177" s="2616"/>
      <c r="R177" s="2616"/>
      <c r="S177" s="2616"/>
      <c r="T177" s="2616"/>
      <c r="U177" s="2616"/>
      <c r="V177" s="65"/>
      <c r="W177" s="64"/>
      <c r="X177" s="2610"/>
      <c r="Y177" s="2611"/>
      <c r="Z177" s="2611"/>
      <c r="AA177" s="2611"/>
      <c r="AB177" s="2611"/>
      <c r="AC177" s="2611"/>
      <c r="AD177" s="2612"/>
      <c r="AE177" s="2610"/>
      <c r="AF177" s="2611"/>
      <c r="AG177" s="2611"/>
      <c r="AH177" s="2611"/>
      <c r="AI177" s="2611"/>
      <c r="AJ177" s="2611"/>
      <c r="AK177" s="2612"/>
      <c r="AL177" s="2610"/>
      <c r="AM177" s="2611"/>
      <c r="AN177" s="2611"/>
      <c r="AO177" s="2611"/>
      <c r="AP177" s="2611"/>
      <c r="AQ177" s="2611"/>
      <c r="AR177" s="2612"/>
    </row>
    <row r="178" spans="1:44" ht="4.5" customHeight="1">
      <c r="A178" s="76"/>
      <c r="B178" s="2606"/>
      <c r="C178" s="2606"/>
      <c r="D178" s="2606"/>
      <c r="E178" s="2606"/>
      <c r="F178" s="2606"/>
      <c r="G178" s="2606"/>
      <c r="H178" s="2606"/>
      <c r="I178" s="2606"/>
      <c r="J178" s="2606"/>
      <c r="K178" s="2616"/>
      <c r="L178" s="2616"/>
      <c r="M178" s="2616"/>
      <c r="N178" s="2616"/>
      <c r="O178" s="2616"/>
      <c r="P178" s="2616"/>
      <c r="Q178" s="2616"/>
      <c r="R178" s="2616"/>
      <c r="S178" s="2616"/>
      <c r="T178" s="2616"/>
      <c r="U178" s="2616"/>
      <c r="V178" s="77"/>
      <c r="W178" s="76"/>
      <c r="X178" s="2613"/>
      <c r="Y178" s="2614"/>
      <c r="Z178" s="2614"/>
      <c r="AA178" s="2614"/>
      <c r="AB178" s="2614"/>
      <c r="AC178" s="2614"/>
      <c r="AD178" s="2615"/>
      <c r="AE178" s="2613"/>
      <c r="AF178" s="2614"/>
      <c r="AG178" s="2614"/>
      <c r="AH178" s="2614"/>
      <c r="AI178" s="2614"/>
      <c r="AJ178" s="2614"/>
      <c r="AK178" s="2615"/>
      <c r="AL178" s="2613"/>
      <c r="AM178" s="2614"/>
      <c r="AN178" s="2614"/>
      <c r="AO178" s="2614"/>
      <c r="AP178" s="2614"/>
      <c r="AQ178" s="2614"/>
      <c r="AR178" s="2615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48" t="str">
        <f>CONCATENATE("*",INDEX('LŠZ H'!A$2:AM$999,A1,17))</f>
        <v>*18480</v>
      </c>
      <c r="U1" s="2448"/>
      <c r="V1" s="24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50"/>
      <c r="U2" s="2450"/>
      <c r="V2" s="2451"/>
      <c r="W2" s="66"/>
      <c r="X2" s="2284" t="s">
        <v>746</v>
      </c>
      <c r="Y2" s="2284"/>
      <c r="Z2" s="2284"/>
      <c r="AA2" s="2284"/>
      <c r="AB2" s="2284"/>
      <c r="AC2" s="2284"/>
      <c r="AD2" s="2284"/>
      <c r="AE2" s="2284"/>
      <c r="AF2" s="2284"/>
      <c r="AG2" s="2284"/>
      <c r="AH2" s="2284"/>
      <c r="AI2" s="2284"/>
      <c r="AJ2" s="2284"/>
      <c r="AK2" s="2284"/>
      <c r="AL2" s="2284"/>
      <c r="AM2" s="2284"/>
      <c r="AN2" s="2284"/>
      <c r="AO2" s="2284"/>
      <c r="AP2" s="2284"/>
      <c r="AQ2" s="2284"/>
      <c r="AR2" s="67"/>
    </row>
    <row r="3" spans="1:44" ht="4.5" customHeight="1">
      <c r="A3" s="64"/>
      <c r="Q3" s="92"/>
      <c r="T3" s="2450"/>
      <c r="U3" s="2450"/>
      <c r="V3" s="2451"/>
      <c r="W3" s="66"/>
      <c r="X3" s="2284"/>
      <c r="Y3" s="2284"/>
      <c r="Z3" s="2284"/>
      <c r="AA3" s="2284"/>
      <c r="AB3" s="2284"/>
      <c r="AC3" s="2284"/>
      <c r="AD3" s="2284"/>
      <c r="AE3" s="2284"/>
      <c r="AF3" s="2284"/>
      <c r="AG3" s="2284"/>
      <c r="AH3" s="2284"/>
      <c r="AI3" s="2284"/>
      <c r="AJ3" s="2284"/>
      <c r="AK3" s="2284"/>
      <c r="AL3" s="2284"/>
      <c r="AM3" s="2284"/>
      <c r="AN3" s="2284"/>
      <c r="AO3" s="2284"/>
      <c r="AP3" s="2284"/>
      <c r="AQ3" s="2284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284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84"/>
      <c r="Y5" s="2284"/>
      <c r="Z5" s="2284"/>
      <c r="AA5" s="2284"/>
      <c r="AB5" s="2284"/>
      <c r="AC5" s="2284"/>
      <c r="AD5" s="2284"/>
      <c r="AE5" s="2284"/>
      <c r="AF5" s="2284"/>
      <c r="AG5" s="2284"/>
      <c r="AH5" s="2284"/>
      <c r="AI5" s="2284"/>
      <c r="AJ5" s="2284"/>
      <c r="AK5" s="2284"/>
      <c r="AL5" s="2284"/>
      <c r="AM5" s="2284"/>
      <c r="AN5" s="2284"/>
      <c r="AO5" s="2284"/>
      <c r="AP5" s="2284"/>
      <c r="AQ5" s="2284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67"/>
    </row>
    <row r="7" spans="1:44" ht="4.5" customHeight="1">
      <c r="A7" s="64"/>
      <c r="B7" s="2649" t="s">
        <v>1383</v>
      </c>
      <c r="C7" s="1582"/>
      <c r="D7" s="1582"/>
      <c r="E7" s="1582"/>
      <c r="F7" s="1582"/>
      <c r="G7" s="1582"/>
      <c r="H7" s="1582"/>
      <c r="I7" s="1582"/>
      <c r="J7" s="1582"/>
      <c r="K7" s="1582"/>
      <c r="L7" s="1582"/>
      <c r="M7" s="1582"/>
      <c r="N7" s="1582"/>
      <c r="O7" s="1582"/>
      <c r="P7" s="1582"/>
      <c r="Q7" s="1582"/>
      <c r="R7" s="1582"/>
      <c r="S7" s="1582"/>
      <c r="T7" s="1582"/>
      <c r="U7" s="1582"/>
      <c r="V7" s="65"/>
      <c r="W7" s="66"/>
      <c r="X7" s="2284"/>
      <c r="Y7" s="2284"/>
      <c r="Z7" s="2284"/>
      <c r="AA7" s="2284"/>
      <c r="AB7" s="2284"/>
      <c r="AC7" s="2284"/>
      <c r="AD7" s="2284"/>
      <c r="AE7" s="2284"/>
      <c r="AF7" s="2284"/>
      <c r="AG7" s="2284"/>
      <c r="AH7" s="2284"/>
      <c r="AI7" s="2284"/>
      <c r="AJ7" s="2284"/>
      <c r="AK7" s="2284"/>
      <c r="AL7" s="2284"/>
      <c r="AM7" s="2284"/>
      <c r="AN7" s="2284"/>
      <c r="AO7" s="2284"/>
      <c r="AP7" s="2284"/>
      <c r="AQ7" s="2284"/>
      <c r="AR7" s="67"/>
    </row>
    <row r="8" spans="1:44" ht="4.5" customHeight="1">
      <c r="A8" s="64"/>
      <c r="B8" s="1582"/>
      <c r="C8" s="1582"/>
      <c r="D8" s="1582"/>
      <c r="E8" s="1582"/>
      <c r="F8" s="1582"/>
      <c r="G8" s="1582"/>
      <c r="H8" s="1582"/>
      <c r="I8" s="1582"/>
      <c r="J8" s="1582"/>
      <c r="K8" s="1582"/>
      <c r="L8" s="1582"/>
      <c r="M8" s="1582"/>
      <c r="N8" s="1582"/>
      <c r="O8" s="1582"/>
      <c r="P8" s="1582"/>
      <c r="Q8" s="1582"/>
      <c r="R8" s="1582"/>
      <c r="S8" s="1582"/>
      <c r="T8" s="1582"/>
      <c r="U8" s="1582"/>
      <c r="V8" s="65"/>
      <c r="W8" s="66"/>
      <c r="X8" s="2284"/>
      <c r="Y8" s="2284"/>
      <c r="Z8" s="2284"/>
      <c r="AA8" s="2284"/>
      <c r="AB8" s="2284"/>
      <c r="AC8" s="2284"/>
      <c r="AD8" s="2284"/>
      <c r="AE8" s="2284"/>
      <c r="AF8" s="2284"/>
      <c r="AG8" s="2284"/>
      <c r="AH8" s="2284"/>
      <c r="AI8" s="2284"/>
      <c r="AJ8" s="2284"/>
      <c r="AK8" s="2284"/>
      <c r="AL8" s="2284"/>
      <c r="AM8" s="2284"/>
      <c r="AN8" s="2284"/>
      <c r="AO8" s="2284"/>
      <c r="AP8" s="2284"/>
      <c r="AQ8" s="2284"/>
      <c r="AR8" s="67"/>
    </row>
    <row r="9" spans="1:44" ht="4.5" customHeight="1">
      <c r="A9" s="64"/>
      <c r="B9" s="2649" t="s">
        <v>1179</v>
      </c>
      <c r="C9" s="2649"/>
      <c r="D9" s="2649"/>
      <c r="E9" s="2649"/>
      <c r="F9" s="2649"/>
      <c r="G9" s="2649"/>
      <c r="H9" s="2649"/>
      <c r="I9" s="2649"/>
      <c r="J9" s="2649"/>
      <c r="K9" s="2649"/>
      <c r="L9" s="2649"/>
      <c r="M9" s="2649"/>
      <c r="N9" s="2649"/>
      <c r="O9" s="2649"/>
      <c r="P9" s="2649"/>
      <c r="Q9" s="2649"/>
      <c r="R9" s="2649"/>
      <c r="S9" s="2649"/>
      <c r="T9" s="2649"/>
      <c r="U9" s="2649"/>
      <c r="V9" s="65"/>
      <c r="W9" s="66"/>
      <c r="X9" s="2284"/>
      <c r="Y9" s="2284"/>
      <c r="Z9" s="2284"/>
      <c r="AA9" s="2284"/>
      <c r="AB9" s="2284"/>
      <c r="AC9" s="2284"/>
      <c r="AD9" s="2284"/>
      <c r="AE9" s="2284"/>
      <c r="AF9" s="2284"/>
      <c r="AG9" s="2284"/>
      <c r="AH9" s="2284"/>
      <c r="AI9" s="2284"/>
      <c r="AJ9" s="2284"/>
      <c r="AK9" s="2284"/>
      <c r="AL9" s="2284"/>
      <c r="AM9" s="2284"/>
      <c r="AN9" s="2284"/>
      <c r="AO9" s="2284"/>
      <c r="AP9" s="2284"/>
      <c r="AQ9" s="2284"/>
      <c r="AR9" s="67"/>
    </row>
    <row r="10" spans="1:44" ht="4.5" customHeight="1">
      <c r="A10" s="64"/>
      <c r="B10" s="2649"/>
      <c r="C10" s="2649"/>
      <c r="D10" s="2649"/>
      <c r="E10" s="2649"/>
      <c r="F10" s="2649"/>
      <c r="G10" s="2649"/>
      <c r="H10" s="2649"/>
      <c r="I10" s="2649"/>
      <c r="J10" s="2649"/>
      <c r="K10" s="2649"/>
      <c r="L10" s="2649"/>
      <c r="M10" s="2649"/>
      <c r="N10" s="2649"/>
      <c r="O10" s="2649"/>
      <c r="P10" s="2649"/>
      <c r="Q10" s="2649"/>
      <c r="R10" s="2649"/>
      <c r="S10" s="2649"/>
      <c r="T10" s="2649"/>
      <c r="U10" s="264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90" t="s">
        <v>283</v>
      </c>
      <c r="C11" s="2690"/>
      <c r="D11" s="2690"/>
      <c r="E11" s="2690"/>
      <c r="F11" s="2690"/>
      <c r="G11" s="2690"/>
      <c r="H11" s="2690"/>
      <c r="I11" s="2690"/>
      <c r="J11" s="2690"/>
      <c r="K11" s="2690"/>
      <c r="L11" s="2690"/>
      <c r="M11" s="2690"/>
      <c r="N11" s="2690"/>
      <c r="O11" s="2690"/>
      <c r="P11" s="2690"/>
      <c r="Q11" s="2690"/>
      <c r="R11" s="2690"/>
      <c r="S11" s="2690"/>
      <c r="T11" s="2690"/>
      <c r="U11" s="2690"/>
      <c r="V11" s="65"/>
      <c r="W11" s="66"/>
      <c r="X11" s="1409" t="s">
        <v>680</v>
      </c>
      <c r="Y11" s="1409"/>
      <c r="Z11" s="1409"/>
      <c r="AA11" s="1409"/>
      <c r="AB11" s="1409"/>
      <c r="AC11" s="1409"/>
      <c r="AD11" s="1409"/>
      <c r="AE11" s="1409"/>
      <c r="AF11" s="1409"/>
      <c r="AG11" s="1409"/>
      <c r="AH11" s="1481"/>
      <c r="AI11" s="2640" t="str">
        <f>I23</f>
        <v>OM-H090</v>
      </c>
      <c r="AJ11" s="2641"/>
      <c r="AK11" s="2641"/>
      <c r="AL11" s="2641"/>
      <c r="AM11" s="2641"/>
      <c r="AN11" s="2641"/>
      <c r="AO11" s="2641"/>
      <c r="AP11" s="2641"/>
      <c r="AQ11" s="2642"/>
      <c r="AR11" s="67"/>
    </row>
    <row r="12" spans="1:44" ht="4.5" customHeight="1">
      <c r="A12" s="64"/>
      <c r="B12" s="2690"/>
      <c r="C12" s="2690"/>
      <c r="D12" s="2690"/>
      <c r="E12" s="2690"/>
      <c r="F12" s="2690"/>
      <c r="G12" s="2690"/>
      <c r="H12" s="2690"/>
      <c r="I12" s="2690"/>
      <c r="J12" s="2690"/>
      <c r="K12" s="2690"/>
      <c r="L12" s="2690"/>
      <c r="M12" s="2690"/>
      <c r="N12" s="2690"/>
      <c r="O12" s="2690"/>
      <c r="P12" s="2690"/>
      <c r="Q12" s="2690"/>
      <c r="R12" s="2690"/>
      <c r="S12" s="2690"/>
      <c r="T12" s="2690"/>
      <c r="U12" s="2690"/>
      <c r="V12" s="65"/>
      <c r="W12" s="66"/>
      <c r="X12" s="1409"/>
      <c r="Y12" s="1409"/>
      <c r="Z12" s="1409"/>
      <c r="AA12" s="1409"/>
      <c r="AB12" s="1409"/>
      <c r="AC12" s="1409"/>
      <c r="AD12" s="1409"/>
      <c r="AE12" s="1409"/>
      <c r="AF12" s="1409"/>
      <c r="AG12" s="1409"/>
      <c r="AH12" s="1481"/>
      <c r="AI12" s="2643"/>
      <c r="AJ12" s="2644"/>
      <c r="AK12" s="2644"/>
      <c r="AL12" s="2644"/>
      <c r="AM12" s="2644"/>
      <c r="AN12" s="2644"/>
      <c r="AO12" s="2644"/>
      <c r="AP12" s="2644"/>
      <c r="AQ12" s="2645"/>
      <c r="AR12" s="67"/>
    </row>
    <row r="13" spans="1:44" ht="4.5" customHeight="1">
      <c r="A13" s="64"/>
      <c r="B13" s="2690" t="s">
        <v>408</v>
      </c>
      <c r="C13" s="2690"/>
      <c r="D13" s="2690"/>
      <c r="E13" s="2690"/>
      <c r="F13" s="2690"/>
      <c r="G13" s="2690"/>
      <c r="H13" s="2690"/>
      <c r="I13" s="2690"/>
      <c r="J13" s="2690"/>
      <c r="K13" s="2690"/>
      <c r="L13" s="2690"/>
      <c r="M13" s="2690"/>
      <c r="N13" s="2690"/>
      <c r="O13" s="2690"/>
      <c r="P13" s="2690"/>
      <c r="Q13" s="2690"/>
      <c r="R13" s="2690"/>
      <c r="S13" s="2690"/>
      <c r="T13" s="2690"/>
      <c r="U13" s="269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46"/>
      <c r="AJ13" s="2647"/>
      <c r="AK13" s="2647"/>
      <c r="AL13" s="2647"/>
      <c r="AM13" s="2647"/>
      <c r="AN13" s="2647"/>
      <c r="AO13" s="2647"/>
      <c r="AP13" s="2647"/>
      <c r="AQ13" s="2648"/>
      <c r="AR13" s="67"/>
    </row>
    <row r="14" spans="1:44" ht="4.5" customHeight="1">
      <c r="A14" s="64"/>
      <c r="B14" s="2690"/>
      <c r="C14" s="2690"/>
      <c r="D14" s="2690"/>
      <c r="E14" s="2690"/>
      <c r="F14" s="2690"/>
      <c r="G14" s="2690"/>
      <c r="H14" s="2690"/>
      <c r="I14" s="2690"/>
      <c r="J14" s="2690"/>
      <c r="K14" s="2690"/>
      <c r="L14" s="2690"/>
      <c r="M14" s="2690"/>
      <c r="N14" s="2690"/>
      <c r="O14" s="2690"/>
      <c r="P14" s="2690"/>
      <c r="Q14" s="2690"/>
      <c r="R14" s="2690"/>
      <c r="S14" s="2690"/>
      <c r="T14" s="2690"/>
      <c r="U14" s="2690"/>
      <c r="V14" s="65"/>
      <c r="W14" s="66"/>
      <c r="X14" s="2629" t="s">
        <v>1650</v>
      </c>
      <c r="Y14" s="2630"/>
      <c r="Z14" s="2631">
        <f>INDEX('LŠZ H'!A$2:AM$999,A1,14)</f>
        <v>45426</v>
      </c>
      <c r="AA14" s="2632"/>
      <c r="AB14" s="2632"/>
      <c r="AC14" s="2632"/>
      <c r="AD14" s="263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29"/>
      <c r="Y15" s="2630"/>
      <c r="Z15" s="2634"/>
      <c r="AA15" s="2635"/>
      <c r="AB15" s="2635"/>
      <c r="AC15" s="2635"/>
      <c r="AD15" s="2636"/>
      <c r="AE15" s="69"/>
      <c r="AF15" s="69"/>
      <c r="AG15" s="69"/>
      <c r="AH15" s="2723">
        <f>INDEX('LŠZ H'!A$2:AM$999,A1,27)</f>
        <v>45426</v>
      </c>
      <c r="AI15" s="2724"/>
      <c r="AJ15" s="2724"/>
      <c r="AK15" s="2724"/>
      <c r="AL15" s="2724"/>
      <c r="AM15" s="2724"/>
      <c r="AN15" s="2724"/>
      <c r="AO15" s="2724"/>
      <c r="AP15" s="2724"/>
      <c r="AQ15" s="2725"/>
      <c r="AR15" s="67"/>
    </row>
    <row r="16" spans="1:44" ht="4.5" customHeight="1">
      <c r="A16" s="66"/>
      <c r="B16" s="1480" t="s">
        <v>1651</v>
      </c>
      <c r="C16" s="1480"/>
      <c r="D16" s="1480"/>
      <c r="E16" s="1480"/>
      <c r="F16" s="1473" t="str">
        <f>IF(INDEX('LŠZ H'!A$2:AM999,A1,2)="ZK"," Závesný klzák / ZK / Hang glider / HG /",(CONCATENATE("Motorový závesný klzák/Powered Hangglider/MZK/PHG/RWL",INDEX('LŠZ H'!A$2:AM999,A1,38),"/")))</f>
        <v>Motorový závesný klzák/Powered Hangglider/MZK/PHG/RWL2/</v>
      </c>
      <c r="G16" s="1474"/>
      <c r="H16" s="1474"/>
      <c r="I16" s="1474"/>
      <c r="J16" s="1474"/>
      <c r="K16" s="1474"/>
      <c r="L16" s="1474"/>
      <c r="M16" s="1474"/>
      <c r="N16" s="1474"/>
      <c r="O16" s="1474"/>
      <c r="P16" s="1474"/>
      <c r="Q16" s="1474"/>
      <c r="R16" s="1474"/>
      <c r="S16" s="1474"/>
      <c r="T16" s="1474"/>
      <c r="U16" s="1475"/>
      <c r="V16" s="67"/>
      <c r="W16" s="66"/>
      <c r="X16" s="2629"/>
      <c r="Y16" s="2630"/>
      <c r="Z16" s="2634"/>
      <c r="AA16" s="2635"/>
      <c r="AB16" s="2635"/>
      <c r="AC16" s="2635"/>
      <c r="AD16" s="2636"/>
      <c r="AE16" s="2649" t="s">
        <v>647</v>
      </c>
      <c r="AF16" s="2649"/>
      <c r="AG16" s="2649"/>
      <c r="AH16" s="2726"/>
      <c r="AI16" s="2727"/>
      <c r="AJ16" s="2727"/>
      <c r="AK16" s="2727"/>
      <c r="AL16" s="2727"/>
      <c r="AM16" s="2727"/>
      <c r="AN16" s="2727"/>
      <c r="AO16" s="2727"/>
      <c r="AP16" s="2727"/>
      <c r="AQ16" s="2728"/>
      <c r="AR16" s="67"/>
    </row>
    <row r="17" spans="1:44" ht="4.5" customHeight="1">
      <c r="A17" s="66"/>
      <c r="B17" s="1480"/>
      <c r="C17" s="1480"/>
      <c r="D17" s="1480"/>
      <c r="E17" s="1480"/>
      <c r="F17" s="1476"/>
      <c r="G17" s="1477"/>
      <c r="H17" s="1477"/>
      <c r="I17" s="1477"/>
      <c r="J17" s="1477"/>
      <c r="K17" s="1477"/>
      <c r="L17" s="1477"/>
      <c r="M17" s="1477"/>
      <c r="N17" s="1477"/>
      <c r="O17" s="1477"/>
      <c r="P17" s="1477"/>
      <c r="Q17" s="1477"/>
      <c r="R17" s="1477"/>
      <c r="S17" s="1477"/>
      <c r="T17" s="1477"/>
      <c r="U17" s="1478"/>
      <c r="V17" s="67"/>
      <c r="W17" s="66"/>
      <c r="X17" s="2629"/>
      <c r="Y17" s="2630"/>
      <c r="Z17" s="2637"/>
      <c r="AA17" s="2638"/>
      <c r="AB17" s="2638"/>
      <c r="AC17" s="2638"/>
      <c r="AD17" s="2639"/>
      <c r="AE17" s="2649"/>
      <c r="AF17" s="2649"/>
      <c r="AG17" s="2649"/>
      <c r="AH17" s="2729"/>
      <c r="AI17" s="2730"/>
      <c r="AJ17" s="2730"/>
      <c r="AK17" s="2730"/>
      <c r="AL17" s="2730"/>
      <c r="AM17" s="2730"/>
      <c r="AN17" s="2730"/>
      <c r="AO17" s="2730"/>
      <c r="AP17" s="2730"/>
      <c r="AQ17" s="2731"/>
      <c r="AR17" s="67"/>
    </row>
    <row r="18" spans="1:44" ht="4.5" customHeight="1">
      <c r="A18" s="66"/>
      <c r="B18" s="69"/>
      <c r="C18" s="69"/>
      <c r="D18" s="69"/>
      <c r="E18" s="69"/>
      <c r="F18" s="2716" t="str">
        <f>CONCATENATE(INDEX('LŠZ H'!A$2:AP$999,A1,3)," (",INDEX('LŠZ H'!A$2:AP$999,A1,9),")")</f>
        <v>HAZARD HZ 16 S/TRIDENT (RAMPHOS)</v>
      </c>
      <c r="G18" s="2717"/>
      <c r="H18" s="2717"/>
      <c r="I18" s="2717"/>
      <c r="J18" s="2717"/>
      <c r="K18" s="2717"/>
      <c r="L18" s="2717"/>
      <c r="M18" s="2717"/>
      <c r="N18" s="2717"/>
      <c r="O18" s="2717"/>
      <c r="P18" s="2717"/>
      <c r="Q18" s="2717"/>
      <c r="R18" s="2717"/>
      <c r="S18" s="2717"/>
      <c r="T18" s="2717"/>
      <c r="U18" s="271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09" t="s">
        <v>648</v>
      </c>
      <c r="C19" s="1409"/>
      <c r="D19" s="1409"/>
      <c r="E19" s="1409"/>
      <c r="F19" s="2719"/>
      <c r="G19" s="2717"/>
      <c r="H19" s="2717"/>
      <c r="I19" s="2717"/>
      <c r="J19" s="2717"/>
      <c r="K19" s="2717"/>
      <c r="L19" s="2717"/>
      <c r="M19" s="2717"/>
      <c r="N19" s="2717"/>
      <c r="O19" s="2717"/>
      <c r="P19" s="2717"/>
      <c r="Q19" s="2717"/>
      <c r="R19" s="2717"/>
      <c r="S19" s="2717"/>
      <c r="T19" s="2717"/>
      <c r="U19" s="2718"/>
      <c r="V19" s="67"/>
      <c r="W19" s="66"/>
      <c r="X19" s="1409" t="s">
        <v>1517</v>
      </c>
      <c r="Y19" s="1410"/>
      <c r="Z19" s="1410"/>
      <c r="AA19" s="1410"/>
      <c r="AB19" s="1410"/>
      <c r="AC19" s="1410"/>
      <c r="AD19" s="1410"/>
      <c r="AE19" s="1410"/>
      <c r="AF19" s="1410"/>
      <c r="AG19" s="1410"/>
      <c r="AH19" s="1410"/>
      <c r="AI19" s="1410"/>
      <c r="AJ19" s="1410"/>
      <c r="AK19" s="1410"/>
      <c r="AM19" s="2620" t="str">
        <f>INDEX('LŠZ H'!A$2:AM$999,A1,28)</f>
        <v>3</v>
      </c>
      <c r="AN19" s="2621"/>
      <c r="AO19" s="2621"/>
      <c r="AP19" s="2621"/>
      <c r="AQ19" s="2622"/>
      <c r="AR19" s="67"/>
    </row>
    <row r="20" spans="1:44" ht="4.5" customHeight="1">
      <c r="A20" s="66"/>
      <c r="B20" s="1409"/>
      <c r="C20" s="1409"/>
      <c r="D20" s="1409"/>
      <c r="E20" s="1409"/>
      <c r="F20" s="2719"/>
      <c r="G20" s="2717"/>
      <c r="H20" s="2717"/>
      <c r="I20" s="2717"/>
      <c r="J20" s="2717"/>
      <c r="K20" s="2717"/>
      <c r="L20" s="2717"/>
      <c r="M20" s="2717"/>
      <c r="N20" s="2717"/>
      <c r="O20" s="2717"/>
      <c r="P20" s="2717"/>
      <c r="Q20" s="2717"/>
      <c r="R20" s="2717"/>
      <c r="S20" s="2717"/>
      <c r="T20" s="2717"/>
      <c r="U20" s="2718"/>
      <c r="V20" s="67"/>
      <c r="W20" s="66"/>
      <c r="X20" s="1410"/>
      <c r="Y20" s="1410"/>
      <c r="Z20" s="1410"/>
      <c r="AA20" s="1410"/>
      <c r="AB20" s="1410"/>
      <c r="AC20" s="1410"/>
      <c r="AD20" s="1410"/>
      <c r="AE20" s="1410"/>
      <c r="AF20" s="1410"/>
      <c r="AG20" s="1410"/>
      <c r="AH20" s="1410"/>
      <c r="AI20" s="1410"/>
      <c r="AJ20" s="1410"/>
      <c r="AK20" s="1410"/>
      <c r="AL20" s="74"/>
      <c r="AM20" s="2623"/>
      <c r="AN20" s="2624"/>
      <c r="AO20" s="2624"/>
      <c r="AP20" s="2624"/>
      <c r="AQ20" s="2625"/>
      <c r="AR20" s="67"/>
    </row>
    <row r="21" spans="1:44" ht="4.5" customHeight="1">
      <c r="A21" s="66"/>
      <c r="B21" s="69"/>
      <c r="C21" s="69"/>
      <c r="D21" s="69"/>
      <c r="E21" s="69"/>
      <c r="F21" s="2720"/>
      <c r="G21" s="2721"/>
      <c r="H21" s="2721"/>
      <c r="I21" s="2721"/>
      <c r="J21" s="2721"/>
      <c r="K21" s="2721"/>
      <c r="L21" s="2721"/>
      <c r="M21" s="2721"/>
      <c r="N21" s="2721"/>
      <c r="O21" s="2721"/>
      <c r="P21" s="2721"/>
      <c r="Q21" s="2721"/>
      <c r="R21" s="2721"/>
      <c r="S21" s="2721"/>
      <c r="T21" s="2721"/>
      <c r="U21" s="272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23"/>
      <c r="AN21" s="2624"/>
      <c r="AO21" s="2624"/>
      <c r="AP21" s="2624"/>
      <c r="AQ21" s="2625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09" t="s">
        <v>786</v>
      </c>
      <c r="Y22" s="1409"/>
      <c r="Z22" s="1409"/>
      <c r="AA22" s="1409"/>
      <c r="AB22" s="1409"/>
      <c r="AC22" s="1409"/>
      <c r="AD22" s="1409"/>
      <c r="AE22" s="1409"/>
      <c r="AF22" s="2659" t="str">
        <f>IF(INDEX('LŠZ H'!A$2:AM999,A1,2)="ZK",(CONCATENATE("O-HG / ",INDEX('LŠZ H'!A$2:AM999,A1,38)," place")),(CONCATENATE("RWA ",INDEX('LŠZ H'!A$2:AM999,A1,38),)))</f>
        <v>RWA 2</v>
      </c>
      <c r="AG22" s="2660"/>
      <c r="AH22" s="2660"/>
      <c r="AI22" s="2660"/>
      <c r="AJ22" s="2660"/>
      <c r="AK22" s="2661"/>
      <c r="AL22" s="75"/>
      <c r="AM22" s="2623"/>
      <c r="AN22" s="2624"/>
      <c r="AO22" s="2624"/>
      <c r="AP22" s="2624"/>
      <c r="AQ22" s="2625"/>
      <c r="AR22" s="67"/>
    </row>
    <row r="23" spans="1:44" ht="4.5" customHeight="1">
      <c r="A23" s="66"/>
      <c r="B23" s="1409" t="s">
        <v>1413</v>
      </c>
      <c r="C23" s="1409"/>
      <c r="D23" s="1409"/>
      <c r="E23" s="1409"/>
      <c r="F23" s="1409"/>
      <c r="G23" s="1409"/>
      <c r="H23" s="1409"/>
      <c r="I23" s="2640" t="str">
        <f>INDEX('LŠZ H'!A$2:AP$999,A1,5)</f>
        <v>OM-H090</v>
      </c>
      <c r="J23" s="2691"/>
      <c r="K23" s="2691"/>
      <c r="L23" s="2691"/>
      <c r="M23" s="2691"/>
      <c r="N23" s="2691"/>
      <c r="O23" s="2691"/>
      <c r="P23" s="2691"/>
      <c r="Q23" s="2691"/>
      <c r="R23" s="2691"/>
      <c r="S23" s="2691"/>
      <c r="T23" s="2691"/>
      <c r="U23" s="2692"/>
      <c r="V23" s="67"/>
      <c r="W23" s="66"/>
      <c r="X23" s="1409"/>
      <c r="Y23" s="1409"/>
      <c r="Z23" s="1409"/>
      <c r="AA23" s="1409"/>
      <c r="AB23" s="1409"/>
      <c r="AC23" s="1409"/>
      <c r="AD23" s="1409"/>
      <c r="AE23" s="1409"/>
      <c r="AF23" s="2662"/>
      <c r="AG23" s="2663"/>
      <c r="AH23" s="2663"/>
      <c r="AI23" s="2663"/>
      <c r="AJ23" s="2663"/>
      <c r="AK23" s="2664"/>
      <c r="AL23" s="75"/>
      <c r="AM23" s="2626"/>
      <c r="AN23" s="2627"/>
      <c r="AO23" s="2627"/>
      <c r="AP23" s="2627"/>
      <c r="AQ23" s="2628"/>
      <c r="AR23" s="67"/>
    </row>
    <row r="24" spans="1:44" ht="4.5" customHeight="1">
      <c r="A24" s="66"/>
      <c r="B24" s="1409"/>
      <c r="C24" s="1409"/>
      <c r="D24" s="1409"/>
      <c r="E24" s="1409"/>
      <c r="F24" s="1409"/>
      <c r="G24" s="1409"/>
      <c r="H24" s="1409"/>
      <c r="I24" s="2693"/>
      <c r="J24" s="2694"/>
      <c r="K24" s="2694"/>
      <c r="L24" s="2694"/>
      <c r="M24" s="2694"/>
      <c r="N24" s="2694"/>
      <c r="O24" s="2694"/>
      <c r="P24" s="2694"/>
      <c r="Q24" s="2694"/>
      <c r="R24" s="2694"/>
      <c r="S24" s="2694"/>
      <c r="T24" s="2694"/>
      <c r="U24" s="269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09" t="s">
        <v>1414</v>
      </c>
      <c r="C25" s="1409"/>
      <c r="D25" s="1409"/>
      <c r="E25" s="1409"/>
      <c r="F25" s="1409"/>
      <c r="G25" s="1409"/>
      <c r="H25" s="1409"/>
      <c r="I25" s="2693"/>
      <c r="J25" s="2694"/>
      <c r="K25" s="2694"/>
      <c r="L25" s="2694"/>
      <c r="M25" s="2694"/>
      <c r="N25" s="2694"/>
      <c r="O25" s="2694"/>
      <c r="P25" s="2694"/>
      <c r="Q25" s="2694"/>
      <c r="R25" s="2694"/>
      <c r="S25" s="2694"/>
      <c r="T25" s="2694"/>
      <c r="U25" s="2695"/>
      <c r="V25" s="67"/>
      <c r="W25" s="66"/>
      <c r="X25" s="2650" t="s">
        <v>140</v>
      </c>
      <c r="Y25" s="2651"/>
      <c r="Z25" s="2651"/>
      <c r="AA25" s="2651"/>
      <c r="AB25" s="2651"/>
      <c r="AC25" s="2651"/>
      <c r="AD25" s="2651"/>
      <c r="AE25" s="2651"/>
      <c r="AF25" s="2651"/>
      <c r="AG25" s="2651"/>
      <c r="AH25" s="2651"/>
      <c r="AI25" s="2651"/>
      <c r="AJ25" s="2651"/>
      <c r="AK25" s="2651"/>
      <c r="AL25" s="2651"/>
      <c r="AM25" s="2651"/>
      <c r="AN25" s="2651"/>
      <c r="AO25" s="2651"/>
      <c r="AP25" s="2651"/>
      <c r="AQ25" s="2652"/>
      <c r="AR25" s="67"/>
    </row>
    <row r="26" spans="1:44" ht="4.5" customHeight="1">
      <c r="A26" s="66"/>
      <c r="B26" s="1409"/>
      <c r="C26" s="1409"/>
      <c r="D26" s="1409"/>
      <c r="E26" s="1409"/>
      <c r="F26" s="1409"/>
      <c r="G26" s="1409"/>
      <c r="H26" s="1409"/>
      <c r="I26" s="2696"/>
      <c r="J26" s="2697"/>
      <c r="K26" s="2697"/>
      <c r="L26" s="2697"/>
      <c r="M26" s="2697"/>
      <c r="N26" s="2697"/>
      <c r="O26" s="2697"/>
      <c r="P26" s="2697"/>
      <c r="Q26" s="2697"/>
      <c r="R26" s="2697"/>
      <c r="S26" s="2697"/>
      <c r="T26" s="2697"/>
      <c r="U26" s="2698"/>
      <c r="V26" s="67"/>
      <c r="W26" s="66"/>
      <c r="X26" s="2653"/>
      <c r="Y26" s="2654"/>
      <c r="Z26" s="2654"/>
      <c r="AA26" s="2654"/>
      <c r="AB26" s="2654"/>
      <c r="AC26" s="2654"/>
      <c r="AD26" s="2654"/>
      <c r="AE26" s="2654"/>
      <c r="AF26" s="2654"/>
      <c r="AG26" s="2654"/>
      <c r="AH26" s="2654"/>
      <c r="AI26" s="2654"/>
      <c r="AJ26" s="2654"/>
      <c r="AK26" s="2654"/>
      <c r="AL26" s="2654"/>
      <c r="AM26" s="2654"/>
      <c r="AN26" s="2654"/>
      <c r="AO26" s="2654"/>
      <c r="AP26" s="2654"/>
      <c r="AQ26" s="2655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53"/>
      <c r="Y27" s="2654"/>
      <c r="Z27" s="2654"/>
      <c r="AA27" s="2654"/>
      <c r="AB27" s="2654"/>
      <c r="AC27" s="2654"/>
      <c r="AD27" s="2654"/>
      <c r="AE27" s="2654"/>
      <c r="AF27" s="2654"/>
      <c r="AG27" s="2654"/>
      <c r="AH27" s="2654"/>
      <c r="AI27" s="2654"/>
      <c r="AJ27" s="2654"/>
      <c r="AK27" s="2654"/>
      <c r="AL27" s="2654"/>
      <c r="AM27" s="2654"/>
      <c r="AN27" s="2654"/>
      <c r="AO27" s="2654"/>
      <c r="AP27" s="2654"/>
      <c r="AQ27" s="2655"/>
      <c r="AR27" s="67"/>
    </row>
    <row r="28" spans="1:44" ht="4.5" customHeight="1">
      <c r="A28" s="66"/>
      <c r="B28" s="1409" t="s">
        <v>1624</v>
      </c>
      <c r="C28" s="1409"/>
      <c r="D28" s="1409"/>
      <c r="E28" s="1409"/>
      <c r="F28" s="1409"/>
      <c r="G28" s="1409"/>
      <c r="H28" s="1409"/>
      <c r="I28" s="2699" t="str">
        <f>CONCATENATE(INDEX('LŠZ H'!A$2:AM$999,A1,11),"",INDEX('LŠZ H'!A$2:AM$999,A1,24),", ",INDEX('LŠZ H'!A$2:AM$999,A1,25),"",INDEX('LŠZ H'!A$2:AM$999,A1,12))</f>
        <v>Ivan LADOŠGagarinova 2641/47, Lučenec11.8.1972</v>
      </c>
      <c r="J28" s="2700"/>
      <c r="K28" s="2700"/>
      <c r="L28" s="2700"/>
      <c r="M28" s="2700"/>
      <c r="N28" s="2700"/>
      <c r="O28" s="2700"/>
      <c r="P28" s="2700"/>
      <c r="Q28" s="2700"/>
      <c r="R28" s="2700"/>
      <c r="S28" s="2700"/>
      <c r="T28" s="2700"/>
      <c r="U28" s="2701"/>
      <c r="V28" s="67"/>
      <c r="W28" s="66"/>
      <c r="X28" s="2653"/>
      <c r="Y28" s="2654"/>
      <c r="Z28" s="2654"/>
      <c r="AA28" s="2654"/>
      <c r="AB28" s="2654"/>
      <c r="AC28" s="2654"/>
      <c r="AD28" s="2654"/>
      <c r="AE28" s="2654"/>
      <c r="AF28" s="2654"/>
      <c r="AG28" s="2654"/>
      <c r="AH28" s="2654"/>
      <c r="AI28" s="2654"/>
      <c r="AJ28" s="2654"/>
      <c r="AK28" s="2654"/>
      <c r="AL28" s="2654"/>
      <c r="AM28" s="2654"/>
      <c r="AN28" s="2654"/>
      <c r="AO28" s="2654"/>
      <c r="AP28" s="2654"/>
      <c r="AQ28" s="2655"/>
      <c r="AR28" s="67"/>
    </row>
    <row r="29" spans="1:44" ht="4.5" customHeight="1">
      <c r="A29" s="66"/>
      <c r="B29" s="1409"/>
      <c r="C29" s="1409"/>
      <c r="D29" s="1409"/>
      <c r="E29" s="1409"/>
      <c r="F29" s="1409"/>
      <c r="G29" s="1409"/>
      <c r="H29" s="1409"/>
      <c r="I29" s="2702"/>
      <c r="J29" s="2649"/>
      <c r="K29" s="2649"/>
      <c r="L29" s="2649"/>
      <c r="M29" s="2649"/>
      <c r="N29" s="2649"/>
      <c r="O29" s="2649"/>
      <c r="P29" s="2649"/>
      <c r="Q29" s="2649"/>
      <c r="R29" s="2649"/>
      <c r="S29" s="2649"/>
      <c r="T29" s="2649"/>
      <c r="U29" s="2703"/>
      <c r="V29" s="67"/>
      <c r="W29" s="66"/>
      <c r="X29" s="2653"/>
      <c r="Y29" s="2654"/>
      <c r="Z29" s="2654"/>
      <c r="AA29" s="2654"/>
      <c r="AB29" s="2654"/>
      <c r="AC29" s="2654"/>
      <c r="AD29" s="2654"/>
      <c r="AE29" s="2654"/>
      <c r="AF29" s="2654"/>
      <c r="AG29" s="2654"/>
      <c r="AH29" s="2654"/>
      <c r="AI29" s="2654"/>
      <c r="AJ29" s="2654"/>
      <c r="AK29" s="2654"/>
      <c r="AL29" s="2654"/>
      <c r="AM29" s="2654"/>
      <c r="AN29" s="2654"/>
      <c r="AO29" s="2654"/>
      <c r="AP29" s="2654"/>
      <c r="AQ29" s="2655"/>
      <c r="AR29" s="67"/>
    </row>
    <row r="30" spans="1:44" ht="4.5" customHeight="1">
      <c r="A30" s="66"/>
      <c r="B30" s="1409" t="s">
        <v>1625</v>
      </c>
      <c r="C30" s="1409"/>
      <c r="D30" s="1409"/>
      <c r="E30" s="1409"/>
      <c r="F30" s="1409"/>
      <c r="G30" s="1409"/>
      <c r="H30" s="1409"/>
      <c r="I30" s="2702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703"/>
      <c r="V30" s="67"/>
      <c r="W30" s="66"/>
      <c r="X30" s="2656"/>
      <c r="Y30" s="2657"/>
      <c r="Z30" s="2657"/>
      <c r="AA30" s="2657"/>
      <c r="AB30" s="2657"/>
      <c r="AC30" s="2657"/>
      <c r="AD30" s="2657"/>
      <c r="AE30" s="2657"/>
      <c r="AF30" s="2657"/>
      <c r="AG30" s="2657"/>
      <c r="AH30" s="2657"/>
      <c r="AI30" s="2657"/>
      <c r="AJ30" s="2657"/>
      <c r="AK30" s="2657"/>
      <c r="AL30" s="2657"/>
      <c r="AM30" s="2657"/>
      <c r="AN30" s="2657"/>
      <c r="AO30" s="2657"/>
      <c r="AP30" s="2657"/>
      <c r="AQ30" s="2658"/>
      <c r="AR30" s="67"/>
    </row>
    <row r="31" spans="1:44" ht="4.5" customHeight="1">
      <c r="A31" s="66"/>
      <c r="B31" s="1409"/>
      <c r="C31" s="1409"/>
      <c r="D31" s="1409"/>
      <c r="E31" s="1409"/>
      <c r="F31" s="1409"/>
      <c r="G31" s="1409"/>
      <c r="H31" s="1409"/>
      <c r="I31" s="2702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703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702"/>
      <c r="J32" s="2649"/>
      <c r="K32" s="2649"/>
      <c r="L32" s="2649"/>
      <c r="M32" s="2649"/>
      <c r="N32" s="2649"/>
      <c r="O32" s="2649"/>
      <c r="P32" s="2649"/>
      <c r="Q32" s="2649"/>
      <c r="R32" s="2649"/>
      <c r="S32" s="2649"/>
      <c r="T32" s="2649"/>
      <c r="U32" s="2703"/>
      <c r="V32" s="67"/>
      <c r="W32" s="66"/>
      <c r="X32" s="1123" t="s">
        <v>1626</v>
      </c>
      <c r="Y32" s="1124"/>
      <c r="Z32" s="1124"/>
      <c r="AA32" s="1124"/>
      <c r="AB32" s="1124"/>
      <c r="AC32" s="1124"/>
      <c r="AD32" s="1125"/>
      <c r="AE32" s="1123" t="s">
        <v>1640</v>
      </c>
      <c r="AF32" s="1124"/>
      <c r="AG32" s="1124"/>
      <c r="AH32" s="1125"/>
      <c r="AI32" s="1132" t="s">
        <v>1641</v>
      </c>
      <c r="AJ32" s="1133"/>
      <c r="AK32" s="1133"/>
      <c r="AL32" s="1133"/>
      <c r="AM32" s="1134"/>
      <c r="AN32" s="1132" t="s">
        <v>1642</v>
      </c>
      <c r="AO32" s="1133"/>
      <c r="AP32" s="1133"/>
      <c r="AQ32" s="1134"/>
      <c r="AR32" s="67"/>
    </row>
    <row r="33" spans="1:44" ht="4.5" customHeight="1">
      <c r="A33" s="66"/>
      <c r="B33" s="1409" t="s">
        <v>1627</v>
      </c>
      <c r="C33" s="1409"/>
      <c r="D33" s="1409"/>
      <c r="E33" s="1409"/>
      <c r="F33" s="1409"/>
      <c r="G33" s="1409"/>
      <c r="H33" s="1409"/>
      <c r="I33" s="2702"/>
      <c r="J33" s="2649"/>
      <c r="K33" s="2649"/>
      <c r="L33" s="2649"/>
      <c r="M33" s="2649"/>
      <c r="N33" s="2649"/>
      <c r="O33" s="2649"/>
      <c r="P33" s="2649"/>
      <c r="Q33" s="2649"/>
      <c r="R33" s="2649"/>
      <c r="S33" s="2649"/>
      <c r="T33" s="2649"/>
      <c r="U33" s="2703"/>
      <c r="V33" s="67"/>
      <c r="W33" s="66"/>
      <c r="X33" s="1126"/>
      <c r="Y33" s="1127"/>
      <c r="Z33" s="1127"/>
      <c r="AA33" s="1127"/>
      <c r="AB33" s="1127"/>
      <c r="AC33" s="1127"/>
      <c r="AD33" s="1128"/>
      <c r="AE33" s="1126"/>
      <c r="AF33" s="1127"/>
      <c r="AG33" s="1127"/>
      <c r="AH33" s="1128"/>
      <c r="AI33" s="1135"/>
      <c r="AJ33" s="1136"/>
      <c r="AK33" s="1136"/>
      <c r="AL33" s="1136"/>
      <c r="AM33" s="1137"/>
      <c r="AN33" s="1135"/>
      <c r="AO33" s="1136"/>
      <c r="AP33" s="1136"/>
      <c r="AQ33" s="1137"/>
      <c r="AR33" s="67"/>
    </row>
    <row r="34" spans="1:44" ht="4.5" customHeight="1">
      <c r="A34" s="66"/>
      <c r="B34" s="1409"/>
      <c r="C34" s="1409"/>
      <c r="D34" s="1409"/>
      <c r="E34" s="1409"/>
      <c r="F34" s="1409"/>
      <c r="G34" s="1409"/>
      <c r="H34" s="1409"/>
      <c r="I34" s="2702"/>
      <c r="J34" s="2649"/>
      <c r="K34" s="2649"/>
      <c r="L34" s="2649"/>
      <c r="M34" s="2649"/>
      <c r="N34" s="2649"/>
      <c r="O34" s="2649"/>
      <c r="P34" s="2649"/>
      <c r="Q34" s="2649"/>
      <c r="R34" s="2649"/>
      <c r="S34" s="2649"/>
      <c r="T34" s="2649"/>
      <c r="U34" s="2703"/>
      <c r="V34" s="67"/>
      <c r="W34" s="66"/>
      <c r="X34" s="1129"/>
      <c r="Y34" s="1130"/>
      <c r="Z34" s="1130"/>
      <c r="AA34" s="1130"/>
      <c r="AB34" s="1130"/>
      <c r="AC34" s="1130"/>
      <c r="AD34" s="1131"/>
      <c r="AE34" s="1129"/>
      <c r="AF34" s="1130"/>
      <c r="AG34" s="1130"/>
      <c r="AH34" s="1131"/>
      <c r="AI34" s="1138"/>
      <c r="AJ34" s="1139"/>
      <c r="AK34" s="1139"/>
      <c r="AL34" s="1139"/>
      <c r="AM34" s="1140"/>
      <c r="AN34" s="1138"/>
      <c r="AO34" s="1139"/>
      <c r="AP34" s="1139"/>
      <c r="AQ34" s="1140"/>
      <c r="AR34" s="67"/>
    </row>
    <row r="35" spans="1:44" ht="4.5" customHeight="1">
      <c r="A35" s="66"/>
      <c r="B35" s="1409" t="s">
        <v>1628</v>
      </c>
      <c r="C35" s="1409"/>
      <c r="D35" s="1409"/>
      <c r="E35" s="1409"/>
      <c r="F35" s="1409"/>
      <c r="G35" s="1409"/>
      <c r="H35" s="1409"/>
      <c r="I35" s="2702"/>
      <c r="J35" s="2649"/>
      <c r="K35" s="2649"/>
      <c r="L35" s="2649"/>
      <c r="M35" s="2649"/>
      <c r="N35" s="2649"/>
      <c r="O35" s="2649"/>
      <c r="P35" s="2649"/>
      <c r="Q35" s="2649"/>
      <c r="R35" s="2649"/>
      <c r="S35" s="2649"/>
      <c r="T35" s="2649"/>
      <c r="U35" s="2703"/>
      <c r="V35" s="67"/>
      <c r="W35" s="66"/>
      <c r="X35" s="1435" t="s">
        <v>459</v>
      </c>
      <c r="Y35" s="1563"/>
      <c r="Z35" s="1563"/>
      <c r="AA35" s="1563"/>
      <c r="AB35" s="1563"/>
      <c r="AC35" s="1563"/>
      <c r="AD35" s="1564"/>
      <c r="AE35" s="2207">
        <f>INDEX('LŠZ H'!A$2:AM$999,A1,29)</f>
        <v>290</v>
      </c>
      <c r="AF35" s="2208"/>
      <c r="AG35" s="2208"/>
      <c r="AH35" s="2209"/>
      <c r="AI35" s="1238">
        <f>INDEX('LŠZ H'!A$2:AM$999,A1,31)</f>
        <v>350</v>
      </c>
      <c r="AJ35" s="2216"/>
      <c r="AK35" s="2216"/>
      <c r="AL35" s="2216"/>
      <c r="AM35" s="2217"/>
      <c r="AN35" s="1238">
        <f>INDEX('LŠZ H'!A$2:AM$999,A1,33)</f>
        <v>495</v>
      </c>
      <c r="AO35" s="2216"/>
      <c r="AP35" s="2216"/>
      <c r="AQ35" s="2217"/>
      <c r="AR35" s="67"/>
    </row>
    <row r="36" spans="1:44" ht="4.5" customHeight="1">
      <c r="A36" s="66"/>
      <c r="B36" s="1409"/>
      <c r="C36" s="1409"/>
      <c r="D36" s="1409"/>
      <c r="E36" s="1409"/>
      <c r="F36" s="1409"/>
      <c r="G36" s="1409"/>
      <c r="H36" s="1409"/>
      <c r="I36" s="2702"/>
      <c r="J36" s="2649"/>
      <c r="K36" s="2649"/>
      <c r="L36" s="2649"/>
      <c r="M36" s="2649"/>
      <c r="N36" s="2649"/>
      <c r="O36" s="2649"/>
      <c r="P36" s="2649"/>
      <c r="Q36" s="2649"/>
      <c r="R36" s="2649"/>
      <c r="S36" s="2649"/>
      <c r="T36" s="2649"/>
      <c r="U36" s="2703"/>
      <c r="V36" s="67"/>
      <c r="W36" s="66"/>
      <c r="X36" s="1565"/>
      <c r="Y36" s="1566"/>
      <c r="Z36" s="1566"/>
      <c r="AA36" s="1566"/>
      <c r="AB36" s="1566"/>
      <c r="AC36" s="1566"/>
      <c r="AD36" s="1567"/>
      <c r="AE36" s="2210"/>
      <c r="AF36" s="2211"/>
      <c r="AG36" s="2211"/>
      <c r="AH36" s="2212"/>
      <c r="AI36" s="2218"/>
      <c r="AJ36" s="2219"/>
      <c r="AK36" s="2219"/>
      <c r="AL36" s="2219"/>
      <c r="AM36" s="2220"/>
      <c r="AN36" s="2218"/>
      <c r="AO36" s="2219"/>
      <c r="AP36" s="2219"/>
      <c r="AQ36" s="2220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704"/>
      <c r="J37" s="2705"/>
      <c r="K37" s="2705"/>
      <c r="L37" s="2705"/>
      <c r="M37" s="2705"/>
      <c r="N37" s="2705"/>
      <c r="O37" s="2705"/>
      <c r="P37" s="2705"/>
      <c r="Q37" s="2705"/>
      <c r="R37" s="2705"/>
      <c r="S37" s="2705"/>
      <c r="T37" s="2705"/>
      <c r="U37" s="2706"/>
      <c r="V37" s="67"/>
      <c r="W37" s="66"/>
      <c r="X37" s="1568"/>
      <c r="Y37" s="1569"/>
      <c r="Z37" s="1569"/>
      <c r="AA37" s="1569"/>
      <c r="AB37" s="1569"/>
      <c r="AC37" s="1569"/>
      <c r="AD37" s="1570"/>
      <c r="AE37" s="2213"/>
      <c r="AF37" s="2214"/>
      <c r="AG37" s="2214"/>
      <c r="AH37" s="2215"/>
      <c r="AI37" s="2221"/>
      <c r="AJ37" s="2222"/>
      <c r="AK37" s="2222"/>
      <c r="AL37" s="2222"/>
      <c r="AM37" s="2223"/>
      <c r="AN37" s="2221"/>
      <c r="AO37" s="2222"/>
      <c r="AP37" s="2222"/>
      <c r="AQ37" s="2223"/>
      <c r="AR37" s="67"/>
    </row>
    <row r="38" spans="1:44" ht="4.5" customHeight="1">
      <c r="A38" s="66"/>
      <c r="B38" s="1409" t="s">
        <v>460</v>
      </c>
      <c r="C38" s="1409"/>
      <c r="D38" s="1409"/>
      <c r="E38" s="1409"/>
      <c r="F38" s="1409"/>
      <c r="G38" s="1409"/>
      <c r="H38" s="1481"/>
      <c r="I38" s="1482">
        <f>INDEX('LŠZ H'!A$2:AM$999,A1,13)</f>
        <v>41428</v>
      </c>
      <c r="J38" s="1483"/>
      <c r="K38" s="1483"/>
      <c r="L38" s="1483"/>
      <c r="M38" s="1483"/>
      <c r="N38" s="1483"/>
      <c r="O38" s="1483"/>
      <c r="P38" s="1483"/>
      <c r="Q38" s="1483"/>
      <c r="R38" s="1483"/>
      <c r="S38" s="1483"/>
      <c r="T38" s="1483"/>
      <c r="U38" s="1484"/>
      <c r="V38" s="67"/>
      <c r="W38" s="66"/>
      <c r="X38" s="1074" t="s">
        <v>1522</v>
      </c>
      <c r="Y38" s="1075"/>
      <c r="Z38" s="1075"/>
      <c r="AA38" s="1075"/>
      <c r="AB38" s="1075"/>
      <c r="AC38" s="1075"/>
      <c r="AD38" s="1076"/>
      <c r="AE38" s="1123" t="s">
        <v>1643</v>
      </c>
      <c r="AF38" s="1075"/>
      <c r="AG38" s="1075"/>
      <c r="AH38" s="1076"/>
      <c r="AI38" s="1123" t="s">
        <v>74</v>
      </c>
      <c r="AJ38" s="1075"/>
      <c r="AK38" s="1075"/>
      <c r="AL38" s="1075"/>
      <c r="AM38" s="1076"/>
      <c r="AN38" s="1123" t="s">
        <v>75</v>
      </c>
      <c r="AO38" s="1075"/>
      <c r="AP38" s="1075"/>
      <c r="AQ38" s="1076"/>
      <c r="AR38" s="67"/>
    </row>
    <row r="39" spans="1:44" ht="4.5" customHeight="1">
      <c r="A39" s="66"/>
      <c r="B39" s="1409"/>
      <c r="C39" s="1409"/>
      <c r="D39" s="1409"/>
      <c r="E39" s="1409"/>
      <c r="F39" s="1409"/>
      <c r="G39" s="1409"/>
      <c r="H39" s="1481"/>
      <c r="I39" s="1485"/>
      <c r="J39" s="1409"/>
      <c r="K39" s="1409"/>
      <c r="L39" s="1409"/>
      <c r="M39" s="1409"/>
      <c r="N39" s="1409"/>
      <c r="O39" s="1409"/>
      <c r="P39" s="1409"/>
      <c r="Q39" s="1409"/>
      <c r="R39" s="1409"/>
      <c r="S39" s="1409"/>
      <c r="T39" s="1409"/>
      <c r="U39" s="1481"/>
      <c r="V39" s="67"/>
      <c r="W39" s="66"/>
      <c r="X39" s="1077"/>
      <c r="Y39" s="1078"/>
      <c r="Z39" s="1078"/>
      <c r="AA39" s="1078"/>
      <c r="AB39" s="1078"/>
      <c r="AC39" s="1078"/>
      <c r="AD39" s="1079"/>
      <c r="AE39" s="1077"/>
      <c r="AF39" s="1078"/>
      <c r="AG39" s="1078"/>
      <c r="AH39" s="1079"/>
      <c r="AI39" s="1077"/>
      <c r="AJ39" s="1078"/>
      <c r="AK39" s="1078"/>
      <c r="AL39" s="1078"/>
      <c r="AM39" s="1079"/>
      <c r="AN39" s="1077"/>
      <c r="AO39" s="1078"/>
      <c r="AP39" s="1078"/>
      <c r="AQ39" s="1079"/>
      <c r="AR39" s="67"/>
    </row>
    <row r="40" spans="1:44" ht="4.5" customHeight="1">
      <c r="A40" s="66"/>
      <c r="B40" s="1409" t="s">
        <v>461</v>
      </c>
      <c r="C40" s="1409"/>
      <c r="D40" s="1409"/>
      <c r="E40" s="1409"/>
      <c r="F40" s="1409"/>
      <c r="G40" s="1409"/>
      <c r="H40" s="1409"/>
      <c r="I40" s="1485"/>
      <c r="J40" s="1409"/>
      <c r="K40" s="1409"/>
      <c r="L40" s="1409"/>
      <c r="M40" s="1409"/>
      <c r="N40" s="1409"/>
      <c r="O40" s="1409"/>
      <c r="P40" s="1409"/>
      <c r="Q40" s="1409"/>
      <c r="R40" s="1409"/>
      <c r="S40" s="1409"/>
      <c r="T40" s="1409"/>
      <c r="U40" s="1481"/>
      <c r="V40" s="67"/>
      <c r="W40" s="66"/>
      <c r="X40" s="1080"/>
      <c r="Y40" s="1081"/>
      <c r="Z40" s="1081"/>
      <c r="AA40" s="1081"/>
      <c r="AB40" s="1081"/>
      <c r="AC40" s="1081"/>
      <c r="AD40" s="1082"/>
      <c r="AE40" s="1080"/>
      <c r="AF40" s="1081"/>
      <c r="AG40" s="1081"/>
      <c r="AH40" s="1082"/>
      <c r="AI40" s="1080"/>
      <c r="AJ40" s="1081"/>
      <c r="AK40" s="1081"/>
      <c r="AL40" s="1081"/>
      <c r="AM40" s="1082"/>
      <c r="AN40" s="1080"/>
      <c r="AO40" s="1081"/>
      <c r="AP40" s="1081"/>
      <c r="AQ40" s="1082"/>
      <c r="AR40" s="67"/>
    </row>
    <row r="41" spans="1:44" ht="4.5" customHeight="1">
      <c r="A41" s="66"/>
      <c r="B41" s="1409"/>
      <c r="C41" s="1409"/>
      <c r="D41" s="1409"/>
      <c r="E41" s="1409"/>
      <c r="F41" s="1409"/>
      <c r="G41" s="1409"/>
      <c r="H41" s="1409"/>
      <c r="I41" s="1486"/>
      <c r="J41" s="1487"/>
      <c r="K41" s="1487"/>
      <c r="L41" s="1487"/>
      <c r="M41" s="1487"/>
      <c r="N41" s="1487"/>
      <c r="O41" s="1487"/>
      <c r="P41" s="1487"/>
      <c r="Q41" s="1487"/>
      <c r="R41" s="1487"/>
      <c r="S41" s="1487"/>
      <c r="T41" s="1487"/>
      <c r="U41" s="1488"/>
      <c r="V41" s="67"/>
      <c r="W41" s="66"/>
      <c r="X41" s="1435" t="s">
        <v>928</v>
      </c>
      <c r="Y41" s="1436"/>
      <c r="Z41" s="1436"/>
      <c r="AA41" s="1436"/>
      <c r="AB41" s="1436"/>
      <c r="AC41" s="1436"/>
      <c r="AD41" s="1437"/>
      <c r="AE41" s="2198">
        <f>INDEX('LŠZ H'!A$2:AM$999,A1,35)</f>
        <v>50</v>
      </c>
      <c r="AF41" s="2199"/>
      <c r="AG41" s="2199"/>
      <c r="AH41" s="2200"/>
      <c r="AI41" s="2198">
        <f>INDEX('LŠZ H'!A$2:AM$999,A1,36)</f>
        <v>62</v>
      </c>
      <c r="AJ41" s="2199"/>
      <c r="AK41" s="2199"/>
      <c r="AL41" s="2199"/>
      <c r="AM41" s="2200"/>
      <c r="AN41" s="2198">
        <f>INDEX('LŠZ H'!A$2:AM$999,A1,37)</f>
        <v>130</v>
      </c>
      <c r="AO41" s="2199"/>
      <c r="AP41" s="2199"/>
      <c r="AQ41" s="2200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38"/>
      <c r="Y42" s="1439"/>
      <c r="Z42" s="1439"/>
      <c r="AA42" s="1439"/>
      <c r="AB42" s="1439"/>
      <c r="AC42" s="1439"/>
      <c r="AD42" s="1440"/>
      <c r="AE42" s="2201"/>
      <c r="AF42" s="2202"/>
      <c r="AG42" s="2202"/>
      <c r="AH42" s="2203"/>
      <c r="AI42" s="2201"/>
      <c r="AJ42" s="2202"/>
      <c r="AK42" s="2202"/>
      <c r="AL42" s="2202"/>
      <c r="AM42" s="2203"/>
      <c r="AN42" s="2201"/>
      <c r="AO42" s="2202"/>
      <c r="AP42" s="2202"/>
      <c r="AQ42" s="2203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82">
        <f ca="1">IF(DAYS360(I38,NOW())&gt;60,NOW(),I38)</f>
        <v>45321.308916666669</v>
      </c>
      <c r="M43" s="2182"/>
      <c r="N43" s="2182"/>
      <c r="O43" s="2182"/>
      <c r="P43" s="2182"/>
      <c r="Q43" s="2182"/>
      <c r="R43" s="2182"/>
      <c r="S43" s="2182"/>
      <c r="T43" s="2182"/>
      <c r="U43" s="2183"/>
      <c r="V43" s="67"/>
      <c r="W43" s="66"/>
      <c r="X43" s="1441"/>
      <c r="Y43" s="1442"/>
      <c r="Z43" s="1442"/>
      <c r="AA43" s="1442"/>
      <c r="AB43" s="1442"/>
      <c r="AC43" s="1442"/>
      <c r="AD43" s="1443"/>
      <c r="AE43" s="2204"/>
      <c r="AF43" s="2205"/>
      <c r="AG43" s="2205"/>
      <c r="AH43" s="2206"/>
      <c r="AI43" s="2204"/>
      <c r="AJ43" s="2205"/>
      <c r="AK43" s="2205"/>
      <c r="AL43" s="2205"/>
      <c r="AM43" s="2206"/>
      <c r="AN43" s="2204"/>
      <c r="AO43" s="2205"/>
      <c r="AP43" s="2205"/>
      <c r="AQ43" s="2206"/>
      <c r="AR43" s="67"/>
    </row>
    <row r="44" spans="1:44" ht="4.5" customHeight="1">
      <c r="A44" s="66"/>
      <c r="B44" s="1409" t="s">
        <v>462</v>
      </c>
      <c r="C44" s="1409"/>
      <c r="D44" s="1409"/>
      <c r="E44" s="1409"/>
      <c r="F44" s="1409"/>
      <c r="G44" s="1409"/>
      <c r="H44" s="1409"/>
      <c r="I44" s="1409"/>
      <c r="J44" s="1409"/>
      <c r="K44" s="1409"/>
      <c r="L44" s="2184"/>
      <c r="M44" s="2185"/>
      <c r="N44" s="2185"/>
      <c r="O44" s="2185"/>
      <c r="P44" s="2185"/>
      <c r="Q44" s="2185"/>
      <c r="R44" s="2185"/>
      <c r="S44" s="2185"/>
      <c r="T44" s="2185"/>
      <c r="U44" s="2186"/>
      <c r="V44" s="67"/>
      <c r="W44" s="66"/>
      <c r="X44" s="1416" t="s">
        <v>463</v>
      </c>
      <c r="Y44" s="1417"/>
      <c r="Z44" s="1417"/>
      <c r="AA44" s="1418"/>
      <c r="AB44" s="1074">
        <f>INDEX('LŠZ H'!A$2:AM$999,A1,18)</f>
        <v>2013</v>
      </c>
      <c r="AC44" s="1076"/>
      <c r="AD44" s="1123" t="s">
        <v>464</v>
      </c>
      <c r="AE44" s="1125"/>
      <c r="AF44" s="2707" t="str">
        <f>INDEX('LŠZ H'!A$2:AM$999,A1,7)</f>
        <v>10160D6S014K/L3807A001S</v>
      </c>
      <c r="AG44" s="2708"/>
      <c r="AH44" s="2708"/>
      <c r="AI44" s="2708"/>
      <c r="AJ44" s="2708"/>
      <c r="AK44" s="2708"/>
      <c r="AL44" s="2708"/>
      <c r="AM44" s="2709"/>
      <c r="AN44" s="1141" t="str">
        <f>INDEX('LŠZ H'!A$2:AM$999,A1,15)</f>
        <v>P</v>
      </c>
      <c r="AO44" s="1124"/>
      <c r="AP44" s="1124"/>
      <c r="AQ44" s="1125"/>
      <c r="AR44" s="67"/>
    </row>
    <row r="45" spans="1:44" ht="4.5" customHeight="1">
      <c r="A45" s="66"/>
      <c r="B45" s="1409"/>
      <c r="C45" s="1409"/>
      <c r="D45" s="1409"/>
      <c r="E45" s="1409"/>
      <c r="F45" s="1409"/>
      <c r="G45" s="1409"/>
      <c r="H45" s="1409"/>
      <c r="I45" s="1409"/>
      <c r="J45" s="1409"/>
      <c r="K45" s="1409"/>
      <c r="L45" s="2184"/>
      <c r="M45" s="2185"/>
      <c r="N45" s="2185"/>
      <c r="O45" s="2185"/>
      <c r="P45" s="2185"/>
      <c r="Q45" s="2185"/>
      <c r="R45" s="2185"/>
      <c r="S45" s="2185"/>
      <c r="T45" s="2185"/>
      <c r="U45" s="2186"/>
      <c r="V45" s="67"/>
      <c r="W45" s="66"/>
      <c r="X45" s="1419"/>
      <c r="Y45" s="1420"/>
      <c r="Z45" s="1420"/>
      <c r="AA45" s="1421"/>
      <c r="AB45" s="1077"/>
      <c r="AC45" s="1079"/>
      <c r="AD45" s="1126"/>
      <c r="AE45" s="1128"/>
      <c r="AF45" s="2710"/>
      <c r="AG45" s="2711"/>
      <c r="AH45" s="2711"/>
      <c r="AI45" s="2711"/>
      <c r="AJ45" s="2711"/>
      <c r="AK45" s="2711"/>
      <c r="AL45" s="2711"/>
      <c r="AM45" s="2712"/>
      <c r="AN45" s="1126"/>
      <c r="AO45" s="1127"/>
      <c r="AP45" s="1127"/>
      <c r="AQ45" s="1128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87"/>
      <c r="M46" s="2188"/>
      <c r="N46" s="2188"/>
      <c r="O46" s="2188"/>
      <c r="P46" s="2188"/>
      <c r="Q46" s="2188"/>
      <c r="R46" s="2188"/>
      <c r="S46" s="2188"/>
      <c r="T46" s="2188"/>
      <c r="U46" s="2189"/>
      <c r="V46" s="67"/>
      <c r="W46" s="66"/>
      <c r="X46" s="1422"/>
      <c r="Y46" s="1423"/>
      <c r="Z46" s="1423"/>
      <c r="AA46" s="1424"/>
      <c r="AB46" s="1080"/>
      <c r="AC46" s="1082"/>
      <c r="AD46" s="1129"/>
      <c r="AE46" s="1131"/>
      <c r="AF46" s="2713"/>
      <c r="AG46" s="2714"/>
      <c r="AH46" s="2714"/>
      <c r="AI46" s="2714"/>
      <c r="AJ46" s="2714"/>
      <c r="AK46" s="2714"/>
      <c r="AL46" s="2714"/>
      <c r="AM46" s="2715"/>
      <c r="AN46" s="1129"/>
      <c r="AO46" s="1130"/>
      <c r="AP46" s="1130"/>
      <c r="AQ46" s="1131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48" t="str">
        <f>CONCATENATE("*",INDEX('LŠZ H'!A$2:AM$999,A48,17))</f>
        <v>*23343</v>
      </c>
      <c r="U48" s="2448"/>
      <c r="V48" s="24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50"/>
      <c r="U49" s="2450"/>
      <c r="V49" s="2451"/>
      <c r="W49" s="66"/>
      <c r="X49" s="2284" t="s">
        <v>746</v>
      </c>
      <c r="Y49" s="2284"/>
      <c r="Z49" s="2284"/>
      <c r="AA49" s="2284"/>
      <c r="AB49" s="2284"/>
      <c r="AC49" s="2284"/>
      <c r="AD49" s="2284"/>
      <c r="AE49" s="2284"/>
      <c r="AF49" s="2284"/>
      <c r="AG49" s="2284"/>
      <c r="AH49" s="2284"/>
      <c r="AI49" s="2284"/>
      <c r="AJ49" s="2284"/>
      <c r="AK49" s="2284"/>
      <c r="AL49" s="2284"/>
      <c r="AM49" s="2284"/>
      <c r="AN49" s="2284"/>
      <c r="AO49" s="2284"/>
      <c r="AP49" s="2284"/>
      <c r="AQ49" s="2284"/>
      <c r="AR49" s="67"/>
    </row>
    <row r="50" spans="1:44" ht="4.5" customHeight="1">
      <c r="A50" s="64"/>
      <c r="T50" s="2450"/>
      <c r="U50" s="2450"/>
      <c r="V50" s="2451"/>
      <c r="W50" s="66"/>
      <c r="X50" s="2284"/>
      <c r="Y50" s="2284"/>
      <c r="Z50" s="2284"/>
      <c r="AA50" s="2284"/>
      <c r="AB50" s="2284"/>
      <c r="AC50" s="2284"/>
      <c r="AD50" s="2284"/>
      <c r="AE50" s="2284"/>
      <c r="AF50" s="2284"/>
      <c r="AG50" s="2284"/>
      <c r="AH50" s="2284"/>
      <c r="AI50" s="2284"/>
      <c r="AJ50" s="2284"/>
      <c r="AK50" s="2284"/>
      <c r="AL50" s="2284"/>
      <c r="AM50" s="2284"/>
      <c r="AN50" s="2284"/>
      <c r="AO50" s="2284"/>
      <c r="AP50" s="2284"/>
      <c r="AQ50" s="2284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84"/>
      <c r="Y51" s="2284"/>
      <c r="Z51" s="2284"/>
      <c r="AA51" s="2284"/>
      <c r="AB51" s="2284"/>
      <c r="AC51" s="2284"/>
      <c r="AD51" s="2284"/>
      <c r="AE51" s="2284"/>
      <c r="AF51" s="2284"/>
      <c r="AG51" s="2284"/>
      <c r="AH51" s="2284"/>
      <c r="AI51" s="2284"/>
      <c r="AJ51" s="2284"/>
      <c r="AK51" s="2284"/>
      <c r="AL51" s="2284"/>
      <c r="AM51" s="2284"/>
      <c r="AN51" s="2284"/>
      <c r="AO51" s="2284"/>
      <c r="AP51" s="2284"/>
      <c r="AQ51" s="2284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84"/>
      <c r="Y52" s="2284"/>
      <c r="Z52" s="2284"/>
      <c r="AA52" s="2284"/>
      <c r="AB52" s="2284"/>
      <c r="AC52" s="2284"/>
      <c r="AD52" s="2284"/>
      <c r="AE52" s="2284"/>
      <c r="AF52" s="2284"/>
      <c r="AG52" s="2284"/>
      <c r="AH52" s="2284"/>
      <c r="AI52" s="2284"/>
      <c r="AJ52" s="2284"/>
      <c r="AK52" s="2284"/>
      <c r="AL52" s="2284"/>
      <c r="AM52" s="2284"/>
      <c r="AN52" s="2284"/>
      <c r="AO52" s="2284"/>
      <c r="AP52" s="2284"/>
      <c r="AQ52" s="2284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84"/>
      <c r="Y53" s="2284"/>
      <c r="Z53" s="2284"/>
      <c r="AA53" s="2284"/>
      <c r="AB53" s="2284"/>
      <c r="AC53" s="2284"/>
      <c r="AD53" s="2284"/>
      <c r="AE53" s="2284"/>
      <c r="AF53" s="2284"/>
      <c r="AG53" s="2284"/>
      <c r="AH53" s="2284"/>
      <c r="AI53" s="2284"/>
      <c r="AJ53" s="2284"/>
      <c r="AK53" s="2284"/>
      <c r="AL53" s="2284"/>
      <c r="AM53" s="2284"/>
      <c r="AN53" s="2284"/>
      <c r="AO53" s="2284"/>
      <c r="AP53" s="2284"/>
      <c r="AQ53" s="2284"/>
      <c r="AR53" s="67"/>
    </row>
    <row r="54" spans="1:44" ht="4.5" customHeight="1">
      <c r="A54" s="64"/>
      <c r="B54" s="2649" t="s">
        <v>1383</v>
      </c>
      <c r="C54" s="1582"/>
      <c r="D54" s="1582"/>
      <c r="E54" s="1582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  <c r="S54" s="1582"/>
      <c r="T54" s="1582"/>
      <c r="U54" s="1582"/>
      <c r="V54" s="65"/>
      <c r="W54" s="66"/>
      <c r="X54" s="2284"/>
      <c r="Y54" s="2284"/>
      <c r="Z54" s="2284"/>
      <c r="AA54" s="2284"/>
      <c r="AB54" s="2284"/>
      <c r="AC54" s="2284"/>
      <c r="AD54" s="2284"/>
      <c r="AE54" s="2284"/>
      <c r="AF54" s="2284"/>
      <c r="AG54" s="2284"/>
      <c r="AH54" s="2284"/>
      <c r="AI54" s="2284"/>
      <c r="AJ54" s="2284"/>
      <c r="AK54" s="2284"/>
      <c r="AL54" s="2284"/>
      <c r="AM54" s="2284"/>
      <c r="AN54" s="2284"/>
      <c r="AO54" s="2284"/>
      <c r="AP54" s="2284"/>
      <c r="AQ54" s="2284"/>
      <c r="AR54" s="67"/>
    </row>
    <row r="55" spans="1:44" ht="4.5" customHeight="1">
      <c r="A55" s="64"/>
      <c r="B55" s="1582"/>
      <c r="C55" s="1582"/>
      <c r="D55" s="1582"/>
      <c r="E55" s="1582"/>
      <c r="F55" s="1582"/>
      <c r="G55" s="1582"/>
      <c r="H55" s="1582"/>
      <c r="I55" s="1582"/>
      <c r="J55" s="1582"/>
      <c r="K55" s="1582"/>
      <c r="L55" s="1582"/>
      <c r="M55" s="1582"/>
      <c r="N55" s="1582"/>
      <c r="O55" s="1582"/>
      <c r="P55" s="1582"/>
      <c r="Q55" s="1582"/>
      <c r="R55" s="1582"/>
      <c r="S55" s="1582"/>
      <c r="T55" s="1582"/>
      <c r="U55" s="1582"/>
      <c r="V55" s="65"/>
      <c r="W55" s="66"/>
      <c r="X55" s="2284"/>
      <c r="Y55" s="2284"/>
      <c r="Z55" s="2284"/>
      <c r="AA55" s="2284"/>
      <c r="AB55" s="2284"/>
      <c r="AC55" s="2284"/>
      <c r="AD55" s="2284"/>
      <c r="AE55" s="2284"/>
      <c r="AF55" s="2284"/>
      <c r="AG55" s="2284"/>
      <c r="AH55" s="2284"/>
      <c r="AI55" s="2284"/>
      <c r="AJ55" s="2284"/>
      <c r="AK55" s="2284"/>
      <c r="AL55" s="2284"/>
      <c r="AM55" s="2284"/>
      <c r="AN55" s="2284"/>
      <c r="AO55" s="2284"/>
      <c r="AP55" s="2284"/>
      <c r="AQ55" s="2284"/>
      <c r="AR55" s="67"/>
    </row>
    <row r="56" spans="1:44" ht="4.5" customHeight="1">
      <c r="A56" s="64"/>
      <c r="B56" s="2649" t="s">
        <v>1179</v>
      </c>
      <c r="C56" s="2649"/>
      <c r="D56" s="2649"/>
      <c r="E56" s="2649"/>
      <c r="F56" s="2649"/>
      <c r="G56" s="2649"/>
      <c r="H56" s="2649"/>
      <c r="I56" s="2649"/>
      <c r="J56" s="2649"/>
      <c r="K56" s="2649"/>
      <c r="L56" s="2649"/>
      <c r="M56" s="2649"/>
      <c r="N56" s="2649"/>
      <c r="O56" s="2649"/>
      <c r="P56" s="2649"/>
      <c r="Q56" s="2649"/>
      <c r="R56" s="2649"/>
      <c r="S56" s="2649"/>
      <c r="T56" s="2649"/>
      <c r="U56" s="2649"/>
      <c r="V56" s="65"/>
      <c r="W56" s="66"/>
      <c r="X56" s="2284"/>
      <c r="Y56" s="2284"/>
      <c r="Z56" s="2284"/>
      <c r="AA56" s="2284"/>
      <c r="AB56" s="2284"/>
      <c r="AC56" s="2284"/>
      <c r="AD56" s="2284"/>
      <c r="AE56" s="2284"/>
      <c r="AF56" s="2284"/>
      <c r="AG56" s="2284"/>
      <c r="AH56" s="2284"/>
      <c r="AI56" s="2284"/>
      <c r="AJ56" s="2284"/>
      <c r="AK56" s="2284"/>
      <c r="AL56" s="2284"/>
      <c r="AM56" s="2284"/>
      <c r="AN56" s="2284"/>
      <c r="AO56" s="2284"/>
      <c r="AP56" s="2284"/>
      <c r="AQ56" s="2284"/>
      <c r="AR56" s="67"/>
    </row>
    <row r="57" spans="1:44" ht="4.5" customHeight="1">
      <c r="A57" s="64"/>
      <c r="B57" s="2649"/>
      <c r="C57" s="2649"/>
      <c r="D57" s="2649"/>
      <c r="E57" s="2649"/>
      <c r="F57" s="2649"/>
      <c r="G57" s="2649"/>
      <c r="H57" s="2649"/>
      <c r="I57" s="2649"/>
      <c r="J57" s="2649"/>
      <c r="K57" s="2649"/>
      <c r="L57" s="2649"/>
      <c r="M57" s="2649"/>
      <c r="N57" s="2649"/>
      <c r="O57" s="2649"/>
      <c r="P57" s="2649"/>
      <c r="Q57" s="2649"/>
      <c r="R57" s="2649"/>
      <c r="S57" s="2649"/>
      <c r="T57" s="2649"/>
      <c r="U57" s="264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90" t="s">
        <v>283</v>
      </c>
      <c r="C58" s="2690"/>
      <c r="D58" s="2690"/>
      <c r="E58" s="2690"/>
      <c r="F58" s="2690"/>
      <c r="G58" s="2690"/>
      <c r="H58" s="2690"/>
      <c r="I58" s="2690"/>
      <c r="J58" s="2690"/>
      <c r="K58" s="2690"/>
      <c r="L58" s="2690"/>
      <c r="M58" s="2690"/>
      <c r="N58" s="2690"/>
      <c r="O58" s="2690"/>
      <c r="P58" s="2690"/>
      <c r="Q58" s="2690"/>
      <c r="R58" s="2690"/>
      <c r="S58" s="2690"/>
      <c r="T58" s="2690"/>
      <c r="U58" s="2690"/>
      <c r="V58" s="65"/>
      <c r="W58" s="66"/>
      <c r="X58" s="1409" t="s">
        <v>680</v>
      </c>
      <c r="Y58" s="1409"/>
      <c r="Z58" s="1409"/>
      <c r="AA58" s="1409"/>
      <c r="AB58" s="1409"/>
      <c r="AC58" s="1409"/>
      <c r="AD58" s="1409"/>
      <c r="AE58" s="1409"/>
      <c r="AF58" s="1409"/>
      <c r="AG58" s="1409"/>
      <c r="AH58" s="1481"/>
      <c r="AI58" s="2640" t="str">
        <f>I70</f>
        <v>OM-H052</v>
      </c>
      <c r="AJ58" s="2641"/>
      <c r="AK58" s="2641"/>
      <c r="AL58" s="2641"/>
      <c r="AM58" s="2641"/>
      <c r="AN58" s="2641"/>
      <c r="AO58" s="2641"/>
      <c r="AP58" s="2641"/>
      <c r="AQ58" s="2642"/>
      <c r="AR58" s="67"/>
    </row>
    <row r="59" spans="1:44" ht="4.5" customHeight="1">
      <c r="A59" s="64"/>
      <c r="B59" s="2690"/>
      <c r="C59" s="2690"/>
      <c r="D59" s="2690"/>
      <c r="E59" s="2690"/>
      <c r="F59" s="2690"/>
      <c r="G59" s="2690"/>
      <c r="H59" s="2690"/>
      <c r="I59" s="2690"/>
      <c r="J59" s="2690"/>
      <c r="K59" s="2690"/>
      <c r="L59" s="2690"/>
      <c r="M59" s="2690"/>
      <c r="N59" s="2690"/>
      <c r="O59" s="2690"/>
      <c r="P59" s="2690"/>
      <c r="Q59" s="2690"/>
      <c r="R59" s="2690"/>
      <c r="S59" s="2690"/>
      <c r="T59" s="2690"/>
      <c r="U59" s="2690"/>
      <c r="V59" s="65"/>
      <c r="W59" s="66"/>
      <c r="X59" s="1409"/>
      <c r="Y59" s="1409"/>
      <c r="Z59" s="1409"/>
      <c r="AA59" s="1409"/>
      <c r="AB59" s="1409"/>
      <c r="AC59" s="1409"/>
      <c r="AD59" s="1409"/>
      <c r="AE59" s="1409"/>
      <c r="AF59" s="1409"/>
      <c r="AG59" s="1409"/>
      <c r="AH59" s="1481"/>
      <c r="AI59" s="2643"/>
      <c r="AJ59" s="2644"/>
      <c r="AK59" s="2644"/>
      <c r="AL59" s="2644"/>
      <c r="AM59" s="2644"/>
      <c r="AN59" s="2644"/>
      <c r="AO59" s="2644"/>
      <c r="AP59" s="2644"/>
      <c r="AQ59" s="2645"/>
      <c r="AR59" s="67"/>
    </row>
    <row r="60" spans="1:44" ht="4.5" customHeight="1">
      <c r="A60" s="64"/>
      <c r="B60" s="2690" t="s">
        <v>408</v>
      </c>
      <c r="C60" s="2690"/>
      <c r="D60" s="2690"/>
      <c r="E60" s="2690"/>
      <c r="F60" s="2690"/>
      <c r="G60" s="2690"/>
      <c r="H60" s="2690"/>
      <c r="I60" s="2690"/>
      <c r="J60" s="2690"/>
      <c r="K60" s="2690"/>
      <c r="L60" s="2690"/>
      <c r="M60" s="2690"/>
      <c r="N60" s="2690"/>
      <c r="O60" s="2690"/>
      <c r="P60" s="2690"/>
      <c r="Q60" s="2690"/>
      <c r="R60" s="2690"/>
      <c r="S60" s="2690"/>
      <c r="T60" s="2690"/>
      <c r="U60" s="269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46"/>
      <c r="AJ60" s="2647"/>
      <c r="AK60" s="2647"/>
      <c r="AL60" s="2647"/>
      <c r="AM60" s="2647"/>
      <c r="AN60" s="2647"/>
      <c r="AO60" s="2647"/>
      <c r="AP60" s="2647"/>
      <c r="AQ60" s="2648"/>
      <c r="AR60" s="67"/>
    </row>
    <row r="61" spans="1:44" ht="4.5" customHeight="1">
      <c r="A61" s="64"/>
      <c r="B61" s="2690"/>
      <c r="C61" s="2690"/>
      <c r="D61" s="2690"/>
      <c r="E61" s="2690"/>
      <c r="F61" s="2690"/>
      <c r="G61" s="2690"/>
      <c r="H61" s="2690"/>
      <c r="I61" s="2690"/>
      <c r="J61" s="2690"/>
      <c r="K61" s="2690"/>
      <c r="L61" s="2690"/>
      <c r="M61" s="2690"/>
      <c r="N61" s="2690"/>
      <c r="O61" s="2690"/>
      <c r="P61" s="2690"/>
      <c r="Q61" s="2690"/>
      <c r="R61" s="2690"/>
      <c r="S61" s="2690"/>
      <c r="T61" s="2690"/>
      <c r="U61" s="2690"/>
      <c r="V61" s="65"/>
      <c r="W61" s="66"/>
      <c r="X61" s="2629" t="s">
        <v>1650</v>
      </c>
      <c r="Y61" s="2630"/>
      <c r="Z61" s="2631">
        <f>INDEX('LŠZ H'!A$2:AM$999,A48,14)</f>
        <v>45828</v>
      </c>
      <c r="AA61" s="2632"/>
      <c r="AB61" s="2632"/>
      <c r="AC61" s="2632"/>
      <c r="AD61" s="2633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29"/>
      <c r="Y62" s="2630"/>
      <c r="Z62" s="2634"/>
      <c r="AA62" s="2635"/>
      <c r="AB62" s="2635"/>
      <c r="AC62" s="2635"/>
      <c r="AD62" s="2636"/>
      <c r="AE62" s="69"/>
      <c r="AF62" s="69"/>
      <c r="AG62" s="69"/>
      <c r="AH62" s="2665">
        <f>INDEX('LŠZ H'!A$2:AM$999,A48,27)</f>
        <v>45828</v>
      </c>
      <c r="AI62" s="2666"/>
      <c r="AJ62" s="2666"/>
      <c r="AK62" s="2666"/>
      <c r="AL62" s="2666"/>
      <c r="AM62" s="2666"/>
      <c r="AN62" s="2666"/>
      <c r="AO62" s="2666"/>
      <c r="AP62" s="2666"/>
      <c r="AQ62" s="2667"/>
      <c r="AR62" s="67"/>
    </row>
    <row r="63" spans="1:44" ht="4.5" customHeight="1">
      <c r="A63" s="66"/>
      <c r="B63" s="1480" t="s">
        <v>1651</v>
      </c>
      <c r="C63" s="1480"/>
      <c r="D63" s="1480"/>
      <c r="E63" s="1480"/>
      <c r="F63" s="1473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Hangglider/MZK/PHG/RWL2/</v>
      </c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1474"/>
      <c r="T63" s="1474"/>
      <c r="U63" s="1475"/>
      <c r="V63" s="67"/>
      <c r="W63" s="66"/>
      <c r="X63" s="2629"/>
      <c r="Y63" s="2630"/>
      <c r="Z63" s="2634"/>
      <c r="AA63" s="2635"/>
      <c r="AB63" s="2635"/>
      <c r="AC63" s="2635"/>
      <c r="AD63" s="2636"/>
      <c r="AE63" s="2649" t="s">
        <v>647</v>
      </c>
      <c r="AF63" s="2649"/>
      <c r="AG63" s="2649"/>
      <c r="AH63" s="2668"/>
      <c r="AI63" s="2669"/>
      <c r="AJ63" s="2669"/>
      <c r="AK63" s="2669"/>
      <c r="AL63" s="2669"/>
      <c r="AM63" s="2669"/>
      <c r="AN63" s="2669"/>
      <c r="AO63" s="2669"/>
      <c r="AP63" s="2669"/>
      <c r="AQ63" s="2670"/>
      <c r="AR63" s="67"/>
    </row>
    <row r="64" spans="1:44" ht="4.5" customHeight="1">
      <c r="A64" s="66"/>
      <c r="B64" s="1480"/>
      <c r="C64" s="1480"/>
      <c r="D64" s="1480"/>
      <c r="E64" s="1480"/>
      <c r="F64" s="1476"/>
      <c r="G64" s="1477"/>
      <c r="H64" s="1477"/>
      <c r="I64" s="1477"/>
      <c r="J64" s="1477"/>
      <c r="K64" s="1477"/>
      <c r="L64" s="1477"/>
      <c r="M64" s="1477"/>
      <c r="N64" s="1477"/>
      <c r="O64" s="1477"/>
      <c r="P64" s="1477"/>
      <c r="Q64" s="1477"/>
      <c r="R64" s="1477"/>
      <c r="S64" s="1477"/>
      <c r="T64" s="1477"/>
      <c r="U64" s="1478"/>
      <c r="V64" s="67"/>
      <c r="W64" s="66"/>
      <c r="X64" s="2629"/>
      <c r="Y64" s="2630"/>
      <c r="Z64" s="2637"/>
      <c r="AA64" s="2638"/>
      <c r="AB64" s="2638"/>
      <c r="AC64" s="2638"/>
      <c r="AD64" s="2639"/>
      <c r="AE64" s="2649"/>
      <c r="AF64" s="2649"/>
      <c r="AG64" s="2649"/>
      <c r="AH64" s="2671"/>
      <c r="AI64" s="2672"/>
      <c r="AJ64" s="2672"/>
      <c r="AK64" s="2672"/>
      <c r="AL64" s="2672"/>
      <c r="AM64" s="2672"/>
      <c r="AN64" s="2672"/>
      <c r="AO64" s="2672"/>
      <c r="AP64" s="2672"/>
      <c r="AQ64" s="2673"/>
      <c r="AR64" s="67"/>
    </row>
    <row r="65" spans="1:44" ht="4.5" customHeight="1">
      <c r="A65" s="66"/>
      <c r="B65" s="69"/>
      <c r="C65" s="69"/>
      <c r="D65" s="69"/>
      <c r="E65" s="69"/>
      <c r="F65" s="2732" t="str">
        <f>CONCATENATE(INDEX('LŠZ H'!A$2:AP$999,A48,3)," (",INDEX('LŠZ H'!A$2:AP$999,A48,9),")")</f>
        <v>SKY GLIDER/TOMI CROSS (SKY GLIDER/TOMI CROSS)</v>
      </c>
      <c r="G65" s="2733"/>
      <c r="H65" s="2733"/>
      <c r="I65" s="2733"/>
      <c r="J65" s="2733"/>
      <c r="K65" s="2733"/>
      <c r="L65" s="2733"/>
      <c r="M65" s="2733"/>
      <c r="N65" s="2733"/>
      <c r="O65" s="2733"/>
      <c r="P65" s="2733"/>
      <c r="Q65" s="2733"/>
      <c r="R65" s="2733"/>
      <c r="S65" s="2733"/>
      <c r="T65" s="2733"/>
      <c r="U65" s="273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09" t="s">
        <v>648</v>
      </c>
      <c r="C66" s="1409"/>
      <c r="D66" s="1409"/>
      <c r="E66" s="1409"/>
      <c r="F66" s="2735"/>
      <c r="G66" s="2733"/>
      <c r="H66" s="2733"/>
      <c r="I66" s="2733"/>
      <c r="J66" s="2733"/>
      <c r="K66" s="2733"/>
      <c r="L66" s="2733"/>
      <c r="M66" s="2733"/>
      <c r="N66" s="2733"/>
      <c r="O66" s="2733"/>
      <c r="P66" s="2733"/>
      <c r="Q66" s="2733"/>
      <c r="R66" s="2733"/>
      <c r="S66" s="2733"/>
      <c r="T66" s="2733"/>
      <c r="U66" s="2734"/>
      <c r="V66" s="67"/>
      <c r="W66" s="66"/>
      <c r="X66" s="1409" t="s">
        <v>1517</v>
      </c>
      <c r="Y66" s="1410"/>
      <c r="Z66" s="1410"/>
      <c r="AA66" s="1410"/>
      <c r="AB66" s="1410"/>
      <c r="AC66" s="1410"/>
      <c r="AD66" s="1410"/>
      <c r="AE66" s="1410"/>
      <c r="AF66" s="1410"/>
      <c r="AG66" s="1410"/>
      <c r="AH66" s="1410"/>
      <c r="AI66" s="1410"/>
      <c r="AJ66" s="1410"/>
      <c r="AK66" s="1410"/>
      <c r="AM66" s="2620" t="str">
        <f>INDEX('LŠZ H'!A$2:AM$999,A48,28)</f>
        <v>2</v>
      </c>
      <c r="AN66" s="2621"/>
      <c r="AO66" s="2621"/>
      <c r="AP66" s="2621"/>
      <c r="AQ66" s="2622"/>
      <c r="AR66" s="67"/>
    </row>
    <row r="67" spans="1:44" ht="4.5" customHeight="1">
      <c r="A67" s="66"/>
      <c r="B67" s="1409"/>
      <c r="C67" s="1409"/>
      <c r="D67" s="1409"/>
      <c r="E67" s="1409"/>
      <c r="F67" s="2735"/>
      <c r="G67" s="2733"/>
      <c r="H67" s="2733"/>
      <c r="I67" s="2733"/>
      <c r="J67" s="2733"/>
      <c r="K67" s="2733"/>
      <c r="L67" s="2733"/>
      <c r="M67" s="2733"/>
      <c r="N67" s="2733"/>
      <c r="O67" s="2733"/>
      <c r="P67" s="2733"/>
      <c r="Q67" s="2733"/>
      <c r="R67" s="2733"/>
      <c r="S67" s="2733"/>
      <c r="T67" s="2733"/>
      <c r="U67" s="2734"/>
      <c r="V67" s="67"/>
      <c r="W67" s="66"/>
      <c r="X67" s="1410"/>
      <c r="Y67" s="1410"/>
      <c r="Z67" s="1410"/>
      <c r="AA67" s="1410"/>
      <c r="AB67" s="1410"/>
      <c r="AC67" s="1410"/>
      <c r="AD67" s="1410"/>
      <c r="AE67" s="1410"/>
      <c r="AF67" s="1410"/>
      <c r="AG67" s="1410"/>
      <c r="AH67" s="1410"/>
      <c r="AI67" s="1410"/>
      <c r="AJ67" s="1410"/>
      <c r="AK67" s="1410"/>
      <c r="AL67" s="74"/>
      <c r="AM67" s="2623"/>
      <c r="AN67" s="2624"/>
      <c r="AO67" s="2624"/>
      <c r="AP67" s="2624"/>
      <c r="AQ67" s="2625"/>
      <c r="AR67" s="67"/>
    </row>
    <row r="68" spans="1:44" ht="4.5" customHeight="1">
      <c r="A68" s="66"/>
      <c r="B68" s="69"/>
      <c r="C68" s="69"/>
      <c r="D68" s="69"/>
      <c r="E68" s="69"/>
      <c r="F68" s="2736"/>
      <c r="G68" s="2737"/>
      <c r="H68" s="2737"/>
      <c r="I68" s="2737"/>
      <c r="J68" s="2737"/>
      <c r="K68" s="2737"/>
      <c r="L68" s="2737"/>
      <c r="M68" s="2737"/>
      <c r="N68" s="2737"/>
      <c r="O68" s="2737"/>
      <c r="P68" s="2737"/>
      <c r="Q68" s="2737"/>
      <c r="R68" s="2737"/>
      <c r="S68" s="2737"/>
      <c r="T68" s="2737"/>
      <c r="U68" s="273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23"/>
      <c r="AN68" s="2624"/>
      <c r="AO68" s="2624"/>
      <c r="AP68" s="2624"/>
      <c r="AQ68" s="2625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09" t="s">
        <v>786</v>
      </c>
      <c r="Y69" s="1409"/>
      <c r="Z69" s="1409"/>
      <c r="AA69" s="1409"/>
      <c r="AB69" s="1409"/>
      <c r="AC69" s="1409"/>
      <c r="AD69" s="1409"/>
      <c r="AE69" s="1409"/>
      <c r="AF69" s="2659" t="str">
        <f>IF(INDEX('LŠZ H'!A$2:AM1046,A48,2)="ZK",(CONCATENATE("O-HG / ",INDEX('LŠZ H'!A$2:AM1046,A48,38)," place")),(CONCATENATE("RWL ",INDEX('LŠZ H'!A$2:AM1046,A48,38),)))</f>
        <v>RWL 2</v>
      </c>
      <c r="AG69" s="2660"/>
      <c r="AH69" s="2660"/>
      <c r="AI69" s="2660"/>
      <c r="AJ69" s="2660"/>
      <c r="AK69" s="2661"/>
      <c r="AL69" s="75"/>
      <c r="AM69" s="2623"/>
      <c r="AN69" s="2624"/>
      <c r="AO69" s="2624"/>
      <c r="AP69" s="2624"/>
      <c r="AQ69" s="2625"/>
      <c r="AR69" s="67"/>
    </row>
    <row r="70" spans="1:44" ht="4.5" customHeight="1">
      <c r="A70" s="66"/>
      <c r="B70" s="1409" t="s">
        <v>1413</v>
      </c>
      <c r="C70" s="1409"/>
      <c r="D70" s="1409"/>
      <c r="E70" s="1409"/>
      <c r="F70" s="1409"/>
      <c r="G70" s="1409"/>
      <c r="H70" s="1409"/>
      <c r="I70" s="2640" t="str">
        <f>INDEX('LŠZ H'!A$2:AP$999,A48,5)</f>
        <v>OM-H052</v>
      </c>
      <c r="J70" s="2691"/>
      <c r="K70" s="2691"/>
      <c r="L70" s="2691"/>
      <c r="M70" s="2691"/>
      <c r="N70" s="2691"/>
      <c r="O70" s="2691"/>
      <c r="P70" s="2691"/>
      <c r="Q70" s="2691"/>
      <c r="R70" s="2691"/>
      <c r="S70" s="2691"/>
      <c r="T70" s="2691"/>
      <c r="U70" s="2692"/>
      <c r="V70" s="67"/>
      <c r="W70" s="66"/>
      <c r="X70" s="1409"/>
      <c r="Y70" s="1409"/>
      <c r="Z70" s="1409"/>
      <c r="AA70" s="1409"/>
      <c r="AB70" s="1409"/>
      <c r="AC70" s="1409"/>
      <c r="AD70" s="1409"/>
      <c r="AE70" s="1409"/>
      <c r="AF70" s="2662"/>
      <c r="AG70" s="2663"/>
      <c r="AH70" s="2663"/>
      <c r="AI70" s="2663"/>
      <c r="AJ70" s="2663"/>
      <c r="AK70" s="2664"/>
      <c r="AL70" s="75"/>
      <c r="AM70" s="2626"/>
      <c r="AN70" s="2627"/>
      <c r="AO70" s="2627"/>
      <c r="AP70" s="2627"/>
      <c r="AQ70" s="2628"/>
      <c r="AR70" s="67"/>
    </row>
    <row r="71" spans="1:44" ht="4.5" customHeight="1">
      <c r="A71" s="66"/>
      <c r="B71" s="1409"/>
      <c r="C71" s="1409"/>
      <c r="D71" s="1409"/>
      <c r="E71" s="1409"/>
      <c r="F71" s="1409"/>
      <c r="G71" s="1409"/>
      <c r="H71" s="1409"/>
      <c r="I71" s="2693"/>
      <c r="J71" s="2694"/>
      <c r="K71" s="2694"/>
      <c r="L71" s="2694"/>
      <c r="M71" s="2694"/>
      <c r="N71" s="2694"/>
      <c r="O71" s="2694"/>
      <c r="P71" s="2694"/>
      <c r="Q71" s="2694"/>
      <c r="R71" s="2694"/>
      <c r="S71" s="2694"/>
      <c r="T71" s="2694"/>
      <c r="U71" s="269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09" t="s">
        <v>1414</v>
      </c>
      <c r="C72" s="1409"/>
      <c r="D72" s="1409"/>
      <c r="E72" s="1409"/>
      <c r="F72" s="1409"/>
      <c r="G72" s="1409"/>
      <c r="H72" s="1409"/>
      <c r="I72" s="2693"/>
      <c r="J72" s="2694"/>
      <c r="K72" s="2694"/>
      <c r="L72" s="2694"/>
      <c r="M72" s="2694"/>
      <c r="N72" s="2694"/>
      <c r="O72" s="2694"/>
      <c r="P72" s="2694"/>
      <c r="Q72" s="2694"/>
      <c r="R72" s="2694"/>
      <c r="S72" s="2694"/>
      <c r="T72" s="2694"/>
      <c r="U72" s="2695"/>
      <c r="V72" s="67"/>
      <c r="W72" s="66"/>
      <c r="X72" s="2650" t="s">
        <v>140</v>
      </c>
      <c r="Y72" s="2651"/>
      <c r="Z72" s="2651"/>
      <c r="AA72" s="2651"/>
      <c r="AB72" s="2651"/>
      <c r="AC72" s="2651"/>
      <c r="AD72" s="2651"/>
      <c r="AE72" s="2651"/>
      <c r="AF72" s="2651"/>
      <c r="AG72" s="2651"/>
      <c r="AH72" s="2651"/>
      <c r="AI72" s="2651"/>
      <c r="AJ72" s="2651"/>
      <c r="AK72" s="2651"/>
      <c r="AL72" s="2651"/>
      <c r="AM72" s="2651"/>
      <c r="AN72" s="2651"/>
      <c r="AO72" s="2651"/>
      <c r="AP72" s="2651"/>
      <c r="AQ72" s="2652"/>
      <c r="AR72" s="67"/>
    </row>
    <row r="73" spans="1:44" ht="4.5" customHeight="1">
      <c r="A73" s="66"/>
      <c r="B73" s="1409"/>
      <c r="C73" s="1409"/>
      <c r="D73" s="1409"/>
      <c r="E73" s="1409"/>
      <c r="F73" s="1409"/>
      <c r="G73" s="1409"/>
      <c r="H73" s="1409"/>
      <c r="I73" s="2696"/>
      <c r="J73" s="2697"/>
      <c r="K73" s="2697"/>
      <c r="L73" s="2697"/>
      <c r="M73" s="2697"/>
      <c r="N73" s="2697"/>
      <c r="O73" s="2697"/>
      <c r="P73" s="2697"/>
      <c r="Q73" s="2697"/>
      <c r="R73" s="2697"/>
      <c r="S73" s="2697"/>
      <c r="T73" s="2697"/>
      <c r="U73" s="2698"/>
      <c r="V73" s="67"/>
      <c r="W73" s="66"/>
      <c r="X73" s="2653"/>
      <c r="Y73" s="2654"/>
      <c r="Z73" s="2654"/>
      <c r="AA73" s="2654"/>
      <c r="AB73" s="2654"/>
      <c r="AC73" s="2654"/>
      <c r="AD73" s="2654"/>
      <c r="AE73" s="2654"/>
      <c r="AF73" s="2654"/>
      <c r="AG73" s="2654"/>
      <c r="AH73" s="2654"/>
      <c r="AI73" s="2654"/>
      <c r="AJ73" s="2654"/>
      <c r="AK73" s="2654"/>
      <c r="AL73" s="2654"/>
      <c r="AM73" s="2654"/>
      <c r="AN73" s="2654"/>
      <c r="AO73" s="2654"/>
      <c r="AP73" s="2654"/>
      <c r="AQ73" s="2655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53"/>
      <c r="Y74" s="2654"/>
      <c r="Z74" s="2654"/>
      <c r="AA74" s="2654"/>
      <c r="AB74" s="2654"/>
      <c r="AC74" s="2654"/>
      <c r="AD74" s="2654"/>
      <c r="AE74" s="2654"/>
      <c r="AF74" s="2654"/>
      <c r="AG74" s="2654"/>
      <c r="AH74" s="2654"/>
      <c r="AI74" s="2654"/>
      <c r="AJ74" s="2654"/>
      <c r="AK74" s="2654"/>
      <c r="AL74" s="2654"/>
      <c r="AM74" s="2654"/>
      <c r="AN74" s="2654"/>
      <c r="AO74" s="2654"/>
      <c r="AP74" s="2654"/>
      <c r="AQ74" s="2655"/>
      <c r="AR74" s="67"/>
    </row>
    <row r="75" spans="1:44" ht="4.5" customHeight="1">
      <c r="A75" s="66"/>
      <c r="B75" s="1409" t="s">
        <v>1624</v>
      </c>
      <c r="C75" s="1409"/>
      <c r="D75" s="1409"/>
      <c r="E75" s="1409"/>
      <c r="F75" s="1409"/>
      <c r="G75" s="1409"/>
      <c r="H75" s="1409"/>
      <c r="I75" s="2699" t="str">
        <f>CONCATENATE(INDEX('LŠZ H'!A$2:AM$999,A48,11),"",INDEX('LŠZ H'!A$2:AM$999,A48,24),", ",INDEX('LŠZ H'!A$2:AM$999,A48,25),"",INDEX('LŠZ H'!A$2:AM$999,A48,12))</f>
        <v>Jozef  ČERMÁKŠtúrova 635, Gajary21.4.1947</v>
      </c>
      <c r="J75" s="2700"/>
      <c r="K75" s="2700"/>
      <c r="L75" s="2700"/>
      <c r="M75" s="2700"/>
      <c r="N75" s="2700"/>
      <c r="O75" s="2700"/>
      <c r="P75" s="2700"/>
      <c r="Q75" s="2700"/>
      <c r="R75" s="2700"/>
      <c r="S75" s="2700"/>
      <c r="T75" s="2700"/>
      <c r="U75" s="2701"/>
      <c r="V75" s="67"/>
      <c r="W75" s="66"/>
      <c r="X75" s="2653"/>
      <c r="Y75" s="2654"/>
      <c r="Z75" s="2654"/>
      <c r="AA75" s="2654"/>
      <c r="AB75" s="2654"/>
      <c r="AC75" s="2654"/>
      <c r="AD75" s="2654"/>
      <c r="AE75" s="2654"/>
      <c r="AF75" s="2654"/>
      <c r="AG75" s="2654"/>
      <c r="AH75" s="2654"/>
      <c r="AI75" s="2654"/>
      <c r="AJ75" s="2654"/>
      <c r="AK75" s="2654"/>
      <c r="AL75" s="2654"/>
      <c r="AM75" s="2654"/>
      <c r="AN75" s="2654"/>
      <c r="AO75" s="2654"/>
      <c r="AP75" s="2654"/>
      <c r="AQ75" s="2655"/>
      <c r="AR75" s="67"/>
    </row>
    <row r="76" spans="1:44" ht="4.5" customHeight="1">
      <c r="A76" s="66"/>
      <c r="B76" s="1409"/>
      <c r="C76" s="1409"/>
      <c r="D76" s="1409"/>
      <c r="E76" s="1409"/>
      <c r="F76" s="1409"/>
      <c r="G76" s="1409"/>
      <c r="H76" s="1409"/>
      <c r="I76" s="2702"/>
      <c r="J76" s="2649"/>
      <c r="K76" s="2649"/>
      <c r="L76" s="2649"/>
      <c r="M76" s="2649"/>
      <c r="N76" s="2649"/>
      <c r="O76" s="2649"/>
      <c r="P76" s="2649"/>
      <c r="Q76" s="2649"/>
      <c r="R76" s="2649"/>
      <c r="S76" s="2649"/>
      <c r="T76" s="2649"/>
      <c r="U76" s="2703"/>
      <c r="V76" s="67"/>
      <c r="W76" s="66"/>
      <c r="X76" s="2653"/>
      <c r="Y76" s="2654"/>
      <c r="Z76" s="2654"/>
      <c r="AA76" s="2654"/>
      <c r="AB76" s="2654"/>
      <c r="AC76" s="2654"/>
      <c r="AD76" s="2654"/>
      <c r="AE76" s="2654"/>
      <c r="AF76" s="2654"/>
      <c r="AG76" s="2654"/>
      <c r="AH76" s="2654"/>
      <c r="AI76" s="2654"/>
      <c r="AJ76" s="2654"/>
      <c r="AK76" s="2654"/>
      <c r="AL76" s="2654"/>
      <c r="AM76" s="2654"/>
      <c r="AN76" s="2654"/>
      <c r="AO76" s="2654"/>
      <c r="AP76" s="2654"/>
      <c r="AQ76" s="2655"/>
      <c r="AR76" s="67"/>
    </row>
    <row r="77" spans="1:44" ht="4.5" customHeight="1">
      <c r="A77" s="66"/>
      <c r="B77" s="1409" t="s">
        <v>1625</v>
      </c>
      <c r="C77" s="1409"/>
      <c r="D77" s="1409"/>
      <c r="E77" s="1409"/>
      <c r="F77" s="1409"/>
      <c r="G77" s="1409"/>
      <c r="H77" s="1409"/>
      <c r="I77" s="2702"/>
      <c r="J77" s="2649"/>
      <c r="K77" s="2649"/>
      <c r="L77" s="2649"/>
      <c r="M77" s="2649"/>
      <c r="N77" s="2649"/>
      <c r="O77" s="2649"/>
      <c r="P77" s="2649"/>
      <c r="Q77" s="2649"/>
      <c r="R77" s="2649"/>
      <c r="S77" s="2649"/>
      <c r="T77" s="2649"/>
      <c r="U77" s="2703"/>
      <c r="V77" s="67"/>
      <c r="W77" s="66"/>
      <c r="X77" s="2656"/>
      <c r="Y77" s="2657"/>
      <c r="Z77" s="2657"/>
      <c r="AA77" s="2657"/>
      <c r="AB77" s="2657"/>
      <c r="AC77" s="2657"/>
      <c r="AD77" s="2657"/>
      <c r="AE77" s="2657"/>
      <c r="AF77" s="2657"/>
      <c r="AG77" s="2657"/>
      <c r="AH77" s="2657"/>
      <c r="AI77" s="2657"/>
      <c r="AJ77" s="2657"/>
      <c r="AK77" s="2657"/>
      <c r="AL77" s="2657"/>
      <c r="AM77" s="2657"/>
      <c r="AN77" s="2657"/>
      <c r="AO77" s="2657"/>
      <c r="AP77" s="2657"/>
      <c r="AQ77" s="2658"/>
      <c r="AR77" s="67"/>
    </row>
    <row r="78" spans="1:44" ht="4.5" customHeight="1">
      <c r="A78" s="66"/>
      <c r="B78" s="1409"/>
      <c r="C78" s="1409"/>
      <c r="D78" s="1409"/>
      <c r="E78" s="1409"/>
      <c r="F78" s="1409"/>
      <c r="G78" s="1409"/>
      <c r="H78" s="1409"/>
      <c r="I78" s="2702"/>
      <c r="J78" s="2649"/>
      <c r="K78" s="2649"/>
      <c r="L78" s="2649"/>
      <c r="M78" s="2649"/>
      <c r="N78" s="2649"/>
      <c r="O78" s="2649"/>
      <c r="P78" s="2649"/>
      <c r="Q78" s="2649"/>
      <c r="R78" s="2649"/>
      <c r="S78" s="2649"/>
      <c r="T78" s="2649"/>
      <c r="U78" s="2703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702"/>
      <c r="J79" s="2649"/>
      <c r="K79" s="2649"/>
      <c r="L79" s="2649"/>
      <c r="M79" s="2649"/>
      <c r="N79" s="2649"/>
      <c r="O79" s="2649"/>
      <c r="P79" s="2649"/>
      <c r="Q79" s="2649"/>
      <c r="R79" s="2649"/>
      <c r="S79" s="2649"/>
      <c r="T79" s="2649"/>
      <c r="U79" s="2703"/>
      <c r="V79" s="67"/>
      <c r="W79" s="66"/>
      <c r="X79" s="1123" t="s">
        <v>1626</v>
      </c>
      <c r="Y79" s="1124"/>
      <c r="Z79" s="1124"/>
      <c r="AA79" s="1124"/>
      <c r="AB79" s="1124"/>
      <c r="AC79" s="1124"/>
      <c r="AD79" s="1125"/>
      <c r="AE79" s="1123" t="s">
        <v>1640</v>
      </c>
      <c r="AF79" s="1124"/>
      <c r="AG79" s="1124"/>
      <c r="AH79" s="1125"/>
      <c r="AI79" s="1132" t="s">
        <v>1641</v>
      </c>
      <c r="AJ79" s="1133"/>
      <c r="AK79" s="1133"/>
      <c r="AL79" s="1133"/>
      <c r="AM79" s="1134"/>
      <c r="AN79" s="1132" t="s">
        <v>1642</v>
      </c>
      <c r="AO79" s="1133"/>
      <c r="AP79" s="1133"/>
      <c r="AQ79" s="1134"/>
      <c r="AR79" s="67"/>
    </row>
    <row r="80" spans="1:44" ht="4.5" customHeight="1">
      <c r="A80" s="66"/>
      <c r="B80" s="1409" t="s">
        <v>1627</v>
      </c>
      <c r="C80" s="1409"/>
      <c r="D80" s="1409"/>
      <c r="E80" s="1409"/>
      <c r="F80" s="1409"/>
      <c r="G80" s="1409"/>
      <c r="H80" s="1409"/>
      <c r="I80" s="2702"/>
      <c r="J80" s="2649"/>
      <c r="K80" s="2649"/>
      <c r="L80" s="2649"/>
      <c r="M80" s="2649"/>
      <c r="N80" s="2649"/>
      <c r="O80" s="2649"/>
      <c r="P80" s="2649"/>
      <c r="Q80" s="2649"/>
      <c r="R80" s="2649"/>
      <c r="S80" s="2649"/>
      <c r="T80" s="2649"/>
      <c r="U80" s="2703"/>
      <c r="V80" s="67"/>
      <c r="W80" s="66"/>
      <c r="X80" s="1126"/>
      <c r="Y80" s="1127"/>
      <c r="Z80" s="1127"/>
      <c r="AA80" s="1127"/>
      <c r="AB80" s="1127"/>
      <c r="AC80" s="1127"/>
      <c r="AD80" s="1128"/>
      <c r="AE80" s="1126"/>
      <c r="AF80" s="1127"/>
      <c r="AG80" s="1127"/>
      <c r="AH80" s="1128"/>
      <c r="AI80" s="1135"/>
      <c r="AJ80" s="1136"/>
      <c r="AK80" s="1136"/>
      <c r="AL80" s="1136"/>
      <c r="AM80" s="1137"/>
      <c r="AN80" s="1135"/>
      <c r="AO80" s="1136"/>
      <c r="AP80" s="1136"/>
      <c r="AQ80" s="1137"/>
      <c r="AR80" s="67"/>
    </row>
    <row r="81" spans="1:44" ht="4.5" customHeight="1">
      <c r="A81" s="66"/>
      <c r="B81" s="1409"/>
      <c r="C81" s="1409"/>
      <c r="D81" s="1409"/>
      <c r="E81" s="1409"/>
      <c r="F81" s="1409"/>
      <c r="G81" s="1409"/>
      <c r="H81" s="1409"/>
      <c r="I81" s="2702"/>
      <c r="J81" s="2649"/>
      <c r="K81" s="2649"/>
      <c r="L81" s="2649"/>
      <c r="M81" s="2649"/>
      <c r="N81" s="2649"/>
      <c r="O81" s="2649"/>
      <c r="P81" s="2649"/>
      <c r="Q81" s="2649"/>
      <c r="R81" s="2649"/>
      <c r="S81" s="2649"/>
      <c r="T81" s="2649"/>
      <c r="U81" s="2703"/>
      <c r="V81" s="67"/>
      <c r="W81" s="66"/>
      <c r="X81" s="1129"/>
      <c r="Y81" s="1130"/>
      <c r="Z81" s="1130"/>
      <c r="AA81" s="1130"/>
      <c r="AB81" s="1130"/>
      <c r="AC81" s="1130"/>
      <c r="AD81" s="1131"/>
      <c r="AE81" s="1129"/>
      <c r="AF81" s="1130"/>
      <c r="AG81" s="1130"/>
      <c r="AH81" s="1131"/>
      <c r="AI81" s="1138"/>
      <c r="AJ81" s="1139"/>
      <c r="AK81" s="1139"/>
      <c r="AL81" s="1139"/>
      <c r="AM81" s="1140"/>
      <c r="AN81" s="1138"/>
      <c r="AO81" s="1139"/>
      <c r="AP81" s="1139"/>
      <c r="AQ81" s="1140"/>
      <c r="AR81" s="67"/>
    </row>
    <row r="82" spans="1:44" ht="4.5" customHeight="1">
      <c r="A82" s="66"/>
      <c r="B82" s="1409" t="s">
        <v>1628</v>
      </c>
      <c r="C82" s="1409"/>
      <c r="D82" s="1409"/>
      <c r="E82" s="1409"/>
      <c r="F82" s="1409"/>
      <c r="G82" s="1409"/>
      <c r="H82" s="1409"/>
      <c r="I82" s="2702"/>
      <c r="J82" s="2649"/>
      <c r="K82" s="2649"/>
      <c r="L82" s="2649"/>
      <c r="M82" s="2649"/>
      <c r="N82" s="2649"/>
      <c r="O82" s="2649"/>
      <c r="P82" s="2649"/>
      <c r="Q82" s="2649"/>
      <c r="R82" s="2649"/>
      <c r="S82" s="2649"/>
      <c r="T82" s="2649"/>
      <c r="U82" s="2703"/>
      <c r="V82" s="67"/>
      <c r="W82" s="66"/>
      <c r="X82" s="1435" t="s">
        <v>459</v>
      </c>
      <c r="Y82" s="1563"/>
      <c r="Z82" s="1563"/>
      <c r="AA82" s="1563"/>
      <c r="AB82" s="1563"/>
      <c r="AC82" s="1563"/>
      <c r="AD82" s="1564"/>
      <c r="AE82" s="2207">
        <f>INDEX('LŠZ H'!A$2:AM$999,A48,29)</f>
        <v>145</v>
      </c>
      <c r="AF82" s="2208"/>
      <c r="AG82" s="2208"/>
      <c r="AH82" s="2209"/>
      <c r="AI82" s="1238">
        <f>INDEX('LŠZ H'!A$2:AM$999,A48,31)</f>
        <v>205</v>
      </c>
      <c r="AJ82" s="2216"/>
      <c r="AK82" s="2216"/>
      <c r="AL82" s="2216"/>
      <c r="AM82" s="2217"/>
      <c r="AN82" s="1238">
        <f>INDEX('LŠZ H'!A$2:AM$999,A48,33)</f>
        <v>345</v>
      </c>
      <c r="AO82" s="2216"/>
      <c r="AP82" s="2216"/>
      <c r="AQ82" s="2217"/>
      <c r="AR82" s="67"/>
    </row>
    <row r="83" spans="1:44" ht="4.5" customHeight="1">
      <c r="A83" s="66"/>
      <c r="B83" s="1409"/>
      <c r="C83" s="1409"/>
      <c r="D83" s="1409"/>
      <c r="E83" s="1409"/>
      <c r="F83" s="1409"/>
      <c r="G83" s="1409"/>
      <c r="H83" s="1409"/>
      <c r="I83" s="2702"/>
      <c r="J83" s="2649"/>
      <c r="K83" s="2649"/>
      <c r="L83" s="2649"/>
      <c r="M83" s="2649"/>
      <c r="N83" s="2649"/>
      <c r="O83" s="2649"/>
      <c r="P83" s="2649"/>
      <c r="Q83" s="2649"/>
      <c r="R83" s="2649"/>
      <c r="S83" s="2649"/>
      <c r="T83" s="2649"/>
      <c r="U83" s="2703"/>
      <c r="V83" s="67"/>
      <c r="W83" s="66"/>
      <c r="X83" s="1565"/>
      <c r="Y83" s="1566"/>
      <c r="Z83" s="1566"/>
      <c r="AA83" s="1566"/>
      <c r="AB83" s="1566"/>
      <c r="AC83" s="1566"/>
      <c r="AD83" s="1567"/>
      <c r="AE83" s="2210"/>
      <c r="AF83" s="2211"/>
      <c r="AG83" s="2211"/>
      <c r="AH83" s="2212"/>
      <c r="AI83" s="2218"/>
      <c r="AJ83" s="2219"/>
      <c r="AK83" s="2219"/>
      <c r="AL83" s="2219"/>
      <c r="AM83" s="2220"/>
      <c r="AN83" s="2218"/>
      <c r="AO83" s="2219"/>
      <c r="AP83" s="2219"/>
      <c r="AQ83" s="2220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704"/>
      <c r="J84" s="2705"/>
      <c r="K84" s="2705"/>
      <c r="L84" s="2705"/>
      <c r="M84" s="2705"/>
      <c r="N84" s="2705"/>
      <c r="O84" s="2705"/>
      <c r="P84" s="2705"/>
      <c r="Q84" s="2705"/>
      <c r="R84" s="2705"/>
      <c r="S84" s="2705"/>
      <c r="T84" s="2705"/>
      <c r="U84" s="2706"/>
      <c r="V84" s="67"/>
      <c r="W84" s="66"/>
      <c r="X84" s="1568"/>
      <c r="Y84" s="1569"/>
      <c r="Z84" s="1569"/>
      <c r="AA84" s="1569"/>
      <c r="AB84" s="1569"/>
      <c r="AC84" s="1569"/>
      <c r="AD84" s="1570"/>
      <c r="AE84" s="2213"/>
      <c r="AF84" s="2214"/>
      <c r="AG84" s="2214"/>
      <c r="AH84" s="2215"/>
      <c r="AI84" s="2221"/>
      <c r="AJ84" s="2222"/>
      <c r="AK84" s="2222"/>
      <c r="AL84" s="2222"/>
      <c r="AM84" s="2223"/>
      <c r="AN84" s="2221"/>
      <c r="AO84" s="2222"/>
      <c r="AP84" s="2222"/>
      <c r="AQ84" s="2223"/>
      <c r="AR84" s="67"/>
    </row>
    <row r="85" spans="1:44" ht="4.5" customHeight="1">
      <c r="A85" s="66"/>
      <c r="B85" s="1409" t="s">
        <v>460</v>
      </c>
      <c r="C85" s="1409"/>
      <c r="D85" s="1409"/>
      <c r="E85" s="1409"/>
      <c r="F85" s="1409"/>
      <c r="G85" s="1409"/>
      <c r="H85" s="1481"/>
      <c r="I85" s="1482">
        <f>INDEX('LŠZ H'!A$2:AM$999,A48,13)</f>
        <v>38660</v>
      </c>
      <c r="J85" s="1483"/>
      <c r="K85" s="1483"/>
      <c r="L85" s="1483"/>
      <c r="M85" s="1483"/>
      <c r="N85" s="1483"/>
      <c r="O85" s="1483"/>
      <c r="P85" s="1483"/>
      <c r="Q85" s="1483"/>
      <c r="R85" s="1483"/>
      <c r="S85" s="1483"/>
      <c r="T85" s="1483"/>
      <c r="U85" s="1484"/>
      <c r="V85" s="67"/>
      <c r="W85" s="66"/>
      <c r="X85" s="1074" t="s">
        <v>1522</v>
      </c>
      <c r="Y85" s="1075"/>
      <c r="Z85" s="1075"/>
      <c r="AA85" s="1075"/>
      <c r="AB85" s="1075"/>
      <c r="AC85" s="1075"/>
      <c r="AD85" s="1076"/>
      <c r="AE85" s="1123" t="s">
        <v>1643</v>
      </c>
      <c r="AF85" s="1075"/>
      <c r="AG85" s="1075"/>
      <c r="AH85" s="1076"/>
      <c r="AI85" s="1123" t="s">
        <v>74</v>
      </c>
      <c r="AJ85" s="1075"/>
      <c r="AK85" s="1075"/>
      <c r="AL85" s="1075"/>
      <c r="AM85" s="1076"/>
      <c r="AN85" s="1123" t="s">
        <v>75</v>
      </c>
      <c r="AO85" s="1075"/>
      <c r="AP85" s="1075"/>
      <c r="AQ85" s="1076"/>
      <c r="AR85" s="67"/>
    </row>
    <row r="86" spans="1:44" ht="4.5" customHeight="1">
      <c r="A86" s="66"/>
      <c r="B86" s="1409"/>
      <c r="C86" s="1409"/>
      <c r="D86" s="1409"/>
      <c r="E86" s="1409"/>
      <c r="F86" s="1409"/>
      <c r="G86" s="1409"/>
      <c r="H86" s="1481"/>
      <c r="I86" s="1485"/>
      <c r="J86" s="1409"/>
      <c r="K86" s="1409"/>
      <c r="L86" s="1409"/>
      <c r="M86" s="1409"/>
      <c r="N86" s="1409"/>
      <c r="O86" s="1409"/>
      <c r="P86" s="1409"/>
      <c r="Q86" s="1409"/>
      <c r="R86" s="1409"/>
      <c r="S86" s="1409"/>
      <c r="T86" s="1409"/>
      <c r="U86" s="1481"/>
      <c r="V86" s="67"/>
      <c r="W86" s="66"/>
      <c r="X86" s="1077"/>
      <c r="Y86" s="1078"/>
      <c r="Z86" s="1078"/>
      <c r="AA86" s="1078"/>
      <c r="AB86" s="1078"/>
      <c r="AC86" s="1078"/>
      <c r="AD86" s="1079"/>
      <c r="AE86" s="1077"/>
      <c r="AF86" s="1078"/>
      <c r="AG86" s="1078"/>
      <c r="AH86" s="1079"/>
      <c r="AI86" s="1077"/>
      <c r="AJ86" s="1078"/>
      <c r="AK86" s="1078"/>
      <c r="AL86" s="1078"/>
      <c r="AM86" s="1079"/>
      <c r="AN86" s="1077"/>
      <c r="AO86" s="1078"/>
      <c r="AP86" s="1078"/>
      <c r="AQ86" s="1079"/>
      <c r="AR86" s="67"/>
    </row>
    <row r="87" spans="1:44" ht="4.5" customHeight="1">
      <c r="A87" s="66"/>
      <c r="B87" s="1409" t="s">
        <v>461</v>
      </c>
      <c r="C87" s="1409"/>
      <c r="D87" s="1409"/>
      <c r="E87" s="1409"/>
      <c r="F87" s="1409"/>
      <c r="G87" s="1409"/>
      <c r="H87" s="1409"/>
      <c r="I87" s="1485"/>
      <c r="J87" s="1409"/>
      <c r="K87" s="1409"/>
      <c r="L87" s="1409"/>
      <c r="M87" s="1409"/>
      <c r="N87" s="1409"/>
      <c r="O87" s="1409"/>
      <c r="P87" s="1409"/>
      <c r="Q87" s="1409"/>
      <c r="R87" s="1409"/>
      <c r="S87" s="1409"/>
      <c r="T87" s="1409"/>
      <c r="U87" s="1481"/>
      <c r="V87" s="67"/>
      <c r="W87" s="66"/>
      <c r="X87" s="1080"/>
      <c r="Y87" s="1081"/>
      <c r="Z87" s="1081"/>
      <c r="AA87" s="1081"/>
      <c r="AB87" s="1081"/>
      <c r="AC87" s="1081"/>
      <c r="AD87" s="1082"/>
      <c r="AE87" s="1080"/>
      <c r="AF87" s="1081"/>
      <c r="AG87" s="1081"/>
      <c r="AH87" s="1082"/>
      <c r="AI87" s="1080"/>
      <c r="AJ87" s="1081"/>
      <c r="AK87" s="1081"/>
      <c r="AL87" s="1081"/>
      <c r="AM87" s="1082"/>
      <c r="AN87" s="1080"/>
      <c r="AO87" s="1081"/>
      <c r="AP87" s="1081"/>
      <c r="AQ87" s="1082"/>
      <c r="AR87" s="67"/>
    </row>
    <row r="88" spans="1:44" ht="4.5" customHeight="1">
      <c r="A88" s="66"/>
      <c r="B88" s="1409"/>
      <c r="C88" s="1409"/>
      <c r="D88" s="1409"/>
      <c r="E88" s="1409"/>
      <c r="F88" s="1409"/>
      <c r="G88" s="1409"/>
      <c r="H88" s="1409"/>
      <c r="I88" s="1486"/>
      <c r="J88" s="1487"/>
      <c r="K88" s="1487"/>
      <c r="L88" s="1487"/>
      <c r="M88" s="1487"/>
      <c r="N88" s="1487"/>
      <c r="O88" s="1487"/>
      <c r="P88" s="1487"/>
      <c r="Q88" s="1487"/>
      <c r="R88" s="1487"/>
      <c r="S88" s="1487"/>
      <c r="T88" s="1487"/>
      <c r="U88" s="1488"/>
      <c r="V88" s="67"/>
      <c r="W88" s="66"/>
      <c r="X88" s="1435" t="s">
        <v>928</v>
      </c>
      <c r="Y88" s="1436"/>
      <c r="Z88" s="1436"/>
      <c r="AA88" s="1436"/>
      <c r="AB88" s="1436"/>
      <c r="AC88" s="1436"/>
      <c r="AD88" s="1437"/>
      <c r="AE88" s="2198">
        <f>INDEX('LŠZ H'!A$2:AM$999,A48,35)</f>
        <v>55</v>
      </c>
      <c r="AF88" s="2199"/>
      <c r="AG88" s="2199"/>
      <c r="AH88" s="2200"/>
      <c r="AI88" s="2198">
        <f>INDEX('LŠZ H'!A$2:AM$999,A48,36)</f>
        <v>60</v>
      </c>
      <c r="AJ88" s="2199"/>
      <c r="AK88" s="2199"/>
      <c r="AL88" s="2199"/>
      <c r="AM88" s="2200"/>
      <c r="AN88" s="2198">
        <f>INDEX('LŠZ H'!A$2:AM$999,A48,37)</f>
        <v>110</v>
      </c>
      <c r="AO88" s="2199"/>
      <c r="AP88" s="2199"/>
      <c r="AQ88" s="2200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38"/>
      <c r="Y89" s="1439"/>
      <c r="Z89" s="1439"/>
      <c r="AA89" s="1439"/>
      <c r="AB89" s="1439"/>
      <c r="AC89" s="1439"/>
      <c r="AD89" s="1440"/>
      <c r="AE89" s="2201"/>
      <c r="AF89" s="2202"/>
      <c r="AG89" s="2202"/>
      <c r="AH89" s="2203"/>
      <c r="AI89" s="2201"/>
      <c r="AJ89" s="2202"/>
      <c r="AK89" s="2202"/>
      <c r="AL89" s="2202"/>
      <c r="AM89" s="2203"/>
      <c r="AN89" s="2201"/>
      <c r="AO89" s="2202"/>
      <c r="AP89" s="2202"/>
      <c r="AQ89" s="2203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82">
        <f ca="1">IF(DAYS360(I85,NOW())&gt;60,NOW(),I85)</f>
        <v>45321.308916666669</v>
      </c>
      <c r="M90" s="2182"/>
      <c r="N90" s="2182"/>
      <c r="O90" s="2182"/>
      <c r="P90" s="2182"/>
      <c r="Q90" s="2182"/>
      <c r="R90" s="2182"/>
      <c r="S90" s="2182"/>
      <c r="T90" s="2182"/>
      <c r="U90" s="2183"/>
      <c r="V90" s="67"/>
      <c r="W90" s="66"/>
      <c r="X90" s="1441"/>
      <c r="Y90" s="1442"/>
      <c r="Z90" s="1442"/>
      <c r="AA90" s="1442"/>
      <c r="AB90" s="1442"/>
      <c r="AC90" s="1442"/>
      <c r="AD90" s="1443"/>
      <c r="AE90" s="2204"/>
      <c r="AF90" s="2205"/>
      <c r="AG90" s="2205"/>
      <c r="AH90" s="2206"/>
      <c r="AI90" s="2204"/>
      <c r="AJ90" s="2205"/>
      <c r="AK90" s="2205"/>
      <c r="AL90" s="2205"/>
      <c r="AM90" s="2206"/>
      <c r="AN90" s="2204"/>
      <c r="AO90" s="2205"/>
      <c r="AP90" s="2205"/>
      <c r="AQ90" s="2206"/>
      <c r="AR90" s="67"/>
    </row>
    <row r="91" spans="1:44" ht="4.5" customHeight="1">
      <c r="A91" s="66"/>
      <c r="B91" s="1409" t="s">
        <v>462</v>
      </c>
      <c r="C91" s="1409"/>
      <c r="D91" s="1409"/>
      <c r="E91" s="1409"/>
      <c r="F91" s="1409"/>
      <c r="G91" s="1409"/>
      <c r="H91" s="1409"/>
      <c r="I91" s="1409"/>
      <c r="J91" s="1409"/>
      <c r="K91" s="1409"/>
      <c r="L91" s="2184"/>
      <c r="M91" s="2185"/>
      <c r="N91" s="2185"/>
      <c r="O91" s="2185"/>
      <c r="P91" s="2185"/>
      <c r="Q91" s="2185"/>
      <c r="R91" s="2185"/>
      <c r="S91" s="2185"/>
      <c r="T91" s="2185"/>
      <c r="U91" s="2186"/>
      <c r="V91" s="67"/>
      <c r="W91" s="66"/>
      <c r="X91" s="1416" t="s">
        <v>463</v>
      </c>
      <c r="Y91" s="1417"/>
      <c r="Z91" s="1417"/>
      <c r="AA91" s="1418"/>
      <c r="AB91" s="1123">
        <f>INDEX('LŠZ H'!A$2:AM$999,A48,18)</f>
        <v>2004</v>
      </c>
      <c r="AC91" s="1125"/>
      <c r="AD91" s="1123" t="s">
        <v>464</v>
      </c>
      <c r="AE91" s="1125"/>
      <c r="AF91" s="1382" t="str">
        <f>INDEX('LŠZ H'!A$2:AM$999,A48,7)</f>
        <v>H052</v>
      </c>
      <c r="AG91" s="1383"/>
      <c r="AH91" s="1383"/>
      <c r="AI91" s="1383"/>
      <c r="AJ91" s="1383"/>
      <c r="AK91" s="1383"/>
      <c r="AL91" s="1383"/>
      <c r="AM91" s="1384"/>
      <c r="AN91" s="1141" t="str">
        <f>INDEX('LŠZ H'!A$2:AM$999,A48,15)</f>
        <v>P,Z</v>
      </c>
      <c r="AO91" s="1124"/>
      <c r="AP91" s="1124"/>
      <c r="AQ91" s="1125"/>
      <c r="AR91" s="67"/>
    </row>
    <row r="92" spans="1:44" ht="4.5" customHeight="1">
      <c r="A92" s="66"/>
      <c r="B92" s="1409"/>
      <c r="C92" s="1409"/>
      <c r="D92" s="1409"/>
      <c r="E92" s="1409"/>
      <c r="F92" s="1409"/>
      <c r="G92" s="1409"/>
      <c r="H92" s="1409"/>
      <c r="I92" s="1409"/>
      <c r="J92" s="1409"/>
      <c r="K92" s="1409"/>
      <c r="L92" s="2184"/>
      <c r="M92" s="2185"/>
      <c r="N92" s="2185"/>
      <c r="O92" s="2185"/>
      <c r="P92" s="2185"/>
      <c r="Q92" s="2185"/>
      <c r="R92" s="2185"/>
      <c r="S92" s="2185"/>
      <c r="T92" s="2185"/>
      <c r="U92" s="2186"/>
      <c r="V92" s="67"/>
      <c r="W92" s="66"/>
      <c r="X92" s="1419"/>
      <c r="Y92" s="1420"/>
      <c r="Z92" s="1420"/>
      <c r="AA92" s="1421"/>
      <c r="AB92" s="1126"/>
      <c r="AC92" s="1128"/>
      <c r="AD92" s="1126"/>
      <c r="AE92" s="1128"/>
      <c r="AF92" s="1385"/>
      <c r="AG92" s="1386"/>
      <c r="AH92" s="1386"/>
      <c r="AI92" s="1386"/>
      <c r="AJ92" s="1386"/>
      <c r="AK92" s="1386"/>
      <c r="AL92" s="1386"/>
      <c r="AM92" s="1387"/>
      <c r="AN92" s="1126"/>
      <c r="AO92" s="1127"/>
      <c r="AP92" s="1127"/>
      <c r="AQ92" s="1128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87"/>
      <c r="M93" s="2188"/>
      <c r="N93" s="2188"/>
      <c r="O93" s="2188"/>
      <c r="P93" s="2188"/>
      <c r="Q93" s="2188"/>
      <c r="R93" s="2188"/>
      <c r="S93" s="2188"/>
      <c r="T93" s="2188"/>
      <c r="U93" s="2189"/>
      <c r="V93" s="67"/>
      <c r="W93" s="66"/>
      <c r="X93" s="1422"/>
      <c r="Y93" s="1423"/>
      <c r="Z93" s="1423"/>
      <c r="AA93" s="1424"/>
      <c r="AB93" s="1129"/>
      <c r="AC93" s="1131"/>
      <c r="AD93" s="1129"/>
      <c r="AE93" s="1131"/>
      <c r="AF93" s="1388"/>
      <c r="AG93" s="1389"/>
      <c r="AH93" s="1389"/>
      <c r="AI93" s="1389"/>
      <c r="AJ93" s="1389"/>
      <c r="AK93" s="1389"/>
      <c r="AL93" s="1389"/>
      <c r="AM93" s="1390"/>
      <c r="AN93" s="1129"/>
      <c r="AO93" s="1130"/>
      <c r="AP93" s="1130"/>
      <c r="AQ93" s="1131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48" t="str">
        <f>CONCATENATE("*",INDEX('LŠZ H'!A$2:AM$999,A95,17))</f>
        <v>*22142</v>
      </c>
      <c r="U95" s="2448"/>
      <c r="V95" s="24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50"/>
      <c r="U96" s="2450"/>
      <c r="V96" s="2451"/>
      <c r="W96" s="66"/>
      <c r="X96" s="2284" t="s">
        <v>746</v>
      </c>
      <c r="Y96" s="2284"/>
      <c r="Z96" s="2284"/>
      <c r="AA96" s="2284"/>
      <c r="AB96" s="2284"/>
      <c r="AC96" s="2284"/>
      <c r="AD96" s="2284"/>
      <c r="AE96" s="2284"/>
      <c r="AF96" s="2284"/>
      <c r="AG96" s="2284"/>
      <c r="AH96" s="2284"/>
      <c r="AI96" s="2284"/>
      <c r="AJ96" s="2284"/>
      <c r="AK96" s="2284"/>
      <c r="AL96" s="2284"/>
      <c r="AM96" s="2284"/>
      <c r="AN96" s="2284"/>
      <c r="AO96" s="2284"/>
      <c r="AP96" s="2284"/>
      <c r="AQ96" s="2284"/>
      <c r="AR96" s="67"/>
    </row>
    <row r="97" spans="1:44" ht="4.5" customHeight="1">
      <c r="A97" s="64"/>
      <c r="T97" s="2450"/>
      <c r="U97" s="2450"/>
      <c r="V97" s="2451"/>
      <c r="W97" s="66"/>
      <c r="X97" s="2284"/>
      <c r="Y97" s="2284"/>
      <c r="Z97" s="2284"/>
      <c r="AA97" s="2284"/>
      <c r="AB97" s="2284"/>
      <c r="AC97" s="2284"/>
      <c r="AD97" s="2284"/>
      <c r="AE97" s="2284"/>
      <c r="AF97" s="2284"/>
      <c r="AG97" s="2284"/>
      <c r="AH97" s="2284"/>
      <c r="AI97" s="2284"/>
      <c r="AJ97" s="2284"/>
      <c r="AK97" s="2284"/>
      <c r="AL97" s="2284"/>
      <c r="AM97" s="2284"/>
      <c r="AN97" s="2284"/>
      <c r="AO97" s="2284"/>
      <c r="AP97" s="2284"/>
      <c r="AQ97" s="2284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84"/>
      <c r="Y98" s="2284"/>
      <c r="Z98" s="2284"/>
      <c r="AA98" s="2284"/>
      <c r="AB98" s="2284"/>
      <c r="AC98" s="2284"/>
      <c r="AD98" s="2284"/>
      <c r="AE98" s="2284"/>
      <c r="AF98" s="2284"/>
      <c r="AG98" s="2284"/>
      <c r="AH98" s="2284"/>
      <c r="AI98" s="2284"/>
      <c r="AJ98" s="2284"/>
      <c r="AK98" s="2284"/>
      <c r="AL98" s="2284"/>
      <c r="AM98" s="2284"/>
      <c r="AN98" s="2284"/>
      <c r="AO98" s="2284"/>
      <c r="AP98" s="2284"/>
      <c r="AQ98" s="2284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84"/>
      <c r="Y99" s="2284"/>
      <c r="Z99" s="2284"/>
      <c r="AA99" s="2284"/>
      <c r="AB99" s="2284"/>
      <c r="AC99" s="2284"/>
      <c r="AD99" s="2284"/>
      <c r="AE99" s="2284"/>
      <c r="AF99" s="2284"/>
      <c r="AG99" s="2284"/>
      <c r="AH99" s="2284"/>
      <c r="AI99" s="2284"/>
      <c r="AJ99" s="2284"/>
      <c r="AK99" s="2284"/>
      <c r="AL99" s="2284"/>
      <c r="AM99" s="2284"/>
      <c r="AN99" s="2284"/>
      <c r="AO99" s="2284"/>
      <c r="AP99" s="2284"/>
      <c r="AQ99" s="2284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84"/>
      <c r="Y100" s="2284"/>
      <c r="Z100" s="2284"/>
      <c r="AA100" s="2284"/>
      <c r="AB100" s="2284"/>
      <c r="AC100" s="2284"/>
      <c r="AD100" s="2284"/>
      <c r="AE100" s="2284"/>
      <c r="AF100" s="2284"/>
      <c r="AG100" s="2284"/>
      <c r="AH100" s="2284"/>
      <c r="AI100" s="2284"/>
      <c r="AJ100" s="2284"/>
      <c r="AK100" s="2284"/>
      <c r="AL100" s="2284"/>
      <c r="AM100" s="2284"/>
      <c r="AN100" s="2284"/>
      <c r="AO100" s="2284"/>
      <c r="AP100" s="2284"/>
      <c r="AQ100" s="2284"/>
      <c r="AR100" s="67"/>
    </row>
    <row r="101" spans="1:44" ht="4.5" customHeight="1">
      <c r="A101" s="64"/>
      <c r="B101" s="2649" t="s">
        <v>1383</v>
      </c>
      <c r="C101" s="1582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  <c r="S101" s="1582"/>
      <c r="T101" s="1582"/>
      <c r="U101" s="1582"/>
      <c r="V101" s="65"/>
      <c r="W101" s="66"/>
      <c r="X101" s="2284"/>
      <c r="Y101" s="2284"/>
      <c r="Z101" s="2284"/>
      <c r="AA101" s="2284"/>
      <c r="AB101" s="2284"/>
      <c r="AC101" s="2284"/>
      <c r="AD101" s="2284"/>
      <c r="AE101" s="2284"/>
      <c r="AF101" s="2284"/>
      <c r="AG101" s="2284"/>
      <c r="AH101" s="2284"/>
      <c r="AI101" s="2284"/>
      <c r="AJ101" s="2284"/>
      <c r="AK101" s="2284"/>
      <c r="AL101" s="2284"/>
      <c r="AM101" s="2284"/>
      <c r="AN101" s="2284"/>
      <c r="AO101" s="2284"/>
      <c r="AP101" s="2284"/>
      <c r="AQ101" s="2284"/>
      <c r="AR101" s="67"/>
    </row>
    <row r="102" spans="1:44" ht="4.5" customHeight="1">
      <c r="A102" s="64"/>
      <c r="B102" s="1582"/>
      <c r="C102" s="1582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  <c r="S102" s="1582"/>
      <c r="T102" s="1582"/>
      <c r="U102" s="1582"/>
      <c r="V102" s="65"/>
      <c r="W102" s="66"/>
      <c r="X102" s="2284"/>
      <c r="Y102" s="2284"/>
      <c r="Z102" s="2284"/>
      <c r="AA102" s="2284"/>
      <c r="AB102" s="2284"/>
      <c r="AC102" s="2284"/>
      <c r="AD102" s="2284"/>
      <c r="AE102" s="2284"/>
      <c r="AF102" s="2284"/>
      <c r="AG102" s="2284"/>
      <c r="AH102" s="2284"/>
      <c r="AI102" s="2284"/>
      <c r="AJ102" s="2284"/>
      <c r="AK102" s="2284"/>
      <c r="AL102" s="2284"/>
      <c r="AM102" s="2284"/>
      <c r="AN102" s="2284"/>
      <c r="AO102" s="2284"/>
      <c r="AP102" s="2284"/>
      <c r="AQ102" s="2284"/>
      <c r="AR102" s="67"/>
    </row>
    <row r="103" spans="1:44" ht="4.5" customHeight="1">
      <c r="A103" s="64"/>
      <c r="B103" s="2649" t="s">
        <v>1179</v>
      </c>
      <c r="C103" s="2649"/>
      <c r="D103" s="2649"/>
      <c r="E103" s="2649"/>
      <c r="F103" s="2649"/>
      <c r="G103" s="2649"/>
      <c r="H103" s="2649"/>
      <c r="I103" s="2649"/>
      <c r="J103" s="2649"/>
      <c r="K103" s="2649"/>
      <c r="L103" s="2649"/>
      <c r="M103" s="2649"/>
      <c r="N103" s="2649"/>
      <c r="O103" s="2649"/>
      <c r="P103" s="2649"/>
      <c r="Q103" s="2649"/>
      <c r="R103" s="2649"/>
      <c r="S103" s="2649"/>
      <c r="T103" s="2649"/>
      <c r="U103" s="2649"/>
      <c r="V103" s="65"/>
      <c r="W103" s="66"/>
      <c r="X103" s="2284"/>
      <c r="Y103" s="2284"/>
      <c r="Z103" s="2284"/>
      <c r="AA103" s="2284"/>
      <c r="AB103" s="2284"/>
      <c r="AC103" s="2284"/>
      <c r="AD103" s="2284"/>
      <c r="AE103" s="2284"/>
      <c r="AF103" s="2284"/>
      <c r="AG103" s="2284"/>
      <c r="AH103" s="2284"/>
      <c r="AI103" s="2284"/>
      <c r="AJ103" s="2284"/>
      <c r="AK103" s="2284"/>
      <c r="AL103" s="2284"/>
      <c r="AM103" s="2284"/>
      <c r="AN103" s="2284"/>
      <c r="AO103" s="2284"/>
      <c r="AP103" s="2284"/>
      <c r="AQ103" s="2284"/>
      <c r="AR103" s="67"/>
    </row>
    <row r="104" spans="1:44" ht="4.5" customHeight="1">
      <c r="A104" s="64"/>
      <c r="B104" s="2649"/>
      <c r="C104" s="2649"/>
      <c r="D104" s="2649"/>
      <c r="E104" s="2649"/>
      <c r="F104" s="2649"/>
      <c r="G104" s="2649"/>
      <c r="H104" s="2649"/>
      <c r="I104" s="2649"/>
      <c r="J104" s="2649"/>
      <c r="K104" s="2649"/>
      <c r="L104" s="2649"/>
      <c r="M104" s="2649"/>
      <c r="N104" s="2649"/>
      <c r="O104" s="2649"/>
      <c r="P104" s="2649"/>
      <c r="Q104" s="2649"/>
      <c r="R104" s="2649"/>
      <c r="S104" s="2649"/>
      <c r="T104" s="2649"/>
      <c r="U104" s="264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90" t="s">
        <v>283</v>
      </c>
      <c r="C105" s="2690"/>
      <c r="D105" s="2690"/>
      <c r="E105" s="2690"/>
      <c r="F105" s="2690"/>
      <c r="G105" s="2690"/>
      <c r="H105" s="2690"/>
      <c r="I105" s="2690"/>
      <c r="J105" s="2690"/>
      <c r="K105" s="2690"/>
      <c r="L105" s="2690"/>
      <c r="M105" s="2690"/>
      <c r="N105" s="2690"/>
      <c r="O105" s="2690"/>
      <c r="P105" s="2690"/>
      <c r="Q105" s="2690"/>
      <c r="R105" s="2690"/>
      <c r="S105" s="2690"/>
      <c r="T105" s="2690"/>
      <c r="U105" s="2690"/>
      <c r="V105" s="65"/>
      <c r="W105" s="66"/>
      <c r="X105" s="1409" t="s">
        <v>680</v>
      </c>
      <c r="Y105" s="1409"/>
      <c r="Z105" s="1409"/>
      <c r="AA105" s="1409"/>
      <c r="AB105" s="1409"/>
      <c r="AC105" s="1409"/>
      <c r="AD105" s="1409"/>
      <c r="AE105" s="1409"/>
      <c r="AF105" s="1409"/>
      <c r="AG105" s="1409"/>
      <c r="AH105" s="1481"/>
      <c r="AI105" s="2640" t="str">
        <f>I117</f>
        <v>OM-H060</v>
      </c>
      <c r="AJ105" s="2641"/>
      <c r="AK105" s="2641"/>
      <c r="AL105" s="2641"/>
      <c r="AM105" s="2641"/>
      <c r="AN105" s="2641"/>
      <c r="AO105" s="2641"/>
      <c r="AP105" s="2641"/>
      <c r="AQ105" s="2642"/>
      <c r="AR105" s="67"/>
    </row>
    <row r="106" spans="1:44" ht="4.5" customHeight="1">
      <c r="A106" s="64"/>
      <c r="B106" s="2690"/>
      <c r="C106" s="2690"/>
      <c r="D106" s="2690"/>
      <c r="E106" s="2690"/>
      <c r="F106" s="2690"/>
      <c r="G106" s="2690"/>
      <c r="H106" s="2690"/>
      <c r="I106" s="2690"/>
      <c r="J106" s="2690"/>
      <c r="K106" s="2690"/>
      <c r="L106" s="2690"/>
      <c r="M106" s="2690"/>
      <c r="N106" s="2690"/>
      <c r="O106" s="2690"/>
      <c r="P106" s="2690"/>
      <c r="Q106" s="2690"/>
      <c r="R106" s="2690"/>
      <c r="S106" s="2690"/>
      <c r="T106" s="2690"/>
      <c r="U106" s="2690"/>
      <c r="V106" s="65"/>
      <c r="W106" s="66"/>
      <c r="X106" s="1409"/>
      <c r="Y106" s="1409"/>
      <c r="Z106" s="1409"/>
      <c r="AA106" s="1409"/>
      <c r="AB106" s="1409"/>
      <c r="AC106" s="1409"/>
      <c r="AD106" s="1409"/>
      <c r="AE106" s="1409"/>
      <c r="AF106" s="1409"/>
      <c r="AG106" s="1409"/>
      <c r="AH106" s="1481"/>
      <c r="AI106" s="2643"/>
      <c r="AJ106" s="2644"/>
      <c r="AK106" s="2644"/>
      <c r="AL106" s="2644"/>
      <c r="AM106" s="2644"/>
      <c r="AN106" s="2644"/>
      <c r="AO106" s="2644"/>
      <c r="AP106" s="2644"/>
      <c r="AQ106" s="2645"/>
      <c r="AR106" s="67"/>
    </row>
    <row r="107" spans="1:44" ht="4.5" customHeight="1">
      <c r="A107" s="64"/>
      <c r="B107" s="2690" t="s">
        <v>408</v>
      </c>
      <c r="C107" s="2690"/>
      <c r="D107" s="2690"/>
      <c r="E107" s="2690"/>
      <c r="F107" s="2690"/>
      <c r="G107" s="2690"/>
      <c r="H107" s="2690"/>
      <c r="I107" s="2690"/>
      <c r="J107" s="2690"/>
      <c r="K107" s="2690"/>
      <c r="L107" s="2690"/>
      <c r="M107" s="2690"/>
      <c r="N107" s="2690"/>
      <c r="O107" s="2690"/>
      <c r="P107" s="2690"/>
      <c r="Q107" s="2690"/>
      <c r="R107" s="2690"/>
      <c r="S107" s="2690"/>
      <c r="T107" s="2690"/>
      <c r="U107" s="269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46"/>
      <c r="AJ107" s="2647"/>
      <c r="AK107" s="2647"/>
      <c r="AL107" s="2647"/>
      <c r="AM107" s="2647"/>
      <c r="AN107" s="2647"/>
      <c r="AO107" s="2647"/>
      <c r="AP107" s="2647"/>
      <c r="AQ107" s="2648"/>
      <c r="AR107" s="67"/>
    </row>
    <row r="108" spans="1:44" ht="4.5" customHeight="1">
      <c r="A108" s="64"/>
      <c r="B108" s="2690"/>
      <c r="C108" s="2690"/>
      <c r="D108" s="2690"/>
      <c r="E108" s="2690"/>
      <c r="F108" s="2690"/>
      <c r="G108" s="2690"/>
      <c r="H108" s="2690"/>
      <c r="I108" s="2690"/>
      <c r="J108" s="2690"/>
      <c r="K108" s="2690"/>
      <c r="L108" s="2690"/>
      <c r="M108" s="2690"/>
      <c r="N108" s="2690"/>
      <c r="O108" s="2690"/>
      <c r="P108" s="2690"/>
      <c r="Q108" s="2690"/>
      <c r="R108" s="2690"/>
      <c r="S108" s="2690"/>
      <c r="T108" s="2690"/>
      <c r="U108" s="2690"/>
      <c r="V108" s="65"/>
      <c r="W108" s="66"/>
      <c r="X108" s="2629" t="s">
        <v>1650</v>
      </c>
      <c r="Y108" s="2630"/>
      <c r="Z108" s="2674">
        <f>INDEX('LŠZ H'!A$2:AM$999,A95,14)</f>
        <v>45343</v>
      </c>
      <c r="AA108" s="2675"/>
      <c r="AB108" s="2675"/>
      <c r="AC108" s="2675"/>
      <c r="AD108" s="267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29"/>
      <c r="Y109" s="2630"/>
      <c r="Z109" s="2677"/>
      <c r="AA109" s="2678"/>
      <c r="AB109" s="2678"/>
      <c r="AC109" s="2678"/>
      <c r="AD109" s="2679"/>
      <c r="AE109" s="69"/>
      <c r="AF109" s="69"/>
      <c r="AG109" s="69"/>
      <c r="AH109" s="2665">
        <f>INDEX('LŠZ H'!A$2:AM$999,A95,27)</f>
        <v>45343</v>
      </c>
      <c r="AI109" s="2666"/>
      <c r="AJ109" s="2666"/>
      <c r="AK109" s="2666"/>
      <c r="AL109" s="2666"/>
      <c r="AM109" s="2666"/>
      <c r="AN109" s="2666"/>
      <c r="AO109" s="2666"/>
      <c r="AP109" s="2666"/>
      <c r="AQ109" s="2667"/>
      <c r="AR109" s="67"/>
    </row>
    <row r="110" spans="1:44" ht="4.5" customHeight="1">
      <c r="A110" s="66"/>
      <c r="B110" s="1480" t="s">
        <v>1651</v>
      </c>
      <c r="C110" s="1480"/>
      <c r="D110" s="1480"/>
      <c r="E110" s="1480"/>
      <c r="F110" s="1473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Hangglider/MZK/PHG/RWL2/</v>
      </c>
      <c r="G110" s="1474"/>
      <c r="H110" s="1474"/>
      <c r="I110" s="1474"/>
      <c r="J110" s="1474"/>
      <c r="K110" s="1474"/>
      <c r="L110" s="1474"/>
      <c r="M110" s="1474"/>
      <c r="N110" s="1474"/>
      <c r="O110" s="1474"/>
      <c r="P110" s="1474"/>
      <c r="Q110" s="1474"/>
      <c r="R110" s="1474"/>
      <c r="S110" s="1474"/>
      <c r="T110" s="1474"/>
      <c r="U110" s="1475"/>
      <c r="V110" s="67"/>
      <c r="W110" s="66"/>
      <c r="X110" s="2629"/>
      <c r="Y110" s="2630"/>
      <c r="Z110" s="2677"/>
      <c r="AA110" s="2678"/>
      <c r="AB110" s="2678"/>
      <c r="AC110" s="2678"/>
      <c r="AD110" s="2679"/>
      <c r="AE110" s="2649" t="s">
        <v>647</v>
      </c>
      <c r="AF110" s="2649"/>
      <c r="AG110" s="2649"/>
      <c r="AH110" s="2668"/>
      <c r="AI110" s="2669"/>
      <c r="AJ110" s="2669"/>
      <c r="AK110" s="2669"/>
      <c r="AL110" s="2669"/>
      <c r="AM110" s="2669"/>
      <c r="AN110" s="2669"/>
      <c r="AO110" s="2669"/>
      <c r="AP110" s="2669"/>
      <c r="AQ110" s="2670"/>
      <c r="AR110" s="67"/>
    </row>
    <row r="111" spans="1:44" ht="4.5" customHeight="1">
      <c r="A111" s="66"/>
      <c r="B111" s="1480"/>
      <c r="C111" s="1480"/>
      <c r="D111" s="1480"/>
      <c r="E111" s="1480"/>
      <c r="F111" s="1476"/>
      <c r="G111" s="1477"/>
      <c r="H111" s="1477"/>
      <c r="I111" s="1477"/>
      <c r="J111" s="1477"/>
      <c r="K111" s="1477"/>
      <c r="L111" s="1477"/>
      <c r="M111" s="1477"/>
      <c r="N111" s="1477"/>
      <c r="O111" s="1477"/>
      <c r="P111" s="1477"/>
      <c r="Q111" s="1477"/>
      <c r="R111" s="1477"/>
      <c r="S111" s="1477"/>
      <c r="T111" s="1477"/>
      <c r="U111" s="1478"/>
      <c r="V111" s="67"/>
      <c r="W111" s="66"/>
      <c r="X111" s="2629"/>
      <c r="Y111" s="2630"/>
      <c r="Z111" s="2680"/>
      <c r="AA111" s="2681"/>
      <c r="AB111" s="2681"/>
      <c r="AC111" s="2681"/>
      <c r="AD111" s="2682"/>
      <c r="AE111" s="2649"/>
      <c r="AF111" s="2649"/>
      <c r="AG111" s="2649"/>
      <c r="AH111" s="2671"/>
      <c r="AI111" s="2672"/>
      <c r="AJ111" s="2672"/>
      <c r="AK111" s="2672"/>
      <c r="AL111" s="2672"/>
      <c r="AM111" s="2672"/>
      <c r="AN111" s="2672"/>
      <c r="AO111" s="2672"/>
      <c r="AP111" s="2672"/>
      <c r="AQ111" s="2673"/>
      <c r="AR111" s="67"/>
    </row>
    <row r="112" spans="1:44" ht="4.5" customHeight="1">
      <c r="A112" s="66"/>
      <c r="B112" s="69"/>
      <c r="C112" s="69"/>
      <c r="D112" s="69"/>
      <c r="E112" s="69"/>
      <c r="F112" s="2739" t="str">
        <f>CONCATENATE(INDEX('LŠZ H'!A$2:AP$999,A95,3)," (",INDEX('LŠZ H'!A$2:AP$999,A95,9),")")</f>
        <v>APOLLO C 17 (APOLLO-Halley Fenix)</v>
      </c>
      <c r="G112" s="2740"/>
      <c r="H112" s="2740"/>
      <c r="I112" s="2740"/>
      <c r="J112" s="2740"/>
      <c r="K112" s="2740"/>
      <c r="L112" s="2740"/>
      <c r="M112" s="2740"/>
      <c r="N112" s="2740"/>
      <c r="O112" s="2740"/>
      <c r="P112" s="2740"/>
      <c r="Q112" s="2740"/>
      <c r="R112" s="2740"/>
      <c r="S112" s="2740"/>
      <c r="T112" s="2740"/>
      <c r="U112" s="274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09" t="s">
        <v>648</v>
      </c>
      <c r="C113" s="1409"/>
      <c r="D113" s="1409"/>
      <c r="E113" s="1409"/>
      <c r="F113" s="2742"/>
      <c r="G113" s="2740"/>
      <c r="H113" s="2740"/>
      <c r="I113" s="2740"/>
      <c r="J113" s="2740"/>
      <c r="K113" s="2740"/>
      <c r="L113" s="2740"/>
      <c r="M113" s="2740"/>
      <c r="N113" s="2740"/>
      <c r="O113" s="2740"/>
      <c r="P113" s="2740"/>
      <c r="Q113" s="2740"/>
      <c r="R113" s="2740"/>
      <c r="S113" s="2740"/>
      <c r="T113" s="2740"/>
      <c r="U113" s="2741"/>
      <c r="V113" s="67"/>
      <c r="W113" s="66"/>
      <c r="X113" s="1409" t="s">
        <v>1517</v>
      </c>
      <c r="Y113" s="1410"/>
      <c r="Z113" s="1410"/>
      <c r="AA113" s="1410"/>
      <c r="AB113" s="1410"/>
      <c r="AC113" s="1410"/>
      <c r="AD113" s="1410"/>
      <c r="AE113" s="1410"/>
      <c r="AF113" s="1410"/>
      <c r="AG113" s="1410"/>
      <c r="AH113" s="1410"/>
      <c r="AI113" s="1410"/>
      <c r="AJ113" s="1410"/>
      <c r="AK113" s="1410"/>
      <c r="AM113" s="2620" t="str">
        <f>INDEX('LŠZ H'!A$2:AM$999,A95,28)</f>
        <v>2</v>
      </c>
      <c r="AN113" s="2621"/>
      <c r="AO113" s="2621"/>
      <c r="AP113" s="2621"/>
      <c r="AQ113" s="2622"/>
      <c r="AR113" s="67"/>
    </row>
    <row r="114" spans="1:44" ht="4.5" customHeight="1">
      <c r="A114" s="66"/>
      <c r="B114" s="1409"/>
      <c r="C114" s="1409"/>
      <c r="D114" s="1409"/>
      <c r="E114" s="1409"/>
      <c r="F114" s="2742"/>
      <c r="G114" s="2740"/>
      <c r="H114" s="2740"/>
      <c r="I114" s="2740"/>
      <c r="J114" s="2740"/>
      <c r="K114" s="2740"/>
      <c r="L114" s="2740"/>
      <c r="M114" s="2740"/>
      <c r="N114" s="2740"/>
      <c r="O114" s="2740"/>
      <c r="P114" s="2740"/>
      <c r="Q114" s="2740"/>
      <c r="R114" s="2740"/>
      <c r="S114" s="2740"/>
      <c r="T114" s="2740"/>
      <c r="U114" s="2741"/>
      <c r="V114" s="67"/>
      <c r="W114" s="66"/>
      <c r="X114" s="1410"/>
      <c r="Y114" s="1410"/>
      <c r="Z114" s="1410"/>
      <c r="AA114" s="1410"/>
      <c r="AB114" s="1410"/>
      <c r="AC114" s="1410"/>
      <c r="AD114" s="1410"/>
      <c r="AE114" s="1410"/>
      <c r="AF114" s="1410"/>
      <c r="AG114" s="1410"/>
      <c r="AH114" s="1410"/>
      <c r="AI114" s="1410"/>
      <c r="AJ114" s="1410"/>
      <c r="AK114" s="1410"/>
      <c r="AL114" s="74"/>
      <c r="AM114" s="2623"/>
      <c r="AN114" s="2624"/>
      <c r="AO114" s="2624"/>
      <c r="AP114" s="2624"/>
      <c r="AQ114" s="2625"/>
      <c r="AR114" s="67"/>
    </row>
    <row r="115" spans="1:44" ht="4.5" customHeight="1">
      <c r="A115" s="66"/>
      <c r="B115" s="69"/>
      <c r="C115" s="69"/>
      <c r="D115" s="69"/>
      <c r="E115" s="69"/>
      <c r="F115" s="2743"/>
      <c r="G115" s="2744"/>
      <c r="H115" s="2744"/>
      <c r="I115" s="2744"/>
      <c r="J115" s="2744"/>
      <c r="K115" s="2744"/>
      <c r="L115" s="2744"/>
      <c r="M115" s="2744"/>
      <c r="N115" s="2744"/>
      <c r="O115" s="2744"/>
      <c r="P115" s="2744"/>
      <c r="Q115" s="2744"/>
      <c r="R115" s="2744"/>
      <c r="S115" s="2744"/>
      <c r="T115" s="2744"/>
      <c r="U115" s="274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23"/>
      <c r="AN115" s="2624"/>
      <c r="AO115" s="2624"/>
      <c r="AP115" s="2624"/>
      <c r="AQ115" s="2625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09" t="s">
        <v>786</v>
      </c>
      <c r="Y116" s="1409"/>
      <c r="Z116" s="1409"/>
      <c r="AA116" s="1409"/>
      <c r="AB116" s="1409"/>
      <c r="AC116" s="1409"/>
      <c r="AD116" s="1409"/>
      <c r="AE116" s="1409"/>
      <c r="AF116" s="2659" t="str">
        <f>IF(INDEX('LŠZ H'!A$2:AM1093,A95,2)="ZK",(CONCATENATE("O-HG / ",INDEX('LŠZ H'!A$2:AM1093,A95,38)," place")),(CONCATENATE("RWL ",INDEX('LŠZ H'!A$2:AM1093,A95,38),)))</f>
        <v>RWL 2</v>
      </c>
      <c r="AG116" s="2660"/>
      <c r="AH116" s="2660"/>
      <c r="AI116" s="2660"/>
      <c r="AJ116" s="2660"/>
      <c r="AK116" s="2661"/>
      <c r="AL116" s="75"/>
      <c r="AM116" s="2623"/>
      <c r="AN116" s="2624"/>
      <c r="AO116" s="2624"/>
      <c r="AP116" s="2624"/>
      <c r="AQ116" s="2625"/>
      <c r="AR116" s="67"/>
    </row>
    <row r="117" spans="1:44" ht="4.5" customHeight="1">
      <c r="A117" s="66"/>
      <c r="B117" s="1409" t="s">
        <v>1413</v>
      </c>
      <c r="C117" s="1409"/>
      <c r="D117" s="1409"/>
      <c r="E117" s="1409"/>
      <c r="F117" s="1409"/>
      <c r="G117" s="1409"/>
      <c r="H117" s="1409"/>
      <c r="I117" s="2640" t="str">
        <f>INDEX('LŠZ H'!A$2:AP$999,A95,5)</f>
        <v>OM-H060</v>
      </c>
      <c r="J117" s="2691"/>
      <c r="K117" s="2691"/>
      <c r="L117" s="2691"/>
      <c r="M117" s="2691"/>
      <c r="N117" s="2691"/>
      <c r="O117" s="2691"/>
      <c r="P117" s="2691"/>
      <c r="Q117" s="2691"/>
      <c r="R117" s="2691"/>
      <c r="S117" s="2691"/>
      <c r="T117" s="2691"/>
      <c r="U117" s="2692"/>
      <c r="V117" s="67"/>
      <c r="W117" s="66"/>
      <c r="X117" s="1409"/>
      <c r="Y117" s="1409"/>
      <c r="Z117" s="1409"/>
      <c r="AA117" s="1409"/>
      <c r="AB117" s="1409"/>
      <c r="AC117" s="1409"/>
      <c r="AD117" s="1409"/>
      <c r="AE117" s="1409"/>
      <c r="AF117" s="2662"/>
      <c r="AG117" s="2663"/>
      <c r="AH117" s="2663"/>
      <c r="AI117" s="2663"/>
      <c r="AJ117" s="2663"/>
      <c r="AK117" s="2664"/>
      <c r="AL117" s="75"/>
      <c r="AM117" s="2626"/>
      <c r="AN117" s="2627"/>
      <c r="AO117" s="2627"/>
      <c r="AP117" s="2627"/>
      <c r="AQ117" s="2628"/>
      <c r="AR117" s="67"/>
    </row>
    <row r="118" spans="1:44" ht="4.5" customHeight="1">
      <c r="A118" s="66"/>
      <c r="B118" s="1409"/>
      <c r="C118" s="1409"/>
      <c r="D118" s="1409"/>
      <c r="E118" s="1409"/>
      <c r="F118" s="1409"/>
      <c r="G118" s="1409"/>
      <c r="H118" s="1409"/>
      <c r="I118" s="2693"/>
      <c r="J118" s="2694"/>
      <c r="K118" s="2694"/>
      <c r="L118" s="2694"/>
      <c r="M118" s="2694"/>
      <c r="N118" s="2694"/>
      <c r="O118" s="2694"/>
      <c r="P118" s="2694"/>
      <c r="Q118" s="2694"/>
      <c r="R118" s="2694"/>
      <c r="S118" s="2694"/>
      <c r="T118" s="2694"/>
      <c r="U118" s="269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09" t="s">
        <v>1414</v>
      </c>
      <c r="C119" s="1409"/>
      <c r="D119" s="1409"/>
      <c r="E119" s="1409"/>
      <c r="F119" s="1409"/>
      <c r="G119" s="1409"/>
      <c r="H119" s="1409"/>
      <c r="I119" s="2693"/>
      <c r="J119" s="2694"/>
      <c r="K119" s="2694"/>
      <c r="L119" s="2694"/>
      <c r="M119" s="2694"/>
      <c r="N119" s="2694"/>
      <c r="O119" s="2694"/>
      <c r="P119" s="2694"/>
      <c r="Q119" s="2694"/>
      <c r="R119" s="2694"/>
      <c r="S119" s="2694"/>
      <c r="T119" s="2694"/>
      <c r="U119" s="2695"/>
      <c r="V119" s="67"/>
      <c r="W119" s="66"/>
      <c r="X119" s="2650" t="s">
        <v>140</v>
      </c>
      <c r="Y119" s="2651"/>
      <c r="Z119" s="2651"/>
      <c r="AA119" s="2651"/>
      <c r="AB119" s="2651"/>
      <c r="AC119" s="2651"/>
      <c r="AD119" s="2651"/>
      <c r="AE119" s="2651"/>
      <c r="AF119" s="2651"/>
      <c r="AG119" s="2651"/>
      <c r="AH119" s="2651"/>
      <c r="AI119" s="2651"/>
      <c r="AJ119" s="2651"/>
      <c r="AK119" s="2651"/>
      <c r="AL119" s="2651"/>
      <c r="AM119" s="2651"/>
      <c r="AN119" s="2651"/>
      <c r="AO119" s="2651"/>
      <c r="AP119" s="2651"/>
      <c r="AQ119" s="2652"/>
      <c r="AR119" s="67"/>
    </row>
    <row r="120" spans="1:44" ht="4.5" customHeight="1">
      <c r="A120" s="66"/>
      <c r="B120" s="1409"/>
      <c r="C120" s="1409"/>
      <c r="D120" s="1409"/>
      <c r="E120" s="1409"/>
      <c r="F120" s="1409"/>
      <c r="G120" s="1409"/>
      <c r="H120" s="1409"/>
      <c r="I120" s="2696"/>
      <c r="J120" s="2697"/>
      <c r="K120" s="2697"/>
      <c r="L120" s="2697"/>
      <c r="M120" s="2697"/>
      <c r="N120" s="2697"/>
      <c r="O120" s="2697"/>
      <c r="P120" s="2697"/>
      <c r="Q120" s="2697"/>
      <c r="R120" s="2697"/>
      <c r="S120" s="2697"/>
      <c r="T120" s="2697"/>
      <c r="U120" s="2698"/>
      <c r="V120" s="67"/>
      <c r="W120" s="66"/>
      <c r="X120" s="2653"/>
      <c r="Y120" s="2654"/>
      <c r="Z120" s="2654"/>
      <c r="AA120" s="2654"/>
      <c r="AB120" s="2654"/>
      <c r="AC120" s="2654"/>
      <c r="AD120" s="2654"/>
      <c r="AE120" s="2654"/>
      <c r="AF120" s="2654"/>
      <c r="AG120" s="2654"/>
      <c r="AH120" s="2654"/>
      <c r="AI120" s="2654"/>
      <c r="AJ120" s="2654"/>
      <c r="AK120" s="2654"/>
      <c r="AL120" s="2654"/>
      <c r="AM120" s="2654"/>
      <c r="AN120" s="2654"/>
      <c r="AO120" s="2654"/>
      <c r="AP120" s="2654"/>
      <c r="AQ120" s="2655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53"/>
      <c r="Y121" s="2654"/>
      <c r="Z121" s="2654"/>
      <c r="AA121" s="2654"/>
      <c r="AB121" s="2654"/>
      <c r="AC121" s="2654"/>
      <c r="AD121" s="2654"/>
      <c r="AE121" s="2654"/>
      <c r="AF121" s="2654"/>
      <c r="AG121" s="2654"/>
      <c r="AH121" s="2654"/>
      <c r="AI121" s="2654"/>
      <c r="AJ121" s="2654"/>
      <c r="AK121" s="2654"/>
      <c r="AL121" s="2654"/>
      <c r="AM121" s="2654"/>
      <c r="AN121" s="2654"/>
      <c r="AO121" s="2654"/>
      <c r="AP121" s="2654"/>
      <c r="AQ121" s="2655"/>
      <c r="AR121" s="67"/>
    </row>
    <row r="122" spans="1:44" ht="4.5" customHeight="1">
      <c r="A122" s="66"/>
      <c r="B122" s="1409" t="s">
        <v>1624</v>
      </c>
      <c r="C122" s="1409"/>
      <c r="D122" s="1409"/>
      <c r="E122" s="1409"/>
      <c r="F122" s="1409"/>
      <c r="G122" s="1409"/>
      <c r="H122" s="1409"/>
      <c r="I122" s="2699" t="str">
        <f>CONCATENATE(INDEX('LŠZ H'!A$2:AM$999,A95,11),"",INDEX('LŠZ H'!A$2:AM$999,A95,24),", ",INDEX('LŠZ H'!A$2:AM$999,A95,25),"",INDEX('LŠZ H'!A$2:AM$999,A95,12))</f>
        <v>Marián TURANS.Nemčeka 185, Likavka11.6.1954</v>
      </c>
      <c r="J122" s="2700"/>
      <c r="K122" s="2700"/>
      <c r="L122" s="2700"/>
      <c r="M122" s="2700"/>
      <c r="N122" s="2700"/>
      <c r="O122" s="2700"/>
      <c r="P122" s="2700"/>
      <c r="Q122" s="2700"/>
      <c r="R122" s="2700"/>
      <c r="S122" s="2700"/>
      <c r="T122" s="2700"/>
      <c r="U122" s="2701"/>
      <c r="V122" s="67"/>
      <c r="W122" s="66"/>
      <c r="X122" s="2653"/>
      <c r="Y122" s="2654"/>
      <c r="Z122" s="2654"/>
      <c r="AA122" s="2654"/>
      <c r="AB122" s="2654"/>
      <c r="AC122" s="2654"/>
      <c r="AD122" s="2654"/>
      <c r="AE122" s="2654"/>
      <c r="AF122" s="2654"/>
      <c r="AG122" s="2654"/>
      <c r="AH122" s="2654"/>
      <c r="AI122" s="2654"/>
      <c r="AJ122" s="2654"/>
      <c r="AK122" s="2654"/>
      <c r="AL122" s="2654"/>
      <c r="AM122" s="2654"/>
      <c r="AN122" s="2654"/>
      <c r="AO122" s="2654"/>
      <c r="AP122" s="2654"/>
      <c r="AQ122" s="2655"/>
      <c r="AR122" s="67"/>
    </row>
    <row r="123" spans="1:44" ht="4.5" customHeight="1">
      <c r="A123" s="66"/>
      <c r="B123" s="1409"/>
      <c r="C123" s="1409"/>
      <c r="D123" s="1409"/>
      <c r="E123" s="1409"/>
      <c r="F123" s="1409"/>
      <c r="G123" s="1409"/>
      <c r="H123" s="1409"/>
      <c r="I123" s="2702"/>
      <c r="J123" s="2649"/>
      <c r="K123" s="2649"/>
      <c r="L123" s="2649"/>
      <c r="M123" s="2649"/>
      <c r="N123" s="2649"/>
      <c r="O123" s="2649"/>
      <c r="P123" s="2649"/>
      <c r="Q123" s="2649"/>
      <c r="R123" s="2649"/>
      <c r="S123" s="2649"/>
      <c r="T123" s="2649"/>
      <c r="U123" s="2703"/>
      <c r="V123" s="67"/>
      <c r="W123" s="66"/>
      <c r="X123" s="2653"/>
      <c r="Y123" s="2654"/>
      <c r="Z123" s="2654"/>
      <c r="AA123" s="2654"/>
      <c r="AB123" s="2654"/>
      <c r="AC123" s="2654"/>
      <c r="AD123" s="2654"/>
      <c r="AE123" s="2654"/>
      <c r="AF123" s="2654"/>
      <c r="AG123" s="2654"/>
      <c r="AH123" s="2654"/>
      <c r="AI123" s="2654"/>
      <c r="AJ123" s="2654"/>
      <c r="AK123" s="2654"/>
      <c r="AL123" s="2654"/>
      <c r="AM123" s="2654"/>
      <c r="AN123" s="2654"/>
      <c r="AO123" s="2654"/>
      <c r="AP123" s="2654"/>
      <c r="AQ123" s="2655"/>
      <c r="AR123" s="67"/>
    </row>
    <row r="124" spans="1:44" ht="4.5" customHeight="1">
      <c r="A124" s="66"/>
      <c r="B124" s="1409" t="s">
        <v>1625</v>
      </c>
      <c r="C124" s="1409"/>
      <c r="D124" s="1409"/>
      <c r="E124" s="1409"/>
      <c r="F124" s="1409"/>
      <c r="G124" s="1409"/>
      <c r="H124" s="1409"/>
      <c r="I124" s="2702"/>
      <c r="J124" s="2649"/>
      <c r="K124" s="2649"/>
      <c r="L124" s="2649"/>
      <c r="M124" s="2649"/>
      <c r="N124" s="2649"/>
      <c r="O124" s="2649"/>
      <c r="P124" s="2649"/>
      <c r="Q124" s="2649"/>
      <c r="R124" s="2649"/>
      <c r="S124" s="2649"/>
      <c r="T124" s="2649"/>
      <c r="U124" s="2703"/>
      <c r="V124" s="67"/>
      <c r="W124" s="66"/>
      <c r="X124" s="2656"/>
      <c r="Y124" s="2657"/>
      <c r="Z124" s="2657"/>
      <c r="AA124" s="2657"/>
      <c r="AB124" s="2657"/>
      <c r="AC124" s="2657"/>
      <c r="AD124" s="2657"/>
      <c r="AE124" s="2657"/>
      <c r="AF124" s="2657"/>
      <c r="AG124" s="2657"/>
      <c r="AH124" s="2657"/>
      <c r="AI124" s="2657"/>
      <c r="AJ124" s="2657"/>
      <c r="AK124" s="2657"/>
      <c r="AL124" s="2657"/>
      <c r="AM124" s="2657"/>
      <c r="AN124" s="2657"/>
      <c r="AO124" s="2657"/>
      <c r="AP124" s="2657"/>
      <c r="AQ124" s="2658"/>
      <c r="AR124" s="67"/>
    </row>
    <row r="125" spans="1:44" ht="4.5" customHeight="1">
      <c r="A125" s="66"/>
      <c r="B125" s="1409"/>
      <c r="C125" s="1409"/>
      <c r="D125" s="1409"/>
      <c r="E125" s="1409"/>
      <c r="F125" s="1409"/>
      <c r="G125" s="1409"/>
      <c r="H125" s="1409"/>
      <c r="I125" s="2702"/>
      <c r="J125" s="2649"/>
      <c r="K125" s="2649"/>
      <c r="L125" s="2649"/>
      <c r="M125" s="2649"/>
      <c r="N125" s="2649"/>
      <c r="O125" s="2649"/>
      <c r="P125" s="2649"/>
      <c r="Q125" s="2649"/>
      <c r="R125" s="2649"/>
      <c r="S125" s="2649"/>
      <c r="T125" s="2649"/>
      <c r="U125" s="2703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702"/>
      <c r="J126" s="2649"/>
      <c r="K126" s="2649"/>
      <c r="L126" s="2649"/>
      <c r="M126" s="2649"/>
      <c r="N126" s="2649"/>
      <c r="O126" s="2649"/>
      <c r="P126" s="2649"/>
      <c r="Q126" s="2649"/>
      <c r="R126" s="2649"/>
      <c r="S126" s="2649"/>
      <c r="T126" s="2649"/>
      <c r="U126" s="2703"/>
      <c r="V126" s="67"/>
      <c r="W126" s="66"/>
      <c r="X126" s="1123" t="s">
        <v>1626</v>
      </c>
      <c r="Y126" s="1124"/>
      <c r="Z126" s="1124"/>
      <c r="AA126" s="1124"/>
      <c r="AB126" s="1124"/>
      <c r="AC126" s="1124"/>
      <c r="AD126" s="1125"/>
      <c r="AE126" s="1123" t="s">
        <v>1640</v>
      </c>
      <c r="AF126" s="1124"/>
      <c r="AG126" s="1124"/>
      <c r="AH126" s="1125"/>
      <c r="AI126" s="1132" t="s">
        <v>1641</v>
      </c>
      <c r="AJ126" s="1133"/>
      <c r="AK126" s="1133"/>
      <c r="AL126" s="1133"/>
      <c r="AM126" s="1134"/>
      <c r="AN126" s="1132" t="s">
        <v>1642</v>
      </c>
      <c r="AO126" s="1133"/>
      <c r="AP126" s="1133"/>
      <c r="AQ126" s="1134"/>
      <c r="AR126" s="67"/>
    </row>
    <row r="127" spans="1:44" ht="4.5" customHeight="1">
      <c r="A127" s="66"/>
      <c r="B127" s="1409" t="s">
        <v>1627</v>
      </c>
      <c r="C127" s="1409"/>
      <c r="D127" s="1409"/>
      <c r="E127" s="1409"/>
      <c r="F127" s="1409"/>
      <c r="G127" s="1409"/>
      <c r="H127" s="1409"/>
      <c r="I127" s="2702"/>
      <c r="J127" s="2649"/>
      <c r="K127" s="2649"/>
      <c r="L127" s="2649"/>
      <c r="M127" s="2649"/>
      <c r="N127" s="2649"/>
      <c r="O127" s="2649"/>
      <c r="P127" s="2649"/>
      <c r="Q127" s="2649"/>
      <c r="R127" s="2649"/>
      <c r="S127" s="2649"/>
      <c r="T127" s="2649"/>
      <c r="U127" s="2703"/>
      <c r="V127" s="67"/>
      <c r="W127" s="66"/>
      <c r="X127" s="1126"/>
      <c r="Y127" s="1127"/>
      <c r="Z127" s="1127"/>
      <c r="AA127" s="1127"/>
      <c r="AB127" s="1127"/>
      <c r="AC127" s="1127"/>
      <c r="AD127" s="1128"/>
      <c r="AE127" s="1126"/>
      <c r="AF127" s="1127"/>
      <c r="AG127" s="1127"/>
      <c r="AH127" s="1128"/>
      <c r="AI127" s="1135"/>
      <c r="AJ127" s="1136"/>
      <c r="AK127" s="1136"/>
      <c r="AL127" s="1136"/>
      <c r="AM127" s="1137"/>
      <c r="AN127" s="1135"/>
      <c r="AO127" s="1136"/>
      <c r="AP127" s="1136"/>
      <c r="AQ127" s="1137"/>
      <c r="AR127" s="67"/>
    </row>
    <row r="128" spans="1:44" ht="4.5" customHeight="1">
      <c r="A128" s="66"/>
      <c r="B128" s="1409"/>
      <c r="C128" s="1409"/>
      <c r="D128" s="1409"/>
      <c r="E128" s="1409"/>
      <c r="F128" s="1409"/>
      <c r="G128" s="1409"/>
      <c r="H128" s="1409"/>
      <c r="I128" s="2702"/>
      <c r="J128" s="2649"/>
      <c r="K128" s="2649"/>
      <c r="L128" s="2649"/>
      <c r="M128" s="2649"/>
      <c r="N128" s="2649"/>
      <c r="O128" s="2649"/>
      <c r="P128" s="2649"/>
      <c r="Q128" s="2649"/>
      <c r="R128" s="2649"/>
      <c r="S128" s="2649"/>
      <c r="T128" s="2649"/>
      <c r="U128" s="2703"/>
      <c r="V128" s="67"/>
      <c r="W128" s="66"/>
      <c r="X128" s="1129"/>
      <c r="Y128" s="1130"/>
      <c r="Z128" s="1130"/>
      <c r="AA128" s="1130"/>
      <c r="AB128" s="1130"/>
      <c r="AC128" s="1130"/>
      <c r="AD128" s="1131"/>
      <c r="AE128" s="1129"/>
      <c r="AF128" s="1130"/>
      <c r="AG128" s="1130"/>
      <c r="AH128" s="1131"/>
      <c r="AI128" s="1138"/>
      <c r="AJ128" s="1139"/>
      <c r="AK128" s="1139"/>
      <c r="AL128" s="1139"/>
      <c r="AM128" s="1140"/>
      <c r="AN128" s="1138"/>
      <c r="AO128" s="1139"/>
      <c r="AP128" s="1139"/>
      <c r="AQ128" s="1140"/>
      <c r="AR128" s="67"/>
    </row>
    <row r="129" spans="1:44" ht="4.5" customHeight="1">
      <c r="A129" s="66"/>
      <c r="B129" s="1409" t="s">
        <v>1628</v>
      </c>
      <c r="C129" s="1409"/>
      <c r="D129" s="1409"/>
      <c r="E129" s="1409"/>
      <c r="F129" s="1409"/>
      <c r="G129" s="1409"/>
      <c r="H129" s="1409"/>
      <c r="I129" s="2702"/>
      <c r="J129" s="2649"/>
      <c r="K129" s="2649"/>
      <c r="L129" s="2649"/>
      <c r="M129" s="2649"/>
      <c r="N129" s="2649"/>
      <c r="O129" s="2649"/>
      <c r="P129" s="2649"/>
      <c r="Q129" s="2649"/>
      <c r="R129" s="2649"/>
      <c r="S129" s="2649"/>
      <c r="T129" s="2649"/>
      <c r="U129" s="2703"/>
      <c r="V129" s="67"/>
      <c r="W129" s="66"/>
      <c r="X129" s="1435" t="s">
        <v>459</v>
      </c>
      <c r="Y129" s="1563"/>
      <c r="Z129" s="1563"/>
      <c r="AA129" s="1563"/>
      <c r="AB129" s="1563"/>
      <c r="AC129" s="1563"/>
      <c r="AD129" s="1564"/>
      <c r="AE129" s="2207" t="str">
        <f>INDEX('LŠZ H'!A$2:AM$999,A95,29)</f>
        <v>60+trike</v>
      </c>
      <c r="AF129" s="2208"/>
      <c r="AG129" s="2208"/>
      <c r="AH129" s="2209"/>
      <c r="AI129" s="1238">
        <f>INDEX('LŠZ H'!A$2:AM$999,A95,31)</f>
        <v>266</v>
      </c>
      <c r="AJ129" s="2216"/>
      <c r="AK129" s="2216"/>
      <c r="AL129" s="2216"/>
      <c r="AM129" s="2217"/>
      <c r="AN129" s="1238">
        <f>INDEX('LŠZ H'!A$2:AM$999,A95,33)</f>
        <v>450</v>
      </c>
      <c r="AO129" s="2216"/>
      <c r="AP129" s="2216"/>
      <c r="AQ129" s="2217"/>
      <c r="AR129" s="67"/>
    </row>
    <row r="130" spans="1:44" ht="4.5" customHeight="1">
      <c r="A130" s="66"/>
      <c r="B130" s="1409"/>
      <c r="C130" s="1409"/>
      <c r="D130" s="1409"/>
      <c r="E130" s="1409"/>
      <c r="F130" s="1409"/>
      <c r="G130" s="1409"/>
      <c r="H130" s="1409"/>
      <c r="I130" s="2702"/>
      <c r="J130" s="2649"/>
      <c r="K130" s="2649"/>
      <c r="L130" s="2649"/>
      <c r="M130" s="2649"/>
      <c r="N130" s="2649"/>
      <c r="O130" s="2649"/>
      <c r="P130" s="2649"/>
      <c r="Q130" s="2649"/>
      <c r="R130" s="2649"/>
      <c r="S130" s="2649"/>
      <c r="T130" s="2649"/>
      <c r="U130" s="2703"/>
      <c r="V130" s="67"/>
      <c r="W130" s="66"/>
      <c r="X130" s="1565"/>
      <c r="Y130" s="1566"/>
      <c r="Z130" s="1566"/>
      <c r="AA130" s="1566"/>
      <c r="AB130" s="1566"/>
      <c r="AC130" s="1566"/>
      <c r="AD130" s="1567"/>
      <c r="AE130" s="2210"/>
      <c r="AF130" s="2211"/>
      <c r="AG130" s="2211"/>
      <c r="AH130" s="2212"/>
      <c r="AI130" s="2218"/>
      <c r="AJ130" s="2219"/>
      <c r="AK130" s="2219"/>
      <c r="AL130" s="2219"/>
      <c r="AM130" s="2220"/>
      <c r="AN130" s="2218"/>
      <c r="AO130" s="2219"/>
      <c r="AP130" s="2219"/>
      <c r="AQ130" s="2220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704"/>
      <c r="J131" s="2705"/>
      <c r="K131" s="2705"/>
      <c r="L131" s="2705"/>
      <c r="M131" s="2705"/>
      <c r="N131" s="2705"/>
      <c r="O131" s="2705"/>
      <c r="P131" s="2705"/>
      <c r="Q131" s="2705"/>
      <c r="R131" s="2705"/>
      <c r="S131" s="2705"/>
      <c r="T131" s="2705"/>
      <c r="U131" s="2706"/>
      <c r="V131" s="67"/>
      <c r="W131" s="66"/>
      <c r="X131" s="1568"/>
      <c r="Y131" s="1569"/>
      <c r="Z131" s="1569"/>
      <c r="AA131" s="1569"/>
      <c r="AB131" s="1569"/>
      <c r="AC131" s="1569"/>
      <c r="AD131" s="1570"/>
      <c r="AE131" s="2213"/>
      <c r="AF131" s="2214"/>
      <c r="AG131" s="2214"/>
      <c r="AH131" s="2215"/>
      <c r="AI131" s="2221"/>
      <c r="AJ131" s="2222"/>
      <c r="AK131" s="2222"/>
      <c r="AL131" s="2222"/>
      <c r="AM131" s="2223"/>
      <c r="AN131" s="2221"/>
      <c r="AO131" s="2222"/>
      <c r="AP131" s="2222"/>
      <c r="AQ131" s="2223"/>
      <c r="AR131" s="67"/>
    </row>
    <row r="132" spans="1:44" ht="4.5" customHeight="1">
      <c r="A132" s="66"/>
      <c r="B132" s="1409" t="s">
        <v>460</v>
      </c>
      <c r="C132" s="1409"/>
      <c r="D132" s="1409"/>
      <c r="E132" s="1409"/>
      <c r="F132" s="1409"/>
      <c r="G132" s="1409"/>
      <c r="H132" s="1481"/>
      <c r="I132" s="1482">
        <f>INDEX('LŠZ H'!A$2:AM$999,A95,13)</f>
        <v>44617</v>
      </c>
      <c r="J132" s="1483"/>
      <c r="K132" s="1483"/>
      <c r="L132" s="1483"/>
      <c r="M132" s="1483"/>
      <c r="N132" s="1483"/>
      <c r="O132" s="1483"/>
      <c r="P132" s="1483"/>
      <c r="Q132" s="1483"/>
      <c r="R132" s="1483"/>
      <c r="S132" s="1483"/>
      <c r="T132" s="1483"/>
      <c r="U132" s="1484"/>
      <c r="V132" s="67"/>
      <c r="W132" s="66"/>
      <c r="X132" s="1074" t="s">
        <v>1522</v>
      </c>
      <c r="Y132" s="1075"/>
      <c r="Z132" s="1075"/>
      <c r="AA132" s="1075"/>
      <c r="AB132" s="1075"/>
      <c r="AC132" s="1075"/>
      <c r="AD132" s="1076"/>
      <c r="AE132" s="1123" t="s">
        <v>1643</v>
      </c>
      <c r="AF132" s="1075"/>
      <c r="AG132" s="1075"/>
      <c r="AH132" s="1076"/>
      <c r="AI132" s="1123" t="s">
        <v>74</v>
      </c>
      <c r="AJ132" s="1075"/>
      <c r="AK132" s="1075"/>
      <c r="AL132" s="1075"/>
      <c r="AM132" s="1076"/>
      <c r="AN132" s="1123" t="s">
        <v>75</v>
      </c>
      <c r="AO132" s="1075"/>
      <c r="AP132" s="1075"/>
      <c r="AQ132" s="1076"/>
      <c r="AR132" s="67"/>
    </row>
    <row r="133" spans="1:44" ht="4.5" customHeight="1">
      <c r="A133" s="66"/>
      <c r="B133" s="1409"/>
      <c r="C133" s="1409"/>
      <c r="D133" s="1409"/>
      <c r="E133" s="1409"/>
      <c r="F133" s="1409"/>
      <c r="G133" s="1409"/>
      <c r="H133" s="1481"/>
      <c r="I133" s="1485"/>
      <c r="J133" s="1409"/>
      <c r="K133" s="1409"/>
      <c r="L133" s="1409"/>
      <c r="M133" s="1409"/>
      <c r="N133" s="1409"/>
      <c r="O133" s="1409"/>
      <c r="P133" s="1409"/>
      <c r="Q133" s="1409"/>
      <c r="R133" s="1409"/>
      <c r="S133" s="1409"/>
      <c r="T133" s="1409"/>
      <c r="U133" s="1481"/>
      <c r="V133" s="67"/>
      <c r="W133" s="66"/>
      <c r="X133" s="1077"/>
      <c r="Y133" s="1078"/>
      <c r="Z133" s="1078"/>
      <c r="AA133" s="1078"/>
      <c r="AB133" s="1078"/>
      <c r="AC133" s="1078"/>
      <c r="AD133" s="1079"/>
      <c r="AE133" s="1077"/>
      <c r="AF133" s="1078"/>
      <c r="AG133" s="1078"/>
      <c r="AH133" s="1079"/>
      <c r="AI133" s="1077"/>
      <c r="AJ133" s="1078"/>
      <c r="AK133" s="1078"/>
      <c r="AL133" s="1078"/>
      <c r="AM133" s="1079"/>
      <c r="AN133" s="1077"/>
      <c r="AO133" s="1078"/>
      <c r="AP133" s="1078"/>
      <c r="AQ133" s="1079"/>
      <c r="AR133" s="67"/>
    </row>
    <row r="134" spans="1:44" ht="4.5" customHeight="1">
      <c r="A134" s="66"/>
      <c r="B134" s="1409" t="s">
        <v>461</v>
      </c>
      <c r="C134" s="1409"/>
      <c r="D134" s="1409"/>
      <c r="E134" s="1409"/>
      <c r="F134" s="1409"/>
      <c r="G134" s="1409"/>
      <c r="H134" s="1409"/>
      <c r="I134" s="1485"/>
      <c r="J134" s="1409"/>
      <c r="K134" s="1409"/>
      <c r="L134" s="1409"/>
      <c r="M134" s="1409"/>
      <c r="N134" s="1409"/>
      <c r="O134" s="1409"/>
      <c r="P134" s="1409"/>
      <c r="Q134" s="1409"/>
      <c r="R134" s="1409"/>
      <c r="S134" s="1409"/>
      <c r="T134" s="1409"/>
      <c r="U134" s="1481"/>
      <c r="V134" s="67"/>
      <c r="W134" s="66"/>
      <c r="X134" s="1080"/>
      <c r="Y134" s="1081"/>
      <c r="Z134" s="1081"/>
      <c r="AA134" s="1081"/>
      <c r="AB134" s="1081"/>
      <c r="AC134" s="1081"/>
      <c r="AD134" s="1082"/>
      <c r="AE134" s="1080"/>
      <c r="AF134" s="1081"/>
      <c r="AG134" s="1081"/>
      <c r="AH134" s="1082"/>
      <c r="AI134" s="1080"/>
      <c r="AJ134" s="1081"/>
      <c r="AK134" s="1081"/>
      <c r="AL134" s="1081"/>
      <c r="AM134" s="1082"/>
      <c r="AN134" s="1080"/>
      <c r="AO134" s="1081"/>
      <c r="AP134" s="1081"/>
      <c r="AQ134" s="1082"/>
      <c r="AR134" s="67"/>
    </row>
    <row r="135" spans="1:44" ht="4.5" customHeight="1">
      <c r="A135" s="66"/>
      <c r="B135" s="1409"/>
      <c r="C135" s="1409"/>
      <c r="D135" s="1409"/>
      <c r="E135" s="1409"/>
      <c r="F135" s="1409"/>
      <c r="G135" s="1409"/>
      <c r="H135" s="1409"/>
      <c r="I135" s="1486"/>
      <c r="J135" s="1487"/>
      <c r="K135" s="1487"/>
      <c r="L135" s="1487"/>
      <c r="M135" s="1487"/>
      <c r="N135" s="1487"/>
      <c r="O135" s="1487"/>
      <c r="P135" s="1487"/>
      <c r="Q135" s="1487"/>
      <c r="R135" s="1487"/>
      <c r="S135" s="1487"/>
      <c r="T135" s="1487"/>
      <c r="U135" s="1488"/>
      <c r="V135" s="67"/>
      <c r="W135" s="66"/>
      <c r="X135" s="1435" t="s">
        <v>928</v>
      </c>
      <c r="Y135" s="1436"/>
      <c r="Z135" s="1436"/>
      <c r="AA135" s="1436"/>
      <c r="AB135" s="1436"/>
      <c r="AC135" s="1436"/>
      <c r="AD135" s="1437"/>
      <c r="AE135" s="2198">
        <f>INDEX('LŠZ H'!A$2:AM$999,A95,35)</f>
        <v>45</v>
      </c>
      <c r="AF135" s="2199"/>
      <c r="AG135" s="2199"/>
      <c r="AH135" s="2200"/>
      <c r="AI135" s="2198">
        <f>INDEX('LŠZ H'!A$2:AM$999,A95,36)</f>
        <v>50</v>
      </c>
      <c r="AJ135" s="2199"/>
      <c r="AK135" s="2199"/>
      <c r="AL135" s="2199"/>
      <c r="AM135" s="2200"/>
      <c r="AN135" s="2198">
        <f>INDEX('LŠZ H'!A$2:AM$999,A95,37)</f>
        <v>125</v>
      </c>
      <c r="AO135" s="2199"/>
      <c r="AP135" s="2199"/>
      <c r="AQ135" s="2200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38"/>
      <c r="Y136" s="1439"/>
      <c r="Z136" s="1439"/>
      <c r="AA136" s="1439"/>
      <c r="AB136" s="1439"/>
      <c r="AC136" s="1439"/>
      <c r="AD136" s="1440"/>
      <c r="AE136" s="2201"/>
      <c r="AF136" s="2202"/>
      <c r="AG136" s="2202"/>
      <c r="AH136" s="2203"/>
      <c r="AI136" s="2201"/>
      <c r="AJ136" s="2202"/>
      <c r="AK136" s="2202"/>
      <c r="AL136" s="2202"/>
      <c r="AM136" s="2203"/>
      <c r="AN136" s="2201"/>
      <c r="AO136" s="2202"/>
      <c r="AP136" s="2202"/>
      <c r="AQ136" s="2203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82">
        <f ca="1">IF(DAYS360(I132,NOW())&gt;60,NOW(),I132)</f>
        <v>45321.308916666669</v>
      </c>
      <c r="M137" s="2182"/>
      <c r="N137" s="2182"/>
      <c r="O137" s="2182"/>
      <c r="P137" s="2182"/>
      <c r="Q137" s="2182"/>
      <c r="R137" s="2182"/>
      <c r="S137" s="2182"/>
      <c r="T137" s="2182"/>
      <c r="U137" s="2183"/>
      <c r="V137" s="67"/>
      <c r="W137" s="66"/>
      <c r="X137" s="1441"/>
      <c r="Y137" s="1442"/>
      <c r="Z137" s="1442"/>
      <c r="AA137" s="1442"/>
      <c r="AB137" s="1442"/>
      <c r="AC137" s="1442"/>
      <c r="AD137" s="1443"/>
      <c r="AE137" s="2204"/>
      <c r="AF137" s="2205"/>
      <c r="AG137" s="2205"/>
      <c r="AH137" s="2206"/>
      <c r="AI137" s="2204"/>
      <c r="AJ137" s="2205"/>
      <c r="AK137" s="2205"/>
      <c r="AL137" s="2205"/>
      <c r="AM137" s="2206"/>
      <c r="AN137" s="2204"/>
      <c r="AO137" s="2205"/>
      <c r="AP137" s="2205"/>
      <c r="AQ137" s="2206"/>
      <c r="AR137" s="67"/>
    </row>
    <row r="138" spans="1:44" ht="4.5" customHeight="1">
      <c r="A138" s="66"/>
      <c r="B138" s="1409" t="s">
        <v>462</v>
      </c>
      <c r="C138" s="1409"/>
      <c r="D138" s="1409"/>
      <c r="E138" s="1409"/>
      <c r="F138" s="1409"/>
      <c r="G138" s="1409"/>
      <c r="H138" s="1409"/>
      <c r="I138" s="1409"/>
      <c r="J138" s="1409"/>
      <c r="K138" s="1409"/>
      <c r="L138" s="2184"/>
      <c r="M138" s="2185"/>
      <c r="N138" s="2185"/>
      <c r="O138" s="2185"/>
      <c r="P138" s="2185"/>
      <c r="Q138" s="2185"/>
      <c r="R138" s="2185"/>
      <c r="S138" s="2185"/>
      <c r="T138" s="2185"/>
      <c r="U138" s="2186"/>
      <c r="V138" s="67"/>
      <c r="W138" s="66"/>
      <c r="X138" s="1416" t="s">
        <v>463</v>
      </c>
      <c r="Y138" s="1417"/>
      <c r="Z138" s="1417"/>
      <c r="AA138" s="1418"/>
      <c r="AB138" s="1123">
        <f>INDEX('LŠZ H'!A$2:AM$999,A95,18)</f>
        <v>2021</v>
      </c>
      <c r="AC138" s="1125"/>
      <c r="AD138" s="1123" t="s">
        <v>464</v>
      </c>
      <c r="AE138" s="1125"/>
      <c r="AF138" s="1382" t="str">
        <f>INDEX('LŠZ H'!A$2:AM$999,A95,7)</f>
        <v>101121</v>
      </c>
      <c r="AG138" s="1383"/>
      <c r="AH138" s="1383"/>
      <c r="AI138" s="1383"/>
      <c r="AJ138" s="1383"/>
      <c r="AK138" s="1383"/>
      <c r="AL138" s="1383"/>
      <c r="AM138" s="1384"/>
      <c r="AN138" s="1141" t="str">
        <f>INDEX('LŠZ H'!A$2:AM$999,A95,15)</f>
        <v>P</v>
      </c>
      <c r="AO138" s="1124"/>
      <c r="AP138" s="1124"/>
      <c r="AQ138" s="1125"/>
      <c r="AR138" s="67"/>
    </row>
    <row r="139" spans="1:44" ht="4.5" customHeight="1">
      <c r="A139" s="66"/>
      <c r="B139" s="1409"/>
      <c r="C139" s="1409"/>
      <c r="D139" s="1409"/>
      <c r="E139" s="1409"/>
      <c r="F139" s="1409"/>
      <c r="G139" s="1409"/>
      <c r="H139" s="1409"/>
      <c r="I139" s="1409"/>
      <c r="J139" s="1409"/>
      <c r="K139" s="1409"/>
      <c r="L139" s="2184"/>
      <c r="M139" s="2185"/>
      <c r="N139" s="2185"/>
      <c r="O139" s="2185"/>
      <c r="P139" s="2185"/>
      <c r="Q139" s="2185"/>
      <c r="R139" s="2185"/>
      <c r="S139" s="2185"/>
      <c r="T139" s="2185"/>
      <c r="U139" s="2186"/>
      <c r="V139" s="67"/>
      <c r="W139" s="66"/>
      <c r="X139" s="1419"/>
      <c r="Y139" s="1420"/>
      <c r="Z139" s="1420"/>
      <c r="AA139" s="1421"/>
      <c r="AB139" s="1126"/>
      <c r="AC139" s="1128"/>
      <c r="AD139" s="1126"/>
      <c r="AE139" s="1128"/>
      <c r="AF139" s="1385"/>
      <c r="AG139" s="1386"/>
      <c r="AH139" s="1386"/>
      <c r="AI139" s="1386"/>
      <c r="AJ139" s="1386"/>
      <c r="AK139" s="1386"/>
      <c r="AL139" s="1386"/>
      <c r="AM139" s="1387"/>
      <c r="AN139" s="1126"/>
      <c r="AO139" s="1127"/>
      <c r="AP139" s="1127"/>
      <c r="AQ139" s="1128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87"/>
      <c r="M140" s="2188"/>
      <c r="N140" s="2188"/>
      <c r="O140" s="2188"/>
      <c r="P140" s="2188"/>
      <c r="Q140" s="2188"/>
      <c r="R140" s="2188"/>
      <c r="S140" s="2188"/>
      <c r="T140" s="2188"/>
      <c r="U140" s="2189"/>
      <c r="V140" s="67"/>
      <c r="W140" s="66"/>
      <c r="X140" s="1422"/>
      <c r="Y140" s="1423"/>
      <c r="Z140" s="1423"/>
      <c r="AA140" s="1424"/>
      <c r="AB140" s="1129"/>
      <c r="AC140" s="1131"/>
      <c r="AD140" s="1129"/>
      <c r="AE140" s="1131"/>
      <c r="AF140" s="1388"/>
      <c r="AG140" s="1389"/>
      <c r="AH140" s="1389"/>
      <c r="AI140" s="1389"/>
      <c r="AJ140" s="1389"/>
      <c r="AK140" s="1389"/>
      <c r="AL140" s="1389"/>
      <c r="AM140" s="1390"/>
      <c r="AN140" s="1129"/>
      <c r="AO140" s="1130"/>
      <c r="AP140" s="1130"/>
      <c r="AQ140" s="1131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06" t="str">
        <f>F18</f>
        <v>HAZARD HZ 16 S/TRIDENT (RAMPHOS)</v>
      </c>
      <c r="C143" s="2606"/>
      <c r="D143" s="2606"/>
      <c r="E143" s="2606"/>
      <c r="F143" s="2606"/>
      <c r="G143" s="2606"/>
      <c r="H143" s="2606"/>
      <c r="I143" s="2606"/>
      <c r="J143" s="2606"/>
      <c r="K143" s="2606"/>
      <c r="L143" s="2606"/>
      <c r="M143" s="2606"/>
      <c r="N143" s="2606"/>
      <c r="O143" s="2606"/>
      <c r="P143" s="2606"/>
      <c r="Q143" s="2606"/>
      <c r="R143" s="2606"/>
      <c r="S143" s="2606"/>
      <c r="T143" s="2606"/>
      <c r="U143" s="2606"/>
      <c r="V143" s="65"/>
      <c r="W143" s="64"/>
      <c r="X143" s="2616">
        <f>Z14</f>
        <v>45426</v>
      </c>
      <c r="Y143" s="2616"/>
      <c r="Z143" s="2616"/>
      <c r="AA143" s="2616"/>
      <c r="AB143" s="2616"/>
      <c r="AC143" s="2616"/>
      <c r="AD143" s="2616"/>
      <c r="AE143" s="2617">
        <f>AH15</f>
        <v>45426</v>
      </c>
      <c r="AF143" s="2617"/>
      <c r="AG143" s="2617"/>
      <c r="AH143" s="2617"/>
      <c r="AI143" s="2617"/>
      <c r="AJ143" s="2617"/>
      <c r="AK143" s="2617"/>
      <c r="AL143" s="2617"/>
      <c r="AM143" s="2617"/>
      <c r="AN143" s="2617"/>
      <c r="AO143" s="2606" t="str">
        <f>AM19</f>
        <v>3</v>
      </c>
      <c r="AP143" s="2606"/>
      <c r="AQ143" s="2606"/>
      <c r="AR143" s="2606"/>
    </row>
    <row r="144" spans="1:44" ht="4.5" customHeight="1">
      <c r="A144" s="64"/>
      <c r="B144" s="2606"/>
      <c r="C144" s="2606"/>
      <c r="D144" s="2606"/>
      <c r="E144" s="2606"/>
      <c r="F144" s="2606"/>
      <c r="G144" s="2606"/>
      <c r="H144" s="2606"/>
      <c r="I144" s="2606"/>
      <c r="J144" s="2606"/>
      <c r="K144" s="2606"/>
      <c r="L144" s="2606"/>
      <c r="M144" s="2606"/>
      <c r="N144" s="2606"/>
      <c r="O144" s="2606"/>
      <c r="P144" s="2606"/>
      <c r="Q144" s="2606"/>
      <c r="R144" s="2606"/>
      <c r="S144" s="2606"/>
      <c r="T144" s="2606"/>
      <c r="U144" s="2606"/>
      <c r="V144" s="65"/>
      <c r="W144" s="64"/>
      <c r="X144" s="2616"/>
      <c r="Y144" s="2616"/>
      <c r="Z144" s="2616"/>
      <c r="AA144" s="2616"/>
      <c r="AB144" s="2616"/>
      <c r="AC144" s="2616"/>
      <c r="AD144" s="2616"/>
      <c r="AE144" s="2617"/>
      <c r="AF144" s="2617"/>
      <c r="AG144" s="2617"/>
      <c r="AH144" s="2617"/>
      <c r="AI144" s="2617"/>
      <c r="AJ144" s="2617"/>
      <c r="AK144" s="2617"/>
      <c r="AL144" s="2617"/>
      <c r="AM144" s="2617"/>
      <c r="AN144" s="2617"/>
      <c r="AO144" s="2606"/>
      <c r="AP144" s="2606"/>
      <c r="AQ144" s="2606"/>
      <c r="AR144" s="2606"/>
    </row>
    <row r="145" spans="1:44" ht="4.5" customHeight="1">
      <c r="A145" s="64"/>
      <c r="B145" s="2606"/>
      <c r="C145" s="2606"/>
      <c r="D145" s="2606"/>
      <c r="E145" s="2606"/>
      <c r="F145" s="2606"/>
      <c r="G145" s="2606"/>
      <c r="H145" s="2606"/>
      <c r="I145" s="2606"/>
      <c r="J145" s="2606"/>
      <c r="K145" s="2606"/>
      <c r="L145" s="2606"/>
      <c r="M145" s="2606"/>
      <c r="N145" s="2606"/>
      <c r="O145" s="2606"/>
      <c r="P145" s="2606"/>
      <c r="Q145" s="2606"/>
      <c r="R145" s="2606"/>
      <c r="S145" s="2606"/>
      <c r="T145" s="2606"/>
      <c r="U145" s="2606"/>
      <c r="V145" s="65"/>
      <c r="W145" s="64"/>
      <c r="X145" s="2616"/>
      <c r="Y145" s="2616"/>
      <c r="Z145" s="2616"/>
      <c r="AA145" s="2616"/>
      <c r="AB145" s="2616"/>
      <c r="AC145" s="2616"/>
      <c r="AD145" s="2616"/>
      <c r="AE145" s="2617"/>
      <c r="AF145" s="2617"/>
      <c r="AG145" s="2617"/>
      <c r="AH145" s="2617"/>
      <c r="AI145" s="2617"/>
      <c r="AJ145" s="2617"/>
      <c r="AK145" s="2617"/>
      <c r="AL145" s="2617"/>
      <c r="AM145" s="2617"/>
      <c r="AN145" s="2617"/>
      <c r="AO145" s="2606"/>
      <c r="AP145" s="2606"/>
      <c r="AQ145" s="2606"/>
      <c r="AR145" s="2606"/>
    </row>
    <row r="146" spans="1:44" ht="4.5" customHeight="1">
      <c r="A146" s="64"/>
      <c r="B146" s="2606" t="str">
        <f>I23</f>
        <v>OM-H090</v>
      </c>
      <c r="C146" s="2606"/>
      <c r="D146" s="2606"/>
      <c r="E146" s="2606"/>
      <c r="F146" s="2606"/>
      <c r="G146" s="2606"/>
      <c r="H146" s="2606"/>
      <c r="I146" s="2606"/>
      <c r="J146" s="2606"/>
      <c r="K146" s="2606"/>
      <c r="L146" s="2606"/>
      <c r="M146" s="2606"/>
      <c r="N146" s="2606"/>
      <c r="O146" s="2606"/>
      <c r="P146" s="2606"/>
      <c r="Q146" s="2606"/>
      <c r="R146" s="2606"/>
      <c r="S146" s="2606"/>
      <c r="T146" s="2606"/>
      <c r="U146" s="2606"/>
      <c r="V146" s="65"/>
      <c r="W146" s="64"/>
      <c r="X146" s="2607">
        <f>AE35</f>
        <v>290</v>
      </c>
      <c r="Y146" s="2608"/>
      <c r="Z146" s="2608"/>
      <c r="AA146" s="2608"/>
      <c r="AB146" s="2608"/>
      <c r="AC146" s="2608"/>
      <c r="AD146" s="2609"/>
      <c r="AE146" s="2607">
        <f>AI35</f>
        <v>350</v>
      </c>
      <c r="AF146" s="2608"/>
      <c r="AG146" s="2608"/>
      <c r="AH146" s="2608"/>
      <c r="AI146" s="2608"/>
      <c r="AJ146" s="2608"/>
      <c r="AK146" s="2609"/>
      <c r="AL146" s="2607">
        <f>AN35</f>
        <v>495</v>
      </c>
      <c r="AM146" s="2608"/>
      <c r="AN146" s="2608"/>
      <c r="AO146" s="2608"/>
      <c r="AP146" s="2608"/>
      <c r="AQ146" s="2608"/>
      <c r="AR146" s="2609"/>
    </row>
    <row r="147" spans="1:44" ht="4.5" customHeight="1">
      <c r="A147" s="64"/>
      <c r="B147" s="2606"/>
      <c r="C147" s="2606"/>
      <c r="D147" s="2606"/>
      <c r="E147" s="2606"/>
      <c r="F147" s="2606"/>
      <c r="G147" s="2606"/>
      <c r="H147" s="2606"/>
      <c r="I147" s="2606"/>
      <c r="J147" s="2606"/>
      <c r="K147" s="2606"/>
      <c r="L147" s="2606"/>
      <c r="M147" s="2606"/>
      <c r="N147" s="2606"/>
      <c r="O147" s="2606"/>
      <c r="P147" s="2606"/>
      <c r="Q147" s="2606"/>
      <c r="R147" s="2606"/>
      <c r="S147" s="2606"/>
      <c r="T147" s="2606"/>
      <c r="U147" s="2606"/>
      <c r="V147" s="65"/>
      <c r="W147" s="64"/>
      <c r="X147" s="2610"/>
      <c r="Y147" s="2611"/>
      <c r="Z147" s="2611"/>
      <c r="AA147" s="2611"/>
      <c r="AB147" s="2611"/>
      <c r="AC147" s="2611"/>
      <c r="AD147" s="2612"/>
      <c r="AE147" s="2610"/>
      <c r="AF147" s="2611"/>
      <c r="AG147" s="2611"/>
      <c r="AH147" s="2611"/>
      <c r="AI147" s="2611"/>
      <c r="AJ147" s="2611"/>
      <c r="AK147" s="2612"/>
      <c r="AL147" s="2610"/>
      <c r="AM147" s="2611"/>
      <c r="AN147" s="2611"/>
      <c r="AO147" s="2611"/>
      <c r="AP147" s="2611"/>
      <c r="AQ147" s="2611"/>
      <c r="AR147" s="2612"/>
    </row>
    <row r="148" spans="1:44" ht="4.5" customHeight="1">
      <c r="A148" s="64"/>
      <c r="B148" s="2606"/>
      <c r="C148" s="2606"/>
      <c r="D148" s="2606"/>
      <c r="E148" s="2606"/>
      <c r="F148" s="2606"/>
      <c r="G148" s="2606"/>
      <c r="H148" s="2606"/>
      <c r="I148" s="2606"/>
      <c r="J148" s="2606"/>
      <c r="K148" s="2606"/>
      <c r="L148" s="2606"/>
      <c r="M148" s="2606"/>
      <c r="N148" s="2606"/>
      <c r="O148" s="2606"/>
      <c r="P148" s="2606"/>
      <c r="Q148" s="2606"/>
      <c r="R148" s="2606"/>
      <c r="S148" s="2606"/>
      <c r="T148" s="2606"/>
      <c r="U148" s="2606"/>
      <c r="V148" s="65"/>
      <c r="W148" s="64"/>
      <c r="X148" s="2613"/>
      <c r="Y148" s="2614"/>
      <c r="Z148" s="2614"/>
      <c r="AA148" s="2614"/>
      <c r="AB148" s="2614"/>
      <c r="AC148" s="2614"/>
      <c r="AD148" s="2615"/>
      <c r="AE148" s="2613"/>
      <c r="AF148" s="2614"/>
      <c r="AG148" s="2614"/>
      <c r="AH148" s="2614"/>
      <c r="AI148" s="2614"/>
      <c r="AJ148" s="2614"/>
      <c r="AK148" s="2615"/>
      <c r="AL148" s="2613"/>
      <c r="AM148" s="2614"/>
      <c r="AN148" s="2614"/>
      <c r="AO148" s="2614"/>
      <c r="AP148" s="2614"/>
      <c r="AQ148" s="2614"/>
      <c r="AR148" s="2615"/>
    </row>
    <row r="149" spans="1:44" ht="4.5" customHeight="1">
      <c r="A149" s="64"/>
      <c r="B149" s="2619" t="str">
        <f>I28</f>
        <v>Ivan LADOŠGagarinova 2641/47, Lučenec11.8.1972</v>
      </c>
      <c r="C149" s="2619"/>
      <c r="D149" s="2619"/>
      <c r="E149" s="2619"/>
      <c r="F149" s="2619"/>
      <c r="G149" s="2619"/>
      <c r="H149" s="2619"/>
      <c r="I149" s="2619"/>
      <c r="J149" s="2619"/>
      <c r="K149" s="2619"/>
      <c r="L149" s="2619"/>
      <c r="M149" s="2619"/>
      <c r="N149" s="2619"/>
      <c r="O149" s="2619"/>
      <c r="P149" s="2619"/>
      <c r="Q149" s="2619"/>
      <c r="R149" s="2619"/>
      <c r="S149" s="2619"/>
      <c r="T149" s="2619"/>
      <c r="U149" s="2619"/>
      <c r="V149" s="65"/>
      <c r="W149" s="64"/>
      <c r="X149" s="2606">
        <f>AE41</f>
        <v>50</v>
      </c>
      <c r="Y149" s="2606"/>
      <c r="Z149" s="2606"/>
      <c r="AA149" s="2606"/>
      <c r="AB149" s="2606"/>
      <c r="AC149" s="2606"/>
      <c r="AD149" s="2606"/>
      <c r="AE149" s="2606">
        <f>AI41</f>
        <v>62</v>
      </c>
      <c r="AF149" s="2606"/>
      <c r="AG149" s="2606"/>
      <c r="AH149" s="2606"/>
      <c r="AI149" s="2606"/>
      <c r="AJ149" s="2606"/>
      <c r="AK149" s="2606"/>
      <c r="AL149" s="2606">
        <f>AN41</f>
        <v>130</v>
      </c>
      <c r="AM149" s="2606"/>
      <c r="AN149" s="2606"/>
      <c r="AO149" s="2606"/>
      <c r="AP149" s="2606"/>
      <c r="AQ149" s="2606"/>
      <c r="AR149" s="2606"/>
    </row>
    <row r="150" spans="1:44" ht="4.5" customHeight="1">
      <c r="A150" s="64"/>
      <c r="B150" s="2619"/>
      <c r="C150" s="2619"/>
      <c r="D150" s="2619"/>
      <c r="E150" s="2619"/>
      <c r="F150" s="2619"/>
      <c r="G150" s="2619"/>
      <c r="H150" s="2619"/>
      <c r="I150" s="2619"/>
      <c r="J150" s="2619"/>
      <c r="K150" s="2619"/>
      <c r="L150" s="2619"/>
      <c r="M150" s="2619"/>
      <c r="N150" s="2619"/>
      <c r="O150" s="2619"/>
      <c r="P150" s="2619"/>
      <c r="Q150" s="2619"/>
      <c r="R150" s="2619"/>
      <c r="S150" s="2619"/>
      <c r="T150" s="2619"/>
      <c r="U150" s="2619"/>
      <c r="V150" s="65"/>
      <c r="W150" s="64"/>
      <c r="X150" s="2606"/>
      <c r="Y150" s="2606"/>
      <c r="Z150" s="2606"/>
      <c r="AA150" s="2606"/>
      <c r="AB150" s="2606"/>
      <c r="AC150" s="2606"/>
      <c r="AD150" s="2606"/>
      <c r="AE150" s="2606"/>
      <c r="AF150" s="2606"/>
      <c r="AG150" s="2606"/>
      <c r="AH150" s="2606"/>
      <c r="AI150" s="2606"/>
      <c r="AJ150" s="2606"/>
      <c r="AK150" s="2606"/>
      <c r="AL150" s="2606"/>
      <c r="AM150" s="2606"/>
      <c r="AN150" s="2606"/>
      <c r="AO150" s="2606"/>
      <c r="AP150" s="2606"/>
      <c r="AQ150" s="2606"/>
      <c r="AR150" s="2606"/>
    </row>
    <row r="151" spans="1:44" ht="4.5" customHeight="1">
      <c r="A151" s="64"/>
      <c r="B151" s="2619"/>
      <c r="C151" s="2619"/>
      <c r="D151" s="2619"/>
      <c r="E151" s="2619"/>
      <c r="F151" s="2619"/>
      <c r="G151" s="2619"/>
      <c r="H151" s="2619"/>
      <c r="I151" s="2619"/>
      <c r="J151" s="2619"/>
      <c r="K151" s="2619"/>
      <c r="L151" s="2619"/>
      <c r="M151" s="2619"/>
      <c r="N151" s="2619"/>
      <c r="O151" s="2619"/>
      <c r="P151" s="2619"/>
      <c r="Q151" s="2619"/>
      <c r="R151" s="2619"/>
      <c r="S151" s="2619"/>
      <c r="T151" s="2619"/>
      <c r="U151" s="2619"/>
      <c r="V151" s="65"/>
      <c r="W151" s="64"/>
      <c r="X151" s="2606"/>
      <c r="Y151" s="2606"/>
      <c r="Z151" s="2606"/>
      <c r="AA151" s="2606"/>
      <c r="AB151" s="2606"/>
      <c r="AC151" s="2606"/>
      <c r="AD151" s="2606"/>
      <c r="AE151" s="2606"/>
      <c r="AF151" s="2606"/>
      <c r="AG151" s="2606"/>
      <c r="AH151" s="2606"/>
      <c r="AI151" s="2606"/>
      <c r="AJ151" s="2606"/>
      <c r="AK151" s="2606"/>
      <c r="AL151" s="2606"/>
      <c r="AM151" s="2606"/>
      <c r="AN151" s="2606"/>
      <c r="AO151" s="2606"/>
      <c r="AP151" s="2606"/>
      <c r="AQ151" s="2606"/>
      <c r="AR151" s="2606"/>
    </row>
    <row r="152" spans="1:44" ht="4.5" customHeight="1">
      <c r="A152" s="64"/>
      <c r="B152" s="2616">
        <f>I38</f>
        <v>41428</v>
      </c>
      <c r="C152" s="2606"/>
      <c r="D152" s="2606"/>
      <c r="E152" s="2606"/>
      <c r="F152" s="2606"/>
      <c r="G152" s="2606"/>
      <c r="H152" s="2606"/>
      <c r="I152" s="2606"/>
      <c r="J152" s="2606"/>
      <c r="K152" s="2616">
        <f ca="1">L43</f>
        <v>45321.308916666669</v>
      </c>
      <c r="L152" s="2616"/>
      <c r="M152" s="2616"/>
      <c r="N152" s="2616"/>
      <c r="O152" s="2616"/>
      <c r="P152" s="2616"/>
      <c r="Q152" s="2616"/>
      <c r="R152" s="2616"/>
      <c r="S152" s="2616"/>
      <c r="T152" s="2616"/>
      <c r="U152" s="2616"/>
      <c r="V152" s="65"/>
      <c r="W152" s="64"/>
      <c r="X152" s="2607">
        <f>AB44</f>
        <v>2013</v>
      </c>
      <c r="Y152" s="2608"/>
      <c r="Z152" s="2608"/>
      <c r="AA152" s="2608"/>
      <c r="AB152" s="2608"/>
      <c r="AC152" s="2608"/>
      <c r="AD152" s="2609"/>
      <c r="AE152" s="2607" t="str">
        <f>AF44</f>
        <v>10160D6S014K/L3807A001S</v>
      </c>
      <c r="AF152" s="2608"/>
      <c r="AG152" s="2608"/>
      <c r="AH152" s="2608"/>
      <c r="AI152" s="2608"/>
      <c r="AJ152" s="2608"/>
      <c r="AK152" s="2609"/>
      <c r="AL152" s="2607" t="str">
        <f>AN44</f>
        <v>P</v>
      </c>
      <c r="AM152" s="2608"/>
      <c r="AN152" s="2608"/>
      <c r="AO152" s="2608"/>
      <c r="AP152" s="2608"/>
      <c r="AQ152" s="2608"/>
      <c r="AR152" s="2609"/>
    </row>
    <row r="153" spans="1:44" ht="4.5" customHeight="1">
      <c r="A153" s="64"/>
      <c r="B153" s="2606"/>
      <c r="C153" s="2606"/>
      <c r="D153" s="2606"/>
      <c r="E153" s="2606"/>
      <c r="F153" s="2606"/>
      <c r="G153" s="2606"/>
      <c r="H153" s="2606"/>
      <c r="I153" s="2606"/>
      <c r="J153" s="2606"/>
      <c r="K153" s="2616"/>
      <c r="L153" s="2616"/>
      <c r="M153" s="2616"/>
      <c r="N153" s="2616"/>
      <c r="O153" s="2616"/>
      <c r="P153" s="2616"/>
      <c r="Q153" s="2616"/>
      <c r="R153" s="2616"/>
      <c r="S153" s="2616"/>
      <c r="T153" s="2616"/>
      <c r="U153" s="2616"/>
      <c r="V153" s="65"/>
      <c r="W153" s="64"/>
      <c r="X153" s="2610"/>
      <c r="Y153" s="2611"/>
      <c r="Z153" s="2611"/>
      <c r="AA153" s="2611"/>
      <c r="AB153" s="2611"/>
      <c r="AC153" s="2611"/>
      <c r="AD153" s="2612"/>
      <c r="AE153" s="2610"/>
      <c r="AF153" s="2611"/>
      <c r="AG153" s="2611"/>
      <c r="AH153" s="2611"/>
      <c r="AI153" s="2611"/>
      <c r="AJ153" s="2611"/>
      <c r="AK153" s="2612"/>
      <c r="AL153" s="2610"/>
      <c r="AM153" s="2611"/>
      <c r="AN153" s="2611"/>
      <c r="AO153" s="2611"/>
      <c r="AP153" s="2611"/>
      <c r="AQ153" s="2611"/>
      <c r="AR153" s="2612"/>
    </row>
    <row r="154" spans="1:44" ht="4.5" customHeight="1">
      <c r="A154" s="76"/>
      <c r="B154" s="2606"/>
      <c r="C154" s="2606"/>
      <c r="D154" s="2606"/>
      <c r="E154" s="2606"/>
      <c r="F154" s="2606"/>
      <c r="G154" s="2606"/>
      <c r="H154" s="2606"/>
      <c r="I154" s="2606"/>
      <c r="J154" s="2606"/>
      <c r="K154" s="2616"/>
      <c r="L154" s="2616"/>
      <c r="M154" s="2616"/>
      <c r="N154" s="2616"/>
      <c r="O154" s="2616"/>
      <c r="P154" s="2616"/>
      <c r="Q154" s="2616"/>
      <c r="R154" s="2616"/>
      <c r="S154" s="2616"/>
      <c r="T154" s="2616"/>
      <c r="U154" s="2616"/>
      <c r="V154" s="77"/>
      <c r="W154" s="76"/>
      <c r="X154" s="2613"/>
      <c r="Y154" s="2614"/>
      <c r="Z154" s="2614"/>
      <c r="AA154" s="2614"/>
      <c r="AB154" s="2614"/>
      <c r="AC154" s="2614"/>
      <c r="AD154" s="2615"/>
      <c r="AE154" s="2613"/>
      <c r="AF154" s="2614"/>
      <c r="AG154" s="2614"/>
      <c r="AH154" s="2614"/>
      <c r="AI154" s="2614"/>
      <c r="AJ154" s="2614"/>
      <c r="AK154" s="2615"/>
      <c r="AL154" s="2613"/>
      <c r="AM154" s="2614"/>
      <c r="AN154" s="2614"/>
      <c r="AO154" s="2614"/>
      <c r="AP154" s="2614"/>
      <c r="AQ154" s="2614"/>
      <c r="AR154" s="2615"/>
    </row>
    <row r="155" spans="1:44" ht="4.5" customHeight="1">
      <c r="A155" s="64"/>
      <c r="B155" s="2606" t="str">
        <f>F65</f>
        <v>SKY GLIDER/TOMI CROSS (SKY GLIDER/TOMI CROSS)</v>
      </c>
      <c r="C155" s="2606"/>
      <c r="D155" s="2606"/>
      <c r="E155" s="2606"/>
      <c r="F155" s="2606"/>
      <c r="G155" s="2606"/>
      <c r="H155" s="2606"/>
      <c r="I155" s="2606"/>
      <c r="J155" s="2606"/>
      <c r="K155" s="2606"/>
      <c r="L155" s="2606"/>
      <c r="M155" s="2606"/>
      <c r="N155" s="2606"/>
      <c r="O155" s="2606"/>
      <c r="P155" s="2606"/>
      <c r="Q155" s="2606"/>
      <c r="R155" s="2606"/>
      <c r="S155" s="2606"/>
      <c r="T155" s="2606"/>
      <c r="U155" s="2606"/>
      <c r="V155" s="65"/>
      <c r="W155" s="64"/>
      <c r="X155" s="2616">
        <f>Z61</f>
        <v>45828</v>
      </c>
      <c r="Y155" s="2616"/>
      <c r="Z155" s="2616"/>
      <c r="AA155" s="2616"/>
      <c r="AB155" s="2616"/>
      <c r="AC155" s="2616"/>
      <c r="AD155" s="2616"/>
      <c r="AE155" s="2617">
        <f>AH62</f>
        <v>45828</v>
      </c>
      <c r="AF155" s="2617"/>
      <c r="AG155" s="2617"/>
      <c r="AH155" s="2617"/>
      <c r="AI155" s="2617"/>
      <c r="AJ155" s="2617"/>
      <c r="AK155" s="2617"/>
      <c r="AL155" s="2617"/>
      <c r="AM155" s="2617"/>
      <c r="AN155" s="2617"/>
      <c r="AO155" s="2606" t="str">
        <f>AM66</f>
        <v>2</v>
      </c>
      <c r="AP155" s="2606"/>
      <c r="AQ155" s="2606"/>
      <c r="AR155" s="2606"/>
    </row>
    <row r="156" spans="1:44" ht="4.5" customHeight="1">
      <c r="A156" s="64"/>
      <c r="B156" s="2606"/>
      <c r="C156" s="2606"/>
      <c r="D156" s="2606"/>
      <c r="E156" s="2606"/>
      <c r="F156" s="2606"/>
      <c r="G156" s="2606"/>
      <c r="H156" s="2606"/>
      <c r="I156" s="2606"/>
      <c r="J156" s="2606"/>
      <c r="K156" s="2606"/>
      <c r="L156" s="2606"/>
      <c r="M156" s="2606"/>
      <c r="N156" s="2606"/>
      <c r="O156" s="2606"/>
      <c r="P156" s="2606"/>
      <c r="Q156" s="2606"/>
      <c r="R156" s="2606"/>
      <c r="S156" s="2606"/>
      <c r="T156" s="2606"/>
      <c r="U156" s="2606"/>
      <c r="V156" s="65"/>
      <c r="W156" s="64"/>
      <c r="X156" s="2616"/>
      <c r="Y156" s="2616"/>
      <c r="Z156" s="2616"/>
      <c r="AA156" s="2616"/>
      <c r="AB156" s="2616"/>
      <c r="AC156" s="2616"/>
      <c r="AD156" s="2616"/>
      <c r="AE156" s="2617"/>
      <c r="AF156" s="2617"/>
      <c r="AG156" s="2617"/>
      <c r="AH156" s="2617"/>
      <c r="AI156" s="2617"/>
      <c r="AJ156" s="2617"/>
      <c r="AK156" s="2617"/>
      <c r="AL156" s="2617"/>
      <c r="AM156" s="2617"/>
      <c r="AN156" s="2617"/>
      <c r="AO156" s="2606"/>
      <c r="AP156" s="2606"/>
      <c r="AQ156" s="2606"/>
      <c r="AR156" s="2606"/>
    </row>
    <row r="157" spans="1:44" ht="4.5" customHeight="1">
      <c r="A157" s="64"/>
      <c r="B157" s="2606"/>
      <c r="C157" s="2606"/>
      <c r="D157" s="2606"/>
      <c r="E157" s="2606"/>
      <c r="F157" s="2606"/>
      <c r="G157" s="2606"/>
      <c r="H157" s="2606"/>
      <c r="I157" s="2606"/>
      <c r="J157" s="2606"/>
      <c r="K157" s="2606"/>
      <c r="L157" s="2606"/>
      <c r="M157" s="2606"/>
      <c r="N157" s="2606"/>
      <c r="O157" s="2606"/>
      <c r="P157" s="2606"/>
      <c r="Q157" s="2606"/>
      <c r="R157" s="2606"/>
      <c r="S157" s="2606"/>
      <c r="T157" s="2606"/>
      <c r="U157" s="2606"/>
      <c r="V157" s="65"/>
      <c r="W157" s="64"/>
      <c r="X157" s="2616"/>
      <c r="Y157" s="2616"/>
      <c r="Z157" s="2616"/>
      <c r="AA157" s="2616"/>
      <c r="AB157" s="2616"/>
      <c r="AC157" s="2616"/>
      <c r="AD157" s="2616"/>
      <c r="AE157" s="2617"/>
      <c r="AF157" s="2617"/>
      <c r="AG157" s="2617"/>
      <c r="AH157" s="2617"/>
      <c r="AI157" s="2617"/>
      <c r="AJ157" s="2617"/>
      <c r="AK157" s="2617"/>
      <c r="AL157" s="2617"/>
      <c r="AM157" s="2617"/>
      <c r="AN157" s="2617"/>
      <c r="AO157" s="2606"/>
      <c r="AP157" s="2606"/>
      <c r="AQ157" s="2606"/>
      <c r="AR157" s="2606"/>
    </row>
    <row r="158" spans="1:44" ht="4.5" customHeight="1">
      <c r="A158" s="64"/>
      <c r="B158" s="2606" t="str">
        <f>I70</f>
        <v>OM-H052</v>
      </c>
      <c r="C158" s="2606"/>
      <c r="D158" s="2606"/>
      <c r="E158" s="2606"/>
      <c r="F158" s="2606"/>
      <c r="G158" s="2606"/>
      <c r="H158" s="2606"/>
      <c r="I158" s="2606"/>
      <c r="J158" s="2606"/>
      <c r="K158" s="2606"/>
      <c r="L158" s="2606"/>
      <c r="M158" s="2606"/>
      <c r="N158" s="2606"/>
      <c r="O158" s="2606"/>
      <c r="P158" s="2606"/>
      <c r="Q158" s="2606"/>
      <c r="R158" s="2606"/>
      <c r="S158" s="2606"/>
      <c r="T158" s="2606"/>
      <c r="U158" s="2606"/>
      <c r="V158" s="65"/>
      <c r="W158" s="64"/>
      <c r="X158" s="2607">
        <f>AE82</f>
        <v>145</v>
      </c>
      <c r="Y158" s="2608"/>
      <c r="Z158" s="2608"/>
      <c r="AA158" s="2608"/>
      <c r="AB158" s="2608"/>
      <c r="AC158" s="2608"/>
      <c r="AD158" s="2609"/>
      <c r="AE158" s="2607">
        <f>AI82</f>
        <v>205</v>
      </c>
      <c r="AF158" s="2608"/>
      <c r="AG158" s="2608"/>
      <c r="AH158" s="2608"/>
      <c r="AI158" s="2608"/>
      <c r="AJ158" s="2608"/>
      <c r="AK158" s="2609"/>
      <c r="AL158" s="2607">
        <f>AN82</f>
        <v>345</v>
      </c>
      <c r="AM158" s="2608"/>
      <c r="AN158" s="2608"/>
      <c r="AO158" s="2608"/>
      <c r="AP158" s="2608"/>
      <c r="AQ158" s="2608"/>
      <c r="AR158" s="2609"/>
    </row>
    <row r="159" spans="1:44" ht="4.5" customHeight="1">
      <c r="A159" s="64"/>
      <c r="B159" s="2606"/>
      <c r="C159" s="2606"/>
      <c r="D159" s="2606"/>
      <c r="E159" s="2606"/>
      <c r="F159" s="2606"/>
      <c r="G159" s="2606"/>
      <c r="H159" s="2606"/>
      <c r="I159" s="2606"/>
      <c r="J159" s="2606"/>
      <c r="K159" s="2606"/>
      <c r="L159" s="2606"/>
      <c r="M159" s="2606"/>
      <c r="N159" s="2606"/>
      <c r="O159" s="2606"/>
      <c r="P159" s="2606"/>
      <c r="Q159" s="2606"/>
      <c r="R159" s="2606"/>
      <c r="S159" s="2606"/>
      <c r="T159" s="2606"/>
      <c r="U159" s="2606"/>
      <c r="V159" s="65"/>
      <c r="W159" s="64"/>
      <c r="X159" s="2610"/>
      <c r="Y159" s="2611"/>
      <c r="Z159" s="2611"/>
      <c r="AA159" s="2611"/>
      <c r="AB159" s="2611"/>
      <c r="AC159" s="2611"/>
      <c r="AD159" s="2612"/>
      <c r="AE159" s="2610"/>
      <c r="AF159" s="2611"/>
      <c r="AG159" s="2611"/>
      <c r="AH159" s="2611"/>
      <c r="AI159" s="2611"/>
      <c r="AJ159" s="2611"/>
      <c r="AK159" s="2612"/>
      <c r="AL159" s="2610"/>
      <c r="AM159" s="2611"/>
      <c r="AN159" s="2611"/>
      <c r="AO159" s="2611"/>
      <c r="AP159" s="2611"/>
      <c r="AQ159" s="2611"/>
      <c r="AR159" s="2612"/>
    </row>
    <row r="160" spans="1:44" ht="4.5" customHeight="1">
      <c r="A160" s="64"/>
      <c r="B160" s="2606"/>
      <c r="C160" s="2606"/>
      <c r="D160" s="2606"/>
      <c r="E160" s="2606"/>
      <c r="F160" s="2606"/>
      <c r="G160" s="2606"/>
      <c r="H160" s="2606"/>
      <c r="I160" s="2606"/>
      <c r="J160" s="2606"/>
      <c r="K160" s="2606"/>
      <c r="L160" s="2606"/>
      <c r="M160" s="2606"/>
      <c r="N160" s="2606"/>
      <c r="O160" s="2606"/>
      <c r="P160" s="2606"/>
      <c r="Q160" s="2606"/>
      <c r="R160" s="2606"/>
      <c r="S160" s="2606"/>
      <c r="T160" s="2606"/>
      <c r="U160" s="2606"/>
      <c r="V160" s="65"/>
      <c r="W160" s="64"/>
      <c r="X160" s="2613"/>
      <c r="Y160" s="2614"/>
      <c r="Z160" s="2614"/>
      <c r="AA160" s="2614"/>
      <c r="AB160" s="2614"/>
      <c r="AC160" s="2614"/>
      <c r="AD160" s="2615"/>
      <c r="AE160" s="2613"/>
      <c r="AF160" s="2614"/>
      <c r="AG160" s="2614"/>
      <c r="AH160" s="2614"/>
      <c r="AI160" s="2614"/>
      <c r="AJ160" s="2614"/>
      <c r="AK160" s="2615"/>
      <c r="AL160" s="2613"/>
      <c r="AM160" s="2614"/>
      <c r="AN160" s="2614"/>
      <c r="AO160" s="2614"/>
      <c r="AP160" s="2614"/>
      <c r="AQ160" s="2614"/>
      <c r="AR160" s="2615"/>
    </row>
    <row r="161" spans="1:44" ht="4.5" customHeight="1">
      <c r="A161" s="64"/>
      <c r="B161" s="2619" t="str">
        <f>I75</f>
        <v>Jozef  ČERMÁKŠtúrova 635, Gajary21.4.1947</v>
      </c>
      <c r="C161" s="2619"/>
      <c r="D161" s="2619"/>
      <c r="E161" s="2619"/>
      <c r="F161" s="2619"/>
      <c r="G161" s="2619"/>
      <c r="H161" s="2619"/>
      <c r="I161" s="2619"/>
      <c r="J161" s="2619"/>
      <c r="K161" s="2619"/>
      <c r="L161" s="2619"/>
      <c r="M161" s="2619"/>
      <c r="N161" s="2619"/>
      <c r="O161" s="2619"/>
      <c r="P161" s="2619"/>
      <c r="Q161" s="2619"/>
      <c r="R161" s="2619"/>
      <c r="S161" s="2619"/>
      <c r="T161" s="2619"/>
      <c r="U161" s="2619"/>
      <c r="V161" s="65"/>
      <c r="W161" s="64"/>
      <c r="X161" s="2606">
        <f>AE88</f>
        <v>55</v>
      </c>
      <c r="Y161" s="2606"/>
      <c r="Z161" s="2606"/>
      <c r="AA161" s="2606"/>
      <c r="AB161" s="2606"/>
      <c r="AC161" s="2606"/>
      <c r="AD161" s="2606"/>
      <c r="AE161" s="2606">
        <f>AI88</f>
        <v>60</v>
      </c>
      <c r="AF161" s="2606"/>
      <c r="AG161" s="2606"/>
      <c r="AH161" s="2606"/>
      <c r="AI161" s="2606"/>
      <c r="AJ161" s="2606"/>
      <c r="AK161" s="2606"/>
      <c r="AL161" s="2606">
        <f>AN88</f>
        <v>110</v>
      </c>
      <c r="AM161" s="2606"/>
      <c r="AN161" s="2606"/>
      <c r="AO161" s="2606"/>
      <c r="AP161" s="2606"/>
      <c r="AQ161" s="2606"/>
      <c r="AR161" s="2606"/>
    </row>
    <row r="162" spans="1:44" ht="4.5" customHeight="1">
      <c r="A162" s="64"/>
      <c r="B162" s="2619"/>
      <c r="C162" s="2619"/>
      <c r="D162" s="2619"/>
      <c r="E162" s="2619"/>
      <c r="F162" s="2619"/>
      <c r="G162" s="2619"/>
      <c r="H162" s="2619"/>
      <c r="I162" s="2619"/>
      <c r="J162" s="2619"/>
      <c r="K162" s="2619"/>
      <c r="L162" s="2619"/>
      <c r="M162" s="2619"/>
      <c r="N162" s="2619"/>
      <c r="O162" s="2619"/>
      <c r="P162" s="2619"/>
      <c r="Q162" s="2619"/>
      <c r="R162" s="2619"/>
      <c r="S162" s="2619"/>
      <c r="T162" s="2619"/>
      <c r="U162" s="2619"/>
      <c r="V162" s="65"/>
      <c r="W162" s="64"/>
      <c r="X162" s="2606"/>
      <c r="Y162" s="2606"/>
      <c r="Z162" s="2606"/>
      <c r="AA162" s="2606"/>
      <c r="AB162" s="2606"/>
      <c r="AC162" s="2606"/>
      <c r="AD162" s="2606"/>
      <c r="AE162" s="2606"/>
      <c r="AF162" s="2606"/>
      <c r="AG162" s="2606"/>
      <c r="AH162" s="2606"/>
      <c r="AI162" s="2606"/>
      <c r="AJ162" s="2606"/>
      <c r="AK162" s="2606"/>
      <c r="AL162" s="2606"/>
      <c r="AM162" s="2606"/>
      <c r="AN162" s="2606"/>
      <c r="AO162" s="2606"/>
      <c r="AP162" s="2606"/>
      <c r="AQ162" s="2606"/>
      <c r="AR162" s="2606"/>
    </row>
    <row r="163" spans="1:44" ht="4.5" customHeight="1">
      <c r="A163" s="64"/>
      <c r="B163" s="2619"/>
      <c r="C163" s="2619"/>
      <c r="D163" s="2619"/>
      <c r="E163" s="2619"/>
      <c r="F163" s="2619"/>
      <c r="G163" s="2619"/>
      <c r="H163" s="2619"/>
      <c r="I163" s="2619"/>
      <c r="J163" s="2619"/>
      <c r="K163" s="2619"/>
      <c r="L163" s="2619"/>
      <c r="M163" s="2619"/>
      <c r="N163" s="2619"/>
      <c r="O163" s="2619"/>
      <c r="P163" s="2619"/>
      <c r="Q163" s="2619"/>
      <c r="R163" s="2619"/>
      <c r="S163" s="2619"/>
      <c r="T163" s="2619"/>
      <c r="U163" s="2619"/>
      <c r="V163" s="65"/>
      <c r="W163" s="64"/>
      <c r="X163" s="2606"/>
      <c r="Y163" s="2606"/>
      <c r="Z163" s="2606"/>
      <c r="AA163" s="2606"/>
      <c r="AB163" s="2606"/>
      <c r="AC163" s="2606"/>
      <c r="AD163" s="2606"/>
      <c r="AE163" s="2606"/>
      <c r="AF163" s="2606"/>
      <c r="AG163" s="2606"/>
      <c r="AH163" s="2606"/>
      <c r="AI163" s="2606"/>
      <c r="AJ163" s="2606"/>
      <c r="AK163" s="2606"/>
      <c r="AL163" s="2606"/>
      <c r="AM163" s="2606"/>
      <c r="AN163" s="2606"/>
      <c r="AO163" s="2606"/>
      <c r="AP163" s="2606"/>
      <c r="AQ163" s="2606"/>
      <c r="AR163" s="2606"/>
    </row>
    <row r="164" spans="1:44" ht="4.5" customHeight="1">
      <c r="A164" s="64"/>
      <c r="B164" s="2616">
        <f>I85</f>
        <v>38660</v>
      </c>
      <c r="C164" s="2606"/>
      <c r="D164" s="2606"/>
      <c r="E164" s="2606"/>
      <c r="F164" s="2606"/>
      <c r="G164" s="2606"/>
      <c r="H164" s="2606"/>
      <c r="I164" s="2606"/>
      <c r="J164" s="2606"/>
      <c r="K164" s="2616">
        <f ca="1">L90</f>
        <v>45321.308916666669</v>
      </c>
      <c r="L164" s="2616"/>
      <c r="M164" s="2616"/>
      <c r="N164" s="2616"/>
      <c r="O164" s="2616"/>
      <c r="P164" s="2616"/>
      <c r="Q164" s="2616"/>
      <c r="R164" s="2616"/>
      <c r="S164" s="2616"/>
      <c r="T164" s="2616"/>
      <c r="U164" s="2616"/>
      <c r="V164" s="65"/>
      <c r="W164" s="64"/>
      <c r="X164" s="2607">
        <f>AB91</f>
        <v>2004</v>
      </c>
      <c r="Y164" s="2608"/>
      <c r="Z164" s="2608"/>
      <c r="AA164" s="2608"/>
      <c r="AB164" s="2608"/>
      <c r="AC164" s="2608"/>
      <c r="AD164" s="2609"/>
      <c r="AE164" s="2607" t="str">
        <f>AF91</f>
        <v>H052</v>
      </c>
      <c r="AF164" s="2608"/>
      <c r="AG164" s="2608"/>
      <c r="AH164" s="2608"/>
      <c r="AI164" s="2608"/>
      <c r="AJ164" s="2608"/>
      <c r="AK164" s="2609"/>
      <c r="AL164" s="2607" t="str">
        <f>AN91</f>
        <v>P,Z</v>
      </c>
      <c r="AM164" s="2608"/>
      <c r="AN164" s="2608"/>
      <c r="AO164" s="2608"/>
      <c r="AP164" s="2608"/>
      <c r="AQ164" s="2608"/>
      <c r="AR164" s="2609"/>
    </row>
    <row r="165" spans="1:44" ht="4.5" customHeight="1">
      <c r="A165" s="64"/>
      <c r="B165" s="2606"/>
      <c r="C165" s="2606"/>
      <c r="D165" s="2606"/>
      <c r="E165" s="2606"/>
      <c r="F165" s="2606"/>
      <c r="G165" s="2606"/>
      <c r="H165" s="2606"/>
      <c r="I165" s="2606"/>
      <c r="J165" s="2606"/>
      <c r="K165" s="2616"/>
      <c r="L165" s="2616"/>
      <c r="M165" s="2616"/>
      <c r="N165" s="2616"/>
      <c r="O165" s="2616"/>
      <c r="P165" s="2616"/>
      <c r="Q165" s="2616"/>
      <c r="R165" s="2616"/>
      <c r="S165" s="2616"/>
      <c r="T165" s="2616"/>
      <c r="U165" s="2616"/>
      <c r="V165" s="65"/>
      <c r="W165" s="64"/>
      <c r="X165" s="2610"/>
      <c r="Y165" s="2611"/>
      <c r="Z165" s="2611"/>
      <c r="AA165" s="2611"/>
      <c r="AB165" s="2611"/>
      <c r="AC165" s="2611"/>
      <c r="AD165" s="2612"/>
      <c r="AE165" s="2610"/>
      <c r="AF165" s="2611"/>
      <c r="AG165" s="2611"/>
      <c r="AH165" s="2611"/>
      <c r="AI165" s="2611"/>
      <c r="AJ165" s="2611"/>
      <c r="AK165" s="2612"/>
      <c r="AL165" s="2610"/>
      <c r="AM165" s="2611"/>
      <c r="AN165" s="2611"/>
      <c r="AO165" s="2611"/>
      <c r="AP165" s="2611"/>
      <c r="AQ165" s="2611"/>
      <c r="AR165" s="2612"/>
    </row>
    <row r="166" spans="1:44" ht="4.5" customHeight="1">
      <c r="A166" s="64"/>
      <c r="B166" s="2606"/>
      <c r="C166" s="2606"/>
      <c r="D166" s="2606"/>
      <c r="E166" s="2606"/>
      <c r="F166" s="2606"/>
      <c r="G166" s="2606"/>
      <c r="H166" s="2606"/>
      <c r="I166" s="2606"/>
      <c r="J166" s="2606"/>
      <c r="K166" s="2616"/>
      <c r="L166" s="2616"/>
      <c r="M166" s="2616"/>
      <c r="N166" s="2616"/>
      <c r="O166" s="2616"/>
      <c r="P166" s="2616"/>
      <c r="Q166" s="2616"/>
      <c r="R166" s="2616"/>
      <c r="S166" s="2616"/>
      <c r="T166" s="2616"/>
      <c r="U166" s="2616"/>
      <c r="V166" s="65"/>
      <c r="W166" s="64"/>
      <c r="X166" s="2613"/>
      <c r="Y166" s="2614"/>
      <c r="Z166" s="2614"/>
      <c r="AA166" s="2614"/>
      <c r="AB166" s="2614"/>
      <c r="AC166" s="2614"/>
      <c r="AD166" s="2615"/>
      <c r="AE166" s="2613"/>
      <c r="AF166" s="2614"/>
      <c r="AG166" s="2614"/>
      <c r="AH166" s="2614"/>
      <c r="AI166" s="2614"/>
      <c r="AJ166" s="2614"/>
      <c r="AK166" s="2615"/>
      <c r="AL166" s="2613"/>
      <c r="AM166" s="2614"/>
      <c r="AN166" s="2614"/>
      <c r="AO166" s="2614"/>
      <c r="AP166" s="2614"/>
      <c r="AQ166" s="2614"/>
      <c r="AR166" s="2615"/>
    </row>
    <row r="167" spans="1:44" ht="4.5" customHeight="1">
      <c r="A167" s="57"/>
      <c r="B167" s="2606" t="str">
        <f>F112</f>
        <v>APOLLO C 17 (APOLLO-Halley Fenix)</v>
      </c>
      <c r="C167" s="2606"/>
      <c r="D167" s="2606"/>
      <c r="E167" s="2606"/>
      <c r="F167" s="2606"/>
      <c r="G167" s="2606"/>
      <c r="H167" s="2606"/>
      <c r="I167" s="2606"/>
      <c r="J167" s="2606"/>
      <c r="K167" s="2606"/>
      <c r="L167" s="2606"/>
      <c r="M167" s="2606"/>
      <c r="N167" s="2606"/>
      <c r="O167" s="2606"/>
      <c r="P167" s="2606"/>
      <c r="Q167" s="2606"/>
      <c r="R167" s="2606"/>
      <c r="S167" s="2606"/>
      <c r="T167" s="2606"/>
      <c r="U167" s="2606"/>
      <c r="V167" s="59"/>
      <c r="W167" s="57"/>
      <c r="X167" s="2616">
        <f>Z108</f>
        <v>45343</v>
      </c>
      <c r="Y167" s="2616"/>
      <c r="Z167" s="2616"/>
      <c r="AA167" s="2616"/>
      <c r="AB167" s="2616"/>
      <c r="AC167" s="2616"/>
      <c r="AD167" s="2616"/>
      <c r="AE167" s="2617">
        <f>AH109</f>
        <v>45343</v>
      </c>
      <c r="AF167" s="2617"/>
      <c r="AG167" s="2617"/>
      <c r="AH167" s="2617"/>
      <c r="AI167" s="2617"/>
      <c r="AJ167" s="2617"/>
      <c r="AK167" s="2617"/>
      <c r="AL167" s="2617"/>
      <c r="AM167" s="2617"/>
      <c r="AN167" s="2617"/>
      <c r="AO167" s="2606" t="str">
        <f>AM113</f>
        <v>2</v>
      </c>
      <c r="AP167" s="2606"/>
      <c r="AQ167" s="2606"/>
      <c r="AR167" s="2606"/>
    </row>
    <row r="168" spans="1:44" ht="4.5" customHeight="1">
      <c r="A168" s="64"/>
      <c r="B168" s="2606"/>
      <c r="C168" s="2606"/>
      <c r="D168" s="2606"/>
      <c r="E168" s="2606"/>
      <c r="F168" s="2606"/>
      <c r="G168" s="2606"/>
      <c r="H168" s="2606"/>
      <c r="I168" s="2606"/>
      <c r="J168" s="2606"/>
      <c r="K168" s="2606"/>
      <c r="L168" s="2606"/>
      <c r="M168" s="2606"/>
      <c r="N168" s="2606"/>
      <c r="O168" s="2606"/>
      <c r="P168" s="2606"/>
      <c r="Q168" s="2606"/>
      <c r="R168" s="2606"/>
      <c r="S168" s="2606"/>
      <c r="T168" s="2606"/>
      <c r="U168" s="2606"/>
      <c r="V168" s="65"/>
      <c r="W168" s="64"/>
      <c r="X168" s="2616"/>
      <c r="Y168" s="2616"/>
      <c r="Z168" s="2616"/>
      <c r="AA168" s="2616"/>
      <c r="AB168" s="2616"/>
      <c r="AC168" s="2616"/>
      <c r="AD168" s="2616"/>
      <c r="AE168" s="2617"/>
      <c r="AF168" s="2617"/>
      <c r="AG168" s="2617"/>
      <c r="AH168" s="2617"/>
      <c r="AI168" s="2617"/>
      <c r="AJ168" s="2617"/>
      <c r="AK168" s="2617"/>
      <c r="AL168" s="2617"/>
      <c r="AM168" s="2617"/>
      <c r="AN168" s="2617"/>
      <c r="AO168" s="2606"/>
      <c r="AP168" s="2606"/>
      <c r="AQ168" s="2606"/>
      <c r="AR168" s="2606"/>
    </row>
    <row r="169" spans="1:44" ht="4.5" customHeight="1">
      <c r="A169" s="64"/>
      <c r="B169" s="2606"/>
      <c r="C169" s="2606"/>
      <c r="D169" s="2606"/>
      <c r="E169" s="2606"/>
      <c r="F169" s="2606"/>
      <c r="G169" s="2606"/>
      <c r="H169" s="2606"/>
      <c r="I169" s="2606"/>
      <c r="J169" s="2606"/>
      <c r="K169" s="2606"/>
      <c r="L169" s="2606"/>
      <c r="M169" s="2606"/>
      <c r="N169" s="2606"/>
      <c r="O169" s="2606"/>
      <c r="P169" s="2606"/>
      <c r="Q169" s="2606"/>
      <c r="R169" s="2606"/>
      <c r="S169" s="2606"/>
      <c r="T169" s="2606"/>
      <c r="U169" s="2606"/>
      <c r="V169" s="65"/>
      <c r="W169" s="64"/>
      <c r="X169" s="2616"/>
      <c r="Y169" s="2616"/>
      <c r="Z169" s="2616"/>
      <c r="AA169" s="2616"/>
      <c r="AB169" s="2616"/>
      <c r="AC169" s="2616"/>
      <c r="AD169" s="2616"/>
      <c r="AE169" s="2617"/>
      <c r="AF169" s="2617"/>
      <c r="AG169" s="2617"/>
      <c r="AH169" s="2617"/>
      <c r="AI169" s="2617"/>
      <c r="AJ169" s="2617"/>
      <c r="AK169" s="2617"/>
      <c r="AL169" s="2617"/>
      <c r="AM169" s="2617"/>
      <c r="AN169" s="2617"/>
      <c r="AO169" s="2606"/>
      <c r="AP169" s="2606"/>
      <c r="AQ169" s="2606"/>
      <c r="AR169" s="2606"/>
    </row>
    <row r="170" spans="1:44" ht="4.5" customHeight="1">
      <c r="A170" s="64"/>
      <c r="B170" s="2606" t="str">
        <f>I117</f>
        <v>OM-H060</v>
      </c>
      <c r="C170" s="2606"/>
      <c r="D170" s="2606"/>
      <c r="E170" s="2606"/>
      <c r="F170" s="2606"/>
      <c r="G170" s="2606"/>
      <c r="H170" s="2606"/>
      <c r="I170" s="2606"/>
      <c r="J170" s="2606"/>
      <c r="K170" s="2606"/>
      <c r="L170" s="2606"/>
      <c r="M170" s="2606"/>
      <c r="N170" s="2606"/>
      <c r="O170" s="2606"/>
      <c r="P170" s="2606"/>
      <c r="Q170" s="2606"/>
      <c r="R170" s="2606"/>
      <c r="S170" s="2606"/>
      <c r="T170" s="2606"/>
      <c r="U170" s="2606"/>
      <c r="V170" s="65"/>
      <c r="W170" s="64"/>
      <c r="X170" s="2618" t="str">
        <f>AE129</f>
        <v>60+trike</v>
      </c>
      <c r="Y170" s="2608"/>
      <c r="Z170" s="2608"/>
      <c r="AA170" s="2608"/>
      <c r="AB170" s="2608"/>
      <c r="AC170" s="2608"/>
      <c r="AD170" s="2609"/>
      <c r="AE170" s="2607">
        <f>AI129</f>
        <v>266</v>
      </c>
      <c r="AF170" s="2608"/>
      <c r="AG170" s="2608"/>
      <c r="AH170" s="2608"/>
      <c r="AI170" s="2608"/>
      <c r="AJ170" s="2608"/>
      <c r="AK170" s="2609"/>
      <c r="AL170" s="2607">
        <f>AN129</f>
        <v>450</v>
      </c>
      <c r="AM170" s="2608"/>
      <c r="AN170" s="2608"/>
      <c r="AO170" s="2608"/>
      <c r="AP170" s="2608"/>
      <c r="AQ170" s="2608"/>
      <c r="AR170" s="2609"/>
    </row>
    <row r="171" spans="1:44" ht="4.5" customHeight="1">
      <c r="A171" s="64"/>
      <c r="B171" s="2606"/>
      <c r="C171" s="2606"/>
      <c r="D171" s="2606"/>
      <c r="E171" s="2606"/>
      <c r="F171" s="2606"/>
      <c r="G171" s="2606"/>
      <c r="H171" s="2606"/>
      <c r="I171" s="2606"/>
      <c r="J171" s="2606"/>
      <c r="K171" s="2606"/>
      <c r="L171" s="2606"/>
      <c r="M171" s="2606"/>
      <c r="N171" s="2606"/>
      <c r="O171" s="2606"/>
      <c r="P171" s="2606"/>
      <c r="Q171" s="2606"/>
      <c r="R171" s="2606"/>
      <c r="S171" s="2606"/>
      <c r="T171" s="2606"/>
      <c r="U171" s="2606"/>
      <c r="V171" s="65"/>
      <c r="W171" s="64"/>
      <c r="X171" s="2610"/>
      <c r="Y171" s="2611"/>
      <c r="Z171" s="2611"/>
      <c r="AA171" s="2611"/>
      <c r="AB171" s="2611"/>
      <c r="AC171" s="2611"/>
      <c r="AD171" s="2612"/>
      <c r="AE171" s="2610"/>
      <c r="AF171" s="2611"/>
      <c r="AG171" s="2611"/>
      <c r="AH171" s="2611"/>
      <c r="AI171" s="2611"/>
      <c r="AJ171" s="2611"/>
      <c r="AK171" s="2612"/>
      <c r="AL171" s="2610"/>
      <c r="AM171" s="2611"/>
      <c r="AN171" s="2611"/>
      <c r="AO171" s="2611"/>
      <c r="AP171" s="2611"/>
      <c r="AQ171" s="2611"/>
      <c r="AR171" s="2612"/>
    </row>
    <row r="172" spans="1:44" ht="4.5" customHeight="1">
      <c r="A172" s="64"/>
      <c r="B172" s="2606"/>
      <c r="C172" s="2606"/>
      <c r="D172" s="2606"/>
      <c r="E172" s="2606"/>
      <c r="F172" s="2606"/>
      <c r="G172" s="2606"/>
      <c r="H172" s="2606"/>
      <c r="I172" s="2606"/>
      <c r="J172" s="2606"/>
      <c r="K172" s="2606"/>
      <c r="L172" s="2606"/>
      <c r="M172" s="2606"/>
      <c r="N172" s="2606"/>
      <c r="O172" s="2606"/>
      <c r="P172" s="2606"/>
      <c r="Q172" s="2606"/>
      <c r="R172" s="2606"/>
      <c r="S172" s="2606"/>
      <c r="T172" s="2606"/>
      <c r="U172" s="2606"/>
      <c r="V172" s="65"/>
      <c r="W172" s="64"/>
      <c r="X172" s="2613"/>
      <c r="Y172" s="2614"/>
      <c r="Z172" s="2614"/>
      <c r="AA172" s="2614"/>
      <c r="AB172" s="2614"/>
      <c r="AC172" s="2614"/>
      <c r="AD172" s="2615"/>
      <c r="AE172" s="2613"/>
      <c r="AF172" s="2614"/>
      <c r="AG172" s="2614"/>
      <c r="AH172" s="2614"/>
      <c r="AI172" s="2614"/>
      <c r="AJ172" s="2614"/>
      <c r="AK172" s="2615"/>
      <c r="AL172" s="2613"/>
      <c r="AM172" s="2614"/>
      <c r="AN172" s="2614"/>
      <c r="AO172" s="2614"/>
      <c r="AP172" s="2614"/>
      <c r="AQ172" s="2614"/>
      <c r="AR172" s="2615"/>
    </row>
    <row r="173" spans="1:44" ht="4.5" customHeight="1">
      <c r="A173" s="64"/>
      <c r="B173" s="2619" t="str">
        <f>I122</f>
        <v>Marián TURANS.Nemčeka 185, Likavka11.6.1954</v>
      </c>
      <c r="C173" s="2619"/>
      <c r="D173" s="2619"/>
      <c r="E173" s="2619"/>
      <c r="F173" s="2619"/>
      <c r="G173" s="2619"/>
      <c r="H173" s="2619"/>
      <c r="I173" s="2619"/>
      <c r="J173" s="2619"/>
      <c r="K173" s="2619"/>
      <c r="L173" s="2619"/>
      <c r="M173" s="2619"/>
      <c r="N173" s="2619"/>
      <c r="O173" s="2619"/>
      <c r="P173" s="2619"/>
      <c r="Q173" s="2619"/>
      <c r="R173" s="2619"/>
      <c r="S173" s="2619"/>
      <c r="T173" s="2619"/>
      <c r="U173" s="2619"/>
      <c r="V173" s="65"/>
      <c r="W173" s="64"/>
      <c r="X173" s="2606">
        <f>AE135</f>
        <v>45</v>
      </c>
      <c r="Y173" s="2606"/>
      <c r="Z173" s="2606"/>
      <c r="AA173" s="2606"/>
      <c r="AB173" s="2606"/>
      <c r="AC173" s="2606"/>
      <c r="AD173" s="2606"/>
      <c r="AE173" s="2606">
        <f>AI135</f>
        <v>50</v>
      </c>
      <c r="AF173" s="2606"/>
      <c r="AG173" s="2606"/>
      <c r="AH173" s="2606"/>
      <c r="AI173" s="2606"/>
      <c r="AJ173" s="2606"/>
      <c r="AK173" s="2606"/>
      <c r="AL173" s="2606">
        <f>AN135</f>
        <v>125</v>
      </c>
      <c r="AM173" s="2606"/>
      <c r="AN173" s="2606"/>
      <c r="AO173" s="2606"/>
      <c r="AP173" s="2606"/>
      <c r="AQ173" s="2606"/>
      <c r="AR173" s="2606"/>
    </row>
    <row r="174" spans="1:44" ht="4.5" customHeight="1">
      <c r="A174" s="64"/>
      <c r="B174" s="2619"/>
      <c r="C174" s="2619"/>
      <c r="D174" s="2619"/>
      <c r="E174" s="2619"/>
      <c r="F174" s="2619"/>
      <c r="G174" s="2619"/>
      <c r="H174" s="2619"/>
      <c r="I174" s="2619"/>
      <c r="J174" s="2619"/>
      <c r="K174" s="2619"/>
      <c r="L174" s="2619"/>
      <c r="M174" s="2619"/>
      <c r="N174" s="2619"/>
      <c r="O174" s="2619"/>
      <c r="P174" s="2619"/>
      <c r="Q174" s="2619"/>
      <c r="R174" s="2619"/>
      <c r="S174" s="2619"/>
      <c r="T174" s="2619"/>
      <c r="U174" s="2619"/>
      <c r="V174" s="65"/>
      <c r="W174" s="64"/>
      <c r="X174" s="2606"/>
      <c r="Y174" s="2606"/>
      <c r="Z174" s="2606"/>
      <c r="AA174" s="2606"/>
      <c r="AB174" s="2606"/>
      <c r="AC174" s="2606"/>
      <c r="AD174" s="2606"/>
      <c r="AE174" s="2606"/>
      <c r="AF174" s="2606"/>
      <c r="AG174" s="2606"/>
      <c r="AH174" s="2606"/>
      <c r="AI174" s="2606"/>
      <c r="AJ174" s="2606"/>
      <c r="AK174" s="2606"/>
      <c r="AL174" s="2606"/>
      <c r="AM174" s="2606"/>
      <c r="AN174" s="2606"/>
      <c r="AO174" s="2606"/>
      <c r="AP174" s="2606"/>
      <c r="AQ174" s="2606"/>
      <c r="AR174" s="2606"/>
    </row>
    <row r="175" spans="1:44" ht="4.5" customHeight="1">
      <c r="A175" s="64"/>
      <c r="B175" s="2619"/>
      <c r="C175" s="2619"/>
      <c r="D175" s="2619"/>
      <c r="E175" s="2619"/>
      <c r="F175" s="2619"/>
      <c r="G175" s="2619"/>
      <c r="H175" s="2619"/>
      <c r="I175" s="2619"/>
      <c r="J175" s="2619"/>
      <c r="K175" s="2619"/>
      <c r="L175" s="2619"/>
      <c r="M175" s="2619"/>
      <c r="N175" s="2619"/>
      <c r="O175" s="2619"/>
      <c r="P175" s="2619"/>
      <c r="Q175" s="2619"/>
      <c r="R175" s="2619"/>
      <c r="S175" s="2619"/>
      <c r="T175" s="2619"/>
      <c r="U175" s="2619"/>
      <c r="V175" s="65"/>
      <c r="W175" s="64"/>
      <c r="X175" s="2606"/>
      <c r="Y175" s="2606"/>
      <c r="Z175" s="2606"/>
      <c r="AA175" s="2606"/>
      <c r="AB175" s="2606"/>
      <c r="AC175" s="2606"/>
      <c r="AD175" s="2606"/>
      <c r="AE175" s="2606"/>
      <c r="AF175" s="2606"/>
      <c r="AG175" s="2606"/>
      <c r="AH175" s="2606"/>
      <c r="AI175" s="2606"/>
      <c r="AJ175" s="2606"/>
      <c r="AK175" s="2606"/>
      <c r="AL175" s="2606"/>
      <c r="AM175" s="2606"/>
      <c r="AN175" s="2606"/>
      <c r="AO175" s="2606"/>
      <c r="AP175" s="2606"/>
      <c r="AQ175" s="2606"/>
      <c r="AR175" s="2606"/>
    </row>
    <row r="176" spans="1:44" ht="4.5" customHeight="1">
      <c r="A176" s="64"/>
      <c r="B176" s="2616">
        <f>I132</f>
        <v>44617</v>
      </c>
      <c r="C176" s="2606"/>
      <c r="D176" s="2606"/>
      <c r="E176" s="2606"/>
      <c r="F176" s="2606"/>
      <c r="G176" s="2606"/>
      <c r="H176" s="2606"/>
      <c r="I176" s="2606"/>
      <c r="J176" s="2606"/>
      <c r="K176" s="2616">
        <f ca="1">L137</f>
        <v>45321.308916666669</v>
      </c>
      <c r="L176" s="2616"/>
      <c r="M176" s="2616"/>
      <c r="N176" s="2616"/>
      <c r="O176" s="2616"/>
      <c r="P176" s="2616"/>
      <c r="Q176" s="2616"/>
      <c r="R176" s="2616"/>
      <c r="S176" s="2616"/>
      <c r="T176" s="2616"/>
      <c r="U176" s="2616"/>
      <c r="V176" s="65"/>
      <c r="W176" s="64"/>
      <c r="X176" s="2607">
        <f>AB138</f>
        <v>2021</v>
      </c>
      <c r="Y176" s="2608"/>
      <c r="Z176" s="2608"/>
      <c r="AA176" s="2608"/>
      <c r="AB176" s="2608"/>
      <c r="AC176" s="2608"/>
      <c r="AD176" s="2609"/>
      <c r="AE176" s="2607" t="str">
        <f>AF138</f>
        <v>101121</v>
      </c>
      <c r="AF176" s="2608"/>
      <c r="AG176" s="2608"/>
      <c r="AH176" s="2608"/>
      <c r="AI176" s="2608"/>
      <c r="AJ176" s="2608"/>
      <c r="AK176" s="2609"/>
      <c r="AL176" s="2607" t="str">
        <f>AN138</f>
        <v>P</v>
      </c>
      <c r="AM176" s="2608"/>
      <c r="AN176" s="2608"/>
      <c r="AO176" s="2608"/>
      <c r="AP176" s="2608"/>
      <c r="AQ176" s="2608"/>
      <c r="AR176" s="2609"/>
    </row>
    <row r="177" spans="1:44" ht="4.5" customHeight="1">
      <c r="A177" s="64"/>
      <c r="B177" s="2606"/>
      <c r="C177" s="2606"/>
      <c r="D177" s="2606"/>
      <c r="E177" s="2606"/>
      <c r="F177" s="2606"/>
      <c r="G177" s="2606"/>
      <c r="H177" s="2606"/>
      <c r="I177" s="2606"/>
      <c r="J177" s="2606"/>
      <c r="K177" s="2616"/>
      <c r="L177" s="2616"/>
      <c r="M177" s="2616"/>
      <c r="N177" s="2616"/>
      <c r="O177" s="2616"/>
      <c r="P177" s="2616"/>
      <c r="Q177" s="2616"/>
      <c r="R177" s="2616"/>
      <c r="S177" s="2616"/>
      <c r="T177" s="2616"/>
      <c r="U177" s="2616"/>
      <c r="V177" s="65"/>
      <c r="W177" s="64"/>
      <c r="X177" s="2610"/>
      <c r="Y177" s="2611"/>
      <c r="Z177" s="2611"/>
      <c r="AA177" s="2611"/>
      <c r="AB177" s="2611"/>
      <c r="AC177" s="2611"/>
      <c r="AD177" s="2612"/>
      <c r="AE177" s="2610"/>
      <c r="AF177" s="2611"/>
      <c r="AG177" s="2611"/>
      <c r="AH177" s="2611"/>
      <c r="AI177" s="2611"/>
      <c r="AJ177" s="2611"/>
      <c r="AK177" s="2612"/>
      <c r="AL177" s="2610"/>
      <c r="AM177" s="2611"/>
      <c r="AN177" s="2611"/>
      <c r="AO177" s="2611"/>
      <c r="AP177" s="2611"/>
      <c r="AQ177" s="2611"/>
      <c r="AR177" s="2612"/>
    </row>
    <row r="178" spans="1:44" ht="4.5" customHeight="1">
      <c r="A178" s="76"/>
      <c r="B178" s="2606"/>
      <c r="C178" s="2606"/>
      <c r="D178" s="2606"/>
      <c r="E178" s="2606"/>
      <c r="F178" s="2606"/>
      <c r="G178" s="2606"/>
      <c r="H178" s="2606"/>
      <c r="I178" s="2606"/>
      <c r="J178" s="2606"/>
      <c r="K178" s="2616"/>
      <c r="L178" s="2616"/>
      <c r="M178" s="2616"/>
      <c r="N178" s="2616"/>
      <c r="O178" s="2616"/>
      <c r="P178" s="2616"/>
      <c r="Q178" s="2616"/>
      <c r="R178" s="2616"/>
      <c r="S178" s="2616"/>
      <c r="T178" s="2616"/>
      <c r="U178" s="2616"/>
      <c r="V178" s="77"/>
      <c r="W178" s="76"/>
      <c r="X178" s="2613"/>
      <c r="Y178" s="2614"/>
      <c r="Z178" s="2614"/>
      <c r="AA178" s="2614"/>
      <c r="AB178" s="2614"/>
      <c r="AC178" s="2614"/>
      <c r="AD178" s="2615"/>
      <c r="AE178" s="2613"/>
      <c r="AF178" s="2614"/>
      <c r="AG178" s="2614"/>
      <c r="AH178" s="2614"/>
      <c r="AI178" s="2614"/>
      <c r="AJ178" s="2614"/>
      <c r="AK178" s="2615"/>
      <c r="AL178" s="2613"/>
      <c r="AM178" s="2614"/>
      <c r="AN178" s="2614"/>
      <c r="AO178" s="2614"/>
      <c r="AP178" s="2614"/>
      <c r="AQ178" s="2614"/>
      <c r="AR178" s="2615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2180</v>
      </c>
      <c r="C1" s="100"/>
      <c r="D1" s="110"/>
      <c r="E1" s="110"/>
    </row>
    <row r="2" spans="2:5">
      <c r="B2" s="99" t="s">
        <v>2181</v>
      </c>
      <c r="C2" s="100"/>
      <c r="D2" s="110"/>
      <c r="E2" s="110"/>
    </row>
    <row r="3" spans="2:5">
      <c r="D3" s="98"/>
      <c r="E3" s="98"/>
    </row>
    <row r="4" spans="2:5" ht="39.6">
      <c r="B4" s="101" t="s">
        <v>2182</v>
      </c>
      <c r="D4" s="98"/>
      <c r="E4" s="98"/>
    </row>
    <row r="5" spans="2:5">
      <c r="D5" s="98"/>
      <c r="E5" s="98"/>
    </row>
    <row r="6" spans="2:5">
      <c r="B6" s="99" t="s">
        <v>2183</v>
      </c>
      <c r="C6" s="100"/>
      <c r="D6" s="110"/>
      <c r="E6" s="111" t="s">
        <v>2184</v>
      </c>
    </row>
    <row r="7" spans="2:5" ht="13.8" thickBot="1">
      <c r="D7" s="98"/>
      <c r="E7" s="98"/>
    </row>
    <row r="8" spans="2:5" ht="26.4">
      <c r="B8" s="102" t="s">
        <v>2185</v>
      </c>
      <c r="C8" s="103"/>
      <c r="D8" s="112"/>
      <c r="E8" s="113">
        <v>6</v>
      </c>
    </row>
    <row r="9" spans="2:5">
      <c r="B9" s="104"/>
      <c r="D9" s="98"/>
      <c r="E9" s="114" t="s">
        <v>2186</v>
      </c>
    </row>
    <row r="10" spans="2:5">
      <c r="B10" s="104"/>
      <c r="D10" s="98"/>
      <c r="E10" s="114" t="s">
        <v>2187</v>
      </c>
    </row>
    <row r="11" spans="2:5" ht="13.8" thickBot="1">
      <c r="B11" s="105"/>
      <c r="C11" s="106"/>
      <c r="D11" s="115"/>
      <c r="E11" s="116" t="s">
        <v>2188</v>
      </c>
    </row>
    <row r="12" spans="2:5" ht="13.8" thickBot="1">
      <c r="D12" s="98"/>
      <c r="E12" s="98"/>
    </row>
    <row r="13" spans="2:5" ht="39.6">
      <c r="B13" s="107" t="s">
        <v>2189</v>
      </c>
      <c r="C13" s="103"/>
      <c r="D13" s="112"/>
      <c r="E13" s="113">
        <v>274</v>
      </c>
    </row>
    <row r="14" spans="2:5">
      <c r="B14" s="104"/>
      <c r="D14" s="98"/>
      <c r="E14" s="117" t="s">
        <v>2190</v>
      </c>
    </row>
    <row r="15" spans="2:5">
      <c r="B15" s="104"/>
      <c r="D15" s="98"/>
      <c r="E15" s="114" t="s">
        <v>2191</v>
      </c>
    </row>
    <row r="16" spans="2:5" ht="26.4">
      <c r="B16" s="104"/>
      <c r="D16" s="98"/>
      <c r="E16" s="114" t="s">
        <v>2192</v>
      </c>
    </row>
    <row r="17" spans="2:5" ht="26.4">
      <c r="B17" s="104"/>
      <c r="D17" s="98"/>
      <c r="E17" s="114" t="s">
        <v>2193</v>
      </c>
    </row>
    <row r="18" spans="2:5" ht="26.4">
      <c r="B18" s="104"/>
      <c r="D18" s="98"/>
      <c r="E18" s="114" t="s">
        <v>2194</v>
      </c>
    </row>
    <row r="19" spans="2:5">
      <c r="B19" s="104"/>
      <c r="D19" s="98"/>
      <c r="E19" s="114" t="s">
        <v>2195</v>
      </c>
    </row>
    <row r="20" spans="2:5" ht="26.4">
      <c r="B20" s="104"/>
      <c r="D20" s="98"/>
      <c r="E20" s="114" t="s">
        <v>2196</v>
      </c>
    </row>
    <row r="21" spans="2:5" ht="26.4">
      <c r="B21" s="104"/>
      <c r="D21" s="98"/>
      <c r="E21" s="114" t="s">
        <v>2197</v>
      </c>
    </row>
    <row r="22" spans="2:5" ht="27" thickBot="1">
      <c r="B22" s="105"/>
      <c r="C22" s="106"/>
      <c r="D22" s="115"/>
      <c r="E22" s="116" t="s">
        <v>2198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2199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2200</v>
      </c>
      <c r="C27" s="103"/>
      <c r="D27" s="112"/>
      <c r="E27" s="113">
        <v>76</v>
      </c>
    </row>
    <row r="28" spans="2:5">
      <c r="B28" s="104"/>
      <c r="D28" s="98"/>
      <c r="E28" s="117" t="s">
        <v>2201</v>
      </c>
    </row>
    <row r="29" spans="2:5">
      <c r="B29" s="104"/>
      <c r="D29" s="98"/>
      <c r="E29" s="114" t="s">
        <v>2202</v>
      </c>
    </row>
    <row r="30" spans="2:5">
      <c r="B30" s="104"/>
      <c r="D30" s="98"/>
      <c r="E30" s="114" t="s">
        <v>2203</v>
      </c>
    </row>
    <row r="31" spans="2:5">
      <c r="B31" s="104"/>
      <c r="D31" s="98"/>
      <c r="E31" s="114" t="s">
        <v>2204</v>
      </c>
    </row>
    <row r="32" spans="2:5">
      <c r="B32" s="104"/>
      <c r="D32" s="98"/>
      <c r="E32" s="114" t="s">
        <v>2205</v>
      </c>
    </row>
    <row r="33" spans="2:5">
      <c r="B33" s="104"/>
      <c r="D33" s="98"/>
      <c r="E33" s="114" t="s">
        <v>2206</v>
      </c>
    </row>
    <row r="34" spans="2:5">
      <c r="B34" s="104"/>
      <c r="D34" s="98"/>
      <c r="E34" s="114" t="s">
        <v>2207</v>
      </c>
    </row>
    <row r="35" spans="2:5">
      <c r="B35" s="104"/>
      <c r="D35" s="98"/>
      <c r="E35" s="114" t="s">
        <v>2208</v>
      </c>
    </row>
    <row r="36" spans="2:5">
      <c r="B36" s="104"/>
      <c r="D36" s="98"/>
      <c r="E36" s="114" t="s">
        <v>2209</v>
      </c>
    </row>
    <row r="37" spans="2:5">
      <c r="B37" s="104"/>
      <c r="D37" s="98"/>
      <c r="E37" s="114" t="s">
        <v>2210</v>
      </c>
    </row>
    <row r="38" spans="2:5">
      <c r="B38" s="104"/>
      <c r="D38" s="98"/>
      <c r="E38" s="114" t="s">
        <v>2211</v>
      </c>
    </row>
    <row r="39" spans="2:5">
      <c r="B39" s="104"/>
      <c r="D39" s="98"/>
      <c r="E39" s="114" t="s">
        <v>2212</v>
      </c>
    </row>
    <row r="40" spans="2:5" ht="26.4">
      <c r="B40" s="104"/>
      <c r="D40" s="98"/>
      <c r="E40" s="114" t="s">
        <v>2213</v>
      </c>
    </row>
    <row r="41" spans="2:5">
      <c r="B41" s="104"/>
      <c r="D41" s="98"/>
      <c r="E41" s="114" t="s">
        <v>2214</v>
      </c>
    </row>
    <row r="42" spans="2:5">
      <c r="B42" s="104"/>
      <c r="D42" s="98"/>
      <c r="E42" s="114" t="s">
        <v>2215</v>
      </c>
    </row>
    <row r="43" spans="2:5" ht="26.4">
      <c r="B43" s="104"/>
      <c r="D43" s="98"/>
      <c r="E43" s="114" t="s">
        <v>2216</v>
      </c>
    </row>
    <row r="44" spans="2:5" ht="26.4">
      <c r="B44" s="104"/>
      <c r="D44" s="98"/>
      <c r="E44" s="114" t="s">
        <v>2217</v>
      </c>
    </row>
    <row r="45" spans="2:5" ht="26.4">
      <c r="B45" s="104"/>
      <c r="D45" s="98"/>
      <c r="E45" s="114" t="s">
        <v>2218</v>
      </c>
    </row>
    <row r="46" spans="2:5" ht="26.4">
      <c r="B46" s="104"/>
      <c r="D46" s="98"/>
      <c r="E46" s="114" t="s">
        <v>2219</v>
      </c>
    </row>
    <row r="47" spans="2:5" ht="26.4">
      <c r="B47" s="104"/>
      <c r="D47" s="98"/>
      <c r="E47" s="114" t="s">
        <v>2220</v>
      </c>
    </row>
    <row r="48" spans="2:5" ht="26.4">
      <c r="B48" s="104"/>
      <c r="D48" s="98"/>
      <c r="E48" s="114" t="s">
        <v>2221</v>
      </c>
    </row>
    <row r="49" spans="2:5" ht="26.4">
      <c r="B49" s="104"/>
      <c r="D49" s="98"/>
      <c r="E49" s="114" t="s">
        <v>2222</v>
      </c>
    </row>
    <row r="50" spans="2:5">
      <c r="B50" s="104"/>
      <c r="D50" s="98"/>
      <c r="E50" s="114" t="s">
        <v>2223</v>
      </c>
    </row>
    <row r="51" spans="2:5" ht="26.4">
      <c r="B51" s="104"/>
      <c r="D51" s="98"/>
      <c r="E51" s="114" t="s">
        <v>2224</v>
      </c>
    </row>
    <row r="52" spans="2:5" ht="26.4">
      <c r="B52" s="104"/>
      <c r="D52" s="98"/>
      <c r="E52" s="114" t="s">
        <v>2225</v>
      </c>
    </row>
    <row r="53" spans="2:5">
      <c r="B53" s="104"/>
      <c r="D53" s="98"/>
      <c r="E53" s="114" t="s">
        <v>2226</v>
      </c>
    </row>
    <row r="54" spans="2:5">
      <c r="B54" s="104"/>
      <c r="D54" s="98"/>
      <c r="E54" s="114" t="s">
        <v>2227</v>
      </c>
    </row>
    <row r="55" spans="2:5" ht="26.4">
      <c r="B55" s="104"/>
      <c r="D55" s="98"/>
      <c r="E55" s="114" t="s">
        <v>2228</v>
      </c>
    </row>
    <row r="56" spans="2:5">
      <c r="B56" s="104"/>
      <c r="D56" s="98"/>
      <c r="E56" s="114" t="s">
        <v>2229</v>
      </c>
    </row>
    <row r="57" spans="2:5" ht="26.4">
      <c r="B57" s="104"/>
      <c r="D57" s="98"/>
      <c r="E57" s="114" t="s">
        <v>2230</v>
      </c>
    </row>
    <row r="58" spans="2:5">
      <c r="B58" s="104"/>
      <c r="D58" s="98"/>
      <c r="E58" s="114" t="s">
        <v>2231</v>
      </c>
    </row>
    <row r="59" spans="2:5">
      <c r="B59" s="104"/>
      <c r="D59" s="98"/>
      <c r="E59" s="114" t="s">
        <v>2232</v>
      </c>
    </row>
    <row r="60" spans="2:5">
      <c r="B60" s="104"/>
      <c r="D60" s="98"/>
      <c r="E60" s="114" t="s">
        <v>2233</v>
      </c>
    </row>
    <row r="61" spans="2:5" ht="26.4">
      <c r="B61" s="104"/>
      <c r="D61" s="98"/>
      <c r="E61" s="114" t="s">
        <v>2234</v>
      </c>
    </row>
    <row r="62" spans="2:5">
      <c r="B62" s="104"/>
      <c r="D62" s="98"/>
      <c r="E62" s="114" t="s">
        <v>2235</v>
      </c>
    </row>
    <row r="63" spans="2:5">
      <c r="B63" s="104"/>
      <c r="D63" s="98"/>
      <c r="E63" s="114" t="s">
        <v>2236</v>
      </c>
    </row>
    <row r="64" spans="2:5">
      <c r="B64" s="104"/>
      <c r="D64" s="98"/>
      <c r="E64" s="114" t="s">
        <v>2237</v>
      </c>
    </row>
    <row r="65" spans="2:5" ht="27" thickBot="1">
      <c r="B65" s="105"/>
      <c r="C65" s="106"/>
      <c r="D65" s="115"/>
      <c r="E65" s="116" t="s">
        <v>2238</v>
      </c>
    </row>
    <row r="66" spans="2:5" ht="13.8" thickBot="1">
      <c r="D66" s="98"/>
      <c r="E66" s="98"/>
    </row>
    <row r="67" spans="2:5" ht="27" thickBot="1">
      <c r="B67" s="108" t="s">
        <v>2239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3103</v>
      </c>
      <c r="C1" s="100"/>
      <c r="D1" s="110"/>
      <c r="E1" s="110"/>
    </row>
    <row r="2" spans="2:5">
      <c r="B2" s="99" t="s">
        <v>3104</v>
      </c>
      <c r="C2" s="100"/>
      <c r="D2" s="110"/>
      <c r="E2" s="110"/>
    </row>
    <row r="3" spans="2:5">
      <c r="D3" s="98"/>
      <c r="E3" s="98"/>
    </row>
    <row r="4" spans="2:5" ht="39.6">
      <c r="B4" s="101" t="s">
        <v>2182</v>
      </c>
      <c r="D4" s="98"/>
      <c r="E4" s="98"/>
    </row>
    <row r="5" spans="2:5">
      <c r="D5" s="98"/>
      <c r="E5" s="98"/>
    </row>
    <row r="6" spans="2:5">
      <c r="B6" s="99" t="s">
        <v>2183</v>
      </c>
      <c r="C6" s="100"/>
      <c r="D6" s="110"/>
      <c r="E6" s="111" t="s">
        <v>2184</v>
      </c>
    </row>
    <row r="7" spans="2:5" ht="13.8" thickBot="1">
      <c r="D7" s="98"/>
      <c r="E7" s="98"/>
    </row>
    <row r="8" spans="2:5" ht="26.4">
      <c r="B8" s="102" t="s">
        <v>2185</v>
      </c>
      <c r="C8" s="103"/>
      <c r="D8" s="112"/>
      <c r="E8" s="113">
        <v>67</v>
      </c>
    </row>
    <row r="9" spans="2:5">
      <c r="B9" s="104"/>
      <c r="D9" s="98"/>
      <c r="E9" s="114" t="s">
        <v>3105</v>
      </c>
    </row>
    <row r="10" spans="2:5">
      <c r="B10" s="104"/>
      <c r="D10" s="98"/>
      <c r="E10" s="114" t="s">
        <v>3106</v>
      </c>
    </row>
    <row r="11" spans="2:5">
      <c r="B11" s="104"/>
      <c r="D11" s="98"/>
      <c r="E11" s="114" t="s">
        <v>3107</v>
      </c>
    </row>
    <row r="12" spans="2:5">
      <c r="B12" s="104"/>
      <c r="D12" s="98"/>
      <c r="E12" s="114" t="s">
        <v>3108</v>
      </c>
    </row>
    <row r="13" spans="2:5">
      <c r="B13" s="104"/>
      <c r="D13" s="98"/>
      <c r="E13" s="114" t="s">
        <v>3109</v>
      </c>
    </row>
    <row r="14" spans="2:5">
      <c r="B14" s="104"/>
      <c r="D14" s="98"/>
      <c r="E14" s="114" t="s">
        <v>3110</v>
      </c>
    </row>
    <row r="15" spans="2:5">
      <c r="B15" s="104"/>
      <c r="D15" s="98"/>
      <c r="E15" s="114" t="s">
        <v>3111</v>
      </c>
    </row>
    <row r="16" spans="2:5">
      <c r="B16" s="104"/>
      <c r="D16" s="98"/>
      <c r="E16" s="114" t="s">
        <v>3112</v>
      </c>
    </row>
    <row r="17" spans="2:5">
      <c r="B17" s="104"/>
      <c r="D17" s="98"/>
      <c r="E17" s="114" t="s">
        <v>3113</v>
      </c>
    </row>
    <row r="18" spans="2:5">
      <c r="B18" s="104"/>
      <c r="D18" s="98"/>
      <c r="E18" s="114" t="s">
        <v>3114</v>
      </c>
    </row>
    <row r="19" spans="2:5">
      <c r="B19" s="104"/>
      <c r="D19" s="98"/>
      <c r="E19" s="114" t="s">
        <v>3115</v>
      </c>
    </row>
    <row r="20" spans="2:5">
      <c r="B20" s="104"/>
      <c r="D20" s="98"/>
      <c r="E20" s="114" t="s">
        <v>3116</v>
      </c>
    </row>
    <row r="21" spans="2:5">
      <c r="B21" s="104"/>
      <c r="D21" s="98"/>
      <c r="E21" s="114" t="s">
        <v>3117</v>
      </c>
    </row>
    <row r="22" spans="2:5">
      <c r="B22" s="104"/>
      <c r="D22" s="98"/>
      <c r="E22" s="114" t="s">
        <v>3118</v>
      </c>
    </row>
    <row r="23" spans="2:5">
      <c r="B23" s="104"/>
      <c r="D23" s="98"/>
      <c r="E23" s="114" t="s">
        <v>3119</v>
      </c>
    </row>
    <row r="24" spans="2:5">
      <c r="B24" s="104"/>
      <c r="D24" s="98"/>
      <c r="E24" s="114" t="s">
        <v>3120</v>
      </c>
    </row>
    <row r="25" spans="2:5">
      <c r="B25" s="104"/>
      <c r="D25" s="98"/>
      <c r="E25" s="114" t="s">
        <v>3121</v>
      </c>
    </row>
    <row r="26" spans="2:5">
      <c r="B26" s="104"/>
      <c r="D26" s="98"/>
      <c r="E26" s="114" t="s">
        <v>3122</v>
      </c>
    </row>
    <row r="27" spans="2:5">
      <c r="B27" s="104"/>
      <c r="D27" s="98"/>
      <c r="E27" s="114" t="s">
        <v>3123</v>
      </c>
    </row>
    <row r="28" spans="2:5">
      <c r="B28" s="104"/>
      <c r="D28" s="98"/>
      <c r="E28" s="114" t="s">
        <v>3124</v>
      </c>
    </row>
    <row r="29" spans="2:5">
      <c r="B29" s="104"/>
      <c r="D29" s="98"/>
      <c r="E29" s="114" t="s">
        <v>3125</v>
      </c>
    </row>
    <row r="30" spans="2:5">
      <c r="B30" s="104"/>
      <c r="D30" s="98"/>
      <c r="E30" s="114" t="s">
        <v>3126</v>
      </c>
    </row>
    <row r="31" spans="2:5">
      <c r="B31" s="104"/>
      <c r="D31" s="98"/>
      <c r="E31" s="114" t="s">
        <v>3127</v>
      </c>
    </row>
    <row r="32" spans="2:5">
      <c r="B32" s="104"/>
      <c r="D32" s="98"/>
      <c r="E32" s="114" t="s">
        <v>3128</v>
      </c>
    </row>
    <row r="33" spans="2:5">
      <c r="B33" s="104"/>
      <c r="D33" s="98"/>
      <c r="E33" s="114" t="s">
        <v>3129</v>
      </c>
    </row>
    <row r="34" spans="2:5">
      <c r="B34" s="104"/>
      <c r="D34" s="98"/>
      <c r="E34" s="114" t="s">
        <v>3130</v>
      </c>
    </row>
    <row r="35" spans="2:5">
      <c r="B35" s="104"/>
      <c r="D35" s="98"/>
      <c r="E35" s="114" t="s">
        <v>3131</v>
      </c>
    </row>
    <row r="36" spans="2:5">
      <c r="B36" s="104"/>
      <c r="D36" s="98"/>
      <c r="E36" s="114" t="s">
        <v>3132</v>
      </c>
    </row>
    <row r="37" spans="2:5">
      <c r="B37" s="104"/>
      <c r="D37" s="98"/>
      <c r="E37" s="114" t="s">
        <v>3133</v>
      </c>
    </row>
    <row r="38" spans="2:5">
      <c r="B38" s="104"/>
      <c r="D38" s="98"/>
      <c r="E38" s="114" t="s">
        <v>3134</v>
      </c>
    </row>
    <row r="39" spans="2:5">
      <c r="B39" s="104"/>
      <c r="D39" s="98"/>
      <c r="E39" s="114" t="s">
        <v>3135</v>
      </c>
    </row>
    <row r="40" spans="2:5" ht="26.4">
      <c r="B40" s="104"/>
      <c r="D40" s="98"/>
      <c r="E40" s="114" t="s">
        <v>3136</v>
      </c>
    </row>
    <row r="41" spans="2:5">
      <c r="B41" s="104"/>
      <c r="D41" s="98"/>
      <c r="E41" s="114" t="s">
        <v>3137</v>
      </c>
    </row>
    <row r="42" spans="2:5" ht="26.4">
      <c r="B42" s="104"/>
      <c r="D42" s="98"/>
      <c r="E42" s="114" t="s">
        <v>3138</v>
      </c>
    </row>
    <row r="43" spans="2:5">
      <c r="B43" s="104"/>
      <c r="D43" s="98"/>
      <c r="E43" s="114" t="s">
        <v>3139</v>
      </c>
    </row>
    <row r="44" spans="2:5">
      <c r="B44" s="104"/>
      <c r="D44" s="98"/>
      <c r="E44" s="114" t="s">
        <v>3140</v>
      </c>
    </row>
    <row r="45" spans="2:5">
      <c r="B45" s="104"/>
      <c r="D45" s="98"/>
      <c r="E45" s="114" t="s">
        <v>3141</v>
      </c>
    </row>
    <row r="46" spans="2:5">
      <c r="B46" s="104"/>
      <c r="D46" s="98"/>
      <c r="E46" s="114" t="s">
        <v>3142</v>
      </c>
    </row>
    <row r="47" spans="2:5">
      <c r="B47" s="104"/>
      <c r="D47" s="98"/>
      <c r="E47" s="114" t="s">
        <v>3143</v>
      </c>
    </row>
    <row r="48" spans="2:5">
      <c r="B48" s="104"/>
      <c r="D48" s="98"/>
      <c r="E48" s="114" t="s">
        <v>3144</v>
      </c>
    </row>
    <row r="49" spans="2:5">
      <c r="B49" s="104"/>
      <c r="D49" s="98"/>
      <c r="E49" s="114" t="s">
        <v>3145</v>
      </c>
    </row>
    <row r="50" spans="2:5">
      <c r="B50" s="104"/>
      <c r="D50" s="98"/>
      <c r="E50" s="114" t="s">
        <v>3146</v>
      </c>
    </row>
    <row r="51" spans="2:5">
      <c r="B51" s="104"/>
      <c r="D51" s="98"/>
      <c r="E51" s="114" t="s">
        <v>3147</v>
      </c>
    </row>
    <row r="52" spans="2:5">
      <c r="B52" s="104"/>
      <c r="D52" s="98"/>
      <c r="E52" s="114" t="s">
        <v>3148</v>
      </c>
    </row>
    <row r="53" spans="2:5">
      <c r="B53" s="104"/>
      <c r="D53" s="98"/>
      <c r="E53" s="114" t="s">
        <v>3149</v>
      </c>
    </row>
    <row r="54" spans="2:5">
      <c r="B54" s="104"/>
      <c r="D54" s="98"/>
      <c r="E54" s="114" t="s">
        <v>3150</v>
      </c>
    </row>
    <row r="55" spans="2:5">
      <c r="B55" s="104"/>
      <c r="D55" s="98"/>
      <c r="E55" s="114" t="s">
        <v>3151</v>
      </c>
    </row>
    <row r="56" spans="2:5">
      <c r="B56" s="104"/>
      <c r="D56" s="98"/>
      <c r="E56" s="114" t="s">
        <v>3152</v>
      </c>
    </row>
    <row r="57" spans="2:5">
      <c r="B57" s="104"/>
      <c r="D57" s="98"/>
      <c r="E57" s="114" t="s">
        <v>3153</v>
      </c>
    </row>
    <row r="58" spans="2:5">
      <c r="B58" s="104"/>
      <c r="D58" s="98"/>
      <c r="E58" s="114" t="s">
        <v>3154</v>
      </c>
    </row>
    <row r="59" spans="2:5">
      <c r="B59" s="104"/>
      <c r="D59" s="98"/>
      <c r="E59" s="114" t="s">
        <v>3155</v>
      </c>
    </row>
    <row r="60" spans="2:5">
      <c r="B60" s="104"/>
      <c r="D60" s="98"/>
      <c r="E60" s="114" t="s">
        <v>3156</v>
      </c>
    </row>
    <row r="61" spans="2:5">
      <c r="B61" s="104"/>
      <c r="D61" s="98"/>
      <c r="E61" s="114" t="s">
        <v>3157</v>
      </c>
    </row>
    <row r="62" spans="2:5">
      <c r="B62" s="104"/>
      <c r="D62" s="98"/>
      <c r="E62" s="114" t="s">
        <v>3158</v>
      </c>
    </row>
    <row r="63" spans="2:5">
      <c r="B63" s="104"/>
      <c r="D63" s="98"/>
      <c r="E63" s="114" t="s">
        <v>3159</v>
      </c>
    </row>
    <row r="64" spans="2:5">
      <c r="B64" s="104"/>
      <c r="D64" s="98"/>
      <c r="E64" s="114" t="s">
        <v>3160</v>
      </c>
    </row>
    <row r="65" spans="2:5" ht="13.8" thickBot="1">
      <c r="B65" s="105"/>
      <c r="C65" s="106"/>
      <c r="D65" s="115"/>
      <c r="E65" s="116" t="s">
        <v>3161</v>
      </c>
    </row>
    <row r="66" spans="2:5" ht="13.8" thickBot="1">
      <c r="D66" s="98"/>
      <c r="E66" s="98"/>
    </row>
    <row r="67" spans="2:5" ht="39.6">
      <c r="B67" s="107" t="s">
        <v>2189</v>
      </c>
      <c r="C67" s="103"/>
      <c r="D67" s="112"/>
      <c r="E67" s="113">
        <v>1030</v>
      </c>
    </row>
    <row r="68" spans="2:5">
      <c r="B68" s="104"/>
      <c r="D68" s="98"/>
      <c r="E68" s="117" t="s">
        <v>3162</v>
      </c>
    </row>
    <row r="69" spans="2:5" ht="26.4">
      <c r="B69" s="104"/>
      <c r="D69" s="98"/>
      <c r="E69" s="114" t="s">
        <v>3163</v>
      </c>
    </row>
    <row r="70" spans="2:5">
      <c r="B70" s="104"/>
      <c r="D70" s="98"/>
      <c r="E70" s="114" t="s">
        <v>3164</v>
      </c>
    </row>
    <row r="71" spans="2:5">
      <c r="B71" s="104"/>
      <c r="D71" s="98"/>
      <c r="E71" s="114" t="s">
        <v>3165</v>
      </c>
    </row>
    <row r="72" spans="2:5" ht="26.4">
      <c r="B72" s="104"/>
      <c r="D72" s="98"/>
      <c r="E72" s="114" t="s">
        <v>3166</v>
      </c>
    </row>
    <row r="73" spans="2:5">
      <c r="B73" s="104"/>
      <c r="D73" s="98"/>
      <c r="E73" s="114" t="s">
        <v>3167</v>
      </c>
    </row>
    <row r="74" spans="2:5">
      <c r="B74" s="104"/>
      <c r="D74" s="98"/>
      <c r="E74" s="114" t="s">
        <v>3168</v>
      </c>
    </row>
    <row r="75" spans="2:5">
      <c r="B75" s="104"/>
      <c r="D75" s="98"/>
      <c r="E75" s="114" t="s">
        <v>3169</v>
      </c>
    </row>
    <row r="76" spans="2:5">
      <c r="B76" s="104"/>
      <c r="D76" s="98"/>
      <c r="E76" s="114" t="s">
        <v>3170</v>
      </c>
    </row>
    <row r="77" spans="2:5">
      <c r="B77" s="104"/>
      <c r="D77" s="98"/>
      <c r="E77" s="114" t="s">
        <v>3171</v>
      </c>
    </row>
    <row r="78" spans="2:5" ht="26.4">
      <c r="B78" s="104"/>
      <c r="D78" s="98"/>
      <c r="E78" s="114" t="s">
        <v>3172</v>
      </c>
    </row>
    <row r="79" spans="2:5" ht="26.4">
      <c r="B79" s="104"/>
      <c r="D79" s="98"/>
      <c r="E79" s="114" t="s">
        <v>3173</v>
      </c>
    </row>
    <row r="80" spans="2:5">
      <c r="B80" s="104"/>
      <c r="D80" s="98"/>
      <c r="E80" s="114" t="s">
        <v>3174</v>
      </c>
    </row>
    <row r="81" spans="2:5" ht="26.4">
      <c r="B81" s="104"/>
      <c r="D81" s="98"/>
      <c r="E81" s="114" t="s">
        <v>3175</v>
      </c>
    </row>
    <row r="82" spans="2:5" ht="26.4">
      <c r="B82" s="104"/>
      <c r="D82" s="98"/>
      <c r="E82" s="114" t="s">
        <v>3176</v>
      </c>
    </row>
    <row r="83" spans="2:5" ht="26.4">
      <c r="B83" s="104"/>
      <c r="D83" s="98"/>
      <c r="E83" s="114" t="s">
        <v>3177</v>
      </c>
    </row>
    <row r="84" spans="2:5" ht="26.4">
      <c r="B84" s="104"/>
      <c r="D84" s="98"/>
      <c r="E84" s="114" t="s">
        <v>3178</v>
      </c>
    </row>
    <row r="85" spans="2:5" ht="26.4">
      <c r="B85" s="104"/>
      <c r="D85" s="98"/>
      <c r="E85" s="114" t="s">
        <v>3179</v>
      </c>
    </row>
    <row r="86" spans="2:5" ht="26.4">
      <c r="B86" s="104"/>
      <c r="D86" s="98"/>
      <c r="E86" s="114" t="s">
        <v>3180</v>
      </c>
    </row>
    <row r="87" spans="2:5" ht="26.4">
      <c r="B87" s="104"/>
      <c r="D87" s="98"/>
      <c r="E87" s="114" t="s">
        <v>3181</v>
      </c>
    </row>
    <row r="88" spans="2:5">
      <c r="B88" s="104"/>
      <c r="D88" s="98"/>
      <c r="E88" s="114" t="s">
        <v>3182</v>
      </c>
    </row>
    <row r="89" spans="2:5">
      <c r="B89" s="104"/>
      <c r="D89" s="98"/>
      <c r="E89" s="114" t="s">
        <v>3183</v>
      </c>
    </row>
    <row r="90" spans="2:5">
      <c r="B90" s="104"/>
      <c r="D90" s="98"/>
      <c r="E90" s="114" t="s">
        <v>3184</v>
      </c>
    </row>
    <row r="91" spans="2:5" ht="26.4">
      <c r="B91" s="104"/>
      <c r="D91" s="98"/>
      <c r="E91" s="114" t="s">
        <v>3185</v>
      </c>
    </row>
    <row r="92" spans="2:5" ht="26.4">
      <c r="B92" s="104"/>
      <c r="D92" s="98"/>
      <c r="E92" s="114" t="s">
        <v>3186</v>
      </c>
    </row>
    <row r="93" spans="2:5">
      <c r="B93" s="104"/>
      <c r="D93" s="98"/>
      <c r="E93" s="114" t="s">
        <v>3187</v>
      </c>
    </row>
    <row r="94" spans="2:5" ht="26.4">
      <c r="B94" s="104"/>
      <c r="D94" s="98"/>
      <c r="E94" s="114" t="s">
        <v>3188</v>
      </c>
    </row>
    <row r="95" spans="2:5" ht="26.4">
      <c r="B95" s="104"/>
      <c r="D95" s="98"/>
      <c r="E95" s="114" t="s">
        <v>3189</v>
      </c>
    </row>
    <row r="96" spans="2:5" ht="26.4">
      <c r="B96" s="104"/>
      <c r="D96" s="98"/>
      <c r="E96" s="114" t="s">
        <v>3190</v>
      </c>
    </row>
    <row r="97" spans="2:5" ht="26.4">
      <c r="B97" s="104"/>
      <c r="D97" s="98"/>
      <c r="E97" s="114" t="s">
        <v>3191</v>
      </c>
    </row>
    <row r="98" spans="2:5" ht="26.4">
      <c r="B98" s="104"/>
      <c r="D98" s="98"/>
      <c r="E98" s="114" t="s">
        <v>3192</v>
      </c>
    </row>
    <row r="99" spans="2:5" ht="26.4">
      <c r="B99" s="104"/>
      <c r="D99" s="98"/>
      <c r="E99" s="114" t="s">
        <v>3193</v>
      </c>
    </row>
    <row r="100" spans="2:5" ht="26.4">
      <c r="B100" s="104"/>
      <c r="D100" s="98"/>
      <c r="E100" s="114" t="s">
        <v>3194</v>
      </c>
    </row>
    <row r="101" spans="2:5" ht="26.4">
      <c r="B101" s="104"/>
      <c r="D101" s="98"/>
      <c r="E101" s="114" t="s">
        <v>3195</v>
      </c>
    </row>
    <row r="102" spans="2:5" ht="26.4">
      <c r="B102" s="104"/>
      <c r="D102" s="98"/>
      <c r="E102" s="114" t="s">
        <v>3196</v>
      </c>
    </row>
    <row r="103" spans="2:5" ht="26.4">
      <c r="B103" s="104"/>
      <c r="D103" s="98"/>
      <c r="E103" s="114" t="s">
        <v>3197</v>
      </c>
    </row>
    <row r="104" spans="2:5" ht="26.4">
      <c r="B104" s="104"/>
      <c r="D104" s="98"/>
      <c r="E104" s="114" t="s">
        <v>3198</v>
      </c>
    </row>
    <row r="105" spans="2:5" ht="26.4">
      <c r="B105" s="104"/>
      <c r="D105" s="98"/>
      <c r="E105" s="114" t="s">
        <v>3199</v>
      </c>
    </row>
    <row r="106" spans="2:5">
      <c r="B106" s="104"/>
      <c r="D106" s="98"/>
      <c r="E106" s="114" t="s">
        <v>3200</v>
      </c>
    </row>
    <row r="107" spans="2:5" ht="26.4">
      <c r="B107" s="104"/>
      <c r="D107" s="98"/>
      <c r="E107" s="114" t="s">
        <v>3201</v>
      </c>
    </row>
    <row r="108" spans="2:5" ht="26.4">
      <c r="B108" s="104"/>
      <c r="D108" s="98"/>
      <c r="E108" s="114" t="s">
        <v>3202</v>
      </c>
    </row>
    <row r="109" spans="2:5" ht="26.4">
      <c r="B109" s="104"/>
      <c r="D109" s="98"/>
      <c r="E109" s="114" t="s">
        <v>3203</v>
      </c>
    </row>
    <row r="110" spans="2:5">
      <c r="B110" s="104"/>
      <c r="D110" s="98"/>
      <c r="E110" s="114" t="s">
        <v>3204</v>
      </c>
    </row>
    <row r="111" spans="2:5">
      <c r="B111" s="104"/>
      <c r="D111" s="98"/>
      <c r="E111" s="114" t="s">
        <v>3205</v>
      </c>
    </row>
    <row r="112" spans="2:5" ht="26.4">
      <c r="B112" s="104"/>
      <c r="D112" s="98"/>
      <c r="E112" s="114" t="s">
        <v>3206</v>
      </c>
    </row>
    <row r="113" spans="2:5">
      <c r="B113" s="104"/>
      <c r="D113" s="98"/>
      <c r="E113" s="114" t="s">
        <v>3207</v>
      </c>
    </row>
    <row r="114" spans="2:5" ht="26.4">
      <c r="B114" s="104"/>
      <c r="D114" s="98"/>
      <c r="E114" s="114" t="s">
        <v>3208</v>
      </c>
    </row>
    <row r="115" spans="2:5">
      <c r="B115" s="104"/>
      <c r="D115" s="98"/>
      <c r="E115" s="114" t="s">
        <v>3209</v>
      </c>
    </row>
    <row r="116" spans="2:5">
      <c r="B116" s="104"/>
      <c r="D116" s="98"/>
      <c r="E116" s="114" t="s">
        <v>3210</v>
      </c>
    </row>
    <row r="117" spans="2:5">
      <c r="B117" s="104"/>
      <c r="D117" s="98"/>
      <c r="E117" s="114" t="s">
        <v>3211</v>
      </c>
    </row>
    <row r="118" spans="2:5">
      <c r="B118" s="104"/>
      <c r="D118" s="98"/>
      <c r="E118" s="114" t="s">
        <v>3212</v>
      </c>
    </row>
    <row r="119" spans="2:5">
      <c r="B119" s="104"/>
      <c r="D119" s="98"/>
      <c r="E119" s="114" t="s">
        <v>3213</v>
      </c>
    </row>
    <row r="120" spans="2:5">
      <c r="B120" s="104"/>
      <c r="D120" s="98"/>
      <c r="E120" s="114" t="s">
        <v>3214</v>
      </c>
    </row>
    <row r="121" spans="2:5">
      <c r="B121" s="104"/>
      <c r="D121" s="98"/>
      <c r="E121" s="114" t="s">
        <v>3215</v>
      </c>
    </row>
    <row r="122" spans="2:5">
      <c r="B122" s="104"/>
      <c r="D122" s="98"/>
      <c r="E122" s="114" t="s">
        <v>3216</v>
      </c>
    </row>
    <row r="123" spans="2:5">
      <c r="B123" s="104"/>
      <c r="D123" s="98"/>
      <c r="E123" s="114" t="s">
        <v>3217</v>
      </c>
    </row>
    <row r="124" spans="2:5">
      <c r="B124" s="104"/>
      <c r="D124" s="98"/>
      <c r="E124" s="114" t="s">
        <v>3218</v>
      </c>
    </row>
    <row r="125" spans="2:5">
      <c r="B125" s="104"/>
      <c r="D125" s="98"/>
      <c r="E125" s="114" t="s">
        <v>3219</v>
      </c>
    </row>
    <row r="126" spans="2:5">
      <c r="B126" s="104"/>
      <c r="D126" s="98"/>
      <c r="E126" s="114" t="s">
        <v>3220</v>
      </c>
    </row>
    <row r="127" spans="2:5">
      <c r="B127" s="104"/>
      <c r="D127" s="98"/>
      <c r="E127" s="114" t="s">
        <v>3221</v>
      </c>
    </row>
    <row r="128" spans="2:5">
      <c r="B128" s="104"/>
      <c r="D128" s="98"/>
      <c r="E128" s="114" t="s">
        <v>3222</v>
      </c>
    </row>
    <row r="129" spans="2:5">
      <c r="B129" s="104"/>
      <c r="D129" s="98"/>
      <c r="E129" s="114" t="s">
        <v>3223</v>
      </c>
    </row>
    <row r="130" spans="2:5">
      <c r="B130" s="104"/>
      <c r="D130" s="98"/>
      <c r="E130" s="114" t="s">
        <v>3224</v>
      </c>
    </row>
    <row r="131" spans="2:5">
      <c r="B131" s="104"/>
      <c r="D131" s="98"/>
      <c r="E131" s="114" t="s">
        <v>3225</v>
      </c>
    </row>
    <row r="132" spans="2:5">
      <c r="B132" s="104"/>
      <c r="D132" s="98"/>
      <c r="E132" s="114" t="s">
        <v>3113</v>
      </c>
    </row>
    <row r="133" spans="2:5" ht="26.4">
      <c r="B133" s="104"/>
      <c r="D133" s="98"/>
      <c r="E133" s="114" t="s">
        <v>3226</v>
      </c>
    </row>
    <row r="134" spans="2:5">
      <c r="B134" s="104"/>
      <c r="D134" s="98"/>
      <c r="E134" s="114" t="s">
        <v>3227</v>
      </c>
    </row>
    <row r="135" spans="2:5">
      <c r="B135" s="104"/>
      <c r="D135" s="98"/>
      <c r="E135" s="114" t="s">
        <v>3228</v>
      </c>
    </row>
    <row r="136" spans="2:5">
      <c r="B136" s="104"/>
      <c r="D136" s="98"/>
      <c r="E136" s="114" t="s">
        <v>3229</v>
      </c>
    </row>
    <row r="137" spans="2:5">
      <c r="B137" s="104"/>
      <c r="D137" s="98"/>
      <c r="E137" s="114" t="s">
        <v>3230</v>
      </c>
    </row>
    <row r="138" spans="2:5">
      <c r="B138" s="104"/>
      <c r="D138" s="98"/>
      <c r="E138" s="114" t="s">
        <v>3231</v>
      </c>
    </row>
    <row r="139" spans="2:5">
      <c r="B139" s="104"/>
      <c r="D139" s="98"/>
      <c r="E139" s="114" t="s">
        <v>3232</v>
      </c>
    </row>
    <row r="140" spans="2:5">
      <c r="B140" s="104"/>
      <c r="D140" s="98"/>
      <c r="E140" s="114" t="s">
        <v>3233</v>
      </c>
    </row>
    <row r="141" spans="2:5">
      <c r="B141" s="104"/>
      <c r="D141" s="98"/>
      <c r="E141" s="114" t="s">
        <v>3234</v>
      </c>
    </row>
    <row r="142" spans="2:5">
      <c r="B142" s="104"/>
      <c r="D142" s="98"/>
      <c r="E142" s="114" t="s">
        <v>3235</v>
      </c>
    </row>
    <row r="143" spans="2:5">
      <c r="B143" s="104"/>
      <c r="D143" s="98"/>
      <c r="E143" s="114" t="s">
        <v>3236</v>
      </c>
    </row>
    <row r="144" spans="2:5">
      <c r="B144" s="104"/>
      <c r="D144" s="98"/>
      <c r="E144" s="114" t="s">
        <v>3237</v>
      </c>
    </row>
    <row r="145" spans="2:5">
      <c r="B145" s="104"/>
      <c r="D145" s="98"/>
      <c r="E145" s="114" t="s">
        <v>3238</v>
      </c>
    </row>
    <row r="146" spans="2:5">
      <c r="B146" s="104"/>
      <c r="D146" s="98"/>
      <c r="E146" s="114" t="s">
        <v>3239</v>
      </c>
    </row>
    <row r="147" spans="2:5">
      <c r="B147" s="104"/>
      <c r="D147" s="98"/>
      <c r="E147" s="114" t="s">
        <v>3240</v>
      </c>
    </row>
    <row r="148" spans="2:5">
      <c r="B148" s="104"/>
      <c r="D148" s="98"/>
      <c r="E148" s="114" t="s">
        <v>3241</v>
      </c>
    </row>
    <row r="149" spans="2:5">
      <c r="B149" s="104"/>
      <c r="D149" s="98"/>
      <c r="E149" s="114" t="s">
        <v>3242</v>
      </c>
    </row>
    <row r="150" spans="2:5">
      <c r="B150" s="104"/>
      <c r="D150" s="98"/>
      <c r="E150" s="114" t="s">
        <v>3243</v>
      </c>
    </row>
    <row r="151" spans="2:5">
      <c r="B151" s="104"/>
      <c r="D151" s="98"/>
      <c r="E151" s="114" t="s">
        <v>3244</v>
      </c>
    </row>
    <row r="152" spans="2:5">
      <c r="B152" s="104"/>
      <c r="D152" s="98"/>
      <c r="E152" s="114" t="s">
        <v>3245</v>
      </c>
    </row>
    <row r="153" spans="2:5">
      <c r="B153" s="104"/>
      <c r="D153" s="98"/>
      <c r="E153" s="114" t="s">
        <v>3246</v>
      </c>
    </row>
    <row r="154" spans="2:5">
      <c r="B154" s="104"/>
      <c r="D154" s="98"/>
      <c r="E154" s="114" t="s">
        <v>3247</v>
      </c>
    </row>
    <row r="155" spans="2:5">
      <c r="B155" s="104"/>
      <c r="D155" s="98"/>
      <c r="E155" s="114" t="s">
        <v>3248</v>
      </c>
    </row>
    <row r="156" spans="2:5">
      <c r="B156" s="104"/>
      <c r="D156" s="98"/>
      <c r="E156" s="114" t="s">
        <v>3249</v>
      </c>
    </row>
    <row r="157" spans="2:5">
      <c r="B157" s="104"/>
      <c r="D157" s="98"/>
      <c r="E157" s="114" t="s">
        <v>3250</v>
      </c>
    </row>
    <row r="158" spans="2:5" ht="26.4">
      <c r="B158" s="104"/>
      <c r="D158" s="98"/>
      <c r="E158" s="114" t="s">
        <v>3251</v>
      </c>
    </row>
    <row r="159" spans="2:5">
      <c r="B159" s="104"/>
      <c r="D159" s="98"/>
      <c r="E159" s="114" t="s">
        <v>3252</v>
      </c>
    </row>
    <row r="160" spans="2:5">
      <c r="B160" s="104"/>
      <c r="D160" s="98"/>
      <c r="E160" s="114" t="s">
        <v>3253</v>
      </c>
    </row>
    <row r="161" spans="2:5">
      <c r="B161" s="104"/>
      <c r="D161" s="98"/>
      <c r="E161" s="114" t="s">
        <v>3254</v>
      </c>
    </row>
    <row r="162" spans="2:5">
      <c r="B162" s="104"/>
      <c r="D162" s="98"/>
      <c r="E162" s="114" t="s">
        <v>3255</v>
      </c>
    </row>
    <row r="163" spans="2:5">
      <c r="B163" s="104"/>
      <c r="D163" s="98"/>
      <c r="E163" s="114" t="s">
        <v>3256</v>
      </c>
    </row>
    <row r="164" spans="2:5">
      <c r="B164" s="104"/>
      <c r="D164" s="98"/>
      <c r="E164" s="114" t="s">
        <v>3257</v>
      </c>
    </row>
    <row r="165" spans="2:5">
      <c r="B165" s="104"/>
      <c r="D165" s="98"/>
      <c r="E165" s="114" t="s">
        <v>3258</v>
      </c>
    </row>
    <row r="166" spans="2:5">
      <c r="B166" s="104"/>
      <c r="D166" s="98"/>
      <c r="E166" s="114" t="s">
        <v>3259</v>
      </c>
    </row>
    <row r="167" spans="2:5">
      <c r="B167" s="104"/>
      <c r="D167" s="98"/>
      <c r="E167" s="114" t="s">
        <v>3260</v>
      </c>
    </row>
    <row r="168" spans="2:5">
      <c r="B168" s="104"/>
      <c r="D168" s="98"/>
      <c r="E168" s="114" t="s">
        <v>3261</v>
      </c>
    </row>
    <row r="169" spans="2:5">
      <c r="B169" s="104"/>
      <c r="D169" s="98"/>
      <c r="E169" s="114" t="s">
        <v>3262</v>
      </c>
    </row>
    <row r="170" spans="2:5">
      <c r="B170" s="104"/>
      <c r="D170" s="98"/>
      <c r="E170" s="114" t="s">
        <v>3263</v>
      </c>
    </row>
    <row r="171" spans="2:5">
      <c r="B171" s="104"/>
      <c r="D171" s="98"/>
      <c r="E171" s="114" t="s">
        <v>3264</v>
      </c>
    </row>
    <row r="172" spans="2:5">
      <c r="B172" s="104"/>
      <c r="D172" s="98"/>
      <c r="E172" s="114" t="s">
        <v>3265</v>
      </c>
    </row>
    <row r="173" spans="2:5">
      <c r="B173" s="104"/>
      <c r="D173" s="98"/>
      <c r="E173" s="114" t="s">
        <v>3266</v>
      </c>
    </row>
    <row r="174" spans="2:5">
      <c r="B174" s="104"/>
      <c r="D174" s="98"/>
      <c r="E174" s="114" t="s">
        <v>3267</v>
      </c>
    </row>
    <row r="175" spans="2:5">
      <c r="B175" s="104"/>
      <c r="D175" s="98"/>
      <c r="E175" s="114" t="s">
        <v>3268</v>
      </c>
    </row>
    <row r="176" spans="2:5">
      <c r="B176" s="104"/>
      <c r="D176" s="98"/>
      <c r="E176" s="114" t="s">
        <v>3269</v>
      </c>
    </row>
    <row r="177" spans="2:5">
      <c r="B177" s="104"/>
      <c r="D177" s="98"/>
      <c r="E177" s="114" t="s">
        <v>3270</v>
      </c>
    </row>
    <row r="178" spans="2:5">
      <c r="B178" s="104"/>
      <c r="D178" s="98"/>
      <c r="E178" s="114" t="s">
        <v>3271</v>
      </c>
    </row>
    <row r="179" spans="2:5">
      <c r="B179" s="104"/>
      <c r="D179" s="98"/>
      <c r="E179" s="114" t="s">
        <v>3272</v>
      </c>
    </row>
    <row r="180" spans="2:5">
      <c r="B180" s="104"/>
      <c r="D180" s="98"/>
      <c r="E180" s="114" t="s">
        <v>3273</v>
      </c>
    </row>
    <row r="181" spans="2:5">
      <c r="B181" s="104"/>
      <c r="D181" s="98"/>
      <c r="E181" s="114" t="s">
        <v>3274</v>
      </c>
    </row>
    <row r="182" spans="2:5">
      <c r="B182" s="104"/>
      <c r="D182" s="98"/>
      <c r="E182" s="114" t="s">
        <v>3275</v>
      </c>
    </row>
    <row r="183" spans="2:5">
      <c r="B183" s="104"/>
      <c r="D183" s="98"/>
      <c r="E183" s="114" t="s">
        <v>3276</v>
      </c>
    </row>
    <row r="184" spans="2:5">
      <c r="B184" s="104"/>
      <c r="D184" s="98"/>
      <c r="E184" s="114" t="s">
        <v>3135</v>
      </c>
    </row>
    <row r="185" spans="2:5">
      <c r="B185" s="104"/>
      <c r="D185" s="98"/>
      <c r="E185" s="114" t="s">
        <v>3277</v>
      </c>
    </row>
    <row r="186" spans="2:5">
      <c r="B186" s="104"/>
      <c r="D186" s="98"/>
      <c r="E186" s="114" t="s">
        <v>3278</v>
      </c>
    </row>
    <row r="187" spans="2:5">
      <c r="B187" s="104"/>
      <c r="D187" s="98"/>
      <c r="E187" s="114" t="s">
        <v>3279</v>
      </c>
    </row>
    <row r="188" spans="2:5">
      <c r="B188" s="104"/>
      <c r="D188" s="98"/>
      <c r="E188" s="114" t="s">
        <v>3280</v>
      </c>
    </row>
    <row r="189" spans="2:5">
      <c r="B189" s="104"/>
      <c r="D189" s="98"/>
      <c r="E189" s="114" t="s">
        <v>3281</v>
      </c>
    </row>
    <row r="190" spans="2:5">
      <c r="B190" s="104"/>
      <c r="D190" s="98"/>
      <c r="E190" s="114" t="s">
        <v>3282</v>
      </c>
    </row>
    <row r="191" spans="2:5">
      <c r="B191" s="104"/>
      <c r="D191" s="98"/>
      <c r="E191" s="114" t="s">
        <v>3283</v>
      </c>
    </row>
    <row r="192" spans="2:5">
      <c r="B192" s="104"/>
      <c r="D192" s="98"/>
      <c r="E192" s="114" t="s">
        <v>3284</v>
      </c>
    </row>
    <row r="193" spans="2:5">
      <c r="B193" s="104"/>
      <c r="D193" s="98"/>
      <c r="E193" s="114" t="s">
        <v>3285</v>
      </c>
    </row>
    <row r="194" spans="2:5">
      <c r="B194" s="104"/>
      <c r="D194" s="98"/>
      <c r="E194" s="114" t="s">
        <v>3286</v>
      </c>
    </row>
    <row r="195" spans="2:5">
      <c r="B195" s="104"/>
      <c r="D195" s="98"/>
      <c r="E195" s="114" t="s">
        <v>3287</v>
      </c>
    </row>
    <row r="196" spans="2:5">
      <c r="B196" s="104"/>
      <c r="D196" s="98"/>
      <c r="E196" s="114" t="s">
        <v>3288</v>
      </c>
    </row>
    <row r="197" spans="2:5">
      <c r="B197" s="104"/>
      <c r="D197" s="98"/>
      <c r="E197" s="114" t="s">
        <v>3289</v>
      </c>
    </row>
    <row r="198" spans="2:5">
      <c r="B198" s="104"/>
      <c r="D198" s="98"/>
      <c r="E198" s="114" t="s">
        <v>3290</v>
      </c>
    </row>
    <row r="199" spans="2:5">
      <c r="B199" s="104"/>
      <c r="D199" s="98"/>
      <c r="E199" s="114" t="s">
        <v>3291</v>
      </c>
    </row>
    <row r="200" spans="2:5">
      <c r="B200" s="104"/>
      <c r="D200" s="98"/>
      <c r="E200" s="114" t="s">
        <v>3292</v>
      </c>
    </row>
    <row r="201" spans="2:5">
      <c r="B201" s="104"/>
      <c r="D201" s="98"/>
      <c r="E201" s="114" t="s">
        <v>3293</v>
      </c>
    </row>
    <row r="202" spans="2:5">
      <c r="B202" s="104"/>
      <c r="D202" s="98"/>
      <c r="E202" s="114" t="s">
        <v>3294</v>
      </c>
    </row>
    <row r="203" spans="2:5">
      <c r="B203" s="104"/>
      <c r="D203" s="98"/>
      <c r="E203" s="114" t="s">
        <v>3295</v>
      </c>
    </row>
    <row r="204" spans="2:5">
      <c r="B204" s="104"/>
      <c r="D204" s="98"/>
      <c r="E204" s="114" t="s">
        <v>3296</v>
      </c>
    </row>
    <row r="205" spans="2:5">
      <c r="B205" s="104"/>
      <c r="D205" s="98"/>
      <c r="E205" s="114" t="s">
        <v>3297</v>
      </c>
    </row>
    <row r="206" spans="2:5">
      <c r="B206" s="104"/>
      <c r="D206" s="98"/>
      <c r="E206" s="114" t="s">
        <v>3298</v>
      </c>
    </row>
    <row r="207" spans="2:5">
      <c r="B207" s="104"/>
      <c r="D207" s="98"/>
      <c r="E207" s="114" t="s">
        <v>3299</v>
      </c>
    </row>
    <row r="208" spans="2:5">
      <c r="B208" s="104"/>
      <c r="D208" s="98"/>
      <c r="E208" s="114" t="s">
        <v>3300</v>
      </c>
    </row>
    <row r="209" spans="2:5">
      <c r="B209" s="104"/>
      <c r="D209" s="98"/>
      <c r="E209" s="114" t="s">
        <v>3301</v>
      </c>
    </row>
    <row r="210" spans="2:5">
      <c r="B210" s="104"/>
      <c r="D210" s="98"/>
      <c r="E210" s="114" t="s">
        <v>3302</v>
      </c>
    </row>
    <row r="211" spans="2:5">
      <c r="B211" s="104"/>
      <c r="D211" s="98"/>
      <c r="E211" s="114" t="s">
        <v>3303</v>
      </c>
    </row>
    <row r="212" spans="2:5">
      <c r="B212" s="104"/>
      <c r="D212" s="98"/>
      <c r="E212" s="114" t="s">
        <v>3304</v>
      </c>
    </row>
    <row r="213" spans="2:5">
      <c r="B213" s="104"/>
      <c r="D213" s="98"/>
      <c r="E213" s="114" t="s">
        <v>3305</v>
      </c>
    </row>
    <row r="214" spans="2:5">
      <c r="B214" s="104"/>
      <c r="D214" s="98"/>
      <c r="E214" s="114" t="s">
        <v>3306</v>
      </c>
    </row>
    <row r="215" spans="2:5">
      <c r="B215" s="104"/>
      <c r="D215" s="98"/>
      <c r="E215" s="114" t="s">
        <v>3307</v>
      </c>
    </row>
    <row r="216" spans="2:5">
      <c r="B216" s="104"/>
      <c r="D216" s="98"/>
      <c r="E216" s="114" t="s">
        <v>3308</v>
      </c>
    </row>
    <row r="217" spans="2:5">
      <c r="B217" s="104"/>
      <c r="D217" s="98"/>
      <c r="E217" s="114" t="s">
        <v>3309</v>
      </c>
    </row>
    <row r="218" spans="2:5">
      <c r="B218" s="104"/>
      <c r="D218" s="98"/>
      <c r="E218" s="114" t="s">
        <v>3310</v>
      </c>
    </row>
    <row r="219" spans="2:5">
      <c r="B219" s="104"/>
      <c r="D219" s="98"/>
      <c r="E219" s="114" t="s">
        <v>3311</v>
      </c>
    </row>
    <row r="220" spans="2:5">
      <c r="B220" s="104"/>
      <c r="D220" s="98"/>
      <c r="E220" s="114" t="s">
        <v>3312</v>
      </c>
    </row>
    <row r="221" spans="2:5">
      <c r="B221" s="104"/>
      <c r="D221" s="98"/>
      <c r="E221" s="114" t="s">
        <v>3313</v>
      </c>
    </row>
    <row r="222" spans="2:5">
      <c r="B222" s="104"/>
      <c r="D222" s="98"/>
      <c r="E222" s="114" t="s">
        <v>3314</v>
      </c>
    </row>
    <row r="223" spans="2:5">
      <c r="B223" s="104"/>
      <c r="D223" s="98"/>
      <c r="E223" s="114" t="s">
        <v>3315</v>
      </c>
    </row>
    <row r="224" spans="2:5">
      <c r="B224" s="104"/>
      <c r="D224" s="98"/>
      <c r="E224" s="114" t="s">
        <v>3316</v>
      </c>
    </row>
    <row r="225" spans="2:5">
      <c r="B225" s="104"/>
      <c r="D225" s="98"/>
      <c r="E225" s="114" t="s">
        <v>3317</v>
      </c>
    </row>
    <row r="226" spans="2:5">
      <c r="B226" s="104"/>
      <c r="D226" s="98"/>
      <c r="E226" s="114" t="s">
        <v>3318</v>
      </c>
    </row>
    <row r="227" spans="2:5">
      <c r="B227" s="104"/>
      <c r="D227" s="98"/>
      <c r="E227" s="114" t="s">
        <v>3319</v>
      </c>
    </row>
    <row r="228" spans="2:5">
      <c r="B228" s="104"/>
      <c r="D228" s="98"/>
      <c r="E228" s="114" t="s">
        <v>3320</v>
      </c>
    </row>
    <row r="229" spans="2:5">
      <c r="B229" s="104"/>
      <c r="D229" s="98"/>
      <c r="E229" s="114" t="s">
        <v>3321</v>
      </c>
    </row>
    <row r="230" spans="2:5">
      <c r="B230" s="104"/>
      <c r="D230" s="98"/>
      <c r="E230" s="114" t="s">
        <v>3322</v>
      </c>
    </row>
    <row r="231" spans="2:5">
      <c r="B231" s="104"/>
      <c r="D231" s="98"/>
      <c r="E231" s="114" t="s">
        <v>3323</v>
      </c>
    </row>
    <row r="232" spans="2:5">
      <c r="B232" s="104"/>
      <c r="D232" s="98"/>
      <c r="E232" s="114" t="s">
        <v>3324</v>
      </c>
    </row>
    <row r="233" spans="2:5">
      <c r="B233" s="104"/>
      <c r="D233" s="98"/>
      <c r="E233" s="114" t="s">
        <v>3325</v>
      </c>
    </row>
    <row r="234" spans="2:5">
      <c r="B234" s="104"/>
      <c r="D234" s="98"/>
      <c r="E234" s="114" t="s">
        <v>3326</v>
      </c>
    </row>
    <row r="235" spans="2:5">
      <c r="B235" s="104"/>
      <c r="D235" s="98"/>
      <c r="E235" s="114" t="s">
        <v>3327</v>
      </c>
    </row>
    <row r="236" spans="2:5">
      <c r="B236" s="104"/>
      <c r="D236" s="98"/>
      <c r="E236" s="114" t="s">
        <v>3328</v>
      </c>
    </row>
    <row r="237" spans="2:5">
      <c r="B237" s="104"/>
      <c r="D237" s="98"/>
      <c r="E237" s="114" t="s">
        <v>3329</v>
      </c>
    </row>
    <row r="238" spans="2:5">
      <c r="B238" s="104"/>
      <c r="D238" s="98"/>
      <c r="E238" s="114" t="s">
        <v>3330</v>
      </c>
    </row>
    <row r="239" spans="2:5">
      <c r="B239" s="104"/>
      <c r="D239" s="98"/>
      <c r="E239" s="114" t="s">
        <v>3331</v>
      </c>
    </row>
    <row r="240" spans="2:5">
      <c r="B240" s="104"/>
      <c r="D240" s="98"/>
      <c r="E240" s="114" t="s">
        <v>3332</v>
      </c>
    </row>
    <row r="241" spans="2:5">
      <c r="B241" s="104"/>
      <c r="D241" s="98"/>
      <c r="E241" s="114" t="s">
        <v>3333</v>
      </c>
    </row>
    <row r="242" spans="2:5">
      <c r="B242" s="104"/>
      <c r="D242" s="98"/>
      <c r="E242" s="114" t="s">
        <v>3334</v>
      </c>
    </row>
    <row r="243" spans="2:5">
      <c r="B243" s="104"/>
      <c r="D243" s="98"/>
      <c r="E243" s="114" t="s">
        <v>3335</v>
      </c>
    </row>
    <row r="244" spans="2:5">
      <c r="B244" s="104"/>
      <c r="D244" s="98"/>
      <c r="E244" s="114" t="s">
        <v>3336</v>
      </c>
    </row>
    <row r="245" spans="2:5">
      <c r="B245" s="104"/>
      <c r="D245" s="98"/>
      <c r="E245" s="114" t="s">
        <v>3337</v>
      </c>
    </row>
    <row r="246" spans="2:5">
      <c r="B246" s="104"/>
      <c r="D246" s="98"/>
      <c r="E246" s="114" t="s">
        <v>3338</v>
      </c>
    </row>
    <row r="247" spans="2:5">
      <c r="B247" s="104"/>
      <c r="D247" s="98"/>
      <c r="E247" s="114" t="s">
        <v>3339</v>
      </c>
    </row>
    <row r="248" spans="2:5">
      <c r="B248" s="104"/>
      <c r="D248" s="98"/>
      <c r="E248" s="114" t="s">
        <v>3340</v>
      </c>
    </row>
    <row r="249" spans="2:5">
      <c r="B249" s="104"/>
      <c r="D249" s="98"/>
      <c r="E249" s="114" t="s">
        <v>3341</v>
      </c>
    </row>
    <row r="250" spans="2:5">
      <c r="B250" s="104"/>
      <c r="D250" s="98"/>
      <c r="E250" s="114" t="s">
        <v>3342</v>
      </c>
    </row>
    <row r="251" spans="2:5">
      <c r="B251" s="104"/>
      <c r="D251" s="98"/>
      <c r="E251" s="114" t="s">
        <v>3343</v>
      </c>
    </row>
    <row r="252" spans="2:5">
      <c r="B252" s="104"/>
      <c r="D252" s="98"/>
      <c r="E252" s="114" t="s">
        <v>3344</v>
      </c>
    </row>
    <row r="253" spans="2:5">
      <c r="B253" s="104"/>
      <c r="D253" s="98"/>
      <c r="E253" s="114" t="s">
        <v>3345</v>
      </c>
    </row>
    <row r="254" spans="2:5">
      <c r="B254" s="104"/>
      <c r="D254" s="98"/>
      <c r="E254" s="114" t="s">
        <v>3346</v>
      </c>
    </row>
    <row r="255" spans="2:5">
      <c r="B255" s="104"/>
      <c r="D255" s="98"/>
      <c r="E255" s="114" t="s">
        <v>3347</v>
      </c>
    </row>
    <row r="256" spans="2:5">
      <c r="B256" s="104"/>
      <c r="D256" s="98"/>
      <c r="E256" s="114" t="s">
        <v>3348</v>
      </c>
    </row>
    <row r="257" spans="2:5">
      <c r="B257" s="104"/>
      <c r="D257" s="98"/>
      <c r="E257" s="114" t="s">
        <v>3349</v>
      </c>
    </row>
    <row r="258" spans="2:5">
      <c r="B258" s="104"/>
      <c r="D258" s="98"/>
      <c r="E258" s="114" t="s">
        <v>3350</v>
      </c>
    </row>
    <row r="259" spans="2:5">
      <c r="B259" s="104"/>
      <c r="D259" s="98"/>
      <c r="E259" s="114" t="s">
        <v>3351</v>
      </c>
    </row>
    <row r="260" spans="2:5">
      <c r="B260" s="104"/>
      <c r="D260" s="98"/>
      <c r="E260" s="114" t="s">
        <v>3352</v>
      </c>
    </row>
    <row r="261" spans="2:5">
      <c r="B261" s="104"/>
      <c r="D261" s="98"/>
      <c r="E261" s="114" t="s">
        <v>3353</v>
      </c>
    </row>
    <row r="262" spans="2:5">
      <c r="B262" s="104"/>
      <c r="D262" s="98"/>
      <c r="E262" s="114" t="s">
        <v>3354</v>
      </c>
    </row>
    <row r="263" spans="2:5">
      <c r="B263" s="104"/>
      <c r="D263" s="98"/>
      <c r="E263" s="114" t="s">
        <v>3355</v>
      </c>
    </row>
    <row r="264" spans="2:5">
      <c r="B264" s="104"/>
      <c r="D264" s="98"/>
      <c r="E264" s="114" t="s">
        <v>3356</v>
      </c>
    </row>
    <row r="265" spans="2:5">
      <c r="B265" s="104"/>
      <c r="D265" s="98"/>
      <c r="E265" s="114" t="s">
        <v>3357</v>
      </c>
    </row>
    <row r="266" spans="2:5">
      <c r="B266" s="104"/>
      <c r="D266" s="98"/>
      <c r="E266" s="114" t="s">
        <v>3358</v>
      </c>
    </row>
    <row r="267" spans="2:5">
      <c r="B267" s="104"/>
      <c r="D267" s="98"/>
      <c r="E267" s="114" t="s">
        <v>3359</v>
      </c>
    </row>
    <row r="268" spans="2:5">
      <c r="B268" s="104"/>
      <c r="D268" s="98"/>
      <c r="E268" s="114" t="s">
        <v>3360</v>
      </c>
    </row>
    <row r="269" spans="2:5">
      <c r="B269" s="104"/>
      <c r="D269" s="98"/>
      <c r="E269" s="114" t="s">
        <v>3361</v>
      </c>
    </row>
    <row r="270" spans="2:5">
      <c r="B270" s="104"/>
      <c r="D270" s="98"/>
      <c r="E270" s="114" t="s">
        <v>3362</v>
      </c>
    </row>
    <row r="271" spans="2:5">
      <c r="B271" s="104"/>
      <c r="D271" s="98"/>
      <c r="E271" s="114" t="s">
        <v>3363</v>
      </c>
    </row>
    <row r="272" spans="2:5">
      <c r="B272" s="104"/>
      <c r="D272" s="98"/>
      <c r="E272" s="114" t="s">
        <v>3364</v>
      </c>
    </row>
    <row r="273" spans="2:5">
      <c r="B273" s="104"/>
      <c r="D273" s="98"/>
      <c r="E273" s="114" t="s">
        <v>3365</v>
      </c>
    </row>
    <row r="274" spans="2:5">
      <c r="B274" s="104"/>
      <c r="D274" s="98"/>
      <c r="E274" s="114" t="s">
        <v>3366</v>
      </c>
    </row>
    <row r="275" spans="2:5">
      <c r="B275" s="104"/>
      <c r="D275" s="98"/>
      <c r="E275" s="114" t="s">
        <v>3367</v>
      </c>
    </row>
    <row r="276" spans="2:5">
      <c r="B276" s="104"/>
      <c r="D276" s="98"/>
      <c r="E276" s="114" t="s">
        <v>3368</v>
      </c>
    </row>
    <row r="277" spans="2:5">
      <c r="B277" s="104"/>
      <c r="D277" s="98"/>
      <c r="E277" s="114" t="s">
        <v>3369</v>
      </c>
    </row>
    <row r="278" spans="2:5">
      <c r="B278" s="104"/>
      <c r="D278" s="98"/>
      <c r="E278" s="114" t="s">
        <v>3370</v>
      </c>
    </row>
    <row r="279" spans="2:5">
      <c r="B279" s="104"/>
      <c r="D279" s="98"/>
      <c r="E279" s="114" t="s">
        <v>3371</v>
      </c>
    </row>
    <row r="280" spans="2:5">
      <c r="B280" s="104"/>
      <c r="D280" s="98"/>
      <c r="E280" s="114" t="s">
        <v>3372</v>
      </c>
    </row>
    <row r="281" spans="2:5">
      <c r="B281" s="104"/>
      <c r="D281" s="98"/>
      <c r="E281" s="114" t="s">
        <v>3373</v>
      </c>
    </row>
    <row r="282" spans="2:5">
      <c r="B282" s="104"/>
      <c r="D282" s="98"/>
      <c r="E282" s="114" t="s">
        <v>3374</v>
      </c>
    </row>
    <row r="283" spans="2:5">
      <c r="B283" s="104"/>
      <c r="D283" s="98"/>
      <c r="E283" s="114" t="s">
        <v>3375</v>
      </c>
    </row>
    <row r="284" spans="2:5">
      <c r="B284" s="104"/>
      <c r="D284" s="98"/>
      <c r="E284" s="114" t="s">
        <v>3376</v>
      </c>
    </row>
    <row r="285" spans="2:5">
      <c r="B285" s="104"/>
      <c r="D285" s="98"/>
      <c r="E285" s="114" t="s">
        <v>3377</v>
      </c>
    </row>
    <row r="286" spans="2:5">
      <c r="B286" s="104"/>
      <c r="D286" s="98"/>
      <c r="E286" s="114" t="s">
        <v>3378</v>
      </c>
    </row>
    <row r="287" spans="2:5">
      <c r="B287" s="104"/>
      <c r="D287" s="98"/>
      <c r="E287" s="114" t="s">
        <v>3379</v>
      </c>
    </row>
    <row r="288" spans="2:5">
      <c r="B288" s="104"/>
      <c r="D288" s="98"/>
      <c r="E288" s="114" t="s">
        <v>3380</v>
      </c>
    </row>
    <row r="289" spans="2:5">
      <c r="B289" s="104"/>
      <c r="D289" s="98"/>
      <c r="E289" s="114" t="s">
        <v>3381</v>
      </c>
    </row>
    <row r="290" spans="2:5">
      <c r="B290" s="104"/>
      <c r="D290" s="98"/>
      <c r="E290" s="114" t="s">
        <v>3382</v>
      </c>
    </row>
    <row r="291" spans="2:5">
      <c r="B291" s="104"/>
      <c r="D291" s="98"/>
      <c r="E291" s="114" t="s">
        <v>3383</v>
      </c>
    </row>
    <row r="292" spans="2:5">
      <c r="B292" s="104"/>
      <c r="D292" s="98"/>
      <c r="E292" s="114" t="s">
        <v>3384</v>
      </c>
    </row>
    <row r="293" spans="2:5">
      <c r="B293" s="104"/>
      <c r="D293" s="98"/>
      <c r="E293" s="114" t="s">
        <v>3385</v>
      </c>
    </row>
    <row r="294" spans="2:5">
      <c r="B294" s="104"/>
      <c r="D294" s="98"/>
      <c r="E294" s="114" t="s">
        <v>3386</v>
      </c>
    </row>
    <row r="295" spans="2:5">
      <c r="B295" s="104"/>
      <c r="D295" s="98"/>
      <c r="E295" s="114" t="s">
        <v>3387</v>
      </c>
    </row>
    <row r="296" spans="2:5">
      <c r="B296" s="104"/>
      <c r="D296" s="98"/>
      <c r="E296" s="114" t="s">
        <v>3388</v>
      </c>
    </row>
    <row r="297" spans="2:5">
      <c r="B297" s="104"/>
      <c r="D297" s="98"/>
      <c r="E297" s="114" t="s">
        <v>3389</v>
      </c>
    </row>
    <row r="298" spans="2:5">
      <c r="B298" s="104"/>
      <c r="D298" s="98"/>
      <c r="E298" s="114" t="s">
        <v>3390</v>
      </c>
    </row>
    <row r="299" spans="2:5">
      <c r="B299" s="104"/>
      <c r="D299" s="98"/>
      <c r="E299" s="114" t="s">
        <v>3391</v>
      </c>
    </row>
    <row r="300" spans="2:5">
      <c r="B300" s="104"/>
      <c r="D300" s="98"/>
      <c r="E300" s="114" t="s">
        <v>3392</v>
      </c>
    </row>
    <row r="301" spans="2:5">
      <c r="B301" s="104"/>
      <c r="D301" s="98"/>
      <c r="E301" s="114" t="s">
        <v>3393</v>
      </c>
    </row>
    <row r="302" spans="2:5">
      <c r="B302" s="104"/>
      <c r="D302" s="98"/>
      <c r="E302" s="114" t="s">
        <v>3394</v>
      </c>
    </row>
    <row r="303" spans="2:5" ht="26.4">
      <c r="B303" s="104"/>
      <c r="D303" s="98"/>
      <c r="E303" s="114" t="s">
        <v>3395</v>
      </c>
    </row>
    <row r="304" spans="2:5">
      <c r="B304" s="104"/>
      <c r="D304" s="98"/>
      <c r="E304" s="114" t="s">
        <v>3396</v>
      </c>
    </row>
    <row r="305" spans="2:5">
      <c r="B305" s="104"/>
      <c r="D305" s="98"/>
      <c r="E305" s="114" t="s">
        <v>3397</v>
      </c>
    </row>
    <row r="306" spans="2:5" ht="26.4">
      <c r="B306" s="104"/>
      <c r="D306" s="98"/>
      <c r="E306" s="114" t="s">
        <v>3398</v>
      </c>
    </row>
    <row r="307" spans="2:5" ht="26.4">
      <c r="B307" s="104"/>
      <c r="D307" s="98"/>
      <c r="E307" s="114" t="s">
        <v>3399</v>
      </c>
    </row>
    <row r="308" spans="2:5">
      <c r="B308" s="104"/>
      <c r="D308" s="98"/>
      <c r="E308" s="114" t="s">
        <v>3400</v>
      </c>
    </row>
    <row r="309" spans="2:5">
      <c r="B309" s="104"/>
      <c r="D309" s="98"/>
      <c r="E309" s="114" t="s">
        <v>3401</v>
      </c>
    </row>
    <row r="310" spans="2:5" ht="13.8" thickBot="1">
      <c r="B310" s="105"/>
      <c r="C310" s="106"/>
      <c r="D310" s="115"/>
      <c r="E310" s="116" t="s">
        <v>3402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2199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2200</v>
      </c>
      <c r="C315" s="103"/>
      <c r="D315" s="112"/>
      <c r="E315" s="113">
        <v>575</v>
      </c>
    </row>
    <row r="316" spans="2:5">
      <c r="B316" s="104"/>
      <c r="D316" s="98"/>
      <c r="E316" s="117" t="s">
        <v>3403</v>
      </c>
    </row>
    <row r="317" spans="2:5">
      <c r="B317" s="104"/>
      <c r="D317" s="98"/>
      <c r="E317" s="114" t="s">
        <v>3404</v>
      </c>
    </row>
    <row r="318" spans="2:5">
      <c r="B318" s="104"/>
      <c r="D318" s="98"/>
      <c r="E318" s="114" t="s">
        <v>3405</v>
      </c>
    </row>
    <row r="319" spans="2:5">
      <c r="B319" s="104"/>
      <c r="D319" s="98"/>
      <c r="E319" s="114" t="s">
        <v>2201</v>
      </c>
    </row>
    <row r="320" spans="2:5">
      <c r="B320" s="104"/>
      <c r="D320" s="98"/>
      <c r="E320" s="114" t="s">
        <v>2202</v>
      </c>
    </row>
    <row r="321" spans="2:5">
      <c r="B321" s="104"/>
      <c r="D321" s="98"/>
      <c r="E321" s="114" t="s">
        <v>2203</v>
      </c>
    </row>
    <row r="322" spans="2:5">
      <c r="B322" s="104"/>
      <c r="D322" s="98"/>
      <c r="E322" s="114" t="s">
        <v>2204</v>
      </c>
    </row>
    <row r="323" spans="2:5">
      <c r="B323" s="104"/>
      <c r="D323" s="98"/>
      <c r="E323" s="114" t="s">
        <v>2205</v>
      </c>
    </row>
    <row r="324" spans="2:5">
      <c r="B324" s="104"/>
      <c r="D324" s="98"/>
      <c r="E324" s="114" t="s">
        <v>2206</v>
      </c>
    </row>
    <row r="325" spans="2:5">
      <c r="B325" s="104"/>
      <c r="D325" s="98"/>
      <c r="E325" s="114" t="s">
        <v>2207</v>
      </c>
    </row>
    <row r="326" spans="2:5">
      <c r="B326" s="104"/>
      <c r="D326" s="98"/>
      <c r="E326" s="114" t="s">
        <v>2208</v>
      </c>
    </row>
    <row r="327" spans="2:5">
      <c r="B327" s="104"/>
      <c r="D327" s="98"/>
      <c r="E327" s="114" t="s">
        <v>2209</v>
      </c>
    </row>
    <row r="328" spans="2:5">
      <c r="B328" s="104"/>
      <c r="D328" s="98"/>
      <c r="E328" s="114" t="s">
        <v>2210</v>
      </c>
    </row>
    <row r="329" spans="2:5">
      <c r="B329" s="104"/>
      <c r="D329" s="98"/>
      <c r="E329" s="114" t="s">
        <v>2211</v>
      </c>
    </row>
    <row r="330" spans="2:5">
      <c r="B330" s="104"/>
      <c r="D330" s="98"/>
      <c r="E330" s="114" t="s">
        <v>2212</v>
      </c>
    </row>
    <row r="331" spans="2:5" ht="26.4">
      <c r="B331" s="104"/>
      <c r="D331" s="98"/>
      <c r="E331" s="114" t="s">
        <v>2213</v>
      </c>
    </row>
    <row r="332" spans="2:5">
      <c r="B332" s="104"/>
      <c r="D332" s="98"/>
      <c r="E332" s="114" t="s">
        <v>2214</v>
      </c>
    </row>
    <row r="333" spans="2:5">
      <c r="B333" s="104"/>
      <c r="D333" s="98"/>
      <c r="E333" s="114" t="s">
        <v>2215</v>
      </c>
    </row>
    <row r="334" spans="2:5" ht="26.4">
      <c r="B334" s="104"/>
      <c r="D334" s="98"/>
      <c r="E334" s="114" t="s">
        <v>2216</v>
      </c>
    </row>
    <row r="335" spans="2:5" ht="26.4">
      <c r="B335" s="104"/>
      <c r="D335" s="98"/>
      <c r="E335" s="114" t="s">
        <v>2217</v>
      </c>
    </row>
    <row r="336" spans="2:5" ht="26.4">
      <c r="B336" s="104"/>
      <c r="D336" s="98"/>
      <c r="E336" s="114" t="s">
        <v>2218</v>
      </c>
    </row>
    <row r="337" spans="2:5" ht="26.4">
      <c r="B337" s="104"/>
      <c r="D337" s="98"/>
      <c r="E337" s="114" t="s">
        <v>2219</v>
      </c>
    </row>
    <row r="338" spans="2:5" ht="26.4">
      <c r="B338" s="104"/>
      <c r="D338" s="98"/>
      <c r="E338" s="114" t="s">
        <v>2220</v>
      </c>
    </row>
    <row r="339" spans="2:5" ht="26.4">
      <c r="B339" s="104"/>
      <c r="D339" s="98"/>
      <c r="E339" s="114" t="s">
        <v>2221</v>
      </c>
    </row>
    <row r="340" spans="2:5" ht="26.4">
      <c r="B340" s="104"/>
      <c r="D340" s="98"/>
      <c r="E340" s="114" t="s">
        <v>2222</v>
      </c>
    </row>
    <row r="341" spans="2:5">
      <c r="B341" s="104"/>
      <c r="D341" s="98"/>
      <c r="E341" s="114" t="s">
        <v>2223</v>
      </c>
    </row>
    <row r="342" spans="2:5" ht="26.4">
      <c r="B342" s="104"/>
      <c r="D342" s="98"/>
      <c r="E342" s="114" t="s">
        <v>2224</v>
      </c>
    </row>
    <row r="343" spans="2:5" ht="26.4">
      <c r="B343" s="104"/>
      <c r="D343" s="98"/>
      <c r="E343" s="114" t="s">
        <v>2225</v>
      </c>
    </row>
    <row r="344" spans="2:5">
      <c r="B344" s="104"/>
      <c r="D344" s="98"/>
      <c r="E344" s="114" t="s">
        <v>2226</v>
      </c>
    </row>
    <row r="345" spans="2:5">
      <c r="B345" s="104"/>
      <c r="D345" s="98"/>
      <c r="E345" s="114" t="s">
        <v>2227</v>
      </c>
    </row>
    <row r="346" spans="2:5" ht="26.4">
      <c r="B346" s="104"/>
      <c r="D346" s="98"/>
      <c r="E346" s="114" t="s">
        <v>2228</v>
      </c>
    </row>
    <row r="347" spans="2:5">
      <c r="B347" s="104"/>
      <c r="D347" s="98"/>
      <c r="E347" s="114" t="s">
        <v>2229</v>
      </c>
    </row>
    <row r="348" spans="2:5" ht="26.4">
      <c r="B348" s="104"/>
      <c r="D348" s="98"/>
      <c r="E348" s="114" t="s">
        <v>2230</v>
      </c>
    </row>
    <row r="349" spans="2:5">
      <c r="B349" s="104"/>
      <c r="D349" s="98"/>
      <c r="E349" s="114" t="s">
        <v>2231</v>
      </c>
    </row>
    <row r="350" spans="2:5">
      <c r="B350" s="104"/>
      <c r="D350" s="98"/>
      <c r="E350" s="114" t="s">
        <v>2232</v>
      </c>
    </row>
    <row r="351" spans="2:5">
      <c r="B351" s="104"/>
      <c r="D351" s="98"/>
      <c r="E351" s="114" t="s">
        <v>2233</v>
      </c>
    </row>
    <row r="352" spans="2:5" ht="26.4">
      <c r="B352" s="104"/>
      <c r="D352" s="98"/>
      <c r="E352" s="114" t="s">
        <v>2234</v>
      </c>
    </row>
    <row r="353" spans="2:5">
      <c r="B353" s="104"/>
      <c r="D353" s="98"/>
      <c r="E353" s="114" t="s">
        <v>2235</v>
      </c>
    </row>
    <row r="354" spans="2:5">
      <c r="B354" s="104"/>
      <c r="D354" s="98"/>
      <c r="E354" s="114" t="s">
        <v>2236</v>
      </c>
    </row>
    <row r="355" spans="2:5">
      <c r="B355" s="104"/>
      <c r="D355" s="98"/>
      <c r="E355" s="114" t="s">
        <v>2237</v>
      </c>
    </row>
    <row r="356" spans="2:5" ht="13.8" thickBot="1">
      <c r="B356" s="105"/>
      <c r="C356" s="106"/>
      <c r="D356" s="115"/>
      <c r="E356" s="116" t="s">
        <v>3406</v>
      </c>
    </row>
    <row r="357" spans="2:5" ht="13.8" thickBot="1">
      <c r="D357" s="98"/>
      <c r="E357" s="98"/>
    </row>
    <row r="358" spans="2:5" ht="27" thickBot="1">
      <c r="B358" s="108" t="s">
        <v>2239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V2003"/>
  <sheetViews>
    <sheetView tabSelected="1" zoomScale="110" zoomScaleNormal="110" workbookViewId="0">
      <pane xSplit="1" ySplit="1" topLeftCell="B1529" activePane="bottomRight" state="frozen"/>
      <selection activeCell="B412" sqref="B412"/>
      <selection pane="topRight" activeCell="B412" sqref="B412"/>
      <selection pane="bottomLeft" activeCell="B412" sqref="B412"/>
      <selection pane="bottomRight" activeCell="J866" sqref="J866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49" customWidth="1"/>
    <col min="9" max="9" width="18.77734375" style="259" customWidth="1"/>
    <col min="10" max="10" width="11" style="259" customWidth="1"/>
    <col min="11" max="11" width="23" style="259" customWidth="1"/>
    <col min="12" max="12" width="10.109375" style="334" hidden="1" customWidth="1"/>
    <col min="13" max="13" width="11.33203125" style="337" customWidth="1"/>
    <col min="14" max="14" width="11.77734375" style="338" customWidth="1"/>
    <col min="15" max="15" width="4.6640625" style="353" customWidth="1"/>
    <col min="16" max="16" width="11.77734375" style="354" hidden="1" customWidth="1"/>
    <col min="17" max="17" width="8.44140625" style="355" customWidth="1"/>
    <col min="18" max="18" width="8.109375" style="355" customWidth="1"/>
    <col min="19" max="19" width="11.109375" style="340" customWidth="1"/>
    <col min="20" max="20" width="9.109375" style="340" bestFit="1" customWidth="1"/>
    <col min="21" max="21" width="6.77734375" style="341" customWidth="1"/>
    <col min="22" max="22" width="8.33203125" style="635" bestFit="1" customWidth="1"/>
    <col min="23" max="23" width="10.6640625" style="635" customWidth="1"/>
    <col min="24" max="24" width="17.109375" style="290" hidden="1" customWidth="1"/>
    <col min="25" max="25" width="11.6640625" style="361" customWidth="1"/>
    <col min="26" max="26" width="7.77734375" style="612" customWidth="1"/>
    <col min="27" max="27" width="6.44140625" style="670" customWidth="1"/>
    <col min="28" max="28" width="5.77734375" style="356" customWidth="1"/>
    <col min="29" max="32" width="4.33203125" style="290" customWidth="1"/>
    <col min="33" max="33" width="5.33203125" style="612" customWidth="1"/>
    <col min="34" max="34" width="6.44140625" style="612" customWidth="1"/>
    <col min="35" max="35" width="5" style="618" bestFit="1" customWidth="1"/>
    <col min="36" max="36" width="7" style="618" customWidth="1"/>
    <col min="37" max="37" width="15.33203125" style="340" customWidth="1"/>
    <col min="38" max="39" width="8.33203125" style="618" customWidth="1"/>
    <col min="40" max="40" width="24.6640625" style="290" bestFit="1" customWidth="1"/>
    <col min="41" max="41" width="14.44140625" style="290" customWidth="1"/>
    <col min="42" max="49" width="9.33203125" style="340"/>
    <col min="50" max="51" width="9.44140625" style="340" bestFit="1" customWidth="1"/>
    <col min="52" max="53" width="10.6640625" style="340" bestFit="1" customWidth="1"/>
    <col min="54" max="54" width="9.44140625" style="340" bestFit="1" customWidth="1"/>
    <col min="55" max="55" width="10.6640625" style="340" bestFit="1" customWidth="1"/>
    <col min="56" max="57" width="9.6640625" style="340" bestFit="1" customWidth="1"/>
    <col min="58" max="58" width="10.6640625" style="340" bestFit="1" customWidth="1"/>
    <col min="59" max="59" width="9.44140625" style="340" bestFit="1" customWidth="1"/>
    <col min="60" max="60" width="9.33203125" style="340"/>
    <col min="61" max="62" width="9.44140625" style="340" bestFit="1" customWidth="1"/>
    <col min="63" max="63" width="9.33203125" style="340"/>
    <col min="64" max="65" width="9.44140625" style="340" bestFit="1" customWidth="1"/>
    <col min="66" max="66" width="10.6640625" style="340" bestFit="1" customWidth="1"/>
    <col min="67" max="67" width="9.44140625" style="340" bestFit="1" customWidth="1"/>
    <col min="68" max="76" width="9.6640625" style="340" bestFit="1" customWidth="1"/>
    <col min="77" max="77" width="10.33203125" style="340" bestFit="1" customWidth="1"/>
    <col min="78" max="78" width="10.6640625" style="340" bestFit="1" customWidth="1"/>
    <col min="79" max="79" width="9.6640625" style="340" bestFit="1" customWidth="1"/>
    <col min="80" max="80" width="9.44140625" style="340" bestFit="1" customWidth="1"/>
    <col min="81" max="125" width="8.77734375" style="340"/>
    <col min="126" max="16384" width="8.77734375" style="315"/>
  </cols>
  <sheetData>
    <row r="1" spans="1:125" s="599" customFormat="1" ht="24.6" customHeight="1">
      <c r="A1" s="500" t="s">
        <v>9694</v>
      </c>
      <c r="B1" s="620" t="s">
        <v>8454</v>
      </c>
      <c r="C1" s="500" t="s">
        <v>8431</v>
      </c>
      <c r="D1" s="603" t="s">
        <v>8430</v>
      </c>
      <c r="E1" s="500" t="s">
        <v>8445</v>
      </c>
      <c r="F1" s="603" t="s">
        <v>9936</v>
      </c>
      <c r="G1" s="597" t="s">
        <v>9814</v>
      </c>
      <c r="H1" s="604" t="s">
        <v>8455</v>
      </c>
      <c r="I1" s="500" t="s">
        <v>9671</v>
      </c>
      <c r="J1" s="603" t="s">
        <v>9672</v>
      </c>
      <c r="K1" s="500" t="s">
        <v>7831</v>
      </c>
      <c r="L1" s="590" t="s">
        <v>8446</v>
      </c>
      <c r="M1" s="591" t="s">
        <v>1077</v>
      </c>
      <c r="N1" s="592" t="s">
        <v>8457</v>
      </c>
      <c r="O1" s="500" t="s">
        <v>4579</v>
      </c>
      <c r="P1" s="593" t="s">
        <v>1470</v>
      </c>
      <c r="Q1" s="594" t="s">
        <v>8458</v>
      </c>
      <c r="R1" s="594" t="s">
        <v>8435</v>
      </c>
      <c r="S1" s="594" t="s">
        <v>8436</v>
      </c>
      <c r="T1" s="594" t="s">
        <v>8459</v>
      </c>
      <c r="U1" s="594" t="s">
        <v>8437</v>
      </c>
      <c r="V1" s="590" t="s">
        <v>9711</v>
      </c>
      <c r="W1" s="590" t="s">
        <v>8460</v>
      </c>
      <c r="X1" s="596" t="s">
        <v>8461</v>
      </c>
      <c r="Y1" s="595" t="s">
        <v>8439</v>
      </c>
      <c r="Z1" s="596" t="s">
        <v>8463</v>
      </c>
      <c r="AA1" s="654" t="s">
        <v>9674</v>
      </c>
      <c r="AB1" s="601" t="s">
        <v>8440</v>
      </c>
      <c r="AC1" s="596" t="s">
        <v>8441</v>
      </c>
      <c r="AD1" s="602" t="s">
        <v>8443</v>
      </c>
      <c r="AE1" s="596" t="s">
        <v>8442</v>
      </c>
      <c r="AF1" s="602" t="s">
        <v>8444</v>
      </c>
      <c r="AG1" s="596" t="s">
        <v>1271</v>
      </c>
      <c r="AH1" s="596" t="s">
        <v>1055</v>
      </c>
      <c r="AI1" s="596" t="s">
        <v>191</v>
      </c>
      <c r="AJ1" s="596" t="s">
        <v>8447</v>
      </c>
      <c r="AK1" s="602" t="s">
        <v>8464</v>
      </c>
      <c r="AL1" s="602" t="s">
        <v>8435</v>
      </c>
      <c r="AM1" s="602" t="s">
        <v>4579</v>
      </c>
      <c r="AN1" s="596" t="s">
        <v>9143</v>
      </c>
      <c r="AO1" s="598"/>
    </row>
    <row r="2" spans="1:125" s="317" customFormat="1" ht="12.75" customHeight="1">
      <c r="A2" s="242">
        <v>1</v>
      </c>
      <c r="B2" s="242" t="s">
        <v>731</v>
      </c>
      <c r="C2" s="121" t="s">
        <v>2301</v>
      </c>
      <c r="D2" s="243"/>
      <c r="E2" s="121" t="s">
        <v>5291</v>
      </c>
      <c r="F2" s="243"/>
      <c r="G2" s="244" t="s">
        <v>5950</v>
      </c>
      <c r="H2" s="638"/>
      <c r="I2" s="243" t="s">
        <v>1911</v>
      </c>
      <c r="J2" s="243"/>
      <c r="K2" s="243" t="s">
        <v>5951</v>
      </c>
      <c r="L2" s="245" t="s">
        <v>5952</v>
      </c>
      <c r="M2" s="247">
        <v>44013</v>
      </c>
      <c r="N2" s="123">
        <v>44741</v>
      </c>
      <c r="O2" s="249" t="s">
        <v>722</v>
      </c>
      <c r="P2" s="267">
        <f>N2</f>
        <v>44741</v>
      </c>
      <c r="Q2" s="236">
        <v>20501</v>
      </c>
      <c r="R2" s="236">
        <v>2020</v>
      </c>
      <c r="S2" s="237">
        <v>44011</v>
      </c>
      <c r="T2" s="253" t="s">
        <v>3715</v>
      </c>
      <c r="U2" s="279" t="s">
        <v>1279</v>
      </c>
      <c r="V2" s="421" t="s">
        <v>363</v>
      </c>
      <c r="W2" s="421" t="s">
        <v>363</v>
      </c>
      <c r="X2" s="253" t="s">
        <v>5953</v>
      </c>
      <c r="Y2" s="271">
        <f>N2</f>
        <v>44741</v>
      </c>
      <c r="Z2" s="322" t="s">
        <v>1550</v>
      </c>
      <c r="AA2" s="255">
        <v>4.5</v>
      </c>
      <c r="AB2" s="256"/>
      <c r="AC2" s="253">
        <v>90</v>
      </c>
      <c r="AD2" s="253"/>
      <c r="AE2" s="253">
        <v>115</v>
      </c>
      <c r="AF2" s="253"/>
      <c r="AG2" s="322">
        <v>22</v>
      </c>
      <c r="AH2" s="322">
        <v>36</v>
      </c>
      <c r="AI2" s="322">
        <v>54</v>
      </c>
      <c r="AJ2" s="322">
        <v>1</v>
      </c>
      <c r="AK2" s="253"/>
      <c r="AL2" s="322"/>
      <c r="AM2" s="322"/>
      <c r="AN2" s="253"/>
      <c r="AO2" s="408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</row>
    <row r="3" spans="1:125" s="317" customFormat="1" ht="12.75" customHeight="1">
      <c r="A3" s="242">
        <v>2</v>
      </c>
      <c r="B3" s="242" t="s">
        <v>731</v>
      </c>
      <c r="C3" s="242" t="s">
        <v>4758</v>
      </c>
      <c r="D3" s="243"/>
      <c r="E3" s="121" t="s">
        <v>4762</v>
      </c>
      <c r="F3" s="243"/>
      <c r="G3" s="244" t="s">
        <v>4759</v>
      </c>
      <c r="H3" s="638"/>
      <c r="I3" s="243" t="s">
        <v>2145</v>
      </c>
      <c r="J3" s="243"/>
      <c r="K3" s="242" t="s">
        <v>4760</v>
      </c>
      <c r="L3" s="245" t="s">
        <v>4761</v>
      </c>
      <c r="M3" s="247">
        <v>43527</v>
      </c>
      <c r="N3" s="123">
        <v>44988</v>
      </c>
      <c r="O3" s="249" t="s">
        <v>722</v>
      </c>
      <c r="P3" s="267">
        <f>N3</f>
        <v>44988</v>
      </c>
      <c r="Q3" s="236">
        <v>19059</v>
      </c>
      <c r="R3" s="236">
        <v>2019</v>
      </c>
      <c r="S3" s="237">
        <v>44258</v>
      </c>
      <c r="T3" s="253" t="s">
        <v>29</v>
      </c>
      <c r="U3" s="253" t="s">
        <v>722</v>
      </c>
      <c r="V3" s="421" t="s">
        <v>1538</v>
      </c>
      <c r="W3" s="421" t="s">
        <v>1538</v>
      </c>
      <c r="X3" s="253" t="s">
        <v>4767</v>
      </c>
      <c r="Y3" s="271">
        <f>N3</f>
        <v>44988</v>
      </c>
      <c r="Z3" s="322" t="s">
        <v>364</v>
      </c>
      <c r="AA3" s="255">
        <v>3.05</v>
      </c>
      <c r="AB3" s="256"/>
      <c r="AC3" s="253">
        <v>85</v>
      </c>
      <c r="AD3" s="253"/>
      <c r="AE3" s="253">
        <v>108</v>
      </c>
      <c r="AF3" s="253"/>
      <c r="AG3" s="322" t="s">
        <v>724</v>
      </c>
      <c r="AH3" s="322" t="s">
        <v>724</v>
      </c>
      <c r="AI3" s="322" t="s">
        <v>724</v>
      </c>
      <c r="AJ3" s="322">
        <v>1</v>
      </c>
      <c r="AK3" s="253"/>
      <c r="AL3" s="322"/>
      <c r="AM3" s="322"/>
      <c r="AN3" s="253"/>
      <c r="AO3" s="408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</row>
    <row r="4" spans="1:125" s="317" customFormat="1" ht="12.75" customHeight="1">
      <c r="A4" s="242">
        <v>3</v>
      </c>
      <c r="B4" s="242" t="s">
        <v>731</v>
      </c>
      <c r="C4" s="243" t="s">
        <v>5903</v>
      </c>
      <c r="D4" s="243"/>
      <c r="E4" s="121" t="s">
        <v>5634</v>
      </c>
      <c r="F4" s="243"/>
      <c r="G4" s="244" t="s">
        <v>7945</v>
      </c>
      <c r="H4" s="638"/>
      <c r="I4" s="243" t="s">
        <v>5905</v>
      </c>
      <c r="J4" s="243"/>
      <c r="K4" s="121" t="s">
        <v>6266</v>
      </c>
      <c r="L4" s="245" t="s">
        <v>1523</v>
      </c>
      <c r="M4" s="247">
        <v>44652</v>
      </c>
      <c r="N4" s="123">
        <v>45379</v>
      </c>
      <c r="O4" s="249" t="s">
        <v>722</v>
      </c>
      <c r="P4" s="269">
        <f>N4</f>
        <v>45379</v>
      </c>
      <c r="Q4" s="236">
        <v>22263</v>
      </c>
      <c r="R4" s="236">
        <v>2021</v>
      </c>
      <c r="S4" s="237">
        <v>44648</v>
      </c>
      <c r="T4" s="253" t="s">
        <v>3715</v>
      </c>
      <c r="U4" s="253" t="s">
        <v>1279</v>
      </c>
      <c r="V4" s="421" t="s">
        <v>363</v>
      </c>
      <c r="W4" s="421" t="s">
        <v>363</v>
      </c>
      <c r="X4" s="253" t="s">
        <v>6267</v>
      </c>
      <c r="Y4" s="271">
        <f>N4</f>
        <v>45379</v>
      </c>
      <c r="Z4" s="322" t="s">
        <v>1550</v>
      </c>
      <c r="AA4" s="255">
        <v>4.55</v>
      </c>
      <c r="AB4" s="256"/>
      <c r="AC4" s="253">
        <v>90</v>
      </c>
      <c r="AD4" s="253"/>
      <c r="AE4" s="253">
        <v>115</v>
      </c>
      <c r="AF4" s="253"/>
      <c r="AG4" s="322">
        <v>25</v>
      </c>
      <c r="AH4" s="322">
        <v>38</v>
      </c>
      <c r="AI4" s="322">
        <v>54</v>
      </c>
      <c r="AJ4" s="322">
        <v>1</v>
      </c>
      <c r="AK4" s="253"/>
      <c r="AL4" s="322"/>
      <c r="AM4" s="322"/>
      <c r="AN4" s="253"/>
      <c r="AO4" s="412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</row>
    <row r="5" spans="1:125" s="374" customFormat="1" ht="12.75" customHeight="1">
      <c r="A5" s="362">
        <v>4</v>
      </c>
      <c r="B5" s="388" t="s">
        <v>731</v>
      </c>
      <c r="C5" s="1004" t="s">
        <v>7899</v>
      </c>
      <c r="E5" s="374" t="s">
        <v>5390</v>
      </c>
      <c r="G5" s="501" t="s">
        <v>10433</v>
      </c>
      <c r="H5" s="650"/>
      <c r="I5" s="374" t="s">
        <v>317</v>
      </c>
      <c r="K5" s="374" t="s">
        <v>4250</v>
      </c>
      <c r="L5" s="623" t="s">
        <v>4251</v>
      </c>
      <c r="M5" s="499">
        <v>45307</v>
      </c>
      <c r="N5" s="384">
        <v>46021</v>
      </c>
      <c r="O5" s="501" t="s">
        <v>722</v>
      </c>
      <c r="P5" s="499">
        <f>N5</f>
        <v>46021</v>
      </c>
      <c r="Q5" s="374">
        <v>24020</v>
      </c>
      <c r="R5" s="374">
        <v>2021</v>
      </c>
      <c r="S5" s="388">
        <v>45290</v>
      </c>
      <c r="T5" s="374" t="s">
        <v>5544</v>
      </c>
      <c r="U5" s="374" t="s">
        <v>1279</v>
      </c>
      <c r="V5" s="502">
        <v>40</v>
      </c>
      <c r="W5" s="502">
        <v>40</v>
      </c>
      <c r="X5" s="374" t="s">
        <v>4252</v>
      </c>
      <c r="Y5" s="388">
        <f>P5</f>
        <v>46021</v>
      </c>
      <c r="Z5" s="1005" t="s">
        <v>1028</v>
      </c>
      <c r="AA5" s="662">
        <v>3.9</v>
      </c>
      <c r="AC5" s="374">
        <v>75</v>
      </c>
      <c r="AE5" s="374">
        <v>95</v>
      </c>
      <c r="AG5" s="501" t="s">
        <v>724</v>
      </c>
      <c r="AH5" s="501" t="s">
        <v>724</v>
      </c>
      <c r="AI5" s="501" t="s">
        <v>724</v>
      </c>
      <c r="AJ5" s="501">
        <v>1</v>
      </c>
      <c r="AL5" s="501"/>
      <c r="AM5" s="501"/>
      <c r="AO5" s="414"/>
    </row>
    <row r="6" spans="1:125" s="378" customFormat="1" ht="12.75" customHeight="1">
      <c r="A6" s="362">
        <v>5</v>
      </c>
      <c r="B6" s="363" t="s">
        <v>731</v>
      </c>
      <c r="C6" s="363" t="s">
        <v>2301</v>
      </c>
      <c r="D6" s="363"/>
      <c r="E6" s="363" t="s">
        <v>817</v>
      </c>
      <c r="F6" s="363"/>
      <c r="G6" s="365" t="s">
        <v>7560</v>
      </c>
      <c r="H6" s="640"/>
      <c r="I6" s="364" t="s">
        <v>1911</v>
      </c>
      <c r="J6" s="363"/>
      <c r="K6" s="363" t="s">
        <v>5864</v>
      </c>
      <c r="L6" s="366" t="s">
        <v>5865</v>
      </c>
      <c r="M6" s="368">
        <v>42559</v>
      </c>
      <c r="N6" s="369">
        <v>45266</v>
      </c>
      <c r="O6" s="385" t="s">
        <v>722</v>
      </c>
      <c r="P6" s="386">
        <f t="shared" ref="P6" si="0">N6</f>
        <v>45266</v>
      </c>
      <c r="Q6" s="387">
        <v>21630</v>
      </c>
      <c r="R6" s="387">
        <v>2014</v>
      </c>
      <c r="S6" s="373">
        <f t="shared" ref="S6" si="1">SUM(N6-365)</f>
        <v>44901</v>
      </c>
      <c r="T6" s="363" t="s">
        <v>3715</v>
      </c>
      <c r="U6" s="363" t="s">
        <v>1217</v>
      </c>
      <c r="V6" s="626" t="s">
        <v>3904</v>
      </c>
      <c r="W6" s="626" t="s">
        <v>414</v>
      </c>
      <c r="X6" s="363" t="s">
        <v>5868</v>
      </c>
      <c r="Y6" s="375">
        <f t="shared" ref="Y6" si="2">N6</f>
        <v>45266</v>
      </c>
      <c r="Z6" s="370" t="s">
        <v>1550</v>
      </c>
      <c r="AA6" s="657">
        <v>4.5</v>
      </c>
      <c r="AB6" s="376"/>
      <c r="AC6" s="363">
        <v>90</v>
      </c>
      <c r="AD6" s="363"/>
      <c r="AE6" s="363">
        <v>115</v>
      </c>
      <c r="AF6" s="363"/>
      <c r="AG6" s="370">
        <v>22</v>
      </c>
      <c r="AH6" s="370">
        <v>36</v>
      </c>
      <c r="AI6" s="370">
        <v>54</v>
      </c>
      <c r="AJ6" s="370">
        <v>1</v>
      </c>
      <c r="AK6" s="363"/>
      <c r="AL6" s="370"/>
      <c r="AM6" s="370"/>
      <c r="AN6" s="363"/>
      <c r="AO6" s="417"/>
      <c r="AP6" s="390"/>
      <c r="AQ6" s="390"/>
      <c r="AR6" s="390"/>
      <c r="AS6" s="390"/>
      <c r="AT6" s="390"/>
      <c r="AU6" s="390"/>
      <c r="AV6" s="390"/>
      <c r="AW6" s="390"/>
      <c r="AX6" s="390"/>
      <c r="AY6" s="390"/>
      <c r="AZ6" s="390"/>
      <c r="BA6" s="390"/>
      <c r="BB6" s="390"/>
      <c r="BC6" s="390"/>
      <c r="BD6" s="390"/>
      <c r="BE6" s="390"/>
      <c r="BF6" s="390"/>
      <c r="BG6" s="390"/>
      <c r="BH6" s="390"/>
      <c r="BI6" s="390"/>
      <c r="BJ6" s="390"/>
      <c r="BK6" s="390"/>
      <c r="BL6" s="390"/>
      <c r="BM6" s="390"/>
      <c r="BN6" s="390"/>
      <c r="BO6" s="390"/>
      <c r="BP6" s="390"/>
      <c r="BQ6" s="390"/>
      <c r="BR6" s="390"/>
      <c r="BS6" s="390"/>
      <c r="BT6" s="390"/>
      <c r="BU6" s="390"/>
      <c r="BV6" s="390"/>
      <c r="BW6" s="390"/>
      <c r="BX6" s="390"/>
      <c r="BY6" s="390"/>
      <c r="BZ6" s="390"/>
      <c r="CA6" s="390"/>
      <c r="CB6" s="390"/>
      <c r="CC6" s="390"/>
      <c r="CD6" s="390"/>
      <c r="CE6" s="390"/>
      <c r="CF6" s="390"/>
      <c r="CG6" s="390"/>
      <c r="CH6" s="390"/>
      <c r="CI6" s="390"/>
      <c r="CJ6" s="390"/>
      <c r="CK6" s="390"/>
      <c r="CL6" s="390"/>
      <c r="CM6" s="390"/>
      <c r="CN6" s="390"/>
    </row>
    <row r="7" spans="1:125" ht="12.75" customHeight="1">
      <c r="A7" s="242">
        <v>6</v>
      </c>
      <c r="B7" s="242" t="s">
        <v>731</v>
      </c>
      <c r="C7" s="243" t="s">
        <v>663</v>
      </c>
      <c r="D7" s="243"/>
      <c r="E7" s="121" t="s">
        <v>5635</v>
      </c>
      <c r="F7" s="243"/>
      <c r="G7" s="244" t="s">
        <v>1099</v>
      </c>
      <c r="H7" s="638"/>
      <c r="I7" s="243" t="s">
        <v>1911</v>
      </c>
      <c r="J7" s="243"/>
      <c r="K7" s="243" t="s">
        <v>2407</v>
      </c>
      <c r="L7" s="245" t="s">
        <v>1100</v>
      </c>
      <c r="M7" s="247">
        <v>39899</v>
      </c>
      <c r="N7" s="248">
        <v>45571</v>
      </c>
      <c r="O7" s="249" t="s">
        <v>722</v>
      </c>
      <c r="P7" s="266">
        <f t="shared" ref="P7:P14" si="3">N7</f>
        <v>45571</v>
      </c>
      <c r="Q7" s="250">
        <v>16092</v>
      </c>
      <c r="R7" s="250">
        <v>2008</v>
      </c>
      <c r="S7" s="251">
        <v>45205</v>
      </c>
      <c r="T7" s="253" t="s">
        <v>3715</v>
      </c>
      <c r="U7" s="253" t="s">
        <v>722</v>
      </c>
      <c r="V7" s="421" t="s">
        <v>656</v>
      </c>
      <c r="W7" s="421" t="s">
        <v>10232</v>
      </c>
      <c r="X7" s="252" t="s">
        <v>2408</v>
      </c>
      <c r="Y7" s="284">
        <f t="shared" ref="Y7:Y13" si="4">N7</f>
        <v>45571</v>
      </c>
      <c r="Z7" s="605" t="s">
        <v>1144</v>
      </c>
      <c r="AA7" s="656">
        <v>6.4</v>
      </c>
      <c r="AB7" s="273"/>
      <c r="AC7" s="252">
        <v>70</v>
      </c>
      <c r="AD7" s="252"/>
      <c r="AE7" s="252">
        <v>95</v>
      </c>
      <c r="AF7" s="252"/>
      <c r="AG7" s="605">
        <v>24</v>
      </c>
      <c r="AH7" s="605">
        <v>48</v>
      </c>
      <c r="AI7" s="605">
        <v>60</v>
      </c>
      <c r="AJ7" s="605">
        <v>1</v>
      </c>
      <c r="AK7" s="252"/>
      <c r="AL7" s="605"/>
      <c r="AM7" s="605"/>
      <c r="AN7" s="252"/>
      <c r="AO7" s="407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</row>
    <row r="8" spans="1:125" s="317" customFormat="1" ht="12.75" customHeight="1">
      <c r="A8" s="242">
        <v>7</v>
      </c>
      <c r="B8" s="242" t="s">
        <v>731</v>
      </c>
      <c r="C8" s="242" t="s">
        <v>3433</v>
      </c>
      <c r="D8" s="243"/>
      <c r="E8" s="243" t="s">
        <v>174</v>
      </c>
      <c r="F8" s="243"/>
      <c r="G8" s="244" t="s">
        <v>5663</v>
      </c>
      <c r="H8" s="638"/>
      <c r="I8" s="243" t="s">
        <v>317</v>
      </c>
      <c r="J8" s="243"/>
      <c r="K8" s="243" t="s">
        <v>810</v>
      </c>
      <c r="L8" s="245" t="s">
        <v>139</v>
      </c>
      <c r="M8" s="247">
        <v>43916</v>
      </c>
      <c r="N8" s="123">
        <v>45380</v>
      </c>
      <c r="O8" s="249" t="s">
        <v>722</v>
      </c>
      <c r="P8" s="267">
        <f t="shared" si="3"/>
        <v>45380</v>
      </c>
      <c r="Q8" s="236">
        <v>20298</v>
      </c>
      <c r="R8" s="236">
        <v>2020</v>
      </c>
      <c r="S8" s="237">
        <v>44649</v>
      </c>
      <c r="T8" s="253" t="s">
        <v>7944</v>
      </c>
      <c r="U8" s="253" t="s">
        <v>722</v>
      </c>
      <c r="V8" s="421" t="s">
        <v>3548</v>
      </c>
      <c r="W8" s="421" t="s">
        <v>3548</v>
      </c>
      <c r="X8" s="253" t="s">
        <v>359</v>
      </c>
      <c r="Y8" s="271">
        <f t="shared" si="4"/>
        <v>45380</v>
      </c>
      <c r="Z8" s="322" t="s">
        <v>1144</v>
      </c>
      <c r="AA8" s="255">
        <v>5.8</v>
      </c>
      <c r="AB8" s="256"/>
      <c r="AC8" s="253">
        <v>105</v>
      </c>
      <c r="AD8" s="253"/>
      <c r="AE8" s="253">
        <v>125</v>
      </c>
      <c r="AF8" s="253"/>
      <c r="AG8" s="322">
        <v>25</v>
      </c>
      <c r="AH8" s="322">
        <v>38</v>
      </c>
      <c r="AI8" s="322">
        <v>65</v>
      </c>
      <c r="AJ8" s="322">
        <v>1</v>
      </c>
      <c r="AK8" s="253"/>
      <c r="AL8" s="322"/>
      <c r="AM8" s="322"/>
      <c r="AN8" s="253"/>
      <c r="AO8" s="408"/>
      <c r="AP8" s="283"/>
      <c r="AQ8" s="283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</row>
    <row r="9" spans="1:125" s="317" customFormat="1" ht="12.75" customHeight="1">
      <c r="A9" s="242">
        <v>8</v>
      </c>
      <c r="B9" s="242" t="s">
        <v>731</v>
      </c>
      <c r="C9" s="243" t="s">
        <v>4458</v>
      </c>
      <c r="D9" s="243"/>
      <c r="E9" s="121" t="s">
        <v>5633</v>
      </c>
      <c r="F9" s="243"/>
      <c r="G9" s="244" t="s">
        <v>6711</v>
      </c>
      <c r="H9" s="638"/>
      <c r="I9" s="243" t="s">
        <v>1911</v>
      </c>
      <c r="J9" s="243"/>
      <c r="K9" s="243" t="s">
        <v>6712</v>
      </c>
      <c r="L9" s="245" t="s">
        <v>6713</v>
      </c>
      <c r="M9" s="247">
        <v>44277</v>
      </c>
      <c r="N9" s="123">
        <v>45730</v>
      </c>
      <c r="O9" s="249" t="s">
        <v>722</v>
      </c>
      <c r="P9" s="267">
        <f t="shared" si="3"/>
        <v>45730</v>
      </c>
      <c r="Q9" s="236">
        <v>21118</v>
      </c>
      <c r="R9" s="236">
        <v>2018</v>
      </c>
      <c r="S9" s="237">
        <v>44999</v>
      </c>
      <c r="T9" s="253" t="s">
        <v>645</v>
      </c>
      <c r="U9" s="253" t="s">
        <v>722</v>
      </c>
      <c r="V9" s="421" t="s">
        <v>1110</v>
      </c>
      <c r="W9" s="421" t="s">
        <v>4348</v>
      </c>
      <c r="X9" s="253" t="s">
        <v>6714</v>
      </c>
      <c r="Y9" s="271">
        <f t="shared" si="4"/>
        <v>45730</v>
      </c>
      <c r="Z9" s="322" t="s">
        <v>1028</v>
      </c>
      <c r="AA9" s="255">
        <v>4.2</v>
      </c>
      <c r="AB9" s="256"/>
      <c r="AC9" s="253">
        <v>95</v>
      </c>
      <c r="AD9" s="253"/>
      <c r="AE9" s="253">
        <v>118</v>
      </c>
      <c r="AF9" s="253"/>
      <c r="AG9" s="322" t="s">
        <v>724</v>
      </c>
      <c r="AH9" s="322" t="s">
        <v>724</v>
      </c>
      <c r="AI9" s="322" t="s">
        <v>724</v>
      </c>
      <c r="AJ9" s="322">
        <v>1</v>
      </c>
      <c r="AK9" s="253"/>
      <c r="AL9" s="322"/>
      <c r="AM9" s="322"/>
      <c r="AN9" s="253"/>
      <c r="AO9" s="408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</row>
    <row r="10" spans="1:125" s="317" customFormat="1" ht="12.75" customHeight="1">
      <c r="A10" s="242">
        <v>9</v>
      </c>
      <c r="B10" s="242" t="s">
        <v>731</v>
      </c>
      <c r="C10" s="242" t="s">
        <v>4216</v>
      </c>
      <c r="D10" s="243"/>
      <c r="E10" s="243" t="s">
        <v>2146</v>
      </c>
      <c r="F10" s="243"/>
      <c r="G10" s="244" t="s">
        <v>5267</v>
      </c>
      <c r="H10" s="638"/>
      <c r="I10" s="253" t="s">
        <v>317</v>
      </c>
      <c r="J10" s="243"/>
      <c r="K10" s="283" t="s">
        <v>6566</v>
      </c>
      <c r="L10" s="438" t="s">
        <v>3639</v>
      </c>
      <c r="M10" s="247">
        <v>43714</v>
      </c>
      <c r="N10" s="123">
        <v>45642</v>
      </c>
      <c r="O10" s="249" t="s">
        <v>722</v>
      </c>
      <c r="P10" s="267">
        <f>N10</f>
        <v>45642</v>
      </c>
      <c r="Q10" s="236">
        <v>21011</v>
      </c>
      <c r="R10" s="236">
        <v>2019</v>
      </c>
      <c r="S10" s="237">
        <v>44181</v>
      </c>
      <c r="T10" s="253" t="s">
        <v>5544</v>
      </c>
      <c r="U10" s="253" t="s">
        <v>722</v>
      </c>
      <c r="V10" s="421" t="s">
        <v>7289</v>
      </c>
      <c r="W10" s="421" t="s">
        <v>6626</v>
      </c>
      <c r="X10" s="253" t="s">
        <v>6567</v>
      </c>
      <c r="Y10" s="271">
        <f t="shared" si="4"/>
        <v>45642</v>
      </c>
      <c r="Z10" s="322" t="s">
        <v>1550</v>
      </c>
      <c r="AA10" s="255">
        <v>5.47</v>
      </c>
      <c r="AB10" s="256"/>
      <c r="AC10" s="253">
        <v>85</v>
      </c>
      <c r="AD10" s="253"/>
      <c r="AE10" s="253">
        <v>105</v>
      </c>
      <c r="AF10" s="253"/>
      <c r="AG10" s="322">
        <v>24</v>
      </c>
      <c r="AH10" s="322">
        <v>39</v>
      </c>
      <c r="AI10" s="322">
        <v>54</v>
      </c>
      <c r="AJ10" s="322">
        <v>1</v>
      </c>
      <c r="AK10" s="237"/>
      <c r="AL10" s="322"/>
      <c r="AM10" s="322"/>
      <c r="AN10" s="253"/>
      <c r="AO10" s="408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</row>
    <row r="11" spans="1:125" s="283" customFormat="1" ht="12.75" customHeight="1">
      <c r="A11" s="242">
        <v>10</v>
      </c>
      <c r="B11" s="253" t="s">
        <v>731</v>
      </c>
      <c r="C11" s="253" t="s">
        <v>5702</v>
      </c>
      <c r="D11" s="253"/>
      <c r="E11" s="253" t="s">
        <v>3931</v>
      </c>
      <c r="F11" s="253"/>
      <c r="G11" s="264" t="s">
        <v>5703</v>
      </c>
      <c r="H11" s="639"/>
      <c r="I11" s="243" t="s">
        <v>4850</v>
      </c>
      <c r="J11" s="253"/>
      <c r="K11" s="253" t="s">
        <v>5546</v>
      </c>
      <c r="L11" s="438" t="s">
        <v>1419</v>
      </c>
      <c r="M11" s="274">
        <v>43941</v>
      </c>
      <c r="N11" s="275">
        <v>45391</v>
      </c>
      <c r="O11" s="249" t="s">
        <v>722</v>
      </c>
      <c r="P11" s="267">
        <f>N11</f>
        <v>45391</v>
      </c>
      <c r="Q11" s="236">
        <v>20340</v>
      </c>
      <c r="R11" s="236">
        <v>2020</v>
      </c>
      <c r="S11" s="237">
        <v>44660</v>
      </c>
      <c r="T11" s="253" t="s">
        <v>5544</v>
      </c>
      <c r="U11" s="253" t="s">
        <v>722</v>
      </c>
      <c r="V11" s="421" t="s">
        <v>13</v>
      </c>
      <c r="W11" s="421" t="s">
        <v>13</v>
      </c>
      <c r="X11" s="253" t="s">
        <v>3461</v>
      </c>
      <c r="Y11" s="271">
        <f t="shared" si="4"/>
        <v>45391</v>
      </c>
      <c r="Z11" s="322" t="s">
        <v>1028</v>
      </c>
      <c r="AA11" s="255">
        <v>4.6500000000000004</v>
      </c>
      <c r="AB11" s="256"/>
      <c r="AC11" s="253">
        <v>80</v>
      </c>
      <c r="AD11" s="253"/>
      <c r="AE11" s="253">
        <v>103</v>
      </c>
      <c r="AF11" s="253"/>
      <c r="AG11" s="322" t="s">
        <v>724</v>
      </c>
      <c r="AH11" s="322" t="s">
        <v>724</v>
      </c>
      <c r="AI11" s="322" t="s">
        <v>724</v>
      </c>
      <c r="AJ11" s="322">
        <v>1</v>
      </c>
      <c r="AK11" s="237"/>
      <c r="AL11" s="322"/>
      <c r="AM11" s="322"/>
      <c r="AN11" s="253"/>
      <c r="AO11" s="408"/>
      <c r="CO11" s="327"/>
    </row>
    <row r="12" spans="1:125" s="317" customFormat="1" ht="12.75" customHeight="1">
      <c r="A12" s="242">
        <v>11</v>
      </c>
      <c r="B12" s="242" t="s">
        <v>732</v>
      </c>
      <c r="C12" s="242" t="s">
        <v>5359</v>
      </c>
      <c r="D12" s="243"/>
      <c r="E12" s="121" t="s">
        <v>8264</v>
      </c>
      <c r="F12" s="243"/>
      <c r="G12" s="244" t="s">
        <v>8253</v>
      </c>
      <c r="H12" s="638"/>
      <c r="I12" s="243" t="s">
        <v>2322</v>
      </c>
      <c r="J12" s="243"/>
      <c r="K12" s="243" t="s">
        <v>8254</v>
      </c>
      <c r="L12" s="245" t="s">
        <v>8255</v>
      </c>
      <c r="M12" s="247">
        <v>44729</v>
      </c>
      <c r="N12" s="248">
        <v>45451</v>
      </c>
      <c r="O12" s="249" t="s">
        <v>722</v>
      </c>
      <c r="P12" s="268">
        <f>N12</f>
        <v>45451</v>
      </c>
      <c r="Q12" s="250">
        <v>22448</v>
      </c>
      <c r="R12" s="250">
        <v>2017</v>
      </c>
      <c r="S12" s="251">
        <v>44720</v>
      </c>
      <c r="T12" s="252" t="s">
        <v>645</v>
      </c>
      <c r="U12" s="253" t="s">
        <v>1279</v>
      </c>
      <c r="V12" s="421" t="s">
        <v>363</v>
      </c>
      <c r="W12" s="421" t="s">
        <v>956</v>
      </c>
      <c r="X12" s="252" t="s">
        <v>8256</v>
      </c>
      <c r="Y12" s="284">
        <f t="shared" si="4"/>
        <v>45451</v>
      </c>
      <c r="Z12" s="605" t="s">
        <v>1550</v>
      </c>
      <c r="AA12" s="656">
        <v>4.8499999999999996</v>
      </c>
      <c r="AB12" s="273"/>
      <c r="AC12" s="252">
        <v>85</v>
      </c>
      <c r="AD12" s="252">
        <v>85</v>
      </c>
      <c r="AE12" s="252">
        <v>110</v>
      </c>
      <c r="AF12" s="252">
        <v>147</v>
      </c>
      <c r="AG12" s="605" t="s">
        <v>6493</v>
      </c>
      <c r="AH12" s="605" t="s">
        <v>6494</v>
      </c>
      <c r="AI12" s="605" t="s">
        <v>8257</v>
      </c>
      <c r="AJ12" s="605">
        <v>1</v>
      </c>
      <c r="AK12" s="253"/>
      <c r="AL12" s="322"/>
      <c r="AM12" s="322"/>
      <c r="AN12" s="252"/>
      <c r="AO12" s="408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</row>
    <row r="13" spans="1:125" s="378" customFormat="1" ht="12.75" customHeight="1">
      <c r="A13" s="362">
        <v>12</v>
      </c>
      <c r="B13" s="363" t="s">
        <v>731</v>
      </c>
      <c r="C13" s="363" t="s">
        <v>9524</v>
      </c>
      <c r="D13" s="363"/>
      <c r="E13" s="364" t="s">
        <v>1140</v>
      </c>
      <c r="F13" s="363"/>
      <c r="G13" s="374" t="s">
        <v>9720</v>
      </c>
      <c r="H13" s="640"/>
      <c r="I13" s="626" t="s">
        <v>317</v>
      </c>
      <c r="J13" s="363"/>
      <c r="K13" s="363" t="s">
        <v>9721</v>
      </c>
      <c r="L13" s="366" t="s">
        <v>9722</v>
      </c>
      <c r="M13" s="368">
        <v>45106</v>
      </c>
      <c r="N13" s="369">
        <v>45834</v>
      </c>
      <c r="O13" s="385" t="s">
        <v>722</v>
      </c>
      <c r="P13" s="386">
        <f>N13</f>
        <v>45834</v>
      </c>
      <c r="Q13" s="387">
        <v>23359</v>
      </c>
      <c r="R13" s="387">
        <v>2023</v>
      </c>
      <c r="S13" s="373">
        <v>45103</v>
      </c>
      <c r="T13" s="363" t="s">
        <v>175</v>
      </c>
      <c r="U13" s="363" t="s">
        <v>1279</v>
      </c>
      <c r="V13" s="626" t="s">
        <v>363</v>
      </c>
      <c r="W13" s="626" t="s">
        <v>9723</v>
      </c>
      <c r="X13" s="363" t="s">
        <v>9724</v>
      </c>
      <c r="Y13" s="375">
        <f t="shared" si="4"/>
        <v>45834</v>
      </c>
      <c r="Z13" s="370" t="s">
        <v>1028</v>
      </c>
      <c r="AA13" s="657">
        <v>4.75</v>
      </c>
      <c r="AB13" s="376"/>
      <c r="AC13" s="363">
        <v>80</v>
      </c>
      <c r="AD13" s="363"/>
      <c r="AE13" s="363">
        <v>95</v>
      </c>
      <c r="AF13" s="363"/>
      <c r="AG13" s="370">
        <v>22</v>
      </c>
      <c r="AH13" s="370">
        <v>38</v>
      </c>
      <c r="AI13" s="370">
        <v>59</v>
      </c>
      <c r="AJ13" s="370">
        <v>1</v>
      </c>
      <c r="AK13" s="373"/>
      <c r="AL13" s="370"/>
      <c r="AM13" s="370"/>
      <c r="AN13" s="363"/>
      <c r="AO13" s="414"/>
      <c r="AP13" s="374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  <c r="BP13" s="374"/>
      <c r="BQ13" s="374"/>
      <c r="BR13" s="374"/>
      <c r="BS13" s="374"/>
      <c r="BT13" s="374"/>
      <c r="BU13" s="374"/>
      <c r="BV13" s="374"/>
      <c r="BW13" s="374"/>
      <c r="BX13" s="374"/>
      <c r="BY13" s="374"/>
      <c r="BZ13" s="374"/>
      <c r="CA13" s="374"/>
      <c r="CB13" s="374"/>
      <c r="CC13" s="374"/>
      <c r="CD13" s="374"/>
      <c r="CE13" s="374"/>
      <c r="CF13" s="374"/>
      <c r="CG13" s="374"/>
      <c r="CH13" s="374"/>
      <c r="CI13" s="374"/>
      <c r="CJ13" s="374"/>
      <c r="CK13" s="374"/>
      <c r="CL13" s="374"/>
      <c r="CM13" s="374"/>
      <c r="CN13" s="374"/>
    </row>
    <row r="14" spans="1:125" s="317" customFormat="1" ht="12.75" customHeight="1">
      <c r="A14" s="242">
        <v>13</v>
      </c>
      <c r="B14" s="242" t="s">
        <v>731</v>
      </c>
      <c r="C14" s="242" t="s">
        <v>8258</v>
      </c>
      <c r="D14" s="243"/>
      <c r="E14" s="121" t="s">
        <v>4127</v>
      </c>
      <c r="F14" s="243"/>
      <c r="G14" s="244" t="s">
        <v>8259</v>
      </c>
      <c r="H14" s="638"/>
      <c r="I14" s="243" t="s">
        <v>440</v>
      </c>
      <c r="J14" s="243"/>
      <c r="K14" s="243" t="s">
        <v>8260</v>
      </c>
      <c r="L14" s="245" t="s">
        <v>8261</v>
      </c>
      <c r="M14" s="247">
        <v>43167</v>
      </c>
      <c r="N14" s="248">
        <v>45350</v>
      </c>
      <c r="O14" s="249" t="s">
        <v>722</v>
      </c>
      <c r="P14" s="268">
        <f t="shared" si="3"/>
        <v>45350</v>
      </c>
      <c r="Q14" s="250">
        <v>18232</v>
      </c>
      <c r="R14" s="250">
        <v>2012</v>
      </c>
      <c r="S14" s="251">
        <v>44620</v>
      </c>
      <c r="T14" s="252" t="s">
        <v>1498</v>
      </c>
      <c r="U14" s="253" t="s">
        <v>722</v>
      </c>
      <c r="V14" s="421" t="s">
        <v>176</v>
      </c>
      <c r="W14" s="421" t="s">
        <v>8262</v>
      </c>
      <c r="X14" s="252" t="s">
        <v>8263</v>
      </c>
      <c r="Y14" s="284">
        <f t="shared" ref="Y14:Y21" si="5">N14</f>
        <v>45350</v>
      </c>
      <c r="Z14" s="605" t="s">
        <v>364</v>
      </c>
      <c r="AA14" s="656">
        <v>6.2</v>
      </c>
      <c r="AB14" s="273"/>
      <c r="AC14" s="252">
        <v>90</v>
      </c>
      <c r="AD14" s="252"/>
      <c r="AE14" s="252">
        <v>115</v>
      </c>
      <c r="AF14" s="252"/>
      <c r="AG14" s="605">
        <v>21</v>
      </c>
      <c r="AH14" s="605">
        <v>38</v>
      </c>
      <c r="AI14" s="605">
        <v>47</v>
      </c>
      <c r="AJ14" s="605">
        <v>1</v>
      </c>
      <c r="AK14" s="253"/>
      <c r="AL14" s="322"/>
      <c r="AM14" s="322"/>
      <c r="AN14" s="253"/>
      <c r="AO14" s="408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</row>
    <row r="15" spans="1:125" s="317" customFormat="1" ht="12.75" customHeight="1">
      <c r="A15" s="242">
        <v>14</v>
      </c>
      <c r="B15" s="242" t="s">
        <v>731</v>
      </c>
      <c r="C15" s="242" t="s">
        <v>9153</v>
      </c>
      <c r="D15" s="243"/>
      <c r="E15" s="121" t="s">
        <v>1874</v>
      </c>
      <c r="F15" s="243"/>
      <c r="G15" s="244" t="s">
        <v>2410</v>
      </c>
      <c r="H15" s="638"/>
      <c r="I15" s="243" t="s">
        <v>6075</v>
      </c>
      <c r="J15" s="243"/>
      <c r="K15" s="243" t="s">
        <v>642</v>
      </c>
      <c r="L15" s="245" t="s">
        <v>3619</v>
      </c>
      <c r="M15" s="247">
        <v>42515</v>
      </c>
      <c r="N15" s="123">
        <v>45729</v>
      </c>
      <c r="O15" s="249" t="s">
        <v>722</v>
      </c>
      <c r="P15" s="267">
        <f>N15</f>
        <v>45729</v>
      </c>
      <c r="Q15" s="236">
        <v>17418</v>
      </c>
      <c r="R15" s="236">
        <v>2016</v>
      </c>
      <c r="S15" s="251">
        <v>44998</v>
      </c>
      <c r="T15" s="253" t="s">
        <v>1047</v>
      </c>
      <c r="U15" s="253" t="s">
        <v>722</v>
      </c>
      <c r="V15" s="421" t="s">
        <v>9151</v>
      </c>
      <c r="W15" s="421" t="s">
        <v>9152</v>
      </c>
      <c r="X15" s="253" t="s">
        <v>3427</v>
      </c>
      <c r="Y15" s="284">
        <f t="shared" si="5"/>
        <v>45729</v>
      </c>
      <c r="Z15" s="322" t="s">
        <v>1550</v>
      </c>
      <c r="AA15" s="255">
        <v>4.8499999999999996</v>
      </c>
      <c r="AB15" s="256"/>
      <c r="AC15" s="253">
        <v>75</v>
      </c>
      <c r="AD15" s="253"/>
      <c r="AE15" s="253">
        <v>95</v>
      </c>
      <c r="AF15" s="253"/>
      <c r="AG15" s="322" t="s">
        <v>724</v>
      </c>
      <c r="AH15" s="322" t="s">
        <v>724</v>
      </c>
      <c r="AI15" s="322" t="s">
        <v>724</v>
      </c>
      <c r="AJ15" s="322">
        <v>1</v>
      </c>
      <c r="AK15" s="253"/>
      <c r="AL15" s="322"/>
      <c r="AM15" s="322"/>
      <c r="AN15" s="253"/>
      <c r="AO15" s="408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</row>
    <row r="16" spans="1:125" ht="12.75" customHeight="1">
      <c r="A16" s="242">
        <v>15</v>
      </c>
      <c r="B16" s="253" t="s">
        <v>731</v>
      </c>
      <c r="C16" s="253" t="s">
        <v>1088</v>
      </c>
      <c r="D16" s="253"/>
      <c r="E16" s="253" t="s">
        <v>2164</v>
      </c>
      <c r="F16" s="253"/>
      <c r="G16" s="264" t="s">
        <v>2165</v>
      </c>
      <c r="H16" s="639"/>
      <c r="I16" s="253" t="s">
        <v>1173</v>
      </c>
      <c r="J16" s="253"/>
      <c r="K16" s="253" t="s">
        <v>7299</v>
      </c>
      <c r="L16" s="438" t="s">
        <v>7300</v>
      </c>
      <c r="M16" s="274">
        <v>42137</v>
      </c>
      <c r="N16" s="275">
        <v>45404</v>
      </c>
      <c r="O16" s="249" t="s">
        <v>722</v>
      </c>
      <c r="P16" s="266">
        <f t="shared" ref="P16:P35" si="6">N16</f>
        <v>45404</v>
      </c>
      <c r="Q16" s="250">
        <v>22455</v>
      </c>
      <c r="R16" s="250">
        <v>2012</v>
      </c>
      <c r="S16" s="251">
        <v>44673</v>
      </c>
      <c r="T16" s="252" t="s">
        <v>3715</v>
      </c>
      <c r="U16" s="253" t="s">
        <v>1217</v>
      </c>
      <c r="V16" s="625" t="s">
        <v>1082</v>
      </c>
      <c r="W16" s="625" t="s">
        <v>73</v>
      </c>
      <c r="X16" s="252" t="s">
        <v>7301</v>
      </c>
      <c r="Y16" s="284">
        <f>N16</f>
        <v>45404</v>
      </c>
      <c r="Z16" s="605" t="s">
        <v>1550</v>
      </c>
      <c r="AA16" s="656">
        <v>5.3</v>
      </c>
      <c r="AB16" s="273"/>
      <c r="AC16" s="252">
        <v>85</v>
      </c>
      <c r="AD16" s="252"/>
      <c r="AE16" s="252">
        <v>100</v>
      </c>
      <c r="AF16" s="252"/>
      <c r="AG16" s="605">
        <v>24</v>
      </c>
      <c r="AH16" s="605">
        <v>38</v>
      </c>
      <c r="AI16" s="605">
        <v>50</v>
      </c>
      <c r="AJ16" s="605">
        <v>1</v>
      </c>
      <c r="AK16" s="251"/>
      <c r="AL16" s="605"/>
      <c r="AM16" s="605"/>
      <c r="AN16" s="252"/>
      <c r="AO16" s="407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5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</row>
    <row r="17" spans="1:125" ht="12.75" customHeight="1">
      <c r="A17" s="242">
        <v>16</v>
      </c>
      <c r="B17" s="242" t="s">
        <v>731</v>
      </c>
      <c r="C17" s="121" t="s">
        <v>353</v>
      </c>
      <c r="D17" s="243"/>
      <c r="E17" s="121" t="s">
        <v>4974</v>
      </c>
      <c r="F17" s="243"/>
      <c r="G17" s="264" t="s">
        <v>4975</v>
      </c>
      <c r="H17" s="639"/>
      <c r="I17" s="253" t="s">
        <v>1173</v>
      </c>
      <c r="J17" s="253"/>
      <c r="K17" s="253" t="s">
        <v>7478</v>
      </c>
      <c r="L17" s="438" t="s">
        <v>7476</v>
      </c>
      <c r="M17" s="274">
        <v>43573</v>
      </c>
      <c r="N17" s="275">
        <v>45034</v>
      </c>
      <c r="O17" s="322" t="s">
        <v>722</v>
      </c>
      <c r="P17" s="323">
        <f>N17</f>
        <v>45034</v>
      </c>
      <c r="Q17" s="335">
        <v>21591</v>
      </c>
      <c r="R17" s="335">
        <v>2019</v>
      </c>
      <c r="S17" s="237">
        <v>44304</v>
      </c>
      <c r="T17" s="283" t="s">
        <v>1216</v>
      </c>
      <c r="U17" s="283" t="s">
        <v>721</v>
      </c>
      <c r="V17" s="421" t="s">
        <v>931</v>
      </c>
      <c r="W17" s="421" t="s">
        <v>931</v>
      </c>
      <c r="X17" s="253" t="s">
        <v>7477</v>
      </c>
      <c r="Y17" s="271">
        <f>N17</f>
        <v>45034</v>
      </c>
      <c r="Z17" s="322" t="s">
        <v>364</v>
      </c>
      <c r="AA17" s="255">
        <v>5.3</v>
      </c>
      <c r="AB17" s="256"/>
      <c r="AC17" s="253">
        <v>90</v>
      </c>
      <c r="AD17" s="253"/>
      <c r="AE17" s="253">
        <v>115</v>
      </c>
      <c r="AF17" s="253"/>
      <c r="AG17" s="322" t="s">
        <v>724</v>
      </c>
      <c r="AH17" s="322" t="s">
        <v>724</v>
      </c>
      <c r="AI17" s="336" t="s">
        <v>724</v>
      </c>
      <c r="AJ17" s="336">
        <v>1</v>
      </c>
      <c r="AK17" s="251"/>
      <c r="AL17" s="605"/>
      <c r="AM17" s="605"/>
      <c r="AN17" s="252"/>
      <c r="AO17" s="407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</row>
    <row r="18" spans="1:125" s="378" customFormat="1" ht="12.75" customHeight="1">
      <c r="A18" s="362">
        <v>17</v>
      </c>
      <c r="B18" s="363" t="s">
        <v>731</v>
      </c>
      <c r="C18" s="405" t="s">
        <v>6832</v>
      </c>
      <c r="D18" s="363"/>
      <c r="E18" s="363" t="s">
        <v>4395</v>
      </c>
      <c r="F18" s="363"/>
      <c r="G18" s="365" t="s">
        <v>8500</v>
      </c>
      <c r="H18" s="640"/>
      <c r="I18" s="364" t="s">
        <v>8501</v>
      </c>
      <c r="J18" s="363"/>
      <c r="K18" s="363" t="s">
        <v>8503</v>
      </c>
      <c r="L18" s="366" t="s">
        <v>8502</v>
      </c>
      <c r="M18" s="368">
        <v>44788</v>
      </c>
      <c r="N18" s="369">
        <v>45505</v>
      </c>
      <c r="O18" s="385" t="s">
        <v>722</v>
      </c>
      <c r="P18" s="386">
        <f>N18</f>
        <v>45505</v>
      </c>
      <c r="Q18" s="387">
        <v>22542</v>
      </c>
      <c r="R18" s="387">
        <v>2022</v>
      </c>
      <c r="S18" s="373">
        <v>44774</v>
      </c>
      <c r="T18" s="363" t="s">
        <v>4069</v>
      </c>
      <c r="U18" s="363" t="s">
        <v>1279</v>
      </c>
      <c r="V18" s="626" t="s">
        <v>363</v>
      </c>
      <c r="W18" s="626" t="s">
        <v>363</v>
      </c>
      <c r="X18" s="363" t="s">
        <v>8504</v>
      </c>
      <c r="Y18" s="375">
        <f>N18</f>
        <v>45505</v>
      </c>
      <c r="Z18" s="370" t="s">
        <v>1550</v>
      </c>
      <c r="AA18" s="657">
        <v>2.81</v>
      </c>
      <c r="AB18" s="376"/>
      <c r="AC18" s="363">
        <v>72</v>
      </c>
      <c r="AD18" s="363"/>
      <c r="AE18" s="363">
        <v>122</v>
      </c>
      <c r="AF18" s="363"/>
      <c r="AG18" s="370" t="s">
        <v>724</v>
      </c>
      <c r="AH18" s="370" t="s">
        <v>724</v>
      </c>
      <c r="AI18" s="370" t="s">
        <v>724</v>
      </c>
      <c r="AJ18" s="370">
        <v>1</v>
      </c>
      <c r="AK18" s="363"/>
      <c r="AL18" s="370"/>
      <c r="AM18" s="370"/>
      <c r="AN18" s="363"/>
      <c r="AO18" s="414"/>
      <c r="AP18" s="374"/>
      <c r="AQ18" s="374"/>
      <c r="AR18" s="374"/>
      <c r="AS18" s="374"/>
      <c r="AT18" s="374"/>
      <c r="AU18" s="374"/>
      <c r="AV18" s="374"/>
      <c r="AW18" s="374"/>
      <c r="AX18" s="374"/>
      <c r="AY18" s="374"/>
      <c r="AZ18" s="374"/>
      <c r="BA18" s="374"/>
      <c r="BB18" s="374"/>
      <c r="BC18" s="374"/>
      <c r="BD18" s="374"/>
      <c r="BE18" s="374"/>
      <c r="BF18" s="374"/>
      <c r="BG18" s="374"/>
      <c r="BH18" s="374"/>
      <c r="BI18" s="374"/>
      <c r="BJ18" s="374"/>
      <c r="BK18" s="374"/>
      <c r="BL18" s="374"/>
      <c r="BM18" s="374"/>
      <c r="BN18" s="374"/>
      <c r="BO18" s="374"/>
      <c r="BP18" s="374"/>
      <c r="BQ18" s="374"/>
      <c r="BR18" s="374"/>
      <c r="BS18" s="374"/>
      <c r="BT18" s="374"/>
      <c r="BU18" s="374"/>
      <c r="BV18" s="374"/>
      <c r="BW18" s="374"/>
      <c r="BX18" s="374"/>
      <c r="BY18" s="374"/>
      <c r="BZ18" s="374"/>
      <c r="CA18" s="374"/>
      <c r="CB18" s="374"/>
      <c r="CC18" s="374"/>
      <c r="CD18" s="374"/>
      <c r="CE18" s="374"/>
      <c r="CF18" s="374"/>
      <c r="CG18" s="374"/>
      <c r="CH18" s="374"/>
      <c r="CI18" s="374"/>
      <c r="CJ18" s="374"/>
      <c r="CK18" s="374"/>
      <c r="CL18" s="374"/>
      <c r="CM18" s="374"/>
      <c r="CN18" s="374"/>
    </row>
    <row r="19" spans="1:125" s="317" customFormat="1" ht="12.75" customHeight="1">
      <c r="A19" s="242">
        <v>18</v>
      </c>
      <c r="B19" s="253" t="s">
        <v>731</v>
      </c>
      <c r="C19" s="253" t="s">
        <v>2900</v>
      </c>
      <c r="D19" s="243"/>
      <c r="E19" s="253" t="s">
        <v>3028</v>
      </c>
      <c r="F19" s="253"/>
      <c r="G19" s="264" t="s">
        <v>7561</v>
      </c>
      <c r="H19" s="638"/>
      <c r="I19" s="437" t="s">
        <v>1911</v>
      </c>
      <c r="J19" s="253"/>
      <c r="K19" s="253" t="s">
        <v>5864</v>
      </c>
      <c r="L19" s="438" t="s">
        <v>5865</v>
      </c>
      <c r="M19" s="274">
        <v>44545</v>
      </c>
      <c r="N19" s="275">
        <v>45266</v>
      </c>
      <c r="O19" s="249" t="s">
        <v>722</v>
      </c>
      <c r="P19" s="274">
        <f>N19</f>
        <v>45266</v>
      </c>
      <c r="Q19" s="236">
        <v>21631</v>
      </c>
      <c r="R19" s="236">
        <v>2016</v>
      </c>
      <c r="S19" s="237">
        <v>44536</v>
      </c>
      <c r="T19" s="253" t="s">
        <v>3715</v>
      </c>
      <c r="U19" s="253" t="s">
        <v>1279</v>
      </c>
      <c r="V19" s="421" t="s">
        <v>363</v>
      </c>
      <c r="W19" s="421" t="s">
        <v>13</v>
      </c>
      <c r="X19" s="253" t="s">
        <v>5868</v>
      </c>
      <c r="Y19" s="237">
        <f>N19</f>
        <v>45266</v>
      </c>
      <c r="Z19" s="322" t="s">
        <v>1028</v>
      </c>
      <c r="AA19" s="255">
        <v>4.8</v>
      </c>
      <c r="AB19" s="256"/>
      <c r="AC19" s="253">
        <v>110</v>
      </c>
      <c r="AD19" s="253"/>
      <c r="AE19" s="253">
        <v>135</v>
      </c>
      <c r="AF19" s="253"/>
      <c r="AG19" s="322">
        <v>23</v>
      </c>
      <c r="AH19" s="322">
        <v>40</v>
      </c>
      <c r="AI19" s="322">
        <v>57</v>
      </c>
      <c r="AJ19" s="322">
        <v>1</v>
      </c>
      <c r="AK19" s="237"/>
      <c r="AL19" s="322"/>
      <c r="AM19" s="322"/>
      <c r="AN19" s="253"/>
      <c r="AO19" s="408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</row>
    <row r="20" spans="1:125" s="317" customFormat="1" ht="12.75" customHeight="1">
      <c r="A20" s="242">
        <v>19</v>
      </c>
      <c r="B20" s="242" t="s">
        <v>731</v>
      </c>
      <c r="C20" s="243" t="s">
        <v>6627</v>
      </c>
      <c r="D20" s="243"/>
      <c r="E20" s="121" t="s">
        <v>6190</v>
      </c>
      <c r="F20" s="243"/>
      <c r="G20" s="244" t="s">
        <v>6628</v>
      </c>
      <c r="H20" s="638"/>
      <c r="I20" s="243" t="s">
        <v>1911</v>
      </c>
      <c r="J20" s="243"/>
      <c r="K20" s="243" t="s">
        <v>6629</v>
      </c>
      <c r="L20" s="245" t="s">
        <v>1771</v>
      </c>
      <c r="M20" s="247">
        <v>44250</v>
      </c>
      <c r="N20" s="123">
        <v>45704</v>
      </c>
      <c r="O20" s="249" t="s">
        <v>722</v>
      </c>
      <c r="P20" s="267">
        <f t="shared" si="6"/>
        <v>45704</v>
      </c>
      <c r="Q20" s="236">
        <v>21067</v>
      </c>
      <c r="R20" s="236">
        <v>2020</v>
      </c>
      <c r="S20" s="237">
        <v>44973</v>
      </c>
      <c r="T20" s="253" t="s">
        <v>3715</v>
      </c>
      <c r="U20" s="253" t="s">
        <v>722</v>
      </c>
      <c r="V20" s="421" t="s">
        <v>453</v>
      </c>
      <c r="W20" s="421" t="s">
        <v>453</v>
      </c>
      <c r="X20" s="253" t="s">
        <v>1770</v>
      </c>
      <c r="Y20" s="271">
        <f t="shared" si="5"/>
        <v>45704</v>
      </c>
      <c r="Z20" s="322" t="s">
        <v>1550</v>
      </c>
      <c r="AA20" s="255">
        <v>8.3000000000000007</v>
      </c>
      <c r="AB20" s="256"/>
      <c r="AC20" s="253">
        <v>120</v>
      </c>
      <c r="AD20" s="253"/>
      <c r="AE20" s="253">
        <v>220</v>
      </c>
      <c r="AF20" s="253"/>
      <c r="AG20" s="322">
        <v>23</v>
      </c>
      <c r="AH20" s="322">
        <v>36</v>
      </c>
      <c r="AI20" s="322">
        <v>50</v>
      </c>
      <c r="AJ20" s="322">
        <v>2</v>
      </c>
      <c r="AK20" s="253"/>
      <c r="AL20" s="322"/>
      <c r="AM20" s="322"/>
      <c r="AN20" s="253"/>
      <c r="AO20" s="408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</row>
    <row r="21" spans="1:125" s="317" customFormat="1" ht="12.75" customHeight="1">
      <c r="A21" s="242">
        <v>20</v>
      </c>
      <c r="B21" s="242" t="s">
        <v>732</v>
      </c>
      <c r="C21" s="243" t="s">
        <v>8187</v>
      </c>
      <c r="D21" s="243" t="s">
        <v>6639</v>
      </c>
      <c r="E21" s="243" t="s">
        <v>6191</v>
      </c>
      <c r="F21" s="243"/>
      <c r="G21" s="244" t="s">
        <v>6638</v>
      </c>
      <c r="H21" s="638"/>
      <c r="I21" s="243" t="s">
        <v>1911</v>
      </c>
      <c r="J21" s="243"/>
      <c r="K21" s="243" t="s">
        <v>6636</v>
      </c>
      <c r="L21" s="245" t="s">
        <v>6637</v>
      </c>
      <c r="M21" s="247">
        <v>44160</v>
      </c>
      <c r="N21" s="123">
        <v>45621</v>
      </c>
      <c r="O21" s="249" t="s">
        <v>722</v>
      </c>
      <c r="P21" s="267">
        <f t="shared" si="6"/>
        <v>45621</v>
      </c>
      <c r="Q21" s="236">
        <v>21072</v>
      </c>
      <c r="R21" s="236">
        <v>2020</v>
      </c>
      <c r="S21" s="237">
        <v>44890</v>
      </c>
      <c r="T21" s="253" t="s">
        <v>1278</v>
      </c>
      <c r="U21" s="253" t="s">
        <v>722</v>
      </c>
      <c r="V21" s="421" t="s">
        <v>8927</v>
      </c>
      <c r="W21" s="421" t="s">
        <v>594</v>
      </c>
      <c r="X21" s="253" t="s">
        <v>206</v>
      </c>
      <c r="Y21" s="271">
        <f t="shared" si="5"/>
        <v>45621</v>
      </c>
      <c r="Z21" s="322" t="s">
        <v>364</v>
      </c>
      <c r="AA21" s="255">
        <v>4.8</v>
      </c>
      <c r="AB21" s="256"/>
      <c r="AC21" s="253">
        <v>95</v>
      </c>
      <c r="AD21" s="253">
        <v>95</v>
      </c>
      <c r="AE21" s="253">
        <v>115</v>
      </c>
      <c r="AF21" s="253">
        <v>115</v>
      </c>
      <c r="AG21" s="322" t="s">
        <v>724</v>
      </c>
      <c r="AH21" s="322" t="s">
        <v>724</v>
      </c>
      <c r="AI21" s="322" t="s">
        <v>724</v>
      </c>
      <c r="AJ21" s="322">
        <v>1</v>
      </c>
      <c r="AK21" s="253"/>
      <c r="AL21" s="322"/>
      <c r="AM21" s="322"/>
      <c r="AN21" s="253" t="s">
        <v>9173</v>
      </c>
      <c r="AO21" s="408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</row>
    <row r="22" spans="1:125" s="317" customFormat="1" ht="12.75" customHeight="1">
      <c r="A22" s="242">
        <v>21</v>
      </c>
      <c r="B22" s="242" t="s">
        <v>731</v>
      </c>
      <c r="C22" s="242" t="s">
        <v>633</v>
      </c>
      <c r="D22" s="243"/>
      <c r="E22" s="243" t="s">
        <v>4042</v>
      </c>
      <c r="F22" s="243"/>
      <c r="G22" s="244" t="s">
        <v>7894</v>
      </c>
      <c r="H22" s="638"/>
      <c r="I22" s="243" t="s">
        <v>317</v>
      </c>
      <c r="J22" s="243"/>
      <c r="K22" s="243" t="s">
        <v>171</v>
      </c>
      <c r="L22" s="245" t="s">
        <v>172</v>
      </c>
      <c r="M22" s="247">
        <v>44636</v>
      </c>
      <c r="N22" s="123">
        <v>45354</v>
      </c>
      <c r="O22" s="249" t="s">
        <v>722</v>
      </c>
      <c r="P22" s="267">
        <f>N22</f>
        <v>45354</v>
      </c>
      <c r="Q22" s="236">
        <v>22216</v>
      </c>
      <c r="R22" s="236">
        <v>2022</v>
      </c>
      <c r="S22" s="237">
        <v>44623</v>
      </c>
      <c r="T22" s="253" t="s">
        <v>175</v>
      </c>
      <c r="U22" s="253" t="s">
        <v>1279</v>
      </c>
      <c r="V22" s="421" t="s">
        <v>363</v>
      </c>
      <c r="W22" s="421" t="s">
        <v>363</v>
      </c>
      <c r="X22" s="253" t="s">
        <v>173</v>
      </c>
      <c r="Y22" s="271">
        <f>N22</f>
        <v>45354</v>
      </c>
      <c r="Z22" s="322" t="s">
        <v>1550</v>
      </c>
      <c r="AA22" s="255">
        <v>5.14</v>
      </c>
      <c r="AB22" s="256"/>
      <c r="AC22" s="253">
        <v>85</v>
      </c>
      <c r="AD22" s="253"/>
      <c r="AE22" s="253">
        <v>105</v>
      </c>
      <c r="AF22" s="253"/>
      <c r="AG22" s="322">
        <v>24</v>
      </c>
      <c r="AH22" s="322">
        <v>39</v>
      </c>
      <c r="AI22" s="322">
        <v>57</v>
      </c>
      <c r="AJ22" s="322">
        <v>1</v>
      </c>
      <c r="AK22" s="321"/>
      <c r="AL22" s="336"/>
      <c r="AM22" s="336"/>
      <c r="AN22" s="253"/>
      <c r="AO22" s="408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</row>
    <row r="23" spans="1:125" ht="12.75" customHeight="1">
      <c r="A23" s="242">
        <v>22</v>
      </c>
      <c r="B23" s="242" t="s">
        <v>732</v>
      </c>
      <c r="C23" s="243" t="s">
        <v>1511</v>
      </c>
      <c r="D23" s="253" t="s">
        <v>388</v>
      </c>
      <c r="E23" s="253" t="s">
        <v>2012</v>
      </c>
      <c r="F23" s="253" t="s">
        <v>1930</v>
      </c>
      <c r="G23" s="264" t="s">
        <v>1253</v>
      </c>
      <c r="H23" s="639" t="s">
        <v>1931</v>
      </c>
      <c r="I23" s="253" t="s">
        <v>1173</v>
      </c>
      <c r="J23" s="253" t="s">
        <v>1623</v>
      </c>
      <c r="K23" s="253" t="s">
        <v>1932</v>
      </c>
      <c r="L23" s="438" t="s">
        <v>1933</v>
      </c>
      <c r="M23" s="274">
        <v>39903</v>
      </c>
      <c r="N23" s="275">
        <v>45332</v>
      </c>
      <c r="O23" s="322" t="s">
        <v>722</v>
      </c>
      <c r="P23" s="323">
        <f t="shared" si="6"/>
        <v>45332</v>
      </c>
      <c r="Q23" s="236">
        <v>20108</v>
      </c>
      <c r="R23" s="236">
        <v>2009</v>
      </c>
      <c r="S23" s="251">
        <v>44602</v>
      </c>
      <c r="T23" s="253" t="s">
        <v>24</v>
      </c>
      <c r="U23" s="253" t="s">
        <v>3544</v>
      </c>
      <c r="V23" s="421" t="s">
        <v>7676</v>
      </c>
      <c r="W23" s="421" t="s">
        <v>7677</v>
      </c>
      <c r="X23" s="253" t="s">
        <v>1934</v>
      </c>
      <c r="Y23" s="271">
        <f t="shared" ref="Y23:Y35" si="7">N23</f>
        <v>45332</v>
      </c>
      <c r="Z23" s="322" t="s">
        <v>1550</v>
      </c>
      <c r="AA23" s="255">
        <v>6.2</v>
      </c>
      <c r="AB23" s="256">
        <v>24.8</v>
      </c>
      <c r="AC23" s="253">
        <v>90</v>
      </c>
      <c r="AD23" s="253">
        <v>114</v>
      </c>
      <c r="AE23" s="253">
        <v>110</v>
      </c>
      <c r="AF23" s="253">
        <v>143</v>
      </c>
      <c r="AG23" s="322">
        <v>22</v>
      </c>
      <c r="AH23" s="322">
        <v>36</v>
      </c>
      <c r="AI23" s="322">
        <v>48</v>
      </c>
      <c r="AJ23" s="322">
        <v>1</v>
      </c>
      <c r="AK23" s="321">
        <v>42018</v>
      </c>
      <c r="AL23" s="336">
        <v>2014</v>
      </c>
      <c r="AM23" s="336" t="s">
        <v>722</v>
      </c>
      <c r="AN23" s="252"/>
      <c r="AO23" s="408"/>
      <c r="AP23" s="121"/>
      <c r="AQ23" s="243"/>
      <c r="AR23" s="244"/>
      <c r="AS23" s="245"/>
      <c r="AT23" s="243"/>
      <c r="AU23" s="253"/>
      <c r="AV23" s="243"/>
      <c r="AW23" s="246"/>
      <c r="AX23" s="247"/>
      <c r="AY23" s="128"/>
      <c r="AZ23" s="249"/>
      <c r="BA23" s="251"/>
      <c r="BB23" s="250"/>
      <c r="BC23" s="250"/>
      <c r="BD23" s="251"/>
      <c r="BE23" s="252"/>
      <c r="BF23" s="253"/>
      <c r="BG23" s="254"/>
      <c r="BH23" s="254"/>
      <c r="BI23" s="252"/>
      <c r="BJ23" s="252"/>
      <c r="BK23" s="254"/>
      <c r="BL23" s="280"/>
      <c r="BM23" s="252"/>
      <c r="BN23" s="252"/>
      <c r="BO23" s="273"/>
      <c r="BP23" s="252"/>
      <c r="BQ23" s="252"/>
      <c r="BR23" s="252"/>
      <c r="BS23" s="252"/>
      <c r="BT23" s="252"/>
      <c r="BU23" s="252"/>
      <c r="BV23" s="252"/>
      <c r="BW23" s="252"/>
      <c r="BX23" s="251"/>
      <c r="BY23" s="252"/>
      <c r="BZ23" s="252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5"/>
      <c r="CP23" s="315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</row>
    <row r="24" spans="1:125" ht="12.75" customHeight="1">
      <c r="A24" s="242">
        <v>23</v>
      </c>
      <c r="B24" s="242" t="s">
        <v>731</v>
      </c>
      <c r="C24" s="243" t="s">
        <v>421</v>
      </c>
      <c r="D24" s="243"/>
      <c r="E24" s="243" t="s">
        <v>6192</v>
      </c>
      <c r="F24" s="243"/>
      <c r="G24" s="244" t="s">
        <v>1160</v>
      </c>
      <c r="H24" s="638"/>
      <c r="I24" s="243" t="s">
        <v>1173</v>
      </c>
      <c r="J24" s="243"/>
      <c r="K24" s="243" t="s">
        <v>2926</v>
      </c>
      <c r="L24" s="245" t="s">
        <v>2927</v>
      </c>
      <c r="M24" s="247">
        <v>39903</v>
      </c>
      <c r="N24" s="248">
        <v>45381</v>
      </c>
      <c r="O24" s="249" t="s">
        <v>722</v>
      </c>
      <c r="P24" s="266">
        <f t="shared" si="6"/>
        <v>45381</v>
      </c>
      <c r="Q24" s="250">
        <v>16730</v>
      </c>
      <c r="R24" s="250">
        <v>2009</v>
      </c>
      <c r="S24" s="251">
        <v>44650</v>
      </c>
      <c r="T24" s="252" t="s">
        <v>24</v>
      </c>
      <c r="U24" s="253" t="s">
        <v>722</v>
      </c>
      <c r="V24" s="625" t="s">
        <v>1926</v>
      </c>
      <c r="W24" s="421" t="s">
        <v>7958</v>
      </c>
      <c r="X24" s="252" t="s">
        <v>305</v>
      </c>
      <c r="Y24" s="284">
        <f t="shared" si="7"/>
        <v>45381</v>
      </c>
      <c r="Z24" s="605" t="s">
        <v>1550</v>
      </c>
      <c r="AA24" s="656">
        <v>5.4</v>
      </c>
      <c r="AB24" s="273"/>
      <c r="AC24" s="252">
        <v>75</v>
      </c>
      <c r="AD24" s="252"/>
      <c r="AE24" s="252">
        <v>95</v>
      </c>
      <c r="AF24" s="252"/>
      <c r="AG24" s="605">
        <v>22</v>
      </c>
      <c r="AH24" s="605">
        <v>36</v>
      </c>
      <c r="AI24" s="605">
        <v>48</v>
      </c>
      <c r="AJ24" s="605">
        <v>1</v>
      </c>
      <c r="AK24" s="252"/>
      <c r="AL24" s="605"/>
      <c r="AM24" s="605"/>
      <c r="AN24" s="252"/>
      <c r="AO24" s="407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</row>
    <row r="25" spans="1:125" s="317" customFormat="1" ht="12.75" customHeight="1">
      <c r="A25" s="242">
        <v>24</v>
      </c>
      <c r="B25" s="242" t="s">
        <v>731</v>
      </c>
      <c r="C25" s="243" t="s">
        <v>5242</v>
      </c>
      <c r="D25" s="243"/>
      <c r="E25" s="243" t="s">
        <v>1417</v>
      </c>
      <c r="F25" s="243"/>
      <c r="G25" s="244" t="s">
        <v>7973</v>
      </c>
      <c r="H25" s="638"/>
      <c r="I25" s="243" t="s">
        <v>1911</v>
      </c>
      <c r="J25" s="243"/>
      <c r="K25" s="243" t="s">
        <v>7974</v>
      </c>
      <c r="L25" s="245" t="s">
        <v>7975</v>
      </c>
      <c r="M25" s="247">
        <v>44671</v>
      </c>
      <c r="N25" s="123">
        <v>45383</v>
      </c>
      <c r="O25" s="249" t="s">
        <v>722</v>
      </c>
      <c r="P25" s="267">
        <f>N25</f>
        <v>45383</v>
      </c>
      <c r="Q25" s="236">
        <v>22283</v>
      </c>
      <c r="R25" s="236">
        <v>2022</v>
      </c>
      <c r="S25" s="237">
        <v>44652</v>
      </c>
      <c r="T25" s="253" t="s">
        <v>1278</v>
      </c>
      <c r="U25" s="253" t="s">
        <v>1279</v>
      </c>
      <c r="V25" s="421" t="s">
        <v>363</v>
      </c>
      <c r="W25" s="421" t="s">
        <v>868</v>
      </c>
      <c r="X25" s="253" t="s">
        <v>7976</v>
      </c>
      <c r="Y25" s="271">
        <f>N25</f>
        <v>45383</v>
      </c>
      <c r="Z25" s="322" t="s">
        <v>364</v>
      </c>
      <c r="AA25" s="255">
        <v>4.2</v>
      </c>
      <c r="AB25" s="256"/>
      <c r="AC25" s="253">
        <v>75</v>
      </c>
      <c r="AD25" s="253"/>
      <c r="AE25" s="253">
        <v>100</v>
      </c>
      <c r="AF25" s="253"/>
      <c r="AG25" s="322" t="s">
        <v>724</v>
      </c>
      <c r="AH25" s="322" t="s">
        <v>724</v>
      </c>
      <c r="AI25" s="322" t="s">
        <v>724</v>
      </c>
      <c r="AJ25" s="322">
        <v>1</v>
      </c>
      <c r="AK25" s="253"/>
      <c r="AL25" s="322"/>
      <c r="AM25" s="322"/>
      <c r="AN25" s="253"/>
      <c r="AO25" s="408"/>
      <c r="AP25" s="283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</row>
    <row r="26" spans="1:125" ht="12.75" customHeight="1">
      <c r="A26" s="242">
        <v>25</v>
      </c>
      <c r="B26" s="242" t="s">
        <v>731</v>
      </c>
      <c r="C26" s="243" t="s">
        <v>384</v>
      </c>
      <c r="D26" s="243"/>
      <c r="E26" s="243" t="s">
        <v>6193</v>
      </c>
      <c r="F26" s="243"/>
      <c r="G26" s="244" t="s">
        <v>1165</v>
      </c>
      <c r="H26" s="638"/>
      <c r="I26" s="243" t="s">
        <v>1173</v>
      </c>
      <c r="J26" s="243"/>
      <c r="K26" s="243" t="s">
        <v>870</v>
      </c>
      <c r="L26" s="245" t="s">
        <v>1167</v>
      </c>
      <c r="M26" s="247">
        <v>39983</v>
      </c>
      <c r="N26" s="123">
        <v>45677</v>
      </c>
      <c r="O26" s="249" t="s">
        <v>722</v>
      </c>
      <c r="P26" s="266">
        <f>N26</f>
        <v>45677</v>
      </c>
      <c r="Q26" s="250">
        <v>20091</v>
      </c>
      <c r="R26" s="250">
        <v>2007</v>
      </c>
      <c r="S26" s="251">
        <v>44946</v>
      </c>
      <c r="T26" s="252" t="s">
        <v>1450</v>
      </c>
      <c r="U26" s="253" t="s">
        <v>722</v>
      </c>
      <c r="V26" s="625" t="s">
        <v>363</v>
      </c>
      <c r="W26" s="625" t="s">
        <v>5448</v>
      </c>
      <c r="X26" s="252" t="s">
        <v>7715</v>
      </c>
      <c r="Y26" s="284">
        <f t="shared" si="7"/>
        <v>45677</v>
      </c>
      <c r="Z26" s="605" t="s">
        <v>1028</v>
      </c>
      <c r="AA26" s="656">
        <v>6.1</v>
      </c>
      <c r="AB26" s="273"/>
      <c r="AC26" s="252">
        <v>95</v>
      </c>
      <c r="AD26" s="252"/>
      <c r="AE26" s="252">
        <v>115</v>
      </c>
      <c r="AF26" s="252"/>
      <c r="AG26" s="605">
        <v>23</v>
      </c>
      <c r="AH26" s="605">
        <v>38</v>
      </c>
      <c r="AI26" s="605">
        <v>55</v>
      </c>
      <c r="AJ26" s="605">
        <v>1</v>
      </c>
      <c r="AK26" s="252"/>
      <c r="AL26" s="605"/>
      <c r="AM26" s="605"/>
      <c r="AN26" s="252"/>
      <c r="AO26" s="407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5"/>
      <c r="CP26" s="315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</row>
    <row r="27" spans="1:125" s="317" customFormat="1" ht="12.75" customHeight="1">
      <c r="A27" s="242">
        <v>26</v>
      </c>
      <c r="B27" s="242" t="s">
        <v>731</v>
      </c>
      <c r="C27" s="270" t="s">
        <v>5272</v>
      </c>
      <c r="D27" s="243"/>
      <c r="E27" s="243" t="s">
        <v>2097</v>
      </c>
      <c r="F27" s="243"/>
      <c r="G27" s="244" t="s">
        <v>5273</v>
      </c>
      <c r="H27" s="638"/>
      <c r="I27" s="243" t="s">
        <v>2412</v>
      </c>
      <c r="J27" s="243"/>
      <c r="K27" s="243" t="s">
        <v>5274</v>
      </c>
      <c r="L27" s="245" t="s">
        <v>2347</v>
      </c>
      <c r="M27" s="247">
        <v>43728</v>
      </c>
      <c r="N27" s="123">
        <v>45178</v>
      </c>
      <c r="O27" s="249" t="s">
        <v>722</v>
      </c>
      <c r="P27" s="267">
        <f>N27</f>
        <v>45178</v>
      </c>
      <c r="Q27" s="236">
        <v>19486</v>
      </c>
      <c r="R27" s="236">
        <v>2019</v>
      </c>
      <c r="S27" s="237">
        <v>44448</v>
      </c>
      <c r="T27" s="253" t="s">
        <v>24</v>
      </c>
      <c r="U27" s="253" t="s">
        <v>722</v>
      </c>
      <c r="V27" s="421" t="s">
        <v>1300</v>
      </c>
      <c r="W27" s="421" t="s">
        <v>7338</v>
      </c>
      <c r="X27" s="253" t="s">
        <v>3024</v>
      </c>
      <c r="Y27" s="271">
        <v>44448</v>
      </c>
      <c r="Z27" s="322" t="s">
        <v>1550</v>
      </c>
      <c r="AA27" s="255">
        <v>3.9</v>
      </c>
      <c r="AB27" s="256"/>
      <c r="AC27" s="253">
        <v>60</v>
      </c>
      <c r="AD27" s="253"/>
      <c r="AE27" s="253">
        <v>80</v>
      </c>
      <c r="AF27" s="253"/>
      <c r="AG27" s="322" t="s">
        <v>724</v>
      </c>
      <c r="AH27" s="322">
        <v>39</v>
      </c>
      <c r="AI27" s="322">
        <v>55</v>
      </c>
      <c r="AJ27" s="322">
        <v>1</v>
      </c>
      <c r="AK27" s="253"/>
      <c r="AL27" s="322"/>
      <c r="AM27" s="322"/>
      <c r="AN27" s="253"/>
      <c r="AO27" s="408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</row>
    <row r="28" spans="1:125" ht="12.75" customHeight="1">
      <c r="A28" s="242">
        <v>27</v>
      </c>
      <c r="B28" s="242" t="s">
        <v>731</v>
      </c>
      <c r="C28" s="243" t="s">
        <v>1070</v>
      </c>
      <c r="D28" s="243"/>
      <c r="E28" s="121" t="s">
        <v>6194</v>
      </c>
      <c r="F28" s="243"/>
      <c r="G28" s="244" t="s">
        <v>671</v>
      </c>
      <c r="H28" s="638"/>
      <c r="I28" s="243" t="s">
        <v>2145</v>
      </c>
      <c r="J28" s="243"/>
      <c r="K28" s="243" t="s">
        <v>290</v>
      </c>
      <c r="L28" s="245" t="s">
        <v>291</v>
      </c>
      <c r="M28" s="247">
        <v>39903</v>
      </c>
      <c r="N28" s="248">
        <v>46033</v>
      </c>
      <c r="O28" s="249" t="s">
        <v>722</v>
      </c>
      <c r="P28" s="266">
        <f t="shared" si="6"/>
        <v>46033</v>
      </c>
      <c r="Q28" s="250">
        <v>18241</v>
      </c>
      <c r="R28" s="250">
        <v>2009</v>
      </c>
      <c r="S28" s="251">
        <v>45302</v>
      </c>
      <c r="T28" s="252" t="s">
        <v>9576</v>
      </c>
      <c r="U28" s="253" t="s">
        <v>722</v>
      </c>
      <c r="V28" s="421" t="s">
        <v>1487</v>
      </c>
      <c r="W28" s="421" t="s">
        <v>10453</v>
      </c>
      <c r="X28" s="252" t="s">
        <v>1189</v>
      </c>
      <c r="Y28" s="284">
        <f t="shared" si="7"/>
        <v>46033</v>
      </c>
      <c r="Z28" s="605" t="s">
        <v>723</v>
      </c>
      <c r="AA28" s="656">
        <v>5.4</v>
      </c>
      <c r="AB28" s="273"/>
      <c r="AC28" s="252">
        <v>80</v>
      </c>
      <c r="AD28" s="252"/>
      <c r="AE28" s="252">
        <v>100</v>
      </c>
      <c r="AF28" s="252"/>
      <c r="AG28" s="605">
        <v>24</v>
      </c>
      <c r="AH28" s="605">
        <v>38</v>
      </c>
      <c r="AI28" s="605">
        <v>55</v>
      </c>
      <c r="AJ28" s="605">
        <v>1</v>
      </c>
      <c r="AK28" s="252"/>
      <c r="AL28" s="605"/>
      <c r="AM28" s="605"/>
      <c r="AN28" s="252"/>
      <c r="AO28" s="407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5"/>
      <c r="CP28" s="315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</row>
    <row r="29" spans="1:125" s="283" customFormat="1" ht="12.75" customHeight="1">
      <c r="A29" s="242">
        <v>28</v>
      </c>
      <c r="B29" s="242" t="s">
        <v>731</v>
      </c>
      <c r="C29" s="283" t="s">
        <v>3572</v>
      </c>
      <c r="E29" s="283" t="s">
        <v>2002</v>
      </c>
      <c r="G29" s="324" t="s">
        <v>7946</v>
      </c>
      <c r="H29" s="642"/>
      <c r="I29" s="243" t="s">
        <v>1911</v>
      </c>
      <c r="K29" s="283" t="s">
        <v>2422</v>
      </c>
      <c r="L29" s="380" t="s">
        <v>981</v>
      </c>
      <c r="M29" s="325">
        <v>44652</v>
      </c>
      <c r="N29" s="326">
        <v>45380</v>
      </c>
      <c r="O29" s="249" t="s">
        <v>722</v>
      </c>
      <c r="P29" s="267">
        <f t="shared" si="6"/>
        <v>45380</v>
      </c>
      <c r="Q29" s="236">
        <v>22264</v>
      </c>
      <c r="R29" s="236">
        <v>2021</v>
      </c>
      <c r="S29" s="237">
        <v>44649</v>
      </c>
      <c r="T29" s="253" t="s">
        <v>3715</v>
      </c>
      <c r="U29" s="253" t="s">
        <v>1279</v>
      </c>
      <c r="V29" s="421" t="s">
        <v>363</v>
      </c>
      <c r="W29" s="421" t="s">
        <v>931</v>
      </c>
      <c r="X29" s="253" t="s">
        <v>7667</v>
      </c>
      <c r="Y29" s="271">
        <f t="shared" si="7"/>
        <v>45380</v>
      </c>
      <c r="Z29" s="322" t="s">
        <v>364</v>
      </c>
      <c r="AA29" s="255">
        <v>4.8</v>
      </c>
      <c r="AB29" s="256"/>
      <c r="AC29" s="253">
        <v>75</v>
      </c>
      <c r="AD29" s="253"/>
      <c r="AE29" s="253">
        <v>100</v>
      </c>
      <c r="AF29" s="253"/>
      <c r="AG29" s="322">
        <v>23</v>
      </c>
      <c r="AH29" s="322">
        <v>37</v>
      </c>
      <c r="AI29" s="322">
        <v>54</v>
      </c>
      <c r="AJ29" s="322">
        <v>1</v>
      </c>
      <c r="AK29" s="253"/>
      <c r="AL29" s="322"/>
      <c r="AM29" s="322"/>
      <c r="AN29" s="253"/>
      <c r="AO29" s="408"/>
      <c r="CO29" s="327"/>
    </row>
    <row r="30" spans="1:125" ht="12.75" customHeight="1">
      <c r="A30" s="242">
        <v>29</v>
      </c>
      <c r="B30" s="242" t="s">
        <v>732</v>
      </c>
      <c r="C30" s="242" t="s">
        <v>2127</v>
      </c>
      <c r="D30" s="243" t="s">
        <v>5715</v>
      </c>
      <c r="E30" s="243" t="s">
        <v>325</v>
      </c>
      <c r="F30" s="243" t="s">
        <v>326</v>
      </c>
      <c r="G30" s="244" t="s">
        <v>327</v>
      </c>
      <c r="H30" s="638" t="s">
        <v>2411</v>
      </c>
      <c r="I30" s="243" t="s">
        <v>17</v>
      </c>
      <c r="J30" s="243" t="s">
        <v>328</v>
      </c>
      <c r="K30" s="121" t="s">
        <v>329</v>
      </c>
      <c r="L30" s="245" t="s">
        <v>330</v>
      </c>
      <c r="M30" s="247">
        <v>41493</v>
      </c>
      <c r="N30" s="248">
        <v>45435</v>
      </c>
      <c r="O30" s="249" t="s">
        <v>722</v>
      </c>
      <c r="P30" s="266">
        <f t="shared" si="6"/>
        <v>45435</v>
      </c>
      <c r="Q30" s="250">
        <v>20355</v>
      </c>
      <c r="R30" s="250">
        <v>2012</v>
      </c>
      <c r="S30" s="251">
        <v>44704</v>
      </c>
      <c r="T30" s="252" t="s">
        <v>499</v>
      </c>
      <c r="U30" s="253" t="s">
        <v>189</v>
      </c>
      <c r="V30" s="625" t="s">
        <v>8150</v>
      </c>
      <c r="W30" s="625" t="s">
        <v>8151</v>
      </c>
      <c r="X30" s="252" t="s">
        <v>8152</v>
      </c>
      <c r="Y30" s="284">
        <f t="shared" si="7"/>
        <v>45435</v>
      </c>
      <c r="Z30" s="605" t="s">
        <v>225</v>
      </c>
      <c r="AA30" s="656">
        <v>7.6</v>
      </c>
      <c r="AB30" s="273">
        <v>62</v>
      </c>
      <c r="AC30" s="252">
        <v>110</v>
      </c>
      <c r="AD30" s="252">
        <v>172</v>
      </c>
      <c r="AE30" s="252">
        <v>140</v>
      </c>
      <c r="AF30" s="252">
        <v>198</v>
      </c>
      <c r="AG30" s="605">
        <v>21</v>
      </c>
      <c r="AH30" s="605">
        <v>37</v>
      </c>
      <c r="AI30" s="605">
        <v>50</v>
      </c>
      <c r="AJ30" s="605">
        <v>1</v>
      </c>
      <c r="AK30" s="251">
        <v>41493</v>
      </c>
      <c r="AL30" s="605">
        <v>2013</v>
      </c>
      <c r="AM30" s="605" t="s">
        <v>1078</v>
      </c>
      <c r="AN30" s="252"/>
      <c r="AO30" s="407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5"/>
      <c r="CP30" s="315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</row>
    <row r="31" spans="1:125" s="317" customFormat="1" ht="12.75" customHeight="1">
      <c r="A31" s="242">
        <v>30</v>
      </c>
      <c r="B31" s="253" t="s">
        <v>732</v>
      </c>
      <c r="C31" s="253" t="s">
        <v>3641</v>
      </c>
      <c r="D31" s="253"/>
      <c r="E31" s="253" t="s">
        <v>5650</v>
      </c>
      <c r="F31" s="253" t="s">
        <v>6953</v>
      </c>
      <c r="G31" s="264" t="s">
        <v>8200</v>
      </c>
      <c r="H31" s="639"/>
      <c r="I31" s="242" t="s">
        <v>2322</v>
      </c>
      <c r="J31" s="242"/>
      <c r="K31" s="253" t="s">
        <v>6954</v>
      </c>
      <c r="L31" s="438" t="s">
        <v>6955</v>
      </c>
      <c r="M31" s="274">
        <v>44715</v>
      </c>
      <c r="N31" s="275">
        <v>45442</v>
      </c>
      <c r="O31" s="249" t="s">
        <v>722</v>
      </c>
      <c r="P31" s="267">
        <f>N31</f>
        <v>45442</v>
      </c>
      <c r="Q31" s="236">
        <v>22423</v>
      </c>
      <c r="R31" s="236">
        <v>2020</v>
      </c>
      <c r="S31" s="237">
        <v>44711</v>
      </c>
      <c r="T31" s="253" t="s">
        <v>299</v>
      </c>
      <c r="U31" s="253" t="s">
        <v>1279</v>
      </c>
      <c r="V31" s="421" t="s">
        <v>363</v>
      </c>
      <c r="W31" s="421" t="s">
        <v>932</v>
      </c>
      <c r="X31" s="253" t="s">
        <v>6956</v>
      </c>
      <c r="Y31" s="271">
        <f>N31</f>
        <v>45442</v>
      </c>
      <c r="Z31" s="322" t="s">
        <v>1550</v>
      </c>
      <c r="AA31" s="255">
        <v>5.7</v>
      </c>
      <c r="AB31" s="256"/>
      <c r="AC31" s="253">
        <v>90</v>
      </c>
      <c r="AD31" s="253">
        <v>113</v>
      </c>
      <c r="AE31" s="253">
        <v>110</v>
      </c>
      <c r="AF31" s="253">
        <v>160</v>
      </c>
      <c r="AG31" s="322" t="s">
        <v>6539</v>
      </c>
      <c r="AH31" s="322" t="s">
        <v>6494</v>
      </c>
      <c r="AI31" s="322" t="s">
        <v>6540</v>
      </c>
      <c r="AJ31" s="322">
        <v>1</v>
      </c>
      <c r="AK31" s="237"/>
      <c r="AL31" s="322"/>
      <c r="AM31" s="322"/>
      <c r="AN31" s="253"/>
      <c r="AO31" s="411"/>
      <c r="AP31" s="243"/>
      <c r="AQ31" s="243"/>
      <c r="AR31" s="243"/>
      <c r="AS31" s="243"/>
      <c r="AT31" s="245"/>
      <c r="AU31" s="245"/>
      <c r="AV31" s="243"/>
      <c r="AW31" s="243"/>
      <c r="AX31" s="243"/>
      <c r="AY31" s="246"/>
      <c r="AZ31" s="247"/>
      <c r="BA31" s="123"/>
      <c r="BB31" s="249"/>
      <c r="BC31" s="237"/>
      <c r="BD31" s="236"/>
      <c r="BE31" s="236"/>
      <c r="BF31" s="237"/>
      <c r="BG31" s="253"/>
      <c r="BH31" s="253"/>
      <c r="BI31" s="138"/>
      <c r="BJ31" s="138"/>
      <c r="BK31" s="253"/>
      <c r="BL31" s="253"/>
      <c r="BM31" s="138"/>
      <c r="BN31" s="237"/>
      <c r="BO31" s="253"/>
      <c r="BP31" s="253"/>
      <c r="BQ31" s="256"/>
      <c r="BR31" s="253"/>
      <c r="BS31" s="253"/>
      <c r="BT31" s="253"/>
      <c r="BU31" s="253"/>
      <c r="BV31" s="253"/>
      <c r="BW31" s="253"/>
      <c r="BX31" s="253"/>
      <c r="BY31" s="253"/>
      <c r="BZ31" s="237"/>
      <c r="CA31" s="253"/>
      <c r="CB31" s="253"/>
      <c r="CC31" s="283"/>
      <c r="CD31" s="28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</row>
    <row r="32" spans="1:125" s="378" customFormat="1" ht="12.75" customHeight="1">
      <c r="A32" s="362">
        <v>31</v>
      </c>
      <c r="B32" s="362" t="s">
        <v>731</v>
      </c>
      <c r="C32" s="364" t="s">
        <v>4529</v>
      </c>
      <c r="D32" s="364"/>
      <c r="E32" s="364" t="s">
        <v>3815</v>
      </c>
      <c r="F32" s="364"/>
      <c r="G32" s="404" t="s">
        <v>10431</v>
      </c>
      <c r="H32" s="641"/>
      <c r="I32" s="364" t="s">
        <v>317</v>
      </c>
      <c r="J32" s="364"/>
      <c r="K32" s="405" t="s">
        <v>6894</v>
      </c>
      <c r="L32" s="382" t="s">
        <v>6895</v>
      </c>
      <c r="M32" s="383">
        <v>45307</v>
      </c>
      <c r="N32" s="384">
        <v>46028</v>
      </c>
      <c r="O32" s="385" t="s">
        <v>722</v>
      </c>
      <c r="P32" s="386">
        <f>N32</f>
        <v>46028</v>
      </c>
      <c r="Q32" s="387">
        <v>24019</v>
      </c>
      <c r="R32" s="387">
        <v>2018</v>
      </c>
      <c r="S32" s="373">
        <v>45297</v>
      </c>
      <c r="T32" s="363" t="s">
        <v>4069</v>
      </c>
      <c r="U32" s="363" t="s">
        <v>1279</v>
      </c>
      <c r="V32" s="626" t="s">
        <v>363</v>
      </c>
      <c r="W32" s="626" t="s">
        <v>932</v>
      </c>
      <c r="X32" s="363" t="s">
        <v>10432</v>
      </c>
      <c r="Y32" s="375">
        <f>N32</f>
        <v>46028</v>
      </c>
      <c r="Z32" s="370" t="s">
        <v>1550</v>
      </c>
      <c r="AA32" s="657">
        <v>5.2</v>
      </c>
      <c r="AB32" s="376"/>
      <c r="AC32" s="363">
        <v>75</v>
      </c>
      <c r="AD32" s="363"/>
      <c r="AE32" s="363">
        <v>95</v>
      </c>
      <c r="AF32" s="363"/>
      <c r="AG32" s="370" t="s">
        <v>724</v>
      </c>
      <c r="AH32" s="370" t="s">
        <v>724</v>
      </c>
      <c r="AI32" s="370" t="s">
        <v>724</v>
      </c>
      <c r="AJ32" s="370">
        <v>1</v>
      </c>
      <c r="AK32" s="373"/>
      <c r="AL32" s="370"/>
      <c r="AM32" s="370"/>
      <c r="AN32" s="363"/>
      <c r="AO32" s="414"/>
      <c r="AP32" s="374"/>
      <c r="AQ32" s="374"/>
      <c r="AR32" s="374"/>
      <c r="AS32" s="374"/>
      <c r="AT32" s="374"/>
      <c r="AU32" s="374"/>
      <c r="AV32" s="374"/>
      <c r="AW32" s="374"/>
      <c r="AX32" s="374"/>
      <c r="AY32" s="374"/>
      <c r="AZ32" s="374"/>
      <c r="BA32" s="374"/>
      <c r="BB32" s="374"/>
      <c r="BC32" s="374"/>
      <c r="BD32" s="374"/>
      <c r="BE32" s="374"/>
      <c r="BF32" s="374"/>
      <c r="BG32" s="374"/>
      <c r="BH32" s="374"/>
      <c r="BI32" s="374"/>
      <c r="BJ32" s="374"/>
      <c r="BK32" s="374"/>
      <c r="BL32" s="374"/>
      <c r="BM32" s="374"/>
      <c r="BN32" s="374"/>
      <c r="BO32" s="374"/>
      <c r="BP32" s="374"/>
      <c r="BQ32" s="374"/>
      <c r="BR32" s="374"/>
      <c r="BS32" s="374"/>
      <c r="BT32" s="374"/>
      <c r="BU32" s="374"/>
      <c r="BV32" s="374"/>
      <c r="BW32" s="374"/>
      <c r="BX32" s="374"/>
      <c r="BY32" s="374"/>
      <c r="BZ32" s="374"/>
      <c r="CA32" s="374"/>
      <c r="CB32" s="374"/>
      <c r="CC32" s="374"/>
      <c r="CD32" s="374"/>
      <c r="CE32" s="374"/>
      <c r="CF32" s="374"/>
      <c r="CG32" s="374"/>
      <c r="CH32" s="374"/>
      <c r="CI32" s="374"/>
      <c r="CJ32" s="374"/>
      <c r="CK32" s="374"/>
      <c r="CL32" s="374"/>
      <c r="CM32" s="374"/>
      <c r="CN32" s="374"/>
    </row>
    <row r="33" spans="1:93" s="317" customFormat="1" ht="12.75" customHeight="1">
      <c r="A33" s="242">
        <v>32</v>
      </c>
      <c r="B33" s="242" t="s">
        <v>731</v>
      </c>
      <c r="C33" s="242" t="s">
        <v>3597</v>
      </c>
      <c r="D33" s="243"/>
      <c r="E33" s="121" t="s">
        <v>3737</v>
      </c>
      <c r="F33" s="243"/>
      <c r="G33" s="244" t="s">
        <v>7257</v>
      </c>
      <c r="H33" s="638"/>
      <c r="I33" s="243" t="s">
        <v>1911</v>
      </c>
      <c r="J33" s="243"/>
      <c r="K33" s="243" t="s">
        <v>5713</v>
      </c>
      <c r="L33" s="245" t="s">
        <v>5714</v>
      </c>
      <c r="M33" s="247">
        <v>44424</v>
      </c>
      <c r="N33" s="123">
        <v>45853</v>
      </c>
      <c r="O33" s="249" t="s">
        <v>722</v>
      </c>
      <c r="P33" s="269">
        <f>N33</f>
        <v>45853</v>
      </c>
      <c r="Q33" s="236">
        <v>21465</v>
      </c>
      <c r="R33" s="236">
        <v>2021</v>
      </c>
      <c r="S33" s="237">
        <v>45122</v>
      </c>
      <c r="T33" s="253" t="s">
        <v>9744</v>
      </c>
      <c r="U33" s="253" t="s">
        <v>722</v>
      </c>
      <c r="V33" s="421" t="s">
        <v>9816</v>
      </c>
      <c r="W33" s="421" t="s">
        <v>9815</v>
      </c>
      <c r="X33" s="253" t="s">
        <v>7258</v>
      </c>
      <c r="Y33" s="271">
        <f>N33</f>
        <v>45853</v>
      </c>
      <c r="Z33" s="322" t="s">
        <v>1550</v>
      </c>
      <c r="AA33" s="255">
        <v>5.0999999999999996</v>
      </c>
      <c r="AB33" s="256"/>
      <c r="AC33" s="253">
        <v>95</v>
      </c>
      <c r="AD33" s="253"/>
      <c r="AE33" s="253">
        <v>120</v>
      </c>
      <c r="AF33" s="253"/>
      <c r="AG33" s="322" t="s">
        <v>724</v>
      </c>
      <c r="AH33" s="322" t="s">
        <v>724</v>
      </c>
      <c r="AI33" s="322" t="s">
        <v>724</v>
      </c>
      <c r="AJ33" s="322">
        <v>1</v>
      </c>
      <c r="AK33" s="253"/>
      <c r="AL33" s="322"/>
      <c r="AM33" s="322"/>
      <c r="AN33" s="253"/>
      <c r="AO33" s="408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</row>
    <row r="34" spans="1:93" s="378" customFormat="1" ht="12.75" customHeight="1">
      <c r="A34" s="362">
        <v>33</v>
      </c>
      <c r="B34" s="362" t="s">
        <v>731</v>
      </c>
      <c r="C34" s="364" t="s">
        <v>5132</v>
      </c>
      <c r="D34" s="364"/>
      <c r="E34" s="405" t="s">
        <v>4466</v>
      </c>
      <c r="F34" s="364"/>
      <c r="G34" s="404" t="s">
        <v>8505</v>
      </c>
      <c r="H34" s="641"/>
      <c r="I34" s="364" t="s">
        <v>1106</v>
      </c>
      <c r="J34" s="364"/>
      <c r="K34" s="363" t="s">
        <v>5458</v>
      </c>
      <c r="L34" s="366" t="s">
        <v>5459</v>
      </c>
      <c r="M34" s="368">
        <v>44788</v>
      </c>
      <c r="N34" s="369">
        <v>45505</v>
      </c>
      <c r="O34" s="370" t="s">
        <v>722</v>
      </c>
      <c r="P34" s="371">
        <f>N34</f>
        <v>45505</v>
      </c>
      <c r="Q34" s="372">
        <v>22543</v>
      </c>
      <c r="R34" s="372">
        <v>2021</v>
      </c>
      <c r="S34" s="373">
        <v>44774</v>
      </c>
      <c r="T34" s="374" t="s">
        <v>4069</v>
      </c>
      <c r="U34" s="374" t="s">
        <v>1279</v>
      </c>
      <c r="V34" s="626" t="s">
        <v>363</v>
      </c>
      <c r="W34" s="626" t="s">
        <v>242</v>
      </c>
      <c r="X34" s="363" t="s">
        <v>8514</v>
      </c>
      <c r="Y34" s="375">
        <f>N34</f>
        <v>45505</v>
      </c>
      <c r="Z34" s="370" t="s">
        <v>1550</v>
      </c>
      <c r="AA34" s="657">
        <v>4.95</v>
      </c>
      <c r="AB34" s="376"/>
      <c r="AC34" s="363">
        <v>92</v>
      </c>
      <c r="AD34" s="363"/>
      <c r="AE34" s="363">
        <v>114</v>
      </c>
      <c r="AF34" s="363"/>
      <c r="AG34" s="370" t="s">
        <v>724</v>
      </c>
      <c r="AH34" s="370" t="s">
        <v>724</v>
      </c>
      <c r="AI34" s="501" t="s">
        <v>724</v>
      </c>
      <c r="AJ34" s="501">
        <v>1</v>
      </c>
      <c r="AK34" s="363"/>
      <c r="AL34" s="370"/>
      <c r="AM34" s="370"/>
      <c r="AN34" s="363"/>
      <c r="AO34" s="414"/>
      <c r="AP34" s="374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  <c r="BQ34" s="374"/>
      <c r="BR34" s="374"/>
      <c r="BS34" s="374"/>
      <c r="BT34" s="374"/>
      <c r="BU34" s="374"/>
      <c r="BV34" s="374"/>
      <c r="BW34" s="374"/>
      <c r="BX34" s="374"/>
      <c r="BY34" s="374"/>
      <c r="BZ34" s="374"/>
      <c r="CA34" s="374"/>
      <c r="CB34" s="374"/>
      <c r="CC34" s="374"/>
      <c r="CD34" s="374"/>
      <c r="CE34" s="374"/>
      <c r="CF34" s="374"/>
      <c r="CG34" s="374"/>
      <c r="CH34" s="374"/>
      <c r="CI34" s="374"/>
      <c r="CJ34" s="374"/>
      <c r="CK34" s="374"/>
      <c r="CL34" s="374"/>
      <c r="CM34" s="374"/>
      <c r="CN34" s="374"/>
    </row>
    <row r="35" spans="1:93" s="317" customFormat="1" ht="12.75" customHeight="1">
      <c r="A35" s="242">
        <v>34</v>
      </c>
      <c r="B35" s="242" t="s">
        <v>732</v>
      </c>
      <c r="C35" s="242" t="s">
        <v>5765</v>
      </c>
      <c r="D35" s="243"/>
      <c r="E35" s="243" t="s">
        <v>3764</v>
      </c>
      <c r="F35" s="243"/>
      <c r="G35" s="244" t="s">
        <v>5764</v>
      </c>
      <c r="H35" s="639"/>
      <c r="I35" s="243" t="s">
        <v>17</v>
      </c>
      <c r="J35" s="242"/>
      <c r="K35" s="243" t="s">
        <v>3765</v>
      </c>
      <c r="L35" s="245" t="s">
        <v>3766</v>
      </c>
      <c r="M35" s="247">
        <v>43965</v>
      </c>
      <c r="N35" s="123">
        <v>45416</v>
      </c>
      <c r="O35" s="249" t="s">
        <v>722</v>
      </c>
      <c r="P35" s="267">
        <f t="shared" si="6"/>
        <v>45416</v>
      </c>
      <c r="Q35" s="236">
        <v>22388</v>
      </c>
      <c r="R35" s="236">
        <v>2020</v>
      </c>
      <c r="S35" s="251">
        <v>44685</v>
      </c>
      <c r="T35" s="253" t="s">
        <v>3715</v>
      </c>
      <c r="U35" s="253" t="s">
        <v>722</v>
      </c>
      <c r="V35" s="421" t="s">
        <v>403</v>
      </c>
      <c r="W35" s="421" t="s">
        <v>403</v>
      </c>
      <c r="X35" s="253" t="s">
        <v>3767</v>
      </c>
      <c r="Y35" s="271">
        <f t="shared" si="7"/>
        <v>45416</v>
      </c>
      <c r="Z35" s="322" t="s">
        <v>31</v>
      </c>
      <c r="AA35" s="255">
        <v>3.2</v>
      </c>
      <c r="AB35" s="256"/>
      <c r="AC35" s="253">
        <v>85</v>
      </c>
      <c r="AD35" s="253">
        <v>85</v>
      </c>
      <c r="AE35" s="253">
        <v>105</v>
      </c>
      <c r="AF35" s="253">
        <v>125</v>
      </c>
      <c r="AG35" s="322">
        <v>22</v>
      </c>
      <c r="AH35" s="322">
        <v>35</v>
      </c>
      <c r="AI35" s="322">
        <v>45</v>
      </c>
      <c r="AJ35" s="322">
        <v>1</v>
      </c>
      <c r="AK35" s="251"/>
      <c r="AL35" s="605"/>
      <c r="AM35" s="605"/>
      <c r="AN35" s="252"/>
      <c r="AO35" s="408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</row>
    <row r="36" spans="1:93" s="317" customFormat="1" ht="12.75" customHeight="1">
      <c r="A36" s="242">
        <v>35</v>
      </c>
      <c r="B36" s="242" t="s">
        <v>731</v>
      </c>
      <c r="C36" s="242" t="s">
        <v>3739</v>
      </c>
      <c r="D36" s="243"/>
      <c r="E36" s="121" t="s">
        <v>3740</v>
      </c>
      <c r="F36" s="243"/>
      <c r="G36" s="244" t="s">
        <v>3741</v>
      </c>
      <c r="H36" s="638"/>
      <c r="I36" s="243" t="s">
        <v>1106</v>
      </c>
      <c r="J36" s="243"/>
      <c r="K36" s="243" t="s">
        <v>885</v>
      </c>
      <c r="L36" s="245" t="s">
        <v>886</v>
      </c>
      <c r="M36" s="247">
        <v>42895</v>
      </c>
      <c r="N36" s="123">
        <v>45731</v>
      </c>
      <c r="O36" s="249" t="s">
        <v>722</v>
      </c>
      <c r="P36" s="269">
        <f>N36</f>
        <v>45731</v>
      </c>
      <c r="Q36" s="236">
        <v>19131</v>
      </c>
      <c r="R36" s="236">
        <v>2015</v>
      </c>
      <c r="S36" s="237">
        <v>45000</v>
      </c>
      <c r="T36" s="253" t="s">
        <v>24</v>
      </c>
      <c r="U36" s="253" t="s">
        <v>722</v>
      </c>
      <c r="V36" s="421" t="s">
        <v>176</v>
      </c>
      <c r="W36" s="421" t="s">
        <v>3536</v>
      </c>
      <c r="X36" s="253" t="s">
        <v>887</v>
      </c>
      <c r="Y36" s="271">
        <f>N36</f>
        <v>45731</v>
      </c>
      <c r="Z36" s="322" t="s">
        <v>1550</v>
      </c>
      <c r="AA36" s="255">
        <v>4.7</v>
      </c>
      <c r="AB36" s="256"/>
      <c r="AC36" s="253">
        <v>60</v>
      </c>
      <c r="AD36" s="253"/>
      <c r="AE36" s="253">
        <v>80</v>
      </c>
      <c r="AF36" s="253"/>
      <c r="AG36" s="322">
        <v>23</v>
      </c>
      <c r="AH36" s="322">
        <v>38</v>
      </c>
      <c r="AI36" s="322">
        <v>51</v>
      </c>
      <c r="AJ36" s="322">
        <v>1</v>
      </c>
      <c r="AK36" s="237"/>
      <c r="AL36" s="322"/>
      <c r="AM36" s="322"/>
      <c r="AN36" s="253"/>
      <c r="AO36" s="412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</row>
    <row r="37" spans="1:93" s="374" customFormat="1" ht="12.75" customHeight="1">
      <c r="A37" s="362">
        <v>36</v>
      </c>
      <c r="B37" s="374" t="s">
        <v>731</v>
      </c>
      <c r="C37" s="374" t="s">
        <v>9115</v>
      </c>
      <c r="E37" s="374" t="s">
        <v>4689</v>
      </c>
      <c r="G37" s="374" t="s">
        <v>9741</v>
      </c>
      <c r="H37" s="650"/>
      <c r="I37" s="374" t="s">
        <v>317</v>
      </c>
      <c r="K37" s="364" t="s">
        <v>8120</v>
      </c>
      <c r="L37" s="623" t="s">
        <v>8121</v>
      </c>
      <c r="M37" s="499">
        <v>45107</v>
      </c>
      <c r="N37" s="369">
        <v>45829</v>
      </c>
      <c r="O37" s="501" t="s">
        <v>722</v>
      </c>
      <c r="P37" s="499">
        <v>45829</v>
      </c>
      <c r="Q37" s="374">
        <v>23369</v>
      </c>
      <c r="R37" s="374">
        <v>2023</v>
      </c>
      <c r="S37" s="388">
        <v>45098</v>
      </c>
      <c r="T37" s="363" t="s">
        <v>175</v>
      </c>
      <c r="U37" s="374" t="s">
        <v>1279</v>
      </c>
      <c r="V37" s="502">
        <v>0</v>
      </c>
      <c r="W37" s="502">
        <v>0</v>
      </c>
      <c r="X37" s="363" t="s">
        <v>8122</v>
      </c>
      <c r="Y37" s="388">
        <f>N37</f>
        <v>45829</v>
      </c>
      <c r="Z37" s="370" t="s">
        <v>1550</v>
      </c>
      <c r="AA37" s="870">
        <v>4.2699999999999996</v>
      </c>
      <c r="AC37" s="374">
        <v>85</v>
      </c>
      <c r="AE37" s="374">
        <v>105</v>
      </c>
      <c r="AG37" s="501" t="s">
        <v>724</v>
      </c>
      <c r="AH37" s="501" t="s">
        <v>724</v>
      </c>
      <c r="AI37" s="501" t="s">
        <v>724</v>
      </c>
      <c r="AJ37" s="501">
        <v>1</v>
      </c>
      <c r="AL37" s="501"/>
      <c r="AM37" s="501"/>
      <c r="AN37" s="363"/>
      <c r="AO37" s="414"/>
      <c r="AP37" s="363"/>
      <c r="AQ37" s="366"/>
      <c r="AR37" s="366"/>
      <c r="AS37" s="363"/>
      <c r="AT37" s="363"/>
      <c r="AV37" s="367"/>
      <c r="AW37" s="368"/>
      <c r="AX37" s="369"/>
      <c r="AY37" s="370"/>
      <c r="AZ37" s="388"/>
      <c r="BA37" s="387"/>
      <c r="BB37" s="387"/>
      <c r="BC37" s="388"/>
      <c r="BD37" s="363"/>
      <c r="BE37" s="363"/>
      <c r="BF37" s="367"/>
      <c r="BG37" s="367"/>
      <c r="BH37" s="363"/>
      <c r="BI37" s="363"/>
      <c r="BJ37" s="367"/>
      <c r="BK37" s="373"/>
      <c r="BL37" s="363"/>
      <c r="BM37" s="363"/>
      <c r="BN37" s="376"/>
      <c r="BO37" s="363"/>
      <c r="BP37" s="363"/>
      <c r="BQ37" s="363"/>
      <c r="BR37" s="363"/>
      <c r="BS37" s="363"/>
      <c r="BT37" s="363"/>
      <c r="BU37" s="363"/>
      <c r="BV37" s="363"/>
      <c r="BW37" s="388"/>
    </row>
    <row r="38" spans="1:93" s="317" customFormat="1" ht="12.75" customHeight="1">
      <c r="A38" s="242">
        <v>37</v>
      </c>
      <c r="B38" s="253" t="s">
        <v>731</v>
      </c>
      <c r="C38" s="242" t="s">
        <v>3892</v>
      </c>
      <c r="D38" s="253"/>
      <c r="E38" s="253" t="s">
        <v>4047</v>
      </c>
      <c r="F38" s="253"/>
      <c r="G38" s="264" t="s">
        <v>4048</v>
      </c>
      <c r="H38" s="639"/>
      <c r="I38" s="253" t="s">
        <v>317</v>
      </c>
      <c r="J38" s="253"/>
      <c r="K38" s="253" t="s">
        <v>1535</v>
      </c>
      <c r="L38" s="438" t="s">
        <v>1536</v>
      </c>
      <c r="M38" s="247">
        <v>43144</v>
      </c>
      <c r="N38" s="248">
        <v>45983</v>
      </c>
      <c r="O38" s="249" t="s">
        <v>722</v>
      </c>
      <c r="P38" s="266">
        <f t="shared" ref="P38" si="8">N38</f>
        <v>45983</v>
      </c>
      <c r="Q38" s="250">
        <v>21661</v>
      </c>
      <c r="R38" s="250">
        <v>2017</v>
      </c>
      <c r="S38" s="251">
        <v>45252</v>
      </c>
      <c r="T38" s="252" t="s">
        <v>175</v>
      </c>
      <c r="U38" s="253" t="s">
        <v>722</v>
      </c>
      <c r="V38" s="625" t="s">
        <v>1632</v>
      </c>
      <c r="W38" s="625" t="s">
        <v>1012</v>
      </c>
      <c r="X38" s="252" t="s">
        <v>1537</v>
      </c>
      <c r="Y38" s="284">
        <f>N38</f>
        <v>45983</v>
      </c>
      <c r="Z38" s="605" t="s">
        <v>1028</v>
      </c>
      <c r="AA38" s="656">
        <v>5.3</v>
      </c>
      <c r="AB38" s="273"/>
      <c r="AC38" s="252">
        <v>75</v>
      </c>
      <c r="AD38" s="252"/>
      <c r="AE38" s="252">
        <v>95</v>
      </c>
      <c r="AF38" s="252"/>
      <c r="AG38" s="605">
        <v>24</v>
      </c>
      <c r="AH38" s="605">
        <v>38</v>
      </c>
      <c r="AI38" s="605">
        <v>58</v>
      </c>
      <c r="AJ38" s="605">
        <v>1</v>
      </c>
      <c r="AK38" s="251"/>
      <c r="AL38" s="605"/>
      <c r="AM38" s="605"/>
      <c r="AN38" s="253"/>
      <c r="AO38" s="413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</row>
    <row r="39" spans="1:93" s="317" customFormat="1" ht="12.75" customHeight="1">
      <c r="A39" s="242">
        <v>38</v>
      </c>
      <c r="B39" s="242" t="s">
        <v>731</v>
      </c>
      <c r="C39" s="242" t="s">
        <v>2879</v>
      </c>
      <c r="D39" s="243"/>
      <c r="E39" s="243" t="s">
        <v>3568</v>
      </c>
      <c r="F39" s="243"/>
      <c r="G39" s="244" t="s">
        <v>4920</v>
      </c>
      <c r="H39" s="638"/>
      <c r="I39" s="243" t="s">
        <v>452</v>
      </c>
      <c r="J39" s="243"/>
      <c r="K39" s="253" t="s">
        <v>3039</v>
      </c>
      <c r="L39" s="438" t="s">
        <v>3040</v>
      </c>
      <c r="M39" s="274">
        <v>43563</v>
      </c>
      <c r="N39" s="288">
        <v>45007</v>
      </c>
      <c r="O39" s="249" t="s">
        <v>722</v>
      </c>
      <c r="P39" s="266">
        <f t="shared" ref="P39:P46" si="9">N39</f>
        <v>45007</v>
      </c>
      <c r="Q39" s="250">
        <v>19164</v>
      </c>
      <c r="R39" s="250">
        <v>2019</v>
      </c>
      <c r="S39" s="251">
        <v>44277</v>
      </c>
      <c r="T39" s="252" t="s">
        <v>5544</v>
      </c>
      <c r="U39" s="253" t="s">
        <v>722</v>
      </c>
      <c r="V39" s="625" t="s">
        <v>1291</v>
      </c>
      <c r="W39" s="625" t="s">
        <v>1291</v>
      </c>
      <c r="X39" s="252" t="s">
        <v>1850</v>
      </c>
      <c r="Y39" s="284">
        <f>N39</f>
        <v>45007</v>
      </c>
      <c r="Z39" s="605" t="s">
        <v>1550</v>
      </c>
      <c r="AA39" s="656">
        <v>5.4</v>
      </c>
      <c r="AB39" s="273"/>
      <c r="AC39" s="252">
        <v>80</v>
      </c>
      <c r="AD39" s="252"/>
      <c r="AE39" s="252">
        <v>100</v>
      </c>
      <c r="AF39" s="252"/>
      <c r="AG39" s="605">
        <v>24</v>
      </c>
      <c r="AH39" s="605">
        <v>39</v>
      </c>
      <c r="AI39" s="605">
        <v>54</v>
      </c>
      <c r="AJ39" s="605">
        <v>1</v>
      </c>
      <c r="AK39" s="237"/>
      <c r="AL39" s="322"/>
      <c r="AM39" s="322"/>
      <c r="AN39" s="253"/>
      <c r="AO39" s="408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</row>
    <row r="40" spans="1:93" s="283" customFormat="1" ht="12.75" customHeight="1">
      <c r="A40" s="242">
        <v>39</v>
      </c>
      <c r="B40" s="253" t="s">
        <v>731</v>
      </c>
      <c r="C40" s="283" t="s">
        <v>5825</v>
      </c>
      <c r="D40" s="253"/>
      <c r="E40" s="253" t="s">
        <v>4064</v>
      </c>
      <c r="F40" s="253"/>
      <c r="G40" s="264" t="s">
        <v>7977</v>
      </c>
      <c r="H40" s="639"/>
      <c r="I40" s="243" t="s">
        <v>1911</v>
      </c>
      <c r="J40" s="253"/>
      <c r="K40" s="253" t="s">
        <v>7978</v>
      </c>
      <c r="L40" s="438" t="s">
        <v>7979</v>
      </c>
      <c r="M40" s="247">
        <v>44671</v>
      </c>
      <c r="N40" s="123">
        <v>45395</v>
      </c>
      <c r="O40" s="249" t="s">
        <v>722</v>
      </c>
      <c r="P40" s="267">
        <f>N40</f>
        <v>45395</v>
      </c>
      <c r="Q40" s="236">
        <v>22284</v>
      </c>
      <c r="R40" s="236">
        <v>2022</v>
      </c>
      <c r="S40" s="237">
        <v>44664</v>
      </c>
      <c r="T40" s="253" t="s">
        <v>1278</v>
      </c>
      <c r="U40" s="253" t="s">
        <v>1279</v>
      </c>
      <c r="V40" s="421" t="s">
        <v>363</v>
      </c>
      <c r="W40" s="421" t="s">
        <v>868</v>
      </c>
      <c r="X40" s="253" t="s">
        <v>7980</v>
      </c>
      <c r="Y40" s="271">
        <f>N40</f>
        <v>45395</v>
      </c>
      <c r="Z40" s="322" t="s">
        <v>364</v>
      </c>
      <c r="AA40" s="255">
        <v>4.8</v>
      </c>
      <c r="AB40" s="256"/>
      <c r="AC40" s="253">
        <v>95</v>
      </c>
      <c r="AD40" s="253"/>
      <c r="AE40" s="253">
        <v>115</v>
      </c>
      <c r="AF40" s="253"/>
      <c r="AG40" s="322" t="s">
        <v>724</v>
      </c>
      <c r="AH40" s="322" t="s">
        <v>724</v>
      </c>
      <c r="AI40" s="322" t="s">
        <v>724</v>
      </c>
      <c r="AJ40" s="322">
        <v>1</v>
      </c>
      <c r="AK40" s="253"/>
      <c r="AL40" s="322"/>
      <c r="AM40" s="322"/>
      <c r="AN40" s="253"/>
      <c r="AO40" s="408"/>
      <c r="CO40" s="327"/>
    </row>
    <row r="41" spans="1:93" s="317" customFormat="1" ht="12.75" customHeight="1">
      <c r="A41" s="242">
        <v>40</v>
      </c>
      <c r="B41" s="242" t="s">
        <v>731</v>
      </c>
      <c r="C41" s="242" t="s">
        <v>5804</v>
      </c>
      <c r="D41" s="243"/>
      <c r="E41" s="121" t="s">
        <v>3086</v>
      </c>
      <c r="F41" s="243"/>
      <c r="G41" s="244" t="s">
        <v>5802</v>
      </c>
      <c r="H41" s="638"/>
      <c r="I41" s="243" t="s">
        <v>883</v>
      </c>
      <c r="J41" s="122"/>
      <c r="K41" s="243" t="s">
        <v>3617</v>
      </c>
      <c r="L41" s="245" t="s">
        <v>5803</v>
      </c>
      <c r="M41" s="247">
        <v>43972</v>
      </c>
      <c r="N41" s="123">
        <v>44621</v>
      </c>
      <c r="O41" s="249" t="s">
        <v>722</v>
      </c>
      <c r="P41" s="267">
        <f t="shared" si="9"/>
        <v>44621</v>
      </c>
      <c r="Q41" s="236">
        <v>20416</v>
      </c>
      <c r="R41" s="236">
        <v>2012</v>
      </c>
      <c r="S41" s="237">
        <v>43891</v>
      </c>
      <c r="T41" s="253" t="s">
        <v>29</v>
      </c>
      <c r="U41" s="253" t="s">
        <v>1279</v>
      </c>
      <c r="V41" s="421" t="s">
        <v>363</v>
      </c>
      <c r="W41" s="421" t="s">
        <v>13</v>
      </c>
      <c r="X41" s="253" t="s">
        <v>5805</v>
      </c>
      <c r="Y41" s="271">
        <v>44621</v>
      </c>
      <c r="Z41" s="322" t="s">
        <v>1550</v>
      </c>
      <c r="AA41" s="255">
        <v>6.6</v>
      </c>
      <c r="AB41" s="256"/>
      <c r="AC41" s="253">
        <v>90</v>
      </c>
      <c r="AD41" s="253"/>
      <c r="AE41" s="253">
        <v>110</v>
      </c>
      <c r="AF41" s="253"/>
      <c r="AG41" s="322">
        <v>23</v>
      </c>
      <c r="AH41" s="322">
        <v>37</v>
      </c>
      <c r="AI41" s="322">
        <v>51</v>
      </c>
      <c r="AJ41" s="322">
        <v>1</v>
      </c>
      <c r="AK41" s="253"/>
      <c r="AL41" s="322"/>
      <c r="AM41" s="322"/>
      <c r="AN41" s="253"/>
      <c r="AO41" s="408"/>
      <c r="AP41" s="283"/>
      <c r="AQ41" s="283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</row>
    <row r="42" spans="1:93" s="317" customFormat="1" ht="12.75" customHeight="1">
      <c r="A42" s="242">
        <v>41</v>
      </c>
      <c r="B42" s="242" t="s">
        <v>732</v>
      </c>
      <c r="C42" s="243" t="s">
        <v>7884</v>
      </c>
      <c r="D42" s="243" t="s">
        <v>8207</v>
      </c>
      <c r="E42" s="121" t="s">
        <v>5446</v>
      </c>
      <c r="F42" s="243" t="s">
        <v>8208</v>
      </c>
      <c r="G42" s="244" t="s">
        <v>8209</v>
      </c>
      <c r="H42" s="638" t="s">
        <v>8210</v>
      </c>
      <c r="I42" s="243" t="s">
        <v>2412</v>
      </c>
      <c r="J42" s="243" t="s">
        <v>7040</v>
      </c>
      <c r="K42" s="243" t="s">
        <v>8211</v>
      </c>
      <c r="L42" s="245" t="s">
        <v>8212</v>
      </c>
      <c r="M42" s="247">
        <v>44715</v>
      </c>
      <c r="N42" s="123">
        <v>45441</v>
      </c>
      <c r="O42" s="249" t="s">
        <v>722</v>
      </c>
      <c r="P42" s="267">
        <f>N42</f>
        <v>45441</v>
      </c>
      <c r="Q42" s="236">
        <v>22426</v>
      </c>
      <c r="R42" s="236">
        <v>2021</v>
      </c>
      <c r="S42" s="237">
        <v>44710</v>
      </c>
      <c r="T42" s="253" t="s">
        <v>3814</v>
      </c>
      <c r="U42" s="253" t="s">
        <v>4014</v>
      </c>
      <c r="V42" s="421" t="s">
        <v>363</v>
      </c>
      <c r="W42" s="421" t="s">
        <v>363</v>
      </c>
      <c r="X42" s="253" t="s">
        <v>8213</v>
      </c>
      <c r="Y42" s="271">
        <f>N42</f>
        <v>45441</v>
      </c>
      <c r="Z42" s="322" t="s">
        <v>31</v>
      </c>
      <c r="AA42" s="255">
        <v>8.4</v>
      </c>
      <c r="AB42" s="256">
        <v>80</v>
      </c>
      <c r="AC42" s="253">
        <v>125</v>
      </c>
      <c r="AD42" s="253">
        <v>125</v>
      </c>
      <c r="AE42" s="253">
        <v>450</v>
      </c>
      <c r="AF42" s="253">
        <v>450</v>
      </c>
      <c r="AG42" s="322" t="s">
        <v>724</v>
      </c>
      <c r="AH42" s="322">
        <v>50</v>
      </c>
      <c r="AI42" s="322">
        <v>70</v>
      </c>
      <c r="AJ42" s="322">
        <v>2</v>
      </c>
      <c r="AK42" s="237">
        <v>44715</v>
      </c>
      <c r="AL42" s="322">
        <v>2021</v>
      </c>
      <c r="AM42" s="322" t="s">
        <v>722</v>
      </c>
      <c r="AN42" s="253"/>
      <c r="AO42" s="408"/>
      <c r="AP42" s="283"/>
      <c r="AQ42" s="283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</row>
    <row r="43" spans="1:93" s="317" customFormat="1" ht="12.75" customHeight="1">
      <c r="A43" s="242">
        <v>42</v>
      </c>
      <c r="B43" s="242" t="s">
        <v>731</v>
      </c>
      <c r="C43" s="270" t="s">
        <v>2414</v>
      </c>
      <c r="D43" s="243"/>
      <c r="E43" s="243" t="s">
        <v>3567</v>
      </c>
      <c r="F43" s="243"/>
      <c r="G43" s="244" t="s">
        <v>5588</v>
      </c>
      <c r="H43" s="638"/>
      <c r="I43" s="243" t="s">
        <v>2145</v>
      </c>
      <c r="J43" s="243"/>
      <c r="K43" s="253" t="s">
        <v>5589</v>
      </c>
      <c r="L43" s="438" t="s">
        <v>5590</v>
      </c>
      <c r="M43" s="274">
        <v>43896</v>
      </c>
      <c r="N43" s="275">
        <v>44606</v>
      </c>
      <c r="O43" s="249" t="s">
        <v>722</v>
      </c>
      <c r="P43" s="267">
        <f t="shared" si="9"/>
        <v>44606</v>
      </c>
      <c r="Q43" s="236">
        <v>20245</v>
      </c>
      <c r="R43" s="236">
        <v>2007</v>
      </c>
      <c r="S43" s="237">
        <v>43875</v>
      </c>
      <c r="T43" s="253" t="s">
        <v>3715</v>
      </c>
      <c r="U43" s="253" t="s">
        <v>1279</v>
      </c>
      <c r="V43" s="421" t="s">
        <v>363</v>
      </c>
      <c r="W43" s="421" t="s">
        <v>931</v>
      </c>
      <c r="X43" s="253" t="s">
        <v>5591</v>
      </c>
      <c r="Y43" s="271">
        <v>44606</v>
      </c>
      <c r="Z43" s="322" t="s">
        <v>2079</v>
      </c>
      <c r="AA43" s="255">
        <v>4.2</v>
      </c>
      <c r="AB43" s="256"/>
      <c r="AC43" s="253">
        <v>56</v>
      </c>
      <c r="AD43" s="253"/>
      <c r="AE43" s="253">
        <v>74</v>
      </c>
      <c r="AF43" s="253"/>
      <c r="AG43" s="322">
        <v>22</v>
      </c>
      <c r="AH43" s="322">
        <v>36</v>
      </c>
      <c r="AI43" s="322">
        <v>45</v>
      </c>
      <c r="AJ43" s="322">
        <v>1</v>
      </c>
      <c r="AK43" s="237"/>
      <c r="AL43" s="322"/>
      <c r="AM43" s="322"/>
      <c r="AN43" s="253"/>
      <c r="AO43" s="408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</row>
    <row r="44" spans="1:93" s="317" customFormat="1" ht="12.75" customHeight="1">
      <c r="A44" s="242">
        <v>43</v>
      </c>
      <c r="B44" s="242" t="s">
        <v>731</v>
      </c>
      <c r="C44" s="243" t="s">
        <v>6121</v>
      </c>
      <c r="D44" s="243"/>
      <c r="E44" s="121" t="s">
        <v>6195</v>
      </c>
      <c r="F44" s="243"/>
      <c r="G44" s="244" t="s">
        <v>6640</v>
      </c>
      <c r="H44" s="638"/>
      <c r="I44" s="243" t="s">
        <v>317</v>
      </c>
      <c r="J44" s="243"/>
      <c r="K44" s="243" t="s">
        <v>4979</v>
      </c>
      <c r="L44" s="245" t="s">
        <v>1321</v>
      </c>
      <c r="M44" s="247">
        <v>44252</v>
      </c>
      <c r="N44" s="123">
        <v>45706</v>
      </c>
      <c r="O44" s="249" t="s">
        <v>722</v>
      </c>
      <c r="P44" s="267">
        <f t="shared" si="9"/>
        <v>45706</v>
      </c>
      <c r="Q44" s="236">
        <v>21074</v>
      </c>
      <c r="R44" s="236">
        <v>2021</v>
      </c>
      <c r="S44" s="237">
        <v>44975</v>
      </c>
      <c r="T44" s="253" t="s">
        <v>5544</v>
      </c>
      <c r="U44" s="253" t="s">
        <v>722</v>
      </c>
      <c r="V44" s="421" t="s">
        <v>1357</v>
      </c>
      <c r="W44" s="421" t="s">
        <v>1357</v>
      </c>
      <c r="X44" s="253" t="s">
        <v>4983</v>
      </c>
      <c r="Y44" s="271">
        <f>N44</f>
        <v>45706</v>
      </c>
      <c r="Z44" s="322" t="s">
        <v>1028</v>
      </c>
      <c r="AA44" s="255">
        <v>5.26</v>
      </c>
      <c r="AB44" s="256"/>
      <c r="AC44" s="253">
        <v>85</v>
      </c>
      <c r="AD44" s="253"/>
      <c r="AE44" s="253">
        <v>105</v>
      </c>
      <c r="AF44" s="253"/>
      <c r="AG44" s="322">
        <v>24</v>
      </c>
      <c r="AH44" s="322">
        <v>39</v>
      </c>
      <c r="AI44" s="322">
        <v>56</v>
      </c>
      <c r="AJ44" s="322">
        <v>1</v>
      </c>
      <c r="AK44" s="253"/>
      <c r="AL44" s="322"/>
      <c r="AM44" s="322"/>
      <c r="AN44" s="253"/>
      <c r="AO44" s="408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</row>
    <row r="45" spans="1:93" s="317" customFormat="1" ht="12.75" customHeight="1">
      <c r="A45" s="242">
        <v>44</v>
      </c>
      <c r="B45" s="242" t="s">
        <v>731</v>
      </c>
      <c r="C45" s="242" t="s">
        <v>5179</v>
      </c>
      <c r="D45" s="242"/>
      <c r="E45" s="243" t="s">
        <v>3893</v>
      </c>
      <c r="F45" s="243"/>
      <c r="G45" s="244" t="s">
        <v>5815</v>
      </c>
      <c r="H45" s="638"/>
      <c r="I45" s="242" t="s">
        <v>452</v>
      </c>
      <c r="J45" s="242"/>
      <c r="K45" s="253" t="s">
        <v>5817</v>
      </c>
      <c r="L45" s="438" t="s">
        <v>2794</v>
      </c>
      <c r="M45" s="274">
        <v>43972</v>
      </c>
      <c r="N45" s="275">
        <v>44696</v>
      </c>
      <c r="O45" s="322" t="s">
        <v>722</v>
      </c>
      <c r="P45" s="267">
        <f t="shared" si="9"/>
        <v>44696</v>
      </c>
      <c r="Q45" s="236">
        <v>20419</v>
      </c>
      <c r="R45" s="236">
        <v>2020</v>
      </c>
      <c r="S45" s="237">
        <v>43966</v>
      </c>
      <c r="T45" s="253" t="s">
        <v>175</v>
      </c>
      <c r="U45" s="253" t="s">
        <v>1279</v>
      </c>
      <c r="V45" s="421" t="s">
        <v>363</v>
      </c>
      <c r="W45" s="421" t="s">
        <v>363</v>
      </c>
      <c r="X45" s="253" t="s">
        <v>936</v>
      </c>
      <c r="Y45" s="271">
        <v>44696</v>
      </c>
      <c r="Z45" s="322" t="s">
        <v>364</v>
      </c>
      <c r="AA45" s="255">
        <v>4.5</v>
      </c>
      <c r="AB45" s="256"/>
      <c r="AC45" s="253">
        <v>80</v>
      </c>
      <c r="AD45" s="253"/>
      <c r="AE45" s="253">
        <v>100</v>
      </c>
      <c r="AF45" s="253"/>
      <c r="AG45" s="322">
        <v>24</v>
      </c>
      <c r="AH45" s="322">
        <v>38</v>
      </c>
      <c r="AI45" s="322">
        <v>48</v>
      </c>
      <c r="AJ45" s="322">
        <v>1</v>
      </c>
      <c r="AK45" s="237"/>
      <c r="AL45" s="322"/>
      <c r="AM45" s="322"/>
      <c r="AN45" s="253"/>
      <c r="AO45" s="408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</row>
    <row r="46" spans="1:93" s="378" customFormat="1" ht="12.75" customHeight="1">
      <c r="A46" s="362">
        <v>45</v>
      </c>
      <c r="B46" s="362" t="s">
        <v>731</v>
      </c>
      <c r="C46" s="364" t="s">
        <v>9812</v>
      </c>
      <c r="D46" s="364"/>
      <c r="E46" s="364" t="s">
        <v>6196</v>
      </c>
      <c r="F46" s="364"/>
      <c r="G46" s="404" t="s">
        <v>9808</v>
      </c>
      <c r="H46" s="641"/>
      <c r="I46" s="364" t="s">
        <v>7949</v>
      </c>
      <c r="J46" s="363"/>
      <c r="K46" s="374" t="s">
        <v>9809</v>
      </c>
      <c r="L46" s="366" t="s">
        <v>9810</v>
      </c>
      <c r="M46" s="368">
        <v>45125</v>
      </c>
      <c r="N46" s="384">
        <v>45837</v>
      </c>
      <c r="O46" s="385" t="s">
        <v>722</v>
      </c>
      <c r="P46" s="386">
        <f t="shared" si="9"/>
        <v>45837</v>
      </c>
      <c r="Q46" s="387">
        <v>23412</v>
      </c>
      <c r="R46" s="387">
        <v>2022</v>
      </c>
      <c r="S46" s="373">
        <v>45106</v>
      </c>
      <c r="T46" s="363" t="s">
        <v>3715</v>
      </c>
      <c r="U46" s="363" t="s">
        <v>1279</v>
      </c>
      <c r="V46" s="626" t="s">
        <v>363</v>
      </c>
      <c r="W46" s="626" t="s">
        <v>363</v>
      </c>
      <c r="X46" s="363" t="s">
        <v>9811</v>
      </c>
      <c r="Y46" s="375">
        <v>45837</v>
      </c>
      <c r="Z46" s="370" t="s">
        <v>1550</v>
      </c>
      <c r="AA46" s="657">
        <v>5.8</v>
      </c>
      <c r="AB46" s="376"/>
      <c r="AC46" s="363">
        <v>85</v>
      </c>
      <c r="AD46" s="363"/>
      <c r="AE46" s="363">
        <v>105</v>
      </c>
      <c r="AF46" s="363"/>
      <c r="AG46" s="370" t="s">
        <v>724</v>
      </c>
      <c r="AH46" s="370" t="s">
        <v>724</v>
      </c>
      <c r="AI46" s="370" t="s">
        <v>724</v>
      </c>
      <c r="AJ46" s="370">
        <v>1</v>
      </c>
      <c r="AK46" s="363"/>
      <c r="AL46" s="370"/>
      <c r="AM46" s="370"/>
      <c r="AN46" s="363"/>
      <c r="AO46" s="41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</row>
    <row r="47" spans="1:93" s="317" customFormat="1" ht="12.75" customHeight="1">
      <c r="A47" s="242">
        <v>46</v>
      </c>
      <c r="B47" s="242" t="s">
        <v>731</v>
      </c>
      <c r="C47" s="242" t="s">
        <v>5814</v>
      </c>
      <c r="D47" s="243"/>
      <c r="E47" s="243" t="s">
        <v>190</v>
      </c>
      <c r="F47" s="243"/>
      <c r="G47" s="244" t="s">
        <v>5811</v>
      </c>
      <c r="H47" s="638"/>
      <c r="I47" s="243" t="s">
        <v>2412</v>
      </c>
      <c r="J47" s="243"/>
      <c r="K47" s="243" t="s">
        <v>5812</v>
      </c>
      <c r="L47" s="245" t="s">
        <v>2312</v>
      </c>
      <c r="M47" s="247">
        <v>43972</v>
      </c>
      <c r="N47" s="123">
        <v>45393</v>
      </c>
      <c r="O47" s="249" t="s">
        <v>722</v>
      </c>
      <c r="P47" s="267">
        <f>N47</f>
        <v>45393</v>
      </c>
      <c r="Q47" s="236">
        <v>20418</v>
      </c>
      <c r="R47" s="236">
        <v>2018</v>
      </c>
      <c r="S47" s="237">
        <v>44662</v>
      </c>
      <c r="T47" s="253" t="s">
        <v>24</v>
      </c>
      <c r="U47" s="253" t="s">
        <v>722</v>
      </c>
      <c r="V47" s="421" t="s">
        <v>955</v>
      </c>
      <c r="W47" s="421" t="s">
        <v>358</v>
      </c>
      <c r="X47" s="253" t="s">
        <v>5813</v>
      </c>
      <c r="Y47" s="271">
        <f t="shared" ref="Y47:Y54" si="10">N47</f>
        <v>45393</v>
      </c>
      <c r="Z47" s="322" t="s">
        <v>1550</v>
      </c>
      <c r="AA47" s="255">
        <v>4.0999999999999996</v>
      </c>
      <c r="AB47" s="256"/>
      <c r="AC47" s="253">
        <v>60</v>
      </c>
      <c r="AD47" s="253"/>
      <c r="AE47" s="253">
        <v>80</v>
      </c>
      <c r="AF47" s="253"/>
      <c r="AG47" s="322" t="s">
        <v>724</v>
      </c>
      <c r="AH47" s="322">
        <v>39</v>
      </c>
      <c r="AI47" s="322">
        <v>58</v>
      </c>
      <c r="AJ47" s="322">
        <v>1</v>
      </c>
      <c r="AK47" s="253"/>
      <c r="AL47" s="322"/>
      <c r="AM47" s="322"/>
      <c r="AN47" s="253"/>
      <c r="AO47" s="408"/>
      <c r="AP47" s="283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</row>
    <row r="48" spans="1:93" s="374" customFormat="1" ht="12.75" customHeight="1">
      <c r="A48" s="362">
        <v>47</v>
      </c>
      <c r="B48" s="363" t="s">
        <v>731</v>
      </c>
      <c r="C48" s="363" t="s">
        <v>9558</v>
      </c>
      <c r="D48" s="363"/>
      <c r="E48" s="363" t="s">
        <v>1433</v>
      </c>
      <c r="F48" s="363"/>
      <c r="G48" s="365" t="s">
        <v>10430</v>
      </c>
      <c r="H48" s="640"/>
      <c r="I48" s="405" t="s">
        <v>1106</v>
      </c>
      <c r="J48" s="363"/>
      <c r="K48" s="363" t="s">
        <v>10416</v>
      </c>
      <c r="L48" s="366" t="s">
        <v>10428</v>
      </c>
      <c r="M48" s="368">
        <v>45307</v>
      </c>
      <c r="N48" s="369">
        <v>46027</v>
      </c>
      <c r="O48" s="385" t="s">
        <v>722</v>
      </c>
      <c r="P48" s="386">
        <f>N48</f>
        <v>46027</v>
      </c>
      <c r="Q48" s="387">
        <v>24018</v>
      </c>
      <c r="R48" s="387">
        <v>2023</v>
      </c>
      <c r="S48" s="373">
        <v>45296</v>
      </c>
      <c r="T48" s="363" t="s">
        <v>4069</v>
      </c>
      <c r="U48" s="363" t="s">
        <v>1279</v>
      </c>
      <c r="V48" s="626" t="s">
        <v>363</v>
      </c>
      <c r="W48" s="626" t="s">
        <v>1</v>
      </c>
      <c r="X48" s="363" t="s">
        <v>10429</v>
      </c>
      <c r="Y48" s="375">
        <f t="shared" si="10"/>
        <v>46027</v>
      </c>
      <c r="Z48" s="370" t="s">
        <v>364</v>
      </c>
      <c r="AA48" s="657">
        <v>4.5</v>
      </c>
      <c r="AB48" s="376"/>
      <c r="AC48" s="363">
        <v>60</v>
      </c>
      <c r="AD48" s="363"/>
      <c r="AE48" s="363">
        <v>95</v>
      </c>
      <c r="AF48" s="363"/>
      <c r="AG48" s="370" t="s">
        <v>724</v>
      </c>
      <c r="AH48" s="370" t="s">
        <v>724</v>
      </c>
      <c r="AI48" s="370" t="s">
        <v>724</v>
      </c>
      <c r="AJ48" s="370">
        <v>1</v>
      </c>
      <c r="AK48" s="363"/>
      <c r="AL48" s="370"/>
      <c r="AM48" s="370"/>
      <c r="AN48" s="363"/>
      <c r="AO48" s="414"/>
      <c r="CO48" s="678"/>
    </row>
    <row r="49" spans="1:125" s="317" customFormat="1" ht="12.75" customHeight="1">
      <c r="A49" s="242">
        <v>48</v>
      </c>
      <c r="B49" s="253" t="s">
        <v>731</v>
      </c>
      <c r="C49" s="253" t="s">
        <v>5704</v>
      </c>
      <c r="D49" s="253"/>
      <c r="E49" s="253" t="s">
        <v>70</v>
      </c>
      <c r="F49" s="253"/>
      <c r="G49" s="264" t="s">
        <v>5705</v>
      </c>
      <c r="H49" s="639"/>
      <c r="I49" s="253" t="s">
        <v>4850</v>
      </c>
      <c r="J49" s="253"/>
      <c r="K49" s="253" t="s">
        <v>676</v>
      </c>
      <c r="L49" s="438" t="s">
        <v>1302</v>
      </c>
      <c r="M49" s="274">
        <v>43941</v>
      </c>
      <c r="N49" s="275">
        <v>45391</v>
      </c>
      <c r="O49" s="322" t="s">
        <v>722</v>
      </c>
      <c r="P49" s="267">
        <f>N49</f>
        <v>45391</v>
      </c>
      <c r="Q49" s="236">
        <v>20341</v>
      </c>
      <c r="R49" s="236">
        <v>2020</v>
      </c>
      <c r="S49" s="237">
        <v>44660</v>
      </c>
      <c r="T49" s="253" t="s">
        <v>5544</v>
      </c>
      <c r="U49" s="253" t="s">
        <v>722</v>
      </c>
      <c r="V49" s="421" t="s">
        <v>1926</v>
      </c>
      <c r="W49" s="421" t="s">
        <v>1926</v>
      </c>
      <c r="X49" s="253" t="s">
        <v>677</v>
      </c>
      <c r="Y49" s="271">
        <f t="shared" si="10"/>
        <v>45391</v>
      </c>
      <c r="Z49" s="322" t="s">
        <v>1028</v>
      </c>
      <c r="AA49" s="255">
        <v>5.0999999999999996</v>
      </c>
      <c r="AB49" s="256"/>
      <c r="AC49" s="253">
        <v>107</v>
      </c>
      <c r="AD49" s="253"/>
      <c r="AE49" s="253">
        <v>128</v>
      </c>
      <c r="AF49" s="253"/>
      <c r="AG49" s="322" t="s">
        <v>724</v>
      </c>
      <c r="AH49" s="322" t="s">
        <v>724</v>
      </c>
      <c r="AI49" s="322" t="s">
        <v>724</v>
      </c>
      <c r="AJ49" s="322">
        <v>1</v>
      </c>
      <c r="AK49" s="253"/>
      <c r="AL49" s="322"/>
      <c r="AM49" s="322"/>
      <c r="AN49" s="253"/>
      <c r="AO49" s="418"/>
      <c r="AP49" s="253"/>
      <c r="AQ49" s="253"/>
      <c r="AR49" s="138"/>
      <c r="AS49" s="138"/>
      <c r="AT49" s="253"/>
      <c r="AU49" s="253"/>
      <c r="AV49" s="138"/>
      <c r="AW49" s="237"/>
      <c r="AX49" s="253"/>
      <c r="AY49" s="253"/>
      <c r="AZ49" s="256"/>
      <c r="BA49" s="253"/>
      <c r="BB49" s="253"/>
      <c r="BC49" s="253"/>
      <c r="BD49" s="253"/>
      <c r="BE49" s="253"/>
      <c r="BF49" s="253"/>
      <c r="BG49" s="253"/>
      <c r="BH49" s="25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</row>
    <row r="50" spans="1:125" s="317" customFormat="1" ht="12.75" customHeight="1">
      <c r="A50" s="242">
        <v>49</v>
      </c>
      <c r="B50" s="242" t="s">
        <v>731</v>
      </c>
      <c r="C50" s="243" t="s">
        <v>579</v>
      </c>
      <c r="D50" s="243"/>
      <c r="E50" s="243" t="s">
        <v>6197</v>
      </c>
      <c r="F50" s="243"/>
      <c r="G50" s="244" t="s">
        <v>580</v>
      </c>
      <c r="H50" s="638"/>
      <c r="I50" s="243" t="s">
        <v>102</v>
      </c>
      <c r="J50" s="243"/>
      <c r="K50" s="243" t="s">
        <v>2413</v>
      </c>
      <c r="L50" s="245" t="s">
        <v>581</v>
      </c>
      <c r="M50" s="247">
        <v>41443</v>
      </c>
      <c r="N50" s="123">
        <v>44791</v>
      </c>
      <c r="O50" s="249" t="s">
        <v>722</v>
      </c>
      <c r="P50" s="267">
        <f t="shared" ref="P50" si="11">N50</f>
        <v>44791</v>
      </c>
      <c r="Q50" s="236">
        <v>20604</v>
      </c>
      <c r="R50" s="236">
        <v>2012</v>
      </c>
      <c r="S50" s="251">
        <v>44061</v>
      </c>
      <c r="T50" s="253" t="s">
        <v>24</v>
      </c>
      <c r="U50" s="253" t="s">
        <v>722</v>
      </c>
      <c r="V50" s="421" t="s">
        <v>413</v>
      </c>
      <c r="W50" s="421" t="s">
        <v>6130</v>
      </c>
      <c r="X50" s="253" t="s">
        <v>582</v>
      </c>
      <c r="Y50" s="271">
        <f t="shared" si="10"/>
        <v>44791</v>
      </c>
      <c r="Z50" s="322" t="s">
        <v>1144</v>
      </c>
      <c r="AA50" s="255">
        <v>6.3</v>
      </c>
      <c r="AB50" s="256"/>
      <c r="AC50" s="253">
        <v>95</v>
      </c>
      <c r="AD50" s="253"/>
      <c r="AE50" s="253">
        <v>115</v>
      </c>
      <c r="AF50" s="253"/>
      <c r="AG50" s="322" t="s">
        <v>724</v>
      </c>
      <c r="AH50" s="322" t="s">
        <v>724</v>
      </c>
      <c r="AI50" s="322" t="s">
        <v>724</v>
      </c>
      <c r="AJ50" s="322">
        <v>1</v>
      </c>
      <c r="AK50" s="253"/>
      <c r="AL50" s="322"/>
      <c r="AM50" s="322"/>
      <c r="AN50" s="342"/>
      <c r="AO50" s="408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</row>
    <row r="51" spans="1:125" s="378" customFormat="1" ht="12.75" customHeight="1">
      <c r="A51" s="362">
        <v>50</v>
      </c>
      <c r="B51" s="362" t="s">
        <v>731</v>
      </c>
      <c r="C51" s="362" t="s">
        <v>10441</v>
      </c>
      <c r="D51" s="364"/>
      <c r="E51" s="364" t="s">
        <v>5270</v>
      </c>
      <c r="F51" s="364"/>
      <c r="G51" s="404" t="s">
        <v>10438</v>
      </c>
      <c r="H51" s="641"/>
      <c r="I51" s="364" t="s">
        <v>317</v>
      </c>
      <c r="J51" s="364"/>
      <c r="K51" s="364" t="s">
        <v>10425</v>
      </c>
      <c r="L51" s="382" t="s">
        <v>10439</v>
      </c>
      <c r="M51" s="383">
        <v>45308</v>
      </c>
      <c r="N51" s="384">
        <v>46032</v>
      </c>
      <c r="O51" s="385" t="s">
        <v>722</v>
      </c>
      <c r="P51" s="386">
        <f>N51</f>
        <v>46032</v>
      </c>
      <c r="Q51" s="387">
        <v>24024</v>
      </c>
      <c r="R51" s="387">
        <v>2023</v>
      </c>
      <c r="S51" s="373">
        <v>45301</v>
      </c>
      <c r="T51" s="363" t="s">
        <v>175</v>
      </c>
      <c r="U51" s="363" t="s">
        <v>1279</v>
      </c>
      <c r="V51" s="626" t="s">
        <v>363</v>
      </c>
      <c r="W51" s="626" t="s">
        <v>363</v>
      </c>
      <c r="X51" s="363" t="s">
        <v>10440</v>
      </c>
      <c r="Y51" s="375">
        <f t="shared" si="10"/>
        <v>46032</v>
      </c>
      <c r="Z51" s="370" t="s">
        <v>1028</v>
      </c>
      <c r="AA51" s="657">
        <v>4.45</v>
      </c>
      <c r="AB51" s="376"/>
      <c r="AC51" s="363">
        <v>55</v>
      </c>
      <c r="AD51" s="363"/>
      <c r="AE51" s="363">
        <v>70</v>
      </c>
      <c r="AF51" s="363"/>
      <c r="AG51" s="370" t="s">
        <v>724</v>
      </c>
      <c r="AH51" s="370">
        <v>39</v>
      </c>
      <c r="AI51" s="370">
        <v>55</v>
      </c>
      <c r="AJ51" s="370">
        <v>1</v>
      </c>
      <c r="AK51" s="363"/>
      <c r="AL51" s="370"/>
      <c r="AM51" s="370"/>
      <c r="AN51" s="363"/>
      <c r="AO51" s="414"/>
      <c r="AP51" s="374"/>
      <c r="AQ51" s="374"/>
      <c r="AR51" s="374"/>
      <c r="AS51" s="374"/>
      <c r="AT51" s="374"/>
      <c r="AU51" s="374"/>
      <c r="AV51" s="374"/>
      <c r="AW51" s="374"/>
      <c r="AX51" s="374"/>
      <c r="AY51" s="374"/>
      <c r="AZ51" s="374"/>
      <c r="BA51" s="374"/>
      <c r="BB51" s="374"/>
      <c r="BC51" s="374"/>
      <c r="BD51" s="374"/>
      <c r="BE51" s="374"/>
      <c r="BF51" s="374"/>
      <c r="BG51" s="374"/>
      <c r="BH51" s="374"/>
      <c r="BI51" s="374"/>
      <c r="BJ51" s="374"/>
      <c r="BK51" s="374"/>
      <c r="BL51" s="374"/>
      <c r="BM51" s="374"/>
      <c r="BN51" s="374"/>
      <c r="BO51" s="374"/>
      <c r="BP51" s="374"/>
      <c r="BQ51" s="374"/>
      <c r="BR51" s="374"/>
      <c r="BS51" s="374"/>
      <c r="BT51" s="374"/>
      <c r="BU51" s="374"/>
      <c r="BV51" s="374"/>
      <c r="BW51" s="374"/>
      <c r="BX51" s="374"/>
      <c r="BY51" s="374"/>
      <c r="BZ51" s="374"/>
      <c r="CA51" s="374"/>
      <c r="CB51" s="374"/>
      <c r="CC51" s="374"/>
      <c r="CD51" s="374"/>
      <c r="CE51" s="374"/>
      <c r="CF51" s="374"/>
      <c r="CG51" s="374"/>
      <c r="CH51" s="374"/>
      <c r="CI51" s="374"/>
      <c r="CJ51" s="374"/>
      <c r="CK51" s="374"/>
      <c r="CL51" s="374"/>
      <c r="CM51" s="374"/>
      <c r="CN51" s="374"/>
    </row>
    <row r="52" spans="1:125" s="378" customFormat="1" ht="12.75" customHeight="1">
      <c r="A52" s="362">
        <v>51</v>
      </c>
      <c r="B52" s="362" t="s">
        <v>731</v>
      </c>
      <c r="C52" s="374" t="s">
        <v>8506</v>
      </c>
      <c r="D52" s="374"/>
      <c r="E52" s="374" t="s">
        <v>4492</v>
      </c>
      <c r="F52" s="374"/>
      <c r="G52" s="622" t="s">
        <v>8507</v>
      </c>
      <c r="H52" s="650"/>
      <c r="I52" s="374" t="s">
        <v>1424</v>
      </c>
      <c r="J52" s="374"/>
      <c r="K52" s="374" t="s">
        <v>8508</v>
      </c>
      <c r="L52" s="623" t="s">
        <v>8509</v>
      </c>
      <c r="M52" s="499">
        <v>44788</v>
      </c>
      <c r="N52" s="624">
        <v>45509</v>
      </c>
      <c r="O52" s="385" t="s">
        <v>722</v>
      </c>
      <c r="P52" s="386">
        <f>N52</f>
        <v>45509</v>
      </c>
      <c r="Q52" s="387">
        <v>22544</v>
      </c>
      <c r="R52" s="387">
        <v>2021</v>
      </c>
      <c r="S52" s="373">
        <v>44778</v>
      </c>
      <c r="T52" s="363" t="s">
        <v>4069</v>
      </c>
      <c r="U52" s="363" t="s">
        <v>1279</v>
      </c>
      <c r="V52" s="626" t="s">
        <v>363</v>
      </c>
      <c r="W52" s="626" t="s">
        <v>656</v>
      </c>
      <c r="X52" s="363" t="s">
        <v>8515</v>
      </c>
      <c r="Y52" s="375">
        <f t="shared" si="10"/>
        <v>45509</v>
      </c>
      <c r="Z52" s="370" t="s">
        <v>364</v>
      </c>
      <c r="AA52" s="657">
        <v>4.29</v>
      </c>
      <c r="AB52" s="376"/>
      <c r="AC52" s="363">
        <v>60</v>
      </c>
      <c r="AD52" s="363"/>
      <c r="AE52" s="363">
        <v>78</v>
      </c>
      <c r="AF52" s="363"/>
      <c r="AG52" s="370" t="s">
        <v>724</v>
      </c>
      <c r="AH52" s="370" t="s">
        <v>724</v>
      </c>
      <c r="AI52" s="370" t="s">
        <v>724</v>
      </c>
      <c r="AJ52" s="370">
        <v>1</v>
      </c>
      <c r="AK52" s="373"/>
      <c r="AL52" s="370"/>
      <c r="AM52" s="370"/>
      <c r="AN52" s="363"/>
      <c r="AO52" s="41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74"/>
      <c r="CJ52" s="374"/>
      <c r="CK52" s="374"/>
      <c r="CL52" s="374"/>
      <c r="CM52" s="374"/>
      <c r="CN52" s="374"/>
    </row>
    <row r="53" spans="1:125" s="317" customFormat="1" ht="12.75" customHeight="1">
      <c r="A53" s="242">
        <v>52</v>
      </c>
      <c r="B53" s="242" t="s">
        <v>731</v>
      </c>
      <c r="C53" s="283" t="s">
        <v>8902</v>
      </c>
      <c r="D53" s="253"/>
      <c r="E53" s="121" t="s">
        <v>4515</v>
      </c>
      <c r="F53" s="243"/>
      <c r="G53" s="244" t="s">
        <v>8903</v>
      </c>
      <c r="H53" s="638"/>
      <c r="I53" s="243" t="s">
        <v>1296</v>
      </c>
      <c r="J53" s="253"/>
      <c r="K53" s="243" t="s">
        <v>8904</v>
      </c>
      <c r="L53" s="245" t="s">
        <v>8905</v>
      </c>
      <c r="M53" s="247">
        <v>44888</v>
      </c>
      <c r="N53" s="123">
        <v>45609</v>
      </c>
      <c r="O53" s="249" t="s">
        <v>722</v>
      </c>
      <c r="P53" s="267">
        <f>N53</f>
        <v>45609</v>
      </c>
      <c r="Q53" s="236">
        <v>22703</v>
      </c>
      <c r="R53" s="236">
        <v>2015</v>
      </c>
      <c r="S53" s="237">
        <v>44878</v>
      </c>
      <c r="T53" s="253" t="s">
        <v>4709</v>
      </c>
      <c r="U53" s="253" t="s">
        <v>1279</v>
      </c>
      <c r="V53" s="421" t="s">
        <v>363</v>
      </c>
      <c r="W53" s="421" t="s">
        <v>1110</v>
      </c>
      <c r="X53" s="253" t="s">
        <v>8906</v>
      </c>
      <c r="Y53" s="271">
        <f t="shared" si="10"/>
        <v>45609</v>
      </c>
      <c r="Z53" s="322" t="s">
        <v>364</v>
      </c>
      <c r="AA53" s="255">
        <v>5.4</v>
      </c>
      <c r="AB53" s="256"/>
      <c r="AC53" s="253">
        <v>70</v>
      </c>
      <c r="AD53" s="253"/>
      <c r="AE53" s="253">
        <v>95</v>
      </c>
      <c r="AF53" s="253"/>
      <c r="AG53" s="322" t="s">
        <v>724</v>
      </c>
      <c r="AH53" s="322" t="s">
        <v>724</v>
      </c>
      <c r="AI53" s="322" t="s">
        <v>724</v>
      </c>
      <c r="AJ53" s="322">
        <v>1</v>
      </c>
      <c r="AK53" s="237"/>
      <c r="AL53" s="322"/>
      <c r="AM53" s="322"/>
      <c r="AN53" s="253"/>
      <c r="AO53" s="408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</row>
    <row r="54" spans="1:125" s="317" customFormat="1" ht="12.75" customHeight="1">
      <c r="A54" s="242">
        <v>53</v>
      </c>
      <c r="B54" s="242" t="s">
        <v>732</v>
      </c>
      <c r="C54" s="121" t="s">
        <v>2321</v>
      </c>
      <c r="D54" s="243" t="s">
        <v>59</v>
      </c>
      <c r="E54" s="243" t="s">
        <v>2415</v>
      </c>
      <c r="F54" s="243" t="s">
        <v>9675</v>
      </c>
      <c r="G54" s="245" t="s">
        <v>7259</v>
      </c>
      <c r="H54" s="638" t="s">
        <v>1398</v>
      </c>
      <c r="I54" s="121" t="s">
        <v>1911</v>
      </c>
      <c r="J54" s="243" t="s">
        <v>1467</v>
      </c>
      <c r="K54" s="243" t="s">
        <v>7260</v>
      </c>
      <c r="L54" s="245" t="s">
        <v>7261</v>
      </c>
      <c r="M54" s="247">
        <v>44425</v>
      </c>
      <c r="N54" s="123">
        <v>45817</v>
      </c>
      <c r="O54" s="249" t="s">
        <v>722</v>
      </c>
      <c r="P54" s="267">
        <f t="shared" ref="P54:P58" si="12">N54</f>
        <v>45817</v>
      </c>
      <c r="Q54" s="236">
        <v>23338</v>
      </c>
      <c r="R54" s="236">
        <v>2021</v>
      </c>
      <c r="S54" s="237">
        <v>45086</v>
      </c>
      <c r="T54" s="253" t="s">
        <v>499</v>
      </c>
      <c r="U54" s="253" t="s">
        <v>5411</v>
      </c>
      <c r="V54" s="421" t="s">
        <v>9681</v>
      </c>
      <c r="W54" s="421" t="s">
        <v>9682</v>
      </c>
      <c r="X54" s="253" t="s">
        <v>7262</v>
      </c>
      <c r="Y54" s="271">
        <f t="shared" si="10"/>
        <v>45817</v>
      </c>
      <c r="Z54" s="322" t="s">
        <v>1550</v>
      </c>
      <c r="AA54" s="255">
        <v>4.3</v>
      </c>
      <c r="AB54" s="256">
        <v>28</v>
      </c>
      <c r="AC54" s="253">
        <v>75</v>
      </c>
      <c r="AD54" s="253">
        <v>75</v>
      </c>
      <c r="AE54" s="253">
        <v>100</v>
      </c>
      <c r="AF54" s="253">
        <v>130</v>
      </c>
      <c r="AG54" s="322">
        <v>22</v>
      </c>
      <c r="AH54" s="322">
        <v>36</v>
      </c>
      <c r="AI54" s="322">
        <v>54</v>
      </c>
      <c r="AJ54" s="322">
        <v>1</v>
      </c>
      <c r="AK54" s="237">
        <v>45096</v>
      </c>
      <c r="AL54" s="322">
        <v>2008</v>
      </c>
      <c r="AM54" s="322" t="s">
        <v>722</v>
      </c>
      <c r="AN54" s="253" t="s">
        <v>9676</v>
      </c>
      <c r="AO54" s="408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</row>
    <row r="55" spans="1:125" ht="12.75" customHeight="1">
      <c r="A55" s="242">
        <v>54</v>
      </c>
      <c r="B55" s="242" t="s">
        <v>731</v>
      </c>
      <c r="C55" s="242" t="s">
        <v>3449</v>
      </c>
      <c r="D55" s="243"/>
      <c r="E55" s="121" t="s">
        <v>3450</v>
      </c>
      <c r="F55" s="243"/>
      <c r="G55" s="244" t="s">
        <v>3451</v>
      </c>
      <c r="H55" s="638"/>
      <c r="I55" s="243" t="s">
        <v>1106</v>
      </c>
      <c r="J55" s="243"/>
      <c r="K55" s="253" t="s">
        <v>5152</v>
      </c>
      <c r="L55" s="438" t="s">
        <v>5773</v>
      </c>
      <c r="M55" s="274">
        <v>42752</v>
      </c>
      <c r="N55" s="288">
        <v>45328</v>
      </c>
      <c r="O55" s="322" t="s">
        <v>722</v>
      </c>
      <c r="P55" s="328">
        <f t="shared" si="12"/>
        <v>45328</v>
      </c>
      <c r="Q55" s="329">
        <v>22048</v>
      </c>
      <c r="R55" s="329">
        <v>2016</v>
      </c>
      <c r="S55" s="251">
        <v>44598</v>
      </c>
      <c r="T55" s="316" t="s">
        <v>4069</v>
      </c>
      <c r="U55" s="283" t="s">
        <v>722</v>
      </c>
      <c r="V55" s="625" t="s">
        <v>1357</v>
      </c>
      <c r="W55" s="625" t="s">
        <v>2548</v>
      </c>
      <c r="X55" s="252" t="s">
        <v>5153</v>
      </c>
      <c r="Y55" s="284">
        <f t="shared" ref="Y55:Y58" si="13">N55</f>
        <v>45328</v>
      </c>
      <c r="Z55" s="605" t="s">
        <v>1550</v>
      </c>
      <c r="AA55" s="656">
        <v>5.15</v>
      </c>
      <c r="AB55" s="273"/>
      <c r="AC55" s="252">
        <v>95</v>
      </c>
      <c r="AD55" s="252"/>
      <c r="AE55" s="252">
        <v>125</v>
      </c>
      <c r="AF55" s="252"/>
      <c r="AG55" s="605" t="s">
        <v>724</v>
      </c>
      <c r="AH55" s="605" t="s">
        <v>724</v>
      </c>
      <c r="AI55" s="613" t="s">
        <v>724</v>
      </c>
      <c r="AJ55" s="613">
        <v>1</v>
      </c>
      <c r="AK55" s="252"/>
      <c r="AL55" s="605"/>
      <c r="AM55" s="605"/>
      <c r="AN55" s="252"/>
      <c r="AO55" s="407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5"/>
      <c r="CP55" s="315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</row>
    <row r="56" spans="1:125" s="317" customFormat="1" ht="12.75" customHeight="1">
      <c r="A56" s="242">
        <v>55</v>
      </c>
      <c r="B56" s="253" t="s">
        <v>731</v>
      </c>
      <c r="C56" s="253" t="s">
        <v>0</v>
      </c>
      <c r="D56" s="253"/>
      <c r="E56" s="253" t="s">
        <v>2416</v>
      </c>
      <c r="F56" s="253"/>
      <c r="G56" s="264" t="s">
        <v>6512</v>
      </c>
      <c r="H56" s="639"/>
      <c r="I56" s="243" t="s">
        <v>1911</v>
      </c>
      <c r="J56" s="253"/>
      <c r="K56" s="253" t="s">
        <v>6513</v>
      </c>
      <c r="L56" s="438" t="s">
        <v>6077</v>
      </c>
      <c r="M56" s="274">
        <v>44167</v>
      </c>
      <c r="N56" s="275">
        <v>44888</v>
      </c>
      <c r="O56" s="249" t="s">
        <v>722</v>
      </c>
      <c r="P56" s="267">
        <f>N56</f>
        <v>44888</v>
      </c>
      <c r="Q56" s="236">
        <v>20754</v>
      </c>
      <c r="R56" s="236">
        <v>2006</v>
      </c>
      <c r="S56" s="237">
        <v>44158</v>
      </c>
      <c r="T56" s="253" t="s">
        <v>1498</v>
      </c>
      <c r="U56" s="253" t="s">
        <v>1279</v>
      </c>
      <c r="V56" s="421" t="s">
        <v>363</v>
      </c>
      <c r="W56" s="421" t="s">
        <v>403</v>
      </c>
      <c r="X56" s="253" t="s">
        <v>6078</v>
      </c>
      <c r="Y56" s="271">
        <v>44888</v>
      </c>
      <c r="Z56" s="322" t="s">
        <v>4889</v>
      </c>
      <c r="AA56" s="255">
        <v>6</v>
      </c>
      <c r="AB56" s="256"/>
      <c r="AC56" s="253">
        <v>85</v>
      </c>
      <c r="AD56" s="253"/>
      <c r="AE56" s="253">
        <v>110</v>
      </c>
      <c r="AF56" s="253"/>
      <c r="AG56" s="322">
        <v>24</v>
      </c>
      <c r="AH56" s="322">
        <v>38</v>
      </c>
      <c r="AI56" s="322">
        <v>55</v>
      </c>
      <c r="AJ56" s="322">
        <v>1</v>
      </c>
      <c r="AK56" s="253"/>
      <c r="AL56" s="322"/>
      <c r="AM56" s="322"/>
      <c r="AN56" s="253"/>
      <c r="AO56" s="408"/>
      <c r="AP56" s="283"/>
      <c r="AQ56" s="283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</row>
    <row r="57" spans="1:125" s="317" customFormat="1" ht="12.75" customHeight="1">
      <c r="A57" s="242">
        <v>56</v>
      </c>
      <c r="B57" s="242" t="s">
        <v>731</v>
      </c>
      <c r="C57" s="283" t="s">
        <v>1020</v>
      </c>
      <c r="D57" s="253"/>
      <c r="E57" s="253" t="s">
        <v>976</v>
      </c>
      <c r="F57" s="253"/>
      <c r="G57" s="264" t="s">
        <v>5666</v>
      </c>
      <c r="H57" s="639"/>
      <c r="I57" s="243" t="s">
        <v>1173</v>
      </c>
      <c r="J57" s="253"/>
      <c r="K57" s="253" t="s">
        <v>2757</v>
      </c>
      <c r="L57" s="438" t="s">
        <v>1312</v>
      </c>
      <c r="M57" s="274">
        <v>43922</v>
      </c>
      <c r="N57" s="326">
        <v>45383</v>
      </c>
      <c r="O57" s="249" t="s">
        <v>722</v>
      </c>
      <c r="P57" s="267">
        <f>N57</f>
        <v>45383</v>
      </c>
      <c r="Q57" s="236">
        <v>20301</v>
      </c>
      <c r="R57" s="236">
        <v>2020</v>
      </c>
      <c r="S57" s="237">
        <v>44652</v>
      </c>
      <c r="T57" s="253" t="s">
        <v>1216</v>
      </c>
      <c r="U57" s="253" t="s">
        <v>722</v>
      </c>
      <c r="V57" s="421" t="s">
        <v>1082</v>
      </c>
      <c r="W57" s="421" t="s">
        <v>1082</v>
      </c>
      <c r="X57" s="253" t="s">
        <v>709</v>
      </c>
      <c r="Y57" s="271">
        <f>N57</f>
        <v>45383</v>
      </c>
      <c r="Z57" s="322" t="s">
        <v>364</v>
      </c>
      <c r="AA57" s="255">
        <v>4.5</v>
      </c>
      <c r="AB57" s="256"/>
      <c r="AC57" s="253">
        <v>63</v>
      </c>
      <c r="AD57" s="253"/>
      <c r="AE57" s="253">
        <v>80</v>
      </c>
      <c r="AF57" s="253">
        <v>106</v>
      </c>
      <c r="AG57" s="322" t="s">
        <v>724</v>
      </c>
      <c r="AH57" s="322" t="s">
        <v>724</v>
      </c>
      <c r="AI57" s="322" t="s">
        <v>724</v>
      </c>
      <c r="AJ57" s="322">
        <v>1</v>
      </c>
      <c r="AK57" s="253"/>
      <c r="AL57" s="322"/>
      <c r="AM57" s="322"/>
      <c r="AN57" s="253"/>
      <c r="AO57" s="408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</row>
    <row r="58" spans="1:125" s="317" customFormat="1" ht="12.75" customHeight="1">
      <c r="A58" s="242">
        <v>57</v>
      </c>
      <c r="B58" s="283" t="s">
        <v>731</v>
      </c>
      <c r="C58" s="283" t="s">
        <v>3564</v>
      </c>
      <c r="D58" s="283"/>
      <c r="E58" s="283" t="s">
        <v>1796</v>
      </c>
      <c r="F58" s="283"/>
      <c r="G58" s="324" t="s">
        <v>3565</v>
      </c>
      <c r="H58" s="642"/>
      <c r="I58" s="253" t="s">
        <v>2322</v>
      </c>
      <c r="J58" s="253"/>
      <c r="K58" s="283" t="s">
        <v>5360</v>
      </c>
      <c r="L58" s="438" t="s">
        <v>5361</v>
      </c>
      <c r="M58" s="325">
        <v>42809</v>
      </c>
      <c r="N58" s="326">
        <v>45741</v>
      </c>
      <c r="O58" s="336" t="s">
        <v>722</v>
      </c>
      <c r="P58" s="323">
        <f t="shared" si="12"/>
        <v>45741</v>
      </c>
      <c r="Q58" s="283">
        <v>20728</v>
      </c>
      <c r="R58" s="283">
        <v>2017</v>
      </c>
      <c r="S58" s="251">
        <v>45010</v>
      </c>
      <c r="T58" s="283" t="s">
        <v>645</v>
      </c>
      <c r="U58" s="283" t="s">
        <v>722</v>
      </c>
      <c r="V58" s="339">
        <v>120</v>
      </c>
      <c r="W58" s="339">
        <v>238</v>
      </c>
      <c r="X58" s="283" t="s">
        <v>6472</v>
      </c>
      <c r="Y58" s="284">
        <f t="shared" si="13"/>
        <v>45741</v>
      </c>
      <c r="Z58" s="336" t="s">
        <v>1550</v>
      </c>
      <c r="AA58" s="655">
        <v>4.5999999999999996</v>
      </c>
      <c r="AB58" s="283"/>
      <c r="AC58" s="283">
        <v>90</v>
      </c>
      <c r="AD58" s="283"/>
      <c r="AE58" s="283">
        <v>112</v>
      </c>
      <c r="AF58" s="283"/>
      <c r="AG58" s="336">
        <v>23</v>
      </c>
      <c r="AH58" s="336">
        <v>38</v>
      </c>
      <c r="AI58" s="336">
        <v>52</v>
      </c>
      <c r="AJ58" s="336">
        <v>1</v>
      </c>
      <c r="AK58" s="237"/>
      <c r="AL58" s="322"/>
      <c r="AM58" s="322"/>
      <c r="AN58" s="253"/>
      <c r="AO58" s="408"/>
      <c r="AP58" s="283"/>
      <c r="AQ58" s="283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</row>
    <row r="59" spans="1:125" s="317" customFormat="1" ht="12.75" customHeight="1">
      <c r="A59" s="242">
        <v>58</v>
      </c>
      <c r="B59" s="242" t="s">
        <v>731</v>
      </c>
      <c r="C59" s="242" t="s">
        <v>2594</v>
      </c>
      <c r="D59" s="243"/>
      <c r="E59" s="243" t="s">
        <v>775</v>
      </c>
      <c r="F59" s="243"/>
      <c r="G59" s="244" t="s">
        <v>5816</v>
      </c>
      <c r="H59" s="638"/>
      <c r="I59" s="243" t="s">
        <v>452</v>
      </c>
      <c r="J59" s="243"/>
      <c r="K59" s="243" t="s">
        <v>5881</v>
      </c>
      <c r="L59" s="245" t="s">
        <v>5882</v>
      </c>
      <c r="M59" s="247">
        <v>43972</v>
      </c>
      <c r="N59" s="123">
        <v>45408</v>
      </c>
      <c r="O59" s="249" t="s">
        <v>722</v>
      </c>
      <c r="P59" s="267">
        <f>N59</f>
        <v>45408</v>
      </c>
      <c r="Q59" s="236">
        <v>20472</v>
      </c>
      <c r="R59" s="236">
        <v>2017</v>
      </c>
      <c r="S59" s="237">
        <v>44677</v>
      </c>
      <c r="T59" s="253" t="s">
        <v>175</v>
      </c>
      <c r="U59" s="253" t="s">
        <v>722</v>
      </c>
      <c r="V59" s="421" t="s">
        <v>1352</v>
      </c>
      <c r="W59" s="421" t="s">
        <v>956</v>
      </c>
      <c r="X59" s="253" t="s">
        <v>5883</v>
      </c>
      <c r="Y59" s="271">
        <f>N59</f>
        <v>45408</v>
      </c>
      <c r="Z59" s="322" t="s">
        <v>1550</v>
      </c>
      <c r="AA59" s="255">
        <v>5.7</v>
      </c>
      <c r="AB59" s="256"/>
      <c r="AC59" s="253">
        <v>80</v>
      </c>
      <c r="AD59" s="253"/>
      <c r="AE59" s="253">
        <v>100</v>
      </c>
      <c r="AF59" s="253"/>
      <c r="AG59" s="322">
        <v>24</v>
      </c>
      <c r="AH59" s="322">
        <v>38</v>
      </c>
      <c r="AI59" s="322">
        <v>51</v>
      </c>
      <c r="AJ59" s="322">
        <v>1</v>
      </c>
      <c r="AK59" s="237">
        <v>43375</v>
      </c>
      <c r="AL59" s="322">
        <v>2011</v>
      </c>
      <c r="AM59" s="322" t="s">
        <v>722</v>
      </c>
      <c r="AN59" s="253"/>
      <c r="AO59" s="408"/>
      <c r="AP59" s="283"/>
      <c r="AQ59" s="283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</row>
    <row r="60" spans="1:125" s="317" customFormat="1" ht="12.75" customHeight="1">
      <c r="A60" s="242">
        <v>59</v>
      </c>
      <c r="B60" s="253" t="s">
        <v>732</v>
      </c>
      <c r="C60" s="253" t="s">
        <v>2577</v>
      </c>
      <c r="D60" s="243" t="s">
        <v>4601</v>
      </c>
      <c r="E60" s="253" t="s">
        <v>5019</v>
      </c>
      <c r="F60" s="253" t="s">
        <v>4600</v>
      </c>
      <c r="G60" s="264" t="s">
        <v>5020</v>
      </c>
      <c r="H60" s="638" t="s">
        <v>4602</v>
      </c>
      <c r="I60" s="253" t="s">
        <v>1096</v>
      </c>
      <c r="J60" s="243" t="s">
        <v>1163</v>
      </c>
      <c r="K60" s="253" t="s">
        <v>5021</v>
      </c>
      <c r="L60" s="438" t="s">
        <v>4597</v>
      </c>
      <c r="M60" s="274">
        <v>43593</v>
      </c>
      <c r="N60" s="275">
        <v>45551</v>
      </c>
      <c r="O60" s="322" t="s">
        <v>722</v>
      </c>
      <c r="P60" s="323">
        <f t="shared" ref="P60:P65" si="14">N60</f>
        <v>45551</v>
      </c>
      <c r="Q60" s="335">
        <v>19237</v>
      </c>
      <c r="R60" s="335">
        <v>2019</v>
      </c>
      <c r="S60" s="321">
        <v>44820</v>
      </c>
      <c r="T60" s="283" t="s">
        <v>499</v>
      </c>
      <c r="U60" s="283" t="s">
        <v>3544</v>
      </c>
      <c r="V60" s="421" t="s">
        <v>8714</v>
      </c>
      <c r="W60" s="421" t="s">
        <v>8715</v>
      </c>
      <c r="X60" s="253" t="s">
        <v>4598</v>
      </c>
      <c r="Y60" s="271">
        <f t="shared" ref="Y60:Y65" si="15">N60</f>
        <v>45551</v>
      </c>
      <c r="Z60" s="322" t="s">
        <v>31</v>
      </c>
      <c r="AA60" s="255">
        <v>5.19</v>
      </c>
      <c r="AB60" s="256">
        <v>18.5</v>
      </c>
      <c r="AC60" s="253">
        <v>120</v>
      </c>
      <c r="AD60" s="253">
        <v>120</v>
      </c>
      <c r="AE60" s="253">
        <v>160</v>
      </c>
      <c r="AF60" s="253">
        <v>160</v>
      </c>
      <c r="AG60" s="322">
        <v>30</v>
      </c>
      <c r="AH60" s="322">
        <v>60</v>
      </c>
      <c r="AI60" s="336">
        <v>75</v>
      </c>
      <c r="AJ60" s="336">
        <v>1</v>
      </c>
      <c r="AK60" s="237">
        <v>43375</v>
      </c>
      <c r="AL60" s="322">
        <v>2011</v>
      </c>
      <c r="AM60" s="322" t="s">
        <v>722</v>
      </c>
      <c r="AN60" s="253" t="s">
        <v>8711</v>
      </c>
      <c r="AO60" s="408"/>
      <c r="AP60" s="283"/>
      <c r="AQ60" s="283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</row>
    <row r="61" spans="1:125" s="378" customFormat="1" ht="12.75" customHeight="1">
      <c r="A61" s="362">
        <v>60</v>
      </c>
      <c r="B61" s="363" t="s">
        <v>731</v>
      </c>
      <c r="C61" s="363" t="s">
        <v>2301</v>
      </c>
      <c r="D61" s="364"/>
      <c r="E61" s="363" t="s">
        <v>603</v>
      </c>
      <c r="F61" s="363"/>
      <c r="G61" s="365" t="s">
        <v>9819</v>
      </c>
      <c r="H61" s="874"/>
      <c r="I61" s="364" t="s">
        <v>1911</v>
      </c>
      <c r="J61" s="364"/>
      <c r="K61" s="363" t="s">
        <v>9829</v>
      </c>
      <c r="L61" s="366" t="s">
        <v>9830</v>
      </c>
      <c r="M61" s="368">
        <v>45132</v>
      </c>
      <c r="N61" s="369">
        <v>46009</v>
      </c>
      <c r="O61" s="385" t="s">
        <v>722</v>
      </c>
      <c r="P61" s="386">
        <f>N61</f>
        <v>46009</v>
      </c>
      <c r="Q61" s="387">
        <v>22285</v>
      </c>
      <c r="R61" s="387">
        <v>2021</v>
      </c>
      <c r="S61" s="373">
        <v>45278</v>
      </c>
      <c r="T61" s="363" t="s">
        <v>1278</v>
      </c>
      <c r="U61" s="363" t="s">
        <v>722</v>
      </c>
      <c r="V61" s="626" t="s">
        <v>10378</v>
      </c>
      <c r="W61" s="626" t="s">
        <v>10379</v>
      </c>
      <c r="X61" s="363" t="s">
        <v>9831</v>
      </c>
      <c r="Y61" s="375">
        <f>N61</f>
        <v>46009</v>
      </c>
      <c r="Z61" s="370" t="s">
        <v>1550</v>
      </c>
      <c r="AA61" s="657">
        <v>4.5</v>
      </c>
      <c r="AB61" s="376"/>
      <c r="AC61" s="363">
        <v>90</v>
      </c>
      <c r="AD61" s="363">
        <v>90</v>
      </c>
      <c r="AE61" s="363">
        <v>115</v>
      </c>
      <c r="AF61" s="363">
        <v>115</v>
      </c>
      <c r="AG61" s="370">
        <v>22</v>
      </c>
      <c r="AH61" s="370">
        <v>36</v>
      </c>
      <c r="AI61" s="370">
        <v>54</v>
      </c>
      <c r="AJ61" s="370">
        <v>1</v>
      </c>
      <c r="AK61" s="373">
        <v>40827</v>
      </c>
      <c r="AL61" s="370">
        <v>2011</v>
      </c>
      <c r="AM61" s="370" t="s">
        <v>722</v>
      </c>
      <c r="AN61" s="363"/>
      <c r="AO61" s="414"/>
      <c r="AP61" s="374"/>
      <c r="AQ61" s="374"/>
      <c r="AR61" s="374"/>
      <c r="AS61" s="374"/>
      <c r="AT61" s="374"/>
      <c r="AU61" s="374"/>
      <c r="AV61" s="374"/>
      <c r="AW61" s="374"/>
      <c r="AX61" s="374"/>
      <c r="AY61" s="374"/>
      <c r="AZ61" s="374"/>
      <c r="BA61" s="374"/>
      <c r="BB61" s="374"/>
      <c r="BC61" s="374"/>
      <c r="BD61" s="374"/>
      <c r="BE61" s="374"/>
      <c r="BF61" s="374"/>
      <c r="BG61" s="374"/>
      <c r="BH61" s="374"/>
      <c r="BI61" s="374"/>
      <c r="BJ61" s="374"/>
      <c r="BK61" s="374"/>
      <c r="BL61" s="374"/>
      <c r="BM61" s="374"/>
      <c r="BN61" s="374"/>
      <c r="BO61" s="374"/>
      <c r="BP61" s="374"/>
      <c r="BQ61" s="374"/>
      <c r="BR61" s="374"/>
      <c r="BS61" s="374"/>
      <c r="BT61" s="374"/>
      <c r="BU61" s="374"/>
      <c r="BV61" s="374"/>
      <c r="BW61" s="374"/>
      <c r="BX61" s="374"/>
      <c r="BY61" s="374"/>
      <c r="BZ61" s="374"/>
      <c r="CA61" s="374"/>
      <c r="CB61" s="374"/>
      <c r="CC61" s="374"/>
      <c r="CD61" s="374"/>
      <c r="CE61" s="374"/>
      <c r="CF61" s="374"/>
      <c r="CG61" s="374"/>
      <c r="CH61" s="374"/>
      <c r="CI61" s="374"/>
      <c r="CJ61" s="374"/>
      <c r="CK61" s="374"/>
      <c r="CL61" s="374"/>
      <c r="CM61" s="374"/>
      <c r="CN61" s="374"/>
    </row>
    <row r="62" spans="1:125" s="317" customFormat="1" ht="12.75" customHeight="1">
      <c r="A62" s="242">
        <v>61</v>
      </c>
      <c r="B62" s="253" t="s">
        <v>731</v>
      </c>
      <c r="C62" s="253" t="s">
        <v>7143</v>
      </c>
      <c r="D62" s="253"/>
      <c r="E62" s="253" t="s">
        <v>1630</v>
      </c>
      <c r="F62" s="253"/>
      <c r="G62" s="264" t="s">
        <v>7144</v>
      </c>
      <c r="H62" s="639"/>
      <c r="I62" s="253" t="s">
        <v>440</v>
      </c>
      <c r="J62" s="253"/>
      <c r="K62" s="253" t="s">
        <v>7145</v>
      </c>
      <c r="L62" s="438" t="s">
        <v>7146</v>
      </c>
      <c r="M62" s="274">
        <v>44396</v>
      </c>
      <c r="N62" s="275">
        <v>45124</v>
      </c>
      <c r="O62" s="249" t="s">
        <v>722</v>
      </c>
      <c r="P62" s="267">
        <f>N62</f>
        <v>45124</v>
      </c>
      <c r="Q62" s="236">
        <v>21405</v>
      </c>
      <c r="R62" s="236">
        <v>2021</v>
      </c>
      <c r="S62" s="237">
        <v>45124</v>
      </c>
      <c r="T62" s="253" t="s">
        <v>1216</v>
      </c>
      <c r="U62" s="253" t="s">
        <v>1279</v>
      </c>
      <c r="V62" s="421" t="s">
        <v>363</v>
      </c>
      <c r="W62" s="421" t="s">
        <v>363</v>
      </c>
      <c r="X62" s="253" t="s">
        <v>7147</v>
      </c>
      <c r="Y62" s="271">
        <f t="shared" si="15"/>
        <v>45124</v>
      </c>
      <c r="Z62" s="322" t="s">
        <v>2397</v>
      </c>
      <c r="AA62" s="255">
        <v>5.2</v>
      </c>
      <c r="AB62" s="256"/>
      <c r="AC62" s="253">
        <v>70</v>
      </c>
      <c r="AD62" s="253"/>
      <c r="AE62" s="253">
        <v>95</v>
      </c>
      <c r="AF62" s="253"/>
      <c r="AG62" s="322" t="s">
        <v>724</v>
      </c>
      <c r="AH62" s="322">
        <v>38</v>
      </c>
      <c r="AI62" s="322">
        <v>47</v>
      </c>
      <c r="AJ62" s="322">
        <v>1</v>
      </c>
      <c r="AK62" s="253"/>
      <c r="AL62" s="322"/>
      <c r="AM62" s="322"/>
      <c r="AN62" s="253"/>
      <c r="AO62" s="408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</row>
    <row r="63" spans="1:125" s="378" customFormat="1" ht="12.75" customHeight="1">
      <c r="A63" s="362">
        <v>62</v>
      </c>
      <c r="B63" s="362" t="s">
        <v>731</v>
      </c>
      <c r="C63" s="362" t="s">
        <v>7129</v>
      </c>
      <c r="D63" s="364"/>
      <c r="E63" s="364" t="s">
        <v>1884</v>
      </c>
      <c r="F63" s="364"/>
      <c r="G63" s="404" t="s">
        <v>9737</v>
      </c>
      <c r="H63" s="641"/>
      <c r="I63" s="364" t="s">
        <v>440</v>
      </c>
      <c r="J63" s="364"/>
      <c r="K63" s="364" t="s">
        <v>9738</v>
      </c>
      <c r="L63" s="382" t="s">
        <v>9739</v>
      </c>
      <c r="M63" s="383">
        <v>45107</v>
      </c>
      <c r="N63" s="384">
        <v>45820</v>
      </c>
      <c r="O63" s="385" t="s">
        <v>722</v>
      </c>
      <c r="P63" s="386">
        <f>N63</f>
        <v>45820</v>
      </c>
      <c r="Q63" s="387">
        <v>23368</v>
      </c>
      <c r="R63" s="387">
        <v>2023</v>
      </c>
      <c r="S63" s="373">
        <v>45089</v>
      </c>
      <c r="T63" s="363" t="s">
        <v>6620</v>
      </c>
      <c r="U63" s="363" t="s">
        <v>1279</v>
      </c>
      <c r="V63" s="626" t="s">
        <v>363</v>
      </c>
      <c r="W63" s="626" t="s">
        <v>363</v>
      </c>
      <c r="X63" s="363" t="s">
        <v>9740</v>
      </c>
      <c r="Y63" s="375">
        <f t="shared" si="15"/>
        <v>45820</v>
      </c>
      <c r="Z63" s="370" t="s">
        <v>1550</v>
      </c>
      <c r="AA63" s="657">
        <v>5.5</v>
      </c>
      <c r="AB63" s="376"/>
      <c r="AC63" s="363">
        <v>105</v>
      </c>
      <c r="AD63" s="363"/>
      <c r="AE63" s="363">
        <v>125</v>
      </c>
      <c r="AF63" s="363"/>
      <c r="AG63" s="370">
        <v>25</v>
      </c>
      <c r="AH63" s="370">
        <v>40</v>
      </c>
      <c r="AI63" s="370">
        <v>54</v>
      </c>
      <c r="AJ63" s="370">
        <v>1</v>
      </c>
      <c r="AK63" s="373"/>
      <c r="AL63" s="370"/>
      <c r="AM63" s="370"/>
      <c r="AN63" s="363"/>
      <c r="AO63" s="414"/>
      <c r="AP63" s="374"/>
      <c r="AQ63" s="374"/>
      <c r="AR63" s="374"/>
      <c r="AS63" s="374"/>
      <c r="AT63" s="374"/>
      <c r="AU63" s="374"/>
      <c r="AV63" s="374"/>
      <c r="AW63" s="374"/>
      <c r="AX63" s="374"/>
      <c r="AY63" s="374"/>
      <c r="AZ63" s="374"/>
      <c r="BA63" s="374"/>
      <c r="BB63" s="374"/>
      <c r="BC63" s="374"/>
      <c r="BD63" s="374"/>
      <c r="BE63" s="374"/>
      <c r="BF63" s="374"/>
      <c r="BG63" s="374"/>
      <c r="BH63" s="374"/>
      <c r="BI63" s="374"/>
      <c r="BJ63" s="374"/>
      <c r="BK63" s="374"/>
      <c r="BL63" s="374"/>
      <c r="BM63" s="374"/>
      <c r="BN63" s="374"/>
      <c r="BO63" s="374"/>
      <c r="BP63" s="374"/>
      <c r="BQ63" s="374"/>
      <c r="BR63" s="374"/>
      <c r="BS63" s="374"/>
      <c r="BT63" s="374"/>
      <c r="BU63" s="374"/>
      <c r="BV63" s="374"/>
      <c r="BW63" s="374"/>
      <c r="BX63" s="374"/>
      <c r="BY63" s="374"/>
      <c r="BZ63" s="374"/>
      <c r="CA63" s="374"/>
      <c r="CB63" s="374"/>
      <c r="CC63" s="374"/>
      <c r="CD63" s="374"/>
      <c r="CE63" s="374"/>
      <c r="CF63" s="374"/>
      <c r="CG63" s="374"/>
      <c r="CH63" s="374"/>
      <c r="CI63" s="374"/>
      <c r="CJ63" s="374"/>
      <c r="CK63" s="374"/>
      <c r="CL63" s="374"/>
      <c r="CM63" s="374"/>
      <c r="CN63" s="374"/>
    </row>
    <row r="64" spans="1:125" s="317" customFormat="1" ht="12.75" customHeight="1">
      <c r="A64" s="242">
        <v>63</v>
      </c>
      <c r="B64" s="242" t="s">
        <v>731</v>
      </c>
      <c r="C64" s="243" t="s">
        <v>9155</v>
      </c>
      <c r="D64" s="243"/>
      <c r="E64" s="243" t="s">
        <v>6198</v>
      </c>
      <c r="F64" s="243"/>
      <c r="G64" s="244" t="s">
        <v>9156</v>
      </c>
      <c r="H64" s="638"/>
      <c r="I64" s="243" t="s">
        <v>7949</v>
      </c>
      <c r="J64" s="243"/>
      <c r="K64" s="243" t="s">
        <v>2422</v>
      </c>
      <c r="L64" s="245" t="s">
        <v>981</v>
      </c>
      <c r="M64" s="247">
        <v>45001</v>
      </c>
      <c r="N64" s="123">
        <v>45723</v>
      </c>
      <c r="O64" s="249" t="s">
        <v>722</v>
      </c>
      <c r="P64" s="267">
        <f t="shared" si="14"/>
        <v>45723</v>
      </c>
      <c r="Q64" s="236">
        <v>23131</v>
      </c>
      <c r="R64" s="236">
        <v>2023</v>
      </c>
      <c r="S64" s="237">
        <v>44992</v>
      </c>
      <c r="T64" s="253" t="s">
        <v>3715</v>
      </c>
      <c r="U64" s="253" t="s">
        <v>1279</v>
      </c>
      <c r="V64" s="421" t="s">
        <v>363</v>
      </c>
      <c r="W64" s="421" t="s">
        <v>363</v>
      </c>
      <c r="X64" s="253" t="s">
        <v>7667</v>
      </c>
      <c r="Y64" s="271">
        <f t="shared" si="15"/>
        <v>45723</v>
      </c>
      <c r="Z64" s="322" t="s">
        <v>364</v>
      </c>
      <c r="AA64" s="255">
        <v>4.18</v>
      </c>
      <c r="AB64" s="256"/>
      <c r="AC64" s="253">
        <v>60</v>
      </c>
      <c r="AD64" s="253"/>
      <c r="AE64" s="253">
        <v>85</v>
      </c>
      <c r="AF64" s="253"/>
      <c r="AG64" s="322" t="s">
        <v>724</v>
      </c>
      <c r="AH64" s="322" t="s">
        <v>724</v>
      </c>
      <c r="AI64" s="322" t="s">
        <v>724</v>
      </c>
      <c r="AJ64" s="322">
        <v>1</v>
      </c>
      <c r="AK64" s="253"/>
      <c r="AL64" s="322"/>
      <c r="AM64" s="322"/>
      <c r="AN64" s="253"/>
      <c r="AO64" s="408"/>
      <c r="AP64" s="283"/>
      <c r="AQ64" s="283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</row>
    <row r="65" spans="1:125" s="283" customFormat="1" ht="12.75" customHeight="1">
      <c r="A65" s="242">
        <v>64</v>
      </c>
      <c r="B65" s="242" t="s">
        <v>731</v>
      </c>
      <c r="C65" s="243" t="s">
        <v>2721</v>
      </c>
      <c r="D65" s="243"/>
      <c r="E65" s="121" t="s">
        <v>6199</v>
      </c>
      <c r="F65" s="243"/>
      <c r="G65" s="244" t="s">
        <v>7263</v>
      </c>
      <c r="H65" s="638"/>
      <c r="I65" s="243" t="s">
        <v>317</v>
      </c>
      <c r="J65" s="243"/>
      <c r="K65" s="243" t="s">
        <v>7264</v>
      </c>
      <c r="L65" s="245" t="s">
        <v>7265</v>
      </c>
      <c r="M65" s="247">
        <v>44425</v>
      </c>
      <c r="N65" s="123">
        <v>44782</v>
      </c>
      <c r="O65" s="249" t="s">
        <v>722</v>
      </c>
      <c r="P65" s="267">
        <f t="shared" si="14"/>
        <v>44782</v>
      </c>
      <c r="Q65" s="236">
        <v>21467</v>
      </c>
      <c r="R65" s="236">
        <v>2011</v>
      </c>
      <c r="S65" s="237">
        <v>44417</v>
      </c>
      <c r="T65" s="253" t="s">
        <v>3715</v>
      </c>
      <c r="U65" s="253" t="s">
        <v>1279</v>
      </c>
      <c r="V65" s="421" t="s">
        <v>363</v>
      </c>
      <c r="W65" s="421" t="s">
        <v>625</v>
      </c>
      <c r="X65" s="253" t="s">
        <v>7266</v>
      </c>
      <c r="Y65" s="271">
        <f t="shared" si="15"/>
        <v>44782</v>
      </c>
      <c r="Z65" s="322" t="s">
        <v>1550</v>
      </c>
      <c r="AA65" s="255">
        <v>5.6</v>
      </c>
      <c r="AB65" s="256"/>
      <c r="AC65" s="253">
        <v>85</v>
      </c>
      <c r="AD65" s="253"/>
      <c r="AE65" s="253">
        <v>105</v>
      </c>
      <c r="AF65" s="253"/>
      <c r="AG65" s="322">
        <v>25</v>
      </c>
      <c r="AH65" s="322">
        <v>40</v>
      </c>
      <c r="AI65" s="322">
        <v>53</v>
      </c>
      <c r="AJ65" s="322">
        <v>1</v>
      </c>
      <c r="AK65" s="253"/>
      <c r="AL65" s="322"/>
      <c r="AM65" s="322"/>
      <c r="AN65" s="253"/>
      <c r="AO65" s="408"/>
      <c r="CO65" s="327"/>
    </row>
    <row r="66" spans="1:125" s="378" customFormat="1" ht="12.75" customHeight="1">
      <c r="A66" s="362">
        <v>65</v>
      </c>
      <c r="B66" s="363" t="s">
        <v>731</v>
      </c>
      <c r="C66" s="363" t="s">
        <v>9062</v>
      </c>
      <c r="D66" s="363"/>
      <c r="E66" s="363" t="s">
        <v>5028</v>
      </c>
      <c r="F66" s="363"/>
      <c r="G66" s="365" t="s">
        <v>9734</v>
      </c>
      <c r="H66" s="640"/>
      <c r="I66" s="363" t="s">
        <v>6865</v>
      </c>
      <c r="J66" s="363"/>
      <c r="K66" s="363" t="s">
        <v>9735</v>
      </c>
      <c r="L66" s="366" t="s">
        <v>1477</v>
      </c>
      <c r="M66" s="368">
        <v>45107</v>
      </c>
      <c r="N66" s="384">
        <v>45838</v>
      </c>
      <c r="O66" s="370" t="s">
        <v>722</v>
      </c>
      <c r="P66" s="371">
        <v>45838</v>
      </c>
      <c r="Q66" s="372">
        <v>23365</v>
      </c>
      <c r="R66" s="372">
        <v>2023</v>
      </c>
      <c r="S66" s="388">
        <v>45107</v>
      </c>
      <c r="T66" s="374" t="s">
        <v>24</v>
      </c>
      <c r="U66" s="374" t="s">
        <v>1279</v>
      </c>
      <c r="V66" s="626" t="s">
        <v>363</v>
      </c>
      <c r="W66" s="626" t="s">
        <v>363</v>
      </c>
      <c r="X66" s="363" t="s">
        <v>9736</v>
      </c>
      <c r="Y66" s="375">
        <v>45107</v>
      </c>
      <c r="Z66" s="370" t="s">
        <v>1028</v>
      </c>
      <c r="AA66" s="657">
        <v>4.82</v>
      </c>
      <c r="AB66" s="376"/>
      <c r="AC66" s="363">
        <v>88</v>
      </c>
      <c r="AD66" s="363"/>
      <c r="AE66" s="363">
        <v>104</v>
      </c>
      <c r="AF66" s="363"/>
      <c r="AG66" s="370" t="s">
        <v>724</v>
      </c>
      <c r="AH66" s="370" t="s">
        <v>724</v>
      </c>
      <c r="AI66" s="501" t="s">
        <v>724</v>
      </c>
      <c r="AJ66" s="501">
        <v>1</v>
      </c>
      <c r="AK66" s="374"/>
      <c r="AL66" s="501"/>
      <c r="AM66" s="501"/>
      <c r="AN66" s="363"/>
      <c r="AO66" s="414"/>
      <c r="AP66" s="374"/>
      <c r="AQ66" s="374"/>
      <c r="AR66" s="374"/>
      <c r="AS66" s="374"/>
      <c r="AT66" s="374"/>
      <c r="AU66" s="374"/>
      <c r="AV66" s="374"/>
      <c r="AW66" s="374"/>
      <c r="AX66" s="374"/>
      <c r="AY66" s="374"/>
      <c r="AZ66" s="374"/>
      <c r="BA66" s="374"/>
      <c r="BB66" s="374"/>
      <c r="BC66" s="374"/>
      <c r="BD66" s="374"/>
      <c r="BE66" s="374"/>
      <c r="BF66" s="374"/>
      <c r="BG66" s="374"/>
      <c r="BH66" s="374"/>
      <c r="BI66" s="374"/>
      <c r="BJ66" s="374"/>
      <c r="BK66" s="374"/>
      <c r="BL66" s="374"/>
      <c r="BM66" s="374"/>
      <c r="BN66" s="374"/>
      <c r="BO66" s="374"/>
      <c r="BP66" s="374"/>
      <c r="BQ66" s="374"/>
      <c r="BR66" s="374"/>
      <c r="BS66" s="374"/>
      <c r="BT66" s="374"/>
      <c r="BU66" s="374"/>
      <c r="BV66" s="374"/>
      <c r="BW66" s="374"/>
      <c r="BX66" s="374"/>
      <c r="BY66" s="374"/>
      <c r="BZ66" s="374"/>
      <c r="CA66" s="374"/>
      <c r="CB66" s="374"/>
      <c r="CC66" s="374"/>
      <c r="CD66" s="374"/>
      <c r="CE66" s="374"/>
      <c r="CF66" s="374"/>
      <c r="CG66" s="374"/>
      <c r="CH66" s="374"/>
      <c r="CI66" s="374"/>
      <c r="CJ66" s="374"/>
      <c r="CK66" s="374"/>
      <c r="CL66" s="374"/>
      <c r="CM66" s="374"/>
      <c r="CN66" s="374"/>
    </row>
    <row r="67" spans="1:125" s="317" customFormat="1" ht="12.75" customHeight="1">
      <c r="A67" s="242">
        <v>66</v>
      </c>
      <c r="B67" s="242" t="s">
        <v>731</v>
      </c>
      <c r="C67" s="243" t="s">
        <v>6654</v>
      </c>
      <c r="D67" s="243"/>
      <c r="E67" s="121" t="s">
        <v>6200</v>
      </c>
      <c r="F67" s="243"/>
      <c r="G67" s="244" t="s">
        <v>6655</v>
      </c>
      <c r="H67" s="638"/>
      <c r="I67" s="253" t="s">
        <v>317</v>
      </c>
      <c r="J67" s="243"/>
      <c r="K67" s="243" t="s">
        <v>6656</v>
      </c>
      <c r="L67" s="245" t="s">
        <v>6657</v>
      </c>
      <c r="M67" s="247">
        <v>44257</v>
      </c>
      <c r="N67" s="123">
        <v>45666</v>
      </c>
      <c r="O67" s="249" t="s">
        <v>722</v>
      </c>
      <c r="P67" s="267">
        <f>N67</f>
        <v>45666</v>
      </c>
      <c r="Q67" s="236">
        <v>21079</v>
      </c>
      <c r="R67" s="236">
        <v>2021</v>
      </c>
      <c r="S67" s="237">
        <v>44935</v>
      </c>
      <c r="T67" s="253" t="s">
        <v>175</v>
      </c>
      <c r="U67" s="253" t="s">
        <v>722</v>
      </c>
      <c r="V67" s="421" t="s">
        <v>8991</v>
      </c>
      <c r="W67" s="421" t="s">
        <v>8991</v>
      </c>
      <c r="X67" s="253" t="s">
        <v>6635</v>
      </c>
      <c r="Y67" s="271">
        <f>N67</f>
        <v>45666</v>
      </c>
      <c r="Z67" s="322" t="s">
        <v>1028</v>
      </c>
      <c r="AA67" s="255">
        <v>4.07</v>
      </c>
      <c r="AB67" s="256"/>
      <c r="AC67" s="253">
        <v>85</v>
      </c>
      <c r="AD67" s="253"/>
      <c r="AE67" s="253">
        <v>105</v>
      </c>
      <c r="AF67" s="253"/>
      <c r="AG67" s="322">
        <v>24</v>
      </c>
      <c r="AH67" s="322">
        <v>38</v>
      </c>
      <c r="AI67" s="322">
        <v>57</v>
      </c>
      <c r="AJ67" s="322">
        <v>1</v>
      </c>
      <c r="AK67" s="237"/>
      <c r="AL67" s="322"/>
      <c r="AM67" s="322"/>
      <c r="AN67" s="253"/>
      <c r="AO67" s="408"/>
      <c r="AP67" s="283"/>
      <c r="AQ67" s="283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</row>
    <row r="68" spans="1:125" s="316" customFormat="1" ht="12.75" customHeight="1">
      <c r="A68" s="242">
        <v>67</v>
      </c>
      <c r="B68" s="253" t="s">
        <v>731</v>
      </c>
      <c r="C68" s="253" t="s">
        <v>1086</v>
      </c>
      <c r="D68" s="253"/>
      <c r="E68" s="253" t="s">
        <v>1010</v>
      </c>
      <c r="F68" s="253"/>
      <c r="G68" s="264" t="s">
        <v>1011</v>
      </c>
      <c r="H68" s="639"/>
      <c r="I68" s="243" t="s">
        <v>1911</v>
      </c>
      <c r="J68" s="253"/>
      <c r="K68" s="253" t="s">
        <v>395</v>
      </c>
      <c r="L68" s="438" t="s">
        <v>420</v>
      </c>
      <c r="M68" s="274">
        <v>41583</v>
      </c>
      <c r="N68" s="275">
        <v>44618</v>
      </c>
      <c r="O68" s="249" t="s">
        <v>722</v>
      </c>
      <c r="P68" s="266">
        <f t="shared" ref="P68:P83" si="16">N68</f>
        <v>44618</v>
      </c>
      <c r="Q68" s="250">
        <v>15268</v>
      </c>
      <c r="R68" s="250">
        <v>2012</v>
      </c>
      <c r="S68" s="251">
        <v>43887</v>
      </c>
      <c r="T68" s="252" t="s">
        <v>299</v>
      </c>
      <c r="U68" s="253" t="s">
        <v>722</v>
      </c>
      <c r="V68" s="625" t="s">
        <v>5557</v>
      </c>
      <c r="W68" s="625" t="s">
        <v>5558</v>
      </c>
      <c r="X68" s="252" t="s">
        <v>3666</v>
      </c>
      <c r="Y68" s="284">
        <f>N68</f>
        <v>44618</v>
      </c>
      <c r="Z68" s="605" t="s">
        <v>724</v>
      </c>
      <c r="AA68" s="656" t="s">
        <v>724</v>
      </c>
      <c r="AB68" s="273"/>
      <c r="AC68" s="252">
        <v>95</v>
      </c>
      <c r="AD68" s="252">
        <v>100</v>
      </c>
      <c r="AE68" s="252">
        <v>121</v>
      </c>
      <c r="AF68" s="252">
        <v>157</v>
      </c>
      <c r="AG68" s="605">
        <v>23</v>
      </c>
      <c r="AH68" s="605">
        <v>38</v>
      </c>
      <c r="AI68" s="605">
        <v>59</v>
      </c>
      <c r="AJ68" s="605">
        <v>1</v>
      </c>
      <c r="AK68" s="252"/>
      <c r="AL68" s="605"/>
      <c r="AM68" s="605"/>
      <c r="AN68" s="252"/>
      <c r="AO68" s="407"/>
      <c r="CO68" s="320"/>
    </row>
    <row r="69" spans="1:125" s="378" customFormat="1" ht="12.75" customHeight="1">
      <c r="A69" s="362">
        <v>68</v>
      </c>
      <c r="B69" s="362" t="s">
        <v>731</v>
      </c>
      <c r="C69" s="364" t="s">
        <v>7152</v>
      </c>
      <c r="D69" s="364"/>
      <c r="E69" s="405" t="s">
        <v>8934</v>
      </c>
      <c r="F69" s="364"/>
      <c r="G69" s="404" t="s">
        <v>8931</v>
      </c>
      <c r="H69" s="641"/>
      <c r="I69" s="364" t="s">
        <v>1106</v>
      </c>
      <c r="J69" s="364"/>
      <c r="K69" s="364" t="s">
        <v>8932</v>
      </c>
      <c r="L69" s="382" t="s">
        <v>8933</v>
      </c>
      <c r="M69" s="383">
        <v>44901</v>
      </c>
      <c r="N69" s="384">
        <v>45622</v>
      </c>
      <c r="O69" s="385" t="s">
        <v>722</v>
      </c>
      <c r="P69" s="386">
        <f>N69</f>
        <v>45622</v>
      </c>
      <c r="Q69" s="387">
        <v>22718</v>
      </c>
      <c r="R69" s="387">
        <v>2022</v>
      </c>
      <c r="S69" s="373">
        <v>44891</v>
      </c>
      <c r="T69" s="363" t="s">
        <v>4069</v>
      </c>
      <c r="U69" s="363" t="s">
        <v>1279</v>
      </c>
      <c r="V69" s="626" t="s">
        <v>363</v>
      </c>
      <c r="W69" s="626" t="s">
        <v>656</v>
      </c>
      <c r="X69" s="363" t="s">
        <v>8945</v>
      </c>
      <c r="Y69" s="375">
        <f>N69</f>
        <v>45622</v>
      </c>
      <c r="Z69" s="370" t="s">
        <v>364</v>
      </c>
      <c r="AA69" s="657">
        <v>4.75</v>
      </c>
      <c r="AB69" s="376"/>
      <c r="AC69" s="363">
        <v>70</v>
      </c>
      <c r="AD69" s="363"/>
      <c r="AE69" s="363">
        <v>110</v>
      </c>
      <c r="AF69" s="363"/>
      <c r="AG69" s="370" t="s">
        <v>724</v>
      </c>
      <c r="AH69" s="370" t="s">
        <v>724</v>
      </c>
      <c r="AI69" s="370" t="s">
        <v>724</v>
      </c>
      <c r="AJ69" s="370">
        <v>1</v>
      </c>
      <c r="AK69" s="363"/>
      <c r="AL69" s="370"/>
      <c r="AM69" s="370"/>
      <c r="AN69" s="363"/>
      <c r="AO69" s="414"/>
      <c r="AP69" s="374"/>
      <c r="AQ69" s="374"/>
      <c r="AR69" s="374"/>
      <c r="AS69" s="374"/>
      <c r="AT69" s="374"/>
      <c r="AU69" s="374"/>
      <c r="AV69" s="374"/>
      <c r="AW69" s="374"/>
      <c r="AX69" s="374"/>
      <c r="AY69" s="374"/>
      <c r="AZ69" s="374"/>
      <c r="BA69" s="374"/>
      <c r="BB69" s="374"/>
      <c r="BC69" s="374"/>
      <c r="BD69" s="374"/>
      <c r="BE69" s="374"/>
      <c r="BF69" s="374"/>
      <c r="BG69" s="374"/>
      <c r="BH69" s="374"/>
      <c r="BI69" s="374"/>
      <c r="BJ69" s="374"/>
      <c r="BK69" s="374"/>
      <c r="BL69" s="374"/>
      <c r="BM69" s="374"/>
      <c r="BN69" s="374"/>
      <c r="BO69" s="374"/>
      <c r="BP69" s="374"/>
      <c r="BQ69" s="374"/>
      <c r="BR69" s="374"/>
      <c r="BS69" s="374"/>
      <c r="BT69" s="374"/>
      <c r="BU69" s="374"/>
      <c r="BV69" s="374"/>
      <c r="BW69" s="374"/>
      <c r="BX69" s="374"/>
      <c r="BY69" s="374"/>
      <c r="BZ69" s="374"/>
      <c r="CA69" s="374"/>
      <c r="CB69" s="374"/>
      <c r="CC69" s="374"/>
      <c r="CD69" s="374"/>
      <c r="CE69" s="374"/>
      <c r="CF69" s="374"/>
      <c r="CG69" s="374"/>
      <c r="CH69" s="374"/>
      <c r="CI69" s="374"/>
      <c r="CJ69" s="374"/>
      <c r="CK69" s="374"/>
      <c r="CL69" s="374"/>
      <c r="CM69" s="374"/>
      <c r="CN69" s="374"/>
    </row>
    <row r="70" spans="1:125" s="317" customFormat="1" ht="12.75" customHeight="1">
      <c r="A70" s="242">
        <v>69</v>
      </c>
      <c r="B70" s="242" t="s">
        <v>731</v>
      </c>
      <c r="C70" s="242" t="s">
        <v>583</v>
      </c>
      <c r="D70" s="243"/>
      <c r="E70" s="243" t="s">
        <v>1021</v>
      </c>
      <c r="F70" s="243"/>
      <c r="G70" s="244" t="s">
        <v>1022</v>
      </c>
      <c r="H70" s="638"/>
      <c r="I70" s="243" t="s">
        <v>1911</v>
      </c>
      <c r="J70" s="243"/>
      <c r="K70" s="243" t="s">
        <v>4289</v>
      </c>
      <c r="L70" s="245" t="s">
        <v>4290</v>
      </c>
      <c r="M70" s="247">
        <v>41744</v>
      </c>
      <c r="N70" s="123">
        <v>45343</v>
      </c>
      <c r="O70" s="249" t="s">
        <v>722</v>
      </c>
      <c r="P70" s="267">
        <f t="shared" si="16"/>
        <v>45343</v>
      </c>
      <c r="Q70" s="236">
        <v>18405</v>
      </c>
      <c r="R70" s="236">
        <v>2014</v>
      </c>
      <c r="S70" s="251">
        <v>44613</v>
      </c>
      <c r="T70" s="253" t="s">
        <v>1278</v>
      </c>
      <c r="U70" s="253" t="s">
        <v>722</v>
      </c>
      <c r="V70" s="421" t="s">
        <v>7885</v>
      </c>
      <c r="W70" s="421" t="s">
        <v>7886</v>
      </c>
      <c r="X70" s="253" t="s">
        <v>3000</v>
      </c>
      <c r="Y70" s="271">
        <f t="shared" ref="Y70:Y78" si="17">N70</f>
        <v>45343</v>
      </c>
      <c r="Z70" s="322" t="s">
        <v>1550</v>
      </c>
      <c r="AA70" s="255">
        <v>4.5</v>
      </c>
      <c r="AB70" s="256"/>
      <c r="AC70" s="253">
        <v>80</v>
      </c>
      <c r="AD70" s="253"/>
      <c r="AE70" s="253">
        <v>105</v>
      </c>
      <c r="AF70" s="253"/>
      <c r="AG70" s="322">
        <v>22</v>
      </c>
      <c r="AH70" s="322">
        <v>38</v>
      </c>
      <c r="AI70" s="322">
        <v>52</v>
      </c>
      <c r="AJ70" s="322">
        <v>1</v>
      </c>
      <c r="AK70" s="253"/>
      <c r="AL70" s="322"/>
      <c r="AM70" s="322"/>
      <c r="AN70" s="253"/>
      <c r="AO70" s="408"/>
      <c r="AP70" s="283"/>
      <c r="AQ70" s="283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</row>
    <row r="71" spans="1:125" s="317" customFormat="1" ht="12.75" customHeight="1">
      <c r="A71" s="242">
        <v>70</v>
      </c>
      <c r="B71" s="242" t="s">
        <v>731</v>
      </c>
      <c r="C71" s="242" t="s">
        <v>2777</v>
      </c>
      <c r="D71" s="243"/>
      <c r="E71" s="121" t="s">
        <v>5202</v>
      </c>
      <c r="F71" s="243"/>
      <c r="G71" s="244" t="s">
        <v>5401</v>
      </c>
      <c r="H71" s="638"/>
      <c r="I71" s="243" t="s">
        <v>1911</v>
      </c>
      <c r="J71" s="243"/>
      <c r="K71" s="243" t="s">
        <v>5402</v>
      </c>
      <c r="L71" s="245" t="s">
        <v>5403</v>
      </c>
      <c r="M71" s="247">
        <v>43846</v>
      </c>
      <c r="N71" s="123">
        <v>44575</v>
      </c>
      <c r="O71" s="249" t="s">
        <v>722</v>
      </c>
      <c r="P71" s="267">
        <f>N71</f>
        <v>44575</v>
      </c>
      <c r="Q71" s="236">
        <v>20022</v>
      </c>
      <c r="R71" s="236">
        <v>2018</v>
      </c>
      <c r="S71" s="237">
        <v>43844</v>
      </c>
      <c r="T71" s="253" t="s">
        <v>1278</v>
      </c>
      <c r="U71" s="253" t="s">
        <v>1279</v>
      </c>
      <c r="V71" s="421" t="s">
        <v>363</v>
      </c>
      <c r="W71" s="421" t="s">
        <v>956</v>
      </c>
      <c r="X71" s="253" t="s">
        <v>5404</v>
      </c>
      <c r="Y71" s="271">
        <v>44575</v>
      </c>
      <c r="Z71" s="322" t="s">
        <v>1028</v>
      </c>
      <c r="AA71" s="255">
        <v>5.7</v>
      </c>
      <c r="AB71" s="256"/>
      <c r="AC71" s="253">
        <v>80</v>
      </c>
      <c r="AD71" s="253"/>
      <c r="AE71" s="253">
        <v>105</v>
      </c>
      <c r="AF71" s="253"/>
      <c r="AG71" s="322">
        <v>23</v>
      </c>
      <c r="AH71" s="322">
        <v>40</v>
      </c>
      <c r="AI71" s="322">
        <v>57</v>
      </c>
      <c r="AJ71" s="322">
        <v>1</v>
      </c>
      <c r="AK71" s="253"/>
      <c r="AL71" s="322"/>
      <c r="AM71" s="322"/>
      <c r="AN71" s="253"/>
      <c r="AO71" s="408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</row>
    <row r="72" spans="1:125" s="317" customFormat="1" ht="12.75" customHeight="1">
      <c r="A72" s="242">
        <v>71</v>
      </c>
      <c r="B72" s="242" t="s">
        <v>732</v>
      </c>
      <c r="C72" s="242" t="s">
        <v>5568</v>
      </c>
      <c r="D72" s="243"/>
      <c r="E72" s="121" t="s">
        <v>5203</v>
      </c>
      <c r="F72" s="243" t="s">
        <v>2259</v>
      </c>
      <c r="G72" s="244" t="s">
        <v>5569</v>
      </c>
      <c r="H72" s="638"/>
      <c r="I72" s="243" t="s">
        <v>930</v>
      </c>
      <c r="J72" s="243"/>
      <c r="K72" s="243" t="s">
        <v>3485</v>
      </c>
      <c r="L72" s="245" t="s">
        <v>1063</v>
      </c>
      <c r="M72" s="247">
        <v>43895</v>
      </c>
      <c r="N72" s="123">
        <v>45350</v>
      </c>
      <c r="O72" s="249" t="s">
        <v>722</v>
      </c>
      <c r="P72" s="267">
        <f>N72</f>
        <v>45350</v>
      </c>
      <c r="Q72" s="236">
        <v>20240</v>
      </c>
      <c r="R72" s="236">
        <v>2020</v>
      </c>
      <c r="S72" s="237">
        <v>44620</v>
      </c>
      <c r="T72" s="253" t="s">
        <v>3814</v>
      </c>
      <c r="U72" s="253" t="s">
        <v>722</v>
      </c>
      <c r="V72" s="421" t="s">
        <v>955</v>
      </c>
      <c r="W72" s="421" t="s">
        <v>955</v>
      </c>
      <c r="X72" s="253" t="s">
        <v>306</v>
      </c>
      <c r="Y72" s="271">
        <f>N72</f>
        <v>45350</v>
      </c>
      <c r="Z72" s="322" t="s">
        <v>724</v>
      </c>
      <c r="AA72" s="255">
        <v>7.5</v>
      </c>
      <c r="AB72" s="256"/>
      <c r="AC72" s="253">
        <v>150</v>
      </c>
      <c r="AD72" s="253">
        <v>150</v>
      </c>
      <c r="AE72" s="253">
        <v>195</v>
      </c>
      <c r="AF72" s="253">
        <v>195</v>
      </c>
      <c r="AG72" s="322">
        <v>30</v>
      </c>
      <c r="AH72" s="322" t="s">
        <v>724</v>
      </c>
      <c r="AI72" s="322" t="s">
        <v>724</v>
      </c>
      <c r="AJ72" s="322">
        <v>1</v>
      </c>
      <c r="AK72" s="253"/>
      <c r="AL72" s="322"/>
      <c r="AM72" s="322"/>
      <c r="AN72" s="253"/>
      <c r="AO72" s="408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</row>
    <row r="73" spans="1:125" s="317" customFormat="1" ht="12.75" customHeight="1">
      <c r="A73" s="242">
        <v>72</v>
      </c>
      <c r="B73" s="242" t="s">
        <v>731</v>
      </c>
      <c r="C73" s="243" t="s">
        <v>6658</v>
      </c>
      <c r="D73" s="243"/>
      <c r="E73" s="121" t="s">
        <v>6201</v>
      </c>
      <c r="F73" s="243"/>
      <c r="G73" s="244" t="s">
        <v>6659</v>
      </c>
      <c r="H73" s="638"/>
      <c r="I73" s="243" t="s">
        <v>317</v>
      </c>
      <c r="J73" s="243"/>
      <c r="K73" s="243" t="s">
        <v>2318</v>
      </c>
      <c r="L73" s="245" t="s">
        <v>2319</v>
      </c>
      <c r="M73" s="247">
        <v>44257</v>
      </c>
      <c r="N73" s="123">
        <v>44980</v>
      </c>
      <c r="O73" s="249" t="s">
        <v>722</v>
      </c>
      <c r="P73" s="269">
        <f>N73</f>
        <v>44980</v>
      </c>
      <c r="Q73" s="236">
        <v>21080</v>
      </c>
      <c r="R73" s="236">
        <v>2020</v>
      </c>
      <c r="S73" s="237">
        <v>44250</v>
      </c>
      <c r="T73" s="253" t="s">
        <v>175</v>
      </c>
      <c r="U73" s="253" t="s">
        <v>1279</v>
      </c>
      <c r="V73" s="421" t="s">
        <v>363</v>
      </c>
      <c r="W73" s="421" t="s">
        <v>1082</v>
      </c>
      <c r="X73" s="253" t="s">
        <v>2320</v>
      </c>
      <c r="Y73" s="271">
        <f>N73</f>
        <v>44980</v>
      </c>
      <c r="Z73" s="322" t="s">
        <v>1028</v>
      </c>
      <c r="AA73" s="255">
        <v>5.45</v>
      </c>
      <c r="AB73" s="256"/>
      <c r="AC73" s="253">
        <v>95</v>
      </c>
      <c r="AD73" s="253"/>
      <c r="AE73" s="253">
        <v>115</v>
      </c>
      <c r="AF73" s="253"/>
      <c r="AG73" s="322">
        <v>24</v>
      </c>
      <c r="AH73" s="322">
        <v>38</v>
      </c>
      <c r="AI73" s="322">
        <v>57</v>
      </c>
      <c r="AJ73" s="322">
        <v>1</v>
      </c>
      <c r="AK73" s="253"/>
      <c r="AL73" s="322"/>
      <c r="AM73" s="322"/>
      <c r="AN73" s="253"/>
      <c r="AO73" s="408"/>
      <c r="AP73" s="283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</row>
    <row r="74" spans="1:125" s="283" customFormat="1" ht="12.75" customHeight="1">
      <c r="A74" s="242">
        <v>73</v>
      </c>
      <c r="B74" s="253" t="s">
        <v>731</v>
      </c>
      <c r="C74" s="242" t="s">
        <v>5372</v>
      </c>
      <c r="D74" s="253"/>
      <c r="E74" s="253" t="s">
        <v>3899</v>
      </c>
      <c r="F74" s="253"/>
      <c r="G74" s="264" t="s">
        <v>8281</v>
      </c>
      <c r="H74" s="639"/>
      <c r="I74" s="253" t="s">
        <v>1911</v>
      </c>
      <c r="J74" s="253"/>
      <c r="K74" s="253" t="s">
        <v>8282</v>
      </c>
      <c r="L74" s="438" t="s">
        <v>624</v>
      </c>
      <c r="M74" s="274">
        <v>44736</v>
      </c>
      <c r="N74" s="275">
        <v>45460</v>
      </c>
      <c r="O74" s="322" t="s">
        <v>722</v>
      </c>
      <c r="P74" s="323">
        <f>N74</f>
        <v>45460</v>
      </c>
      <c r="Q74" s="335">
        <v>22459</v>
      </c>
      <c r="R74" s="335">
        <v>2022</v>
      </c>
      <c r="S74" s="237">
        <v>44729</v>
      </c>
      <c r="T74" s="283" t="s">
        <v>29</v>
      </c>
      <c r="U74" s="283" t="s">
        <v>1279</v>
      </c>
      <c r="V74" s="421" t="s">
        <v>363</v>
      </c>
      <c r="W74" s="421" t="s">
        <v>363</v>
      </c>
      <c r="X74" s="253" t="s">
        <v>8283</v>
      </c>
      <c r="Y74" s="271">
        <f>N74</f>
        <v>45460</v>
      </c>
      <c r="Z74" s="322" t="s">
        <v>1028</v>
      </c>
      <c r="AA74" s="255">
        <v>5.0999999999999996</v>
      </c>
      <c r="AB74" s="256"/>
      <c r="AC74" s="253">
        <v>105</v>
      </c>
      <c r="AD74" s="253"/>
      <c r="AE74" s="253">
        <v>130</v>
      </c>
      <c r="AF74" s="253"/>
      <c r="AG74" s="322" t="s">
        <v>724</v>
      </c>
      <c r="AH74" s="322" t="s">
        <v>724</v>
      </c>
      <c r="AI74" s="336" t="s">
        <v>724</v>
      </c>
      <c r="AJ74" s="336">
        <v>1</v>
      </c>
      <c r="AK74" s="321"/>
      <c r="AL74" s="336"/>
      <c r="AM74" s="336"/>
      <c r="AN74" s="253"/>
      <c r="AO74" s="408"/>
      <c r="CO74" s="327"/>
    </row>
    <row r="75" spans="1:125" s="317" customFormat="1" ht="12.75" customHeight="1">
      <c r="A75" s="242">
        <v>74</v>
      </c>
      <c r="B75" s="242" t="s">
        <v>732</v>
      </c>
      <c r="C75" s="242" t="s">
        <v>6373</v>
      </c>
      <c r="D75" s="243" t="s">
        <v>892</v>
      </c>
      <c r="E75" s="243" t="s">
        <v>1716</v>
      </c>
      <c r="F75" s="243" t="s">
        <v>7411</v>
      </c>
      <c r="G75" s="244" t="s">
        <v>5858</v>
      </c>
      <c r="H75" s="638" t="s">
        <v>7412</v>
      </c>
      <c r="I75" s="243" t="s">
        <v>440</v>
      </c>
      <c r="J75" s="243" t="s">
        <v>1163</v>
      </c>
      <c r="K75" s="243" t="s">
        <v>5859</v>
      </c>
      <c r="L75" s="245" t="s">
        <v>5860</v>
      </c>
      <c r="M75" s="247">
        <v>43987</v>
      </c>
      <c r="N75" s="123">
        <v>45448</v>
      </c>
      <c r="O75" s="249" t="s">
        <v>722</v>
      </c>
      <c r="P75" s="267">
        <f t="shared" si="16"/>
        <v>45448</v>
      </c>
      <c r="Q75" s="236">
        <v>20463</v>
      </c>
      <c r="R75" s="236">
        <v>2020</v>
      </c>
      <c r="S75" s="237">
        <v>44717</v>
      </c>
      <c r="T75" s="253" t="s">
        <v>1216</v>
      </c>
      <c r="U75" s="253" t="s">
        <v>3544</v>
      </c>
      <c r="V75" s="421" t="s">
        <v>10100</v>
      </c>
      <c r="W75" s="421" t="s">
        <v>10100</v>
      </c>
      <c r="X75" s="253" t="s">
        <v>5861</v>
      </c>
      <c r="Y75" s="271">
        <f>N75</f>
        <v>45448</v>
      </c>
      <c r="Z75" s="322" t="s">
        <v>364</v>
      </c>
      <c r="AA75" s="255">
        <v>4.8</v>
      </c>
      <c r="AB75" s="256">
        <v>18.5</v>
      </c>
      <c r="AC75" s="253">
        <v>80</v>
      </c>
      <c r="AD75" s="253">
        <v>100</v>
      </c>
      <c r="AE75" s="253">
        <v>100</v>
      </c>
      <c r="AF75" s="253">
        <v>125</v>
      </c>
      <c r="AG75" s="322" t="s">
        <v>724</v>
      </c>
      <c r="AH75" s="322">
        <v>38</v>
      </c>
      <c r="AI75" s="322">
        <v>50</v>
      </c>
      <c r="AJ75" s="322">
        <v>1</v>
      </c>
      <c r="AK75" s="237">
        <v>44467</v>
      </c>
      <c r="AL75" s="322">
        <v>2021</v>
      </c>
      <c r="AM75" s="322" t="s">
        <v>722</v>
      </c>
      <c r="AN75" s="253" t="s">
        <v>10101</v>
      </c>
      <c r="AO75" s="411"/>
      <c r="AP75" s="242"/>
      <c r="AQ75" s="243"/>
      <c r="AR75" s="243"/>
      <c r="AS75" s="243"/>
      <c r="AT75" s="244"/>
      <c r="AU75" s="245"/>
      <c r="AV75" s="243"/>
      <c r="AW75" s="243"/>
      <c r="AX75" s="243"/>
      <c r="AY75" s="246"/>
      <c r="AZ75" s="247"/>
      <c r="BA75" s="123"/>
      <c r="BB75" s="249"/>
      <c r="BC75" s="267"/>
      <c r="BD75" s="236"/>
      <c r="BE75" s="236"/>
      <c r="BF75" s="237"/>
      <c r="BG75" s="253"/>
      <c r="BH75" s="253"/>
      <c r="BI75" s="138"/>
      <c r="BJ75" s="138"/>
      <c r="BK75" s="253"/>
      <c r="BL75" s="253"/>
      <c r="BM75" s="138"/>
      <c r="BN75" s="271"/>
      <c r="BO75" s="253"/>
      <c r="BP75" s="253"/>
      <c r="BQ75" s="256"/>
      <c r="BR75" s="253"/>
      <c r="BS75" s="253"/>
      <c r="BT75" s="253"/>
      <c r="BU75" s="253"/>
      <c r="BV75" s="253"/>
      <c r="BW75" s="253"/>
      <c r="BX75" s="253"/>
      <c r="BY75" s="253"/>
      <c r="BZ75" s="237"/>
      <c r="CA75" s="253"/>
      <c r="CB75" s="253"/>
      <c r="CC75" s="283"/>
      <c r="CD75" s="28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</row>
    <row r="76" spans="1:125" s="316" customFormat="1" ht="12.75" customHeight="1">
      <c r="A76" s="242">
        <v>75</v>
      </c>
      <c r="B76" s="253" t="s">
        <v>731</v>
      </c>
      <c r="C76" s="253" t="s">
        <v>583</v>
      </c>
      <c r="D76" s="253"/>
      <c r="E76" s="253" t="s">
        <v>292</v>
      </c>
      <c r="F76" s="253"/>
      <c r="G76" s="264" t="s">
        <v>293</v>
      </c>
      <c r="H76" s="639"/>
      <c r="I76" s="243" t="s">
        <v>1911</v>
      </c>
      <c r="J76" s="253"/>
      <c r="K76" s="253" t="s">
        <v>3091</v>
      </c>
      <c r="L76" s="438" t="s">
        <v>3092</v>
      </c>
      <c r="M76" s="274">
        <v>41593</v>
      </c>
      <c r="N76" s="275">
        <v>45329</v>
      </c>
      <c r="O76" s="249" t="s">
        <v>722</v>
      </c>
      <c r="P76" s="266">
        <f t="shared" si="16"/>
        <v>45329</v>
      </c>
      <c r="Q76" s="250">
        <v>16944</v>
      </c>
      <c r="R76" s="250">
        <v>2012</v>
      </c>
      <c r="S76" s="251">
        <v>44599</v>
      </c>
      <c r="T76" s="252" t="s">
        <v>1278</v>
      </c>
      <c r="U76" s="253" t="s">
        <v>722</v>
      </c>
      <c r="V76" s="625" t="s">
        <v>8359</v>
      </c>
      <c r="W76" s="625" t="s">
        <v>8360</v>
      </c>
      <c r="X76" s="252" t="s">
        <v>3094</v>
      </c>
      <c r="Y76" s="284">
        <f t="shared" si="17"/>
        <v>45329</v>
      </c>
      <c r="Z76" s="605" t="s">
        <v>1550</v>
      </c>
      <c r="AA76" s="656">
        <v>4.5</v>
      </c>
      <c r="AB76" s="273"/>
      <c r="AC76" s="252">
        <v>80</v>
      </c>
      <c r="AD76" s="252"/>
      <c r="AE76" s="252">
        <v>105</v>
      </c>
      <c r="AF76" s="252"/>
      <c r="AG76" s="605">
        <v>22</v>
      </c>
      <c r="AH76" s="605">
        <v>38</v>
      </c>
      <c r="AI76" s="605">
        <v>52</v>
      </c>
      <c r="AJ76" s="605">
        <v>1</v>
      </c>
      <c r="AK76" s="252"/>
      <c r="AL76" s="605"/>
      <c r="AM76" s="605"/>
      <c r="AN76" s="252"/>
      <c r="AO76" s="407"/>
      <c r="CO76" s="320"/>
    </row>
    <row r="77" spans="1:125" ht="12.75" customHeight="1">
      <c r="A77" s="242">
        <v>76</v>
      </c>
      <c r="B77" s="242" t="s">
        <v>731</v>
      </c>
      <c r="C77" s="243" t="s">
        <v>1666</v>
      </c>
      <c r="D77" s="243"/>
      <c r="E77" s="121" t="s">
        <v>6202</v>
      </c>
      <c r="F77" s="243"/>
      <c r="G77" s="244" t="s">
        <v>1404</v>
      </c>
      <c r="H77" s="638"/>
      <c r="I77" s="243" t="s">
        <v>883</v>
      </c>
      <c r="J77" s="243"/>
      <c r="K77" s="243" t="s">
        <v>278</v>
      </c>
      <c r="L77" s="245" t="s">
        <v>279</v>
      </c>
      <c r="M77" s="247">
        <v>40023</v>
      </c>
      <c r="N77" s="248">
        <v>45482</v>
      </c>
      <c r="O77" s="249" t="s">
        <v>722</v>
      </c>
      <c r="P77" s="266">
        <f t="shared" si="16"/>
        <v>45482</v>
      </c>
      <c r="Q77" s="250">
        <v>22514</v>
      </c>
      <c r="R77" s="250">
        <v>2009</v>
      </c>
      <c r="S77" s="251">
        <v>44751</v>
      </c>
      <c r="T77" s="252" t="s">
        <v>29</v>
      </c>
      <c r="U77" s="253" t="s">
        <v>722</v>
      </c>
      <c r="V77" s="625" t="s">
        <v>537</v>
      </c>
      <c r="W77" s="625" t="s">
        <v>6746</v>
      </c>
      <c r="X77" s="252" t="s">
        <v>280</v>
      </c>
      <c r="Y77" s="284">
        <f t="shared" si="17"/>
        <v>45482</v>
      </c>
      <c r="Z77" s="605" t="s">
        <v>1550</v>
      </c>
      <c r="AA77" s="656">
        <v>7</v>
      </c>
      <c r="AB77" s="273"/>
      <c r="AC77" s="252">
        <v>90</v>
      </c>
      <c r="AD77" s="252"/>
      <c r="AE77" s="252">
        <v>110</v>
      </c>
      <c r="AF77" s="252"/>
      <c r="AG77" s="605">
        <v>23</v>
      </c>
      <c r="AH77" s="605">
        <v>37</v>
      </c>
      <c r="AI77" s="605">
        <v>51</v>
      </c>
      <c r="AJ77" s="605">
        <v>1</v>
      </c>
      <c r="AK77" s="251"/>
      <c r="AL77" s="605"/>
      <c r="AM77" s="605"/>
      <c r="AN77" s="252"/>
      <c r="AO77" s="407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5"/>
      <c r="CP77" s="315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</row>
    <row r="78" spans="1:125" s="317" customFormat="1" ht="12.75" customHeight="1">
      <c r="A78" s="242">
        <v>77</v>
      </c>
      <c r="B78" s="242" t="s">
        <v>731</v>
      </c>
      <c r="C78" s="242" t="s">
        <v>3035</v>
      </c>
      <c r="D78" s="243"/>
      <c r="E78" s="121" t="s">
        <v>4057</v>
      </c>
      <c r="F78" s="243"/>
      <c r="G78" s="244" t="s">
        <v>4058</v>
      </c>
      <c r="H78" s="638"/>
      <c r="I78" s="243" t="s">
        <v>317</v>
      </c>
      <c r="J78" s="243"/>
      <c r="K78" s="283" t="s">
        <v>4690</v>
      </c>
      <c r="L78" s="438" t="s">
        <v>4691</v>
      </c>
      <c r="M78" s="325">
        <v>43147</v>
      </c>
      <c r="N78" s="326">
        <v>44605</v>
      </c>
      <c r="O78" s="249" t="s">
        <v>722</v>
      </c>
      <c r="P78" s="267">
        <f t="shared" si="16"/>
        <v>44605</v>
      </c>
      <c r="Q78" s="236">
        <v>19005</v>
      </c>
      <c r="R78" s="236">
        <v>2018</v>
      </c>
      <c r="S78" s="251">
        <v>43874</v>
      </c>
      <c r="T78" s="253" t="s">
        <v>175</v>
      </c>
      <c r="U78" s="253" t="s">
        <v>722</v>
      </c>
      <c r="V78" s="421" t="s">
        <v>595</v>
      </c>
      <c r="W78" s="421" t="s">
        <v>595</v>
      </c>
      <c r="X78" s="253" t="s">
        <v>4692</v>
      </c>
      <c r="Y78" s="271">
        <f t="shared" si="17"/>
        <v>44605</v>
      </c>
      <c r="Z78" s="322" t="s">
        <v>1144</v>
      </c>
      <c r="AA78" s="255">
        <v>5.3</v>
      </c>
      <c r="AB78" s="256"/>
      <c r="AC78" s="253">
        <v>95</v>
      </c>
      <c r="AD78" s="253"/>
      <c r="AE78" s="253">
        <v>110</v>
      </c>
      <c r="AF78" s="253"/>
      <c r="AG78" s="322">
        <v>25</v>
      </c>
      <c r="AH78" s="322">
        <v>39</v>
      </c>
      <c r="AI78" s="322">
        <v>62</v>
      </c>
      <c r="AJ78" s="322">
        <v>1</v>
      </c>
      <c r="AK78" s="253"/>
      <c r="AL78" s="322"/>
      <c r="AM78" s="322"/>
      <c r="AN78" s="253"/>
      <c r="AO78" s="408"/>
      <c r="AP78" s="283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</row>
    <row r="79" spans="1:125" s="378" customFormat="1" ht="12.75" customHeight="1">
      <c r="A79" s="362">
        <v>78</v>
      </c>
      <c r="B79" s="363" t="s">
        <v>731</v>
      </c>
      <c r="C79" s="362" t="s">
        <v>10442</v>
      </c>
      <c r="D79" s="364"/>
      <c r="E79" s="363" t="s">
        <v>3898</v>
      </c>
      <c r="F79" s="363"/>
      <c r="G79" s="365" t="s">
        <v>10443</v>
      </c>
      <c r="H79" s="641"/>
      <c r="I79" s="363" t="s">
        <v>452</v>
      </c>
      <c r="J79" s="364"/>
      <c r="K79" s="363" t="s">
        <v>10426</v>
      </c>
      <c r="L79" s="366" t="s">
        <v>10444</v>
      </c>
      <c r="M79" s="368">
        <v>45309</v>
      </c>
      <c r="N79" s="369">
        <v>46032</v>
      </c>
      <c r="O79" s="370" t="s">
        <v>722</v>
      </c>
      <c r="P79" s="371">
        <f>N79</f>
        <v>46032</v>
      </c>
      <c r="Q79" s="372">
        <v>24026</v>
      </c>
      <c r="R79" s="372">
        <v>2016</v>
      </c>
      <c r="S79" s="373">
        <v>45301</v>
      </c>
      <c r="T79" s="374" t="s">
        <v>175</v>
      </c>
      <c r="U79" s="374" t="s">
        <v>1279</v>
      </c>
      <c r="V79" s="626" t="s">
        <v>363</v>
      </c>
      <c r="W79" s="626" t="s">
        <v>1631</v>
      </c>
      <c r="X79" s="363" t="s">
        <v>10445</v>
      </c>
      <c r="Y79" s="375">
        <v>46032</v>
      </c>
      <c r="Z79" s="370" t="s">
        <v>1028</v>
      </c>
      <c r="AA79" s="657">
        <v>5.7</v>
      </c>
      <c r="AB79" s="376"/>
      <c r="AC79" s="363">
        <v>100</v>
      </c>
      <c r="AD79" s="363"/>
      <c r="AE79" s="363">
        <v>130</v>
      </c>
      <c r="AF79" s="363"/>
      <c r="AG79" s="370" t="s">
        <v>724</v>
      </c>
      <c r="AH79" s="370" t="s">
        <v>724</v>
      </c>
      <c r="AI79" s="501" t="s">
        <v>724</v>
      </c>
      <c r="AJ79" s="501">
        <v>1</v>
      </c>
      <c r="AK79" s="373"/>
      <c r="AL79" s="370"/>
      <c r="AM79" s="370"/>
      <c r="AN79" s="363"/>
      <c r="AO79" s="416"/>
      <c r="AP79" s="402"/>
      <c r="AQ79" s="402"/>
      <c r="AR79" s="402"/>
      <c r="AS79" s="402"/>
      <c r="AT79" s="402"/>
      <c r="AU79" s="402"/>
      <c r="AV79" s="402"/>
      <c r="AW79" s="402"/>
      <c r="AX79" s="402"/>
      <c r="AY79" s="402"/>
      <c r="AZ79" s="402"/>
      <c r="BA79" s="402"/>
      <c r="BB79" s="402"/>
      <c r="BC79" s="402"/>
      <c r="BD79" s="402"/>
      <c r="BE79" s="402"/>
      <c r="BF79" s="402"/>
      <c r="BG79" s="402"/>
      <c r="BH79" s="402"/>
      <c r="BI79" s="402"/>
      <c r="BJ79" s="402"/>
      <c r="BK79" s="402"/>
      <c r="BL79" s="402"/>
      <c r="BM79" s="402"/>
      <c r="BN79" s="402"/>
      <c r="BO79" s="402"/>
      <c r="BP79" s="402"/>
      <c r="BQ79" s="402"/>
      <c r="BR79" s="402"/>
      <c r="BS79" s="402"/>
      <c r="BT79" s="402"/>
      <c r="BU79" s="402"/>
      <c r="BV79" s="402"/>
      <c r="BW79" s="402"/>
      <c r="BX79" s="402"/>
      <c r="BY79" s="402"/>
      <c r="BZ79" s="402"/>
      <c r="CA79" s="402"/>
      <c r="CB79" s="402"/>
      <c r="CC79" s="402"/>
      <c r="CD79" s="402"/>
      <c r="CE79" s="402"/>
      <c r="CF79" s="402"/>
      <c r="CG79" s="402"/>
      <c r="CH79" s="402"/>
      <c r="CI79" s="402"/>
      <c r="CJ79" s="402"/>
      <c r="CK79" s="402"/>
      <c r="CL79" s="402"/>
      <c r="CM79" s="402"/>
      <c r="CN79" s="402"/>
    </row>
    <row r="80" spans="1:125" s="374" customFormat="1" ht="12.75" customHeight="1">
      <c r="A80" s="362">
        <v>79</v>
      </c>
      <c r="B80" s="362" t="s">
        <v>731</v>
      </c>
      <c r="C80" s="362" t="s">
        <v>296</v>
      </c>
      <c r="D80" s="364"/>
      <c r="E80" s="364" t="s">
        <v>4704</v>
      </c>
      <c r="F80" s="364"/>
      <c r="G80" s="404" t="s">
        <v>8997</v>
      </c>
      <c r="H80" s="382"/>
      <c r="I80" s="364" t="s">
        <v>1173</v>
      </c>
      <c r="J80" s="364"/>
      <c r="K80" s="364" t="s">
        <v>10004</v>
      </c>
      <c r="L80" s="382" t="s">
        <v>7409</v>
      </c>
      <c r="M80" s="383">
        <v>43360</v>
      </c>
      <c r="N80" s="384">
        <v>45668</v>
      </c>
      <c r="O80" s="385" t="s">
        <v>722</v>
      </c>
      <c r="P80" s="386">
        <f>N80</f>
        <v>45668</v>
      </c>
      <c r="Q80" s="387">
        <v>23018</v>
      </c>
      <c r="R80" s="387">
        <v>2018</v>
      </c>
      <c r="S80" s="373">
        <v>44937</v>
      </c>
      <c r="T80" s="363" t="s">
        <v>24</v>
      </c>
      <c r="U80" s="363" t="s">
        <v>722</v>
      </c>
      <c r="V80" s="367" t="s">
        <v>537</v>
      </c>
      <c r="W80" s="367" t="s">
        <v>931</v>
      </c>
      <c r="X80" s="363" t="s">
        <v>10006</v>
      </c>
      <c r="Y80" s="375">
        <f>N80</f>
        <v>45668</v>
      </c>
      <c r="Z80" s="370" t="s">
        <v>1550</v>
      </c>
      <c r="AA80" s="363">
        <v>5.5</v>
      </c>
      <c r="AB80" s="376"/>
      <c r="AC80" s="363">
        <v>95</v>
      </c>
      <c r="AD80" s="363"/>
      <c r="AE80" s="363">
        <v>115</v>
      </c>
      <c r="AF80" s="363"/>
      <c r="AG80" s="370" t="s">
        <v>724</v>
      </c>
      <c r="AH80" s="370" t="s">
        <v>724</v>
      </c>
      <c r="AI80" s="370" t="s">
        <v>724</v>
      </c>
      <c r="AJ80" s="370">
        <v>1</v>
      </c>
      <c r="AK80" s="882"/>
      <c r="AL80" s="882"/>
      <c r="AM80" s="882"/>
      <c r="AN80" s="868"/>
      <c r="AO80" s="414"/>
    </row>
    <row r="81" spans="1:125" s="317" customFormat="1" ht="12.75" customHeight="1">
      <c r="A81" s="242">
        <v>80</v>
      </c>
      <c r="B81" s="242" t="s">
        <v>731</v>
      </c>
      <c r="C81" s="406" t="s">
        <v>8907</v>
      </c>
      <c r="D81" s="243"/>
      <c r="E81" s="243" t="s">
        <v>4604</v>
      </c>
      <c r="F81" s="243"/>
      <c r="G81" s="244" t="s">
        <v>8908</v>
      </c>
      <c r="H81" s="638"/>
      <c r="I81" s="243" t="s">
        <v>1296</v>
      </c>
      <c r="J81" s="243"/>
      <c r="K81" s="243" t="s">
        <v>8909</v>
      </c>
      <c r="L81" s="245" t="s">
        <v>8910</v>
      </c>
      <c r="M81" s="247">
        <v>44888</v>
      </c>
      <c r="N81" s="123">
        <v>45609</v>
      </c>
      <c r="O81" s="249" t="s">
        <v>722</v>
      </c>
      <c r="P81" s="267">
        <f>N81</f>
        <v>45609</v>
      </c>
      <c r="Q81" s="236">
        <v>22704</v>
      </c>
      <c r="R81" s="236">
        <v>2014</v>
      </c>
      <c r="S81" s="237">
        <v>44878</v>
      </c>
      <c r="T81" s="253" t="s">
        <v>4709</v>
      </c>
      <c r="U81" s="253" t="s">
        <v>1279</v>
      </c>
      <c r="V81" s="421" t="s">
        <v>363</v>
      </c>
      <c r="W81" s="421" t="s">
        <v>1631</v>
      </c>
      <c r="X81" s="253" t="s">
        <v>8906</v>
      </c>
      <c r="Y81" s="271">
        <f>N81</f>
        <v>45609</v>
      </c>
      <c r="Z81" s="322" t="s">
        <v>364</v>
      </c>
      <c r="AA81" s="255">
        <v>4.9000000000000004</v>
      </c>
      <c r="AB81" s="256"/>
      <c r="AC81" s="253">
        <v>55</v>
      </c>
      <c r="AD81" s="253"/>
      <c r="AE81" s="253">
        <v>85</v>
      </c>
      <c r="AF81" s="253"/>
      <c r="AG81" s="322" t="s">
        <v>724</v>
      </c>
      <c r="AH81" s="322" t="s">
        <v>724</v>
      </c>
      <c r="AI81" s="322" t="s">
        <v>724</v>
      </c>
      <c r="AJ81" s="322">
        <v>1</v>
      </c>
      <c r="AK81" s="253"/>
      <c r="AL81" s="322"/>
      <c r="AM81" s="322"/>
      <c r="AN81" s="253"/>
      <c r="AO81" s="413"/>
      <c r="AP81" s="331"/>
      <c r="AQ81" s="331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</row>
    <row r="82" spans="1:125" ht="12.75" customHeight="1">
      <c r="A82" s="242">
        <v>81</v>
      </c>
      <c r="B82" s="242" t="s">
        <v>731</v>
      </c>
      <c r="C82" s="243" t="s">
        <v>910</v>
      </c>
      <c r="D82" s="243"/>
      <c r="E82" s="121" t="s">
        <v>6203</v>
      </c>
      <c r="F82" s="243"/>
      <c r="G82" s="244" t="s">
        <v>1495</v>
      </c>
      <c r="H82" s="638"/>
      <c r="I82" s="243" t="s">
        <v>1911</v>
      </c>
      <c r="J82" s="243"/>
      <c r="K82" s="243" t="s">
        <v>909</v>
      </c>
      <c r="L82" s="245" t="s">
        <v>635</v>
      </c>
      <c r="M82" s="247">
        <v>39991</v>
      </c>
      <c r="N82" s="248">
        <v>45365</v>
      </c>
      <c r="O82" s="249" t="s">
        <v>722</v>
      </c>
      <c r="P82" s="268">
        <f t="shared" si="16"/>
        <v>45365</v>
      </c>
      <c r="Q82" s="250">
        <v>14283</v>
      </c>
      <c r="R82" s="250">
        <v>2008</v>
      </c>
      <c r="S82" s="251">
        <v>44634</v>
      </c>
      <c r="T82" s="252" t="s">
        <v>1278</v>
      </c>
      <c r="U82" s="253" t="s">
        <v>722</v>
      </c>
      <c r="V82" s="625" t="s">
        <v>762</v>
      </c>
      <c r="W82" s="625" t="s">
        <v>7896</v>
      </c>
      <c r="X82" s="252" t="s">
        <v>2423</v>
      </c>
      <c r="Y82" s="284">
        <f>N82</f>
        <v>45365</v>
      </c>
      <c r="Z82" s="605" t="s">
        <v>1144</v>
      </c>
      <c r="AA82" s="656">
        <v>6.9</v>
      </c>
      <c r="AB82" s="273"/>
      <c r="AC82" s="252">
        <v>80</v>
      </c>
      <c r="AD82" s="252"/>
      <c r="AE82" s="252">
        <v>110</v>
      </c>
      <c r="AF82" s="252"/>
      <c r="AG82" s="605">
        <v>24</v>
      </c>
      <c r="AH82" s="605">
        <v>40</v>
      </c>
      <c r="AI82" s="605">
        <v>60</v>
      </c>
      <c r="AJ82" s="605">
        <v>1</v>
      </c>
      <c r="AK82" s="252"/>
      <c r="AL82" s="605"/>
      <c r="AM82" s="605"/>
      <c r="AN82" s="252"/>
      <c r="AO82" s="407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5"/>
      <c r="CP82" s="315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</row>
    <row r="83" spans="1:125" s="317" customFormat="1" ht="12.75" customHeight="1">
      <c r="A83" s="242">
        <v>82</v>
      </c>
      <c r="B83" s="253" t="s">
        <v>731</v>
      </c>
      <c r="C83" s="242" t="s">
        <v>4299</v>
      </c>
      <c r="D83" s="253"/>
      <c r="E83" s="253" t="s">
        <v>4300</v>
      </c>
      <c r="F83" s="253"/>
      <c r="G83" s="264" t="s">
        <v>4301</v>
      </c>
      <c r="H83" s="639"/>
      <c r="I83" s="253" t="s">
        <v>1173</v>
      </c>
      <c r="J83" s="253"/>
      <c r="K83" s="253" t="s">
        <v>1964</v>
      </c>
      <c r="L83" s="438" t="s">
        <v>1965</v>
      </c>
      <c r="M83" s="274">
        <v>43217</v>
      </c>
      <c r="N83" s="123">
        <v>44614</v>
      </c>
      <c r="O83" s="249" t="s">
        <v>722</v>
      </c>
      <c r="P83" s="267">
        <f t="shared" si="16"/>
        <v>44614</v>
      </c>
      <c r="Q83" s="236">
        <v>18410</v>
      </c>
      <c r="R83" s="236">
        <v>2018</v>
      </c>
      <c r="S83" s="251">
        <v>43883</v>
      </c>
      <c r="T83" s="253" t="s">
        <v>3715</v>
      </c>
      <c r="U83" s="253" t="s">
        <v>722</v>
      </c>
      <c r="V83" s="421" t="s">
        <v>932</v>
      </c>
      <c r="W83" s="421" t="s">
        <v>932</v>
      </c>
      <c r="X83" s="253" t="s">
        <v>1966</v>
      </c>
      <c r="Y83" s="284">
        <f t="shared" ref="Y83" si="18">N83</f>
        <v>44614</v>
      </c>
      <c r="Z83" s="322" t="s">
        <v>1550</v>
      </c>
      <c r="AA83" s="255">
        <v>4.4000000000000004</v>
      </c>
      <c r="AB83" s="256"/>
      <c r="AC83" s="253">
        <v>95</v>
      </c>
      <c r="AD83" s="253"/>
      <c r="AE83" s="253">
        <v>115</v>
      </c>
      <c r="AF83" s="253"/>
      <c r="AG83" s="322" t="s">
        <v>724</v>
      </c>
      <c r="AH83" s="322">
        <v>39</v>
      </c>
      <c r="AI83" s="322">
        <v>54</v>
      </c>
      <c r="AJ83" s="322">
        <v>1</v>
      </c>
      <c r="AK83" s="237"/>
      <c r="AL83" s="322"/>
      <c r="AM83" s="322"/>
      <c r="AN83" s="253"/>
      <c r="AO83" s="408"/>
      <c r="AP83" s="283"/>
      <c r="AQ83" s="283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</row>
    <row r="84" spans="1:125" s="317" customFormat="1" ht="12.75" customHeight="1">
      <c r="A84" s="242">
        <v>83</v>
      </c>
      <c r="B84" s="253" t="s">
        <v>731</v>
      </c>
      <c r="C84" s="242" t="s">
        <v>7143</v>
      </c>
      <c r="D84" s="253"/>
      <c r="E84" s="253" t="s">
        <v>4065</v>
      </c>
      <c r="F84" s="253"/>
      <c r="G84" s="264" t="s">
        <v>7148</v>
      </c>
      <c r="H84" s="639"/>
      <c r="I84" s="253" t="s">
        <v>440</v>
      </c>
      <c r="J84" s="253"/>
      <c r="K84" s="243" t="s">
        <v>7149</v>
      </c>
      <c r="L84" s="245" t="s">
        <v>7150</v>
      </c>
      <c r="M84" s="247">
        <v>44396</v>
      </c>
      <c r="N84" s="123">
        <v>45124</v>
      </c>
      <c r="O84" s="249" t="s">
        <v>722</v>
      </c>
      <c r="P84" s="267">
        <f>N84</f>
        <v>45124</v>
      </c>
      <c r="Q84" s="236">
        <v>21406</v>
      </c>
      <c r="R84" s="236">
        <v>2021</v>
      </c>
      <c r="S84" s="237">
        <v>44394</v>
      </c>
      <c r="T84" s="253" t="s">
        <v>1216</v>
      </c>
      <c r="U84" s="253" t="s">
        <v>1279</v>
      </c>
      <c r="V84" s="421" t="s">
        <v>363</v>
      </c>
      <c r="W84" s="421" t="s">
        <v>363</v>
      </c>
      <c r="X84" s="253" t="s">
        <v>7151</v>
      </c>
      <c r="Y84" s="271">
        <f>N84</f>
        <v>45124</v>
      </c>
      <c r="Z84" s="322" t="s">
        <v>2397</v>
      </c>
      <c r="AA84" s="255">
        <v>5.2</v>
      </c>
      <c r="AB84" s="256"/>
      <c r="AC84" s="253">
        <v>70</v>
      </c>
      <c r="AD84" s="253"/>
      <c r="AE84" s="253">
        <v>95</v>
      </c>
      <c r="AF84" s="253"/>
      <c r="AG84" s="322" t="s">
        <v>724</v>
      </c>
      <c r="AH84" s="322">
        <v>38</v>
      </c>
      <c r="AI84" s="322">
        <v>47</v>
      </c>
      <c r="AJ84" s="322">
        <v>1</v>
      </c>
      <c r="AK84" s="253"/>
      <c r="AL84" s="322"/>
      <c r="AM84" s="322"/>
      <c r="AN84" s="253"/>
      <c r="AO84" s="408"/>
      <c r="AP84" s="283"/>
      <c r="AQ84" s="283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</row>
    <row r="85" spans="1:125" s="317" customFormat="1" ht="12.75" customHeight="1">
      <c r="A85" s="242">
        <v>84</v>
      </c>
      <c r="B85" s="253" t="s">
        <v>731</v>
      </c>
      <c r="C85" s="253" t="s">
        <v>5242</v>
      </c>
      <c r="D85" s="253"/>
      <c r="E85" s="253" t="s">
        <v>1682</v>
      </c>
      <c r="F85" s="253"/>
      <c r="G85" s="264" t="s">
        <v>7895</v>
      </c>
      <c r="H85" s="639"/>
      <c r="I85" s="253" t="s">
        <v>1911</v>
      </c>
      <c r="J85" s="243"/>
      <c r="K85" s="253" t="s">
        <v>6532</v>
      </c>
      <c r="L85" s="438" t="s">
        <v>6533</v>
      </c>
      <c r="M85" s="274">
        <v>44636</v>
      </c>
      <c r="N85" s="275">
        <v>45365</v>
      </c>
      <c r="O85" s="249" t="s">
        <v>722</v>
      </c>
      <c r="P85" s="267">
        <f>N85</f>
        <v>45365</v>
      </c>
      <c r="Q85" s="236">
        <v>22217</v>
      </c>
      <c r="R85" s="236">
        <v>2022</v>
      </c>
      <c r="S85" s="237">
        <v>44634</v>
      </c>
      <c r="T85" s="253" t="s">
        <v>1278</v>
      </c>
      <c r="U85" s="253" t="s">
        <v>1279</v>
      </c>
      <c r="V85" s="421" t="s">
        <v>363</v>
      </c>
      <c r="W85" s="421" t="s">
        <v>868</v>
      </c>
      <c r="X85" s="253" t="s">
        <v>6534</v>
      </c>
      <c r="Y85" s="271">
        <f>N85</f>
        <v>45365</v>
      </c>
      <c r="Z85" s="322" t="s">
        <v>364</v>
      </c>
      <c r="AA85" s="255">
        <v>4.2</v>
      </c>
      <c r="AB85" s="256"/>
      <c r="AC85" s="253">
        <v>75</v>
      </c>
      <c r="AD85" s="253"/>
      <c r="AE85" s="253">
        <v>100</v>
      </c>
      <c r="AF85" s="253"/>
      <c r="AG85" s="322" t="s">
        <v>724</v>
      </c>
      <c r="AH85" s="322" t="s">
        <v>724</v>
      </c>
      <c r="AI85" s="322" t="s">
        <v>724</v>
      </c>
      <c r="AJ85" s="322">
        <v>1</v>
      </c>
      <c r="AK85" s="237"/>
      <c r="AL85" s="322"/>
      <c r="AM85" s="322"/>
      <c r="AN85" s="253"/>
      <c r="AO85" s="408"/>
      <c r="AP85" s="253"/>
      <c r="AQ85" s="253"/>
      <c r="AR85" s="253"/>
      <c r="AS85" s="253"/>
      <c r="AT85" s="264"/>
      <c r="AU85" s="438"/>
      <c r="AV85" s="253"/>
      <c r="AW85" s="243"/>
      <c r="AX85" s="253"/>
      <c r="AY85" s="138"/>
      <c r="AZ85" s="274"/>
      <c r="BA85" s="275"/>
      <c r="BB85" s="249"/>
      <c r="BC85" s="267"/>
      <c r="BD85" s="236"/>
      <c r="BE85" s="236"/>
      <c r="BF85" s="237"/>
      <c r="BG85" s="253"/>
      <c r="BH85" s="253"/>
      <c r="BI85" s="138"/>
      <c r="BJ85" s="138"/>
      <c r="BK85" s="253"/>
      <c r="BL85" s="253"/>
      <c r="BM85" s="138"/>
      <c r="BN85" s="271"/>
      <c r="BO85" s="253"/>
      <c r="BP85" s="253"/>
      <c r="BQ85" s="256"/>
      <c r="BR85" s="253"/>
      <c r="BS85" s="253"/>
      <c r="BT85" s="253"/>
      <c r="BU85" s="253"/>
      <c r="BV85" s="253"/>
      <c r="BW85" s="253"/>
      <c r="BX85" s="253"/>
      <c r="BY85" s="253"/>
      <c r="BZ85" s="237"/>
      <c r="CA85" s="253"/>
      <c r="CB85" s="253"/>
      <c r="CC85" s="283"/>
      <c r="CD85" s="28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</row>
    <row r="86" spans="1:125" s="283" customFormat="1" ht="12.75" customHeight="1">
      <c r="A86" s="242">
        <v>85</v>
      </c>
      <c r="B86" s="253" t="s">
        <v>731</v>
      </c>
      <c r="C86" s="253" t="s">
        <v>353</v>
      </c>
      <c r="D86" s="253"/>
      <c r="E86" s="253" t="s">
        <v>4219</v>
      </c>
      <c r="F86" s="253"/>
      <c r="G86" s="264" t="s">
        <v>4220</v>
      </c>
      <c r="H86" s="639"/>
      <c r="I86" s="253" t="s">
        <v>1173</v>
      </c>
      <c r="J86" s="253"/>
      <c r="K86" s="253" t="s">
        <v>7027</v>
      </c>
      <c r="L86" s="438" t="s">
        <v>7028</v>
      </c>
      <c r="M86" s="274">
        <v>43208</v>
      </c>
      <c r="N86" s="288">
        <v>45086</v>
      </c>
      <c r="O86" s="322" t="s">
        <v>722</v>
      </c>
      <c r="P86" s="328">
        <f t="shared" ref="P86:P93" si="19">N86</f>
        <v>45086</v>
      </c>
      <c r="Q86" s="329">
        <v>21336</v>
      </c>
      <c r="R86" s="329">
        <v>2018</v>
      </c>
      <c r="S86" s="251">
        <v>44356</v>
      </c>
      <c r="T86" s="316" t="s">
        <v>1278</v>
      </c>
      <c r="U86" s="283" t="s">
        <v>1217</v>
      </c>
      <c r="V86" s="625" t="s">
        <v>363</v>
      </c>
      <c r="W86" s="625" t="s">
        <v>956</v>
      </c>
      <c r="X86" s="252" t="s">
        <v>7029</v>
      </c>
      <c r="Y86" s="284">
        <f t="shared" ref="Y86" si="20">N86</f>
        <v>45086</v>
      </c>
      <c r="Z86" s="605" t="s">
        <v>364</v>
      </c>
      <c r="AA86" s="656">
        <v>5.3</v>
      </c>
      <c r="AB86" s="273"/>
      <c r="AC86" s="252">
        <v>90</v>
      </c>
      <c r="AD86" s="252"/>
      <c r="AE86" s="252">
        <v>115</v>
      </c>
      <c r="AF86" s="252"/>
      <c r="AG86" s="605" t="s">
        <v>724</v>
      </c>
      <c r="AH86" s="605" t="s">
        <v>724</v>
      </c>
      <c r="AI86" s="613" t="s">
        <v>724</v>
      </c>
      <c r="AJ86" s="613">
        <v>1</v>
      </c>
      <c r="AK86" s="237"/>
      <c r="AL86" s="322"/>
      <c r="AM86" s="322"/>
      <c r="AN86" s="253"/>
      <c r="AO86" s="408"/>
      <c r="CO86" s="327"/>
    </row>
    <row r="87" spans="1:125" s="283" customFormat="1" ht="12.75" customHeight="1">
      <c r="A87" s="242">
        <v>86</v>
      </c>
      <c r="B87" s="283" t="s">
        <v>731</v>
      </c>
      <c r="C87" s="283" t="s">
        <v>5101</v>
      </c>
      <c r="E87" s="283" t="s">
        <v>4936</v>
      </c>
      <c r="G87" s="336" t="s">
        <v>6021</v>
      </c>
      <c r="H87" s="642"/>
      <c r="I87" s="283" t="s">
        <v>2322</v>
      </c>
      <c r="K87" s="283" t="s">
        <v>95</v>
      </c>
      <c r="L87" s="321">
        <v>25653</v>
      </c>
      <c r="M87" s="321">
        <v>44033</v>
      </c>
      <c r="N87" s="325">
        <v>45484</v>
      </c>
      <c r="O87" s="336" t="s">
        <v>722</v>
      </c>
      <c r="P87" s="325">
        <f>N87</f>
        <v>45484</v>
      </c>
      <c r="Q87" s="283">
        <v>20538</v>
      </c>
      <c r="R87" s="283">
        <v>2020</v>
      </c>
      <c r="S87" s="321">
        <v>44753</v>
      </c>
      <c r="T87" s="283" t="s">
        <v>645</v>
      </c>
      <c r="U87" s="283" t="s">
        <v>722</v>
      </c>
      <c r="V87" s="339">
        <v>21.3</v>
      </c>
      <c r="W87" s="339">
        <v>21.3</v>
      </c>
      <c r="X87" s="283" t="s">
        <v>6022</v>
      </c>
      <c r="Y87" s="321">
        <v>44759</v>
      </c>
      <c r="Z87" s="336" t="s">
        <v>1028</v>
      </c>
      <c r="AA87" s="655">
        <v>5.2</v>
      </c>
      <c r="AC87" s="283">
        <v>92</v>
      </c>
      <c r="AE87" s="283">
        <v>112</v>
      </c>
      <c r="AG87" s="336">
        <v>23</v>
      </c>
      <c r="AH87" s="336">
        <v>39</v>
      </c>
      <c r="AI87" s="336">
        <v>56</v>
      </c>
      <c r="AJ87" s="336">
        <v>1</v>
      </c>
      <c r="AK87" s="253"/>
      <c r="AL87" s="322"/>
      <c r="AM87" s="322"/>
      <c r="AN87" s="342"/>
      <c r="AO87" s="408"/>
      <c r="CO87" s="327"/>
    </row>
    <row r="88" spans="1:125" s="283" customFormat="1" ht="12.75" customHeight="1">
      <c r="A88" s="242">
        <v>87</v>
      </c>
      <c r="B88" s="253" t="s">
        <v>731</v>
      </c>
      <c r="C88" s="283" t="s">
        <v>5920</v>
      </c>
      <c r="D88" s="253"/>
      <c r="E88" s="253" t="s">
        <v>2147</v>
      </c>
      <c r="F88" s="253"/>
      <c r="G88" s="264" t="s">
        <v>5921</v>
      </c>
      <c r="H88" s="639"/>
      <c r="I88" s="253" t="s">
        <v>317</v>
      </c>
      <c r="J88" s="243"/>
      <c r="K88" s="253" t="s">
        <v>3894</v>
      </c>
      <c r="L88" s="438" t="s">
        <v>2794</v>
      </c>
      <c r="M88" s="274">
        <v>44004</v>
      </c>
      <c r="N88" s="275">
        <v>44733</v>
      </c>
      <c r="O88" s="322" t="s">
        <v>722</v>
      </c>
      <c r="P88" s="323">
        <f>N88</f>
        <v>44733</v>
      </c>
      <c r="Q88" s="335">
        <v>20490</v>
      </c>
      <c r="R88" s="335">
        <v>2020</v>
      </c>
      <c r="S88" s="237">
        <v>44003</v>
      </c>
      <c r="T88" s="283" t="s">
        <v>175</v>
      </c>
      <c r="U88" s="283" t="s">
        <v>1279</v>
      </c>
      <c r="V88" s="421" t="s">
        <v>363</v>
      </c>
      <c r="W88" s="421" t="s">
        <v>363</v>
      </c>
      <c r="X88" s="253" t="s">
        <v>936</v>
      </c>
      <c r="Y88" s="271">
        <v>44733</v>
      </c>
      <c r="Z88" s="322" t="s">
        <v>1144</v>
      </c>
      <c r="AA88" s="255">
        <v>3.7</v>
      </c>
      <c r="AB88" s="256"/>
      <c r="AC88" s="253">
        <v>80</v>
      </c>
      <c r="AD88" s="253"/>
      <c r="AE88" s="253">
        <v>95</v>
      </c>
      <c r="AF88" s="253"/>
      <c r="AG88" s="322">
        <v>24</v>
      </c>
      <c r="AH88" s="322">
        <v>39</v>
      </c>
      <c r="AI88" s="336">
        <v>61</v>
      </c>
      <c r="AJ88" s="336">
        <v>1</v>
      </c>
      <c r="AK88" s="321"/>
      <c r="AL88" s="336"/>
      <c r="AM88" s="336"/>
      <c r="AN88" s="243"/>
      <c r="AO88" s="408"/>
      <c r="AP88" s="253"/>
      <c r="AQ88" s="264"/>
      <c r="AR88" s="438"/>
      <c r="AS88" s="253"/>
      <c r="AT88" s="243"/>
      <c r="AU88" s="253"/>
      <c r="AV88" s="138"/>
      <c r="AW88" s="274"/>
      <c r="AX88" s="135"/>
      <c r="AY88" s="249"/>
      <c r="AZ88" s="237"/>
      <c r="BA88" s="236"/>
      <c r="BB88" s="236"/>
      <c r="BC88" s="237"/>
      <c r="BD88" s="253"/>
      <c r="BE88" s="253"/>
      <c r="BF88" s="138"/>
      <c r="BG88" s="138"/>
      <c r="BH88" s="253"/>
      <c r="BI88" s="253"/>
      <c r="BJ88" s="138"/>
      <c r="BK88" s="237"/>
      <c r="BL88" s="253"/>
      <c r="BM88" s="253"/>
      <c r="BN88" s="256"/>
      <c r="BO88" s="253"/>
      <c r="BP88" s="253"/>
      <c r="BQ88" s="253"/>
      <c r="BR88" s="253"/>
      <c r="BS88" s="253"/>
      <c r="BT88" s="253"/>
      <c r="BU88" s="253"/>
      <c r="BV88" s="253"/>
      <c r="BW88" s="321"/>
      <c r="CO88" s="327"/>
    </row>
    <row r="89" spans="1:125" s="283" customFormat="1" ht="12.75" customHeight="1">
      <c r="A89" s="242">
        <v>88</v>
      </c>
      <c r="B89" s="253" t="s">
        <v>732</v>
      </c>
      <c r="C89" s="253" t="s">
        <v>2345</v>
      </c>
      <c r="D89" s="253"/>
      <c r="E89" s="253" t="s">
        <v>2868</v>
      </c>
      <c r="F89" s="253"/>
      <c r="G89" s="264" t="s">
        <v>2869</v>
      </c>
      <c r="H89" s="639"/>
      <c r="I89" s="243" t="s">
        <v>1911</v>
      </c>
      <c r="J89" s="253"/>
      <c r="K89" s="253" t="s">
        <v>2302</v>
      </c>
      <c r="L89" s="438" t="s">
        <v>748</v>
      </c>
      <c r="M89" s="274">
        <v>42545</v>
      </c>
      <c r="N89" s="288">
        <v>45703</v>
      </c>
      <c r="O89" s="322" t="s">
        <v>722</v>
      </c>
      <c r="P89" s="328">
        <f t="shared" si="19"/>
        <v>45703</v>
      </c>
      <c r="Q89" s="329">
        <v>16638</v>
      </c>
      <c r="R89" s="329">
        <v>2016</v>
      </c>
      <c r="S89" s="251">
        <v>44972</v>
      </c>
      <c r="T89" s="316" t="s">
        <v>24</v>
      </c>
      <c r="U89" s="283" t="s">
        <v>722</v>
      </c>
      <c r="V89" s="625" t="s">
        <v>9158</v>
      </c>
      <c r="W89" s="625" t="s">
        <v>8394</v>
      </c>
      <c r="X89" s="252" t="s">
        <v>2303</v>
      </c>
      <c r="Y89" s="284">
        <f t="shared" ref="Y89:Y94" si="21">N89</f>
        <v>45703</v>
      </c>
      <c r="Z89" s="605" t="s">
        <v>1550</v>
      </c>
      <c r="AA89" s="656">
        <v>4.0999999999999996</v>
      </c>
      <c r="AB89" s="273"/>
      <c r="AC89" s="252">
        <v>60</v>
      </c>
      <c r="AD89" s="252">
        <v>60</v>
      </c>
      <c r="AE89" s="252">
        <v>85</v>
      </c>
      <c r="AF89" s="252">
        <v>85</v>
      </c>
      <c r="AG89" s="605">
        <v>22</v>
      </c>
      <c r="AH89" s="605">
        <v>36</v>
      </c>
      <c r="AI89" s="613">
        <v>54</v>
      </c>
      <c r="AJ89" s="613">
        <v>1</v>
      </c>
      <c r="AK89" s="237"/>
      <c r="AL89" s="322"/>
      <c r="AM89" s="322"/>
      <c r="AN89" s="253"/>
      <c r="AO89" s="408"/>
      <c r="CO89" s="327"/>
    </row>
    <row r="90" spans="1:125" s="317" customFormat="1" ht="12.75" customHeight="1">
      <c r="A90" s="242">
        <v>89</v>
      </c>
      <c r="B90" s="242" t="s">
        <v>731</v>
      </c>
      <c r="C90" s="253" t="s">
        <v>7593</v>
      </c>
      <c r="D90" s="242"/>
      <c r="E90" s="242" t="s">
        <v>221</v>
      </c>
      <c r="F90" s="242"/>
      <c r="G90" s="264" t="s">
        <v>7631</v>
      </c>
      <c r="H90" s="639"/>
      <c r="I90" s="243" t="s">
        <v>317</v>
      </c>
      <c r="J90" s="242"/>
      <c r="K90" s="242" t="s">
        <v>5538</v>
      </c>
      <c r="L90" s="438" t="s">
        <v>5539</v>
      </c>
      <c r="M90" s="274">
        <v>44595</v>
      </c>
      <c r="N90" s="275">
        <v>45317</v>
      </c>
      <c r="O90" s="276" t="s">
        <v>722</v>
      </c>
      <c r="P90" s="267">
        <f>N90</f>
        <v>45317</v>
      </c>
      <c r="Q90" s="236">
        <v>22031</v>
      </c>
      <c r="R90" s="236">
        <v>2021</v>
      </c>
      <c r="S90" s="237">
        <v>44587</v>
      </c>
      <c r="T90" s="253" t="s">
        <v>4709</v>
      </c>
      <c r="U90" s="253" t="s">
        <v>1279</v>
      </c>
      <c r="V90" s="421" t="s">
        <v>363</v>
      </c>
      <c r="W90" s="421" t="s">
        <v>363</v>
      </c>
      <c r="X90" s="253" t="s">
        <v>6056</v>
      </c>
      <c r="Y90" s="271">
        <f>N90</f>
        <v>45317</v>
      </c>
      <c r="Z90" s="322" t="s">
        <v>1550</v>
      </c>
      <c r="AA90" s="255">
        <v>5.19</v>
      </c>
      <c r="AB90" s="256"/>
      <c r="AC90" s="253">
        <v>85</v>
      </c>
      <c r="AD90" s="253"/>
      <c r="AE90" s="253">
        <v>105</v>
      </c>
      <c r="AF90" s="253"/>
      <c r="AG90" s="322" t="s">
        <v>724</v>
      </c>
      <c r="AH90" s="322" t="s">
        <v>724</v>
      </c>
      <c r="AI90" s="322" t="s">
        <v>724</v>
      </c>
      <c r="AJ90" s="322">
        <v>1</v>
      </c>
      <c r="AK90" s="253"/>
      <c r="AL90" s="322"/>
      <c r="AM90" s="322"/>
      <c r="AN90" s="283"/>
      <c r="AO90" s="408"/>
      <c r="AP90" s="283"/>
      <c r="AQ90" s="283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</row>
    <row r="91" spans="1:125" s="283" customFormat="1" ht="12.75" customHeight="1">
      <c r="A91" s="242">
        <v>90</v>
      </c>
      <c r="B91" s="253" t="s">
        <v>731</v>
      </c>
      <c r="C91" s="253" t="s">
        <v>3780</v>
      </c>
      <c r="D91" s="253"/>
      <c r="E91" s="253" t="s">
        <v>3781</v>
      </c>
      <c r="F91" s="253"/>
      <c r="G91" s="264" t="s">
        <v>3782</v>
      </c>
      <c r="H91" s="639"/>
      <c r="I91" s="253" t="s">
        <v>3660</v>
      </c>
      <c r="J91" s="253"/>
      <c r="K91" s="253" t="s">
        <v>1792</v>
      </c>
      <c r="L91" s="438" t="s">
        <v>1793</v>
      </c>
      <c r="M91" s="274">
        <v>42916</v>
      </c>
      <c r="N91" s="275">
        <v>45185</v>
      </c>
      <c r="O91" s="249" t="s">
        <v>722</v>
      </c>
      <c r="P91" s="267">
        <f t="shared" si="19"/>
        <v>45185</v>
      </c>
      <c r="Q91" s="236">
        <v>17662</v>
      </c>
      <c r="R91" s="236">
        <v>2017</v>
      </c>
      <c r="S91" s="251">
        <v>44455</v>
      </c>
      <c r="T91" s="253" t="s">
        <v>3814</v>
      </c>
      <c r="U91" s="253" t="s">
        <v>189</v>
      </c>
      <c r="V91" s="421" t="s">
        <v>6702</v>
      </c>
      <c r="W91" s="421" t="s">
        <v>6702</v>
      </c>
      <c r="X91" s="253" t="s">
        <v>7381</v>
      </c>
      <c r="Y91" s="271">
        <f t="shared" si="21"/>
        <v>45185</v>
      </c>
      <c r="Z91" s="322" t="s">
        <v>3783</v>
      </c>
      <c r="AA91" s="255">
        <v>5.65</v>
      </c>
      <c r="AB91" s="256"/>
      <c r="AC91" s="253">
        <v>113</v>
      </c>
      <c r="AD91" s="253">
        <v>113</v>
      </c>
      <c r="AE91" s="253">
        <v>160</v>
      </c>
      <c r="AF91" s="253">
        <v>160</v>
      </c>
      <c r="AG91" s="322">
        <v>25</v>
      </c>
      <c r="AH91" s="322">
        <v>39</v>
      </c>
      <c r="AI91" s="322">
        <v>65</v>
      </c>
      <c r="AJ91" s="322">
        <v>1</v>
      </c>
      <c r="AK91" s="237"/>
      <c r="AL91" s="322"/>
      <c r="AM91" s="322"/>
      <c r="AN91" s="253"/>
      <c r="AO91" s="408"/>
      <c r="CO91" s="327"/>
    </row>
    <row r="92" spans="1:125" ht="12.75" customHeight="1">
      <c r="A92" s="242">
        <v>91</v>
      </c>
      <c r="B92" s="242" t="s">
        <v>731</v>
      </c>
      <c r="C92" s="242" t="s">
        <v>3682</v>
      </c>
      <c r="D92" s="243"/>
      <c r="E92" s="243" t="s">
        <v>3503</v>
      </c>
      <c r="F92" s="243"/>
      <c r="G92" s="244" t="s">
        <v>3504</v>
      </c>
      <c r="H92" s="638"/>
      <c r="I92" s="243" t="s">
        <v>3097</v>
      </c>
      <c r="J92" s="243"/>
      <c r="K92" s="243" t="s">
        <v>5711</v>
      </c>
      <c r="L92" s="245" t="s">
        <v>3505</v>
      </c>
      <c r="M92" s="247">
        <v>42793</v>
      </c>
      <c r="N92" s="248">
        <v>44602</v>
      </c>
      <c r="O92" s="249" t="s">
        <v>722</v>
      </c>
      <c r="P92" s="266">
        <f t="shared" si="19"/>
        <v>44602</v>
      </c>
      <c r="Q92" s="250">
        <v>20348</v>
      </c>
      <c r="R92" s="250">
        <v>2016</v>
      </c>
      <c r="S92" s="251">
        <v>43871</v>
      </c>
      <c r="T92" s="252" t="s">
        <v>175</v>
      </c>
      <c r="U92" s="253" t="s">
        <v>722</v>
      </c>
      <c r="V92" s="625" t="s">
        <v>5088</v>
      </c>
      <c r="W92" s="625" t="s">
        <v>3937</v>
      </c>
      <c r="X92" s="252" t="s">
        <v>3506</v>
      </c>
      <c r="Y92" s="271">
        <f t="shared" si="21"/>
        <v>44602</v>
      </c>
      <c r="Z92" s="605" t="s">
        <v>1550</v>
      </c>
      <c r="AA92" s="656">
        <v>6.1</v>
      </c>
      <c r="AB92" s="273"/>
      <c r="AC92" s="252">
        <v>95</v>
      </c>
      <c r="AD92" s="252"/>
      <c r="AE92" s="252">
        <v>115</v>
      </c>
      <c r="AF92" s="252"/>
      <c r="AG92" s="605">
        <v>25</v>
      </c>
      <c r="AH92" s="605">
        <v>30</v>
      </c>
      <c r="AI92" s="605">
        <v>52</v>
      </c>
      <c r="AJ92" s="605">
        <v>1</v>
      </c>
      <c r="AK92" s="252"/>
      <c r="AL92" s="605"/>
      <c r="AM92" s="605"/>
      <c r="AN92" s="252"/>
      <c r="AO92" s="407"/>
      <c r="AP92" s="316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5"/>
      <c r="CP92" s="315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</row>
    <row r="93" spans="1:125" s="283" customFormat="1" ht="12.75" customHeight="1">
      <c r="A93" s="242">
        <v>92</v>
      </c>
      <c r="B93" s="283" t="s">
        <v>731</v>
      </c>
      <c r="C93" s="283" t="s">
        <v>5985</v>
      </c>
      <c r="E93" s="283" t="s">
        <v>508</v>
      </c>
      <c r="G93" s="336" t="s">
        <v>6049</v>
      </c>
      <c r="H93" s="642"/>
      <c r="I93" s="283" t="s">
        <v>317</v>
      </c>
      <c r="K93" s="283" t="s">
        <v>7765</v>
      </c>
      <c r="L93" s="381" t="s">
        <v>6050</v>
      </c>
      <c r="M93" s="325">
        <v>44035</v>
      </c>
      <c r="N93" s="325">
        <v>45340</v>
      </c>
      <c r="O93" s="336" t="s">
        <v>722</v>
      </c>
      <c r="P93" s="325">
        <f t="shared" si="19"/>
        <v>45340</v>
      </c>
      <c r="Q93" s="283">
        <v>22134</v>
      </c>
      <c r="R93" s="283">
        <v>2020</v>
      </c>
      <c r="S93" s="321">
        <v>44610</v>
      </c>
      <c r="T93" s="283" t="s">
        <v>4709</v>
      </c>
      <c r="U93" s="283" t="s">
        <v>1217</v>
      </c>
      <c r="V93" s="339">
        <v>50</v>
      </c>
      <c r="W93" s="339">
        <v>50</v>
      </c>
      <c r="X93" s="283" t="s">
        <v>6051</v>
      </c>
      <c r="Y93" s="321">
        <f>N93</f>
        <v>45340</v>
      </c>
      <c r="Z93" s="325" t="s">
        <v>1550</v>
      </c>
      <c r="AA93" s="655">
        <v>3.26</v>
      </c>
      <c r="AC93" s="283">
        <v>55</v>
      </c>
      <c r="AE93" s="283">
        <v>70</v>
      </c>
      <c r="AG93" s="336" t="s">
        <v>724</v>
      </c>
      <c r="AH93" s="336" t="s">
        <v>724</v>
      </c>
      <c r="AI93" s="336" t="s">
        <v>724</v>
      </c>
      <c r="AJ93" s="336">
        <v>1</v>
      </c>
      <c r="AL93" s="336"/>
      <c r="AM93" s="336"/>
      <c r="AN93" s="253" t="s">
        <v>6052</v>
      </c>
      <c r="AO93" s="408"/>
      <c r="CO93" s="327"/>
    </row>
    <row r="94" spans="1:125" ht="12.75" customHeight="1">
      <c r="A94" s="242">
        <v>93</v>
      </c>
      <c r="B94" s="253" t="s">
        <v>732</v>
      </c>
      <c r="C94" s="253" t="s">
        <v>365</v>
      </c>
      <c r="D94" s="253" t="s">
        <v>2425</v>
      </c>
      <c r="E94" s="253" t="s">
        <v>446</v>
      </c>
      <c r="F94" s="253" t="s">
        <v>2426</v>
      </c>
      <c r="G94" s="264" t="s">
        <v>2427</v>
      </c>
      <c r="H94" s="639" t="s">
        <v>2428</v>
      </c>
      <c r="I94" s="243" t="s">
        <v>796</v>
      </c>
      <c r="J94" s="438" t="s">
        <v>660</v>
      </c>
      <c r="K94" s="253" t="s">
        <v>2429</v>
      </c>
      <c r="L94" s="438" t="s">
        <v>2430</v>
      </c>
      <c r="M94" s="274">
        <v>42403</v>
      </c>
      <c r="N94" s="288">
        <v>44829</v>
      </c>
      <c r="O94" s="249" t="s">
        <v>722</v>
      </c>
      <c r="P94" s="266">
        <f>N94</f>
        <v>44829</v>
      </c>
      <c r="Q94" s="250">
        <v>16093</v>
      </c>
      <c r="R94" s="250">
        <v>2005</v>
      </c>
      <c r="S94" s="251">
        <v>44099</v>
      </c>
      <c r="T94" s="252" t="s">
        <v>1047</v>
      </c>
      <c r="U94" s="253" t="s">
        <v>189</v>
      </c>
      <c r="V94" s="625" t="s">
        <v>6415</v>
      </c>
      <c r="W94" s="625" t="s">
        <v>6416</v>
      </c>
      <c r="X94" s="252" t="s">
        <v>2431</v>
      </c>
      <c r="Y94" s="284">
        <f t="shared" si="21"/>
        <v>44829</v>
      </c>
      <c r="Z94" s="605" t="s">
        <v>364</v>
      </c>
      <c r="AA94" s="656">
        <v>5.9</v>
      </c>
      <c r="AB94" s="273">
        <v>36</v>
      </c>
      <c r="AC94" s="252">
        <v>85</v>
      </c>
      <c r="AD94" s="252">
        <v>85</v>
      </c>
      <c r="AE94" s="252">
        <v>110</v>
      </c>
      <c r="AF94" s="252">
        <v>142</v>
      </c>
      <c r="AG94" s="605">
        <v>23</v>
      </c>
      <c r="AH94" s="605">
        <v>37</v>
      </c>
      <c r="AI94" s="605">
        <v>48</v>
      </c>
      <c r="AJ94" s="605">
        <v>1</v>
      </c>
      <c r="AK94" s="251">
        <v>42403</v>
      </c>
      <c r="AL94" s="605">
        <v>2005</v>
      </c>
      <c r="AM94" s="605" t="s">
        <v>722</v>
      </c>
      <c r="AN94" s="252"/>
      <c r="AO94" s="407"/>
      <c r="AP94" s="316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</row>
    <row r="95" spans="1:125" s="317" customFormat="1" ht="12.75" customHeight="1">
      <c r="A95" s="242">
        <v>94</v>
      </c>
      <c r="B95" s="283" t="s">
        <v>731</v>
      </c>
      <c r="C95" s="253" t="s">
        <v>352</v>
      </c>
      <c r="D95" s="283"/>
      <c r="E95" s="283" t="s">
        <v>4221</v>
      </c>
      <c r="F95" s="283"/>
      <c r="G95" s="324" t="s">
        <v>4222</v>
      </c>
      <c r="H95" s="642"/>
      <c r="I95" s="253" t="s">
        <v>1173</v>
      </c>
      <c r="J95" s="253"/>
      <c r="K95" s="253" t="s">
        <v>4542</v>
      </c>
      <c r="L95" s="438" t="s">
        <v>4543</v>
      </c>
      <c r="M95" s="274">
        <v>43208</v>
      </c>
      <c r="N95" s="288">
        <v>44882</v>
      </c>
      <c r="O95" s="322" t="s">
        <v>722</v>
      </c>
      <c r="P95" s="328">
        <f t="shared" ref="P95" si="22">N95</f>
        <v>44882</v>
      </c>
      <c r="Q95" s="329">
        <v>20739</v>
      </c>
      <c r="R95" s="329">
        <v>2018</v>
      </c>
      <c r="S95" s="251">
        <v>44152</v>
      </c>
      <c r="T95" s="316" t="s">
        <v>4069</v>
      </c>
      <c r="U95" s="283" t="s">
        <v>1217</v>
      </c>
      <c r="V95" s="625" t="s">
        <v>931</v>
      </c>
      <c r="W95" s="625" t="s">
        <v>1352</v>
      </c>
      <c r="X95" s="252" t="s">
        <v>4544</v>
      </c>
      <c r="Y95" s="284">
        <v>44882</v>
      </c>
      <c r="Z95" s="605" t="s">
        <v>364</v>
      </c>
      <c r="AA95" s="255">
        <v>4.9000000000000004</v>
      </c>
      <c r="AB95" s="273"/>
      <c r="AC95" s="252">
        <v>75</v>
      </c>
      <c r="AD95" s="252"/>
      <c r="AE95" s="252">
        <v>100</v>
      </c>
      <c r="AF95" s="252"/>
      <c r="AG95" s="605" t="s">
        <v>724</v>
      </c>
      <c r="AH95" s="605" t="s">
        <v>724</v>
      </c>
      <c r="AI95" s="613" t="s">
        <v>724</v>
      </c>
      <c r="AJ95" s="613">
        <v>1</v>
      </c>
      <c r="AK95" s="237"/>
      <c r="AL95" s="322"/>
      <c r="AM95" s="322"/>
      <c r="AN95" s="283"/>
      <c r="AO95" s="412"/>
      <c r="AP95" s="33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</row>
    <row r="96" spans="1:125" s="283" customFormat="1" ht="12.75" customHeight="1">
      <c r="A96" s="242">
        <v>95</v>
      </c>
      <c r="B96" s="283" t="s">
        <v>731</v>
      </c>
      <c r="C96" s="283" t="s">
        <v>9027</v>
      </c>
      <c r="E96" s="283" t="s">
        <v>4699</v>
      </c>
      <c r="G96" s="283" t="s">
        <v>9028</v>
      </c>
      <c r="H96" s="642"/>
      <c r="I96" s="243" t="s">
        <v>1296</v>
      </c>
      <c r="K96" s="283" t="s">
        <v>5483</v>
      </c>
      <c r="L96" s="380" t="s">
        <v>5484</v>
      </c>
      <c r="M96" s="325">
        <v>44959</v>
      </c>
      <c r="N96" s="325">
        <v>45672</v>
      </c>
      <c r="O96" s="336" t="s">
        <v>722</v>
      </c>
      <c r="P96" s="325">
        <v>44941</v>
      </c>
      <c r="Q96" s="283">
        <v>23052</v>
      </c>
      <c r="R96" s="283">
        <v>2022</v>
      </c>
      <c r="S96" s="321">
        <v>44941</v>
      </c>
      <c r="T96" s="283" t="s">
        <v>645</v>
      </c>
      <c r="U96" s="283" t="s">
        <v>1279</v>
      </c>
      <c r="V96" s="339">
        <v>0</v>
      </c>
      <c r="W96" s="339">
        <v>20</v>
      </c>
      <c r="X96" s="283" t="s">
        <v>5485</v>
      </c>
      <c r="Y96" s="321">
        <f>N96</f>
        <v>45672</v>
      </c>
      <c r="Z96" s="336" t="s">
        <v>1550</v>
      </c>
      <c r="AA96" s="655">
        <v>4.8</v>
      </c>
      <c r="AC96" s="283">
        <v>70</v>
      </c>
      <c r="AE96" s="283">
        <v>95</v>
      </c>
      <c r="AG96" s="336" t="s">
        <v>724</v>
      </c>
      <c r="AH96" s="336" t="s">
        <v>724</v>
      </c>
      <c r="AI96" s="336" t="s">
        <v>724</v>
      </c>
      <c r="AJ96" s="336">
        <v>1</v>
      </c>
      <c r="AL96" s="336"/>
      <c r="AM96" s="336"/>
      <c r="AN96" s="253"/>
      <c r="AO96" s="408"/>
    </row>
    <row r="97" spans="1:125" s="317" customFormat="1" ht="12.75" customHeight="1">
      <c r="A97" s="242">
        <v>96</v>
      </c>
      <c r="B97" s="283" t="s">
        <v>732</v>
      </c>
      <c r="C97" s="253" t="s">
        <v>1837</v>
      </c>
      <c r="D97" s="253" t="s">
        <v>892</v>
      </c>
      <c r="E97" s="283" t="s">
        <v>2166</v>
      </c>
      <c r="F97" s="283" t="s">
        <v>2167</v>
      </c>
      <c r="G97" s="324" t="s">
        <v>2168</v>
      </c>
      <c r="H97" s="642">
        <v>801405083</v>
      </c>
      <c r="I97" s="243" t="s">
        <v>1173</v>
      </c>
      <c r="J97" s="283" t="s">
        <v>1163</v>
      </c>
      <c r="K97" s="283" t="s">
        <v>2169</v>
      </c>
      <c r="L97" s="245" t="s">
        <v>2170</v>
      </c>
      <c r="M97" s="325">
        <v>42144</v>
      </c>
      <c r="N97" s="326">
        <v>45787</v>
      </c>
      <c r="O97" s="249" t="s">
        <v>722</v>
      </c>
      <c r="P97" s="267">
        <f>N97</f>
        <v>45787</v>
      </c>
      <c r="Q97" s="236">
        <v>21236</v>
      </c>
      <c r="R97" s="236">
        <v>2015</v>
      </c>
      <c r="S97" s="251">
        <v>45056</v>
      </c>
      <c r="T97" s="253" t="s">
        <v>1216</v>
      </c>
      <c r="U97" s="253" t="s">
        <v>189</v>
      </c>
      <c r="V97" s="421" t="s">
        <v>9405</v>
      </c>
      <c r="W97" s="421" t="s">
        <v>9406</v>
      </c>
      <c r="X97" s="253" t="s">
        <v>2171</v>
      </c>
      <c r="Y97" s="271">
        <f>N97</f>
        <v>45787</v>
      </c>
      <c r="Z97" s="322" t="s">
        <v>1550</v>
      </c>
      <c r="AA97" s="255">
        <v>4.9000000000000004</v>
      </c>
      <c r="AB97" s="256">
        <v>18.5</v>
      </c>
      <c r="AC97" s="253">
        <v>75</v>
      </c>
      <c r="AD97" s="434">
        <v>93.5</v>
      </c>
      <c r="AE97" s="253">
        <v>90</v>
      </c>
      <c r="AF97" s="253">
        <v>120</v>
      </c>
      <c r="AG97" s="322" t="s">
        <v>724</v>
      </c>
      <c r="AH97" s="322" t="s">
        <v>724</v>
      </c>
      <c r="AI97" s="322" t="s">
        <v>724</v>
      </c>
      <c r="AJ97" s="322">
        <v>1</v>
      </c>
      <c r="AK97" s="237">
        <v>42144</v>
      </c>
      <c r="AL97" s="322">
        <v>2014</v>
      </c>
      <c r="AM97" s="322" t="s">
        <v>722</v>
      </c>
      <c r="AN97" s="253"/>
      <c r="AO97" s="413"/>
      <c r="AP97" s="331"/>
      <c r="AQ97" s="331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</row>
    <row r="98" spans="1:125" s="283" customFormat="1" ht="12.75" customHeight="1">
      <c r="A98" s="242">
        <v>97</v>
      </c>
      <c r="B98" s="283" t="s">
        <v>731</v>
      </c>
      <c r="C98" s="253" t="s">
        <v>6121</v>
      </c>
      <c r="D98" s="253"/>
      <c r="E98" s="283" t="s">
        <v>2987</v>
      </c>
      <c r="F98" s="253"/>
      <c r="G98" s="504" t="s">
        <v>8220</v>
      </c>
      <c r="H98" s="639"/>
      <c r="I98" s="243" t="s">
        <v>317</v>
      </c>
      <c r="J98" s="243"/>
      <c r="K98" s="283" t="s">
        <v>1463</v>
      </c>
      <c r="L98" s="245" t="s">
        <v>385</v>
      </c>
      <c r="M98" s="325">
        <v>44719</v>
      </c>
      <c r="N98" s="326">
        <v>45430</v>
      </c>
      <c r="O98" s="276" t="s">
        <v>722</v>
      </c>
      <c r="P98" s="267">
        <f>N98</f>
        <v>45430</v>
      </c>
      <c r="Q98" s="236">
        <v>22430</v>
      </c>
      <c r="R98" s="236">
        <v>2022</v>
      </c>
      <c r="S98" s="237">
        <v>44699</v>
      </c>
      <c r="T98" s="253" t="s">
        <v>175</v>
      </c>
      <c r="U98" s="253" t="s">
        <v>1279</v>
      </c>
      <c r="V98" s="421" t="s">
        <v>363</v>
      </c>
      <c r="W98" s="421" t="s">
        <v>363</v>
      </c>
      <c r="X98" s="253" t="s">
        <v>4631</v>
      </c>
      <c r="Y98" s="271">
        <f>N98</f>
        <v>45430</v>
      </c>
      <c r="Z98" s="322" t="s">
        <v>1028</v>
      </c>
      <c r="AA98" s="255">
        <v>5.5</v>
      </c>
      <c r="AB98" s="256"/>
      <c r="AC98" s="253">
        <v>75</v>
      </c>
      <c r="AD98" s="253"/>
      <c r="AE98" s="253">
        <v>95</v>
      </c>
      <c r="AF98" s="253"/>
      <c r="AG98" s="322">
        <v>24</v>
      </c>
      <c r="AH98" s="322">
        <v>39</v>
      </c>
      <c r="AI98" s="322">
        <v>57</v>
      </c>
      <c r="AJ98" s="322">
        <v>1</v>
      </c>
      <c r="AK98" s="237"/>
      <c r="AL98" s="322"/>
      <c r="AM98" s="322"/>
      <c r="AN98" s="253"/>
      <c r="AO98" s="408"/>
      <c r="CO98" s="327"/>
    </row>
    <row r="99" spans="1:125" s="317" customFormat="1" ht="12.75" customHeight="1">
      <c r="A99" s="242">
        <v>98</v>
      </c>
      <c r="B99" s="253" t="s">
        <v>731</v>
      </c>
      <c r="C99" s="314" t="s">
        <v>4603</v>
      </c>
      <c r="D99" s="253"/>
      <c r="E99" s="253" t="s">
        <v>4937</v>
      </c>
      <c r="F99" s="253"/>
      <c r="G99" s="264" t="s">
        <v>5089</v>
      </c>
      <c r="H99" s="639"/>
      <c r="I99" s="253" t="s">
        <v>1911</v>
      </c>
      <c r="J99" s="253"/>
      <c r="K99" s="253" t="s">
        <v>5370</v>
      </c>
      <c r="L99" s="438" t="s">
        <v>5090</v>
      </c>
      <c r="M99" s="274">
        <v>43627</v>
      </c>
      <c r="N99" s="288">
        <v>45070</v>
      </c>
      <c r="O99" s="322" t="s">
        <v>722</v>
      </c>
      <c r="P99" s="323">
        <f>N99</f>
        <v>45070</v>
      </c>
      <c r="Q99" s="335">
        <v>21276</v>
      </c>
      <c r="R99" s="335">
        <v>2018</v>
      </c>
      <c r="S99" s="321">
        <v>44340</v>
      </c>
      <c r="T99" s="283" t="s">
        <v>3715</v>
      </c>
      <c r="U99" s="283" t="s">
        <v>722</v>
      </c>
      <c r="V99" s="421" t="s">
        <v>1102</v>
      </c>
      <c r="W99" s="421" t="s">
        <v>1102</v>
      </c>
      <c r="X99" s="253" t="s">
        <v>5091</v>
      </c>
      <c r="Y99" s="271">
        <f>N99</f>
        <v>45070</v>
      </c>
      <c r="Z99" s="322" t="s">
        <v>1550</v>
      </c>
      <c r="AA99" s="255">
        <v>4</v>
      </c>
      <c r="AB99" s="256"/>
      <c r="AC99" s="253">
        <v>50</v>
      </c>
      <c r="AD99" s="253"/>
      <c r="AE99" s="253">
        <v>75</v>
      </c>
      <c r="AF99" s="253"/>
      <c r="AG99" s="322">
        <v>22</v>
      </c>
      <c r="AH99" s="322">
        <v>36</v>
      </c>
      <c r="AI99" s="336">
        <v>54</v>
      </c>
      <c r="AJ99" s="336">
        <v>1</v>
      </c>
      <c r="AK99" s="283"/>
      <c r="AL99" s="336"/>
      <c r="AM99" s="336"/>
      <c r="AN99" s="253"/>
      <c r="AO99" s="408"/>
      <c r="AP99" s="283"/>
      <c r="AQ99" s="283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</row>
    <row r="100" spans="1:125" s="317" customFormat="1" ht="12.75" customHeight="1">
      <c r="A100" s="242">
        <v>99</v>
      </c>
      <c r="B100" s="242" t="s">
        <v>731</v>
      </c>
      <c r="C100" s="242" t="s">
        <v>1783</v>
      </c>
      <c r="D100" s="242"/>
      <c r="E100" s="243" t="s">
        <v>2988</v>
      </c>
      <c r="F100" s="243"/>
      <c r="G100" s="244" t="s">
        <v>2989</v>
      </c>
      <c r="H100" s="638"/>
      <c r="I100" s="242" t="s">
        <v>1911</v>
      </c>
      <c r="J100" s="242"/>
      <c r="K100" s="243" t="s">
        <v>2351</v>
      </c>
      <c r="L100" s="245" t="s">
        <v>202</v>
      </c>
      <c r="M100" s="274">
        <v>42636</v>
      </c>
      <c r="N100" s="248">
        <v>45704</v>
      </c>
      <c r="O100" s="249" t="s">
        <v>722</v>
      </c>
      <c r="P100" s="266">
        <f t="shared" ref="P100:P110" si="23">N100</f>
        <v>45704</v>
      </c>
      <c r="Q100" s="250">
        <v>17829</v>
      </c>
      <c r="R100" s="250">
        <v>2016</v>
      </c>
      <c r="S100" s="251">
        <v>44973</v>
      </c>
      <c r="T100" s="252" t="s">
        <v>512</v>
      </c>
      <c r="U100" s="253" t="s">
        <v>722</v>
      </c>
      <c r="V100" s="625" t="s">
        <v>1102</v>
      </c>
      <c r="W100" s="625" t="s">
        <v>9080</v>
      </c>
      <c r="X100" s="252" t="s">
        <v>203</v>
      </c>
      <c r="Y100" s="271">
        <f t="shared" ref="Y100:Y110" si="24">N100</f>
        <v>45704</v>
      </c>
      <c r="Z100" s="605" t="s">
        <v>1550</v>
      </c>
      <c r="AA100" s="656">
        <v>6</v>
      </c>
      <c r="AB100" s="273"/>
      <c r="AC100" s="252">
        <v>95</v>
      </c>
      <c r="AD100" s="252"/>
      <c r="AE100" s="252">
        <v>120</v>
      </c>
      <c r="AF100" s="252"/>
      <c r="AG100" s="605" t="s">
        <v>724</v>
      </c>
      <c r="AH100" s="605">
        <v>37</v>
      </c>
      <c r="AI100" s="605">
        <v>57</v>
      </c>
      <c r="AJ100" s="605">
        <v>1</v>
      </c>
      <c r="AK100" s="253"/>
      <c r="AL100" s="322"/>
      <c r="AM100" s="322"/>
      <c r="AN100" s="253"/>
      <c r="AO100" s="408"/>
      <c r="AP100" s="283"/>
      <c r="AQ100" s="283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</row>
    <row r="101" spans="1:125" s="378" customFormat="1" ht="12.75" customHeight="1">
      <c r="A101" s="362">
        <v>100</v>
      </c>
      <c r="B101" s="1009" t="s">
        <v>731</v>
      </c>
      <c r="C101" s="363" t="s">
        <v>4393</v>
      </c>
      <c r="D101" s="363"/>
      <c r="E101" s="363" t="s">
        <v>4087</v>
      </c>
      <c r="F101" s="363"/>
      <c r="G101" s="365" t="s">
        <v>10446</v>
      </c>
      <c r="H101" s="640"/>
      <c r="I101" s="363" t="s">
        <v>452</v>
      </c>
      <c r="J101" s="363"/>
      <c r="K101" s="363" t="s">
        <v>10426</v>
      </c>
      <c r="L101" s="366" t="s">
        <v>10444</v>
      </c>
      <c r="M101" s="368">
        <v>45309</v>
      </c>
      <c r="N101" s="369">
        <v>46032</v>
      </c>
      <c r="O101" s="370" t="s">
        <v>722</v>
      </c>
      <c r="P101" s="371">
        <f>N101</f>
        <v>46032</v>
      </c>
      <c r="Q101" s="372">
        <v>24027</v>
      </c>
      <c r="R101" s="372">
        <v>2014</v>
      </c>
      <c r="S101" s="373">
        <v>45301</v>
      </c>
      <c r="T101" s="374" t="s">
        <v>175</v>
      </c>
      <c r="U101" s="374" t="s">
        <v>1279</v>
      </c>
      <c r="V101" s="626" t="s">
        <v>363</v>
      </c>
      <c r="W101" s="626" t="s">
        <v>6702</v>
      </c>
      <c r="X101" s="363" t="s">
        <v>10445</v>
      </c>
      <c r="Y101" s="375">
        <f>P101</f>
        <v>46032</v>
      </c>
      <c r="Z101" s="370" t="s">
        <v>1550</v>
      </c>
      <c r="AA101" s="657">
        <v>6.5</v>
      </c>
      <c r="AB101" s="376"/>
      <c r="AC101" s="363">
        <v>100</v>
      </c>
      <c r="AD101" s="363"/>
      <c r="AE101" s="363">
        <v>130</v>
      </c>
      <c r="AF101" s="363"/>
      <c r="AG101" s="370" t="s">
        <v>724</v>
      </c>
      <c r="AH101" s="370" t="s">
        <v>724</v>
      </c>
      <c r="AI101" s="501" t="s">
        <v>724</v>
      </c>
      <c r="AJ101" s="501">
        <v>1</v>
      </c>
      <c r="AK101" s="363"/>
      <c r="AL101" s="370"/>
      <c r="AM101" s="370"/>
      <c r="AN101" s="363"/>
      <c r="AO101" s="414"/>
      <c r="AP101" s="374"/>
      <c r="AQ101" s="374"/>
      <c r="AR101" s="374"/>
      <c r="AS101" s="374"/>
      <c r="AT101" s="374"/>
      <c r="AU101" s="374"/>
      <c r="AV101" s="374"/>
      <c r="AW101" s="374"/>
      <c r="AX101" s="374"/>
      <c r="AY101" s="374"/>
      <c r="AZ101" s="374"/>
      <c r="BA101" s="374"/>
      <c r="BB101" s="374"/>
      <c r="BC101" s="374"/>
      <c r="BD101" s="374"/>
      <c r="BE101" s="374"/>
      <c r="BF101" s="374"/>
      <c r="BG101" s="374"/>
      <c r="BH101" s="374"/>
      <c r="BI101" s="374"/>
      <c r="BJ101" s="374"/>
      <c r="BK101" s="374"/>
      <c r="BL101" s="374"/>
      <c r="BM101" s="374"/>
      <c r="BN101" s="374"/>
      <c r="BO101" s="374"/>
      <c r="BP101" s="374"/>
      <c r="BQ101" s="374"/>
      <c r="BR101" s="374"/>
      <c r="BS101" s="374"/>
      <c r="BT101" s="374"/>
      <c r="BU101" s="374"/>
      <c r="BV101" s="374"/>
      <c r="BW101" s="374"/>
      <c r="BX101" s="374"/>
      <c r="BY101" s="374"/>
      <c r="BZ101" s="374"/>
      <c r="CA101" s="374"/>
      <c r="CB101" s="374"/>
      <c r="CC101" s="374"/>
      <c r="CD101" s="374"/>
      <c r="CE101" s="374"/>
      <c r="CF101" s="374"/>
      <c r="CG101" s="374"/>
      <c r="CH101" s="374"/>
      <c r="CI101" s="374"/>
      <c r="CJ101" s="374"/>
      <c r="CK101" s="374"/>
      <c r="CL101" s="374"/>
      <c r="CM101" s="374"/>
      <c r="CN101" s="374"/>
    </row>
    <row r="102" spans="1:125" s="317" customFormat="1" ht="12.75" customHeight="1">
      <c r="A102" s="242">
        <v>101</v>
      </c>
      <c r="B102" s="242" t="s">
        <v>732</v>
      </c>
      <c r="C102" s="437" t="s">
        <v>4688</v>
      </c>
      <c r="D102" s="243" t="s">
        <v>2908</v>
      </c>
      <c r="E102" s="437" t="s">
        <v>5408</v>
      </c>
      <c r="F102" s="243" t="s">
        <v>3833</v>
      </c>
      <c r="G102" s="244" t="s">
        <v>5585</v>
      </c>
      <c r="H102" s="638" t="s">
        <v>3834</v>
      </c>
      <c r="I102" s="437" t="s">
        <v>1173</v>
      </c>
      <c r="J102" s="243" t="s">
        <v>1681</v>
      </c>
      <c r="K102" s="437" t="s">
        <v>5586</v>
      </c>
      <c r="L102" s="245" t="s">
        <v>5587</v>
      </c>
      <c r="M102" s="247">
        <v>43896</v>
      </c>
      <c r="N102" s="123">
        <v>45339</v>
      </c>
      <c r="O102" s="249" t="s">
        <v>722</v>
      </c>
      <c r="P102" s="267">
        <f>N102</f>
        <v>45339</v>
      </c>
      <c r="Q102" s="236">
        <v>20244</v>
      </c>
      <c r="R102" s="236">
        <v>2020</v>
      </c>
      <c r="S102" s="237">
        <v>43878</v>
      </c>
      <c r="T102" s="253" t="s">
        <v>1216</v>
      </c>
      <c r="U102" s="253" t="s">
        <v>3544</v>
      </c>
      <c r="V102" s="421" t="s">
        <v>10000</v>
      </c>
      <c r="W102" s="421" t="s">
        <v>9999</v>
      </c>
      <c r="X102" s="253" t="s">
        <v>3829</v>
      </c>
      <c r="Y102" s="271">
        <f>N102</f>
        <v>45339</v>
      </c>
      <c r="Z102" s="322" t="s">
        <v>1229</v>
      </c>
      <c r="AA102" s="255">
        <v>4.8</v>
      </c>
      <c r="AB102" s="256">
        <v>18.5</v>
      </c>
      <c r="AC102" s="253">
        <v>75</v>
      </c>
      <c r="AD102" s="253">
        <v>75</v>
      </c>
      <c r="AE102" s="253">
        <v>90</v>
      </c>
      <c r="AF102" s="253">
        <v>120</v>
      </c>
      <c r="AG102" s="322" t="s">
        <v>724</v>
      </c>
      <c r="AH102" s="322" t="s">
        <v>724</v>
      </c>
      <c r="AI102" s="322" t="s">
        <v>724</v>
      </c>
      <c r="AJ102" s="322">
        <v>1</v>
      </c>
      <c r="AK102" s="237">
        <v>42948</v>
      </c>
      <c r="AL102" s="322">
        <v>2011</v>
      </c>
      <c r="AM102" s="322" t="s">
        <v>722</v>
      </c>
      <c r="AN102" s="253" t="s">
        <v>10001</v>
      </c>
      <c r="AO102" s="408"/>
      <c r="AP102" s="283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</row>
    <row r="103" spans="1:125" s="317" customFormat="1" ht="12.75" customHeight="1">
      <c r="A103" s="242">
        <v>102</v>
      </c>
      <c r="B103" s="242" t="s">
        <v>731</v>
      </c>
      <c r="C103" s="253" t="s">
        <v>1783</v>
      </c>
      <c r="D103" s="243"/>
      <c r="E103" s="243" t="s">
        <v>1775</v>
      </c>
      <c r="F103" s="243"/>
      <c r="G103" s="244" t="s">
        <v>2449</v>
      </c>
      <c r="H103" s="638"/>
      <c r="I103" s="437" t="s">
        <v>1911</v>
      </c>
      <c r="J103" s="321"/>
      <c r="K103" s="243" t="s">
        <v>4534</v>
      </c>
      <c r="L103" s="245" t="s">
        <v>2366</v>
      </c>
      <c r="M103" s="247">
        <v>43787</v>
      </c>
      <c r="N103" s="123">
        <v>45682</v>
      </c>
      <c r="O103" s="249" t="s">
        <v>722</v>
      </c>
      <c r="P103" s="267">
        <f>N103</f>
        <v>45682</v>
      </c>
      <c r="Q103" s="236">
        <v>19584</v>
      </c>
      <c r="R103" s="236">
        <v>2015</v>
      </c>
      <c r="S103" s="237">
        <v>44982</v>
      </c>
      <c r="T103" s="253" t="s">
        <v>1278</v>
      </c>
      <c r="U103" s="253" t="s">
        <v>722</v>
      </c>
      <c r="V103" s="421" t="s">
        <v>931</v>
      </c>
      <c r="W103" s="421" t="s">
        <v>567</v>
      </c>
      <c r="X103" s="253" t="s">
        <v>5363</v>
      </c>
      <c r="Y103" s="271">
        <f>N103</f>
        <v>45682</v>
      </c>
      <c r="Z103" s="322" t="s">
        <v>1550</v>
      </c>
      <c r="AA103" s="255">
        <v>6.5</v>
      </c>
      <c r="AB103" s="256"/>
      <c r="AC103" s="253">
        <v>95</v>
      </c>
      <c r="AD103" s="253"/>
      <c r="AE103" s="253">
        <v>120</v>
      </c>
      <c r="AF103" s="253"/>
      <c r="AG103" s="322" t="s">
        <v>724</v>
      </c>
      <c r="AH103" s="322">
        <v>37</v>
      </c>
      <c r="AI103" s="322">
        <v>57</v>
      </c>
      <c r="AJ103" s="322">
        <v>1</v>
      </c>
      <c r="AK103" s="253"/>
      <c r="AL103" s="322"/>
      <c r="AM103" s="322"/>
      <c r="AN103" s="283"/>
      <c r="AO103" s="408"/>
      <c r="AP103" s="283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</row>
    <row r="104" spans="1:125" s="283" customFormat="1" ht="12.75" customHeight="1">
      <c r="A104" s="242">
        <v>103</v>
      </c>
      <c r="B104" s="285" t="s">
        <v>731</v>
      </c>
      <c r="C104" s="253" t="s">
        <v>6660</v>
      </c>
      <c r="D104" s="253"/>
      <c r="E104" s="253" t="s">
        <v>1797</v>
      </c>
      <c r="F104" s="253"/>
      <c r="G104" s="264" t="s">
        <v>6661</v>
      </c>
      <c r="H104" s="639"/>
      <c r="I104" s="253" t="s">
        <v>102</v>
      </c>
      <c r="J104" s="253"/>
      <c r="K104" s="253" t="s">
        <v>1504</v>
      </c>
      <c r="L104" s="438" t="s">
        <v>1505</v>
      </c>
      <c r="M104" s="274">
        <v>44257</v>
      </c>
      <c r="N104" s="275">
        <v>45666</v>
      </c>
      <c r="O104" s="249" t="s">
        <v>722</v>
      </c>
      <c r="P104" s="267">
        <f>N104</f>
        <v>45666</v>
      </c>
      <c r="Q104" s="236">
        <v>20081</v>
      </c>
      <c r="R104" s="236">
        <v>2009</v>
      </c>
      <c r="S104" s="237">
        <v>44935</v>
      </c>
      <c r="T104" s="253" t="s">
        <v>175</v>
      </c>
      <c r="U104" s="253" t="s">
        <v>722</v>
      </c>
      <c r="V104" s="421" t="s">
        <v>656</v>
      </c>
      <c r="W104" s="421" t="s">
        <v>4928</v>
      </c>
      <c r="X104" s="253" t="s">
        <v>4810</v>
      </c>
      <c r="Y104" s="271">
        <f>N104</f>
        <v>45666</v>
      </c>
      <c r="Z104" s="322" t="s">
        <v>3068</v>
      </c>
      <c r="AA104" s="255">
        <v>7.4</v>
      </c>
      <c r="AB104" s="256"/>
      <c r="AC104" s="253">
        <v>115</v>
      </c>
      <c r="AD104" s="253"/>
      <c r="AE104" s="253">
        <v>125</v>
      </c>
      <c r="AF104" s="253"/>
      <c r="AG104" s="322" t="s">
        <v>724</v>
      </c>
      <c r="AH104" s="322" t="s">
        <v>724</v>
      </c>
      <c r="AI104" s="322" t="s">
        <v>724</v>
      </c>
      <c r="AJ104" s="322">
        <v>1</v>
      </c>
      <c r="AK104" s="237"/>
      <c r="AL104" s="322"/>
      <c r="AM104" s="322"/>
      <c r="AN104" s="253"/>
      <c r="AO104" s="408"/>
      <c r="CO104" s="327"/>
    </row>
    <row r="105" spans="1:125" s="316" customFormat="1" ht="12.75" customHeight="1">
      <c r="A105" s="242">
        <v>104</v>
      </c>
      <c r="B105" s="253" t="s">
        <v>731</v>
      </c>
      <c r="C105" s="253" t="s">
        <v>2434</v>
      </c>
      <c r="D105" s="253"/>
      <c r="E105" s="253" t="s">
        <v>1798</v>
      </c>
      <c r="F105" s="253"/>
      <c r="G105" s="264" t="s">
        <v>2435</v>
      </c>
      <c r="H105" s="639"/>
      <c r="I105" s="253" t="s">
        <v>452</v>
      </c>
      <c r="J105" s="253"/>
      <c r="K105" s="253" t="s">
        <v>5286</v>
      </c>
      <c r="L105" s="438" t="s">
        <v>5287</v>
      </c>
      <c r="M105" s="274">
        <v>42306</v>
      </c>
      <c r="N105" s="288">
        <v>44793</v>
      </c>
      <c r="O105" s="249" t="s">
        <v>722</v>
      </c>
      <c r="P105" s="266">
        <f t="shared" si="23"/>
        <v>44793</v>
      </c>
      <c r="Q105" s="250">
        <v>21202</v>
      </c>
      <c r="R105" s="250">
        <v>2015</v>
      </c>
      <c r="S105" s="251">
        <v>44428</v>
      </c>
      <c r="T105" s="253" t="s">
        <v>3715</v>
      </c>
      <c r="U105" s="253" t="s">
        <v>722</v>
      </c>
      <c r="V105" s="421" t="s">
        <v>525</v>
      </c>
      <c r="W105" s="625" t="s">
        <v>7296</v>
      </c>
      <c r="X105" s="252" t="s">
        <v>5288</v>
      </c>
      <c r="Y105" s="284">
        <f t="shared" si="24"/>
        <v>44793</v>
      </c>
      <c r="Z105" s="605" t="s">
        <v>1550</v>
      </c>
      <c r="AA105" s="656">
        <v>5.6</v>
      </c>
      <c r="AB105" s="273"/>
      <c r="AC105" s="252">
        <v>90</v>
      </c>
      <c r="AD105" s="252"/>
      <c r="AE105" s="252">
        <v>110</v>
      </c>
      <c r="AF105" s="252"/>
      <c r="AG105" s="605">
        <v>24</v>
      </c>
      <c r="AH105" s="605">
        <v>38</v>
      </c>
      <c r="AI105" s="605">
        <v>55</v>
      </c>
      <c r="AJ105" s="605">
        <v>1</v>
      </c>
      <c r="AK105" s="251"/>
      <c r="AL105" s="605"/>
      <c r="AM105" s="605"/>
      <c r="AN105" s="252"/>
      <c r="AO105" s="407"/>
      <c r="CO105" s="320"/>
    </row>
    <row r="106" spans="1:125" s="317" customFormat="1" ht="12.75" customHeight="1">
      <c r="A106" s="242">
        <v>105</v>
      </c>
      <c r="B106" s="253" t="s">
        <v>731</v>
      </c>
      <c r="C106" s="253" t="s">
        <v>7984</v>
      </c>
      <c r="D106" s="253"/>
      <c r="E106" s="253" t="s">
        <v>907</v>
      </c>
      <c r="F106" s="253"/>
      <c r="G106" s="264" t="s">
        <v>7985</v>
      </c>
      <c r="H106" s="639"/>
      <c r="I106" s="253" t="s">
        <v>5905</v>
      </c>
      <c r="J106" s="253"/>
      <c r="K106" s="253" t="s">
        <v>7986</v>
      </c>
      <c r="L106" s="438" t="s">
        <v>7987</v>
      </c>
      <c r="M106" s="274">
        <v>44671</v>
      </c>
      <c r="N106" s="275">
        <v>45393</v>
      </c>
      <c r="O106" s="249" t="s">
        <v>722</v>
      </c>
      <c r="P106" s="267">
        <f>N106</f>
        <v>45393</v>
      </c>
      <c r="Q106" s="236">
        <v>22286</v>
      </c>
      <c r="R106" s="236">
        <v>2018</v>
      </c>
      <c r="S106" s="237">
        <v>44662</v>
      </c>
      <c r="T106" s="253" t="s">
        <v>3715</v>
      </c>
      <c r="U106" s="253" t="s">
        <v>1279</v>
      </c>
      <c r="V106" s="421" t="s">
        <v>363</v>
      </c>
      <c r="W106" s="421" t="s">
        <v>1110</v>
      </c>
      <c r="X106" s="253" t="s">
        <v>4767</v>
      </c>
      <c r="Y106" s="271">
        <f>N106</f>
        <v>45393</v>
      </c>
      <c r="Z106" s="322" t="s">
        <v>1550</v>
      </c>
      <c r="AA106" s="255">
        <v>4.2</v>
      </c>
      <c r="AB106" s="256"/>
      <c r="AC106" s="253">
        <v>95</v>
      </c>
      <c r="AD106" s="253"/>
      <c r="AE106" s="253">
        <v>120</v>
      </c>
      <c r="AF106" s="253"/>
      <c r="AG106" s="322">
        <v>24</v>
      </c>
      <c r="AH106" s="322">
        <v>38</v>
      </c>
      <c r="AI106" s="322">
        <v>51</v>
      </c>
      <c r="AJ106" s="322">
        <v>1</v>
      </c>
      <c r="AK106" s="253"/>
      <c r="AL106" s="322"/>
      <c r="AM106" s="322"/>
      <c r="AN106" s="253"/>
      <c r="AO106" s="408"/>
      <c r="AP106" s="283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</row>
    <row r="107" spans="1:125" s="317" customFormat="1" ht="12.75" customHeight="1">
      <c r="A107" s="242">
        <v>106</v>
      </c>
      <c r="B107" s="242" t="s">
        <v>731</v>
      </c>
      <c r="C107" s="253" t="s">
        <v>1733</v>
      </c>
      <c r="D107" s="283"/>
      <c r="E107" s="283" t="s">
        <v>456</v>
      </c>
      <c r="F107" s="283"/>
      <c r="G107" s="324" t="s">
        <v>457</v>
      </c>
      <c r="H107" s="642"/>
      <c r="I107" s="243" t="s">
        <v>1173</v>
      </c>
      <c r="J107" s="283"/>
      <c r="K107" s="283" t="s">
        <v>4614</v>
      </c>
      <c r="L107" s="438" t="s">
        <v>4615</v>
      </c>
      <c r="M107" s="325">
        <v>41489</v>
      </c>
      <c r="N107" s="326">
        <v>45315</v>
      </c>
      <c r="O107" s="249" t="s">
        <v>722</v>
      </c>
      <c r="P107" s="267">
        <f t="shared" si="23"/>
        <v>45315</v>
      </c>
      <c r="Q107" s="236">
        <v>18626</v>
      </c>
      <c r="R107" s="236">
        <v>2013</v>
      </c>
      <c r="S107" s="251">
        <v>44585</v>
      </c>
      <c r="T107" s="253" t="s">
        <v>1450</v>
      </c>
      <c r="U107" s="253" t="s">
        <v>722</v>
      </c>
      <c r="V107" s="421" t="s">
        <v>8181</v>
      </c>
      <c r="W107" s="421" t="s">
        <v>8182</v>
      </c>
      <c r="X107" s="253" t="s">
        <v>7833</v>
      </c>
      <c r="Y107" s="271">
        <f t="shared" si="24"/>
        <v>45315</v>
      </c>
      <c r="Z107" s="322" t="s">
        <v>1550</v>
      </c>
      <c r="AA107" s="255">
        <v>4.4000000000000004</v>
      </c>
      <c r="AB107" s="256"/>
      <c r="AC107" s="253">
        <v>62</v>
      </c>
      <c r="AD107" s="253"/>
      <c r="AE107" s="253">
        <v>77</v>
      </c>
      <c r="AF107" s="253"/>
      <c r="AG107" s="322" t="s">
        <v>724</v>
      </c>
      <c r="AH107" s="322">
        <v>38</v>
      </c>
      <c r="AI107" s="322">
        <v>55</v>
      </c>
      <c r="AJ107" s="322">
        <v>1</v>
      </c>
      <c r="AK107" s="253"/>
      <c r="AL107" s="322"/>
      <c r="AM107" s="322"/>
      <c r="AN107" s="283"/>
      <c r="AO107" s="408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</row>
    <row r="108" spans="1:125" s="317" customFormat="1" ht="12.75" customHeight="1">
      <c r="A108" s="242">
        <v>107</v>
      </c>
      <c r="B108" s="242" t="s">
        <v>731</v>
      </c>
      <c r="C108" s="242" t="s">
        <v>3597</v>
      </c>
      <c r="D108" s="253"/>
      <c r="E108" s="243" t="s">
        <v>2043</v>
      </c>
      <c r="F108" s="243"/>
      <c r="G108" s="244" t="s">
        <v>5925</v>
      </c>
      <c r="H108" s="638"/>
      <c r="I108" s="253" t="s">
        <v>1911</v>
      </c>
      <c r="J108" s="253"/>
      <c r="K108" s="243" t="s">
        <v>5926</v>
      </c>
      <c r="L108" s="245" t="s">
        <v>5927</v>
      </c>
      <c r="M108" s="247">
        <v>44004</v>
      </c>
      <c r="N108" s="123">
        <v>44720</v>
      </c>
      <c r="O108" s="249" t="s">
        <v>722</v>
      </c>
      <c r="P108" s="267">
        <f t="shared" si="23"/>
        <v>44720</v>
      </c>
      <c r="Q108" s="236">
        <v>20492</v>
      </c>
      <c r="R108" s="236">
        <v>2020</v>
      </c>
      <c r="S108" s="237">
        <v>43990</v>
      </c>
      <c r="T108" s="253" t="s">
        <v>29</v>
      </c>
      <c r="U108" s="253" t="s">
        <v>1279</v>
      </c>
      <c r="V108" s="421" t="s">
        <v>363</v>
      </c>
      <c r="W108" s="421" t="s">
        <v>363</v>
      </c>
      <c r="X108" s="253" t="s">
        <v>5928</v>
      </c>
      <c r="Y108" s="271">
        <f t="shared" si="24"/>
        <v>44720</v>
      </c>
      <c r="Z108" s="322" t="s">
        <v>1550</v>
      </c>
      <c r="AA108" s="255">
        <v>5.0999999999999996</v>
      </c>
      <c r="AB108" s="256"/>
      <c r="AC108" s="253">
        <v>95</v>
      </c>
      <c r="AD108" s="253"/>
      <c r="AE108" s="253">
        <v>120</v>
      </c>
      <c r="AF108" s="253"/>
      <c r="AG108" s="322" t="s">
        <v>724</v>
      </c>
      <c r="AH108" s="322" t="s">
        <v>724</v>
      </c>
      <c r="AI108" s="322" t="s">
        <v>724</v>
      </c>
      <c r="AJ108" s="322">
        <v>1</v>
      </c>
      <c r="AK108" s="237"/>
      <c r="AL108" s="322"/>
      <c r="AM108" s="322"/>
      <c r="AN108" s="253"/>
      <c r="AO108" s="408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</row>
    <row r="109" spans="1:125" s="283" customFormat="1" ht="12.75" customHeight="1">
      <c r="A109" s="242">
        <v>108</v>
      </c>
      <c r="B109" s="253" t="s">
        <v>731</v>
      </c>
      <c r="C109" s="253" t="s">
        <v>2594</v>
      </c>
      <c r="D109" s="253"/>
      <c r="E109" s="253" t="s">
        <v>4187</v>
      </c>
      <c r="F109" s="253"/>
      <c r="G109" s="264" t="s">
        <v>4188</v>
      </c>
      <c r="H109" s="639"/>
      <c r="I109" s="243" t="s">
        <v>452</v>
      </c>
      <c r="J109" s="253"/>
      <c r="K109" s="253" t="s">
        <v>4189</v>
      </c>
      <c r="L109" s="438" t="s">
        <v>4190</v>
      </c>
      <c r="M109" s="274">
        <v>43189</v>
      </c>
      <c r="N109" s="275">
        <v>45361</v>
      </c>
      <c r="O109" s="249" t="s">
        <v>722</v>
      </c>
      <c r="P109" s="267">
        <f t="shared" si="23"/>
        <v>45361</v>
      </c>
      <c r="Q109" s="236">
        <v>18297</v>
      </c>
      <c r="R109" s="236">
        <v>2016</v>
      </c>
      <c r="S109" s="237">
        <v>44630</v>
      </c>
      <c r="T109" s="253" t="s">
        <v>512</v>
      </c>
      <c r="U109" s="253" t="s">
        <v>722</v>
      </c>
      <c r="V109" s="421" t="s">
        <v>931</v>
      </c>
      <c r="W109" s="421" t="s">
        <v>3536</v>
      </c>
      <c r="X109" s="253" t="s">
        <v>4191</v>
      </c>
      <c r="Y109" s="271">
        <f t="shared" si="24"/>
        <v>45361</v>
      </c>
      <c r="Z109" s="322" t="s">
        <v>1550</v>
      </c>
      <c r="AA109" s="255">
        <v>5.7</v>
      </c>
      <c r="AB109" s="256"/>
      <c r="AC109" s="253">
        <v>80</v>
      </c>
      <c r="AD109" s="253"/>
      <c r="AE109" s="253">
        <v>100</v>
      </c>
      <c r="AF109" s="253"/>
      <c r="AG109" s="322">
        <v>22</v>
      </c>
      <c r="AH109" s="322">
        <v>39</v>
      </c>
      <c r="AI109" s="322">
        <v>49</v>
      </c>
      <c r="AJ109" s="322">
        <v>1</v>
      </c>
      <c r="AK109" s="253"/>
      <c r="AL109" s="322"/>
      <c r="AM109" s="322"/>
      <c r="AN109" s="253"/>
      <c r="AO109" s="408"/>
      <c r="CO109" s="327"/>
    </row>
    <row r="110" spans="1:125" s="317" customFormat="1" ht="12.75" customHeight="1">
      <c r="A110" s="242">
        <v>109</v>
      </c>
      <c r="B110" s="283" t="s">
        <v>731</v>
      </c>
      <c r="C110" s="283" t="s">
        <v>1103</v>
      </c>
      <c r="D110" s="283"/>
      <c r="E110" s="283" t="s">
        <v>4938</v>
      </c>
      <c r="F110" s="283"/>
      <c r="G110" s="283" t="s">
        <v>6817</v>
      </c>
      <c r="H110" s="642"/>
      <c r="I110" s="283" t="s">
        <v>1911</v>
      </c>
      <c r="J110" s="283"/>
      <c r="K110" s="283" t="s">
        <v>6818</v>
      </c>
      <c r="L110" s="380" t="s">
        <v>6819</v>
      </c>
      <c r="M110" s="325">
        <v>44320</v>
      </c>
      <c r="N110" s="325">
        <v>44678</v>
      </c>
      <c r="O110" s="336" t="s">
        <v>722</v>
      </c>
      <c r="P110" s="325">
        <f t="shared" si="23"/>
        <v>44678</v>
      </c>
      <c r="Q110" s="283">
        <v>21211</v>
      </c>
      <c r="R110" s="283">
        <v>2012</v>
      </c>
      <c r="S110" s="321">
        <v>44313</v>
      </c>
      <c r="T110" s="283" t="s">
        <v>3715</v>
      </c>
      <c r="U110" s="283" t="s">
        <v>1279</v>
      </c>
      <c r="V110" s="339">
        <v>0</v>
      </c>
      <c r="W110" s="339">
        <v>30</v>
      </c>
      <c r="X110" s="283" t="s">
        <v>6820</v>
      </c>
      <c r="Y110" s="321">
        <f t="shared" si="24"/>
        <v>44678</v>
      </c>
      <c r="Z110" s="336" t="s">
        <v>1550</v>
      </c>
      <c r="AA110" s="655">
        <v>6.1</v>
      </c>
      <c r="AB110" s="283"/>
      <c r="AC110" s="283">
        <v>95</v>
      </c>
      <c r="AD110" s="283"/>
      <c r="AE110" s="283">
        <v>125</v>
      </c>
      <c r="AF110" s="283"/>
      <c r="AG110" s="336">
        <v>22</v>
      </c>
      <c r="AH110" s="336">
        <v>38</v>
      </c>
      <c r="AI110" s="336">
        <v>54</v>
      </c>
      <c r="AJ110" s="336">
        <v>1</v>
      </c>
      <c r="AK110" s="283"/>
      <c r="AL110" s="336"/>
      <c r="AM110" s="336"/>
      <c r="AN110" s="253"/>
      <c r="AO110" s="408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</row>
    <row r="111" spans="1:125" ht="12.75" customHeight="1">
      <c r="A111" s="242">
        <v>110</v>
      </c>
      <c r="B111" s="242" t="s">
        <v>731</v>
      </c>
      <c r="C111" s="242" t="s">
        <v>2075</v>
      </c>
      <c r="D111" s="243"/>
      <c r="E111" s="243" t="s">
        <v>3541</v>
      </c>
      <c r="F111" s="243"/>
      <c r="G111" s="244" t="s">
        <v>3542</v>
      </c>
      <c r="H111" s="638"/>
      <c r="I111" s="243" t="s">
        <v>2322</v>
      </c>
      <c r="J111" s="243"/>
      <c r="K111" s="253" t="s">
        <v>808</v>
      </c>
      <c r="L111" s="438" t="s">
        <v>809</v>
      </c>
      <c r="M111" s="247">
        <v>42800</v>
      </c>
      <c r="N111" s="123">
        <v>45401</v>
      </c>
      <c r="O111" s="249" t="s">
        <v>722</v>
      </c>
      <c r="P111" s="267">
        <f t="shared" ref="P111:P115" si="25">N111</f>
        <v>45401</v>
      </c>
      <c r="Q111" s="236">
        <v>22304</v>
      </c>
      <c r="R111" s="236">
        <v>2008</v>
      </c>
      <c r="S111" s="251">
        <v>44670</v>
      </c>
      <c r="T111" s="253" t="s">
        <v>1498</v>
      </c>
      <c r="U111" s="253" t="s">
        <v>722</v>
      </c>
      <c r="V111" s="625" t="s">
        <v>1487</v>
      </c>
      <c r="W111" s="625" t="s">
        <v>7495</v>
      </c>
      <c r="X111" s="252" t="s">
        <v>3543</v>
      </c>
      <c r="Y111" s="271">
        <f t="shared" ref="Y111:Y115" si="26">N111</f>
        <v>45401</v>
      </c>
      <c r="Z111" s="322" t="s">
        <v>1017</v>
      </c>
      <c r="AA111" s="255">
        <v>9</v>
      </c>
      <c r="AB111" s="256"/>
      <c r="AC111" s="253">
        <v>145</v>
      </c>
      <c r="AD111" s="253"/>
      <c r="AE111" s="253">
        <v>220</v>
      </c>
      <c r="AF111" s="253"/>
      <c r="AG111" s="322">
        <v>23</v>
      </c>
      <c r="AH111" s="322">
        <v>38</v>
      </c>
      <c r="AI111" s="322">
        <v>44</v>
      </c>
      <c r="AJ111" s="322">
        <v>2</v>
      </c>
      <c r="AK111" s="252"/>
      <c r="AL111" s="605"/>
      <c r="AM111" s="605"/>
      <c r="AN111" s="252"/>
      <c r="AO111" s="407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5"/>
      <c r="CP111" s="315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</row>
    <row r="112" spans="1:125" s="374" customFormat="1" ht="12.6" customHeight="1">
      <c r="A112" s="362">
        <v>111</v>
      </c>
      <c r="B112" s="363" t="s">
        <v>731</v>
      </c>
      <c r="C112" s="363" t="s">
        <v>10405</v>
      </c>
      <c r="D112" s="363"/>
      <c r="E112" s="363" t="s">
        <v>1955</v>
      </c>
      <c r="F112" s="363"/>
      <c r="G112" s="365" t="s">
        <v>10406</v>
      </c>
      <c r="H112" s="640"/>
      <c r="I112" s="363" t="s">
        <v>2412</v>
      </c>
      <c r="J112" s="363"/>
      <c r="K112" s="363" t="s">
        <v>6636</v>
      </c>
      <c r="L112" s="366" t="s">
        <v>6637</v>
      </c>
      <c r="M112" s="368">
        <v>45295</v>
      </c>
      <c r="N112" s="369">
        <v>46026</v>
      </c>
      <c r="O112" s="385" t="s">
        <v>722</v>
      </c>
      <c r="P112" s="386">
        <f>N112</f>
        <v>46026</v>
      </c>
      <c r="Q112" s="387">
        <v>24010</v>
      </c>
      <c r="R112" s="387">
        <v>2024</v>
      </c>
      <c r="S112" s="373">
        <v>45295</v>
      </c>
      <c r="T112" s="363" t="s">
        <v>24</v>
      </c>
      <c r="U112" s="363" t="s">
        <v>1279</v>
      </c>
      <c r="V112" s="626" t="s">
        <v>363</v>
      </c>
      <c r="W112" s="626" t="s">
        <v>363</v>
      </c>
      <c r="X112" s="363" t="s">
        <v>206</v>
      </c>
      <c r="Y112" s="375">
        <v>46026</v>
      </c>
      <c r="Z112" s="370" t="s">
        <v>1550</v>
      </c>
      <c r="AA112" s="657">
        <v>5.7</v>
      </c>
      <c r="AB112" s="376"/>
      <c r="AC112" s="363">
        <v>100</v>
      </c>
      <c r="AD112" s="363"/>
      <c r="AE112" s="363">
        <v>125</v>
      </c>
      <c r="AF112" s="363"/>
      <c r="AG112" s="370" t="s">
        <v>724</v>
      </c>
      <c r="AH112" s="370">
        <v>39</v>
      </c>
      <c r="AI112" s="370">
        <v>55</v>
      </c>
      <c r="AJ112" s="370">
        <v>1</v>
      </c>
      <c r="AK112" s="363"/>
      <c r="AL112" s="370"/>
      <c r="AM112" s="370"/>
      <c r="AN112" s="363" t="s">
        <v>10407</v>
      </c>
      <c r="AO112" s="414"/>
      <c r="CO112" s="678"/>
    </row>
    <row r="113" spans="1:125" s="317" customFormat="1" ht="12.75" customHeight="1">
      <c r="A113" s="242">
        <v>112</v>
      </c>
      <c r="B113" s="242" t="s">
        <v>731</v>
      </c>
      <c r="C113" s="121" t="s">
        <v>7508</v>
      </c>
      <c r="D113" s="243"/>
      <c r="E113" s="243" t="s">
        <v>2148</v>
      </c>
      <c r="F113" s="243"/>
      <c r="G113" s="244" t="s">
        <v>7509</v>
      </c>
      <c r="H113" s="638"/>
      <c r="I113" s="243" t="s">
        <v>317</v>
      </c>
      <c r="J113" s="243"/>
      <c r="K113" s="243" t="s">
        <v>6064</v>
      </c>
      <c r="L113" s="245" t="s">
        <v>4331</v>
      </c>
      <c r="M113" s="247">
        <v>44515</v>
      </c>
      <c r="N113" s="123">
        <v>45991</v>
      </c>
      <c r="O113" s="249" t="s">
        <v>722</v>
      </c>
      <c r="P113" s="267">
        <f>N113</f>
        <v>45991</v>
      </c>
      <c r="Q113" s="236">
        <v>21606</v>
      </c>
      <c r="R113" s="236">
        <v>2021</v>
      </c>
      <c r="S113" s="237">
        <v>45260</v>
      </c>
      <c r="T113" s="253" t="s">
        <v>4709</v>
      </c>
      <c r="U113" s="253" t="s">
        <v>722</v>
      </c>
      <c r="V113" s="421" t="s">
        <v>10337</v>
      </c>
      <c r="W113" s="421" t="s">
        <v>10337</v>
      </c>
      <c r="X113" s="253" t="s">
        <v>4332</v>
      </c>
      <c r="Y113" s="271">
        <f>N113</f>
        <v>45991</v>
      </c>
      <c r="Z113" s="322" t="s">
        <v>1550</v>
      </c>
      <c r="AA113" s="255">
        <v>4.96</v>
      </c>
      <c r="AB113" s="256"/>
      <c r="AC113" s="253">
        <v>75</v>
      </c>
      <c r="AD113" s="253"/>
      <c r="AE113" s="253">
        <v>95</v>
      </c>
      <c r="AF113" s="253"/>
      <c r="AG113" s="322" t="s">
        <v>724</v>
      </c>
      <c r="AH113" s="322" t="s">
        <v>724</v>
      </c>
      <c r="AI113" s="322" t="s">
        <v>724</v>
      </c>
      <c r="AJ113" s="322">
        <v>1</v>
      </c>
      <c r="AK113" s="237"/>
      <c r="AL113" s="322"/>
      <c r="AM113" s="322"/>
      <c r="AN113" s="253"/>
      <c r="AO113" s="408"/>
      <c r="AP113" s="283"/>
      <c r="AQ113" s="283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</row>
    <row r="114" spans="1:125" s="317" customFormat="1" ht="12.75" customHeight="1">
      <c r="A114" s="242">
        <v>113</v>
      </c>
      <c r="B114" s="242" t="s">
        <v>732</v>
      </c>
      <c r="C114" s="242" t="s">
        <v>4455</v>
      </c>
      <c r="D114" s="243" t="s">
        <v>4129</v>
      </c>
      <c r="E114" s="121" t="s">
        <v>4456</v>
      </c>
      <c r="F114" s="243" t="s">
        <v>4576</v>
      </c>
      <c r="G114" s="244" t="s">
        <v>4457</v>
      </c>
      <c r="H114" s="638" t="s">
        <v>4574</v>
      </c>
      <c r="I114" s="243" t="s">
        <v>1424</v>
      </c>
      <c r="J114" s="243" t="s">
        <v>4184</v>
      </c>
      <c r="K114" s="253" t="s">
        <v>4452</v>
      </c>
      <c r="L114" s="438" t="s">
        <v>131</v>
      </c>
      <c r="M114" s="274">
        <v>43306</v>
      </c>
      <c r="N114" s="275">
        <v>44764</v>
      </c>
      <c r="O114" s="249" t="s">
        <v>722</v>
      </c>
      <c r="P114" s="274">
        <f t="shared" si="25"/>
        <v>44764</v>
      </c>
      <c r="Q114" s="236">
        <v>20562</v>
      </c>
      <c r="R114" s="236">
        <v>2017</v>
      </c>
      <c r="S114" s="237">
        <v>44034</v>
      </c>
      <c r="T114" s="253" t="s">
        <v>29</v>
      </c>
      <c r="U114" s="253" t="s">
        <v>4929</v>
      </c>
      <c r="V114" s="421" t="s">
        <v>6386</v>
      </c>
      <c r="W114" s="421" t="s">
        <v>6387</v>
      </c>
      <c r="X114" s="253" t="s">
        <v>6068</v>
      </c>
      <c r="Y114" s="237">
        <f t="shared" si="26"/>
        <v>44764</v>
      </c>
      <c r="Z114" s="322" t="s">
        <v>31</v>
      </c>
      <c r="AA114" s="255">
        <v>6.3</v>
      </c>
      <c r="AB114" s="256">
        <v>25</v>
      </c>
      <c r="AC114" s="253">
        <v>124</v>
      </c>
      <c r="AD114" s="253">
        <v>124</v>
      </c>
      <c r="AE114" s="253">
        <v>155</v>
      </c>
      <c r="AF114" s="253">
        <v>155</v>
      </c>
      <c r="AG114" s="322">
        <v>24</v>
      </c>
      <c r="AH114" s="322">
        <v>37</v>
      </c>
      <c r="AI114" s="322">
        <v>57</v>
      </c>
      <c r="AJ114" s="322">
        <v>1</v>
      </c>
      <c r="AK114" s="237">
        <v>43367</v>
      </c>
      <c r="AL114" s="322">
        <v>2016</v>
      </c>
      <c r="AM114" s="322" t="s">
        <v>722</v>
      </c>
      <c r="AN114" s="253" t="s">
        <v>6388</v>
      </c>
      <c r="AO114" s="408"/>
      <c r="AP114" s="283"/>
      <c r="AQ114" s="283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</row>
    <row r="115" spans="1:125" ht="12.75" customHeight="1">
      <c r="A115" s="242">
        <v>114</v>
      </c>
      <c r="B115" s="242" t="s">
        <v>731</v>
      </c>
      <c r="C115" s="243" t="s">
        <v>1234</v>
      </c>
      <c r="D115" s="243"/>
      <c r="E115" s="243" t="s">
        <v>7733</v>
      </c>
      <c r="F115" s="243"/>
      <c r="G115" s="244" t="s">
        <v>128</v>
      </c>
      <c r="H115" s="638"/>
      <c r="I115" s="243" t="s">
        <v>1911</v>
      </c>
      <c r="J115" s="243"/>
      <c r="K115" s="243" t="s">
        <v>870</v>
      </c>
      <c r="L115" s="245" t="s">
        <v>1167</v>
      </c>
      <c r="M115" s="247">
        <v>40237</v>
      </c>
      <c r="N115" s="275">
        <v>45677</v>
      </c>
      <c r="O115" s="249" t="s">
        <v>722</v>
      </c>
      <c r="P115" s="266">
        <f t="shared" si="25"/>
        <v>45677</v>
      </c>
      <c r="Q115" s="250">
        <v>23038</v>
      </c>
      <c r="R115" s="250">
        <v>2010</v>
      </c>
      <c r="S115" s="251">
        <v>44946</v>
      </c>
      <c r="T115" s="252" t="s">
        <v>1450</v>
      </c>
      <c r="U115" s="253" t="s">
        <v>722</v>
      </c>
      <c r="V115" s="625" t="s">
        <v>363</v>
      </c>
      <c r="W115" s="625" t="s">
        <v>1291</v>
      </c>
      <c r="X115" s="252" t="s">
        <v>7715</v>
      </c>
      <c r="Y115" s="284">
        <f t="shared" si="26"/>
        <v>45677</v>
      </c>
      <c r="Z115" s="605" t="s">
        <v>1550</v>
      </c>
      <c r="AA115" s="656">
        <v>5.4</v>
      </c>
      <c r="AB115" s="273"/>
      <c r="AC115" s="252">
        <v>70</v>
      </c>
      <c r="AD115" s="252"/>
      <c r="AE115" s="252">
        <v>95</v>
      </c>
      <c r="AF115" s="252"/>
      <c r="AG115" s="605">
        <v>23</v>
      </c>
      <c r="AH115" s="605">
        <v>39</v>
      </c>
      <c r="AI115" s="605">
        <v>56</v>
      </c>
      <c r="AJ115" s="605">
        <v>1</v>
      </c>
      <c r="AK115" s="252"/>
      <c r="AL115" s="605"/>
      <c r="AM115" s="605"/>
      <c r="AN115" s="253"/>
      <c r="AO115" s="407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5"/>
      <c r="CP115" s="315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</row>
    <row r="116" spans="1:125" s="317" customFormat="1" ht="12.75" customHeight="1">
      <c r="A116" s="242">
        <v>115</v>
      </c>
      <c r="B116" s="242" t="s">
        <v>731</v>
      </c>
      <c r="C116" s="243" t="s">
        <v>6259</v>
      </c>
      <c r="D116" s="243"/>
      <c r="E116" s="121" t="s">
        <v>6204</v>
      </c>
      <c r="F116" s="243"/>
      <c r="G116" s="244" t="s">
        <v>7991</v>
      </c>
      <c r="H116" s="638"/>
      <c r="I116" s="243" t="s">
        <v>440</v>
      </c>
      <c r="J116" s="243"/>
      <c r="K116" s="121" t="s">
        <v>2757</v>
      </c>
      <c r="L116" s="245" t="s">
        <v>1312</v>
      </c>
      <c r="M116" s="247">
        <v>44671</v>
      </c>
      <c r="N116" s="123">
        <v>45396</v>
      </c>
      <c r="O116" s="249" t="s">
        <v>722</v>
      </c>
      <c r="P116" s="267">
        <f>N116</f>
        <v>45396</v>
      </c>
      <c r="Q116" s="236">
        <v>22290</v>
      </c>
      <c r="R116" s="236">
        <v>2022</v>
      </c>
      <c r="S116" s="237">
        <v>44665</v>
      </c>
      <c r="T116" s="253" t="s">
        <v>1216</v>
      </c>
      <c r="U116" s="253" t="s">
        <v>1279</v>
      </c>
      <c r="V116" s="421" t="s">
        <v>363</v>
      </c>
      <c r="W116" s="421" t="s">
        <v>363</v>
      </c>
      <c r="X116" s="253" t="s">
        <v>709</v>
      </c>
      <c r="Y116" s="271">
        <f>N116</f>
        <v>45396</v>
      </c>
      <c r="Z116" s="322" t="s">
        <v>4963</v>
      </c>
      <c r="AA116" s="255">
        <v>5.6</v>
      </c>
      <c r="AB116" s="256"/>
      <c r="AC116" s="253">
        <v>85</v>
      </c>
      <c r="AD116" s="253"/>
      <c r="AE116" s="253">
        <v>110</v>
      </c>
      <c r="AF116" s="253"/>
      <c r="AG116" s="322" t="s">
        <v>724</v>
      </c>
      <c r="AH116" s="322">
        <v>38</v>
      </c>
      <c r="AI116" s="322">
        <v>47</v>
      </c>
      <c r="AJ116" s="322">
        <v>1</v>
      </c>
      <c r="AK116" s="253"/>
      <c r="AL116" s="322"/>
      <c r="AM116" s="322"/>
      <c r="AN116" s="253"/>
      <c r="AO116" s="408"/>
      <c r="AP116" s="283"/>
      <c r="AQ116" s="283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</row>
    <row r="117" spans="1:125" s="317" customFormat="1" ht="12.75" customHeight="1">
      <c r="A117" s="242">
        <v>116</v>
      </c>
      <c r="B117" s="242" t="s">
        <v>731</v>
      </c>
      <c r="C117" s="253" t="s">
        <v>4980</v>
      </c>
      <c r="D117" s="243"/>
      <c r="E117" s="243" t="s">
        <v>4981</v>
      </c>
      <c r="F117" s="243"/>
      <c r="G117" s="244" t="s">
        <v>4982</v>
      </c>
      <c r="H117" s="638"/>
      <c r="I117" s="243" t="s">
        <v>1173</v>
      </c>
      <c r="J117" s="243"/>
      <c r="K117" s="283" t="s">
        <v>4979</v>
      </c>
      <c r="L117" s="438" t="s">
        <v>1321</v>
      </c>
      <c r="M117" s="325">
        <v>43565</v>
      </c>
      <c r="N117" s="325">
        <v>45754</v>
      </c>
      <c r="O117" s="249" t="s">
        <v>722</v>
      </c>
      <c r="P117" s="267">
        <f t="shared" ref="P117:P123" si="27">N117</f>
        <v>45754</v>
      </c>
      <c r="Q117" s="236">
        <v>19211</v>
      </c>
      <c r="R117" s="236">
        <v>2018</v>
      </c>
      <c r="S117" s="237">
        <v>45023</v>
      </c>
      <c r="T117" s="253" t="s">
        <v>5544</v>
      </c>
      <c r="U117" s="253" t="s">
        <v>722</v>
      </c>
      <c r="V117" s="421" t="s">
        <v>4890</v>
      </c>
      <c r="W117" s="421" t="s">
        <v>6605</v>
      </c>
      <c r="X117" s="253" t="s">
        <v>9427</v>
      </c>
      <c r="Y117" s="271">
        <f>N117</f>
        <v>45754</v>
      </c>
      <c r="Z117" s="322" t="s">
        <v>1550</v>
      </c>
      <c r="AA117" s="255">
        <v>6.9</v>
      </c>
      <c r="AB117" s="256"/>
      <c r="AC117" s="253">
        <v>120</v>
      </c>
      <c r="AD117" s="253"/>
      <c r="AE117" s="253">
        <v>225</v>
      </c>
      <c r="AF117" s="253"/>
      <c r="AG117" s="322" t="s">
        <v>724</v>
      </c>
      <c r="AH117" s="322" t="s">
        <v>724</v>
      </c>
      <c r="AI117" s="322" t="s">
        <v>724</v>
      </c>
      <c r="AJ117" s="322">
        <v>2</v>
      </c>
      <c r="AK117" s="237"/>
      <c r="AL117" s="322"/>
      <c r="AM117" s="322"/>
      <c r="AN117" s="253"/>
      <c r="AO117" s="408"/>
      <c r="AP117" s="283"/>
      <c r="AQ117" s="283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</row>
    <row r="118" spans="1:125" s="378" customFormat="1" ht="12.75" customHeight="1">
      <c r="A118" s="362">
        <v>117</v>
      </c>
      <c r="B118" s="363" t="s">
        <v>732</v>
      </c>
      <c r="C118" s="374" t="s">
        <v>4379</v>
      </c>
      <c r="D118" s="363" t="s">
        <v>905</v>
      </c>
      <c r="E118" s="363" t="s">
        <v>558</v>
      </c>
      <c r="F118" s="363" t="s">
        <v>10174</v>
      </c>
      <c r="G118" s="365" t="s">
        <v>5125</v>
      </c>
      <c r="H118" s="640" t="s">
        <v>10210</v>
      </c>
      <c r="I118" s="363" t="s">
        <v>1814</v>
      </c>
      <c r="J118" s="363" t="s">
        <v>1623</v>
      </c>
      <c r="K118" s="363" t="s">
        <v>2738</v>
      </c>
      <c r="L118" s="366" t="s">
        <v>2739</v>
      </c>
      <c r="M118" s="368">
        <v>43634</v>
      </c>
      <c r="N118" s="369">
        <v>45816</v>
      </c>
      <c r="O118" s="370" t="s">
        <v>722</v>
      </c>
      <c r="P118" s="371">
        <f t="shared" si="27"/>
        <v>45816</v>
      </c>
      <c r="Q118" s="372">
        <v>20646</v>
      </c>
      <c r="R118" s="372">
        <v>2018</v>
      </c>
      <c r="S118" s="388">
        <v>45085</v>
      </c>
      <c r="T118" s="374" t="s">
        <v>5659</v>
      </c>
      <c r="U118" s="374" t="s">
        <v>10211</v>
      </c>
      <c r="V118" s="626" t="s">
        <v>10213</v>
      </c>
      <c r="W118" s="626" t="s">
        <v>10212</v>
      </c>
      <c r="X118" s="363" t="s">
        <v>2740</v>
      </c>
      <c r="Y118" s="375">
        <f>N118</f>
        <v>45816</v>
      </c>
      <c r="Z118" s="370" t="s">
        <v>1550</v>
      </c>
      <c r="AA118" s="657">
        <v>6</v>
      </c>
      <c r="AB118" s="376">
        <v>45</v>
      </c>
      <c r="AC118" s="363">
        <v>95</v>
      </c>
      <c r="AD118" s="363">
        <v>95</v>
      </c>
      <c r="AE118" s="363">
        <v>120</v>
      </c>
      <c r="AF118" s="363">
        <v>120</v>
      </c>
      <c r="AG118" s="370">
        <v>23</v>
      </c>
      <c r="AH118" s="370">
        <v>37</v>
      </c>
      <c r="AI118" s="501">
        <v>50</v>
      </c>
      <c r="AJ118" s="501">
        <v>1</v>
      </c>
      <c r="AK118" s="388">
        <v>45219</v>
      </c>
      <c r="AL118" s="501">
        <v>2015</v>
      </c>
      <c r="AM118" s="501" t="s">
        <v>722</v>
      </c>
      <c r="AN118" s="363" t="s">
        <v>10214</v>
      </c>
      <c r="AO118" s="414"/>
      <c r="AP118" s="374"/>
      <c r="AQ118" s="374"/>
      <c r="AR118" s="374"/>
      <c r="AS118" s="374"/>
      <c r="AT118" s="374"/>
      <c r="AU118" s="374"/>
      <c r="AV118" s="374"/>
      <c r="AW118" s="374"/>
      <c r="AX118" s="374"/>
      <c r="AY118" s="374"/>
      <c r="AZ118" s="374"/>
      <c r="BA118" s="374"/>
      <c r="BB118" s="374"/>
      <c r="BC118" s="374"/>
      <c r="BD118" s="374"/>
      <c r="BE118" s="374"/>
      <c r="BF118" s="374"/>
      <c r="BG118" s="374"/>
      <c r="BH118" s="374"/>
      <c r="BI118" s="374"/>
      <c r="BJ118" s="374"/>
      <c r="BK118" s="374"/>
      <c r="BL118" s="374"/>
      <c r="BM118" s="374"/>
      <c r="BN118" s="374"/>
      <c r="BO118" s="374"/>
      <c r="BP118" s="374"/>
      <c r="BQ118" s="374"/>
      <c r="BR118" s="374"/>
      <c r="BS118" s="374"/>
      <c r="BT118" s="374"/>
      <c r="BU118" s="374"/>
      <c r="BV118" s="374"/>
      <c r="BW118" s="374"/>
      <c r="BX118" s="374"/>
      <c r="BY118" s="374"/>
      <c r="BZ118" s="374"/>
      <c r="CA118" s="374"/>
      <c r="CB118" s="374"/>
      <c r="CC118" s="374"/>
      <c r="CD118" s="374"/>
      <c r="CE118" s="374"/>
      <c r="CF118" s="374"/>
      <c r="CG118" s="374"/>
      <c r="CH118" s="374"/>
      <c r="CI118" s="374"/>
      <c r="CJ118" s="374"/>
      <c r="CK118" s="374"/>
      <c r="CL118" s="374"/>
      <c r="CM118" s="374"/>
      <c r="CN118" s="374"/>
    </row>
    <row r="119" spans="1:125" s="821" customFormat="1" ht="12.75" customHeight="1">
      <c r="A119" s="805">
        <v>118</v>
      </c>
      <c r="B119" s="820" t="s">
        <v>732</v>
      </c>
      <c r="C119" s="820" t="s">
        <v>2321</v>
      </c>
      <c r="D119" s="820" t="s">
        <v>5368</v>
      </c>
      <c r="E119" s="820" t="s">
        <v>434</v>
      </c>
      <c r="F119" s="820" t="s">
        <v>5369</v>
      </c>
      <c r="G119" s="820" t="s">
        <v>5129</v>
      </c>
      <c r="H119" s="852">
        <v>207115</v>
      </c>
      <c r="I119" s="820" t="s">
        <v>1911</v>
      </c>
      <c r="J119" s="820" t="s">
        <v>1286</v>
      </c>
      <c r="K119" s="820" t="s">
        <v>5130</v>
      </c>
      <c r="L119" s="861" t="s">
        <v>69</v>
      </c>
      <c r="M119" s="854">
        <v>43642</v>
      </c>
      <c r="N119" s="621">
        <v>44508</v>
      </c>
      <c r="O119" s="853" t="s">
        <v>722</v>
      </c>
      <c r="P119" s="854">
        <f t="shared" si="27"/>
        <v>44508</v>
      </c>
      <c r="Q119" s="820">
        <v>19587</v>
      </c>
      <c r="R119" s="820">
        <v>2015</v>
      </c>
      <c r="S119" s="854">
        <v>43777</v>
      </c>
      <c r="T119" s="820" t="s">
        <v>299</v>
      </c>
      <c r="U119" s="820" t="s">
        <v>7530</v>
      </c>
      <c r="V119" s="855" t="s">
        <v>7531</v>
      </c>
      <c r="W119" s="855" t="s">
        <v>7532</v>
      </c>
      <c r="X119" s="820" t="s">
        <v>5131</v>
      </c>
      <c r="Y119" s="854">
        <v>44508</v>
      </c>
      <c r="Z119" s="853" t="s">
        <v>1550</v>
      </c>
      <c r="AA119" s="860">
        <v>4.3</v>
      </c>
      <c r="AB119" s="820">
        <v>30</v>
      </c>
      <c r="AC119" s="820">
        <v>75</v>
      </c>
      <c r="AD119" s="820">
        <v>75</v>
      </c>
      <c r="AE119" s="820">
        <v>100</v>
      </c>
      <c r="AF119" s="820">
        <v>100</v>
      </c>
      <c r="AG119" s="853">
        <v>22</v>
      </c>
      <c r="AH119" s="853">
        <v>36</v>
      </c>
      <c r="AI119" s="853">
        <v>54</v>
      </c>
      <c r="AJ119" s="853">
        <v>1</v>
      </c>
      <c r="AK119" s="854">
        <v>43797</v>
      </c>
      <c r="AL119" s="853">
        <v>2015</v>
      </c>
      <c r="AM119" s="853" t="s">
        <v>722</v>
      </c>
      <c r="AN119" s="820" t="s">
        <v>7533</v>
      </c>
      <c r="AO119" s="819"/>
      <c r="AP119" s="820"/>
      <c r="AQ119" s="820"/>
      <c r="AR119" s="820"/>
      <c r="AS119" s="820"/>
      <c r="AT119" s="820"/>
      <c r="AU119" s="820"/>
      <c r="AV119" s="820"/>
      <c r="AW119" s="820"/>
      <c r="AX119" s="820"/>
      <c r="AY119" s="820"/>
      <c r="AZ119" s="820"/>
      <c r="BA119" s="820"/>
      <c r="BB119" s="820"/>
      <c r="BC119" s="820"/>
      <c r="BD119" s="820"/>
      <c r="BE119" s="820"/>
      <c r="BF119" s="820"/>
      <c r="BG119" s="820"/>
      <c r="BH119" s="820"/>
      <c r="BI119" s="820"/>
      <c r="BJ119" s="820"/>
      <c r="BK119" s="820"/>
      <c r="BL119" s="820"/>
      <c r="BM119" s="820"/>
      <c r="BN119" s="820"/>
      <c r="BO119" s="820"/>
      <c r="BP119" s="820"/>
      <c r="BQ119" s="820"/>
      <c r="BR119" s="820"/>
      <c r="BS119" s="820"/>
      <c r="BT119" s="820"/>
      <c r="BU119" s="820"/>
      <c r="BV119" s="820"/>
      <c r="BW119" s="820"/>
      <c r="BX119" s="820"/>
      <c r="BY119" s="820"/>
      <c r="BZ119" s="820"/>
      <c r="CA119" s="820"/>
      <c r="CB119" s="820"/>
      <c r="CC119" s="820"/>
      <c r="CD119" s="820"/>
      <c r="CE119" s="820"/>
      <c r="CF119" s="820"/>
      <c r="CG119" s="820"/>
      <c r="CH119" s="820"/>
      <c r="CI119" s="820"/>
      <c r="CJ119" s="820"/>
      <c r="CK119" s="820"/>
      <c r="CL119" s="820"/>
      <c r="CM119" s="820"/>
      <c r="CN119" s="820"/>
    </row>
    <row r="120" spans="1:125" s="317" customFormat="1" ht="12.75" customHeight="1">
      <c r="A120" s="242">
        <v>119</v>
      </c>
      <c r="B120" s="253" t="s">
        <v>731</v>
      </c>
      <c r="C120" s="253" t="s">
        <v>5929</v>
      </c>
      <c r="D120" s="253"/>
      <c r="E120" s="253" t="s">
        <v>3424</v>
      </c>
      <c r="F120" s="253"/>
      <c r="G120" s="264" t="s">
        <v>5930</v>
      </c>
      <c r="H120" s="639"/>
      <c r="I120" s="253" t="s">
        <v>317</v>
      </c>
      <c r="J120" s="253"/>
      <c r="K120" s="253" t="s">
        <v>5931</v>
      </c>
      <c r="L120" s="438" t="s">
        <v>5932</v>
      </c>
      <c r="M120" s="274">
        <v>44005</v>
      </c>
      <c r="N120" s="275">
        <v>45456</v>
      </c>
      <c r="O120" s="322" t="s">
        <v>722</v>
      </c>
      <c r="P120" s="323">
        <f>N120</f>
        <v>45456</v>
      </c>
      <c r="Q120" s="335">
        <v>20493</v>
      </c>
      <c r="R120" s="335">
        <v>2014</v>
      </c>
      <c r="S120" s="237">
        <v>44725</v>
      </c>
      <c r="T120" s="283" t="s">
        <v>175</v>
      </c>
      <c r="U120" s="283" t="s">
        <v>722</v>
      </c>
      <c r="V120" s="421" t="s">
        <v>363</v>
      </c>
      <c r="W120" s="421" t="s">
        <v>73</v>
      </c>
      <c r="X120" s="253" t="s">
        <v>5933</v>
      </c>
      <c r="Y120" s="271">
        <f>N120</f>
        <v>45456</v>
      </c>
      <c r="Z120" s="322" t="s">
        <v>1550</v>
      </c>
      <c r="AA120" s="255">
        <v>3.8</v>
      </c>
      <c r="AB120" s="256"/>
      <c r="AC120" s="253">
        <v>85</v>
      </c>
      <c r="AD120" s="253"/>
      <c r="AE120" s="253">
        <v>105</v>
      </c>
      <c r="AF120" s="253"/>
      <c r="AG120" s="322">
        <v>24</v>
      </c>
      <c r="AH120" s="322">
        <v>39</v>
      </c>
      <c r="AI120" s="336">
        <v>53</v>
      </c>
      <c r="AJ120" s="336">
        <v>1</v>
      </c>
      <c r="AK120" s="237"/>
      <c r="AL120" s="322"/>
      <c r="AM120" s="322"/>
      <c r="AN120" s="342"/>
      <c r="AO120" s="408"/>
      <c r="AP120" s="283"/>
      <c r="AQ120" s="283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</row>
    <row r="121" spans="1:125" s="317" customFormat="1" ht="12.75" customHeight="1">
      <c r="A121" s="242">
        <v>120</v>
      </c>
      <c r="B121" s="242" t="s">
        <v>732</v>
      </c>
      <c r="C121" s="283" t="s">
        <v>6795</v>
      </c>
      <c r="D121" s="253" t="s">
        <v>1014</v>
      </c>
      <c r="E121" s="243" t="s">
        <v>4636</v>
      </c>
      <c r="F121" s="243" t="s">
        <v>3074</v>
      </c>
      <c r="G121" s="244" t="s">
        <v>7562</v>
      </c>
      <c r="H121" s="638" t="s">
        <v>3075</v>
      </c>
      <c r="I121" s="243" t="s">
        <v>2322</v>
      </c>
      <c r="J121" s="243" t="s">
        <v>3492</v>
      </c>
      <c r="K121" s="253" t="s">
        <v>7563</v>
      </c>
      <c r="L121" s="438" t="s">
        <v>1683</v>
      </c>
      <c r="M121" s="274">
        <v>44547</v>
      </c>
      <c r="N121" s="275">
        <v>45334</v>
      </c>
      <c r="O121" s="322" t="s">
        <v>722</v>
      </c>
      <c r="P121" s="323">
        <f>N121</f>
        <v>45334</v>
      </c>
      <c r="Q121" s="335">
        <v>21632</v>
      </c>
      <c r="R121" s="335">
        <v>2021</v>
      </c>
      <c r="S121" s="237">
        <v>44604</v>
      </c>
      <c r="T121" s="283" t="s">
        <v>299</v>
      </c>
      <c r="U121" s="283" t="s">
        <v>722</v>
      </c>
      <c r="V121" s="421" t="s">
        <v>7800</v>
      </c>
      <c r="W121" s="421" t="s">
        <v>7801</v>
      </c>
      <c r="X121" s="253" t="s">
        <v>5490</v>
      </c>
      <c r="Y121" s="271">
        <f>N121</f>
        <v>45334</v>
      </c>
      <c r="Z121" s="322" t="s">
        <v>31</v>
      </c>
      <c r="AA121" s="255">
        <v>5.6</v>
      </c>
      <c r="AB121" s="273" t="s">
        <v>2935</v>
      </c>
      <c r="AC121" s="253">
        <v>110</v>
      </c>
      <c r="AD121" s="253">
        <v>110</v>
      </c>
      <c r="AE121" s="253">
        <v>145</v>
      </c>
      <c r="AF121" s="253">
        <v>160</v>
      </c>
      <c r="AG121" s="322" t="s">
        <v>6768</v>
      </c>
      <c r="AH121" s="322" t="s">
        <v>6794</v>
      </c>
      <c r="AI121" s="336" t="s">
        <v>6770</v>
      </c>
      <c r="AJ121" s="336">
        <v>1</v>
      </c>
      <c r="AK121" s="251">
        <v>42686</v>
      </c>
      <c r="AL121" s="605">
        <v>2016</v>
      </c>
      <c r="AM121" s="605" t="s">
        <v>722</v>
      </c>
      <c r="AN121" s="342"/>
      <c r="AO121" s="408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</row>
    <row r="122" spans="1:125" s="317" customFormat="1" ht="12.75" customHeight="1">
      <c r="A122" s="242">
        <v>121</v>
      </c>
      <c r="B122" s="242" t="s">
        <v>732</v>
      </c>
      <c r="C122" s="242" t="s">
        <v>1843</v>
      </c>
      <c r="D122" s="253" t="s">
        <v>4629</v>
      </c>
      <c r="E122" s="243" t="s">
        <v>2044</v>
      </c>
      <c r="F122" s="243" t="s">
        <v>5495</v>
      </c>
      <c r="G122" s="244" t="s">
        <v>2046</v>
      </c>
      <c r="H122" s="638" t="s">
        <v>5496</v>
      </c>
      <c r="I122" s="253" t="s">
        <v>3660</v>
      </c>
      <c r="J122" s="253" t="s">
        <v>1681</v>
      </c>
      <c r="K122" s="243" t="s">
        <v>5497</v>
      </c>
      <c r="L122" s="245" t="s">
        <v>5498</v>
      </c>
      <c r="M122" s="247">
        <v>42080</v>
      </c>
      <c r="N122" s="123">
        <v>45332</v>
      </c>
      <c r="O122" s="249" t="s">
        <v>722</v>
      </c>
      <c r="P122" s="267">
        <f t="shared" si="27"/>
        <v>45332</v>
      </c>
      <c r="Q122" s="236">
        <v>20136</v>
      </c>
      <c r="R122" s="236">
        <v>2014</v>
      </c>
      <c r="S122" s="251">
        <v>44602</v>
      </c>
      <c r="T122" s="253" t="s">
        <v>24</v>
      </c>
      <c r="U122" s="253" t="s">
        <v>3544</v>
      </c>
      <c r="V122" s="421" t="s">
        <v>5880</v>
      </c>
      <c r="W122" s="421" t="s">
        <v>7679</v>
      </c>
      <c r="X122" s="253" t="s">
        <v>5499</v>
      </c>
      <c r="Y122" s="271">
        <f>N122</f>
        <v>45332</v>
      </c>
      <c r="Z122" s="322" t="s">
        <v>1550</v>
      </c>
      <c r="AA122" s="255">
        <v>5.2</v>
      </c>
      <c r="AB122" s="256">
        <v>25</v>
      </c>
      <c r="AC122" s="253">
        <v>75</v>
      </c>
      <c r="AD122" s="253">
        <v>100</v>
      </c>
      <c r="AE122" s="253">
        <v>95</v>
      </c>
      <c r="AF122" s="253">
        <v>127</v>
      </c>
      <c r="AG122" s="322">
        <v>23</v>
      </c>
      <c r="AH122" s="322">
        <v>38</v>
      </c>
      <c r="AI122" s="322">
        <v>50</v>
      </c>
      <c r="AJ122" s="322">
        <v>1</v>
      </c>
      <c r="AK122" s="237">
        <v>43881</v>
      </c>
      <c r="AL122" s="322">
        <v>2019</v>
      </c>
      <c r="AM122" s="322" t="s">
        <v>722</v>
      </c>
      <c r="AN122" s="253" t="s">
        <v>8188</v>
      </c>
      <c r="AO122" s="408"/>
      <c r="AP122" s="283"/>
      <c r="AQ122" s="283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</row>
    <row r="123" spans="1:125" ht="12.75" customHeight="1">
      <c r="A123" s="242">
        <v>122</v>
      </c>
      <c r="B123" s="242" t="s">
        <v>732</v>
      </c>
      <c r="C123" s="243" t="s">
        <v>758</v>
      </c>
      <c r="D123" s="243"/>
      <c r="E123" s="243" t="s">
        <v>637</v>
      </c>
      <c r="F123" s="243" t="s">
        <v>2436</v>
      </c>
      <c r="G123" s="132" t="s">
        <v>636</v>
      </c>
      <c r="H123" s="638"/>
      <c r="I123" s="121" t="s">
        <v>2356</v>
      </c>
      <c r="J123" s="243"/>
      <c r="K123" s="243" t="s">
        <v>2340</v>
      </c>
      <c r="L123" s="245" t="s">
        <v>1439</v>
      </c>
      <c r="M123" s="247">
        <v>41246</v>
      </c>
      <c r="N123" s="248">
        <v>46011</v>
      </c>
      <c r="O123" s="249" t="s">
        <v>722</v>
      </c>
      <c r="P123" s="269">
        <f t="shared" si="27"/>
        <v>46011</v>
      </c>
      <c r="Q123" s="250">
        <v>21644</v>
      </c>
      <c r="R123" s="250">
        <v>2012</v>
      </c>
      <c r="S123" s="251">
        <v>45280</v>
      </c>
      <c r="T123" s="252" t="s">
        <v>1278</v>
      </c>
      <c r="U123" s="253" t="s">
        <v>722</v>
      </c>
      <c r="V123" s="625" t="s">
        <v>1082</v>
      </c>
      <c r="W123" s="625" t="s">
        <v>6602</v>
      </c>
      <c r="X123" s="252" t="s">
        <v>1366</v>
      </c>
      <c r="Y123" s="284">
        <f>N123</f>
        <v>46011</v>
      </c>
      <c r="Z123" s="605" t="s">
        <v>1550</v>
      </c>
      <c r="AA123" s="656">
        <v>4.5</v>
      </c>
      <c r="AB123" s="273" t="s">
        <v>2357</v>
      </c>
      <c r="AC123" s="252">
        <v>95</v>
      </c>
      <c r="AD123" s="252">
        <v>95</v>
      </c>
      <c r="AE123" s="252">
        <v>125</v>
      </c>
      <c r="AF123" s="252">
        <v>125</v>
      </c>
      <c r="AG123" s="605">
        <v>22</v>
      </c>
      <c r="AH123" s="605">
        <v>38</v>
      </c>
      <c r="AI123" s="605">
        <v>50</v>
      </c>
      <c r="AJ123" s="605">
        <v>1</v>
      </c>
      <c r="AK123" s="251"/>
      <c r="AL123" s="605"/>
      <c r="AM123" s="605"/>
      <c r="AN123" s="252"/>
      <c r="AO123" s="407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5"/>
      <c r="CP123" s="315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</row>
    <row r="124" spans="1:125" ht="12.75" customHeight="1">
      <c r="A124" s="242">
        <v>123</v>
      </c>
      <c r="B124" s="242" t="s">
        <v>732</v>
      </c>
      <c r="C124" s="243" t="s">
        <v>583</v>
      </c>
      <c r="D124" s="243" t="s">
        <v>4196</v>
      </c>
      <c r="E124" s="121" t="s">
        <v>6205</v>
      </c>
      <c r="F124" s="243" t="s">
        <v>1621</v>
      </c>
      <c r="G124" s="244" t="s">
        <v>4198</v>
      </c>
      <c r="H124" s="638" t="s">
        <v>1622</v>
      </c>
      <c r="I124" s="243" t="s">
        <v>1911</v>
      </c>
      <c r="J124" s="245" t="s">
        <v>1623</v>
      </c>
      <c r="K124" s="243" t="s">
        <v>4194</v>
      </c>
      <c r="L124" s="245" t="s">
        <v>4195</v>
      </c>
      <c r="M124" s="247">
        <v>40099</v>
      </c>
      <c r="N124" s="248">
        <v>45402</v>
      </c>
      <c r="O124" s="249" t="s">
        <v>722</v>
      </c>
      <c r="P124" s="266">
        <f t="shared" ref="P124" si="28">N124</f>
        <v>45402</v>
      </c>
      <c r="Q124" s="250">
        <v>18315</v>
      </c>
      <c r="R124" s="250">
        <v>2009</v>
      </c>
      <c r="S124" s="251">
        <v>44671</v>
      </c>
      <c r="T124" s="252" t="s">
        <v>499</v>
      </c>
      <c r="U124" s="253" t="s">
        <v>189</v>
      </c>
      <c r="V124" s="625" t="s">
        <v>10135</v>
      </c>
      <c r="W124" s="421" t="s">
        <v>10134</v>
      </c>
      <c r="X124" s="252" t="s">
        <v>4197</v>
      </c>
      <c r="Y124" s="284">
        <f t="shared" ref="Y124" si="29">N124</f>
        <v>45402</v>
      </c>
      <c r="Z124" s="605" t="s">
        <v>1550</v>
      </c>
      <c r="AA124" s="656">
        <v>5.3</v>
      </c>
      <c r="AB124" s="273">
        <v>28.9</v>
      </c>
      <c r="AC124" s="252">
        <v>80</v>
      </c>
      <c r="AD124" s="252">
        <v>89</v>
      </c>
      <c r="AE124" s="252">
        <v>105</v>
      </c>
      <c r="AF124" s="252">
        <v>139</v>
      </c>
      <c r="AG124" s="605">
        <v>22</v>
      </c>
      <c r="AH124" s="605">
        <v>38</v>
      </c>
      <c r="AI124" s="605">
        <v>50</v>
      </c>
      <c r="AJ124" s="605">
        <v>1</v>
      </c>
      <c r="AK124" s="332">
        <v>41777</v>
      </c>
      <c r="AL124" s="613">
        <v>2008</v>
      </c>
      <c r="AM124" s="613" t="s">
        <v>722</v>
      </c>
      <c r="AN124" s="252" t="s">
        <v>10136</v>
      </c>
      <c r="AO124" s="407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5"/>
      <c r="CP124" s="315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</row>
    <row r="125" spans="1:125" s="317" customFormat="1" ht="12.75" customHeight="1">
      <c r="A125" s="242">
        <v>124</v>
      </c>
      <c r="B125" s="253" t="s">
        <v>731</v>
      </c>
      <c r="C125" s="253" t="s">
        <v>6662</v>
      </c>
      <c r="D125" s="253"/>
      <c r="E125" s="253" t="s">
        <v>3616</v>
      </c>
      <c r="F125" s="253"/>
      <c r="G125" s="264" t="s">
        <v>6663</v>
      </c>
      <c r="H125" s="639"/>
      <c r="I125" s="253" t="s">
        <v>102</v>
      </c>
      <c r="J125" s="253"/>
      <c r="K125" s="253" t="s">
        <v>1504</v>
      </c>
      <c r="L125" s="438" t="s">
        <v>1505</v>
      </c>
      <c r="M125" s="274">
        <v>44257</v>
      </c>
      <c r="N125" s="275">
        <v>45666</v>
      </c>
      <c r="O125" s="249" t="s">
        <v>722</v>
      </c>
      <c r="P125" s="267">
        <f>N125</f>
        <v>45666</v>
      </c>
      <c r="Q125" s="236">
        <v>21082</v>
      </c>
      <c r="R125" s="236">
        <v>2009</v>
      </c>
      <c r="S125" s="237">
        <v>44935</v>
      </c>
      <c r="T125" s="253" t="s">
        <v>175</v>
      </c>
      <c r="U125" s="253" t="s">
        <v>722</v>
      </c>
      <c r="V125" s="421" t="s">
        <v>656</v>
      </c>
      <c r="W125" s="421" t="s">
        <v>1615</v>
      </c>
      <c r="X125" s="253" t="s">
        <v>4810</v>
      </c>
      <c r="Y125" s="271">
        <f t="shared" ref="Y125:Y130" si="30">N125</f>
        <v>45666</v>
      </c>
      <c r="Z125" s="322" t="s">
        <v>1028</v>
      </c>
      <c r="AA125" s="255">
        <v>5.3</v>
      </c>
      <c r="AB125" s="256"/>
      <c r="AC125" s="253">
        <v>105</v>
      </c>
      <c r="AD125" s="253"/>
      <c r="AE125" s="253">
        <v>125</v>
      </c>
      <c r="AF125" s="253"/>
      <c r="AG125" s="322">
        <v>24</v>
      </c>
      <c r="AH125" s="322">
        <v>38</v>
      </c>
      <c r="AI125" s="322">
        <v>57</v>
      </c>
      <c r="AJ125" s="322">
        <v>1</v>
      </c>
      <c r="AK125" s="253"/>
      <c r="AL125" s="322"/>
      <c r="AM125" s="322"/>
      <c r="AN125" s="253"/>
      <c r="AO125" s="408"/>
      <c r="AP125" s="283"/>
      <c r="AQ125" s="283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</row>
    <row r="126" spans="1:125" s="317" customFormat="1" ht="12.75" customHeight="1">
      <c r="A126" s="242">
        <v>125</v>
      </c>
      <c r="B126" s="242" t="s">
        <v>731</v>
      </c>
      <c r="C126" s="242" t="s">
        <v>3445</v>
      </c>
      <c r="D126" s="243"/>
      <c r="E126" s="243" t="s">
        <v>3446</v>
      </c>
      <c r="F126" s="243"/>
      <c r="G126" s="244" t="s">
        <v>3447</v>
      </c>
      <c r="H126" s="638"/>
      <c r="I126" s="243" t="s">
        <v>317</v>
      </c>
      <c r="J126" s="243"/>
      <c r="K126" s="243" t="s">
        <v>7053</v>
      </c>
      <c r="L126" s="245" t="s">
        <v>5958</v>
      </c>
      <c r="M126" s="247">
        <v>42744</v>
      </c>
      <c r="N126" s="123">
        <v>44733</v>
      </c>
      <c r="O126" s="249" t="s">
        <v>722</v>
      </c>
      <c r="P126" s="267">
        <f t="shared" ref="P126:P135" si="31">N126</f>
        <v>44733</v>
      </c>
      <c r="Q126" s="236">
        <v>21343</v>
      </c>
      <c r="R126" s="236">
        <v>2012</v>
      </c>
      <c r="S126" s="251">
        <v>44368</v>
      </c>
      <c r="T126" s="253" t="s">
        <v>3715</v>
      </c>
      <c r="U126" s="253" t="s">
        <v>722</v>
      </c>
      <c r="V126" s="421" t="s">
        <v>956</v>
      </c>
      <c r="W126" s="421" t="s">
        <v>7051</v>
      </c>
      <c r="X126" s="253" t="s">
        <v>7052</v>
      </c>
      <c r="Y126" s="271">
        <f t="shared" si="30"/>
        <v>44733</v>
      </c>
      <c r="Z126" s="322" t="s">
        <v>1550</v>
      </c>
      <c r="AA126" s="255">
        <v>3.9</v>
      </c>
      <c r="AB126" s="256"/>
      <c r="AC126" s="253">
        <v>75</v>
      </c>
      <c r="AD126" s="253"/>
      <c r="AE126" s="253">
        <v>95</v>
      </c>
      <c r="AF126" s="253"/>
      <c r="AG126" s="322">
        <v>23</v>
      </c>
      <c r="AH126" s="322">
        <v>38</v>
      </c>
      <c r="AI126" s="322">
        <v>49</v>
      </c>
      <c r="AJ126" s="605">
        <v>1</v>
      </c>
      <c r="AK126" s="253"/>
      <c r="AL126" s="322"/>
      <c r="AM126" s="322"/>
      <c r="AN126" s="253"/>
      <c r="AO126" s="408"/>
      <c r="AP126" s="283"/>
      <c r="AQ126" s="283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</row>
    <row r="127" spans="1:125" s="317" customFormat="1" ht="12.75" customHeight="1">
      <c r="A127" s="242">
        <v>126</v>
      </c>
      <c r="B127" s="242" t="s">
        <v>731</v>
      </c>
      <c r="C127" s="253" t="s">
        <v>193</v>
      </c>
      <c r="D127" s="243"/>
      <c r="E127" s="243" t="s">
        <v>194</v>
      </c>
      <c r="F127" s="243"/>
      <c r="G127" s="244" t="s">
        <v>195</v>
      </c>
      <c r="H127" s="638"/>
      <c r="I127" s="243" t="s">
        <v>452</v>
      </c>
      <c r="J127" s="243"/>
      <c r="K127" s="243" t="s">
        <v>5687</v>
      </c>
      <c r="L127" s="245" t="s">
        <v>196</v>
      </c>
      <c r="M127" s="247">
        <v>41502</v>
      </c>
      <c r="N127" s="123">
        <v>45381</v>
      </c>
      <c r="O127" s="249" t="s">
        <v>722</v>
      </c>
      <c r="P127" s="267">
        <v>44650</v>
      </c>
      <c r="Q127" s="236">
        <v>22270</v>
      </c>
      <c r="R127" s="236">
        <v>2009</v>
      </c>
      <c r="S127" s="251">
        <v>44650</v>
      </c>
      <c r="T127" s="253" t="s">
        <v>24</v>
      </c>
      <c r="U127" s="253" t="s">
        <v>722</v>
      </c>
      <c r="V127" s="421" t="s">
        <v>7956</v>
      </c>
      <c r="W127" s="421" t="s">
        <v>7957</v>
      </c>
      <c r="X127" s="253" t="s">
        <v>197</v>
      </c>
      <c r="Y127" s="271">
        <f t="shared" si="30"/>
        <v>45381</v>
      </c>
      <c r="Z127" s="322" t="s">
        <v>1423</v>
      </c>
      <c r="AA127" s="255">
        <v>6</v>
      </c>
      <c r="AB127" s="256"/>
      <c r="AC127" s="253">
        <v>90</v>
      </c>
      <c r="AD127" s="253"/>
      <c r="AE127" s="253">
        <v>115</v>
      </c>
      <c r="AF127" s="253"/>
      <c r="AG127" s="322">
        <v>25</v>
      </c>
      <c r="AH127" s="322">
        <v>40</v>
      </c>
      <c r="AI127" s="322">
        <v>54</v>
      </c>
      <c r="AJ127" s="322">
        <v>1</v>
      </c>
      <c r="AK127" s="253"/>
      <c r="AL127" s="322"/>
      <c r="AM127" s="322"/>
      <c r="AN127" s="283"/>
      <c r="AO127" s="408"/>
      <c r="AP127" s="283"/>
      <c r="AQ127" s="283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</row>
    <row r="128" spans="1:125" s="283" customFormat="1" ht="12.75" customHeight="1">
      <c r="A128" s="242">
        <v>127</v>
      </c>
      <c r="B128" s="283" t="s">
        <v>731</v>
      </c>
      <c r="C128" s="242" t="s">
        <v>7267</v>
      </c>
      <c r="D128" s="243"/>
      <c r="E128" s="283" t="s">
        <v>3735</v>
      </c>
      <c r="F128" s="242"/>
      <c r="G128" s="503" t="s">
        <v>7270</v>
      </c>
      <c r="H128" s="642"/>
      <c r="I128" s="243" t="s">
        <v>2322</v>
      </c>
      <c r="K128" s="283" t="s">
        <v>7268</v>
      </c>
      <c r="L128" s="245" t="s">
        <v>5013</v>
      </c>
      <c r="M128" s="325">
        <v>44425</v>
      </c>
      <c r="N128" s="326">
        <v>44777</v>
      </c>
      <c r="O128" s="276" t="s">
        <v>722</v>
      </c>
      <c r="P128" s="267">
        <f t="shared" ref="P128:P133" si="32">N128</f>
        <v>44777</v>
      </c>
      <c r="Q128" s="236">
        <v>21468</v>
      </c>
      <c r="R128" s="236">
        <v>2008</v>
      </c>
      <c r="S128" s="237">
        <v>44412</v>
      </c>
      <c r="T128" s="253" t="s">
        <v>3715</v>
      </c>
      <c r="U128" s="253" t="s">
        <v>1279</v>
      </c>
      <c r="V128" s="421" t="s">
        <v>363</v>
      </c>
      <c r="W128" s="421" t="s">
        <v>1012</v>
      </c>
      <c r="X128" s="253" t="s">
        <v>7269</v>
      </c>
      <c r="Y128" s="271">
        <f t="shared" si="30"/>
        <v>44777</v>
      </c>
      <c r="Z128" s="322" t="s">
        <v>4157</v>
      </c>
      <c r="AA128" s="255">
        <v>6</v>
      </c>
      <c r="AB128" s="256"/>
      <c r="AC128" s="253">
        <v>73</v>
      </c>
      <c r="AD128" s="253"/>
      <c r="AE128" s="253">
        <v>93</v>
      </c>
      <c r="AF128" s="253"/>
      <c r="AG128" s="322">
        <v>24</v>
      </c>
      <c r="AH128" s="322">
        <v>37</v>
      </c>
      <c r="AI128" s="322">
        <v>52</v>
      </c>
      <c r="AJ128" s="322">
        <v>1</v>
      </c>
      <c r="AK128" s="253"/>
      <c r="AL128" s="322"/>
      <c r="AM128" s="322"/>
      <c r="AN128" s="253"/>
      <c r="AO128" s="408"/>
      <c r="CO128" s="327"/>
    </row>
    <row r="129" spans="1:125" s="317" customFormat="1" ht="12.75" customHeight="1">
      <c r="A129" s="242">
        <v>128</v>
      </c>
      <c r="B129" s="242" t="s">
        <v>731</v>
      </c>
      <c r="C129" s="242" t="s">
        <v>7536</v>
      </c>
      <c r="D129" s="243"/>
      <c r="E129" s="121" t="s">
        <v>3618</v>
      </c>
      <c r="F129" s="243"/>
      <c r="G129" s="244" t="s">
        <v>7537</v>
      </c>
      <c r="H129" s="638"/>
      <c r="I129" s="243" t="s">
        <v>2322</v>
      </c>
      <c r="J129" s="243"/>
      <c r="K129" s="243" t="s">
        <v>5286</v>
      </c>
      <c r="L129" s="245" t="s">
        <v>5287</v>
      </c>
      <c r="M129" s="247">
        <v>44519</v>
      </c>
      <c r="N129" s="123">
        <v>45999</v>
      </c>
      <c r="O129" s="249" t="s">
        <v>722</v>
      </c>
      <c r="P129" s="267">
        <f t="shared" si="32"/>
        <v>45999</v>
      </c>
      <c r="Q129" s="236">
        <v>21613</v>
      </c>
      <c r="R129" s="236">
        <v>2019</v>
      </c>
      <c r="S129" s="237">
        <v>45268</v>
      </c>
      <c r="T129" s="253" t="s">
        <v>3715</v>
      </c>
      <c r="U129" s="253" t="s">
        <v>722</v>
      </c>
      <c r="V129" s="421" t="s">
        <v>453</v>
      </c>
      <c r="W129" s="421" t="s">
        <v>10396</v>
      </c>
      <c r="X129" s="253" t="s">
        <v>7538</v>
      </c>
      <c r="Y129" s="271">
        <f t="shared" si="30"/>
        <v>45999</v>
      </c>
      <c r="Z129" s="322" t="s">
        <v>1550</v>
      </c>
      <c r="AA129" s="255">
        <v>4.75</v>
      </c>
      <c r="AB129" s="256"/>
      <c r="AC129" s="253">
        <v>93</v>
      </c>
      <c r="AD129" s="253"/>
      <c r="AE129" s="253">
        <v>115</v>
      </c>
      <c r="AF129" s="253"/>
      <c r="AG129" s="322" t="s">
        <v>6493</v>
      </c>
      <c r="AH129" s="322" t="s">
        <v>6494</v>
      </c>
      <c r="AI129" s="322" t="s">
        <v>6950</v>
      </c>
      <c r="AJ129" s="322">
        <v>1</v>
      </c>
      <c r="AK129" s="253"/>
      <c r="AL129" s="322"/>
      <c r="AM129" s="322"/>
      <c r="AN129" s="253"/>
      <c r="AO129" s="408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</row>
    <row r="130" spans="1:125" s="378" customFormat="1" ht="12.75" customHeight="1">
      <c r="A130" s="362">
        <v>129</v>
      </c>
      <c r="B130" s="363" t="s">
        <v>731</v>
      </c>
      <c r="C130" s="363" t="s">
        <v>9742</v>
      </c>
      <c r="D130" s="363"/>
      <c r="E130" s="363" t="s">
        <v>5042</v>
      </c>
      <c r="F130" s="363"/>
      <c r="G130" s="365" t="s">
        <v>9745</v>
      </c>
      <c r="H130" s="640"/>
      <c r="I130" s="363" t="s">
        <v>317</v>
      </c>
      <c r="J130" s="363"/>
      <c r="K130" s="363" t="s">
        <v>9743</v>
      </c>
      <c r="L130" s="366" t="s">
        <v>1157</v>
      </c>
      <c r="M130" s="368">
        <v>45110</v>
      </c>
      <c r="N130" s="624">
        <v>45841</v>
      </c>
      <c r="O130" s="370" t="s">
        <v>722</v>
      </c>
      <c r="P130" s="371">
        <f t="shared" si="32"/>
        <v>45841</v>
      </c>
      <c r="Q130" s="372">
        <v>23370</v>
      </c>
      <c r="R130" s="372">
        <v>2023</v>
      </c>
      <c r="S130" s="388">
        <v>45110</v>
      </c>
      <c r="T130" s="374" t="s">
        <v>9744</v>
      </c>
      <c r="U130" s="374" t="s">
        <v>1279</v>
      </c>
      <c r="V130" s="626" t="s">
        <v>363</v>
      </c>
      <c r="W130" s="626" t="s">
        <v>363</v>
      </c>
      <c r="X130" s="363" t="s">
        <v>1158</v>
      </c>
      <c r="Y130" s="375">
        <f t="shared" si="30"/>
        <v>45841</v>
      </c>
      <c r="Z130" s="370" t="s">
        <v>1028</v>
      </c>
      <c r="AA130" s="657">
        <v>5.27</v>
      </c>
      <c r="AB130" s="376"/>
      <c r="AC130" s="363">
        <v>100</v>
      </c>
      <c r="AD130" s="363"/>
      <c r="AE130" s="363">
        <v>115</v>
      </c>
      <c r="AF130" s="363"/>
      <c r="AG130" s="370">
        <v>22</v>
      </c>
      <c r="AH130" s="370">
        <v>39</v>
      </c>
      <c r="AI130" s="501">
        <v>60</v>
      </c>
      <c r="AJ130" s="501">
        <v>1</v>
      </c>
      <c r="AK130" s="374"/>
      <c r="AL130" s="501"/>
      <c r="AM130" s="501"/>
      <c r="AN130" s="363"/>
      <c r="AO130" s="414"/>
      <c r="AP130" s="374"/>
      <c r="AQ130" s="374"/>
      <c r="AR130" s="374"/>
      <c r="AS130" s="374"/>
      <c r="AT130" s="374"/>
      <c r="AU130" s="374"/>
      <c r="AV130" s="374"/>
      <c r="AW130" s="374"/>
      <c r="AX130" s="374"/>
      <c r="AY130" s="374"/>
      <c r="AZ130" s="374"/>
      <c r="BA130" s="374"/>
      <c r="BB130" s="374"/>
      <c r="BC130" s="374"/>
      <c r="BD130" s="374"/>
      <c r="BE130" s="374"/>
      <c r="BF130" s="374"/>
      <c r="BG130" s="374"/>
      <c r="BH130" s="374"/>
      <c r="BI130" s="374"/>
      <c r="BJ130" s="374"/>
      <c r="BK130" s="374"/>
      <c r="BL130" s="374"/>
      <c r="BM130" s="374"/>
      <c r="BN130" s="374"/>
      <c r="BO130" s="374"/>
      <c r="BP130" s="374"/>
      <c r="BQ130" s="374"/>
      <c r="BR130" s="374"/>
      <c r="BS130" s="374"/>
      <c r="BT130" s="374"/>
      <c r="BU130" s="374"/>
      <c r="BV130" s="374"/>
      <c r="BW130" s="374"/>
      <c r="BX130" s="374"/>
      <c r="BY130" s="374"/>
      <c r="BZ130" s="374"/>
      <c r="CA130" s="374"/>
      <c r="CB130" s="374"/>
      <c r="CC130" s="374"/>
      <c r="CD130" s="374"/>
      <c r="CE130" s="374"/>
      <c r="CF130" s="374"/>
      <c r="CG130" s="374"/>
      <c r="CH130" s="374"/>
      <c r="CI130" s="374"/>
      <c r="CJ130" s="374"/>
      <c r="CK130" s="374"/>
      <c r="CL130" s="374"/>
      <c r="CM130" s="374"/>
      <c r="CN130" s="374"/>
    </row>
    <row r="131" spans="1:125" s="374" customFormat="1" ht="12.75" customHeight="1">
      <c r="A131" s="362">
        <v>130</v>
      </c>
      <c r="B131" s="363" t="s">
        <v>731</v>
      </c>
      <c r="C131" s="363" t="s">
        <v>2321</v>
      </c>
      <c r="D131" s="363"/>
      <c r="E131" s="363" t="s">
        <v>4654</v>
      </c>
      <c r="F131" s="363"/>
      <c r="G131" s="370" t="s">
        <v>6541</v>
      </c>
      <c r="H131" s="640"/>
      <c r="I131" s="363" t="s">
        <v>1911</v>
      </c>
      <c r="J131" s="363"/>
      <c r="K131" s="363" t="s">
        <v>6542</v>
      </c>
      <c r="L131" s="366" t="s">
        <v>4744</v>
      </c>
      <c r="M131" s="368">
        <v>44182</v>
      </c>
      <c r="N131" s="624">
        <v>45935</v>
      </c>
      <c r="O131" s="370" t="s">
        <v>722</v>
      </c>
      <c r="P131" s="368">
        <f t="shared" si="32"/>
        <v>45935</v>
      </c>
      <c r="Q131" s="363">
        <v>20765</v>
      </c>
      <c r="R131" s="363">
        <v>2020</v>
      </c>
      <c r="S131" s="373">
        <v>45204</v>
      </c>
      <c r="T131" s="363" t="s">
        <v>1278</v>
      </c>
      <c r="U131" s="363" t="s">
        <v>722</v>
      </c>
      <c r="V131" s="931">
        <v>0</v>
      </c>
      <c r="W131" s="931">
        <v>0.15</v>
      </c>
      <c r="X131" s="363" t="s">
        <v>6543</v>
      </c>
      <c r="Y131" s="373">
        <v>45935</v>
      </c>
      <c r="Z131" s="370" t="s">
        <v>1550</v>
      </c>
      <c r="AA131" s="657">
        <v>5.8</v>
      </c>
      <c r="AB131" s="363"/>
      <c r="AC131" s="363">
        <v>75</v>
      </c>
      <c r="AD131" s="363"/>
      <c r="AE131" s="363">
        <v>100</v>
      </c>
      <c r="AF131" s="363"/>
      <c r="AG131" s="370">
        <v>22</v>
      </c>
      <c r="AH131" s="370">
        <v>36</v>
      </c>
      <c r="AI131" s="370">
        <v>54</v>
      </c>
      <c r="AJ131" s="370">
        <v>1</v>
      </c>
      <c r="AK131" s="363"/>
      <c r="AL131" s="370"/>
      <c r="AM131" s="370"/>
      <c r="AN131" s="363"/>
      <c r="AO131" s="414"/>
      <c r="CO131" s="678"/>
    </row>
    <row r="132" spans="1:125" s="317" customFormat="1" ht="12.75" customHeight="1">
      <c r="A132" s="242">
        <v>131</v>
      </c>
      <c r="B132" s="242" t="s">
        <v>731</v>
      </c>
      <c r="C132" s="243" t="s">
        <v>4458</v>
      </c>
      <c r="D132" s="122"/>
      <c r="E132" s="243" t="s">
        <v>5475</v>
      </c>
      <c r="F132" s="243"/>
      <c r="G132" s="244" t="s">
        <v>5763</v>
      </c>
      <c r="H132" s="638"/>
      <c r="I132" s="243" t="s">
        <v>1911</v>
      </c>
      <c r="J132" s="243"/>
      <c r="K132" s="243" t="s">
        <v>5738</v>
      </c>
      <c r="L132" s="245" t="s">
        <v>5739</v>
      </c>
      <c r="M132" s="247">
        <v>43964</v>
      </c>
      <c r="N132" s="123">
        <v>45460</v>
      </c>
      <c r="O132" s="249" t="s">
        <v>722</v>
      </c>
      <c r="P132" s="267">
        <f t="shared" si="32"/>
        <v>45460</v>
      </c>
      <c r="Q132" s="236">
        <v>20392</v>
      </c>
      <c r="R132" s="236">
        <v>2020</v>
      </c>
      <c r="S132" s="237">
        <v>44729</v>
      </c>
      <c r="T132" s="253" t="s">
        <v>175</v>
      </c>
      <c r="U132" s="253" t="s">
        <v>722</v>
      </c>
      <c r="V132" s="421" t="s">
        <v>1291</v>
      </c>
      <c r="W132" s="421" t="s">
        <v>8305</v>
      </c>
      <c r="X132" s="253" t="s">
        <v>5740</v>
      </c>
      <c r="Y132" s="271">
        <f>N132</f>
        <v>45460</v>
      </c>
      <c r="Z132" s="322" t="s">
        <v>1028</v>
      </c>
      <c r="AA132" s="255">
        <v>5.7</v>
      </c>
      <c r="AB132" s="256"/>
      <c r="AC132" s="253">
        <v>95</v>
      </c>
      <c r="AD132" s="253"/>
      <c r="AE132" s="253">
        <v>118</v>
      </c>
      <c r="AF132" s="253"/>
      <c r="AG132" s="322">
        <v>25</v>
      </c>
      <c r="AH132" s="322">
        <v>40</v>
      </c>
      <c r="AI132" s="322">
        <v>60</v>
      </c>
      <c r="AJ132" s="322">
        <v>1</v>
      </c>
      <c r="AK132" s="253"/>
      <c r="AL132" s="322"/>
      <c r="AM132" s="322"/>
      <c r="AN132" s="253"/>
      <c r="AO132" s="408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</row>
    <row r="133" spans="1:125" s="378" customFormat="1" ht="12.75" customHeight="1">
      <c r="A133" s="362">
        <v>132</v>
      </c>
      <c r="B133" s="362" t="s">
        <v>731</v>
      </c>
      <c r="C133" s="362" t="s">
        <v>8176</v>
      </c>
      <c r="D133" s="364"/>
      <c r="E133" s="364" t="s">
        <v>4394</v>
      </c>
      <c r="F133" s="364"/>
      <c r="G133" s="404" t="s">
        <v>8510</v>
      </c>
      <c r="H133" s="641"/>
      <c r="I133" s="364" t="s">
        <v>317</v>
      </c>
      <c r="J133" s="363"/>
      <c r="K133" s="364" t="s">
        <v>4690</v>
      </c>
      <c r="L133" s="382" t="s">
        <v>848</v>
      </c>
      <c r="M133" s="383">
        <v>44788</v>
      </c>
      <c r="N133" s="384">
        <v>45910</v>
      </c>
      <c r="O133" s="385" t="s">
        <v>722</v>
      </c>
      <c r="P133" s="386">
        <f t="shared" si="32"/>
        <v>45910</v>
      </c>
      <c r="Q133" s="387">
        <v>22545</v>
      </c>
      <c r="R133" s="387">
        <v>2022</v>
      </c>
      <c r="S133" s="373">
        <v>45179</v>
      </c>
      <c r="T133" s="363" t="s">
        <v>6620</v>
      </c>
      <c r="U133" s="363" t="s">
        <v>722</v>
      </c>
      <c r="V133" s="626" t="s">
        <v>2420</v>
      </c>
      <c r="W133" s="626" t="s">
        <v>10168</v>
      </c>
      <c r="X133" s="363" t="s">
        <v>4692</v>
      </c>
      <c r="Y133" s="375">
        <f>N133</f>
        <v>45910</v>
      </c>
      <c r="Z133" s="370" t="s">
        <v>1144</v>
      </c>
      <c r="AA133" s="657">
        <v>5.22</v>
      </c>
      <c r="AB133" s="376"/>
      <c r="AC133" s="363">
        <v>95</v>
      </c>
      <c r="AD133" s="363"/>
      <c r="AE133" s="363">
        <v>110</v>
      </c>
      <c r="AF133" s="363"/>
      <c r="AG133" s="370" t="s">
        <v>724</v>
      </c>
      <c r="AH133" s="370" t="s">
        <v>724</v>
      </c>
      <c r="AI133" s="370" t="s">
        <v>724</v>
      </c>
      <c r="AJ133" s="370">
        <v>1</v>
      </c>
      <c r="AK133" s="373"/>
      <c r="AL133" s="370"/>
      <c r="AM133" s="370"/>
      <c r="AN133" s="363"/>
      <c r="AO133" s="414"/>
      <c r="AP133" s="374"/>
      <c r="AQ133" s="374"/>
      <c r="AR133" s="374"/>
      <c r="AS133" s="374"/>
      <c r="AT133" s="374"/>
      <c r="AU133" s="374"/>
      <c r="AV133" s="374"/>
      <c r="AW133" s="374"/>
      <c r="AX133" s="374"/>
      <c r="AY133" s="374"/>
      <c r="AZ133" s="374"/>
      <c r="BA133" s="374"/>
      <c r="BB133" s="374"/>
      <c r="BC133" s="374"/>
      <c r="BD133" s="374"/>
      <c r="BE133" s="374"/>
      <c r="BF133" s="374"/>
      <c r="BG133" s="374"/>
      <c r="BH133" s="374"/>
      <c r="BI133" s="374"/>
      <c r="BJ133" s="374"/>
      <c r="BK133" s="374"/>
      <c r="BL133" s="374"/>
      <c r="BM133" s="374"/>
      <c r="BN133" s="374"/>
      <c r="BO133" s="374"/>
      <c r="BP133" s="374"/>
      <c r="BQ133" s="374"/>
      <c r="BR133" s="374"/>
      <c r="BS133" s="374"/>
      <c r="BT133" s="374"/>
      <c r="BU133" s="374"/>
      <c r="BV133" s="374"/>
      <c r="BW133" s="374"/>
      <c r="BX133" s="374"/>
      <c r="BY133" s="374"/>
      <c r="BZ133" s="374"/>
      <c r="CA133" s="374"/>
      <c r="CB133" s="374"/>
      <c r="CC133" s="374"/>
      <c r="CD133" s="374"/>
      <c r="CE133" s="374"/>
      <c r="CF133" s="374"/>
      <c r="CG133" s="374"/>
      <c r="CH133" s="374"/>
      <c r="CI133" s="374"/>
      <c r="CJ133" s="374"/>
      <c r="CK133" s="374"/>
      <c r="CL133" s="374"/>
      <c r="CM133" s="374"/>
      <c r="CN133" s="374"/>
    </row>
    <row r="134" spans="1:125" s="317" customFormat="1" ht="12.75" customHeight="1">
      <c r="A134" s="242">
        <v>133</v>
      </c>
      <c r="B134" s="242" t="s">
        <v>731</v>
      </c>
      <c r="C134" s="253" t="s">
        <v>3016</v>
      </c>
      <c r="D134" s="243"/>
      <c r="E134" s="121" t="s">
        <v>3017</v>
      </c>
      <c r="F134" s="243"/>
      <c r="G134" s="244" t="s">
        <v>3018</v>
      </c>
      <c r="H134" s="638"/>
      <c r="I134" s="243" t="s">
        <v>102</v>
      </c>
      <c r="J134" s="243"/>
      <c r="K134" s="253" t="s">
        <v>2158</v>
      </c>
      <c r="L134" s="438" t="s">
        <v>2159</v>
      </c>
      <c r="M134" s="274">
        <v>42656</v>
      </c>
      <c r="N134" s="288">
        <v>45361</v>
      </c>
      <c r="O134" s="249" t="s">
        <v>722</v>
      </c>
      <c r="P134" s="266">
        <f t="shared" si="31"/>
        <v>45361</v>
      </c>
      <c r="Q134" s="250">
        <v>20695</v>
      </c>
      <c r="R134" s="250">
        <v>2016</v>
      </c>
      <c r="S134" s="251">
        <v>44630</v>
      </c>
      <c r="T134" s="252" t="s">
        <v>1498</v>
      </c>
      <c r="U134" s="253" t="s">
        <v>722</v>
      </c>
      <c r="V134" s="625" t="s">
        <v>1115</v>
      </c>
      <c r="W134" s="625" t="s">
        <v>3416</v>
      </c>
      <c r="X134" s="252" t="s">
        <v>5015</v>
      </c>
      <c r="Y134" s="284">
        <f>N134</f>
        <v>45361</v>
      </c>
      <c r="Z134" s="605" t="s">
        <v>1144</v>
      </c>
      <c r="AA134" s="656">
        <v>5.6</v>
      </c>
      <c r="AB134" s="273"/>
      <c r="AC134" s="252">
        <v>105</v>
      </c>
      <c r="AD134" s="252"/>
      <c r="AE134" s="252">
        <v>125</v>
      </c>
      <c r="AF134" s="252"/>
      <c r="AG134" s="605">
        <v>26</v>
      </c>
      <c r="AH134" s="605">
        <v>41</v>
      </c>
      <c r="AI134" s="605">
        <v>62</v>
      </c>
      <c r="AJ134" s="605">
        <v>1</v>
      </c>
      <c r="AK134" s="253"/>
      <c r="AL134" s="322"/>
      <c r="AM134" s="322"/>
      <c r="AN134" s="253"/>
      <c r="AO134" s="408"/>
      <c r="AP134" s="283"/>
      <c r="AQ134" s="283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</row>
    <row r="135" spans="1:125" s="317" customFormat="1" ht="12.75" customHeight="1">
      <c r="A135" s="242">
        <v>134</v>
      </c>
      <c r="B135" s="253" t="s">
        <v>731</v>
      </c>
      <c r="C135" s="253" t="s">
        <v>1757</v>
      </c>
      <c r="D135" s="253"/>
      <c r="E135" s="253" t="s">
        <v>3464</v>
      </c>
      <c r="F135" s="253"/>
      <c r="G135" s="264" t="s">
        <v>3465</v>
      </c>
      <c r="H135" s="639"/>
      <c r="I135" s="121" t="s">
        <v>2356</v>
      </c>
      <c r="J135" s="253"/>
      <c r="K135" s="253" t="s">
        <v>5706</v>
      </c>
      <c r="L135" s="438" t="s">
        <v>1771</v>
      </c>
      <c r="M135" s="274">
        <v>42765</v>
      </c>
      <c r="N135" s="288">
        <v>45390</v>
      </c>
      <c r="O135" s="249" t="s">
        <v>722</v>
      </c>
      <c r="P135" s="266">
        <f t="shared" si="31"/>
        <v>45390</v>
      </c>
      <c r="Q135" s="250">
        <v>22282</v>
      </c>
      <c r="R135" s="250">
        <v>2017</v>
      </c>
      <c r="S135" s="251">
        <v>44659</v>
      </c>
      <c r="T135" s="253" t="s">
        <v>3715</v>
      </c>
      <c r="U135" s="252" t="s">
        <v>722</v>
      </c>
      <c r="V135" s="625" t="s">
        <v>1763</v>
      </c>
      <c r="W135" s="625" t="s">
        <v>2455</v>
      </c>
      <c r="X135" s="252" t="s">
        <v>1770</v>
      </c>
      <c r="Y135" s="284">
        <f>N135</f>
        <v>45390</v>
      </c>
      <c r="Z135" s="605" t="s">
        <v>1550</v>
      </c>
      <c r="AA135" s="656">
        <v>6</v>
      </c>
      <c r="AB135" s="273"/>
      <c r="AC135" s="252">
        <v>80</v>
      </c>
      <c r="AD135" s="252"/>
      <c r="AE135" s="252">
        <v>105</v>
      </c>
      <c r="AF135" s="252"/>
      <c r="AG135" s="605">
        <v>22</v>
      </c>
      <c r="AH135" s="605">
        <v>37</v>
      </c>
      <c r="AI135" s="605">
        <v>57</v>
      </c>
      <c r="AJ135" s="605">
        <v>1</v>
      </c>
      <c r="AK135" s="253"/>
      <c r="AL135" s="322"/>
      <c r="AM135" s="322"/>
      <c r="AN135" s="253"/>
      <c r="AO135" s="408"/>
      <c r="AP135" s="283"/>
      <c r="AQ135" s="283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</row>
    <row r="136" spans="1:125" s="283" customFormat="1" ht="12.75" customHeight="1">
      <c r="A136" s="242">
        <v>135</v>
      </c>
      <c r="B136" s="253" t="s">
        <v>731</v>
      </c>
      <c r="C136" s="253" t="s">
        <v>2509</v>
      </c>
      <c r="D136" s="253"/>
      <c r="E136" s="253" t="s">
        <v>908</v>
      </c>
      <c r="F136" s="253"/>
      <c r="G136" s="264" t="s">
        <v>5957</v>
      </c>
      <c r="H136" s="639"/>
      <c r="I136" s="253" t="s">
        <v>1106</v>
      </c>
      <c r="J136" s="253"/>
      <c r="K136" s="253" t="s">
        <v>10335</v>
      </c>
      <c r="L136" s="438" t="s">
        <v>7582</v>
      </c>
      <c r="M136" s="274">
        <v>44014</v>
      </c>
      <c r="N136" s="275">
        <v>45972</v>
      </c>
      <c r="O136" s="249" t="s">
        <v>722</v>
      </c>
      <c r="P136" s="267">
        <f>N136</f>
        <v>45972</v>
      </c>
      <c r="Q136" s="236">
        <v>21656</v>
      </c>
      <c r="R136" s="236">
        <v>2019</v>
      </c>
      <c r="S136" s="237">
        <v>45241</v>
      </c>
      <c r="T136" s="253" t="s">
        <v>4069</v>
      </c>
      <c r="U136" s="253" t="s">
        <v>722</v>
      </c>
      <c r="V136" s="421" t="s">
        <v>1082</v>
      </c>
      <c r="W136" s="421" t="s">
        <v>955</v>
      </c>
      <c r="X136" s="253" t="s">
        <v>10336</v>
      </c>
      <c r="Y136" s="271">
        <f>N136</f>
        <v>45972</v>
      </c>
      <c r="Z136" s="322" t="s">
        <v>364</v>
      </c>
      <c r="AA136" s="255">
        <v>5.25</v>
      </c>
      <c r="AB136" s="256"/>
      <c r="AC136" s="253">
        <v>85</v>
      </c>
      <c r="AD136" s="253"/>
      <c r="AE136" s="253">
        <v>125</v>
      </c>
      <c r="AF136" s="253">
        <v>125</v>
      </c>
      <c r="AG136" s="322" t="s">
        <v>724</v>
      </c>
      <c r="AH136" s="322">
        <v>38</v>
      </c>
      <c r="AI136" s="322">
        <v>48</v>
      </c>
      <c r="AJ136" s="322">
        <v>1</v>
      </c>
      <c r="AK136" s="253"/>
      <c r="AL136" s="322"/>
      <c r="AM136" s="322"/>
      <c r="AN136" s="253"/>
      <c r="AO136" s="408"/>
      <c r="CO136" s="327"/>
    </row>
    <row r="137" spans="1:125" s="317" customFormat="1" ht="12.75" customHeight="1">
      <c r="A137" s="242">
        <v>136</v>
      </c>
      <c r="B137" s="242" t="s">
        <v>731</v>
      </c>
      <c r="C137" s="242" t="s">
        <v>4178</v>
      </c>
      <c r="D137" s="243"/>
      <c r="E137" s="243" t="s">
        <v>4179</v>
      </c>
      <c r="F137" s="243"/>
      <c r="G137" s="244" t="s">
        <v>4180</v>
      </c>
      <c r="H137" s="638"/>
      <c r="I137" s="243" t="s">
        <v>1096</v>
      </c>
      <c r="J137" s="243"/>
      <c r="K137" s="243" t="s">
        <v>5025</v>
      </c>
      <c r="L137" s="245" t="s">
        <v>5026</v>
      </c>
      <c r="M137" s="247">
        <v>43191</v>
      </c>
      <c r="N137" s="248">
        <v>45334</v>
      </c>
      <c r="O137" s="249" t="s">
        <v>722</v>
      </c>
      <c r="P137" s="266">
        <f t="shared" ref="P137:P141" si="33">N137</f>
        <v>45334</v>
      </c>
      <c r="Q137" s="250">
        <v>22093</v>
      </c>
      <c r="R137" s="250">
        <v>2018</v>
      </c>
      <c r="S137" s="251">
        <v>44604</v>
      </c>
      <c r="T137" s="252" t="s">
        <v>299</v>
      </c>
      <c r="U137" s="253" t="s">
        <v>1217</v>
      </c>
      <c r="V137" s="625" t="s">
        <v>7702</v>
      </c>
      <c r="W137" s="625" t="s">
        <v>7702</v>
      </c>
      <c r="X137" s="252" t="s">
        <v>5027</v>
      </c>
      <c r="Y137" s="284">
        <f t="shared" ref="Y137:Y147" si="34">N137</f>
        <v>45334</v>
      </c>
      <c r="Z137" s="605" t="s">
        <v>724</v>
      </c>
      <c r="AA137" s="656">
        <v>6.4</v>
      </c>
      <c r="AB137" s="273"/>
      <c r="AC137" s="252">
        <v>105</v>
      </c>
      <c r="AD137" s="252">
        <v>105</v>
      </c>
      <c r="AE137" s="252">
        <v>145</v>
      </c>
      <c r="AF137" s="252">
        <v>145</v>
      </c>
      <c r="AG137" s="605">
        <v>26</v>
      </c>
      <c r="AH137" s="605">
        <v>38</v>
      </c>
      <c r="AI137" s="605">
        <v>64</v>
      </c>
      <c r="AJ137" s="605">
        <v>1</v>
      </c>
      <c r="AK137" s="251"/>
      <c r="AL137" s="605"/>
      <c r="AM137" s="605"/>
      <c r="AN137" s="253"/>
      <c r="AO137" s="408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</row>
    <row r="138" spans="1:125" s="317" customFormat="1" ht="12.75" customHeight="1">
      <c r="A138" s="242">
        <v>137</v>
      </c>
      <c r="B138" s="242" t="s">
        <v>731</v>
      </c>
      <c r="C138" s="253" t="s">
        <v>4216</v>
      </c>
      <c r="D138" s="243"/>
      <c r="E138" s="121" t="s">
        <v>4217</v>
      </c>
      <c r="F138" s="243"/>
      <c r="G138" s="244" t="s">
        <v>4218</v>
      </c>
      <c r="H138" s="638"/>
      <c r="I138" s="121" t="s">
        <v>317</v>
      </c>
      <c r="J138" s="243"/>
      <c r="K138" s="243" t="s">
        <v>2940</v>
      </c>
      <c r="L138" s="245" t="s">
        <v>314</v>
      </c>
      <c r="M138" s="247">
        <v>43200</v>
      </c>
      <c r="N138" s="248">
        <v>45363</v>
      </c>
      <c r="O138" s="249" t="s">
        <v>722</v>
      </c>
      <c r="P138" s="268">
        <f t="shared" si="33"/>
        <v>45363</v>
      </c>
      <c r="Q138" s="250">
        <v>18345</v>
      </c>
      <c r="R138" s="250">
        <v>2018</v>
      </c>
      <c r="S138" s="251">
        <v>44632</v>
      </c>
      <c r="T138" s="252" t="s">
        <v>175</v>
      </c>
      <c r="U138" s="253" t="s">
        <v>722</v>
      </c>
      <c r="V138" s="625" t="s">
        <v>2890</v>
      </c>
      <c r="W138" s="625" t="s">
        <v>7887</v>
      </c>
      <c r="X138" s="252" t="s">
        <v>2941</v>
      </c>
      <c r="Y138" s="284">
        <f t="shared" si="34"/>
        <v>45363</v>
      </c>
      <c r="Z138" s="605" t="s">
        <v>1550</v>
      </c>
      <c r="AA138" s="656">
        <v>5.5</v>
      </c>
      <c r="AB138" s="273"/>
      <c r="AC138" s="252">
        <v>85</v>
      </c>
      <c r="AD138" s="252"/>
      <c r="AE138" s="252">
        <v>105</v>
      </c>
      <c r="AF138" s="252"/>
      <c r="AG138" s="605">
        <v>24</v>
      </c>
      <c r="AH138" s="605">
        <v>40</v>
      </c>
      <c r="AI138" s="605">
        <v>54</v>
      </c>
      <c r="AJ138" s="605">
        <v>1</v>
      </c>
      <c r="AK138" s="253"/>
      <c r="AL138" s="322"/>
      <c r="AM138" s="322"/>
      <c r="AN138" s="253"/>
      <c r="AO138" s="408"/>
      <c r="AP138" s="283"/>
      <c r="AQ138" s="283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</row>
    <row r="139" spans="1:125" s="378" customFormat="1" ht="12.75" customHeight="1">
      <c r="A139" s="362">
        <v>138</v>
      </c>
      <c r="B139" s="362" t="s">
        <v>731</v>
      </c>
      <c r="C139" s="363" t="s">
        <v>8511</v>
      </c>
      <c r="D139" s="362"/>
      <c r="E139" s="362" t="s">
        <v>4318</v>
      </c>
      <c r="F139" s="362"/>
      <c r="G139" s="365" t="s">
        <v>8512</v>
      </c>
      <c r="H139" s="640"/>
      <c r="I139" s="362" t="s">
        <v>317</v>
      </c>
      <c r="J139" s="362"/>
      <c r="K139" s="362" t="s">
        <v>1504</v>
      </c>
      <c r="L139" s="366" t="s">
        <v>1505</v>
      </c>
      <c r="M139" s="368">
        <v>44788</v>
      </c>
      <c r="N139" s="369">
        <v>45864</v>
      </c>
      <c r="O139" s="403" t="s">
        <v>722</v>
      </c>
      <c r="P139" s="386">
        <f>N139</f>
        <v>45864</v>
      </c>
      <c r="Q139" s="387">
        <v>22546</v>
      </c>
      <c r="R139" s="387">
        <v>2022</v>
      </c>
      <c r="S139" s="373">
        <v>45133</v>
      </c>
      <c r="T139" s="363" t="s">
        <v>175</v>
      </c>
      <c r="U139" s="363" t="s">
        <v>722</v>
      </c>
      <c r="V139" s="626" t="s">
        <v>1012</v>
      </c>
      <c r="W139" s="626" t="s">
        <v>523</v>
      </c>
      <c r="X139" s="363" t="s">
        <v>4810</v>
      </c>
      <c r="Y139" s="375">
        <f>N139</f>
        <v>45864</v>
      </c>
      <c r="Z139" s="370" t="s">
        <v>1144</v>
      </c>
      <c r="AA139" s="657">
        <v>5.54</v>
      </c>
      <c r="AB139" s="376"/>
      <c r="AC139" s="363">
        <v>105</v>
      </c>
      <c r="AD139" s="363"/>
      <c r="AE139" s="363">
        <v>125</v>
      </c>
      <c r="AF139" s="363"/>
      <c r="AG139" s="370">
        <v>26</v>
      </c>
      <c r="AH139" s="370">
        <v>41</v>
      </c>
      <c r="AI139" s="370">
        <v>63</v>
      </c>
      <c r="AJ139" s="370">
        <v>1</v>
      </c>
      <c r="AK139" s="363"/>
      <c r="AL139" s="370"/>
      <c r="AM139" s="370"/>
      <c r="AN139" s="374"/>
      <c r="AO139" s="414"/>
      <c r="AP139" s="374"/>
      <c r="AQ139" s="374"/>
      <c r="AR139" s="374"/>
      <c r="AS139" s="374"/>
      <c r="AT139" s="374"/>
      <c r="AU139" s="374"/>
      <c r="AV139" s="374"/>
      <c r="AW139" s="374"/>
      <c r="AX139" s="374"/>
      <c r="AY139" s="374"/>
      <c r="AZ139" s="374"/>
      <c r="BA139" s="374"/>
      <c r="BB139" s="374"/>
      <c r="BC139" s="374"/>
      <c r="BD139" s="374"/>
      <c r="BE139" s="374"/>
      <c r="BF139" s="374"/>
      <c r="BG139" s="374"/>
      <c r="BH139" s="374"/>
      <c r="BI139" s="374"/>
      <c r="BJ139" s="374"/>
      <c r="BK139" s="374"/>
      <c r="BL139" s="374"/>
      <c r="BM139" s="374"/>
      <c r="BN139" s="374"/>
      <c r="BO139" s="374"/>
      <c r="BP139" s="374"/>
      <c r="BQ139" s="374"/>
      <c r="BR139" s="374"/>
      <c r="BS139" s="374"/>
      <c r="BT139" s="374"/>
      <c r="BU139" s="374"/>
      <c r="BV139" s="374"/>
      <c r="BW139" s="374"/>
      <c r="BX139" s="374"/>
      <c r="BY139" s="374"/>
      <c r="BZ139" s="374"/>
      <c r="CA139" s="374"/>
      <c r="CB139" s="374"/>
      <c r="CC139" s="374"/>
      <c r="CD139" s="374"/>
      <c r="CE139" s="374"/>
      <c r="CF139" s="374"/>
      <c r="CG139" s="374"/>
      <c r="CH139" s="374"/>
      <c r="CI139" s="374"/>
      <c r="CJ139" s="374"/>
      <c r="CK139" s="374"/>
      <c r="CL139" s="374"/>
      <c r="CM139" s="374"/>
      <c r="CN139" s="374"/>
    </row>
    <row r="140" spans="1:125" s="378" customFormat="1" ht="12.75" customHeight="1">
      <c r="A140" s="362">
        <v>139</v>
      </c>
      <c r="B140" s="362" t="s">
        <v>731</v>
      </c>
      <c r="C140" s="362" t="s">
        <v>8034</v>
      </c>
      <c r="D140" s="364"/>
      <c r="E140" s="405" t="s">
        <v>4233</v>
      </c>
      <c r="F140" s="364"/>
      <c r="G140" s="404" t="s">
        <v>8513</v>
      </c>
      <c r="H140" s="641"/>
      <c r="I140" s="364" t="s">
        <v>317</v>
      </c>
      <c r="J140" s="364"/>
      <c r="K140" s="374" t="s">
        <v>8666</v>
      </c>
      <c r="L140" s="366" t="s">
        <v>8667</v>
      </c>
      <c r="M140" s="368">
        <v>44788</v>
      </c>
      <c r="N140" s="384">
        <v>45515</v>
      </c>
      <c r="O140" s="385" t="s">
        <v>722</v>
      </c>
      <c r="P140" s="386">
        <f>N140</f>
        <v>45515</v>
      </c>
      <c r="Q140" s="387">
        <v>23367</v>
      </c>
      <c r="R140" s="387">
        <v>2022</v>
      </c>
      <c r="S140" s="373">
        <v>44784</v>
      </c>
      <c r="T140" s="363" t="s">
        <v>1278</v>
      </c>
      <c r="U140" s="363" t="s">
        <v>721</v>
      </c>
      <c r="V140" s="626" t="s">
        <v>868</v>
      </c>
      <c r="W140" s="626" t="s">
        <v>868</v>
      </c>
      <c r="X140" s="363" t="s">
        <v>8668</v>
      </c>
      <c r="Y140" s="375">
        <f>N140</f>
        <v>45515</v>
      </c>
      <c r="Z140" s="370" t="s">
        <v>1550</v>
      </c>
      <c r="AA140" s="657">
        <v>5.6</v>
      </c>
      <c r="AB140" s="376"/>
      <c r="AC140" s="363">
        <v>110</v>
      </c>
      <c r="AD140" s="363"/>
      <c r="AE140" s="363">
        <v>130</v>
      </c>
      <c r="AF140" s="363"/>
      <c r="AG140" s="370" t="s">
        <v>724</v>
      </c>
      <c r="AH140" s="370" t="s">
        <v>724</v>
      </c>
      <c r="AI140" s="370" t="s">
        <v>724</v>
      </c>
      <c r="AJ140" s="370">
        <v>1</v>
      </c>
      <c r="AK140" s="363"/>
      <c r="AL140" s="370"/>
      <c r="AM140" s="370"/>
      <c r="AN140" s="363"/>
      <c r="AO140" s="414"/>
      <c r="AP140" s="374"/>
      <c r="AQ140" s="374"/>
      <c r="AR140" s="374"/>
      <c r="AS140" s="374"/>
      <c r="AT140" s="374"/>
      <c r="AU140" s="374"/>
      <c r="AV140" s="374"/>
      <c r="AW140" s="374"/>
      <c r="AX140" s="374"/>
      <c r="AY140" s="374"/>
      <c r="AZ140" s="374"/>
      <c r="BA140" s="374"/>
      <c r="BB140" s="374"/>
      <c r="BC140" s="374"/>
      <c r="BD140" s="374"/>
      <c r="BE140" s="374"/>
      <c r="BF140" s="374"/>
      <c r="BG140" s="374"/>
      <c r="BH140" s="374"/>
      <c r="BI140" s="374"/>
      <c r="BJ140" s="374"/>
      <c r="BK140" s="374"/>
      <c r="BL140" s="374"/>
      <c r="BM140" s="374"/>
      <c r="BN140" s="374"/>
      <c r="BO140" s="374"/>
      <c r="BP140" s="374"/>
      <c r="BQ140" s="374"/>
      <c r="BR140" s="374"/>
      <c r="BS140" s="374"/>
      <c r="BT140" s="374"/>
      <c r="BU140" s="374"/>
      <c r="BV140" s="374"/>
      <c r="BW140" s="374"/>
      <c r="BX140" s="374"/>
      <c r="BY140" s="374"/>
      <c r="BZ140" s="374"/>
      <c r="CA140" s="374"/>
      <c r="CB140" s="374"/>
      <c r="CC140" s="374"/>
      <c r="CD140" s="374"/>
      <c r="CE140" s="374"/>
      <c r="CF140" s="374"/>
      <c r="CG140" s="374"/>
      <c r="CH140" s="374"/>
      <c r="CI140" s="374"/>
      <c r="CJ140" s="374"/>
      <c r="CK140" s="374"/>
      <c r="CL140" s="374"/>
      <c r="CM140" s="374"/>
      <c r="CN140" s="374"/>
    </row>
    <row r="141" spans="1:125" s="316" customFormat="1" ht="12.75" customHeight="1">
      <c r="A141" s="242">
        <v>140</v>
      </c>
      <c r="B141" s="253" t="s">
        <v>731</v>
      </c>
      <c r="C141" s="253" t="s">
        <v>243</v>
      </c>
      <c r="D141" s="253"/>
      <c r="E141" s="253" t="s">
        <v>244</v>
      </c>
      <c r="F141" s="253"/>
      <c r="G141" s="264" t="s">
        <v>245</v>
      </c>
      <c r="H141" s="639"/>
      <c r="I141" s="243" t="s">
        <v>2409</v>
      </c>
      <c r="J141" s="253"/>
      <c r="K141" s="253" t="s">
        <v>246</v>
      </c>
      <c r="L141" s="438" t="s">
        <v>247</v>
      </c>
      <c r="M141" s="274">
        <v>41603</v>
      </c>
      <c r="N141" s="288">
        <v>44589</v>
      </c>
      <c r="O141" s="249" t="s">
        <v>722</v>
      </c>
      <c r="P141" s="266">
        <f t="shared" si="33"/>
        <v>44589</v>
      </c>
      <c r="Q141" s="250">
        <v>16659</v>
      </c>
      <c r="R141" s="250">
        <v>2012</v>
      </c>
      <c r="S141" s="251">
        <v>43858</v>
      </c>
      <c r="T141" s="252" t="s">
        <v>24</v>
      </c>
      <c r="U141" s="253" t="s">
        <v>722</v>
      </c>
      <c r="V141" s="625" t="s">
        <v>4027</v>
      </c>
      <c r="W141" s="625" t="s">
        <v>5431</v>
      </c>
      <c r="X141" s="252" t="s">
        <v>2889</v>
      </c>
      <c r="Y141" s="284">
        <f t="shared" si="34"/>
        <v>44589</v>
      </c>
      <c r="Z141" s="605" t="s">
        <v>1550</v>
      </c>
      <c r="AA141" s="656">
        <v>6.6</v>
      </c>
      <c r="AB141" s="273"/>
      <c r="AC141" s="252">
        <v>90</v>
      </c>
      <c r="AD141" s="252"/>
      <c r="AE141" s="252">
        <v>110</v>
      </c>
      <c r="AF141" s="252"/>
      <c r="AG141" s="605">
        <v>23</v>
      </c>
      <c r="AH141" s="605">
        <v>37</v>
      </c>
      <c r="AI141" s="605">
        <v>53</v>
      </c>
      <c r="AJ141" s="605">
        <v>1</v>
      </c>
      <c r="AK141" s="252"/>
      <c r="AL141" s="605"/>
      <c r="AM141" s="605"/>
      <c r="AN141" s="252"/>
      <c r="AO141" s="407"/>
      <c r="CO141" s="320"/>
    </row>
    <row r="142" spans="1:125" ht="12.75" customHeight="1">
      <c r="A142" s="242">
        <v>141</v>
      </c>
      <c r="B142" s="242" t="s">
        <v>731</v>
      </c>
      <c r="C142" s="437" t="s">
        <v>847</v>
      </c>
      <c r="D142" s="437"/>
      <c r="E142" s="422" t="s">
        <v>6206</v>
      </c>
      <c r="F142" s="437"/>
      <c r="G142" s="244" t="s">
        <v>1089</v>
      </c>
      <c r="H142" s="638"/>
      <c r="I142" s="243" t="s">
        <v>2322</v>
      </c>
      <c r="J142" s="437"/>
      <c r="K142" s="437" t="s">
        <v>2341</v>
      </c>
      <c r="L142" s="245" t="s">
        <v>1252</v>
      </c>
      <c r="M142" s="247">
        <v>37052</v>
      </c>
      <c r="N142" s="248">
        <v>45838</v>
      </c>
      <c r="O142" s="249" t="s">
        <v>722</v>
      </c>
      <c r="P142" s="269">
        <f t="shared" ref="P142:P147" si="35">N142</f>
        <v>45838</v>
      </c>
      <c r="Q142" s="250">
        <v>19326</v>
      </c>
      <c r="R142" s="250">
        <v>1999</v>
      </c>
      <c r="S142" s="251">
        <v>45107</v>
      </c>
      <c r="T142" s="252" t="s">
        <v>1278</v>
      </c>
      <c r="U142" s="253" t="s">
        <v>722</v>
      </c>
      <c r="V142" s="625" t="s">
        <v>363</v>
      </c>
      <c r="W142" s="625" t="s">
        <v>1828</v>
      </c>
      <c r="X142" s="252" t="s">
        <v>389</v>
      </c>
      <c r="Y142" s="358">
        <f t="shared" si="34"/>
        <v>45838</v>
      </c>
      <c r="Z142" s="605" t="s">
        <v>390</v>
      </c>
      <c r="AA142" s="656">
        <v>8.6999999999999993</v>
      </c>
      <c r="AB142" s="273"/>
      <c r="AC142" s="252">
        <v>135</v>
      </c>
      <c r="AD142" s="252"/>
      <c r="AE142" s="252">
        <v>210</v>
      </c>
      <c r="AF142" s="252"/>
      <c r="AG142" s="605">
        <v>24</v>
      </c>
      <c r="AH142" s="605">
        <v>36</v>
      </c>
      <c r="AI142" s="605">
        <v>46</v>
      </c>
      <c r="AJ142" s="605">
        <v>2</v>
      </c>
      <c r="AK142" s="252"/>
      <c r="AL142" s="605"/>
      <c r="AM142" s="605"/>
      <c r="AN142" s="252"/>
      <c r="AO142" s="407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5"/>
      <c r="CP142" s="315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</row>
    <row r="143" spans="1:125" s="317" customFormat="1" ht="12.75" customHeight="1">
      <c r="A143" s="242">
        <v>142</v>
      </c>
      <c r="B143" s="253" t="s">
        <v>732</v>
      </c>
      <c r="C143" s="253" t="s">
        <v>7271</v>
      </c>
      <c r="D143" s="243" t="s">
        <v>5609</v>
      </c>
      <c r="E143" s="253" t="s">
        <v>3761</v>
      </c>
      <c r="F143" s="253" t="s">
        <v>5610</v>
      </c>
      <c r="G143" s="264" t="s">
        <v>7272</v>
      </c>
      <c r="H143" s="638" t="s">
        <v>5611</v>
      </c>
      <c r="I143" s="243" t="s">
        <v>17</v>
      </c>
      <c r="J143" s="243" t="s">
        <v>5612</v>
      </c>
      <c r="K143" s="253" t="s">
        <v>2530</v>
      </c>
      <c r="L143" s="438" t="s">
        <v>2531</v>
      </c>
      <c r="M143" s="274">
        <v>44425</v>
      </c>
      <c r="N143" s="275">
        <v>45853</v>
      </c>
      <c r="O143" s="249" t="s">
        <v>722</v>
      </c>
      <c r="P143" s="267">
        <f t="shared" si="35"/>
        <v>45853</v>
      </c>
      <c r="Q143" s="236">
        <v>21469</v>
      </c>
      <c r="R143" s="236">
        <v>2021</v>
      </c>
      <c r="S143" s="237">
        <v>45122</v>
      </c>
      <c r="T143" s="253" t="s">
        <v>3814</v>
      </c>
      <c r="U143" s="253" t="s">
        <v>3544</v>
      </c>
      <c r="V143" s="421" t="s">
        <v>9823</v>
      </c>
      <c r="W143" s="421" t="s">
        <v>9824</v>
      </c>
      <c r="X143" s="253" t="s">
        <v>3019</v>
      </c>
      <c r="Y143" s="271">
        <f t="shared" si="34"/>
        <v>45853</v>
      </c>
      <c r="Z143" s="322" t="s">
        <v>31</v>
      </c>
      <c r="AA143" s="255">
        <v>5.85</v>
      </c>
      <c r="AB143" s="256">
        <v>26</v>
      </c>
      <c r="AC143" s="253">
        <v>85</v>
      </c>
      <c r="AD143" s="253">
        <v>100</v>
      </c>
      <c r="AE143" s="253">
        <v>120</v>
      </c>
      <c r="AF143" s="253">
        <v>145</v>
      </c>
      <c r="AG143" s="322">
        <v>21</v>
      </c>
      <c r="AH143" s="322" t="s">
        <v>6307</v>
      </c>
      <c r="AI143" s="322">
        <v>62</v>
      </c>
      <c r="AJ143" s="322">
        <v>1</v>
      </c>
      <c r="AK143" s="251">
        <v>43901</v>
      </c>
      <c r="AL143" s="605">
        <v>2017</v>
      </c>
      <c r="AM143" s="605" t="s">
        <v>722</v>
      </c>
      <c r="AN143" s="253" t="s">
        <v>7764</v>
      </c>
      <c r="AO143" s="408"/>
      <c r="AP143" s="283"/>
      <c r="AQ143" s="283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</row>
    <row r="144" spans="1:125" ht="12.75" customHeight="1">
      <c r="A144" s="242">
        <v>143</v>
      </c>
      <c r="B144" s="242" t="s">
        <v>732</v>
      </c>
      <c r="C144" s="243" t="s">
        <v>942</v>
      </c>
      <c r="D144" s="243" t="s">
        <v>1478</v>
      </c>
      <c r="E144" s="121" t="s">
        <v>1480</v>
      </c>
      <c r="F144" s="243" t="s">
        <v>1481</v>
      </c>
      <c r="G144" s="244" t="s">
        <v>1479</v>
      </c>
      <c r="H144" s="638" t="s">
        <v>1481</v>
      </c>
      <c r="I144" s="243" t="s">
        <v>1911</v>
      </c>
      <c r="J144" s="243" t="s">
        <v>1415</v>
      </c>
      <c r="K144" s="243" t="s">
        <v>1482</v>
      </c>
      <c r="L144" s="245" t="s">
        <v>1483</v>
      </c>
      <c r="M144" s="247">
        <v>40285</v>
      </c>
      <c r="N144" s="248">
        <v>45801</v>
      </c>
      <c r="O144" s="249" t="s">
        <v>722</v>
      </c>
      <c r="P144" s="266">
        <f t="shared" si="35"/>
        <v>45801</v>
      </c>
      <c r="Q144" s="250">
        <v>14562</v>
      </c>
      <c r="R144" s="250">
        <v>2010</v>
      </c>
      <c r="S144" s="251">
        <v>45070</v>
      </c>
      <c r="T144" s="252" t="s">
        <v>299</v>
      </c>
      <c r="U144" s="253" t="s">
        <v>189</v>
      </c>
      <c r="V144" s="625" t="s">
        <v>9530</v>
      </c>
      <c r="W144" s="625" t="s">
        <v>9529</v>
      </c>
      <c r="X144" s="252" t="s">
        <v>6887</v>
      </c>
      <c r="Y144" s="284">
        <f t="shared" si="34"/>
        <v>45801</v>
      </c>
      <c r="Z144" s="605" t="s">
        <v>99</v>
      </c>
      <c r="AA144" s="656">
        <v>8.1999999999999993</v>
      </c>
      <c r="AB144" s="273">
        <v>114</v>
      </c>
      <c r="AC144" s="252">
        <v>120</v>
      </c>
      <c r="AD144" s="252">
        <v>234</v>
      </c>
      <c r="AE144" s="252">
        <v>220</v>
      </c>
      <c r="AF144" s="252">
        <v>300</v>
      </c>
      <c r="AG144" s="605">
        <v>23</v>
      </c>
      <c r="AH144" s="605">
        <v>36</v>
      </c>
      <c r="AI144" s="605">
        <v>50</v>
      </c>
      <c r="AJ144" s="605">
        <v>2</v>
      </c>
      <c r="AK144" s="251">
        <v>41491</v>
      </c>
      <c r="AL144" s="605">
        <v>2010</v>
      </c>
      <c r="AM144" s="605" t="s">
        <v>1078</v>
      </c>
      <c r="AN144" s="252"/>
      <c r="AO144" s="407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5"/>
      <c r="CP144" s="315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</row>
    <row r="145" spans="1:125" s="378" customFormat="1" ht="12.75" customHeight="1">
      <c r="A145" s="362">
        <v>144</v>
      </c>
      <c r="B145" s="362" t="s">
        <v>731</v>
      </c>
      <c r="C145" s="362" t="s">
        <v>8882</v>
      </c>
      <c r="D145" s="364"/>
      <c r="E145" s="364" t="s">
        <v>528</v>
      </c>
      <c r="F145" s="364"/>
      <c r="G145" s="404" t="s">
        <v>8883</v>
      </c>
      <c r="H145" s="641"/>
      <c r="I145" s="364" t="s">
        <v>1911</v>
      </c>
      <c r="J145" s="364"/>
      <c r="K145" s="364" t="s">
        <v>8884</v>
      </c>
      <c r="L145" s="382" t="s">
        <v>4072</v>
      </c>
      <c r="M145" s="383">
        <v>44876</v>
      </c>
      <c r="N145" s="384">
        <v>45604</v>
      </c>
      <c r="O145" s="385" t="s">
        <v>722</v>
      </c>
      <c r="P145" s="386">
        <v>45604</v>
      </c>
      <c r="Q145" s="387">
        <v>22691</v>
      </c>
      <c r="R145" s="387">
        <v>2022</v>
      </c>
      <c r="S145" s="373">
        <v>44873</v>
      </c>
      <c r="T145" s="363" t="s">
        <v>1278</v>
      </c>
      <c r="U145" s="363" t="s">
        <v>1279</v>
      </c>
      <c r="V145" s="626" t="s">
        <v>868</v>
      </c>
      <c r="W145" s="626" t="s">
        <v>868</v>
      </c>
      <c r="X145" s="363" t="s">
        <v>4073</v>
      </c>
      <c r="Y145" s="375">
        <f>N145</f>
        <v>45604</v>
      </c>
      <c r="Z145" s="370" t="s">
        <v>364</v>
      </c>
      <c r="AA145" s="657">
        <v>3</v>
      </c>
      <c r="AB145" s="376"/>
      <c r="AC145" s="363">
        <v>40</v>
      </c>
      <c r="AD145" s="363"/>
      <c r="AE145" s="363">
        <v>60</v>
      </c>
      <c r="AF145" s="363"/>
      <c r="AG145" s="370" t="s">
        <v>724</v>
      </c>
      <c r="AH145" s="370" t="s">
        <v>724</v>
      </c>
      <c r="AI145" s="370" t="s">
        <v>724</v>
      </c>
      <c r="AJ145" s="370">
        <v>1</v>
      </c>
      <c r="AK145" s="373"/>
      <c r="AL145" s="370"/>
      <c r="AM145" s="370"/>
      <c r="AN145" s="363"/>
      <c r="AO145" s="414"/>
      <c r="AP145" s="374"/>
      <c r="AQ145" s="374"/>
      <c r="AR145" s="374"/>
      <c r="AS145" s="374"/>
      <c r="AT145" s="374"/>
      <c r="AU145" s="374"/>
      <c r="AV145" s="374"/>
      <c r="AW145" s="374"/>
      <c r="AX145" s="374"/>
      <c r="AY145" s="374"/>
      <c r="AZ145" s="374"/>
      <c r="BA145" s="374"/>
      <c r="BB145" s="374"/>
      <c r="BC145" s="374"/>
      <c r="BD145" s="374"/>
      <c r="BE145" s="374"/>
      <c r="BF145" s="374"/>
      <c r="BG145" s="374"/>
      <c r="BH145" s="374"/>
      <c r="BI145" s="374"/>
      <c r="BJ145" s="374"/>
      <c r="BK145" s="374"/>
      <c r="BL145" s="374"/>
      <c r="BM145" s="374"/>
      <c r="BN145" s="374"/>
      <c r="BO145" s="374"/>
      <c r="BP145" s="374"/>
      <c r="BQ145" s="374"/>
      <c r="BR145" s="374"/>
      <c r="BS145" s="374"/>
      <c r="BT145" s="374"/>
      <c r="BU145" s="374"/>
      <c r="BV145" s="374"/>
      <c r="BW145" s="374"/>
      <c r="BX145" s="374"/>
      <c r="BY145" s="374"/>
      <c r="BZ145" s="374"/>
      <c r="CA145" s="374"/>
      <c r="CB145" s="374"/>
      <c r="CC145" s="374"/>
      <c r="CD145" s="374"/>
      <c r="CE145" s="374"/>
      <c r="CF145" s="374"/>
      <c r="CG145" s="374"/>
      <c r="CH145" s="374"/>
      <c r="CI145" s="374"/>
      <c r="CJ145" s="374"/>
      <c r="CK145" s="374"/>
      <c r="CL145" s="374"/>
      <c r="CM145" s="374"/>
      <c r="CN145" s="374"/>
    </row>
    <row r="146" spans="1:125" ht="12.75" customHeight="1">
      <c r="A146" s="242">
        <v>145</v>
      </c>
      <c r="B146" s="253" t="s">
        <v>731</v>
      </c>
      <c r="C146" s="253" t="s">
        <v>2077</v>
      </c>
      <c r="D146" s="253"/>
      <c r="E146" s="253" t="s">
        <v>3441</v>
      </c>
      <c r="F146" s="253"/>
      <c r="G146" s="264" t="s">
        <v>3442</v>
      </c>
      <c r="H146" s="639"/>
      <c r="I146" s="253" t="s">
        <v>317</v>
      </c>
      <c r="J146" s="253"/>
      <c r="K146" s="243" t="s">
        <v>3443</v>
      </c>
      <c r="L146" s="245" t="s">
        <v>409</v>
      </c>
      <c r="M146" s="274">
        <v>42745</v>
      </c>
      <c r="N146" s="248">
        <v>45691</v>
      </c>
      <c r="O146" s="249" t="s">
        <v>722</v>
      </c>
      <c r="P146" s="266">
        <f t="shared" si="35"/>
        <v>45691</v>
      </c>
      <c r="Q146" s="250">
        <v>23055</v>
      </c>
      <c r="R146" s="250">
        <v>2014</v>
      </c>
      <c r="S146" s="251">
        <v>44960</v>
      </c>
      <c r="T146" s="252" t="s">
        <v>24</v>
      </c>
      <c r="U146" s="253" t="s">
        <v>722</v>
      </c>
      <c r="V146" s="625" t="s">
        <v>8067</v>
      </c>
      <c r="W146" s="625" t="s">
        <v>9032</v>
      </c>
      <c r="X146" s="252" t="s">
        <v>410</v>
      </c>
      <c r="Y146" s="284">
        <f t="shared" si="34"/>
        <v>45691</v>
      </c>
      <c r="Z146" s="605" t="s">
        <v>1028</v>
      </c>
      <c r="AA146" s="656">
        <v>4.8</v>
      </c>
      <c r="AB146" s="273"/>
      <c r="AC146" s="252">
        <v>95</v>
      </c>
      <c r="AD146" s="252"/>
      <c r="AE146" s="252">
        <v>115</v>
      </c>
      <c r="AF146" s="252"/>
      <c r="AG146" s="605">
        <v>24</v>
      </c>
      <c r="AH146" s="605">
        <v>39</v>
      </c>
      <c r="AI146" s="605">
        <v>44</v>
      </c>
      <c r="AJ146" s="605">
        <v>1</v>
      </c>
      <c r="AK146" s="252"/>
      <c r="AL146" s="605"/>
      <c r="AM146" s="605"/>
      <c r="AN146" s="252"/>
      <c r="AO146" s="407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5"/>
      <c r="CP146" s="315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</row>
    <row r="147" spans="1:125" s="317" customFormat="1" ht="12.75" customHeight="1">
      <c r="A147" s="242">
        <v>146</v>
      </c>
      <c r="B147" s="242" t="s">
        <v>731</v>
      </c>
      <c r="C147" s="253" t="s">
        <v>5289</v>
      </c>
      <c r="D147" s="243"/>
      <c r="E147" s="243" t="s">
        <v>454</v>
      </c>
      <c r="F147" s="243"/>
      <c r="G147" s="244" t="s">
        <v>5290</v>
      </c>
      <c r="H147" s="638"/>
      <c r="I147" s="243" t="s">
        <v>317</v>
      </c>
      <c r="J147" s="243"/>
      <c r="K147" s="243" t="s">
        <v>7314</v>
      </c>
      <c r="L147" s="245" t="s">
        <v>7315</v>
      </c>
      <c r="M147" s="247">
        <v>43731</v>
      </c>
      <c r="N147" s="123">
        <v>45154</v>
      </c>
      <c r="O147" s="249" t="s">
        <v>722</v>
      </c>
      <c r="P147" s="267">
        <f t="shared" si="35"/>
        <v>45154</v>
      </c>
      <c r="Q147" s="236">
        <v>21502</v>
      </c>
      <c r="R147" s="236">
        <v>2019</v>
      </c>
      <c r="S147" s="237">
        <v>44424</v>
      </c>
      <c r="T147" s="253" t="s">
        <v>175</v>
      </c>
      <c r="U147" s="253" t="s">
        <v>1217</v>
      </c>
      <c r="V147" s="421" t="s">
        <v>21</v>
      </c>
      <c r="W147" s="421" t="s">
        <v>4724</v>
      </c>
      <c r="X147" s="253" t="s">
        <v>7316</v>
      </c>
      <c r="Y147" s="271">
        <f t="shared" si="34"/>
        <v>45154</v>
      </c>
      <c r="Z147" s="322" t="s">
        <v>364</v>
      </c>
      <c r="AA147" s="255">
        <v>5.45</v>
      </c>
      <c r="AB147" s="256"/>
      <c r="AC147" s="253">
        <v>95</v>
      </c>
      <c r="AD147" s="253"/>
      <c r="AE147" s="253">
        <v>115</v>
      </c>
      <c r="AF147" s="253"/>
      <c r="AG147" s="322">
        <v>22</v>
      </c>
      <c r="AH147" s="322">
        <v>36</v>
      </c>
      <c r="AI147" s="322">
        <v>47</v>
      </c>
      <c r="AJ147" s="322">
        <v>1</v>
      </c>
      <c r="AK147" s="253"/>
      <c r="AL147" s="322"/>
      <c r="AM147" s="322"/>
      <c r="AN147" s="253"/>
      <c r="AO147" s="408"/>
      <c r="AP147" s="283"/>
      <c r="AQ147" s="283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</row>
    <row r="148" spans="1:125" s="378" customFormat="1" ht="12.75" customHeight="1">
      <c r="A148" s="362">
        <v>147</v>
      </c>
      <c r="B148" s="362" t="s">
        <v>731</v>
      </c>
      <c r="C148" s="364" t="s">
        <v>9746</v>
      </c>
      <c r="D148" s="364"/>
      <c r="E148" s="405" t="s">
        <v>1275</v>
      </c>
      <c r="F148" s="364"/>
      <c r="G148" s="404" t="s">
        <v>9747</v>
      </c>
      <c r="H148" s="641"/>
      <c r="I148" s="364" t="s">
        <v>317</v>
      </c>
      <c r="J148" s="364"/>
      <c r="K148" s="364" t="s">
        <v>739</v>
      </c>
      <c r="L148" s="382" t="s">
        <v>4412</v>
      </c>
      <c r="M148" s="383">
        <v>45110</v>
      </c>
      <c r="N148" s="384">
        <v>45841</v>
      </c>
      <c r="O148" s="385" t="s">
        <v>722</v>
      </c>
      <c r="P148" s="779">
        <f>N148</f>
        <v>45841</v>
      </c>
      <c r="Q148" s="387">
        <v>23371</v>
      </c>
      <c r="R148" s="387">
        <v>2022</v>
      </c>
      <c r="S148" s="373">
        <v>45110</v>
      </c>
      <c r="T148" s="363" t="s">
        <v>175</v>
      </c>
      <c r="U148" s="363" t="s">
        <v>1279</v>
      </c>
      <c r="V148" s="626" t="s">
        <v>363</v>
      </c>
      <c r="W148" s="626" t="s">
        <v>1631</v>
      </c>
      <c r="X148" s="363" t="s">
        <v>831</v>
      </c>
      <c r="Y148" s="871">
        <v>45841</v>
      </c>
      <c r="Z148" s="370" t="s">
        <v>1028</v>
      </c>
      <c r="AA148" s="657">
        <v>5.58</v>
      </c>
      <c r="AB148" s="376"/>
      <c r="AC148" s="363">
        <v>90</v>
      </c>
      <c r="AD148" s="363"/>
      <c r="AE148" s="363">
        <v>105</v>
      </c>
      <c r="AF148" s="363"/>
      <c r="AG148" s="370">
        <v>26</v>
      </c>
      <c r="AH148" s="370">
        <v>40</v>
      </c>
      <c r="AI148" s="370">
        <v>63</v>
      </c>
      <c r="AJ148" s="370">
        <v>1</v>
      </c>
      <c r="AK148" s="363"/>
      <c r="AL148" s="370"/>
      <c r="AM148" s="370"/>
      <c r="AN148" s="363"/>
      <c r="AO148" s="414"/>
      <c r="AP148" s="374"/>
      <c r="AQ148" s="374"/>
      <c r="AR148" s="374"/>
      <c r="AS148" s="374"/>
      <c r="AT148" s="374"/>
      <c r="AU148" s="374"/>
      <c r="AV148" s="374"/>
      <c r="AW148" s="374"/>
      <c r="AX148" s="374"/>
      <c r="AY148" s="374"/>
      <c r="AZ148" s="374"/>
      <c r="BA148" s="374"/>
      <c r="BB148" s="374"/>
      <c r="BC148" s="374"/>
      <c r="BD148" s="374"/>
      <c r="BE148" s="374"/>
      <c r="BF148" s="374"/>
      <c r="BG148" s="374"/>
      <c r="BH148" s="374"/>
      <c r="BI148" s="374"/>
      <c r="BJ148" s="374"/>
      <c r="BK148" s="374"/>
      <c r="BL148" s="374"/>
      <c r="BM148" s="374"/>
      <c r="BN148" s="374"/>
      <c r="BO148" s="374"/>
      <c r="BP148" s="374"/>
      <c r="BQ148" s="374"/>
      <c r="BR148" s="374"/>
      <c r="BS148" s="374"/>
      <c r="BT148" s="374"/>
      <c r="BU148" s="374"/>
      <c r="BV148" s="374"/>
      <c r="BW148" s="374"/>
      <c r="BX148" s="374"/>
      <c r="BY148" s="374"/>
      <c r="BZ148" s="374"/>
      <c r="CA148" s="374"/>
      <c r="CB148" s="374"/>
      <c r="CC148" s="374"/>
      <c r="CD148" s="374"/>
      <c r="CE148" s="374"/>
      <c r="CF148" s="374"/>
      <c r="CG148" s="374"/>
      <c r="CH148" s="374"/>
      <c r="CI148" s="374"/>
      <c r="CJ148" s="374"/>
      <c r="CK148" s="374"/>
      <c r="CL148" s="374"/>
      <c r="CM148" s="374"/>
      <c r="CN148" s="374"/>
    </row>
    <row r="149" spans="1:125" s="283" customFormat="1" ht="12.75" customHeight="1">
      <c r="A149" s="242">
        <v>148</v>
      </c>
      <c r="B149" s="253" t="s">
        <v>731</v>
      </c>
      <c r="C149" s="242" t="s">
        <v>2077</v>
      </c>
      <c r="D149" s="253"/>
      <c r="E149" s="253" t="s">
        <v>3630</v>
      </c>
      <c r="F149" s="253"/>
      <c r="G149" s="264" t="s">
        <v>6632</v>
      </c>
      <c r="H149" s="639"/>
      <c r="I149" s="243" t="s">
        <v>317</v>
      </c>
      <c r="J149" s="253"/>
      <c r="K149" s="253" t="s">
        <v>6633</v>
      </c>
      <c r="L149" s="438" t="s">
        <v>6634</v>
      </c>
      <c r="M149" s="274">
        <v>44251</v>
      </c>
      <c r="N149" s="275">
        <v>45666</v>
      </c>
      <c r="O149" s="276" t="s">
        <v>722</v>
      </c>
      <c r="P149" s="267">
        <f t="shared" ref="P149:P153" si="36">N149</f>
        <v>45666</v>
      </c>
      <c r="Q149" s="236">
        <v>21068</v>
      </c>
      <c r="R149" s="236">
        <v>2017</v>
      </c>
      <c r="S149" s="237">
        <v>44935</v>
      </c>
      <c r="T149" s="253" t="s">
        <v>175</v>
      </c>
      <c r="U149" s="253" t="s">
        <v>722</v>
      </c>
      <c r="V149" s="421" t="s">
        <v>242</v>
      </c>
      <c r="W149" s="421" t="s">
        <v>8990</v>
      </c>
      <c r="X149" s="253" t="s">
        <v>6635</v>
      </c>
      <c r="Y149" s="271">
        <f t="shared" ref="Y149:Y150" si="37">N149</f>
        <v>45666</v>
      </c>
      <c r="Z149" s="322" t="s">
        <v>1028</v>
      </c>
      <c r="AA149" s="255">
        <v>4.8</v>
      </c>
      <c r="AB149" s="256"/>
      <c r="AC149" s="253">
        <v>95</v>
      </c>
      <c r="AD149" s="253"/>
      <c r="AE149" s="253">
        <v>115</v>
      </c>
      <c r="AF149" s="253"/>
      <c r="AG149" s="322">
        <v>24</v>
      </c>
      <c r="AH149" s="322">
        <v>39</v>
      </c>
      <c r="AI149" s="322">
        <v>56</v>
      </c>
      <c r="AJ149" s="322">
        <v>1</v>
      </c>
      <c r="AK149" s="253"/>
      <c r="AL149" s="322"/>
      <c r="AM149" s="322"/>
      <c r="AN149" s="253"/>
      <c r="AO149" s="408"/>
      <c r="CO149" s="327"/>
    </row>
    <row r="150" spans="1:125" s="317" customFormat="1" ht="12.75" customHeight="1">
      <c r="A150" s="242">
        <v>149</v>
      </c>
      <c r="B150" s="242" t="s">
        <v>731</v>
      </c>
      <c r="C150" s="242" t="s">
        <v>4827</v>
      </c>
      <c r="D150" s="243"/>
      <c r="E150" s="243" t="s">
        <v>76</v>
      </c>
      <c r="F150" s="243"/>
      <c r="G150" s="244" t="s">
        <v>5406</v>
      </c>
      <c r="H150" s="639"/>
      <c r="I150" s="243" t="s">
        <v>1911</v>
      </c>
      <c r="J150" s="243"/>
      <c r="K150" s="121" t="s">
        <v>430</v>
      </c>
      <c r="L150" s="245" t="s">
        <v>431</v>
      </c>
      <c r="M150" s="247">
        <v>43853</v>
      </c>
      <c r="N150" s="123">
        <v>46009</v>
      </c>
      <c r="O150" s="249" t="s">
        <v>722</v>
      </c>
      <c r="P150" s="267">
        <f t="shared" si="36"/>
        <v>46009</v>
      </c>
      <c r="Q150" s="236">
        <v>20025</v>
      </c>
      <c r="R150" s="236">
        <v>2020</v>
      </c>
      <c r="S150" s="237">
        <v>45278</v>
      </c>
      <c r="T150" s="253" t="s">
        <v>1278</v>
      </c>
      <c r="U150" s="253" t="s">
        <v>722</v>
      </c>
      <c r="V150" s="421" t="s">
        <v>1291</v>
      </c>
      <c r="W150" s="421" t="s">
        <v>1237</v>
      </c>
      <c r="X150" s="253" t="s">
        <v>432</v>
      </c>
      <c r="Y150" s="271">
        <f t="shared" si="37"/>
        <v>46009</v>
      </c>
      <c r="Z150" s="322" t="s">
        <v>1028</v>
      </c>
      <c r="AA150" s="255">
        <v>5.5</v>
      </c>
      <c r="AB150" s="256"/>
      <c r="AC150" s="253">
        <v>80</v>
      </c>
      <c r="AD150" s="253"/>
      <c r="AE150" s="253">
        <v>105</v>
      </c>
      <c r="AF150" s="253"/>
      <c r="AG150" s="322">
        <v>25</v>
      </c>
      <c r="AH150" s="322">
        <v>40</v>
      </c>
      <c r="AI150" s="322">
        <v>60</v>
      </c>
      <c r="AJ150" s="322">
        <v>1</v>
      </c>
      <c r="AK150" s="253"/>
      <c r="AL150" s="322"/>
      <c r="AM150" s="322"/>
      <c r="AN150" s="253"/>
      <c r="AO150" s="408"/>
      <c r="AP150" s="283"/>
      <c r="AQ150" s="283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</row>
    <row r="151" spans="1:125" s="317" customFormat="1" ht="12.75" customHeight="1">
      <c r="A151" s="242">
        <v>150</v>
      </c>
      <c r="B151" s="253" t="s">
        <v>731</v>
      </c>
      <c r="C151" s="253" t="s">
        <v>3599</v>
      </c>
      <c r="D151" s="253"/>
      <c r="E151" s="253" t="s">
        <v>2998</v>
      </c>
      <c r="F151" s="253"/>
      <c r="G151" s="264" t="s">
        <v>5962</v>
      </c>
      <c r="H151" s="639"/>
      <c r="I151" s="253" t="s">
        <v>1106</v>
      </c>
      <c r="J151" s="253"/>
      <c r="K151" s="253" t="s">
        <v>5963</v>
      </c>
      <c r="L151" s="438" t="s">
        <v>5964</v>
      </c>
      <c r="M151" s="274">
        <v>44015</v>
      </c>
      <c r="N151" s="275">
        <v>44745</v>
      </c>
      <c r="O151" s="322" t="s">
        <v>722</v>
      </c>
      <c r="P151" s="267">
        <f>N151</f>
        <v>44745</v>
      </c>
      <c r="Q151" s="236">
        <v>20512</v>
      </c>
      <c r="R151" s="236">
        <v>2016</v>
      </c>
      <c r="S151" s="237">
        <v>44015</v>
      </c>
      <c r="T151" s="253" t="s">
        <v>4069</v>
      </c>
      <c r="U151" s="253" t="s">
        <v>1279</v>
      </c>
      <c r="V151" s="421" t="s">
        <v>363</v>
      </c>
      <c r="W151" s="421" t="s">
        <v>1632</v>
      </c>
      <c r="X151" s="253" t="s">
        <v>5965</v>
      </c>
      <c r="Y151" s="271">
        <v>44745</v>
      </c>
      <c r="Z151" s="322" t="s">
        <v>1550</v>
      </c>
      <c r="AA151" s="255">
        <v>4.95</v>
      </c>
      <c r="AB151" s="256"/>
      <c r="AC151" s="253">
        <v>80</v>
      </c>
      <c r="AD151" s="253"/>
      <c r="AE151" s="253">
        <v>120</v>
      </c>
      <c r="AF151" s="253"/>
      <c r="AG151" s="322" t="s">
        <v>724</v>
      </c>
      <c r="AH151" s="322" t="s">
        <v>724</v>
      </c>
      <c r="AI151" s="322" t="s">
        <v>724</v>
      </c>
      <c r="AJ151" s="322">
        <v>1</v>
      </c>
      <c r="AK151" s="253"/>
      <c r="AL151" s="322"/>
      <c r="AM151" s="322"/>
      <c r="AN151" s="253"/>
      <c r="AO151" s="408"/>
      <c r="AP151" s="283"/>
      <c r="AQ151" s="283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</row>
    <row r="152" spans="1:125" ht="12.75" customHeight="1">
      <c r="A152" s="242">
        <v>151</v>
      </c>
      <c r="B152" s="242" t="s">
        <v>731</v>
      </c>
      <c r="C152" s="243" t="s">
        <v>4111</v>
      </c>
      <c r="D152" s="243"/>
      <c r="E152" s="121" t="s">
        <v>540</v>
      </c>
      <c r="F152" s="243"/>
      <c r="G152" s="244" t="s">
        <v>539</v>
      </c>
      <c r="H152" s="638"/>
      <c r="I152" s="243" t="s">
        <v>1911</v>
      </c>
      <c r="J152" s="243"/>
      <c r="K152" s="243" t="s">
        <v>541</v>
      </c>
      <c r="L152" s="245" t="s">
        <v>542</v>
      </c>
      <c r="M152" s="247">
        <v>40285</v>
      </c>
      <c r="N152" s="248">
        <v>45316</v>
      </c>
      <c r="O152" s="249" t="s">
        <v>722</v>
      </c>
      <c r="P152" s="268">
        <f>N152</f>
        <v>45316</v>
      </c>
      <c r="Q152" s="250">
        <v>20219</v>
      </c>
      <c r="R152" s="250">
        <v>2010</v>
      </c>
      <c r="S152" s="251">
        <v>44951</v>
      </c>
      <c r="T152" s="252" t="s">
        <v>1409</v>
      </c>
      <c r="U152" s="253" t="s">
        <v>722</v>
      </c>
      <c r="V152" s="625" t="s">
        <v>1487</v>
      </c>
      <c r="W152" s="625" t="s">
        <v>6702</v>
      </c>
      <c r="X152" s="252" t="s">
        <v>543</v>
      </c>
      <c r="Y152" s="284">
        <v>44951</v>
      </c>
      <c r="Z152" s="605" t="s">
        <v>1144</v>
      </c>
      <c r="AA152" s="656">
        <v>7.6</v>
      </c>
      <c r="AB152" s="273"/>
      <c r="AC152" s="252">
        <v>97</v>
      </c>
      <c r="AD152" s="252"/>
      <c r="AE152" s="252">
        <v>108</v>
      </c>
      <c r="AF152" s="252"/>
      <c r="AG152" s="605" t="s">
        <v>724</v>
      </c>
      <c r="AH152" s="605" t="s">
        <v>724</v>
      </c>
      <c r="AI152" s="605" t="s">
        <v>724</v>
      </c>
      <c r="AJ152" s="605">
        <v>1</v>
      </c>
      <c r="AK152" s="252"/>
      <c r="AL152" s="605"/>
      <c r="AM152" s="605"/>
      <c r="AN152" s="252"/>
      <c r="AO152" s="407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5"/>
      <c r="CP152" s="315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</row>
    <row r="153" spans="1:125" s="317" customFormat="1" ht="12.75" customHeight="1">
      <c r="A153" s="242">
        <v>152</v>
      </c>
      <c r="B153" s="242" t="s">
        <v>731</v>
      </c>
      <c r="C153" s="253" t="s">
        <v>9118</v>
      </c>
      <c r="D153" s="253"/>
      <c r="E153" s="253" t="s">
        <v>4038</v>
      </c>
      <c r="F153" s="253"/>
      <c r="G153" s="264" t="s">
        <v>4039</v>
      </c>
      <c r="H153" s="639"/>
      <c r="I153" s="253" t="s">
        <v>2412</v>
      </c>
      <c r="J153" s="253"/>
      <c r="K153" s="253" t="s">
        <v>9120</v>
      </c>
      <c r="L153" s="438" t="s">
        <v>4040</v>
      </c>
      <c r="M153" s="274">
        <v>43135</v>
      </c>
      <c r="N153" s="288">
        <v>45311</v>
      </c>
      <c r="O153" s="322" t="s">
        <v>722</v>
      </c>
      <c r="P153" s="328">
        <f t="shared" si="36"/>
        <v>45311</v>
      </c>
      <c r="Q153" s="329">
        <v>18024</v>
      </c>
      <c r="R153" s="329">
        <v>2017</v>
      </c>
      <c r="S153" s="251">
        <v>44581</v>
      </c>
      <c r="T153" s="316" t="s">
        <v>3814</v>
      </c>
      <c r="U153" s="283" t="s">
        <v>722</v>
      </c>
      <c r="V153" s="625" t="s">
        <v>1115</v>
      </c>
      <c r="W153" s="625" t="s">
        <v>7640</v>
      </c>
      <c r="X153" s="252" t="s">
        <v>7641</v>
      </c>
      <c r="Y153" s="284">
        <f>N153</f>
        <v>45311</v>
      </c>
      <c r="Z153" s="605" t="s">
        <v>1550</v>
      </c>
      <c r="AA153" s="656">
        <v>5.4</v>
      </c>
      <c r="AB153" s="273"/>
      <c r="AC153" s="252">
        <v>80</v>
      </c>
      <c r="AD153" s="252">
        <v>105</v>
      </c>
      <c r="AE153" s="252">
        <v>105</v>
      </c>
      <c r="AF153" s="252">
        <v>125</v>
      </c>
      <c r="AG153" s="605" t="s">
        <v>724</v>
      </c>
      <c r="AH153" s="605">
        <v>38</v>
      </c>
      <c r="AI153" s="613">
        <v>50</v>
      </c>
      <c r="AJ153" s="613">
        <v>1</v>
      </c>
      <c r="AK153" s="237"/>
      <c r="AL153" s="322"/>
      <c r="AM153" s="322"/>
      <c r="AN153" s="253"/>
      <c r="AO153" s="408"/>
      <c r="AP153" s="283"/>
      <c r="AQ153" s="283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</row>
    <row r="154" spans="1:125" s="317" customFormat="1" ht="12.75" customHeight="1">
      <c r="A154" s="242">
        <v>153</v>
      </c>
      <c r="B154" s="242" t="s">
        <v>731</v>
      </c>
      <c r="C154" s="253" t="s">
        <v>6863</v>
      </c>
      <c r="D154" s="243"/>
      <c r="E154" s="121" t="s">
        <v>4225</v>
      </c>
      <c r="F154" s="243"/>
      <c r="G154" s="244" t="s">
        <v>7206</v>
      </c>
      <c r="H154" s="638"/>
      <c r="I154" s="243" t="s">
        <v>6865</v>
      </c>
      <c r="J154" s="243"/>
      <c r="K154" s="253" t="s">
        <v>7207</v>
      </c>
      <c r="L154" s="438" t="s">
        <v>7208</v>
      </c>
      <c r="M154" s="274">
        <v>44411</v>
      </c>
      <c r="N154" s="275">
        <v>45139</v>
      </c>
      <c r="O154" s="322" t="s">
        <v>722</v>
      </c>
      <c r="P154" s="323">
        <f t="shared" ref="P154:P159" si="38">N154</f>
        <v>45139</v>
      </c>
      <c r="Q154" s="335">
        <v>21437</v>
      </c>
      <c r="R154" s="335">
        <v>2021</v>
      </c>
      <c r="S154" s="237">
        <v>44409</v>
      </c>
      <c r="T154" s="283" t="s">
        <v>1278</v>
      </c>
      <c r="U154" s="283" t="s">
        <v>1279</v>
      </c>
      <c r="V154" s="421" t="s">
        <v>363</v>
      </c>
      <c r="W154" s="421" t="s">
        <v>868</v>
      </c>
      <c r="X154" s="253" t="s">
        <v>7209</v>
      </c>
      <c r="Y154" s="271">
        <f>N154</f>
        <v>45139</v>
      </c>
      <c r="Z154" s="322" t="s">
        <v>364</v>
      </c>
      <c r="AA154" s="255">
        <v>4.9000000000000004</v>
      </c>
      <c r="AB154" s="256"/>
      <c r="AC154" s="253">
        <v>93</v>
      </c>
      <c r="AD154" s="253"/>
      <c r="AE154" s="253">
        <v>116</v>
      </c>
      <c r="AF154" s="253"/>
      <c r="AG154" s="322" t="s">
        <v>724</v>
      </c>
      <c r="AH154" s="322" t="s">
        <v>724</v>
      </c>
      <c r="AI154" s="336" t="s">
        <v>724</v>
      </c>
      <c r="AJ154" s="336">
        <v>1</v>
      </c>
      <c r="AK154" s="253"/>
      <c r="AL154" s="322"/>
      <c r="AM154" s="322"/>
      <c r="AN154" s="253"/>
      <c r="AO154" s="412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</row>
    <row r="155" spans="1:125" s="283" customFormat="1" ht="12.75" customHeight="1">
      <c r="A155" s="242">
        <v>154</v>
      </c>
      <c r="B155" s="283" t="s">
        <v>731</v>
      </c>
      <c r="C155" s="283" t="s">
        <v>5514</v>
      </c>
      <c r="E155" s="283" t="s">
        <v>4693</v>
      </c>
      <c r="G155" s="283" t="s">
        <v>5515</v>
      </c>
      <c r="H155" s="642"/>
      <c r="I155" s="283" t="s">
        <v>855</v>
      </c>
      <c r="K155" s="283" t="s">
        <v>5516</v>
      </c>
      <c r="L155" s="380" t="s">
        <v>12</v>
      </c>
      <c r="M155" s="325">
        <v>43882</v>
      </c>
      <c r="N155" s="275">
        <v>44598</v>
      </c>
      <c r="O155" s="336" t="s">
        <v>722</v>
      </c>
      <c r="P155" s="325">
        <f t="shared" si="38"/>
        <v>44598</v>
      </c>
      <c r="Q155" s="283">
        <v>20159</v>
      </c>
      <c r="R155" s="283">
        <v>2018</v>
      </c>
      <c r="S155" s="321">
        <v>43867</v>
      </c>
      <c r="T155" s="283" t="s">
        <v>29</v>
      </c>
      <c r="U155" s="283" t="s">
        <v>1279</v>
      </c>
      <c r="V155" s="339">
        <v>0</v>
      </c>
      <c r="W155" s="339">
        <v>10</v>
      </c>
      <c r="X155" s="283" t="s">
        <v>5517</v>
      </c>
      <c r="Y155" s="321">
        <v>44598</v>
      </c>
      <c r="Z155" s="336" t="s">
        <v>364</v>
      </c>
      <c r="AA155" s="655">
        <v>4.8</v>
      </c>
      <c r="AC155" s="283">
        <v>72</v>
      </c>
      <c r="AE155" s="283">
        <v>92</v>
      </c>
      <c r="AG155" s="336">
        <v>24</v>
      </c>
      <c r="AH155" s="336">
        <v>37</v>
      </c>
      <c r="AI155" s="336">
        <v>48</v>
      </c>
      <c r="AJ155" s="336">
        <v>1</v>
      </c>
      <c r="AL155" s="336"/>
      <c r="AM155" s="336"/>
      <c r="AN155" s="253"/>
      <c r="AO155" s="408"/>
    </row>
    <row r="156" spans="1:125" s="317" customFormat="1" ht="12.75" customHeight="1">
      <c r="A156" s="242">
        <v>155</v>
      </c>
      <c r="B156" s="242" t="s">
        <v>731</v>
      </c>
      <c r="C156" s="253" t="s">
        <v>4091</v>
      </c>
      <c r="D156" s="243"/>
      <c r="E156" s="243" t="s">
        <v>4092</v>
      </c>
      <c r="F156" s="243"/>
      <c r="G156" s="244" t="s">
        <v>4093</v>
      </c>
      <c r="H156" s="638"/>
      <c r="I156" s="243" t="s">
        <v>118</v>
      </c>
      <c r="J156" s="243"/>
      <c r="K156" s="243" t="s">
        <v>870</v>
      </c>
      <c r="L156" s="245" t="s">
        <v>1167</v>
      </c>
      <c r="M156" s="247">
        <v>43160</v>
      </c>
      <c r="N156" s="275">
        <v>45677</v>
      </c>
      <c r="O156" s="249" t="s">
        <v>722</v>
      </c>
      <c r="P156" s="266">
        <f t="shared" si="38"/>
        <v>45677</v>
      </c>
      <c r="Q156" s="250">
        <v>18154</v>
      </c>
      <c r="R156" s="250">
        <v>2018</v>
      </c>
      <c r="S156" s="251">
        <v>44946</v>
      </c>
      <c r="T156" s="252" t="s">
        <v>1450</v>
      </c>
      <c r="U156" s="253" t="s">
        <v>722</v>
      </c>
      <c r="V156" s="625" t="s">
        <v>1487</v>
      </c>
      <c r="W156" s="625" t="s">
        <v>1082</v>
      </c>
      <c r="X156" s="252" t="s">
        <v>7715</v>
      </c>
      <c r="Y156" s="284">
        <f t="shared" ref="Y156:Y162" si="39">N156</f>
        <v>45677</v>
      </c>
      <c r="Z156" s="605" t="s">
        <v>1550</v>
      </c>
      <c r="AA156" s="656">
        <v>3.6</v>
      </c>
      <c r="AB156" s="273"/>
      <c r="AC156" s="252">
        <v>85</v>
      </c>
      <c r="AD156" s="252"/>
      <c r="AE156" s="252">
        <v>120</v>
      </c>
      <c r="AF156" s="252"/>
      <c r="AG156" s="605" t="s">
        <v>724</v>
      </c>
      <c r="AH156" s="605" t="s">
        <v>724</v>
      </c>
      <c r="AI156" s="605" t="s">
        <v>724</v>
      </c>
      <c r="AJ156" s="605">
        <v>1</v>
      </c>
      <c r="AK156" s="253"/>
      <c r="AL156" s="322"/>
      <c r="AM156" s="322"/>
      <c r="AN156" s="253"/>
      <c r="AO156" s="413"/>
      <c r="AP156" s="331"/>
      <c r="AQ156" s="331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</row>
    <row r="157" spans="1:125" s="317" customFormat="1" ht="12.75" customHeight="1">
      <c r="A157" s="242">
        <v>156</v>
      </c>
      <c r="B157" s="242" t="s">
        <v>731</v>
      </c>
      <c r="C157" s="242" t="s">
        <v>5966</v>
      </c>
      <c r="D157" s="243"/>
      <c r="E157" s="243" t="s">
        <v>3566</v>
      </c>
      <c r="F157" s="243"/>
      <c r="G157" s="244" t="s">
        <v>5967</v>
      </c>
      <c r="H157" s="638"/>
      <c r="I157" s="243" t="s">
        <v>1173</v>
      </c>
      <c r="J157" s="243"/>
      <c r="K157" s="243" t="s">
        <v>5984</v>
      </c>
      <c r="L157" s="245" t="s">
        <v>5968</v>
      </c>
      <c r="M157" s="247">
        <v>44015</v>
      </c>
      <c r="N157" s="123">
        <v>45463</v>
      </c>
      <c r="O157" s="249" t="s">
        <v>722</v>
      </c>
      <c r="P157" s="267">
        <f t="shared" si="38"/>
        <v>45463</v>
      </c>
      <c r="Q157" s="236">
        <v>20513</v>
      </c>
      <c r="R157" s="236">
        <v>2016</v>
      </c>
      <c r="S157" s="237">
        <v>44732</v>
      </c>
      <c r="T157" s="253" t="s">
        <v>4069</v>
      </c>
      <c r="U157" s="253" t="s">
        <v>722</v>
      </c>
      <c r="V157" s="421" t="s">
        <v>242</v>
      </c>
      <c r="W157" s="421" t="s">
        <v>1147</v>
      </c>
      <c r="X157" s="253" t="s">
        <v>5969</v>
      </c>
      <c r="Y157" s="271">
        <f>N157</f>
        <v>45463</v>
      </c>
      <c r="Z157" s="322" t="s">
        <v>364</v>
      </c>
      <c r="AA157" s="255">
        <v>4.5</v>
      </c>
      <c r="AB157" s="256"/>
      <c r="AC157" s="253">
        <v>90</v>
      </c>
      <c r="AD157" s="253"/>
      <c r="AE157" s="253">
        <v>120</v>
      </c>
      <c r="AF157" s="253"/>
      <c r="AG157" s="322" t="s">
        <v>724</v>
      </c>
      <c r="AH157" s="322" t="s">
        <v>724</v>
      </c>
      <c r="AI157" s="322" t="s">
        <v>724</v>
      </c>
      <c r="AJ157" s="322">
        <v>1</v>
      </c>
      <c r="AK157" s="253"/>
      <c r="AL157" s="322"/>
      <c r="AM157" s="322"/>
      <c r="AN157" s="253"/>
      <c r="AO157" s="408"/>
      <c r="AP157" s="283"/>
      <c r="AQ157" s="283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</row>
    <row r="158" spans="1:125" ht="12.75" customHeight="1">
      <c r="A158" s="242">
        <v>157</v>
      </c>
      <c r="B158" s="253" t="s">
        <v>731</v>
      </c>
      <c r="C158" s="242" t="s">
        <v>3756</v>
      </c>
      <c r="D158" s="253"/>
      <c r="E158" s="253" t="s">
        <v>3757</v>
      </c>
      <c r="F158" s="253"/>
      <c r="G158" s="264" t="s">
        <v>5014</v>
      </c>
      <c r="H158" s="639"/>
      <c r="I158" s="243" t="s">
        <v>1911</v>
      </c>
      <c r="J158" s="253"/>
      <c r="K158" s="253" t="s">
        <v>9428</v>
      </c>
      <c r="L158" s="438" t="s">
        <v>9429</v>
      </c>
      <c r="M158" s="274">
        <v>42902</v>
      </c>
      <c r="N158" s="288">
        <v>45388</v>
      </c>
      <c r="O158" s="249" t="s">
        <v>722</v>
      </c>
      <c r="P158" s="266">
        <f t="shared" si="38"/>
        <v>45388</v>
      </c>
      <c r="Q158" s="250">
        <v>22359</v>
      </c>
      <c r="R158" s="250">
        <v>2005</v>
      </c>
      <c r="S158" s="251">
        <v>45022</v>
      </c>
      <c r="T158" s="253" t="s">
        <v>3715</v>
      </c>
      <c r="U158" s="253" t="s">
        <v>721</v>
      </c>
      <c r="V158" s="421" t="s">
        <v>1301</v>
      </c>
      <c r="W158" s="421" t="s">
        <v>9287</v>
      </c>
      <c r="X158" s="252" t="s">
        <v>9430</v>
      </c>
      <c r="Y158" s="284">
        <f t="shared" si="39"/>
        <v>45388</v>
      </c>
      <c r="Z158" s="605" t="s">
        <v>364</v>
      </c>
      <c r="AA158" s="656">
        <v>5.5</v>
      </c>
      <c r="AB158" s="273"/>
      <c r="AC158" s="252">
        <v>80</v>
      </c>
      <c r="AD158" s="252"/>
      <c r="AE158" s="252">
        <v>105</v>
      </c>
      <c r="AF158" s="252"/>
      <c r="AG158" s="605">
        <v>22</v>
      </c>
      <c r="AH158" s="605">
        <v>36</v>
      </c>
      <c r="AI158" s="605">
        <v>48</v>
      </c>
      <c r="AJ158" s="605">
        <v>1</v>
      </c>
      <c r="AK158" s="252"/>
      <c r="AL158" s="605"/>
      <c r="AM158" s="605"/>
      <c r="AN158" s="252"/>
      <c r="AO158" s="407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5"/>
      <c r="CP158" s="315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</row>
    <row r="159" spans="1:125" s="317" customFormat="1" ht="12.75" customHeight="1">
      <c r="A159" s="242">
        <v>158</v>
      </c>
      <c r="B159" s="253" t="s">
        <v>731</v>
      </c>
      <c r="C159" s="314" t="s">
        <v>6324</v>
      </c>
      <c r="D159" s="253"/>
      <c r="E159" s="253" t="s">
        <v>4409</v>
      </c>
      <c r="F159" s="253"/>
      <c r="G159" s="264" t="s">
        <v>6325</v>
      </c>
      <c r="H159" s="639"/>
      <c r="I159" s="253" t="s">
        <v>208</v>
      </c>
      <c r="J159" s="253"/>
      <c r="K159" s="243" t="s">
        <v>9208</v>
      </c>
      <c r="L159" s="245" t="s">
        <v>8403</v>
      </c>
      <c r="M159" s="247">
        <v>44081</v>
      </c>
      <c r="N159" s="123">
        <v>45555</v>
      </c>
      <c r="O159" s="249" t="s">
        <v>722</v>
      </c>
      <c r="P159" s="267">
        <f t="shared" si="38"/>
        <v>45555</v>
      </c>
      <c r="Q159" s="236">
        <v>23155</v>
      </c>
      <c r="R159" s="236">
        <v>2009</v>
      </c>
      <c r="S159" s="237">
        <v>44824</v>
      </c>
      <c r="T159" s="253" t="s">
        <v>1278</v>
      </c>
      <c r="U159" s="253" t="s">
        <v>722</v>
      </c>
      <c r="V159" s="421" t="s">
        <v>956</v>
      </c>
      <c r="W159" s="421" t="s">
        <v>1110</v>
      </c>
      <c r="X159" s="253" t="s">
        <v>9209</v>
      </c>
      <c r="Y159" s="271">
        <f>N159</f>
        <v>45555</v>
      </c>
      <c r="Z159" s="322" t="s">
        <v>1595</v>
      </c>
      <c r="AA159" s="255">
        <v>6.1</v>
      </c>
      <c r="AB159" s="256"/>
      <c r="AC159" s="253">
        <v>90</v>
      </c>
      <c r="AD159" s="253"/>
      <c r="AE159" s="253">
        <v>110</v>
      </c>
      <c r="AF159" s="253"/>
      <c r="AG159" s="322">
        <v>22</v>
      </c>
      <c r="AH159" s="322">
        <v>37</v>
      </c>
      <c r="AI159" s="322">
        <v>50</v>
      </c>
      <c r="AJ159" s="322">
        <v>1</v>
      </c>
      <c r="AK159" s="253"/>
      <c r="AL159" s="322"/>
      <c r="AM159" s="322"/>
      <c r="AN159" s="253"/>
      <c r="AO159" s="408"/>
      <c r="AP159" s="283"/>
      <c r="AQ159" s="283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</row>
    <row r="160" spans="1:125" ht="12.75" customHeight="1">
      <c r="A160" s="242">
        <v>159</v>
      </c>
      <c r="B160" s="253" t="s">
        <v>732</v>
      </c>
      <c r="C160" s="253" t="s">
        <v>834</v>
      </c>
      <c r="D160" s="253" t="s">
        <v>1014</v>
      </c>
      <c r="E160" s="253" t="s">
        <v>835</v>
      </c>
      <c r="F160" s="253" t="s">
        <v>2437</v>
      </c>
      <c r="G160" s="264" t="s">
        <v>836</v>
      </c>
      <c r="H160" s="639" t="s">
        <v>2438</v>
      </c>
      <c r="I160" s="243" t="s">
        <v>1173</v>
      </c>
      <c r="J160" s="253" t="s">
        <v>753</v>
      </c>
      <c r="K160" s="253" t="s">
        <v>2888</v>
      </c>
      <c r="L160" s="438" t="s">
        <v>879</v>
      </c>
      <c r="M160" s="274">
        <v>41255</v>
      </c>
      <c r="N160" s="288">
        <v>45348</v>
      </c>
      <c r="O160" s="249" t="s">
        <v>722</v>
      </c>
      <c r="P160" s="266">
        <f t="shared" ref="P160:P162" si="40">N160</f>
        <v>45348</v>
      </c>
      <c r="Q160" s="250">
        <v>18413</v>
      </c>
      <c r="R160" s="250">
        <v>2007</v>
      </c>
      <c r="S160" s="251">
        <v>44618</v>
      </c>
      <c r="T160" s="252" t="s">
        <v>299</v>
      </c>
      <c r="U160" s="253" t="s">
        <v>189</v>
      </c>
      <c r="V160" s="625" t="s">
        <v>7804</v>
      </c>
      <c r="W160" s="625" t="s">
        <v>7805</v>
      </c>
      <c r="X160" s="252" t="s">
        <v>1405</v>
      </c>
      <c r="Y160" s="284">
        <f t="shared" si="39"/>
        <v>45348</v>
      </c>
      <c r="Z160" s="605" t="s">
        <v>1423</v>
      </c>
      <c r="AA160" s="656">
        <v>5.4</v>
      </c>
      <c r="AB160" s="273" t="s">
        <v>2439</v>
      </c>
      <c r="AC160" s="252">
        <v>85</v>
      </c>
      <c r="AD160" s="252"/>
      <c r="AE160" s="252">
        <v>105</v>
      </c>
      <c r="AF160" s="252"/>
      <c r="AG160" s="605">
        <v>24</v>
      </c>
      <c r="AH160" s="605">
        <v>38</v>
      </c>
      <c r="AI160" s="605">
        <v>57</v>
      </c>
      <c r="AJ160" s="605">
        <v>1</v>
      </c>
      <c r="AK160" s="251">
        <v>42398</v>
      </c>
      <c r="AL160" s="605">
        <v>2016</v>
      </c>
      <c r="AM160" s="605" t="s">
        <v>722</v>
      </c>
      <c r="AN160" s="252"/>
      <c r="AO160" s="407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5"/>
      <c r="CP160" s="315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</row>
    <row r="161" spans="1:125" s="317" customFormat="1" ht="12.75" customHeight="1">
      <c r="A161" s="242">
        <v>160</v>
      </c>
      <c r="B161" s="242" t="s">
        <v>731</v>
      </c>
      <c r="C161" s="242" t="s">
        <v>5135</v>
      </c>
      <c r="D161" s="243"/>
      <c r="E161" s="121" t="s">
        <v>5651</v>
      </c>
      <c r="F161" s="243"/>
      <c r="G161" s="244" t="s">
        <v>6053</v>
      </c>
      <c r="H161" s="638"/>
      <c r="I161" s="243" t="s">
        <v>317</v>
      </c>
      <c r="J161" s="243"/>
      <c r="K161" s="243" t="s">
        <v>7765</v>
      </c>
      <c r="L161" s="245" t="s">
        <v>6050</v>
      </c>
      <c r="M161" s="247">
        <v>44035</v>
      </c>
      <c r="N161" s="123">
        <v>45340</v>
      </c>
      <c r="O161" s="249" t="s">
        <v>722</v>
      </c>
      <c r="P161" s="267">
        <f t="shared" si="40"/>
        <v>45340</v>
      </c>
      <c r="Q161" s="236">
        <v>22133</v>
      </c>
      <c r="R161" s="236">
        <v>2020</v>
      </c>
      <c r="S161" s="237">
        <v>44610</v>
      </c>
      <c r="T161" s="253" t="s">
        <v>4709</v>
      </c>
      <c r="U161" s="253" t="s">
        <v>1217</v>
      </c>
      <c r="V161" s="421" t="s">
        <v>1487</v>
      </c>
      <c r="W161" s="421" t="s">
        <v>1487</v>
      </c>
      <c r="X161" s="253" t="s">
        <v>6051</v>
      </c>
      <c r="Y161" s="271">
        <f t="shared" si="39"/>
        <v>45340</v>
      </c>
      <c r="Z161" s="322" t="s">
        <v>364</v>
      </c>
      <c r="AA161" s="255">
        <v>2.19</v>
      </c>
      <c r="AB161" s="256"/>
      <c r="AC161" s="253">
        <v>55</v>
      </c>
      <c r="AD161" s="253"/>
      <c r="AE161" s="253">
        <v>95</v>
      </c>
      <c r="AF161" s="253"/>
      <c r="AG161" s="322" t="s">
        <v>724</v>
      </c>
      <c r="AH161" s="322" t="s">
        <v>724</v>
      </c>
      <c r="AI161" s="322" t="s">
        <v>724</v>
      </c>
      <c r="AJ161" s="322">
        <v>1</v>
      </c>
      <c r="AK161" s="253"/>
      <c r="AL161" s="322"/>
      <c r="AM161" s="322"/>
      <c r="AN161" s="253" t="s">
        <v>6052</v>
      </c>
      <c r="AO161" s="408"/>
      <c r="AP161" s="283"/>
      <c r="AQ161" s="283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</row>
    <row r="162" spans="1:125" s="317" customFormat="1" ht="12.75" customHeight="1">
      <c r="A162" s="242">
        <v>161</v>
      </c>
      <c r="B162" s="253" t="s">
        <v>731</v>
      </c>
      <c r="C162" s="253" t="s">
        <v>3641</v>
      </c>
      <c r="D162" s="253"/>
      <c r="E162" s="253" t="s">
        <v>3625</v>
      </c>
      <c r="F162" s="253"/>
      <c r="G162" s="264" t="s">
        <v>7273</v>
      </c>
      <c r="H162" s="639"/>
      <c r="I162" s="253" t="s">
        <v>2322</v>
      </c>
      <c r="J162" s="253"/>
      <c r="K162" s="253" t="s">
        <v>1211</v>
      </c>
      <c r="L162" s="438" t="s">
        <v>1212</v>
      </c>
      <c r="M162" s="274">
        <v>42840</v>
      </c>
      <c r="N162" s="275">
        <v>45882</v>
      </c>
      <c r="O162" s="276" t="s">
        <v>722</v>
      </c>
      <c r="P162" s="266">
        <f t="shared" si="40"/>
        <v>45882</v>
      </c>
      <c r="Q162" s="250">
        <v>21470</v>
      </c>
      <c r="R162" s="250">
        <v>2017</v>
      </c>
      <c r="S162" s="251">
        <v>45151</v>
      </c>
      <c r="T162" s="252" t="s">
        <v>1450</v>
      </c>
      <c r="U162" s="253" t="s">
        <v>722</v>
      </c>
      <c r="V162" s="625" t="s">
        <v>363</v>
      </c>
      <c r="W162" s="625" t="s">
        <v>932</v>
      </c>
      <c r="X162" s="252" t="s">
        <v>2041</v>
      </c>
      <c r="Y162" s="284">
        <f t="shared" si="39"/>
        <v>45882</v>
      </c>
      <c r="Z162" s="605" t="s">
        <v>1550</v>
      </c>
      <c r="AA162" s="656">
        <v>5.7</v>
      </c>
      <c r="AB162" s="273"/>
      <c r="AC162" s="252">
        <v>90</v>
      </c>
      <c r="AD162" s="252"/>
      <c r="AE162" s="252">
        <v>110</v>
      </c>
      <c r="AF162" s="252"/>
      <c r="AG162" s="605">
        <v>24</v>
      </c>
      <c r="AH162" s="605">
        <v>39</v>
      </c>
      <c r="AI162" s="605">
        <v>60</v>
      </c>
      <c r="AJ162" s="605">
        <v>1</v>
      </c>
      <c r="AK162" s="316"/>
      <c r="AL162" s="613"/>
      <c r="AM162" s="613"/>
      <c r="AN162" s="253"/>
      <c r="AO162" s="412"/>
      <c r="AP162" s="33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</row>
    <row r="163" spans="1:125" s="374" customFormat="1" ht="12.75" customHeight="1">
      <c r="A163" s="362">
        <v>162</v>
      </c>
      <c r="B163" s="374" t="s">
        <v>731</v>
      </c>
      <c r="C163" s="374" t="s">
        <v>4959</v>
      </c>
      <c r="E163" s="374" t="s">
        <v>4694</v>
      </c>
      <c r="G163" s="501" t="s">
        <v>9782</v>
      </c>
      <c r="H163" s="650"/>
      <c r="I163" s="374" t="s">
        <v>440</v>
      </c>
      <c r="K163" s="374" t="s">
        <v>9764</v>
      </c>
      <c r="L163" s="623" t="s">
        <v>9783</v>
      </c>
      <c r="M163" s="499">
        <v>45120</v>
      </c>
      <c r="N163" s="384">
        <v>45845</v>
      </c>
      <c r="O163" s="501" t="s">
        <v>722</v>
      </c>
      <c r="P163" s="499">
        <f>N163</f>
        <v>45845</v>
      </c>
      <c r="Q163" s="374">
        <v>23399</v>
      </c>
      <c r="R163" s="374">
        <v>2021</v>
      </c>
      <c r="S163" s="388">
        <v>45114</v>
      </c>
      <c r="T163" s="374" t="s">
        <v>9744</v>
      </c>
      <c r="U163" s="374" t="s">
        <v>1279</v>
      </c>
      <c r="V163" s="502">
        <v>0</v>
      </c>
      <c r="W163" s="502">
        <v>0</v>
      </c>
      <c r="X163" s="374" t="s">
        <v>9784</v>
      </c>
      <c r="Y163" s="388">
        <v>45845</v>
      </c>
      <c r="Z163" s="501" t="s">
        <v>2397</v>
      </c>
      <c r="AA163" s="662">
        <v>5.2</v>
      </c>
      <c r="AC163" s="374">
        <v>70</v>
      </c>
      <c r="AE163" s="374">
        <v>95</v>
      </c>
      <c r="AG163" s="501" t="s">
        <v>724</v>
      </c>
      <c r="AH163" s="501">
        <v>38</v>
      </c>
      <c r="AI163" s="501">
        <v>47</v>
      </c>
      <c r="AJ163" s="501">
        <v>1</v>
      </c>
      <c r="AL163" s="501"/>
      <c r="AM163" s="501"/>
      <c r="AN163" s="363"/>
      <c r="AO163" s="414"/>
    </row>
    <row r="164" spans="1:125" s="538" customFormat="1" ht="12.75" customHeight="1">
      <c r="A164" s="529">
        <v>163</v>
      </c>
      <c r="B164" s="529" t="s">
        <v>10401</v>
      </c>
      <c r="C164" s="529"/>
      <c r="D164" s="133"/>
      <c r="E164" s="133" t="s">
        <v>8517</v>
      </c>
      <c r="F164" s="133"/>
      <c r="G164" s="839"/>
      <c r="H164" s="840"/>
      <c r="I164" s="133"/>
      <c r="J164" s="133"/>
      <c r="K164" s="133"/>
      <c r="L164" s="841"/>
      <c r="M164" s="842"/>
      <c r="N164" s="843"/>
      <c r="O164" s="844"/>
      <c r="P164" s="539"/>
      <c r="Q164" s="530"/>
      <c r="R164" s="530"/>
      <c r="S164" s="531"/>
      <c r="T164" s="532"/>
      <c r="U164" s="532"/>
      <c r="V164" s="627"/>
      <c r="W164" s="627"/>
      <c r="X164" s="532"/>
      <c r="Y164" s="534"/>
      <c r="Z164" s="586"/>
      <c r="AA164" s="665"/>
      <c r="AB164" s="535"/>
      <c r="AC164" s="532"/>
      <c r="AD164" s="532"/>
      <c r="AE164" s="532"/>
      <c r="AF164" s="532"/>
      <c r="AG164" s="586"/>
      <c r="AH164" s="586"/>
      <c r="AI164" s="586"/>
      <c r="AJ164" s="586"/>
      <c r="AK164" s="532"/>
      <c r="AL164" s="586"/>
      <c r="AM164" s="586"/>
      <c r="AN164" s="532"/>
      <c r="AO164" s="975"/>
      <c r="AP164" s="976"/>
      <c r="AQ164" s="976"/>
      <c r="AR164" s="976"/>
      <c r="AS164" s="976"/>
      <c r="AT164" s="976"/>
      <c r="AU164" s="976"/>
      <c r="AV164" s="976"/>
      <c r="AW164" s="976"/>
      <c r="AX164" s="976"/>
      <c r="AY164" s="976"/>
      <c r="AZ164" s="976"/>
      <c r="BA164" s="976"/>
      <c r="BB164" s="976"/>
      <c r="BC164" s="976"/>
      <c r="BD164" s="976"/>
      <c r="BE164" s="976"/>
      <c r="BF164" s="976"/>
      <c r="BG164" s="976"/>
      <c r="BH164" s="976"/>
      <c r="BI164" s="976"/>
      <c r="BJ164" s="976"/>
      <c r="BK164" s="976"/>
      <c r="BL164" s="976"/>
      <c r="BM164" s="976"/>
      <c r="BN164" s="976"/>
      <c r="BO164" s="976"/>
      <c r="BP164" s="976"/>
      <c r="BQ164" s="976"/>
      <c r="BR164" s="976"/>
      <c r="BS164" s="976"/>
      <c r="BT164" s="976"/>
      <c r="BU164" s="976"/>
      <c r="BV164" s="976"/>
      <c r="BW164" s="976"/>
      <c r="BX164" s="976"/>
      <c r="BY164" s="976"/>
      <c r="BZ164" s="976"/>
      <c r="CA164" s="976"/>
      <c r="CB164" s="976"/>
      <c r="CC164" s="976"/>
      <c r="CD164" s="976"/>
      <c r="CE164" s="976"/>
      <c r="CF164" s="976"/>
      <c r="CG164" s="976"/>
      <c r="CH164" s="976"/>
      <c r="CI164" s="976"/>
      <c r="CJ164" s="976"/>
      <c r="CK164" s="976"/>
      <c r="CL164" s="976"/>
      <c r="CM164" s="976"/>
      <c r="CN164" s="976"/>
    </row>
    <row r="165" spans="1:125" s="317" customFormat="1" ht="12.75" customHeight="1">
      <c r="A165" s="242">
        <v>164</v>
      </c>
      <c r="B165" s="242" t="s">
        <v>731</v>
      </c>
      <c r="C165" s="253" t="s">
        <v>7642</v>
      </c>
      <c r="D165" s="243"/>
      <c r="E165" s="243" t="s">
        <v>4681</v>
      </c>
      <c r="F165" s="243"/>
      <c r="G165" s="244" t="s">
        <v>8901</v>
      </c>
      <c r="H165" s="639"/>
      <c r="I165" s="243" t="s">
        <v>1911</v>
      </c>
      <c r="J165" s="243"/>
      <c r="K165" s="243" t="s">
        <v>6636</v>
      </c>
      <c r="L165" s="245" t="s">
        <v>7432</v>
      </c>
      <c r="M165" s="247">
        <v>44888</v>
      </c>
      <c r="N165" s="123">
        <v>45614</v>
      </c>
      <c r="O165" s="249" t="s">
        <v>722</v>
      </c>
      <c r="P165" s="267">
        <f>N165</f>
        <v>45614</v>
      </c>
      <c r="Q165" s="236">
        <v>22702</v>
      </c>
      <c r="R165" s="236">
        <v>2022</v>
      </c>
      <c r="S165" s="237">
        <v>44883</v>
      </c>
      <c r="T165" s="253" t="s">
        <v>1278</v>
      </c>
      <c r="U165" s="253" t="s">
        <v>1279</v>
      </c>
      <c r="V165" s="421" t="s">
        <v>363</v>
      </c>
      <c r="W165" s="421" t="s">
        <v>868</v>
      </c>
      <c r="X165" s="253" t="s">
        <v>206</v>
      </c>
      <c r="Y165" s="271">
        <f>N165</f>
        <v>45614</v>
      </c>
      <c r="Z165" s="322" t="s">
        <v>1550</v>
      </c>
      <c r="AA165" s="255">
        <v>4</v>
      </c>
      <c r="AB165" s="256"/>
      <c r="AC165" s="253">
        <v>75</v>
      </c>
      <c r="AD165" s="253"/>
      <c r="AE165" s="253">
        <v>100</v>
      </c>
      <c r="AF165" s="253"/>
      <c r="AG165" s="322" t="s">
        <v>724</v>
      </c>
      <c r="AH165" s="322" t="s">
        <v>724</v>
      </c>
      <c r="AI165" s="322" t="s">
        <v>724</v>
      </c>
      <c r="AJ165" s="322">
        <v>1</v>
      </c>
      <c r="AK165" s="253"/>
      <c r="AL165" s="322"/>
      <c r="AM165" s="322"/>
      <c r="AN165" s="253"/>
      <c r="AO165" s="408"/>
      <c r="AP165" s="283"/>
      <c r="AQ165" s="283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</row>
    <row r="166" spans="1:125" s="317" customFormat="1" ht="12.75" customHeight="1">
      <c r="A166" s="242">
        <v>165</v>
      </c>
      <c r="B166" s="242" t="s">
        <v>731</v>
      </c>
      <c r="C166" s="253" t="s">
        <v>4326</v>
      </c>
      <c r="D166" s="243"/>
      <c r="E166" s="121" t="s">
        <v>4327</v>
      </c>
      <c r="F166" s="243"/>
      <c r="G166" s="245" t="s">
        <v>4328</v>
      </c>
      <c r="H166" s="638"/>
      <c r="I166" s="243" t="s">
        <v>4329</v>
      </c>
      <c r="J166" s="243"/>
      <c r="K166" s="253" t="s">
        <v>1808</v>
      </c>
      <c r="L166" s="438" t="s">
        <v>1809</v>
      </c>
      <c r="M166" s="274">
        <v>43236</v>
      </c>
      <c r="N166" s="288">
        <v>44686</v>
      </c>
      <c r="O166" s="322" t="s">
        <v>722</v>
      </c>
      <c r="P166" s="328">
        <f t="shared" ref="P166" si="41">N166</f>
        <v>44686</v>
      </c>
      <c r="Q166" s="329">
        <v>18437</v>
      </c>
      <c r="R166" s="329">
        <v>2018</v>
      </c>
      <c r="S166" s="251">
        <v>43956</v>
      </c>
      <c r="T166" s="316" t="s">
        <v>175</v>
      </c>
      <c r="U166" s="283" t="s">
        <v>722</v>
      </c>
      <c r="V166" s="625" t="s">
        <v>1097</v>
      </c>
      <c r="W166" s="625" t="s">
        <v>1097</v>
      </c>
      <c r="X166" s="252" t="s">
        <v>1810</v>
      </c>
      <c r="Y166" s="284">
        <f t="shared" ref="Y166" si="42">N166</f>
        <v>44686</v>
      </c>
      <c r="Z166" s="605" t="s">
        <v>364</v>
      </c>
      <c r="AA166" s="656">
        <v>5</v>
      </c>
      <c r="AB166" s="273"/>
      <c r="AC166" s="252">
        <v>105</v>
      </c>
      <c r="AD166" s="252"/>
      <c r="AE166" s="252">
        <v>130</v>
      </c>
      <c r="AF166" s="252"/>
      <c r="AG166" s="605">
        <v>23</v>
      </c>
      <c r="AH166" s="605">
        <v>39</v>
      </c>
      <c r="AI166" s="613">
        <v>52</v>
      </c>
      <c r="AJ166" s="613">
        <v>1</v>
      </c>
      <c r="AK166" s="253"/>
      <c r="AL166" s="322"/>
      <c r="AM166" s="322"/>
      <c r="AN166" s="253"/>
      <c r="AO166" s="408"/>
      <c r="AP166" s="283"/>
      <c r="AQ166" s="283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</row>
    <row r="167" spans="1:125" s="317" customFormat="1" ht="12.75" customHeight="1">
      <c r="A167" s="242">
        <v>166</v>
      </c>
      <c r="B167" s="242" t="s">
        <v>731</v>
      </c>
      <c r="C167" s="314" t="s">
        <v>1601</v>
      </c>
      <c r="D167" s="283"/>
      <c r="E167" s="243" t="s">
        <v>458</v>
      </c>
      <c r="F167" s="243"/>
      <c r="G167" s="244" t="s">
        <v>5395</v>
      </c>
      <c r="H167" s="638"/>
      <c r="I167" s="243" t="s">
        <v>1911</v>
      </c>
      <c r="J167" s="243"/>
      <c r="K167" s="253" t="s">
        <v>7479</v>
      </c>
      <c r="L167" s="438" t="s">
        <v>7480</v>
      </c>
      <c r="M167" s="274">
        <v>43845</v>
      </c>
      <c r="N167" s="275">
        <v>45224</v>
      </c>
      <c r="O167" s="249" t="s">
        <v>722</v>
      </c>
      <c r="P167" s="267">
        <f>N167</f>
        <v>45224</v>
      </c>
      <c r="Q167" s="236">
        <v>21592</v>
      </c>
      <c r="R167" s="236">
        <v>2014</v>
      </c>
      <c r="S167" s="237">
        <v>44494</v>
      </c>
      <c r="T167" s="253" t="s">
        <v>1278</v>
      </c>
      <c r="U167" s="253" t="s">
        <v>1217</v>
      </c>
      <c r="V167" s="421" t="s">
        <v>955</v>
      </c>
      <c r="W167" s="421" t="s">
        <v>97</v>
      </c>
      <c r="X167" s="253" t="s">
        <v>7481</v>
      </c>
      <c r="Y167" s="271">
        <f>N167</f>
        <v>45224</v>
      </c>
      <c r="Z167" s="322" t="s">
        <v>1550</v>
      </c>
      <c r="AA167" s="255">
        <v>5</v>
      </c>
      <c r="AB167" s="256"/>
      <c r="AC167" s="253">
        <v>65</v>
      </c>
      <c r="AD167" s="253"/>
      <c r="AE167" s="253">
        <v>80</v>
      </c>
      <c r="AF167" s="253"/>
      <c r="AG167" s="322">
        <v>22</v>
      </c>
      <c r="AH167" s="322">
        <v>38</v>
      </c>
      <c r="AI167" s="322">
        <v>52</v>
      </c>
      <c r="AJ167" s="322">
        <v>1</v>
      </c>
      <c r="AK167" s="237"/>
      <c r="AL167" s="322"/>
      <c r="AM167" s="322"/>
      <c r="AN167" s="283"/>
      <c r="AO167" s="408"/>
      <c r="AP167" s="283"/>
      <c r="AQ167" s="283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</row>
    <row r="168" spans="1:125" s="317" customFormat="1" ht="12.75" customHeight="1">
      <c r="A168" s="242">
        <v>167</v>
      </c>
      <c r="B168" s="242" t="s">
        <v>731</v>
      </c>
      <c r="C168" s="242" t="s">
        <v>4398</v>
      </c>
      <c r="D168" s="243"/>
      <c r="E168" s="243" t="s">
        <v>4695</v>
      </c>
      <c r="F168" s="243"/>
      <c r="G168" s="244" t="s">
        <v>9133</v>
      </c>
      <c r="H168" s="638"/>
      <c r="I168" s="243" t="s">
        <v>4381</v>
      </c>
      <c r="J168" s="243"/>
      <c r="K168" s="243" t="s">
        <v>9134</v>
      </c>
      <c r="L168" s="245" t="s">
        <v>9135</v>
      </c>
      <c r="M168" s="247">
        <v>44999</v>
      </c>
      <c r="N168" s="123">
        <v>45719</v>
      </c>
      <c r="O168" s="249" t="s">
        <v>722</v>
      </c>
      <c r="P168" s="267">
        <f>N168</f>
        <v>45719</v>
      </c>
      <c r="Q168" s="236">
        <v>23123</v>
      </c>
      <c r="R168" s="236">
        <v>2021</v>
      </c>
      <c r="S168" s="237">
        <v>44988</v>
      </c>
      <c r="T168" s="253" t="s">
        <v>3715</v>
      </c>
      <c r="U168" s="253" t="s">
        <v>1279</v>
      </c>
      <c r="V168" s="421" t="s">
        <v>363</v>
      </c>
      <c r="W168" s="421" t="s">
        <v>1082</v>
      </c>
      <c r="X168" s="253" t="s">
        <v>9136</v>
      </c>
      <c r="Y168" s="271">
        <f>N168</f>
        <v>45719</v>
      </c>
      <c r="Z168" s="322" t="s">
        <v>1550</v>
      </c>
      <c r="AA168" s="255">
        <v>5.8</v>
      </c>
      <c r="AB168" s="256"/>
      <c r="AC168" s="253">
        <v>80</v>
      </c>
      <c r="AD168" s="253"/>
      <c r="AE168" s="253">
        <v>100</v>
      </c>
      <c r="AF168" s="253"/>
      <c r="AG168" s="322">
        <v>23</v>
      </c>
      <c r="AH168" s="322" t="s">
        <v>724</v>
      </c>
      <c r="AI168" s="322">
        <v>52</v>
      </c>
      <c r="AJ168" s="322">
        <v>1</v>
      </c>
      <c r="AK168" s="253"/>
      <c r="AL168" s="322"/>
      <c r="AM168" s="322"/>
      <c r="AN168" s="253"/>
      <c r="AO168" s="408"/>
      <c r="AP168" s="283"/>
      <c r="AQ168" s="283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</row>
    <row r="169" spans="1:125" s="317" customFormat="1" ht="12.75" customHeight="1">
      <c r="A169" s="242">
        <v>168</v>
      </c>
      <c r="B169" s="242" t="s">
        <v>731</v>
      </c>
      <c r="C169" s="242" t="s">
        <v>633</v>
      </c>
      <c r="D169" s="243"/>
      <c r="E169" s="243" t="s">
        <v>3692</v>
      </c>
      <c r="F169" s="243"/>
      <c r="G169" s="244" t="s">
        <v>7274</v>
      </c>
      <c r="H169" s="638"/>
      <c r="I169" s="243" t="s">
        <v>317</v>
      </c>
      <c r="J169" s="243"/>
      <c r="K169" s="243" t="s">
        <v>7275</v>
      </c>
      <c r="L169" s="245" t="s">
        <v>7276</v>
      </c>
      <c r="M169" s="247">
        <v>44425</v>
      </c>
      <c r="N169" s="123">
        <v>45150</v>
      </c>
      <c r="O169" s="249" t="s">
        <v>722</v>
      </c>
      <c r="P169" s="267">
        <f>N169</f>
        <v>45150</v>
      </c>
      <c r="Q169" s="236">
        <v>21471</v>
      </c>
      <c r="R169" s="236">
        <v>2017</v>
      </c>
      <c r="S169" s="237">
        <v>44420</v>
      </c>
      <c r="T169" s="253" t="s">
        <v>24</v>
      </c>
      <c r="U169" s="253" t="s">
        <v>1279</v>
      </c>
      <c r="V169" s="421" t="s">
        <v>363</v>
      </c>
      <c r="W169" s="421" t="s">
        <v>3093</v>
      </c>
      <c r="X169" s="253" t="s">
        <v>7277</v>
      </c>
      <c r="Y169" s="271">
        <f>N169</f>
        <v>45150</v>
      </c>
      <c r="Z169" s="322" t="s">
        <v>1550</v>
      </c>
      <c r="AA169" s="255">
        <v>5.7</v>
      </c>
      <c r="AB169" s="256"/>
      <c r="AC169" s="253">
        <v>85</v>
      </c>
      <c r="AD169" s="253"/>
      <c r="AE169" s="253">
        <v>105</v>
      </c>
      <c r="AF169" s="253"/>
      <c r="AG169" s="322" t="s">
        <v>724</v>
      </c>
      <c r="AH169" s="322" t="s">
        <v>724</v>
      </c>
      <c r="AI169" s="322" t="s">
        <v>724</v>
      </c>
      <c r="AJ169" s="322">
        <v>1</v>
      </c>
      <c r="AK169" s="253"/>
      <c r="AL169" s="322"/>
      <c r="AM169" s="322"/>
      <c r="AN169" s="253"/>
      <c r="AO169" s="408"/>
      <c r="AP169" s="283"/>
      <c r="AQ169" s="283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</row>
    <row r="170" spans="1:125" s="821" customFormat="1" ht="12.75" customHeight="1">
      <c r="A170" s="805">
        <v>169</v>
      </c>
      <c r="B170" s="277" t="s">
        <v>732</v>
      </c>
      <c r="C170" s="124" t="s">
        <v>5323</v>
      </c>
      <c r="D170" s="277" t="s">
        <v>5324</v>
      </c>
      <c r="E170" s="820" t="s">
        <v>515</v>
      </c>
      <c r="F170" s="277" t="s">
        <v>5325</v>
      </c>
      <c r="G170" s="856" t="s">
        <v>5326</v>
      </c>
      <c r="H170" s="849" t="s">
        <v>5327</v>
      </c>
      <c r="I170" s="124" t="s">
        <v>2322</v>
      </c>
      <c r="J170" s="277" t="s">
        <v>5328</v>
      </c>
      <c r="K170" s="277" t="s">
        <v>5329</v>
      </c>
      <c r="L170" s="850" t="s">
        <v>5330</v>
      </c>
      <c r="M170" s="851">
        <v>43762</v>
      </c>
      <c r="N170" s="621">
        <v>44493</v>
      </c>
      <c r="O170" s="811" t="s">
        <v>722</v>
      </c>
      <c r="P170" s="812">
        <f t="shared" ref="P170:P176" si="43">N170</f>
        <v>44493</v>
      </c>
      <c r="Q170" s="813">
        <v>19545</v>
      </c>
      <c r="R170" s="813">
        <v>2014</v>
      </c>
      <c r="S170" s="814" t="s">
        <v>8088</v>
      </c>
      <c r="T170" s="277" t="s">
        <v>299</v>
      </c>
      <c r="U170" s="277" t="s">
        <v>3957</v>
      </c>
      <c r="V170" s="629" t="s">
        <v>8089</v>
      </c>
      <c r="W170" s="629" t="s">
        <v>8090</v>
      </c>
      <c r="X170" s="277" t="s">
        <v>5331</v>
      </c>
      <c r="Y170" s="815">
        <v>44493</v>
      </c>
      <c r="Z170" s="816" t="s">
        <v>1550</v>
      </c>
      <c r="AA170" s="817">
        <v>5</v>
      </c>
      <c r="AB170" s="818">
        <v>22</v>
      </c>
      <c r="AC170" s="277">
        <v>67</v>
      </c>
      <c r="AD170" s="277">
        <v>82</v>
      </c>
      <c r="AE170" s="277">
        <v>85</v>
      </c>
      <c r="AF170" s="936">
        <v>110.5</v>
      </c>
      <c r="AG170" s="816">
        <v>24</v>
      </c>
      <c r="AH170" s="816">
        <v>37</v>
      </c>
      <c r="AI170" s="816">
        <v>49</v>
      </c>
      <c r="AJ170" s="816">
        <v>1</v>
      </c>
      <c r="AK170" s="814">
        <v>43762</v>
      </c>
      <c r="AL170" s="816">
        <v>2013</v>
      </c>
      <c r="AM170" s="816" t="s">
        <v>722</v>
      </c>
      <c r="AN170" s="277" t="s">
        <v>8091</v>
      </c>
      <c r="AO170" s="819"/>
      <c r="AP170" s="820"/>
      <c r="AQ170" s="820"/>
      <c r="AR170" s="820"/>
      <c r="AS170" s="820"/>
      <c r="AT170" s="820"/>
      <c r="AU170" s="820"/>
      <c r="AV170" s="820"/>
      <c r="AW170" s="820"/>
      <c r="AX170" s="820"/>
      <c r="AY170" s="820"/>
      <c r="AZ170" s="820"/>
      <c r="BA170" s="820"/>
      <c r="BB170" s="820"/>
      <c r="BC170" s="820"/>
      <c r="BD170" s="820"/>
      <c r="BE170" s="820"/>
      <c r="BF170" s="820"/>
      <c r="BG170" s="820"/>
      <c r="BH170" s="820"/>
      <c r="BI170" s="820"/>
      <c r="BJ170" s="820"/>
      <c r="BK170" s="820"/>
      <c r="BL170" s="820"/>
      <c r="BM170" s="820"/>
      <c r="BN170" s="820"/>
      <c r="BO170" s="820"/>
      <c r="BP170" s="820"/>
      <c r="BQ170" s="820"/>
      <c r="BR170" s="820"/>
      <c r="BS170" s="820"/>
      <c r="BT170" s="820"/>
      <c r="BU170" s="820"/>
      <c r="BV170" s="820"/>
      <c r="BW170" s="820"/>
      <c r="BX170" s="820"/>
      <c r="BY170" s="820"/>
      <c r="BZ170" s="820"/>
      <c r="CA170" s="820"/>
      <c r="CB170" s="820"/>
      <c r="CC170" s="820"/>
      <c r="CD170" s="820"/>
      <c r="CE170" s="820"/>
      <c r="CF170" s="820"/>
      <c r="CG170" s="820"/>
      <c r="CH170" s="820"/>
      <c r="CI170" s="820"/>
      <c r="CJ170" s="820"/>
      <c r="CK170" s="820"/>
      <c r="CL170" s="820"/>
      <c r="CM170" s="820"/>
      <c r="CN170" s="820"/>
    </row>
    <row r="171" spans="1:125" s="316" customFormat="1" ht="12.75" customHeight="1">
      <c r="A171" s="242">
        <v>170</v>
      </c>
      <c r="B171" s="253" t="s">
        <v>732</v>
      </c>
      <c r="C171" s="253" t="s">
        <v>2440</v>
      </c>
      <c r="D171" s="243" t="s">
        <v>718</v>
      </c>
      <c r="E171" s="253" t="s">
        <v>1094</v>
      </c>
      <c r="F171" s="253" t="s">
        <v>801</v>
      </c>
      <c r="G171" s="264" t="s">
        <v>2441</v>
      </c>
      <c r="H171" s="639" t="s">
        <v>1510</v>
      </c>
      <c r="I171" s="243" t="s">
        <v>2322</v>
      </c>
      <c r="J171" s="253" t="s">
        <v>1368</v>
      </c>
      <c r="K171" s="253" t="s">
        <v>2504</v>
      </c>
      <c r="L171" s="438" t="s">
        <v>2505</v>
      </c>
      <c r="M171" s="274">
        <v>42430</v>
      </c>
      <c r="N171" s="275">
        <v>45458</v>
      </c>
      <c r="O171" s="249" t="s">
        <v>722</v>
      </c>
      <c r="P171" s="266">
        <f t="shared" si="43"/>
        <v>45458</v>
      </c>
      <c r="Q171" s="250">
        <v>21322</v>
      </c>
      <c r="R171" s="250">
        <v>2015</v>
      </c>
      <c r="S171" s="251" t="s">
        <v>8265</v>
      </c>
      <c r="T171" s="252" t="s">
        <v>299</v>
      </c>
      <c r="U171" s="253" t="s">
        <v>3957</v>
      </c>
      <c r="V171" s="625" t="s">
        <v>8266</v>
      </c>
      <c r="W171" s="625" t="s">
        <v>8267</v>
      </c>
      <c r="X171" s="253" t="s">
        <v>3674</v>
      </c>
      <c r="Y171" s="284">
        <f t="shared" ref="Y171:Y175" si="44">N171</f>
        <v>45458</v>
      </c>
      <c r="Z171" s="605" t="s">
        <v>2442</v>
      </c>
      <c r="AA171" s="656">
        <v>5.7</v>
      </c>
      <c r="AB171" s="273">
        <v>28</v>
      </c>
      <c r="AC171" s="252">
        <v>75</v>
      </c>
      <c r="AD171" s="252">
        <v>108</v>
      </c>
      <c r="AE171" s="252">
        <v>95</v>
      </c>
      <c r="AF171" s="252">
        <v>135</v>
      </c>
      <c r="AG171" s="605">
        <v>23</v>
      </c>
      <c r="AH171" s="605">
        <v>42</v>
      </c>
      <c r="AI171" s="605">
        <v>57</v>
      </c>
      <c r="AJ171" s="605">
        <v>1</v>
      </c>
      <c r="AK171" s="251">
        <v>40669</v>
      </c>
      <c r="AL171" s="605">
        <v>2007</v>
      </c>
      <c r="AM171" s="605" t="s">
        <v>722</v>
      </c>
      <c r="AN171" s="253" t="s">
        <v>7964</v>
      </c>
      <c r="AO171" s="407"/>
      <c r="CO171" s="320"/>
    </row>
    <row r="172" spans="1:125" s="283" customFormat="1" ht="12.75" customHeight="1">
      <c r="A172" s="242">
        <v>171</v>
      </c>
      <c r="B172" s="253" t="s">
        <v>731</v>
      </c>
      <c r="C172" s="253" t="s">
        <v>4758</v>
      </c>
      <c r="D172" s="253"/>
      <c r="E172" s="253" t="s">
        <v>1095</v>
      </c>
      <c r="F172" s="253"/>
      <c r="G172" s="264" t="s">
        <v>5344</v>
      </c>
      <c r="H172" s="639"/>
      <c r="I172" s="243" t="s">
        <v>2145</v>
      </c>
      <c r="J172" s="243"/>
      <c r="K172" s="253" t="s">
        <v>5345</v>
      </c>
      <c r="L172" s="438" t="s">
        <v>5346</v>
      </c>
      <c r="M172" s="274">
        <v>43776</v>
      </c>
      <c r="N172" s="275">
        <v>45947</v>
      </c>
      <c r="O172" s="276" t="s">
        <v>722</v>
      </c>
      <c r="P172" s="267">
        <f>N172</f>
        <v>45947</v>
      </c>
      <c r="Q172" s="236">
        <v>19565</v>
      </c>
      <c r="R172" s="236">
        <v>2018</v>
      </c>
      <c r="S172" s="237">
        <v>45216</v>
      </c>
      <c r="T172" s="253" t="s">
        <v>24</v>
      </c>
      <c r="U172" s="253" t="s">
        <v>722</v>
      </c>
      <c r="V172" s="421" t="s">
        <v>656</v>
      </c>
      <c r="W172" s="421" t="s">
        <v>4724</v>
      </c>
      <c r="X172" s="253" t="s">
        <v>5347</v>
      </c>
      <c r="Y172" s="271">
        <f>N172</f>
        <v>45947</v>
      </c>
      <c r="Z172" s="322" t="s">
        <v>364</v>
      </c>
      <c r="AA172" s="255">
        <v>3.05</v>
      </c>
      <c r="AB172" s="256"/>
      <c r="AC172" s="253">
        <v>85</v>
      </c>
      <c r="AD172" s="253"/>
      <c r="AE172" s="253">
        <v>108</v>
      </c>
      <c r="AF172" s="253"/>
      <c r="AG172" s="322" t="s">
        <v>724</v>
      </c>
      <c r="AH172" s="322" t="s">
        <v>724</v>
      </c>
      <c r="AI172" s="322" t="s">
        <v>724</v>
      </c>
      <c r="AJ172" s="322">
        <v>1</v>
      </c>
      <c r="AK172" s="237"/>
      <c r="AL172" s="322"/>
      <c r="AM172" s="322"/>
      <c r="AN172" s="253"/>
      <c r="AO172" s="408"/>
      <c r="CO172" s="327"/>
    </row>
    <row r="173" spans="1:125" s="317" customFormat="1" ht="12.75" customHeight="1">
      <c r="A173" s="242">
        <v>172</v>
      </c>
      <c r="B173" s="242" t="s">
        <v>731</v>
      </c>
      <c r="C173" s="242" t="s">
        <v>4247</v>
      </c>
      <c r="D173" s="243"/>
      <c r="E173" s="243" t="s">
        <v>4248</v>
      </c>
      <c r="F173" s="243"/>
      <c r="G173" s="244" t="s">
        <v>4249</v>
      </c>
      <c r="H173" s="638"/>
      <c r="I173" s="243" t="s">
        <v>1106</v>
      </c>
      <c r="J173" s="243"/>
      <c r="K173" s="243" t="s">
        <v>3901</v>
      </c>
      <c r="L173" s="245" t="s">
        <v>3902</v>
      </c>
      <c r="M173" s="247">
        <v>43214</v>
      </c>
      <c r="N173" s="123">
        <v>44642</v>
      </c>
      <c r="O173" s="249" t="s">
        <v>722</v>
      </c>
      <c r="P173" s="267">
        <f t="shared" si="43"/>
        <v>44642</v>
      </c>
      <c r="Q173" s="236">
        <v>19300</v>
      </c>
      <c r="R173" s="236">
        <v>2016</v>
      </c>
      <c r="S173" s="237">
        <v>44277</v>
      </c>
      <c r="T173" s="253" t="s">
        <v>3715</v>
      </c>
      <c r="U173" s="253" t="s">
        <v>722</v>
      </c>
      <c r="V173" s="421" t="s">
        <v>1115</v>
      </c>
      <c r="W173" s="421" t="s">
        <v>6722</v>
      </c>
      <c r="X173" s="253" t="s">
        <v>3903</v>
      </c>
      <c r="Y173" s="271">
        <f t="shared" si="44"/>
        <v>44642</v>
      </c>
      <c r="Z173" s="322" t="s">
        <v>1550</v>
      </c>
      <c r="AA173" s="255">
        <v>4.8499999999999996</v>
      </c>
      <c r="AB173" s="256"/>
      <c r="AC173" s="253">
        <v>75</v>
      </c>
      <c r="AD173" s="253"/>
      <c r="AE173" s="253">
        <v>110</v>
      </c>
      <c r="AF173" s="253"/>
      <c r="AG173" s="322" t="s">
        <v>724</v>
      </c>
      <c r="AH173" s="322">
        <v>39</v>
      </c>
      <c r="AI173" s="322">
        <v>53</v>
      </c>
      <c r="AJ173" s="322">
        <v>1</v>
      </c>
      <c r="AK173" s="237"/>
      <c r="AL173" s="322"/>
      <c r="AM173" s="322"/>
      <c r="AN173" s="253"/>
      <c r="AO173" s="408"/>
      <c r="AP173" s="283"/>
      <c r="AQ173" s="283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</row>
    <row r="174" spans="1:125" s="283" customFormat="1" ht="12.75" customHeight="1">
      <c r="A174" s="242">
        <v>173</v>
      </c>
      <c r="B174" s="253" t="s">
        <v>731</v>
      </c>
      <c r="C174" s="242" t="s">
        <v>4876</v>
      </c>
      <c r="D174" s="253"/>
      <c r="E174" s="253" t="s">
        <v>1890</v>
      </c>
      <c r="F174" s="253"/>
      <c r="G174" s="264" t="s">
        <v>5348</v>
      </c>
      <c r="H174" s="639"/>
      <c r="I174" s="243" t="s">
        <v>2145</v>
      </c>
      <c r="J174" s="253"/>
      <c r="K174" s="253" t="s">
        <v>5345</v>
      </c>
      <c r="L174" s="438" t="s">
        <v>5349</v>
      </c>
      <c r="M174" s="274">
        <v>43776</v>
      </c>
      <c r="N174" s="275">
        <v>45947</v>
      </c>
      <c r="O174" s="322" t="s">
        <v>722</v>
      </c>
      <c r="P174" s="323">
        <f>N174</f>
        <v>45947</v>
      </c>
      <c r="Q174" s="335">
        <v>19566</v>
      </c>
      <c r="R174" s="335">
        <v>2018</v>
      </c>
      <c r="S174" s="237">
        <v>45216</v>
      </c>
      <c r="T174" s="283" t="s">
        <v>24</v>
      </c>
      <c r="U174" s="283" t="s">
        <v>722</v>
      </c>
      <c r="V174" s="421" t="s">
        <v>3491</v>
      </c>
      <c r="W174" s="421" t="s">
        <v>10204</v>
      </c>
      <c r="X174" s="253" t="s">
        <v>5347</v>
      </c>
      <c r="Y174" s="271">
        <f>N174</f>
        <v>45947</v>
      </c>
      <c r="Z174" s="322" t="s">
        <v>1550</v>
      </c>
      <c r="AA174" s="255">
        <v>4.5</v>
      </c>
      <c r="AB174" s="256"/>
      <c r="AC174" s="253">
        <v>85</v>
      </c>
      <c r="AD174" s="253"/>
      <c r="AE174" s="253">
        <v>108</v>
      </c>
      <c r="AF174" s="236"/>
      <c r="AG174" s="322" t="s">
        <v>724</v>
      </c>
      <c r="AH174" s="322" t="s">
        <v>724</v>
      </c>
      <c r="AI174" s="322" t="s">
        <v>724</v>
      </c>
      <c r="AJ174" s="322">
        <v>1</v>
      </c>
      <c r="AK174" s="237"/>
      <c r="AL174" s="322"/>
      <c r="AM174" s="322"/>
      <c r="AN174" s="253"/>
      <c r="AO174" s="408"/>
      <c r="CO174" s="327"/>
    </row>
    <row r="175" spans="1:125" ht="12.75" customHeight="1">
      <c r="A175" s="242">
        <v>174</v>
      </c>
      <c r="B175" s="242" t="s">
        <v>732</v>
      </c>
      <c r="C175" s="243" t="s">
        <v>10</v>
      </c>
      <c r="D175" s="253" t="s">
        <v>892</v>
      </c>
      <c r="E175" s="243" t="s">
        <v>1400</v>
      </c>
      <c r="F175" s="243" t="s">
        <v>1940</v>
      </c>
      <c r="G175" s="244" t="s">
        <v>4335</v>
      </c>
      <c r="H175" s="638" t="s">
        <v>1941</v>
      </c>
      <c r="I175" s="243" t="s">
        <v>1173</v>
      </c>
      <c r="J175" s="253" t="s">
        <v>1163</v>
      </c>
      <c r="K175" s="243" t="s">
        <v>1401</v>
      </c>
      <c r="L175" s="245" t="s">
        <v>234</v>
      </c>
      <c r="M175" s="247">
        <v>40333</v>
      </c>
      <c r="N175" s="248">
        <v>45481</v>
      </c>
      <c r="O175" s="249" t="s">
        <v>722</v>
      </c>
      <c r="P175" s="266">
        <f t="shared" si="43"/>
        <v>45481</v>
      </c>
      <c r="Q175" s="250">
        <v>20569</v>
      </c>
      <c r="R175" s="250">
        <v>2010</v>
      </c>
      <c r="S175" s="251">
        <v>44750</v>
      </c>
      <c r="T175" s="252" t="s">
        <v>299</v>
      </c>
      <c r="U175" s="253" t="s">
        <v>3544</v>
      </c>
      <c r="V175" s="625" t="s">
        <v>8367</v>
      </c>
      <c r="W175" s="625" t="s">
        <v>8368</v>
      </c>
      <c r="X175" s="252" t="s">
        <v>1058</v>
      </c>
      <c r="Y175" s="284">
        <f t="shared" si="44"/>
        <v>45481</v>
      </c>
      <c r="Z175" s="605" t="s">
        <v>1595</v>
      </c>
      <c r="AA175" s="656">
        <v>5.4</v>
      </c>
      <c r="AB175" s="273">
        <v>19.5</v>
      </c>
      <c r="AC175" s="252">
        <v>75</v>
      </c>
      <c r="AD175" s="252">
        <v>95</v>
      </c>
      <c r="AE175" s="252">
        <v>95</v>
      </c>
      <c r="AF175" s="252">
        <v>123.5</v>
      </c>
      <c r="AG175" s="605">
        <v>22</v>
      </c>
      <c r="AH175" s="605">
        <v>36</v>
      </c>
      <c r="AI175" s="605">
        <v>48</v>
      </c>
      <c r="AJ175" s="605">
        <v>1</v>
      </c>
      <c r="AK175" s="251">
        <v>42027</v>
      </c>
      <c r="AL175" s="605">
        <v>2012</v>
      </c>
      <c r="AM175" s="605" t="s">
        <v>722</v>
      </c>
      <c r="AN175" s="252"/>
      <c r="AO175" s="407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5"/>
      <c r="CP175" s="315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</row>
    <row r="176" spans="1:125" s="283" customFormat="1" ht="12.75" customHeight="1">
      <c r="A176" s="242">
        <v>175</v>
      </c>
      <c r="B176" s="253" t="s">
        <v>731</v>
      </c>
      <c r="C176" s="283" t="s">
        <v>6405</v>
      </c>
      <c r="D176" s="253" t="s">
        <v>1345</v>
      </c>
      <c r="E176" s="253" t="s">
        <v>1090</v>
      </c>
      <c r="F176" s="253" t="s">
        <v>424</v>
      </c>
      <c r="G176" s="264" t="s">
        <v>6406</v>
      </c>
      <c r="H176" s="639" t="s">
        <v>424</v>
      </c>
      <c r="I176" s="243" t="s">
        <v>2322</v>
      </c>
      <c r="J176" s="253" t="s">
        <v>6407</v>
      </c>
      <c r="K176" s="253" t="s">
        <v>1065</v>
      </c>
      <c r="L176" s="438" t="s">
        <v>1066</v>
      </c>
      <c r="M176" s="274">
        <v>44105</v>
      </c>
      <c r="N176" s="275">
        <v>45539</v>
      </c>
      <c r="O176" s="249" t="s">
        <v>722</v>
      </c>
      <c r="P176" s="267">
        <f t="shared" si="43"/>
        <v>45539</v>
      </c>
      <c r="Q176" s="236">
        <v>20686</v>
      </c>
      <c r="R176" s="236">
        <v>2014</v>
      </c>
      <c r="S176" s="237">
        <v>44808</v>
      </c>
      <c r="T176" s="253" t="s">
        <v>24</v>
      </c>
      <c r="U176" s="253" t="s">
        <v>3544</v>
      </c>
      <c r="V176" s="421" t="s">
        <v>10138</v>
      </c>
      <c r="W176" s="421" t="s">
        <v>10137</v>
      </c>
      <c r="X176" s="253" t="s">
        <v>1067</v>
      </c>
      <c r="Y176" s="271">
        <f t="shared" ref="Y176:Y182" si="45">N176</f>
        <v>45539</v>
      </c>
      <c r="Z176" s="322" t="s">
        <v>724</v>
      </c>
      <c r="AA176" s="255">
        <v>5.9</v>
      </c>
      <c r="AB176" s="256">
        <v>31</v>
      </c>
      <c r="AC176" s="253">
        <v>105</v>
      </c>
      <c r="AD176" s="253">
        <v>105</v>
      </c>
      <c r="AE176" s="253">
        <v>145</v>
      </c>
      <c r="AF176" s="253">
        <v>145</v>
      </c>
      <c r="AG176" s="322" t="s">
        <v>6408</v>
      </c>
      <c r="AH176" s="322" t="s">
        <v>6409</v>
      </c>
      <c r="AI176" s="322" t="s">
        <v>6410</v>
      </c>
      <c r="AJ176" s="322">
        <v>1</v>
      </c>
      <c r="AK176" s="237">
        <v>41394</v>
      </c>
      <c r="AL176" s="322">
        <v>2009</v>
      </c>
      <c r="AM176" s="322" t="s">
        <v>722</v>
      </c>
      <c r="AN176" s="253" t="s">
        <v>10139</v>
      </c>
      <c r="AO176" s="408"/>
      <c r="CO176" s="327"/>
    </row>
    <row r="177" spans="1:125" s="317" customFormat="1" ht="12.75" customHeight="1">
      <c r="A177" s="242">
        <v>176</v>
      </c>
      <c r="B177" s="242" t="s">
        <v>731</v>
      </c>
      <c r="C177" s="242" t="s">
        <v>5342</v>
      </c>
      <c r="D177" s="253"/>
      <c r="E177" s="243" t="s">
        <v>1591</v>
      </c>
      <c r="F177" s="243"/>
      <c r="G177" s="244" t="s">
        <v>5343</v>
      </c>
      <c r="H177" s="638"/>
      <c r="I177" s="243" t="s">
        <v>2145</v>
      </c>
      <c r="J177" s="253"/>
      <c r="K177" s="243" t="s">
        <v>3601</v>
      </c>
      <c r="L177" s="245" t="s">
        <v>3602</v>
      </c>
      <c r="M177" s="247">
        <v>43776</v>
      </c>
      <c r="N177" s="123">
        <v>45209</v>
      </c>
      <c r="O177" s="249" t="s">
        <v>722</v>
      </c>
      <c r="P177" s="267">
        <f t="shared" ref="P177:P183" si="46">N177</f>
        <v>45209</v>
      </c>
      <c r="Q177" s="236">
        <v>19564</v>
      </c>
      <c r="R177" s="236">
        <v>2017</v>
      </c>
      <c r="S177" s="237">
        <v>44479</v>
      </c>
      <c r="T177" s="253" t="s">
        <v>24</v>
      </c>
      <c r="U177" s="253" t="s">
        <v>722</v>
      </c>
      <c r="V177" s="421" t="s">
        <v>1102</v>
      </c>
      <c r="W177" s="421" t="s">
        <v>594</v>
      </c>
      <c r="X177" s="253" t="s">
        <v>939</v>
      </c>
      <c r="Y177" s="271">
        <f t="shared" si="45"/>
        <v>45209</v>
      </c>
      <c r="Z177" s="322" t="s">
        <v>1550</v>
      </c>
      <c r="AA177" s="658">
        <v>3.3</v>
      </c>
      <c r="AB177" s="256"/>
      <c r="AC177" s="253">
        <v>73</v>
      </c>
      <c r="AD177" s="253"/>
      <c r="AE177" s="253">
        <v>95</v>
      </c>
      <c r="AF177" s="253"/>
      <c r="AG177" s="322">
        <v>23</v>
      </c>
      <c r="AH177" s="322" t="s">
        <v>724</v>
      </c>
      <c r="AI177" s="322">
        <v>49</v>
      </c>
      <c r="AJ177" s="322">
        <v>1</v>
      </c>
      <c r="AK177" s="237"/>
      <c r="AL177" s="322"/>
      <c r="AM177" s="322"/>
      <c r="AN177" s="253"/>
      <c r="AO177" s="408"/>
      <c r="AP177" s="283"/>
      <c r="AQ177" s="283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</row>
    <row r="178" spans="1:125" s="317" customFormat="1" ht="12.75" customHeight="1">
      <c r="A178" s="242">
        <v>177</v>
      </c>
      <c r="B178" s="242" t="s">
        <v>731</v>
      </c>
      <c r="C178" s="242" t="s">
        <v>7393</v>
      </c>
      <c r="D178" s="243"/>
      <c r="E178" s="121" t="s">
        <v>4028</v>
      </c>
      <c r="F178" s="243"/>
      <c r="G178" s="244" t="s">
        <v>7992</v>
      </c>
      <c r="H178" s="638"/>
      <c r="I178" s="243" t="s">
        <v>440</v>
      </c>
      <c r="J178" s="243"/>
      <c r="K178" s="243" t="s">
        <v>2757</v>
      </c>
      <c r="L178" s="245" t="s">
        <v>1312</v>
      </c>
      <c r="M178" s="247">
        <v>44671</v>
      </c>
      <c r="N178" s="123">
        <v>45396</v>
      </c>
      <c r="O178" s="249" t="s">
        <v>722</v>
      </c>
      <c r="P178" s="267">
        <f t="shared" si="46"/>
        <v>45396</v>
      </c>
      <c r="Q178" s="236">
        <v>22291</v>
      </c>
      <c r="R178" s="236">
        <v>2022</v>
      </c>
      <c r="S178" s="237">
        <v>44665</v>
      </c>
      <c r="T178" s="253" t="s">
        <v>1216</v>
      </c>
      <c r="U178" s="253" t="s">
        <v>1279</v>
      </c>
      <c r="V178" s="421" t="s">
        <v>363</v>
      </c>
      <c r="W178" s="421" t="s">
        <v>363</v>
      </c>
      <c r="X178" s="253" t="s">
        <v>709</v>
      </c>
      <c r="Y178" s="271">
        <f t="shared" si="45"/>
        <v>45396</v>
      </c>
      <c r="Z178" s="322" t="s">
        <v>364</v>
      </c>
      <c r="AA178" s="255">
        <v>6</v>
      </c>
      <c r="AB178" s="256"/>
      <c r="AC178" s="253">
        <v>100</v>
      </c>
      <c r="AD178" s="253"/>
      <c r="AE178" s="253">
        <v>130</v>
      </c>
      <c r="AF178" s="253"/>
      <c r="AG178" s="322" t="s">
        <v>724</v>
      </c>
      <c r="AH178" s="322">
        <v>38</v>
      </c>
      <c r="AI178" s="322">
        <v>47</v>
      </c>
      <c r="AJ178" s="322">
        <v>1</v>
      </c>
      <c r="AK178" s="253"/>
      <c r="AL178" s="322"/>
      <c r="AM178" s="322"/>
      <c r="AN178" s="253"/>
      <c r="AO178" s="408"/>
      <c r="AP178" s="283"/>
      <c r="AQ178" s="283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</row>
    <row r="179" spans="1:125" s="378" customFormat="1" ht="12.75" customHeight="1">
      <c r="A179" s="362">
        <v>178</v>
      </c>
      <c r="B179" s="362" t="s">
        <v>731</v>
      </c>
      <c r="C179" s="364" t="s">
        <v>6259</v>
      </c>
      <c r="D179" s="364"/>
      <c r="E179" s="364" t="s">
        <v>6207</v>
      </c>
      <c r="F179" s="364"/>
      <c r="G179" s="404" t="s">
        <v>7993</v>
      </c>
      <c r="H179" s="641"/>
      <c r="I179" s="364" t="s">
        <v>440</v>
      </c>
      <c r="J179" s="364"/>
      <c r="K179" s="364" t="s">
        <v>2818</v>
      </c>
      <c r="L179" s="382" t="s">
        <v>10260</v>
      </c>
      <c r="M179" s="383">
        <v>44671</v>
      </c>
      <c r="N179" s="384">
        <v>45396</v>
      </c>
      <c r="O179" s="385" t="s">
        <v>722</v>
      </c>
      <c r="P179" s="386">
        <f t="shared" si="46"/>
        <v>45396</v>
      </c>
      <c r="Q179" s="387">
        <v>22292</v>
      </c>
      <c r="R179" s="387">
        <v>2022</v>
      </c>
      <c r="S179" s="373">
        <v>44665</v>
      </c>
      <c r="T179" s="363" t="s">
        <v>1216</v>
      </c>
      <c r="U179" s="363" t="s">
        <v>721</v>
      </c>
      <c r="V179" s="626" t="s">
        <v>363</v>
      </c>
      <c r="W179" s="626" t="s">
        <v>363</v>
      </c>
      <c r="X179" s="363" t="s">
        <v>10261</v>
      </c>
      <c r="Y179" s="375">
        <f t="shared" si="45"/>
        <v>45396</v>
      </c>
      <c r="Z179" s="370" t="s">
        <v>4963</v>
      </c>
      <c r="AA179" s="657">
        <v>5.6</v>
      </c>
      <c r="AB179" s="376"/>
      <c r="AC179" s="363">
        <v>85</v>
      </c>
      <c r="AD179" s="363"/>
      <c r="AE179" s="363">
        <v>110</v>
      </c>
      <c r="AF179" s="363"/>
      <c r="AG179" s="370" t="s">
        <v>724</v>
      </c>
      <c r="AH179" s="370">
        <v>38</v>
      </c>
      <c r="AI179" s="370">
        <v>47</v>
      </c>
      <c r="AJ179" s="370">
        <v>1</v>
      </c>
      <c r="AK179" s="363"/>
      <c r="AL179" s="370"/>
      <c r="AM179" s="370"/>
      <c r="AN179" s="363"/>
      <c r="AO179" s="414"/>
      <c r="AP179" s="374"/>
      <c r="AQ179" s="374"/>
      <c r="AR179" s="374"/>
      <c r="AS179" s="374"/>
      <c r="AT179" s="374"/>
      <c r="AU179" s="374"/>
      <c r="AV179" s="374"/>
      <c r="AW179" s="374"/>
      <c r="AX179" s="374"/>
      <c r="AY179" s="374"/>
      <c r="AZ179" s="374"/>
      <c r="BA179" s="374"/>
      <c r="BB179" s="374"/>
      <c r="BC179" s="374"/>
      <c r="BD179" s="374"/>
      <c r="BE179" s="374"/>
      <c r="BF179" s="374"/>
      <c r="BG179" s="374"/>
      <c r="BH179" s="374"/>
      <c r="BI179" s="374"/>
      <c r="BJ179" s="374"/>
      <c r="BK179" s="374"/>
      <c r="BL179" s="374"/>
      <c r="BM179" s="374"/>
      <c r="BN179" s="374"/>
      <c r="BO179" s="374"/>
      <c r="BP179" s="374"/>
      <c r="BQ179" s="374"/>
      <c r="BR179" s="374"/>
      <c r="BS179" s="374"/>
      <c r="BT179" s="374"/>
      <c r="BU179" s="374"/>
      <c r="BV179" s="374"/>
      <c r="BW179" s="374"/>
      <c r="BX179" s="374"/>
      <c r="BY179" s="374"/>
      <c r="BZ179" s="374"/>
      <c r="CA179" s="374"/>
      <c r="CB179" s="374"/>
      <c r="CC179" s="374"/>
      <c r="CD179" s="374"/>
      <c r="CE179" s="374"/>
      <c r="CF179" s="374"/>
      <c r="CG179" s="374"/>
      <c r="CH179" s="374"/>
      <c r="CI179" s="374"/>
      <c r="CJ179" s="374"/>
      <c r="CK179" s="374"/>
      <c r="CL179" s="374"/>
      <c r="CM179" s="374"/>
      <c r="CN179" s="374"/>
    </row>
    <row r="180" spans="1:125" s="317" customFormat="1" ht="12.75" customHeight="1">
      <c r="A180" s="242">
        <v>179</v>
      </c>
      <c r="B180" s="242" t="s">
        <v>731</v>
      </c>
      <c r="C180" s="243" t="s">
        <v>8518</v>
      </c>
      <c r="D180" s="243"/>
      <c r="E180" s="243" t="s">
        <v>2443</v>
      </c>
      <c r="F180" s="243"/>
      <c r="G180" s="244" t="s">
        <v>8519</v>
      </c>
      <c r="H180" s="638"/>
      <c r="I180" s="243" t="s">
        <v>6865</v>
      </c>
      <c r="J180" s="243"/>
      <c r="K180" s="243" t="s">
        <v>1991</v>
      </c>
      <c r="L180" s="245" t="s">
        <v>1992</v>
      </c>
      <c r="M180" s="247">
        <v>44789</v>
      </c>
      <c r="N180" s="123">
        <v>45514</v>
      </c>
      <c r="O180" s="249" t="s">
        <v>722</v>
      </c>
      <c r="P180" s="267">
        <f t="shared" si="46"/>
        <v>45514</v>
      </c>
      <c r="Q180" s="236">
        <v>22549</v>
      </c>
      <c r="R180" s="236">
        <v>2022</v>
      </c>
      <c r="S180" s="237">
        <v>44783</v>
      </c>
      <c r="T180" s="253" t="s">
        <v>1278</v>
      </c>
      <c r="U180" s="253" t="s">
        <v>1279</v>
      </c>
      <c r="V180" s="421" t="s">
        <v>363</v>
      </c>
      <c r="W180" s="421" t="s">
        <v>868</v>
      </c>
      <c r="X180" s="253" t="s">
        <v>109</v>
      </c>
      <c r="Y180" s="271">
        <f t="shared" si="45"/>
        <v>45514</v>
      </c>
      <c r="Z180" s="322" t="s">
        <v>1550</v>
      </c>
      <c r="AA180" s="255">
        <v>3.65</v>
      </c>
      <c r="AB180" s="256"/>
      <c r="AC180" s="253">
        <v>70</v>
      </c>
      <c r="AD180" s="253"/>
      <c r="AE180" s="253">
        <v>92</v>
      </c>
      <c r="AF180" s="253"/>
      <c r="AG180" s="322" t="s">
        <v>724</v>
      </c>
      <c r="AH180" s="322" t="s">
        <v>724</v>
      </c>
      <c r="AI180" s="322" t="s">
        <v>724</v>
      </c>
      <c r="AJ180" s="322">
        <v>1</v>
      </c>
      <c r="AK180" s="237"/>
      <c r="AL180" s="322"/>
      <c r="AM180" s="322"/>
      <c r="AN180" s="253"/>
      <c r="AO180" s="408"/>
      <c r="AP180" s="283"/>
      <c r="AQ180" s="283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</row>
    <row r="181" spans="1:125" s="283" customFormat="1" ht="12.75" customHeight="1">
      <c r="A181" s="242">
        <v>180</v>
      </c>
      <c r="B181" s="253" t="s">
        <v>731</v>
      </c>
      <c r="C181" s="253" t="s">
        <v>5994</v>
      </c>
      <c r="D181" s="253"/>
      <c r="E181" s="253" t="s">
        <v>5652</v>
      </c>
      <c r="F181" s="253"/>
      <c r="G181" s="264" t="s">
        <v>5995</v>
      </c>
      <c r="H181" s="639"/>
      <c r="I181" s="253" t="s">
        <v>1106</v>
      </c>
      <c r="J181" s="253"/>
      <c r="K181" s="253" t="s">
        <v>5996</v>
      </c>
      <c r="L181" s="438" t="s">
        <v>3533</v>
      </c>
      <c r="M181" s="274">
        <v>44026</v>
      </c>
      <c r="N181" s="275">
        <v>45473</v>
      </c>
      <c r="O181" s="322" t="s">
        <v>722</v>
      </c>
      <c r="P181" s="323">
        <f t="shared" si="46"/>
        <v>45473</v>
      </c>
      <c r="Q181" s="335">
        <v>20524</v>
      </c>
      <c r="R181" s="335">
        <v>2017</v>
      </c>
      <c r="S181" s="237">
        <v>44742</v>
      </c>
      <c r="T181" s="283" t="s">
        <v>6620</v>
      </c>
      <c r="U181" s="283" t="s">
        <v>722</v>
      </c>
      <c r="V181" s="421" t="s">
        <v>8314</v>
      </c>
      <c r="W181" s="421" t="s">
        <v>8315</v>
      </c>
      <c r="X181" s="253" t="s">
        <v>5550</v>
      </c>
      <c r="Y181" s="271">
        <f t="shared" si="45"/>
        <v>45473</v>
      </c>
      <c r="Z181" s="322" t="s">
        <v>1028</v>
      </c>
      <c r="AA181" s="255">
        <v>4.8499999999999996</v>
      </c>
      <c r="AB181" s="256"/>
      <c r="AC181" s="253">
        <v>80</v>
      </c>
      <c r="AD181" s="253"/>
      <c r="AE181" s="253">
        <v>100</v>
      </c>
      <c r="AF181" s="253"/>
      <c r="AG181" s="322" t="s">
        <v>724</v>
      </c>
      <c r="AH181" s="322" t="s">
        <v>724</v>
      </c>
      <c r="AI181" s="336" t="s">
        <v>724</v>
      </c>
      <c r="AJ181" s="336">
        <v>1</v>
      </c>
      <c r="AK181" s="321"/>
      <c r="AL181" s="336"/>
      <c r="AM181" s="336"/>
      <c r="AN181" s="253"/>
      <c r="AO181" s="408"/>
      <c r="CO181" s="327"/>
    </row>
    <row r="182" spans="1:125" s="374" customFormat="1" ht="12.75" customHeight="1">
      <c r="A182" s="362">
        <v>181</v>
      </c>
      <c r="B182" s="363" t="s">
        <v>731</v>
      </c>
      <c r="C182" s="363" t="s">
        <v>6658</v>
      </c>
      <c r="D182" s="363"/>
      <c r="E182" s="363" t="s">
        <v>30</v>
      </c>
      <c r="F182" s="363"/>
      <c r="G182" s="365" t="s">
        <v>10455</v>
      </c>
      <c r="H182" s="640"/>
      <c r="I182" s="363" t="s">
        <v>10456</v>
      </c>
      <c r="J182" s="363"/>
      <c r="K182" s="363" t="s">
        <v>10427</v>
      </c>
      <c r="L182" s="366" t="s">
        <v>3789</v>
      </c>
      <c r="M182" s="368">
        <v>45314</v>
      </c>
      <c r="N182" s="369">
        <v>46031</v>
      </c>
      <c r="O182" s="370" t="s">
        <v>722</v>
      </c>
      <c r="P182" s="371">
        <f t="shared" si="46"/>
        <v>46031</v>
      </c>
      <c r="Q182" s="372">
        <v>24033</v>
      </c>
      <c r="R182" s="372">
        <v>2023</v>
      </c>
      <c r="S182" s="373">
        <v>45300</v>
      </c>
      <c r="T182" s="374" t="s">
        <v>1409</v>
      </c>
      <c r="U182" s="374" t="s">
        <v>1279</v>
      </c>
      <c r="V182" s="626" t="s">
        <v>363</v>
      </c>
      <c r="W182" s="626" t="s">
        <v>363</v>
      </c>
      <c r="X182" s="363" t="s">
        <v>7897</v>
      </c>
      <c r="Y182" s="375">
        <f t="shared" si="45"/>
        <v>46031</v>
      </c>
      <c r="Z182" s="370" t="s">
        <v>1028</v>
      </c>
      <c r="AA182" s="657">
        <v>5.45</v>
      </c>
      <c r="AB182" s="376"/>
      <c r="AC182" s="363">
        <v>95</v>
      </c>
      <c r="AD182" s="363"/>
      <c r="AE182" s="363">
        <v>115</v>
      </c>
      <c r="AF182" s="363"/>
      <c r="AG182" s="370" t="s">
        <v>724</v>
      </c>
      <c r="AH182" s="370" t="s">
        <v>724</v>
      </c>
      <c r="AI182" s="501" t="s">
        <v>724</v>
      </c>
      <c r="AJ182" s="501">
        <v>1</v>
      </c>
      <c r="AK182" s="388"/>
      <c r="AL182" s="501"/>
      <c r="AM182" s="501"/>
      <c r="AN182" s="363"/>
      <c r="AO182" s="414"/>
      <c r="CO182" s="678"/>
    </row>
    <row r="183" spans="1:125" s="317" customFormat="1" ht="12.75" customHeight="1">
      <c r="A183" s="242">
        <v>182</v>
      </c>
      <c r="B183" s="242" t="s">
        <v>732</v>
      </c>
      <c r="C183" s="253" t="s">
        <v>4379</v>
      </c>
      <c r="D183" s="253"/>
      <c r="E183" s="253" t="s">
        <v>6208</v>
      </c>
      <c r="F183" s="253" t="s">
        <v>6525</v>
      </c>
      <c r="G183" s="504" t="s">
        <v>8536</v>
      </c>
      <c r="H183" s="651"/>
      <c r="I183" s="253" t="s">
        <v>4381</v>
      </c>
      <c r="J183" s="253"/>
      <c r="K183" s="253" t="s">
        <v>8537</v>
      </c>
      <c r="L183" s="438" t="s">
        <v>4493</v>
      </c>
      <c r="M183" s="274">
        <v>43315</v>
      </c>
      <c r="N183" s="275">
        <v>45521</v>
      </c>
      <c r="O183" s="249" t="s">
        <v>722</v>
      </c>
      <c r="P183" s="267">
        <f t="shared" si="46"/>
        <v>45521</v>
      </c>
      <c r="Q183" s="236">
        <v>22562</v>
      </c>
      <c r="R183" s="236">
        <v>2018</v>
      </c>
      <c r="S183" s="237">
        <v>44790</v>
      </c>
      <c r="T183" s="253" t="s">
        <v>299</v>
      </c>
      <c r="U183" s="253" t="s">
        <v>722</v>
      </c>
      <c r="V183" s="138" t="s">
        <v>8538</v>
      </c>
      <c r="W183" s="138" t="s">
        <v>8538</v>
      </c>
      <c r="X183" s="253" t="s">
        <v>4494</v>
      </c>
      <c r="Y183" s="271">
        <f t="shared" ref="Y183" si="47">N183</f>
        <v>45521</v>
      </c>
      <c r="Z183" s="322" t="s">
        <v>1550</v>
      </c>
      <c r="AA183" s="255">
        <v>6</v>
      </c>
      <c r="AB183" s="256"/>
      <c r="AC183" s="253">
        <v>95</v>
      </c>
      <c r="AD183" s="253">
        <v>95</v>
      </c>
      <c r="AE183" s="253">
        <v>120</v>
      </c>
      <c r="AF183" s="253">
        <v>120</v>
      </c>
      <c r="AG183" s="322">
        <v>23</v>
      </c>
      <c r="AH183" s="322">
        <v>37</v>
      </c>
      <c r="AI183" s="322">
        <v>50</v>
      </c>
      <c r="AJ183" s="322">
        <v>1</v>
      </c>
      <c r="AK183" s="237"/>
      <c r="AL183" s="322"/>
      <c r="AM183" s="322"/>
      <c r="AN183" s="253"/>
      <c r="AO183" s="408"/>
      <c r="AP183" s="283"/>
      <c r="AQ183" s="283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</row>
    <row r="184" spans="1:125" s="317" customFormat="1" ht="12.75" customHeight="1">
      <c r="A184" s="242">
        <v>183</v>
      </c>
      <c r="B184" s="242" t="s">
        <v>732</v>
      </c>
      <c r="C184" s="242" t="s">
        <v>949</v>
      </c>
      <c r="D184" s="283"/>
      <c r="E184" s="121" t="s">
        <v>701</v>
      </c>
      <c r="F184" s="283" t="s">
        <v>4675</v>
      </c>
      <c r="G184" s="324" t="s">
        <v>702</v>
      </c>
      <c r="H184" s="642"/>
      <c r="I184" s="243" t="s">
        <v>2322</v>
      </c>
      <c r="J184" s="283"/>
      <c r="K184" s="283" t="s">
        <v>1298</v>
      </c>
      <c r="L184" s="245" t="s">
        <v>1290</v>
      </c>
      <c r="M184" s="325">
        <v>41551</v>
      </c>
      <c r="N184" s="326">
        <v>44956</v>
      </c>
      <c r="O184" s="249" t="s">
        <v>722</v>
      </c>
      <c r="P184" s="267">
        <f t="shared" ref="P184" si="48">N184</f>
        <v>44956</v>
      </c>
      <c r="Q184" s="236">
        <v>18671</v>
      </c>
      <c r="R184" s="236">
        <v>2012</v>
      </c>
      <c r="S184" s="251">
        <v>44226</v>
      </c>
      <c r="T184" s="253" t="s">
        <v>5382</v>
      </c>
      <c r="U184" s="253" t="s">
        <v>722</v>
      </c>
      <c r="V184" s="421" t="s">
        <v>6652</v>
      </c>
      <c r="W184" s="421" t="s">
        <v>6653</v>
      </c>
      <c r="X184" s="253" t="s">
        <v>4677</v>
      </c>
      <c r="Y184" s="271">
        <f t="shared" ref="Y184:Y187" si="49">N184</f>
        <v>44956</v>
      </c>
      <c r="Z184" s="322" t="s">
        <v>1550</v>
      </c>
      <c r="AA184" s="255">
        <v>9</v>
      </c>
      <c r="AB184" s="256">
        <v>65</v>
      </c>
      <c r="AC184" s="253">
        <v>145</v>
      </c>
      <c r="AD184" s="253">
        <v>210</v>
      </c>
      <c r="AE184" s="253">
        <v>220</v>
      </c>
      <c r="AF184" s="253">
        <v>286</v>
      </c>
      <c r="AG184" s="322">
        <v>23</v>
      </c>
      <c r="AH184" s="322">
        <v>37</v>
      </c>
      <c r="AI184" s="322">
        <v>44</v>
      </c>
      <c r="AJ184" s="322">
        <v>2</v>
      </c>
      <c r="AK184" s="237"/>
      <c r="AL184" s="322"/>
      <c r="AM184" s="322"/>
      <c r="AN184" s="253"/>
      <c r="AO184" s="408"/>
      <c r="AP184" s="283"/>
      <c r="AQ184" s="283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</row>
    <row r="185" spans="1:125" s="317" customFormat="1" ht="12.75" customHeight="1">
      <c r="A185" s="242">
        <v>184</v>
      </c>
      <c r="B185" s="253" t="s">
        <v>731</v>
      </c>
      <c r="C185" s="253" t="s">
        <v>7210</v>
      </c>
      <c r="D185" s="253"/>
      <c r="E185" s="253" t="s">
        <v>3755</v>
      </c>
      <c r="F185" s="253"/>
      <c r="G185" s="264" t="s">
        <v>7284</v>
      </c>
      <c r="H185" s="639"/>
      <c r="I185" s="243" t="s">
        <v>317</v>
      </c>
      <c r="J185" s="253"/>
      <c r="K185" s="253" t="s">
        <v>1211</v>
      </c>
      <c r="L185" s="438" t="s">
        <v>1212</v>
      </c>
      <c r="M185" s="274">
        <v>44426</v>
      </c>
      <c r="N185" s="275">
        <v>45722</v>
      </c>
      <c r="O185" s="249" t="s">
        <v>722</v>
      </c>
      <c r="P185" s="267">
        <f>N185</f>
        <v>45722</v>
      </c>
      <c r="Q185" s="236">
        <v>21476</v>
      </c>
      <c r="R185" s="236">
        <v>2021</v>
      </c>
      <c r="S185" s="237">
        <v>44991</v>
      </c>
      <c r="T185" s="253" t="s">
        <v>175</v>
      </c>
      <c r="U185" s="253" t="s">
        <v>722</v>
      </c>
      <c r="V185" s="421" t="s">
        <v>358</v>
      </c>
      <c r="W185" s="421" t="s">
        <v>358</v>
      </c>
      <c r="X185" s="253" t="s">
        <v>2041</v>
      </c>
      <c r="Y185" s="271">
        <f>N185</f>
        <v>45722</v>
      </c>
      <c r="Z185" s="322" t="s">
        <v>1028</v>
      </c>
      <c r="AA185" s="255">
        <v>5.8</v>
      </c>
      <c r="AB185" s="256"/>
      <c r="AC185" s="253">
        <v>110</v>
      </c>
      <c r="AD185" s="253"/>
      <c r="AE185" s="253">
        <v>130</v>
      </c>
      <c r="AF185" s="253"/>
      <c r="AG185" s="322">
        <v>24</v>
      </c>
      <c r="AH185" s="322">
        <v>39</v>
      </c>
      <c r="AI185" s="322">
        <v>56</v>
      </c>
      <c r="AJ185" s="322">
        <v>1</v>
      </c>
      <c r="AK185" s="237"/>
      <c r="AL185" s="322"/>
      <c r="AM185" s="322"/>
      <c r="AN185" s="253"/>
      <c r="AO185" s="408"/>
      <c r="AP185" s="283"/>
      <c r="AQ185" s="283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</row>
    <row r="186" spans="1:125" s="317" customFormat="1" ht="12.75" customHeight="1">
      <c r="A186" s="242">
        <v>185</v>
      </c>
      <c r="B186" s="253" t="s">
        <v>732</v>
      </c>
      <c r="C186" s="253" t="s">
        <v>2362</v>
      </c>
      <c r="D186" s="253"/>
      <c r="E186" s="253" t="s">
        <v>4053</v>
      </c>
      <c r="F186" s="253" t="s">
        <v>4258</v>
      </c>
      <c r="G186" s="264" t="s">
        <v>7994</v>
      </c>
      <c r="H186" s="639"/>
      <c r="I186" s="243" t="s">
        <v>17</v>
      </c>
      <c r="J186" s="253"/>
      <c r="K186" s="243" t="s">
        <v>1646</v>
      </c>
      <c r="L186" s="245" t="s">
        <v>1647</v>
      </c>
      <c r="M186" s="247">
        <v>44672</v>
      </c>
      <c r="N186" s="123">
        <v>45400</v>
      </c>
      <c r="O186" s="249" t="s">
        <v>722</v>
      </c>
      <c r="P186" s="267">
        <f>N186</f>
        <v>45400</v>
      </c>
      <c r="Q186" s="236">
        <v>22293</v>
      </c>
      <c r="R186" s="236">
        <v>2021</v>
      </c>
      <c r="S186" s="237">
        <v>44669</v>
      </c>
      <c r="T186" s="253" t="s">
        <v>499</v>
      </c>
      <c r="U186" s="253" t="s">
        <v>1279</v>
      </c>
      <c r="V186" s="421" t="s">
        <v>363</v>
      </c>
      <c r="W186" s="421" t="s">
        <v>363</v>
      </c>
      <c r="X186" s="253" t="s">
        <v>4667</v>
      </c>
      <c r="Y186" s="271">
        <f>N186</f>
        <v>45400</v>
      </c>
      <c r="Z186" s="322" t="s">
        <v>31</v>
      </c>
      <c r="AA186" s="255">
        <v>5.85</v>
      </c>
      <c r="AB186" s="256"/>
      <c r="AC186" s="253">
        <v>85</v>
      </c>
      <c r="AD186" s="253">
        <v>100</v>
      </c>
      <c r="AE186" s="253">
        <v>120</v>
      </c>
      <c r="AF186" s="253">
        <v>165</v>
      </c>
      <c r="AG186" s="322">
        <v>21</v>
      </c>
      <c r="AH186" s="322">
        <v>48</v>
      </c>
      <c r="AI186" s="322">
        <v>62</v>
      </c>
      <c r="AJ186" s="322">
        <v>1</v>
      </c>
      <c r="AK186" s="253"/>
      <c r="AL186" s="322"/>
      <c r="AM186" s="322"/>
      <c r="AN186" s="253"/>
      <c r="AO186" s="408"/>
      <c r="AP186" s="283"/>
      <c r="AQ186" s="283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</row>
    <row r="187" spans="1:125" s="283" customFormat="1" ht="12.75" customHeight="1">
      <c r="A187" s="242">
        <v>186</v>
      </c>
      <c r="B187" s="242" t="s">
        <v>731</v>
      </c>
      <c r="C187" s="270" t="s">
        <v>2098</v>
      </c>
      <c r="E187" s="283" t="s">
        <v>2102</v>
      </c>
      <c r="G187" s="324" t="s">
        <v>2103</v>
      </c>
      <c r="H187" s="642"/>
      <c r="I187" s="243" t="s">
        <v>1911</v>
      </c>
      <c r="J187" s="253"/>
      <c r="K187" s="283" t="s">
        <v>2104</v>
      </c>
      <c r="L187" s="438" t="s">
        <v>2105</v>
      </c>
      <c r="M187" s="325">
        <v>42114</v>
      </c>
      <c r="N187" s="326">
        <v>45487</v>
      </c>
      <c r="O187" s="249" t="s">
        <v>722</v>
      </c>
      <c r="P187" s="267">
        <f t="shared" ref="P187:P195" si="50">N187</f>
        <v>45487</v>
      </c>
      <c r="Q187" s="236">
        <v>20535</v>
      </c>
      <c r="R187" s="236">
        <v>2015</v>
      </c>
      <c r="S187" s="251">
        <v>44756</v>
      </c>
      <c r="T187" s="253" t="s">
        <v>3715</v>
      </c>
      <c r="U187" s="253" t="s">
        <v>722</v>
      </c>
      <c r="V187" s="421" t="s">
        <v>5116</v>
      </c>
      <c r="W187" s="421" t="s">
        <v>5737</v>
      </c>
      <c r="X187" s="253" t="s">
        <v>2106</v>
      </c>
      <c r="Y187" s="271">
        <f t="shared" si="49"/>
        <v>45487</v>
      </c>
      <c r="Z187" s="322" t="s">
        <v>1550</v>
      </c>
      <c r="AA187" s="255">
        <v>5</v>
      </c>
      <c r="AB187" s="256"/>
      <c r="AC187" s="253">
        <v>95</v>
      </c>
      <c r="AD187" s="253"/>
      <c r="AE187" s="253">
        <v>125</v>
      </c>
      <c r="AF187" s="253"/>
      <c r="AG187" s="322">
        <v>22</v>
      </c>
      <c r="AH187" s="322">
        <v>38</v>
      </c>
      <c r="AI187" s="322">
        <v>52</v>
      </c>
      <c r="AJ187" s="322">
        <v>1</v>
      </c>
      <c r="AK187" s="237"/>
      <c r="AL187" s="322"/>
      <c r="AM187" s="322"/>
      <c r="AN187" s="253"/>
      <c r="AO187" s="408"/>
      <c r="CO187" s="327"/>
    </row>
    <row r="188" spans="1:125" s="317" customFormat="1" ht="12.75" customHeight="1">
      <c r="A188" s="242">
        <v>187</v>
      </c>
      <c r="B188" s="253" t="s">
        <v>731</v>
      </c>
      <c r="C188" s="253" t="s">
        <v>6608</v>
      </c>
      <c r="D188" s="253"/>
      <c r="E188" s="253" t="s">
        <v>1421</v>
      </c>
      <c r="F188" s="253"/>
      <c r="G188" s="264" t="s">
        <v>6609</v>
      </c>
      <c r="H188" s="639"/>
      <c r="I188" s="243" t="s">
        <v>452</v>
      </c>
      <c r="J188" s="253"/>
      <c r="K188" s="243" t="s">
        <v>5190</v>
      </c>
      <c r="L188" s="245" t="s">
        <v>5191</v>
      </c>
      <c r="M188" s="247">
        <v>44237</v>
      </c>
      <c r="N188" s="123">
        <v>45687</v>
      </c>
      <c r="O188" s="249" t="s">
        <v>722</v>
      </c>
      <c r="P188" s="269">
        <f>N188</f>
        <v>45687</v>
      </c>
      <c r="Q188" s="236">
        <v>21036</v>
      </c>
      <c r="R188" s="236">
        <v>2021</v>
      </c>
      <c r="S188" s="237">
        <v>44956</v>
      </c>
      <c r="T188" s="253" t="s">
        <v>175</v>
      </c>
      <c r="U188" s="253" t="s">
        <v>722</v>
      </c>
      <c r="V188" s="421" t="s">
        <v>9083</v>
      </c>
      <c r="W188" s="421" t="s">
        <v>9083</v>
      </c>
      <c r="X188" s="253" t="s">
        <v>5192</v>
      </c>
      <c r="Y188" s="271">
        <f>N188</f>
        <v>45687</v>
      </c>
      <c r="Z188" s="322" t="s">
        <v>1550</v>
      </c>
      <c r="AA188" s="255">
        <v>4.45</v>
      </c>
      <c r="AB188" s="256"/>
      <c r="AC188" s="253">
        <v>70</v>
      </c>
      <c r="AD188" s="253"/>
      <c r="AE188" s="253">
        <v>90</v>
      </c>
      <c r="AF188" s="253"/>
      <c r="AG188" s="322">
        <v>24</v>
      </c>
      <c r="AH188" s="322">
        <v>39</v>
      </c>
      <c r="AI188" s="322">
        <v>54</v>
      </c>
      <c r="AJ188" s="322">
        <v>1</v>
      </c>
      <c r="AK188" s="253"/>
      <c r="AL188" s="322"/>
      <c r="AM188" s="322"/>
      <c r="AN188" s="253"/>
      <c r="AO188" s="408"/>
      <c r="AP188" s="283"/>
      <c r="AQ188" s="283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</row>
    <row r="189" spans="1:125" s="283" customFormat="1" ht="12.75" customHeight="1">
      <c r="A189" s="242">
        <v>188</v>
      </c>
      <c r="B189" s="283" t="s">
        <v>731</v>
      </c>
      <c r="C189" s="242" t="s">
        <v>1511</v>
      </c>
      <c r="E189" s="283" t="s">
        <v>617</v>
      </c>
      <c r="G189" s="324" t="s">
        <v>2444</v>
      </c>
      <c r="H189" s="642"/>
      <c r="I189" s="243" t="s">
        <v>1173</v>
      </c>
      <c r="J189" s="243"/>
      <c r="K189" s="283" t="s">
        <v>2123</v>
      </c>
      <c r="L189" s="245" t="s">
        <v>259</v>
      </c>
      <c r="M189" s="325">
        <v>42319</v>
      </c>
      <c r="N189" s="326">
        <v>45245</v>
      </c>
      <c r="O189" s="276" t="s">
        <v>722</v>
      </c>
      <c r="P189" s="267">
        <f t="shared" si="50"/>
        <v>45245</v>
      </c>
      <c r="Q189" s="236">
        <v>20689</v>
      </c>
      <c r="R189" s="236">
        <v>2006</v>
      </c>
      <c r="S189" s="251">
        <v>44880</v>
      </c>
      <c r="T189" s="253" t="s">
        <v>1450</v>
      </c>
      <c r="U189" s="253" t="s">
        <v>722</v>
      </c>
      <c r="V189" s="421" t="s">
        <v>363</v>
      </c>
      <c r="W189" s="421" t="s">
        <v>5298</v>
      </c>
      <c r="X189" s="253" t="s">
        <v>8946</v>
      </c>
      <c r="Y189" s="271">
        <f>N189</f>
        <v>45245</v>
      </c>
      <c r="Z189" s="322" t="s">
        <v>1550</v>
      </c>
      <c r="AA189" s="255">
        <v>5.8</v>
      </c>
      <c r="AB189" s="256"/>
      <c r="AC189" s="253">
        <v>90</v>
      </c>
      <c r="AD189" s="253"/>
      <c r="AE189" s="253">
        <v>110</v>
      </c>
      <c r="AF189" s="253"/>
      <c r="AG189" s="322">
        <v>22</v>
      </c>
      <c r="AH189" s="322">
        <v>36</v>
      </c>
      <c r="AI189" s="322">
        <v>48</v>
      </c>
      <c r="AJ189" s="322">
        <v>1</v>
      </c>
      <c r="AK189" s="237"/>
      <c r="AL189" s="322"/>
      <c r="AM189" s="322"/>
      <c r="AN189" s="253"/>
      <c r="AO189" s="408"/>
      <c r="CO189" s="327"/>
    </row>
    <row r="190" spans="1:125" s="317" customFormat="1" ht="12.75" customHeight="1">
      <c r="A190" s="242">
        <v>189</v>
      </c>
      <c r="B190" s="242" t="s">
        <v>731</v>
      </c>
      <c r="C190" s="423" t="s">
        <v>4086</v>
      </c>
      <c r="D190" s="243"/>
      <c r="E190" s="121" t="s">
        <v>4410</v>
      </c>
      <c r="F190" s="243"/>
      <c r="G190" s="244" t="s">
        <v>4411</v>
      </c>
      <c r="H190" s="638"/>
      <c r="I190" s="243" t="s">
        <v>317</v>
      </c>
      <c r="J190" s="243"/>
      <c r="K190" s="243" t="s">
        <v>739</v>
      </c>
      <c r="L190" s="245" t="s">
        <v>4412</v>
      </c>
      <c r="M190" s="247">
        <v>43283</v>
      </c>
      <c r="N190" s="123">
        <v>45138</v>
      </c>
      <c r="O190" s="249" t="s">
        <v>722</v>
      </c>
      <c r="P190" s="267">
        <f t="shared" si="50"/>
        <v>45138</v>
      </c>
      <c r="Q190" s="236">
        <v>18504</v>
      </c>
      <c r="R190" s="236">
        <v>2018</v>
      </c>
      <c r="S190" s="237">
        <v>44408</v>
      </c>
      <c r="T190" s="253" t="s">
        <v>175</v>
      </c>
      <c r="U190" s="253" t="s">
        <v>722</v>
      </c>
      <c r="V190" s="421" t="s">
        <v>955</v>
      </c>
      <c r="W190" s="421" t="s">
        <v>3536</v>
      </c>
      <c r="X190" s="253" t="s">
        <v>831</v>
      </c>
      <c r="Y190" s="271">
        <f>P190</f>
        <v>45138</v>
      </c>
      <c r="Z190" s="322" t="s">
        <v>3068</v>
      </c>
      <c r="AA190" s="255">
        <v>5.9</v>
      </c>
      <c r="AB190" s="256"/>
      <c r="AC190" s="253">
        <v>95</v>
      </c>
      <c r="AD190" s="253"/>
      <c r="AE190" s="253">
        <v>115</v>
      </c>
      <c r="AF190" s="253"/>
      <c r="AG190" s="322">
        <v>22</v>
      </c>
      <c r="AH190" s="322">
        <v>39</v>
      </c>
      <c r="AI190" s="322">
        <v>64</v>
      </c>
      <c r="AJ190" s="322">
        <v>1</v>
      </c>
      <c r="AK190" s="253"/>
      <c r="AL190" s="322"/>
      <c r="AM190" s="322"/>
      <c r="AN190" s="253"/>
      <c r="AO190" s="408"/>
      <c r="AP190" s="283"/>
      <c r="AQ190" s="283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</row>
    <row r="191" spans="1:125" ht="12.75" customHeight="1">
      <c r="A191" s="242">
        <v>190</v>
      </c>
      <c r="B191" s="242" t="s">
        <v>731</v>
      </c>
      <c r="C191" s="243" t="s">
        <v>1187</v>
      </c>
      <c r="D191" s="243"/>
      <c r="E191" s="243" t="s">
        <v>6209</v>
      </c>
      <c r="F191" s="243"/>
      <c r="G191" s="244" t="s">
        <v>1359</v>
      </c>
      <c r="H191" s="638"/>
      <c r="I191" s="243" t="s">
        <v>2145</v>
      </c>
      <c r="J191" s="243"/>
      <c r="K191" s="243" t="s">
        <v>3797</v>
      </c>
      <c r="L191" s="245" t="s">
        <v>1399</v>
      </c>
      <c r="M191" s="247">
        <v>40395</v>
      </c>
      <c r="N191" s="248">
        <v>45922</v>
      </c>
      <c r="O191" s="249" t="s">
        <v>722</v>
      </c>
      <c r="P191" s="266">
        <f t="shared" si="50"/>
        <v>45922</v>
      </c>
      <c r="Q191" s="250">
        <v>19443</v>
      </c>
      <c r="R191" s="250">
        <v>2010</v>
      </c>
      <c r="S191" s="251">
        <v>45191</v>
      </c>
      <c r="T191" s="252" t="s">
        <v>9576</v>
      </c>
      <c r="U191" s="253" t="s">
        <v>722</v>
      </c>
      <c r="V191" s="625" t="s">
        <v>1</v>
      </c>
      <c r="W191" s="625" t="s">
        <v>3548</v>
      </c>
      <c r="X191" s="252" t="s">
        <v>1718</v>
      </c>
      <c r="Y191" s="284">
        <f>N191</f>
        <v>45922</v>
      </c>
      <c r="Z191" s="605" t="s">
        <v>99</v>
      </c>
      <c r="AA191" s="656">
        <v>5.2</v>
      </c>
      <c r="AB191" s="273"/>
      <c r="AC191" s="252">
        <v>105</v>
      </c>
      <c r="AD191" s="252"/>
      <c r="AE191" s="252">
        <v>130</v>
      </c>
      <c r="AF191" s="252"/>
      <c r="AG191" s="605">
        <v>23</v>
      </c>
      <c r="AH191" s="605">
        <v>37</v>
      </c>
      <c r="AI191" s="605">
        <v>49</v>
      </c>
      <c r="AJ191" s="605">
        <v>1</v>
      </c>
      <c r="AK191" s="252"/>
      <c r="AL191" s="605"/>
      <c r="AM191" s="605"/>
      <c r="AN191" s="252"/>
      <c r="AO191" s="407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5"/>
      <c r="CP191" s="315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</row>
    <row r="192" spans="1:125" s="317" customFormat="1" ht="12.75" customHeight="1">
      <c r="A192" s="242">
        <v>191</v>
      </c>
      <c r="B192" s="242" t="s">
        <v>731</v>
      </c>
      <c r="C192" s="242" t="s">
        <v>2036</v>
      </c>
      <c r="D192" s="243"/>
      <c r="E192" s="243" t="s">
        <v>2037</v>
      </c>
      <c r="F192" s="243"/>
      <c r="G192" s="244" t="s">
        <v>1264</v>
      </c>
      <c r="H192" s="638"/>
      <c r="I192" s="243" t="s">
        <v>1911</v>
      </c>
      <c r="J192" s="243"/>
      <c r="K192" s="243" t="s">
        <v>5594</v>
      </c>
      <c r="L192" s="245" t="s">
        <v>3478</v>
      </c>
      <c r="M192" s="247">
        <v>42049</v>
      </c>
      <c r="N192" s="123">
        <v>44614</v>
      </c>
      <c r="O192" s="249" t="s">
        <v>722</v>
      </c>
      <c r="P192" s="267">
        <f t="shared" si="50"/>
        <v>44614</v>
      </c>
      <c r="Q192" s="236">
        <v>20249</v>
      </c>
      <c r="R192" s="236">
        <v>2010</v>
      </c>
      <c r="S192" s="251">
        <v>43883</v>
      </c>
      <c r="T192" s="253" t="s">
        <v>29</v>
      </c>
      <c r="U192" s="253" t="s">
        <v>722</v>
      </c>
      <c r="V192" s="421" t="s">
        <v>1487</v>
      </c>
      <c r="W192" s="421" t="s">
        <v>5593</v>
      </c>
      <c r="X192" s="252" t="s">
        <v>1959</v>
      </c>
      <c r="Y192" s="271">
        <f>N192</f>
        <v>44614</v>
      </c>
      <c r="Z192" s="322" t="s">
        <v>1028</v>
      </c>
      <c r="AA192" s="255">
        <v>8</v>
      </c>
      <c r="AB192" s="256"/>
      <c r="AC192" s="253">
        <v>145</v>
      </c>
      <c r="AD192" s="253"/>
      <c r="AE192" s="253">
        <v>220</v>
      </c>
      <c r="AF192" s="253"/>
      <c r="AG192" s="322">
        <v>23</v>
      </c>
      <c r="AH192" s="322">
        <v>39</v>
      </c>
      <c r="AI192" s="322">
        <v>57</v>
      </c>
      <c r="AJ192" s="322">
        <v>2</v>
      </c>
      <c r="AK192" s="253"/>
      <c r="AL192" s="322"/>
      <c r="AM192" s="322"/>
      <c r="AN192" s="253"/>
      <c r="AO192" s="408"/>
      <c r="AP192" s="283"/>
      <c r="AQ192" s="283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</row>
    <row r="193" spans="1:125" s="317" customFormat="1" ht="12.75" customHeight="1">
      <c r="A193" s="242">
        <v>192</v>
      </c>
      <c r="B193" s="242" t="s">
        <v>731</v>
      </c>
      <c r="C193" s="242" t="s">
        <v>6111</v>
      </c>
      <c r="D193" s="242"/>
      <c r="E193" s="270" t="s">
        <v>1967</v>
      </c>
      <c r="F193" s="242"/>
      <c r="G193" s="264" t="s">
        <v>6949</v>
      </c>
      <c r="H193" s="639"/>
      <c r="I193" s="242" t="s">
        <v>2322</v>
      </c>
      <c r="J193" s="242"/>
      <c r="K193" s="242" t="s">
        <v>6808</v>
      </c>
      <c r="L193" s="438" t="s">
        <v>6360</v>
      </c>
      <c r="M193" s="274">
        <v>44351</v>
      </c>
      <c r="N193" s="275">
        <v>45834</v>
      </c>
      <c r="O193" s="276" t="s">
        <v>722</v>
      </c>
      <c r="P193" s="267">
        <v>45834</v>
      </c>
      <c r="Q193" s="236">
        <v>21292</v>
      </c>
      <c r="R193" s="236">
        <v>2021</v>
      </c>
      <c r="S193" s="237">
        <v>45103</v>
      </c>
      <c r="T193" s="253" t="s">
        <v>4069</v>
      </c>
      <c r="U193" s="253" t="s">
        <v>722</v>
      </c>
      <c r="V193" s="421" t="s">
        <v>414</v>
      </c>
      <c r="W193" s="421" t="s">
        <v>414</v>
      </c>
      <c r="X193" s="253" t="s">
        <v>6361</v>
      </c>
      <c r="Y193" s="271">
        <v>45834</v>
      </c>
      <c r="Z193" s="322" t="s">
        <v>1550</v>
      </c>
      <c r="AA193" s="255">
        <v>5.6</v>
      </c>
      <c r="AB193" s="256"/>
      <c r="AC193" s="253">
        <v>115</v>
      </c>
      <c r="AD193" s="253"/>
      <c r="AE193" s="253">
        <v>145</v>
      </c>
      <c r="AF193" s="253"/>
      <c r="AG193" s="322" t="s">
        <v>6493</v>
      </c>
      <c r="AH193" s="322" t="s">
        <v>6494</v>
      </c>
      <c r="AI193" s="322" t="s">
        <v>6950</v>
      </c>
      <c r="AJ193" s="322">
        <v>1</v>
      </c>
      <c r="AK193" s="253"/>
      <c r="AL193" s="322"/>
      <c r="AM193" s="322"/>
      <c r="AN193" s="253"/>
      <c r="AO193" s="408"/>
      <c r="AP193" s="283"/>
      <c r="AQ193" s="283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</row>
    <row r="194" spans="1:125" s="317" customFormat="1" ht="12.75" customHeight="1">
      <c r="A194" s="242">
        <v>193</v>
      </c>
      <c r="B194" s="242" t="s">
        <v>731</v>
      </c>
      <c r="C194" s="253" t="s">
        <v>4097</v>
      </c>
      <c r="D194" s="243"/>
      <c r="E194" s="243" t="s">
        <v>4098</v>
      </c>
      <c r="F194" s="243"/>
      <c r="G194" s="244" t="s">
        <v>4099</v>
      </c>
      <c r="H194" s="638"/>
      <c r="I194" s="243" t="s">
        <v>118</v>
      </c>
      <c r="J194" s="243"/>
      <c r="K194" s="243" t="s">
        <v>2527</v>
      </c>
      <c r="L194" s="438" t="s">
        <v>4096</v>
      </c>
      <c r="M194" s="274">
        <v>43160</v>
      </c>
      <c r="N194" s="275">
        <v>45677</v>
      </c>
      <c r="O194" s="249" t="s">
        <v>722</v>
      </c>
      <c r="P194" s="267">
        <f t="shared" si="50"/>
        <v>45677</v>
      </c>
      <c r="Q194" s="236">
        <v>18156</v>
      </c>
      <c r="R194" s="236">
        <v>2018</v>
      </c>
      <c r="S194" s="237">
        <v>44946</v>
      </c>
      <c r="T194" s="253" t="s">
        <v>1450</v>
      </c>
      <c r="U194" s="253" t="s">
        <v>722</v>
      </c>
      <c r="V194" s="421" t="s">
        <v>363</v>
      </c>
      <c r="W194" s="421" t="s">
        <v>656</v>
      </c>
      <c r="X194" s="253" t="s">
        <v>7715</v>
      </c>
      <c r="Y194" s="271">
        <f>N194</f>
        <v>45677</v>
      </c>
      <c r="Z194" s="322" t="s">
        <v>1550</v>
      </c>
      <c r="AA194" s="255">
        <v>5.0999999999999996</v>
      </c>
      <c r="AB194" s="256"/>
      <c r="AC194" s="253">
        <v>85</v>
      </c>
      <c r="AD194" s="253"/>
      <c r="AE194" s="253">
        <v>110</v>
      </c>
      <c r="AF194" s="253"/>
      <c r="AG194" s="322" t="s">
        <v>724</v>
      </c>
      <c r="AH194" s="322" t="s">
        <v>724</v>
      </c>
      <c r="AI194" s="322" t="s">
        <v>724</v>
      </c>
      <c r="AJ194" s="322">
        <v>1</v>
      </c>
      <c r="AK194" s="253"/>
      <c r="AL194" s="322"/>
      <c r="AM194" s="322"/>
      <c r="AN194" s="253" t="s">
        <v>9033</v>
      </c>
      <c r="AO194" s="408"/>
      <c r="AP194" s="283"/>
      <c r="AQ194" s="283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</row>
    <row r="195" spans="1:125" s="317" customFormat="1" ht="12.75" customHeight="1">
      <c r="A195" s="242">
        <v>194</v>
      </c>
      <c r="B195" s="242" t="s">
        <v>731</v>
      </c>
      <c r="C195" s="283" t="s">
        <v>1609</v>
      </c>
      <c r="D195" s="283"/>
      <c r="E195" s="283" t="s">
        <v>422</v>
      </c>
      <c r="F195" s="283"/>
      <c r="G195" s="324" t="s">
        <v>1969</v>
      </c>
      <c r="H195" s="642"/>
      <c r="I195" s="243" t="s">
        <v>1911</v>
      </c>
      <c r="J195" s="283"/>
      <c r="K195" s="283" t="s">
        <v>1649</v>
      </c>
      <c r="L195" s="245" t="s">
        <v>298</v>
      </c>
      <c r="M195" s="325">
        <v>42053</v>
      </c>
      <c r="N195" s="326">
        <v>45337</v>
      </c>
      <c r="O195" s="249" t="s">
        <v>722</v>
      </c>
      <c r="P195" s="267">
        <f t="shared" si="50"/>
        <v>45337</v>
      </c>
      <c r="Q195" s="236">
        <v>22181</v>
      </c>
      <c r="R195" s="236">
        <v>2010</v>
      </c>
      <c r="S195" s="251">
        <v>44607</v>
      </c>
      <c r="T195" s="253" t="s">
        <v>29</v>
      </c>
      <c r="U195" s="253" t="s">
        <v>722</v>
      </c>
      <c r="V195" s="421" t="s">
        <v>931</v>
      </c>
      <c r="W195" s="421" t="s">
        <v>7844</v>
      </c>
      <c r="X195" s="253" t="s">
        <v>7850</v>
      </c>
      <c r="Y195" s="271">
        <f>N195</f>
        <v>45337</v>
      </c>
      <c r="Z195" s="322" t="s">
        <v>1028</v>
      </c>
      <c r="AA195" s="255">
        <v>7</v>
      </c>
      <c r="AB195" s="256">
        <v>31</v>
      </c>
      <c r="AC195" s="253">
        <v>95</v>
      </c>
      <c r="AD195" s="253">
        <v>126</v>
      </c>
      <c r="AE195" s="253">
        <v>125</v>
      </c>
      <c r="AF195" s="253">
        <v>162</v>
      </c>
      <c r="AG195" s="322">
        <v>23</v>
      </c>
      <c r="AH195" s="322">
        <v>39</v>
      </c>
      <c r="AI195" s="322">
        <v>57</v>
      </c>
      <c r="AJ195" s="322">
        <v>1</v>
      </c>
      <c r="AK195" s="253"/>
      <c r="AL195" s="322"/>
      <c r="AM195" s="322"/>
      <c r="AN195" s="253"/>
      <c r="AO195" s="408"/>
      <c r="AP195" s="283"/>
      <c r="AQ195" s="283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</row>
    <row r="196" spans="1:125" s="378" customFormat="1" ht="12.75" customHeight="1">
      <c r="A196" s="362">
        <v>195</v>
      </c>
      <c r="B196" s="374" t="s">
        <v>731</v>
      </c>
      <c r="C196" s="374" t="s">
        <v>9780</v>
      </c>
      <c r="D196" s="374"/>
      <c r="E196" s="374" t="s">
        <v>4707</v>
      </c>
      <c r="F196" s="374"/>
      <c r="G196" s="374" t="s">
        <v>9781</v>
      </c>
      <c r="H196" s="650"/>
      <c r="I196" s="374" t="s">
        <v>1296</v>
      </c>
      <c r="J196" s="374"/>
      <c r="K196" s="374" t="s">
        <v>3812</v>
      </c>
      <c r="L196" s="389" t="s">
        <v>3813</v>
      </c>
      <c r="M196" s="388">
        <v>45120</v>
      </c>
      <c r="N196" s="384">
        <v>45834</v>
      </c>
      <c r="O196" s="501" t="s">
        <v>722</v>
      </c>
      <c r="P196" s="499">
        <f>N196</f>
        <v>45834</v>
      </c>
      <c r="Q196" s="374">
        <v>23398</v>
      </c>
      <c r="R196" s="374">
        <v>2023</v>
      </c>
      <c r="S196" s="388">
        <v>45103</v>
      </c>
      <c r="T196" s="374" t="s">
        <v>3814</v>
      </c>
      <c r="U196" s="374" t="s">
        <v>1279</v>
      </c>
      <c r="V196" s="502">
        <v>0</v>
      </c>
      <c r="W196" s="502">
        <v>0</v>
      </c>
      <c r="X196" s="374" t="s">
        <v>7059</v>
      </c>
      <c r="Y196" s="388">
        <v>45834</v>
      </c>
      <c r="Z196" s="501" t="s">
        <v>1550</v>
      </c>
      <c r="AA196" s="662">
        <v>5.3</v>
      </c>
      <c r="AB196" s="374"/>
      <c r="AC196" s="374">
        <v>95</v>
      </c>
      <c r="AD196" s="374"/>
      <c r="AE196" s="374">
        <v>115</v>
      </c>
      <c r="AF196" s="374"/>
      <c r="AG196" s="501" t="s">
        <v>724</v>
      </c>
      <c r="AH196" s="501" t="s">
        <v>724</v>
      </c>
      <c r="AI196" s="501" t="s">
        <v>724</v>
      </c>
      <c r="AJ196" s="501">
        <v>1</v>
      </c>
      <c r="AK196" s="374"/>
      <c r="AL196" s="501"/>
      <c r="AM196" s="501"/>
      <c r="AN196" s="363"/>
      <c r="AO196" s="414"/>
      <c r="AP196" s="374"/>
      <c r="AQ196" s="374"/>
      <c r="AR196" s="374"/>
      <c r="AS196" s="374"/>
      <c r="AT196" s="374"/>
      <c r="AU196" s="374"/>
      <c r="AV196" s="374"/>
      <c r="AW196" s="374"/>
      <c r="AX196" s="374"/>
      <c r="AY196" s="374"/>
      <c r="AZ196" s="374"/>
      <c r="BA196" s="374"/>
      <c r="BB196" s="374"/>
      <c r="BC196" s="374"/>
      <c r="BD196" s="374"/>
      <c r="BE196" s="374"/>
      <c r="BF196" s="374"/>
      <c r="BG196" s="374"/>
      <c r="BH196" s="374"/>
      <c r="BI196" s="374"/>
      <c r="BJ196" s="374"/>
      <c r="BK196" s="374"/>
      <c r="BL196" s="374"/>
      <c r="BM196" s="374"/>
      <c r="BN196" s="374"/>
      <c r="BO196" s="374"/>
      <c r="BP196" s="374"/>
      <c r="BQ196" s="374"/>
      <c r="BR196" s="374"/>
      <c r="BS196" s="374"/>
      <c r="BT196" s="374"/>
      <c r="BU196" s="374"/>
      <c r="BV196" s="374"/>
      <c r="BW196" s="374"/>
      <c r="BX196" s="374"/>
      <c r="BY196" s="374"/>
      <c r="BZ196" s="374"/>
      <c r="CA196" s="374"/>
      <c r="CB196" s="374"/>
      <c r="CC196" s="374"/>
      <c r="CD196" s="374"/>
      <c r="CE196" s="374"/>
      <c r="CF196" s="374"/>
      <c r="CG196" s="374"/>
      <c r="CH196" s="374"/>
      <c r="CI196" s="374"/>
      <c r="CJ196" s="374"/>
      <c r="CK196" s="374"/>
      <c r="CL196" s="374"/>
      <c r="CM196" s="374"/>
      <c r="CN196" s="374"/>
    </row>
    <row r="197" spans="1:125" s="317" customFormat="1" ht="12.75" customHeight="1">
      <c r="A197" s="242">
        <v>196</v>
      </c>
      <c r="B197" s="283" t="s">
        <v>731</v>
      </c>
      <c r="C197" s="283" t="s">
        <v>1306</v>
      </c>
      <c r="D197" s="283"/>
      <c r="E197" s="283" t="s">
        <v>423</v>
      </c>
      <c r="F197" s="283"/>
      <c r="G197" s="283" t="s">
        <v>5043</v>
      </c>
      <c r="H197" s="642"/>
      <c r="I197" s="283" t="s">
        <v>317</v>
      </c>
      <c r="J197" s="283"/>
      <c r="K197" s="283" t="s">
        <v>6676</v>
      </c>
      <c r="L197" s="381" t="s">
        <v>1661</v>
      </c>
      <c r="M197" s="325">
        <v>43607</v>
      </c>
      <c r="N197" s="325">
        <v>45733</v>
      </c>
      <c r="O197" s="336" t="s">
        <v>722</v>
      </c>
      <c r="P197" s="325">
        <f>N197</f>
        <v>45733</v>
      </c>
      <c r="Q197" s="283">
        <v>21092</v>
      </c>
      <c r="R197" s="283">
        <v>2014</v>
      </c>
      <c r="S197" s="321">
        <v>45002</v>
      </c>
      <c r="T197" s="283" t="s">
        <v>6620</v>
      </c>
      <c r="U197" s="283" t="s">
        <v>722</v>
      </c>
      <c r="V197" s="339">
        <v>204</v>
      </c>
      <c r="W197" s="339">
        <v>299</v>
      </c>
      <c r="X197" s="283" t="s">
        <v>1662</v>
      </c>
      <c r="Y197" s="321">
        <v>45733</v>
      </c>
      <c r="Z197" s="336" t="s">
        <v>1028</v>
      </c>
      <c r="AA197" s="655">
        <v>4.5</v>
      </c>
      <c r="AB197" s="283"/>
      <c r="AC197" s="283">
        <v>85</v>
      </c>
      <c r="AD197" s="283"/>
      <c r="AE197" s="283">
        <v>105</v>
      </c>
      <c r="AF197" s="283"/>
      <c r="AG197" s="336">
        <v>24</v>
      </c>
      <c r="AH197" s="336">
        <v>39</v>
      </c>
      <c r="AI197" s="336">
        <v>55</v>
      </c>
      <c r="AJ197" s="336">
        <v>1</v>
      </c>
      <c r="AK197" s="283"/>
      <c r="AL197" s="336"/>
      <c r="AM197" s="336"/>
      <c r="AN197" s="283"/>
      <c r="AO197" s="408"/>
      <c r="AP197" s="283"/>
      <c r="AQ197" s="283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</row>
    <row r="198" spans="1:125" s="317" customFormat="1" ht="12.75" customHeight="1">
      <c r="A198" s="242">
        <v>197</v>
      </c>
      <c r="B198" s="242" t="s">
        <v>732</v>
      </c>
      <c r="C198" s="243" t="s">
        <v>322</v>
      </c>
      <c r="D198" s="243" t="s">
        <v>892</v>
      </c>
      <c r="E198" s="121" t="s">
        <v>5653</v>
      </c>
      <c r="F198" s="243" t="s">
        <v>7385</v>
      </c>
      <c r="G198" s="244" t="s">
        <v>5989</v>
      </c>
      <c r="H198" s="638" t="s">
        <v>7386</v>
      </c>
      <c r="I198" s="243" t="s">
        <v>1911</v>
      </c>
      <c r="J198" s="243" t="s">
        <v>1163</v>
      </c>
      <c r="K198" s="283" t="s">
        <v>5990</v>
      </c>
      <c r="L198" s="380" t="s">
        <v>4377</v>
      </c>
      <c r="M198" s="325">
        <v>44025</v>
      </c>
      <c r="N198" s="326">
        <v>45488</v>
      </c>
      <c r="O198" s="249" t="s">
        <v>722</v>
      </c>
      <c r="P198" s="267">
        <f>N198</f>
        <v>45488</v>
      </c>
      <c r="Q198" s="236">
        <v>20522</v>
      </c>
      <c r="R198" s="236">
        <v>2008</v>
      </c>
      <c r="S198" s="237">
        <v>45122</v>
      </c>
      <c r="T198" s="253" t="s">
        <v>4633</v>
      </c>
      <c r="U198" s="253" t="s">
        <v>3544</v>
      </c>
      <c r="V198" s="421" t="s">
        <v>10047</v>
      </c>
      <c r="W198" s="421" t="s">
        <v>10048</v>
      </c>
      <c r="X198" s="253" t="s">
        <v>5991</v>
      </c>
      <c r="Y198" s="271">
        <f>N198</f>
        <v>45488</v>
      </c>
      <c r="Z198" s="322" t="s">
        <v>1550</v>
      </c>
      <c r="AA198" s="255">
        <v>4.7</v>
      </c>
      <c r="AB198" s="256">
        <v>22</v>
      </c>
      <c r="AC198" s="253">
        <v>80</v>
      </c>
      <c r="AD198" s="253">
        <v>80</v>
      </c>
      <c r="AE198" s="253">
        <v>105</v>
      </c>
      <c r="AF198" s="253">
        <v>105</v>
      </c>
      <c r="AG198" s="322">
        <v>22</v>
      </c>
      <c r="AH198" s="322">
        <v>37</v>
      </c>
      <c r="AI198" s="322">
        <v>48</v>
      </c>
      <c r="AJ198" s="322">
        <v>1</v>
      </c>
      <c r="AK198" s="237">
        <v>44461</v>
      </c>
      <c r="AL198" s="322">
        <v>2013</v>
      </c>
      <c r="AM198" s="322" t="s">
        <v>722</v>
      </c>
      <c r="AN198" s="253" t="s">
        <v>10049</v>
      </c>
      <c r="AO198" s="408"/>
      <c r="AP198" s="283"/>
      <c r="AQ198" s="283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</row>
    <row r="199" spans="1:125" s="317" customFormat="1" ht="12.75" customHeight="1">
      <c r="A199" s="242">
        <v>198</v>
      </c>
      <c r="B199" s="253" t="s">
        <v>732</v>
      </c>
      <c r="C199" s="253" t="s">
        <v>7928</v>
      </c>
      <c r="D199" s="253" t="s">
        <v>7929</v>
      </c>
      <c r="E199" s="253" t="s">
        <v>2445</v>
      </c>
      <c r="F199" s="253" t="s">
        <v>7930</v>
      </c>
      <c r="G199" s="264" t="s">
        <v>7931</v>
      </c>
      <c r="H199" s="639" t="s">
        <v>7932</v>
      </c>
      <c r="I199" s="121" t="s">
        <v>2322</v>
      </c>
      <c r="J199" s="253" t="s">
        <v>7933</v>
      </c>
      <c r="K199" s="253" t="s">
        <v>3861</v>
      </c>
      <c r="L199" s="438" t="s">
        <v>3862</v>
      </c>
      <c r="M199" s="274">
        <v>44648</v>
      </c>
      <c r="N199" s="275">
        <v>45370</v>
      </c>
      <c r="O199" s="249" t="s">
        <v>722</v>
      </c>
      <c r="P199" s="267">
        <f>N199</f>
        <v>45370</v>
      </c>
      <c r="Q199" s="236">
        <v>22252</v>
      </c>
      <c r="R199" s="236">
        <v>2016</v>
      </c>
      <c r="S199" s="237">
        <v>44639</v>
      </c>
      <c r="T199" s="253" t="s">
        <v>3814</v>
      </c>
      <c r="U199" s="253" t="s">
        <v>4014</v>
      </c>
      <c r="V199" s="421" t="s">
        <v>1558</v>
      </c>
      <c r="W199" s="421" t="s">
        <v>7934</v>
      </c>
      <c r="X199" s="253" t="s">
        <v>3863</v>
      </c>
      <c r="Y199" s="271">
        <f>N199</f>
        <v>45370</v>
      </c>
      <c r="Z199" s="322" t="s">
        <v>724</v>
      </c>
      <c r="AA199" s="255">
        <v>8.3000000000000007</v>
      </c>
      <c r="AB199" s="256">
        <v>185</v>
      </c>
      <c r="AC199" s="253">
        <v>200</v>
      </c>
      <c r="AD199" s="253">
        <v>200</v>
      </c>
      <c r="AE199" s="253">
        <v>400</v>
      </c>
      <c r="AF199" s="253">
        <v>400</v>
      </c>
      <c r="AG199" s="322" t="s">
        <v>6408</v>
      </c>
      <c r="AH199" s="322" t="s">
        <v>7935</v>
      </c>
      <c r="AI199" s="322" t="s">
        <v>7936</v>
      </c>
      <c r="AJ199" s="322">
        <v>2</v>
      </c>
      <c r="AK199" s="237">
        <v>44648</v>
      </c>
      <c r="AL199" s="322">
        <v>2009</v>
      </c>
      <c r="AM199" s="322" t="s">
        <v>721</v>
      </c>
      <c r="AN199" s="253"/>
      <c r="AO199" s="408"/>
      <c r="AP199" s="283"/>
      <c r="AQ199" s="283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</row>
    <row r="200" spans="1:125" s="821" customFormat="1" ht="12.75" customHeight="1">
      <c r="A200" s="805">
        <v>199</v>
      </c>
      <c r="B200" s="805" t="s">
        <v>9073</v>
      </c>
      <c r="C200" s="805"/>
      <c r="D200" s="124"/>
      <c r="E200" s="124" t="s">
        <v>1071</v>
      </c>
      <c r="F200" s="124"/>
      <c r="G200" s="806"/>
      <c r="H200" s="807"/>
      <c r="I200" s="124"/>
      <c r="J200" s="124"/>
      <c r="K200" s="124"/>
      <c r="L200" s="808"/>
      <c r="M200" s="809"/>
      <c r="N200" s="810"/>
      <c r="O200" s="811"/>
      <c r="P200" s="812"/>
      <c r="Q200" s="813"/>
      <c r="R200" s="813"/>
      <c r="S200" s="814"/>
      <c r="T200" s="277"/>
      <c r="U200" s="277"/>
      <c r="V200" s="629"/>
      <c r="W200" s="629"/>
      <c r="X200" s="277"/>
      <c r="Y200" s="815"/>
      <c r="Z200" s="816"/>
      <c r="AA200" s="817"/>
      <c r="AB200" s="818"/>
      <c r="AC200" s="277"/>
      <c r="AD200" s="277"/>
      <c r="AE200" s="277"/>
      <c r="AF200" s="277"/>
      <c r="AG200" s="816"/>
      <c r="AH200" s="816"/>
      <c r="AI200" s="816"/>
      <c r="AJ200" s="816"/>
      <c r="AK200" s="277"/>
      <c r="AL200" s="816"/>
      <c r="AM200" s="816"/>
      <c r="AN200" s="277"/>
      <c r="AO200" s="819"/>
      <c r="AP200" s="820"/>
      <c r="AQ200" s="820"/>
      <c r="AR200" s="820"/>
      <c r="AS200" s="820"/>
      <c r="AT200" s="820"/>
      <c r="AU200" s="820"/>
      <c r="AV200" s="820"/>
      <c r="AW200" s="820"/>
      <c r="AX200" s="820"/>
      <c r="AY200" s="820"/>
      <c r="AZ200" s="820"/>
      <c r="BA200" s="820"/>
      <c r="BB200" s="820"/>
      <c r="BC200" s="820"/>
      <c r="BD200" s="820"/>
      <c r="BE200" s="820"/>
      <c r="BF200" s="820"/>
      <c r="BG200" s="820"/>
      <c r="BH200" s="820"/>
      <c r="BI200" s="820"/>
      <c r="BJ200" s="820"/>
      <c r="BK200" s="820"/>
      <c r="BL200" s="820"/>
      <c r="BM200" s="820"/>
      <c r="BN200" s="820"/>
      <c r="BO200" s="820"/>
      <c r="BP200" s="820"/>
      <c r="BQ200" s="820"/>
      <c r="BR200" s="820"/>
      <c r="BS200" s="820"/>
      <c r="BT200" s="820"/>
      <c r="BU200" s="820"/>
      <c r="BV200" s="820"/>
      <c r="BW200" s="820"/>
      <c r="BX200" s="820"/>
      <c r="BY200" s="820"/>
      <c r="BZ200" s="820"/>
      <c r="CA200" s="820"/>
      <c r="CB200" s="820"/>
      <c r="CC200" s="820"/>
      <c r="CD200" s="820"/>
      <c r="CE200" s="820"/>
      <c r="CF200" s="820"/>
      <c r="CG200" s="820"/>
      <c r="CH200" s="820"/>
      <c r="CI200" s="820"/>
      <c r="CJ200" s="820"/>
      <c r="CK200" s="820"/>
      <c r="CL200" s="820"/>
      <c r="CM200" s="820"/>
      <c r="CN200" s="820"/>
    </row>
    <row r="201" spans="1:125" s="283" customFormat="1" ht="12.75" customHeight="1">
      <c r="A201" s="242">
        <v>200</v>
      </c>
      <c r="B201" s="253" t="s">
        <v>731</v>
      </c>
      <c r="C201" s="242" t="s">
        <v>3723</v>
      </c>
      <c r="D201" s="253"/>
      <c r="E201" s="253" t="s">
        <v>4309</v>
      </c>
      <c r="F201" s="253"/>
      <c r="G201" s="264" t="s">
        <v>4310</v>
      </c>
      <c r="H201" s="639"/>
      <c r="I201" s="243" t="s">
        <v>317</v>
      </c>
      <c r="J201" s="253"/>
      <c r="K201" s="283" t="s">
        <v>2421</v>
      </c>
      <c r="L201" s="438" t="s">
        <v>92</v>
      </c>
      <c r="M201" s="274">
        <v>43237</v>
      </c>
      <c r="N201" s="288">
        <v>45420</v>
      </c>
      <c r="O201" s="322" t="s">
        <v>722</v>
      </c>
      <c r="P201" s="328">
        <f t="shared" ref="P201:P218" si="51">N201</f>
        <v>45420</v>
      </c>
      <c r="Q201" s="236">
        <v>18430</v>
      </c>
      <c r="R201" s="236">
        <v>2018</v>
      </c>
      <c r="S201" s="251">
        <v>44689</v>
      </c>
      <c r="T201" s="253" t="s">
        <v>538</v>
      </c>
      <c r="U201" s="253" t="s">
        <v>722</v>
      </c>
      <c r="V201" s="625" t="s">
        <v>294</v>
      </c>
      <c r="W201" s="625" t="s">
        <v>1468</v>
      </c>
      <c r="X201" s="252" t="s">
        <v>4803</v>
      </c>
      <c r="Y201" s="284">
        <f t="shared" ref="Y201:Y205" si="52">N201</f>
        <v>45420</v>
      </c>
      <c r="Z201" s="605" t="s">
        <v>1028</v>
      </c>
      <c r="AA201" s="656">
        <v>5.44</v>
      </c>
      <c r="AB201" s="273"/>
      <c r="AC201" s="252">
        <v>85</v>
      </c>
      <c r="AD201" s="252"/>
      <c r="AE201" s="252">
        <v>105</v>
      </c>
      <c r="AF201" s="252"/>
      <c r="AG201" s="605" t="s">
        <v>724</v>
      </c>
      <c r="AH201" s="605" t="s">
        <v>724</v>
      </c>
      <c r="AI201" s="613" t="s">
        <v>724</v>
      </c>
      <c r="AJ201" s="322">
        <v>1</v>
      </c>
      <c r="AK201" s="253"/>
      <c r="AL201" s="322"/>
      <c r="AM201" s="322"/>
      <c r="AN201" s="253"/>
      <c r="AO201" s="408"/>
      <c r="CO201" s="327"/>
    </row>
    <row r="202" spans="1:125" s="317" customFormat="1" ht="12.75" customHeight="1">
      <c r="A202" s="242">
        <v>201</v>
      </c>
      <c r="B202" s="242" t="s">
        <v>731</v>
      </c>
      <c r="C202" s="243" t="s">
        <v>5992</v>
      </c>
      <c r="D202" s="243"/>
      <c r="E202" s="243" t="s">
        <v>5654</v>
      </c>
      <c r="F202" s="243"/>
      <c r="G202" s="244" t="s">
        <v>5993</v>
      </c>
      <c r="H202" s="638"/>
      <c r="I202" s="243" t="s">
        <v>1911</v>
      </c>
      <c r="J202" s="243"/>
      <c r="K202" s="243" t="s">
        <v>6636</v>
      </c>
      <c r="L202" s="245" t="s">
        <v>6637</v>
      </c>
      <c r="M202" s="247">
        <v>44025</v>
      </c>
      <c r="N202" s="123">
        <v>45497</v>
      </c>
      <c r="O202" s="249" t="s">
        <v>722</v>
      </c>
      <c r="P202" s="267">
        <f>N202</f>
        <v>45497</v>
      </c>
      <c r="Q202" s="236">
        <v>21071</v>
      </c>
      <c r="R202" s="236">
        <v>2018</v>
      </c>
      <c r="S202" s="237">
        <v>44766</v>
      </c>
      <c r="T202" s="253" t="s">
        <v>1278</v>
      </c>
      <c r="U202" s="253" t="s">
        <v>722</v>
      </c>
      <c r="V202" s="421" t="s">
        <v>2455</v>
      </c>
      <c r="W202" s="421" t="s">
        <v>1154</v>
      </c>
      <c r="X202" s="253" t="s">
        <v>206</v>
      </c>
      <c r="Y202" s="271">
        <f>N202</f>
        <v>45497</v>
      </c>
      <c r="Z202" s="322" t="s">
        <v>1028</v>
      </c>
      <c r="AA202" s="255">
        <v>5.5</v>
      </c>
      <c r="AB202" s="256"/>
      <c r="AC202" s="253">
        <v>80</v>
      </c>
      <c r="AD202" s="253"/>
      <c r="AE202" s="253">
        <v>105</v>
      </c>
      <c r="AF202" s="253"/>
      <c r="AG202" s="322">
        <v>25</v>
      </c>
      <c r="AH202" s="322">
        <v>40</v>
      </c>
      <c r="AI202" s="322">
        <v>60</v>
      </c>
      <c r="AJ202" s="322">
        <v>1</v>
      </c>
      <c r="AK202" s="253"/>
      <c r="AL202" s="322"/>
      <c r="AM202" s="322"/>
      <c r="AN202" s="253" t="s">
        <v>9173</v>
      </c>
      <c r="AO202" s="408"/>
      <c r="AP202" s="283"/>
      <c r="AQ202" s="283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</row>
    <row r="203" spans="1:125" s="317" customFormat="1" ht="12.75" customHeight="1">
      <c r="A203" s="242">
        <v>202</v>
      </c>
      <c r="B203" s="253" t="s">
        <v>731</v>
      </c>
      <c r="C203" s="253" t="s">
        <v>2321</v>
      </c>
      <c r="D203" s="253"/>
      <c r="E203" s="253" t="s">
        <v>448</v>
      </c>
      <c r="F203" s="253"/>
      <c r="G203" s="264" t="s">
        <v>5999</v>
      </c>
      <c r="H203" s="639"/>
      <c r="I203" s="243" t="s">
        <v>1911</v>
      </c>
      <c r="J203" s="253"/>
      <c r="K203" s="253" t="s">
        <v>9284</v>
      </c>
      <c r="L203" s="438" t="s">
        <v>9285</v>
      </c>
      <c r="M203" s="274">
        <v>44026</v>
      </c>
      <c r="N203" s="275">
        <v>45474</v>
      </c>
      <c r="O203" s="249" t="s">
        <v>722</v>
      </c>
      <c r="P203" s="267">
        <f>N203</f>
        <v>45474</v>
      </c>
      <c r="Q203" s="236">
        <v>20528</v>
      </c>
      <c r="R203" s="236">
        <v>2020</v>
      </c>
      <c r="S203" s="237">
        <v>44743</v>
      </c>
      <c r="T203" s="253" t="s">
        <v>3715</v>
      </c>
      <c r="U203" s="253" t="s">
        <v>721</v>
      </c>
      <c r="V203" s="421" t="s">
        <v>594</v>
      </c>
      <c r="W203" s="421" t="s">
        <v>594</v>
      </c>
      <c r="X203" s="253" t="s">
        <v>9286</v>
      </c>
      <c r="Y203" s="271">
        <f>N203</f>
        <v>45474</v>
      </c>
      <c r="Z203" s="322" t="s">
        <v>1550</v>
      </c>
      <c r="AA203" s="255">
        <v>4.3</v>
      </c>
      <c r="AB203" s="256"/>
      <c r="AC203" s="253">
        <v>75</v>
      </c>
      <c r="AD203" s="253"/>
      <c r="AE203" s="253">
        <v>100</v>
      </c>
      <c r="AF203" s="253"/>
      <c r="AG203" s="322">
        <v>22</v>
      </c>
      <c r="AH203" s="322">
        <v>36</v>
      </c>
      <c r="AI203" s="322">
        <v>54</v>
      </c>
      <c r="AJ203" s="322">
        <v>1</v>
      </c>
      <c r="AK203" s="253"/>
      <c r="AL203" s="322"/>
      <c r="AM203" s="322"/>
      <c r="AN203" s="253"/>
      <c r="AO203" s="408"/>
      <c r="AP203" s="283"/>
      <c r="AQ203" s="283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</row>
    <row r="204" spans="1:125" s="538" customFormat="1" ht="12.75" customHeight="1">
      <c r="A204" s="529">
        <v>203</v>
      </c>
      <c r="B204" s="529" t="s">
        <v>10327</v>
      </c>
      <c r="C204" s="133"/>
      <c r="D204" s="133"/>
      <c r="E204" s="133" t="s">
        <v>6210</v>
      </c>
      <c r="F204" s="133"/>
      <c r="G204" s="839"/>
      <c r="H204" s="840"/>
      <c r="I204" s="133"/>
      <c r="J204" s="133"/>
      <c r="K204" s="133"/>
      <c r="L204" s="841"/>
      <c r="M204" s="842"/>
      <c r="N204" s="843"/>
      <c r="O204" s="844"/>
      <c r="P204" s="539"/>
      <c r="Q204" s="530"/>
      <c r="R204" s="530"/>
      <c r="S204" s="531"/>
      <c r="T204" s="532"/>
      <c r="U204" s="532"/>
      <c r="V204" s="627"/>
      <c r="W204" s="627"/>
      <c r="X204" s="532"/>
      <c r="Y204" s="534"/>
      <c r="Z204" s="586"/>
      <c r="AA204" s="665"/>
      <c r="AB204" s="535"/>
      <c r="AC204" s="532"/>
      <c r="AD204" s="532"/>
      <c r="AE204" s="532"/>
      <c r="AF204" s="532"/>
      <c r="AG204" s="586"/>
      <c r="AH204" s="586"/>
      <c r="AI204" s="586"/>
      <c r="AJ204" s="586"/>
      <c r="AK204" s="532"/>
      <c r="AL204" s="586"/>
      <c r="AM204" s="586"/>
      <c r="AN204" s="532"/>
      <c r="AO204" s="536"/>
      <c r="AP204" s="537"/>
      <c r="AQ204" s="537"/>
      <c r="AR204" s="537"/>
      <c r="AS204" s="537"/>
      <c r="AT204" s="537"/>
      <c r="AU204" s="537"/>
      <c r="AV204" s="537"/>
      <c r="AW204" s="537"/>
      <c r="AX204" s="537"/>
      <c r="AY204" s="537"/>
      <c r="AZ204" s="537"/>
      <c r="BA204" s="537"/>
      <c r="BB204" s="537"/>
      <c r="BC204" s="537"/>
      <c r="BD204" s="537"/>
      <c r="BE204" s="537"/>
      <c r="BF204" s="537"/>
      <c r="BG204" s="537"/>
      <c r="BH204" s="537"/>
      <c r="BI204" s="537"/>
      <c r="BJ204" s="537"/>
      <c r="BK204" s="537"/>
      <c r="BL204" s="537"/>
      <c r="BM204" s="537"/>
      <c r="BN204" s="537"/>
      <c r="BO204" s="537"/>
      <c r="BP204" s="537"/>
      <c r="BQ204" s="537"/>
      <c r="BR204" s="537"/>
      <c r="BS204" s="537"/>
      <c r="BT204" s="537"/>
      <c r="BU204" s="537"/>
      <c r="BV204" s="537"/>
      <c r="BW204" s="537"/>
      <c r="BX204" s="537"/>
      <c r="BY204" s="537"/>
      <c r="BZ204" s="537"/>
      <c r="CA204" s="537"/>
      <c r="CB204" s="537"/>
      <c r="CC204" s="537"/>
      <c r="CD204" s="537"/>
      <c r="CE204" s="537"/>
      <c r="CF204" s="537"/>
      <c r="CG204" s="537"/>
      <c r="CH204" s="537"/>
      <c r="CI204" s="537"/>
      <c r="CJ204" s="537"/>
      <c r="CK204" s="537"/>
      <c r="CL204" s="537"/>
      <c r="CM204" s="537"/>
      <c r="CN204" s="537"/>
    </row>
    <row r="205" spans="1:125" ht="12.75" customHeight="1">
      <c r="A205" s="242">
        <v>204</v>
      </c>
      <c r="B205" s="253" t="s">
        <v>732</v>
      </c>
      <c r="C205" s="253" t="s">
        <v>583</v>
      </c>
      <c r="D205" s="253"/>
      <c r="E205" s="253" t="s">
        <v>4451</v>
      </c>
      <c r="F205" s="253" t="s">
        <v>4576</v>
      </c>
      <c r="G205" s="264" t="s">
        <v>4450</v>
      </c>
      <c r="H205" s="639"/>
      <c r="I205" s="437" t="s">
        <v>1911</v>
      </c>
      <c r="J205" s="253"/>
      <c r="K205" s="253" t="s">
        <v>4452</v>
      </c>
      <c r="L205" s="438" t="s">
        <v>131</v>
      </c>
      <c r="M205" s="274">
        <v>41296</v>
      </c>
      <c r="N205" s="275">
        <v>44764</v>
      </c>
      <c r="O205" s="249" t="s">
        <v>722</v>
      </c>
      <c r="P205" s="274">
        <f t="shared" si="51"/>
        <v>44764</v>
      </c>
      <c r="Q205" s="236">
        <v>20563</v>
      </c>
      <c r="R205" s="236">
        <v>2012</v>
      </c>
      <c r="S205" s="237">
        <v>44034</v>
      </c>
      <c r="T205" s="253" t="s">
        <v>29</v>
      </c>
      <c r="U205" s="253" t="s">
        <v>722</v>
      </c>
      <c r="V205" s="421" t="s">
        <v>363</v>
      </c>
      <c r="W205" s="421" t="s">
        <v>358</v>
      </c>
      <c r="X205" s="253" t="s">
        <v>6068</v>
      </c>
      <c r="Y205" s="237">
        <f t="shared" si="52"/>
        <v>44764</v>
      </c>
      <c r="Z205" s="322" t="s">
        <v>1550</v>
      </c>
      <c r="AA205" s="255">
        <v>5.3</v>
      </c>
      <c r="AB205" s="256">
        <v>25</v>
      </c>
      <c r="AC205" s="253">
        <v>80</v>
      </c>
      <c r="AD205" s="253">
        <v>85</v>
      </c>
      <c r="AE205" s="253">
        <v>105</v>
      </c>
      <c r="AF205" s="253">
        <v>136</v>
      </c>
      <c r="AG205" s="322">
        <v>22</v>
      </c>
      <c r="AH205" s="322">
        <v>37</v>
      </c>
      <c r="AI205" s="322">
        <v>50</v>
      </c>
      <c r="AJ205" s="322">
        <v>1</v>
      </c>
      <c r="AK205" s="252"/>
      <c r="AL205" s="605"/>
      <c r="AM205" s="605"/>
      <c r="AN205" s="252" t="s">
        <v>4575</v>
      </c>
      <c r="AO205" s="407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5"/>
      <c r="CP205" s="315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</row>
    <row r="206" spans="1:125" ht="12.75" customHeight="1">
      <c r="A206" s="242">
        <v>205</v>
      </c>
      <c r="B206" s="242" t="s">
        <v>732</v>
      </c>
      <c r="C206" s="243" t="s">
        <v>758</v>
      </c>
      <c r="D206" s="243" t="s">
        <v>8201</v>
      </c>
      <c r="E206" s="121" t="s">
        <v>6211</v>
      </c>
      <c r="F206" s="243" t="s">
        <v>8202</v>
      </c>
      <c r="G206" s="244" t="s">
        <v>693</v>
      </c>
      <c r="H206" s="638" t="s">
        <v>8203</v>
      </c>
      <c r="I206" s="243" t="s">
        <v>1911</v>
      </c>
      <c r="J206" s="243" t="s">
        <v>7040</v>
      </c>
      <c r="K206" s="243" t="s">
        <v>694</v>
      </c>
      <c r="L206" s="245" t="s">
        <v>695</v>
      </c>
      <c r="M206" s="247">
        <v>40409</v>
      </c>
      <c r="N206" s="248">
        <v>45343</v>
      </c>
      <c r="O206" s="249" t="s">
        <v>722</v>
      </c>
      <c r="P206" s="268">
        <f t="shared" si="51"/>
        <v>45343</v>
      </c>
      <c r="Q206" s="250">
        <v>22209</v>
      </c>
      <c r="R206" s="250">
        <v>2009</v>
      </c>
      <c r="S206" s="251">
        <v>44613</v>
      </c>
      <c r="T206" s="252" t="s">
        <v>7585</v>
      </c>
      <c r="U206" s="253" t="s">
        <v>5411</v>
      </c>
      <c r="V206" s="625" t="s">
        <v>3936</v>
      </c>
      <c r="W206" s="421" t="s">
        <v>8204</v>
      </c>
      <c r="X206" s="252" t="s">
        <v>8205</v>
      </c>
      <c r="Y206" s="284">
        <f>N206</f>
        <v>45343</v>
      </c>
      <c r="Z206" s="605" t="s">
        <v>1550</v>
      </c>
      <c r="AA206" s="656">
        <v>5.8</v>
      </c>
      <c r="AB206" s="273">
        <v>20</v>
      </c>
      <c r="AC206" s="252">
        <v>95</v>
      </c>
      <c r="AD206" s="252">
        <v>95</v>
      </c>
      <c r="AE206" s="252">
        <v>125</v>
      </c>
      <c r="AF206" s="252">
        <v>125</v>
      </c>
      <c r="AG206" s="605">
        <v>22</v>
      </c>
      <c r="AH206" s="605">
        <v>37</v>
      </c>
      <c r="AI206" s="605">
        <v>50</v>
      </c>
      <c r="AJ206" s="605">
        <v>1</v>
      </c>
      <c r="AK206" s="251">
        <v>44715</v>
      </c>
      <c r="AL206" s="605">
        <v>2022</v>
      </c>
      <c r="AM206" s="605" t="s">
        <v>721</v>
      </c>
      <c r="AN206" s="252" t="s">
        <v>8206</v>
      </c>
      <c r="AO206" s="407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5"/>
      <c r="CP206" s="315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</row>
    <row r="207" spans="1:125" s="317" customFormat="1" ht="12.75" customHeight="1">
      <c r="A207" s="242">
        <v>206</v>
      </c>
      <c r="B207" s="242" t="s">
        <v>731</v>
      </c>
      <c r="C207" s="242" t="s">
        <v>3877</v>
      </c>
      <c r="D207" s="243"/>
      <c r="E207" s="243" t="s">
        <v>4311</v>
      </c>
      <c r="F207" s="243"/>
      <c r="G207" s="244" t="s">
        <v>4312</v>
      </c>
      <c r="H207" s="638"/>
      <c r="I207" s="243" t="s">
        <v>317</v>
      </c>
      <c r="J207" s="243"/>
      <c r="K207" s="253" t="s">
        <v>5405</v>
      </c>
      <c r="L207" s="438" t="s">
        <v>485</v>
      </c>
      <c r="M207" s="274">
        <v>43237</v>
      </c>
      <c r="N207" s="288">
        <v>45420</v>
      </c>
      <c r="O207" s="249" t="s">
        <v>722</v>
      </c>
      <c r="P207" s="266">
        <f t="shared" si="51"/>
        <v>45420</v>
      </c>
      <c r="Q207" s="250">
        <v>18431</v>
      </c>
      <c r="R207" s="250">
        <v>2018</v>
      </c>
      <c r="S207" s="251">
        <v>44689</v>
      </c>
      <c r="T207" s="252" t="s">
        <v>538</v>
      </c>
      <c r="U207" s="253" t="s">
        <v>722</v>
      </c>
      <c r="V207" s="625" t="s">
        <v>2039</v>
      </c>
      <c r="W207" s="625" t="s">
        <v>2051</v>
      </c>
      <c r="X207" s="252" t="s">
        <v>771</v>
      </c>
      <c r="Y207" s="271">
        <f t="shared" ref="Y207" si="53">N207</f>
        <v>45420</v>
      </c>
      <c r="Z207" s="605" t="s">
        <v>1028</v>
      </c>
      <c r="AA207" s="656">
        <v>5.75</v>
      </c>
      <c r="AB207" s="273"/>
      <c r="AC207" s="252">
        <v>95</v>
      </c>
      <c r="AD207" s="252"/>
      <c r="AE207" s="252">
        <v>115</v>
      </c>
      <c r="AF207" s="252"/>
      <c r="AG207" s="605" t="s">
        <v>724</v>
      </c>
      <c r="AH207" s="605" t="s">
        <v>724</v>
      </c>
      <c r="AI207" s="605" t="s">
        <v>724</v>
      </c>
      <c r="AJ207" s="605">
        <v>1</v>
      </c>
      <c r="AK207" s="253"/>
      <c r="AL207" s="322"/>
      <c r="AM207" s="322"/>
      <c r="AN207" s="253"/>
      <c r="AO207" s="408"/>
      <c r="AP207" s="283"/>
      <c r="AQ207" s="283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</row>
    <row r="208" spans="1:125" s="317" customFormat="1" ht="12.75" customHeight="1">
      <c r="A208" s="242">
        <v>207</v>
      </c>
      <c r="B208" s="242" t="s">
        <v>731</v>
      </c>
      <c r="C208" s="242" t="s">
        <v>5132</v>
      </c>
      <c r="D208" s="243"/>
      <c r="E208" s="243" t="s">
        <v>3819</v>
      </c>
      <c r="F208" s="243"/>
      <c r="G208" s="244" t="s">
        <v>6664</v>
      </c>
      <c r="H208" s="638"/>
      <c r="I208" s="243" t="s">
        <v>1106</v>
      </c>
      <c r="J208" s="243"/>
      <c r="K208" s="243" t="s">
        <v>6665</v>
      </c>
      <c r="L208" s="245" t="s">
        <v>69</v>
      </c>
      <c r="M208" s="247">
        <v>44257</v>
      </c>
      <c r="N208" s="123">
        <v>45704</v>
      </c>
      <c r="O208" s="249" t="s">
        <v>722</v>
      </c>
      <c r="P208" s="267">
        <f>N208</f>
        <v>45704</v>
      </c>
      <c r="Q208" s="236">
        <v>21083</v>
      </c>
      <c r="R208" s="236">
        <v>2019</v>
      </c>
      <c r="S208" s="237">
        <v>44973</v>
      </c>
      <c r="T208" s="253" t="s">
        <v>3715</v>
      </c>
      <c r="U208" s="253" t="s">
        <v>722</v>
      </c>
      <c r="V208" s="421" t="s">
        <v>5435</v>
      </c>
      <c r="W208" s="421" t="s">
        <v>2468</v>
      </c>
      <c r="X208" s="253" t="s">
        <v>5131</v>
      </c>
      <c r="Y208" s="271">
        <f>N208</f>
        <v>45704</v>
      </c>
      <c r="Z208" s="322" t="s">
        <v>1550</v>
      </c>
      <c r="AA208" s="255">
        <v>4.95</v>
      </c>
      <c r="AB208" s="256"/>
      <c r="AC208" s="253">
        <v>92</v>
      </c>
      <c r="AD208" s="253"/>
      <c r="AE208" s="253">
        <v>114</v>
      </c>
      <c r="AF208" s="253"/>
      <c r="AG208" s="322" t="s">
        <v>724</v>
      </c>
      <c r="AH208" s="322" t="s">
        <v>724</v>
      </c>
      <c r="AI208" s="322" t="s">
        <v>724</v>
      </c>
      <c r="AJ208" s="322">
        <v>1</v>
      </c>
      <c r="AK208" s="237"/>
      <c r="AL208" s="322"/>
      <c r="AM208" s="322"/>
      <c r="AN208" s="253"/>
      <c r="AO208" s="408"/>
      <c r="AP208" s="283"/>
      <c r="AQ208" s="283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</row>
    <row r="209" spans="1:125" s="317" customFormat="1" ht="12.75" customHeight="1">
      <c r="A209" s="242">
        <v>208</v>
      </c>
      <c r="B209" s="242" t="s">
        <v>731</v>
      </c>
      <c r="C209" s="253" t="s">
        <v>4101</v>
      </c>
      <c r="D209" s="243"/>
      <c r="E209" s="121" t="s">
        <v>4102</v>
      </c>
      <c r="F209" s="243"/>
      <c r="G209" s="244" t="s">
        <v>4103</v>
      </c>
      <c r="H209" s="638"/>
      <c r="I209" s="243" t="s">
        <v>118</v>
      </c>
      <c r="J209" s="243"/>
      <c r="K209" s="253" t="s">
        <v>2527</v>
      </c>
      <c r="L209" s="438" t="s">
        <v>4096</v>
      </c>
      <c r="M209" s="274">
        <v>43160</v>
      </c>
      <c r="N209" s="275">
        <v>45677</v>
      </c>
      <c r="O209" s="249" t="s">
        <v>722</v>
      </c>
      <c r="P209" s="267">
        <f t="shared" si="51"/>
        <v>45677</v>
      </c>
      <c r="Q209" s="236">
        <v>18158</v>
      </c>
      <c r="R209" s="236">
        <v>2018</v>
      </c>
      <c r="S209" s="237">
        <v>44946</v>
      </c>
      <c r="T209" s="253" t="s">
        <v>1450</v>
      </c>
      <c r="U209" s="253" t="s">
        <v>722</v>
      </c>
      <c r="V209" s="421" t="s">
        <v>956</v>
      </c>
      <c r="W209" s="421" t="s">
        <v>294</v>
      </c>
      <c r="X209" s="253" t="s">
        <v>7715</v>
      </c>
      <c r="Y209" s="271">
        <f>N209</f>
        <v>45677</v>
      </c>
      <c r="Z209" s="322" t="s">
        <v>1028</v>
      </c>
      <c r="AA209" s="255">
        <v>4.5</v>
      </c>
      <c r="AB209" s="256"/>
      <c r="AC209" s="253">
        <v>92</v>
      </c>
      <c r="AD209" s="253"/>
      <c r="AE209" s="253">
        <v>115</v>
      </c>
      <c r="AF209" s="253"/>
      <c r="AG209" s="322" t="s">
        <v>724</v>
      </c>
      <c r="AH209" s="322" t="s">
        <v>724</v>
      </c>
      <c r="AI209" s="322" t="s">
        <v>724</v>
      </c>
      <c r="AJ209" s="322">
        <v>1</v>
      </c>
      <c r="AK209" s="237"/>
      <c r="AL209" s="322"/>
      <c r="AM209" s="322"/>
      <c r="AN209" s="253"/>
      <c r="AO209" s="408"/>
      <c r="AP209" s="283"/>
      <c r="AQ209" s="283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</row>
    <row r="210" spans="1:125" s="317" customFormat="1" ht="12.75" customHeight="1">
      <c r="A210" s="242">
        <v>209</v>
      </c>
      <c r="B210" s="242" t="s">
        <v>731</v>
      </c>
      <c r="C210" s="242" t="s">
        <v>1241</v>
      </c>
      <c r="D210" s="243"/>
      <c r="E210" s="243" t="s">
        <v>1989</v>
      </c>
      <c r="F210" s="243"/>
      <c r="G210" s="244" t="s">
        <v>1990</v>
      </c>
      <c r="H210" s="638"/>
      <c r="I210" s="243" t="s">
        <v>1173</v>
      </c>
      <c r="J210" s="243"/>
      <c r="K210" s="121" t="s">
        <v>1991</v>
      </c>
      <c r="L210" s="245" t="s">
        <v>1992</v>
      </c>
      <c r="M210" s="247">
        <v>42049</v>
      </c>
      <c r="N210" s="123">
        <v>44607</v>
      </c>
      <c r="O210" s="249" t="s">
        <v>722</v>
      </c>
      <c r="P210" s="267">
        <f t="shared" si="51"/>
        <v>44607</v>
      </c>
      <c r="Q210" s="236">
        <v>20205</v>
      </c>
      <c r="R210" s="236">
        <v>2007</v>
      </c>
      <c r="S210" s="251">
        <v>43876</v>
      </c>
      <c r="T210" s="253" t="s">
        <v>29</v>
      </c>
      <c r="U210" s="253" t="s">
        <v>722</v>
      </c>
      <c r="V210" s="421" t="s">
        <v>5549</v>
      </c>
      <c r="W210" s="421" t="s">
        <v>1631</v>
      </c>
      <c r="X210" s="253" t="s">
        <v>109</v>
      </c>
      <c r="Y210" s="271">
        <f>N210</f>
        <v>44607</v>
      </c>
      <c r="Z210" s="322" t="s">
        <v>220</v>
      </c>
      <c r="AA210" s="255">
        <v>5</v>
      </c>
      <c r="AB210" s="256"/>
      <c r="AC210" s="253">
        <v>70</v>
      </c>
      <c r="AD210" s="253"/>
      <c r="AE210" s="253">
        <v>90</v>
      </c>
      <c r="AF210" s="253"/>
      <c r="AG210" s="322">
        <v>23</v>
      </c>
      <c r="AH210" s="322">
        <v>37</v>
      </c>
      <c r="AI210" s="322">
        <v>50</v>
      </c>
      <c r="AJ210" s="322">
        <v>1</v>
      </c>
      <c r="AK210" s="253"/>
      <c r="AL210" s="322"/>
      <c r="AM210" s="322"/>
      <c r="AN210" s="253"/>
      <c r="AO210" s="408"/>
      <c r="AP210" s="283"/>
      <c r="AQ210" s="283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</row>
    <row r="211" spans="1:125" ht="12.75" customHeight="1">
      <c r="A211" s="242">
        <v>210</v>
      </c>
      <c r="B211" s="253" t="s">
        <v>731</v>
      </c>
      <c r="C211" s="253" t="s">
        <v>35</v>
      </c>
      <c r="D211" s="253"/>
      <c r="E211" s="253" t="s">
        <v>36</v>
      </c>
      <c r="F211" s="253"/>
      <c r="G211" s="264" t="s">
        <v>37</v>
      </c>
      <c r="H211" s="639"/>
      <c r="I211" s="243" t="s">
        <v>2322</v>
      </c>
      <c r="J211" s="253"/>
      <c r="K211" s="253" t="s">
        <v>3480</v>
      </c>
      <c r="L211" s="438" t="s">
        <v>3481</v>
      </c>
      <c r="M211" s="274">
        <v>41677</v>
      </c>
      <c r="N211" s="288">
        <v>45471</v>
      </c>
      <c r="O211" s="249" t="s">
        <v>722</v>
      </c>
      <c r="P211" s="266">
        <f t="shared" si="51"/>
        <v>45471</v>
      </c>
      <c r="Q211" s="250">
        <v>20540</v>
      </c>
      <c r="R211" s="250">
        <v>2013</v>
      </c>
      <c r="S211" s="251">
        <v>44740</v>
      </c>
      <c r="T211" s="252" t="s">
        <v>24</v>
      </c>
      <c r="U211" s="253" t="s">
        <v>722</v>
      </c>
      <c r="V211" s="421" t="s">
        <v>8308</v>
      </c>
      <c r="W211" s="421" t="s">
        <v>8309</v>
      </c>
      <c r="X211" s="252" t="s">
        <v>3482</v>
      </c>
      <c r="Y211" s="284">
        <f t="shared" ref="Y211:Y218" si="54">N211</f>
        <v>45471</v>
      </c>
      <c r="Z211" s="605" t="s">
        <v>1550</v>
      </c>
      <c r="AA211" s="656">
        <v>8.5500000000000007</v>
      </c>
      <c r="AB211" s="273"/>
      <c r="AC211" s="252">
        <v>130</v>
      </c>
      <c r="AD211" s="252"/>
      <c r="AE211" s="252">
        <v>190</v>
      </c>
      <c r="AF211" s="252"/>
      <c r="AG211" s="605">
        <v>23</v>
      </c>
      <c r="AH211" s="605">
        <v>37</v>
      </c>
      <c r="AI211" s="605">
        <v>47</v>
      </c>
      <c r="AJ211" s="605">
        <v>2</v>
      </c>
      <c r="AK211" s="252"/>
      <c r="AL211" s="605"/>
      <c r="AM211" s="605"/>
      <c r="AN211" s="252"/>
      <c r="AO211" s="407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5"/>
      <c r="CP211" s="315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</row>
    <row r="212" spans="1:125" ht="12.75" customHeight="1">
      <c r="A212" s="242">
        <v>211</v>
      </c>
      <c r="B212" s="253" t="s">
        <v>732</v>
      </c>
      <c r="C212" s="253" t="s">
        <v>1860</v>
      </c>
      <c r="D212" s="253" t="s">
        <v>1896</v>
      </c>
      <c r="E212" s="253" t="s">
        <v>1897</v>
      </c>
      <c r="F212" s="253" t="s">
        <v>1898</v>
      </c>
      <c r="G212" s="264" t="s">
        <v>1899</v>
      </c>
      <c r="H212" s="639" t="s">
        <v>1898</v>
      </c>
      <c r="I212" s="243" t="s">
        <v>17</v>
      </c>
      <c r="J212" s="253" t="s">
        <v>1467</v>
      </c>
      <c r="K212" s="253" t="s">
        <v>1900</v>
      </c>
      <c r="L212" s="438" t="s">
        <v>1901</v>
      </c>
      <c r="M212" s="274">
        <v>41980</v>
      </c>
      <c r="N212" s="288">
        <v>45474</v>
      </c>
      <c r="O212" s="249" t="s">
        <v>722</v>
      </c>
      <c r="P212" s="266">
        <f t="shared" si="51"/>
        <v>45474</v>
      </c>
      <c r="Q212" s="250">
        <v>22489</v>
      </c>
      <c r="R212" s="250">
        <v>2014</v>
      </c>
      <c r="S212" s="251">
        <v>44743</v>
      </c>
      <c r="T212" s="252" t="s">
        <v>3814</v>
      </c>
      <c r="U212" s="253" t="s">
        <v>189</v>
      </c>
      <c r="V212" s="625" t="s">
        <v>8339</v>
      </c>
      <c r="W212" s="625" t="s">
        <v>8340</v>
      </c>
      <c r="X212" s="252" t="s">
        <v>1902</v>
      </c>
      <c r="Y212" s="284">
        <f t="shared" si="54"/>
        <v>45474</v>
      </c>
      <c r="Z212" s="605" t="s">
        <v>31</v>
      </c>
      <c r="AA212" s="656">
        <v>6.5</v>
      </c>
      <c r="AB212" s="273">
        <v>26</v>
      </c>
      <c r="AC212" s="252">
        <v>85</v>
      </c>
      <c r="AD212" s="252">
        <v>120</v>
      </c>
      <c r="AE212" s="252">
        <v>100</v>
      </c>
      <c r="AF212" s="252">
        <v>165</v>
      </c>
      <c r="AG212" s="605">
        <v>21</v>
      </c>
      <c r="AH212" s="605">
        <v>38</v>
      </c>
      <c r="AI212" s="605" t="s">
        <v>1903</v>
      </c>
      <c r="AJ212" s="605">
        <v>1</v>
      </c>
      <c r="AK212" s="251">
        <v>41980</v>
      </c>
      <c r="AL212" s="605">
        <v>2014</v>
      </c>
      <c r="AM212" s="605" t="s">
        <v>722</v>
      </c>
      <c r="AN212" s="252"/>
      <c r="AO212" s="407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5"/>
      <c r="CP212" s="315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</row>
    <row r="213" spans="1:125" s="317" customFormat="1" ht="12.75" customHeight="1">
      <c r="A213" s="242">
        <v>212</v>
      </c>
      <c r="B213" s="253" t="s">
        <v>732</v>
      </c>
      <c r="C213" s="253" t="s">
        <v>6795</v>
      </c>
      <c r="D213" s="253" t="s">
        <v>8011</v>
      </c>
      <c r="E213" s="253" t="s">
        <v>3488</v>
      </c>
      <c r="F213" s="253" t="s">
        <v>6483</v>
      </c>
      <c r="G213" s="264" t="s">
        <v>8010</v>
      </c>
      <c r="H213" s="639" t="s">
        <v>8012</v>
      </c>
      <c r="I213" s="243" t="s">
        <v>2322</v>
      </c>
      <c r="J213" s="253" t="s">
        <v>2136</v>
      </c>
      <c r="K213" s="253" t="s">
        <v>5356</v>
      </c>
      <c r="L213" s="438" t="s">
        <v>5357</v>
      </c>
      <c r="M213" s="274">
        <v>44673</v>
      </c>
      <c r="N213" s="275">
        <v>45400</v>
      </c>
      <c r="O213" s="322" t="s">
        <v>722</v>
      </c>
      <c r="P213" s="323">
        <f>N213</f>
        <v>45400</v>
      </c>
      <c r="Q213" s="335">
        <v>22301</v>
      </c>
      <c r="R213" s="335">
        <v>2021</v>
      </c>
      <c r="S213" s="237">
        <v>44669</v>
      </c>
      <c r="T213" s="283" t="s">
        <v>645</v>
      </c>
      <c r="U213" s="283" t="s">
        <v>3957</v>
      </c>
      <c r="V213" s="421" t="s">
        <v>10172</v>
      </c>
      <c r="W213" s="421" t="s">
        <v>10172</v>
      </c>
      <c r="X213" s="253" t="s">
        <v>5358</v>
      </c>
      <c r="Y213" s="271">
        <f>N213</f>
        <v>45400</v>
      </c>
      <c r="Z213" s="322" t="s">
        <v>31</v>
      </c>
      <c r="AA213" s="255">
        <v>5.6</v>
      </c>
      <c r="AB213" s="256">
        <v>26.8</v>
      </c>
      <c r="AC213" s="253">
        <v>110</v>
      </c>
      <c r="AD213" s="253">
        <v>110</v>
      </c>
      <c r="AE213" s="253">
        <v>145</v>
      </c>
      <c r="AF213" s="253">
        <v>160</v>
      </c>
      <c r="AG213" s="322" t="s">
        <v>6768</v>
      </c>
      <c r="AH213" s="322" t="s">
        <v>6769</v>
      </c>
      <c r="AI213" s="336" t="s">
        <v>6770</v>
      </c>
      <c r="AJ213" s="336">
        <v>1</v>
      </c>
      <c r="AK213" s="237">
        <v>44145</v>
      </c>
      <c r="AL213" s="322">
        <v>2020</v>
      </c>
      <c r="AM213" s="322" t="s">
        <v>722</v>
      </c>
      <c r="AN213" s="253" t="s">
        <v>10173</v>
      </c>
      <c r="AO213" s="408"/>
      <c r="AP213" s="283"/>
      <c r="AQ213" s="283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</row>
    <row r="214" spans="1:125" s="317" customFormat="1" ht="12.75" customHeight="1">
      <c r="A214" s="242">
        <v>213</v>
      </c>
      <c r="B214" s="253" t="s">
        <v>731</v>
      </c>
      <c r="C214" s="253" t="s">
        <v>4247</v>
      </c>
      <c r="D214" s="253"/>
      <c r="E214" s="253" t="s">
        <v>5092</v>
      </c>
      <c r="F214" s="253"/>
      <c r="G214" s="264" t="s">
        <v>5093</v>
      </c>
      <c r="H214" s="639"/>
      <c r="I214" s="253" t="s">
        <v>1106</v>
      </c>
      <c r="J214" s="253"/>
      <c r="K214" s="243" t="s">
        <v>5094</v>
      </c>
      <c r="L214" s="245" t="s">
        <v>5095</v>
      </c>
      <c r="M214" s="247">
        <v>43635</v>
      </c>
      <c r="N214" s="123">
        <v>45807</v>
      </c>
      <c r="O214" s="249" t="s">
        <v>722</v>
      </c>
      <c r="P214" s="269">
        <f>N214</f>
        <v>45807</v>
      </c>
      <c r="Q214" s="236">
        <v>19319</v>
      </c>
      <c r="R214" s="236">
        <v>2016</v>
      </c>
      <c r="S214" s="237">
        <v>45076</v>
      </c>
      <c r="T214" s="253" t="s">
        <v>4709</v>
      </c>
      <c r="U214" s="253" t="s">
        <v>722</v>
      </c>
      <c r="V214" s="421" t="s">
        <v>1110</v>
      </c>
      <c r="W214" s="421" t="s">
        <v>1012</v>
      </c>
      <c r="X214" s="253" t="s">
        <v>9631</v>
      </c>
      <c r="Y214" s="271">
        <f>N214</f>
        <v>45807</v>
      </c>
      <c r="Z214" s="322" t="s">
        <v>1550</v>
      </c>
      <c r="AA214" s="255">
        <v>4.8499999999999996</v>
      </c>
      <c r="AB214" s="256"/>
      <c r="AC214" s="253">
        <v>75</v>
      </c>
      <c r="AD214" s="253"/>
      <c r="AE214" s="253">
        <v>100</v>
      </c>
      <c r="AF214" s="253"/>
      <c r="AG214" s="322" t="s">
        <v>724</v>
      </c>
      <c r="AH214" s="322">
        <v>38.5</v>
      </c>
      <c r="AI214" s="322">
        <v>53</v>
      </c>
      <c r="AJ214" s="322">
        <v>1</v>
      </c>
      <c r="AK214" s="237"/>
      <c r="AL214" s="322"/>
      <c r="AM214" s="322"/>
      <c r="AN214" s="253"/>
      <c r="AO214" s="408"/>
      <c r="AP214" s="283"/>
      <c r="AQ214" s="283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</row>
    <row r="215" spans="1:125" s="538" customFormat="1" ht="12.75" customHeight="1">
      <c r="A215" s="529" t="s">
        <v>10423</v>
      </c>
      <c r="B215" s="529"/>
      <c r="C215" s="133"/>
      <c r="D215" s="133"/>
      <c r="E215" s="864" t="s">
        <v>1001</v>
      </c>
      <c r="F215" s="133"/>
      <c r="G215" s="839"/>
      <c r="H215" s="840"/>
      <c r="I215" s="133"/>
      <c r="J215" s="133"/>
      <c r="K215" s="532"/>
      <c r="L215" s="541"/>
      <c r="M215" s="542"/>
      <c r="N215" s="543"/>
      <c r="O215" s="844"/>
      <c r="P215" s="539"/>
      <c r="Q215" s="530"/>
      <c r="R215" s="530"/>
      <c r="S215" s="531"/>
      <c r="T215" s="532"/>
      <c r="U215" s="532"/>
      <c r="V215" s="627"/>
      <c r="W215" s="627"/>
      <c r="X215" s="532"/>
      <c r="Y215" s="534"/>
      <c r="Z215" s="586"/>
      <c r="AA215" s="665"/>
      <c r="AB215" s="535"/>
      <c r="AC215" s="532"/>
      <c r="AD215" s="532"/>
      <c r="AE215" s="532"/>
      <c r="AF215" s="532"/>
      <c r="AG215" s="586"/>
      <c r="AH215" s="586"/>
      <c r="AI215" s="586"/>
      <c r="AJ215" s="586"/>
      <c r="AK215" s="531"/>
      <c r="AL215" s="586"/>
      <c r="AM215" s="586"/>
      <c r="AN215" s="532"/>
      <c r="AO215" s="536"/>
      <c r="AP215" s="537"/>
      <c r="AQ215" s="537"/>
      <c r="AR215" s="537"/>
      <c r="AS215" s="537"/>
      <c r="AT215" s="537"/>
      <c r="AU215" s="537"/>
      <c r="AV215" s="537"/>
      <c r="AW215" s="537"/>
      <c r="AX215" s="537"/>
      <c r="AY215" s="537"/>
      <c r="AZ215" s="537"/>
      <c r="BA215" s="537"/>
      <c r="BB215" s="537"/>
      <c r="BC215" s="537"/>
      <c r="BD215" s="537"/>
      <c r="BE215" s="537"/>
      <c r="BF215" s="537"/>
      <c r="BG215" s="537"/>
      <c r="BH215" s="537"/>
      <c r="BI215" s="537"/>
      <c r="BJ215" s="537"/>
      <c r="BK215" s="537"/>
      <c r="BL215" s="537"/>
      <c r="BM215" s="537"/>
      <c r="BN215" s="537"/>
      <c r="BO215" s="537"/>
      <c r="BP215" s="537"/>
      <c r="BQ215" s="537"/>
      <c r="BR215" s="537"/>
      <c r="BS215" s="537"/>
      <c r="BT215" s="537"/>
      <c r="BU215" s="537"/>
      <c r="BV215" s="537"/>
      <c r="BW215" s="537"/>
      <c r="BX215" s="537"/>
      <c r="BY215" s="537"/>
      <c r="BZ215" s="537"/>
      <c r="CA215" s="537"/>
      <c r="CB215" s="537"/>
      <c r="CC215" s="537"/>
      <c r="CD215" s="537"/>
      <c r="CE215" s="537"/>
      <c r="CF215" s="537"/>
      <c r="CG215" s="537"/>
      <c r="CH215" s="537"/>
      <c r="CI215" s="537"/>
      <c r="CJ215" s="537"/>
      <c r="CK215" s="537"/>
      <c r="CL215" s="537"/>
      <c r="CM215" s="537"/>
      <c r="CN215" s="537"/>
    </row>
    <row r="216" spans="1:125" s="317" customFormat="1" ht="12.75" customHeight="1">
      <c r="A216" s="242">
        <v>215</v>
      </c>
      <c r="B216" s="253" t="s">
        <v>731</v>
      </c>
      <c r="C216" s="253" t="s">
        <v>8002</v>
      </c>
      <c r="D216" s="253"/>
      <c r="E216" s="253" t="s">
        <v>1813</v>
      </c>
      <c r="F216" s="253"/>
      <c r="G216" s="264" t="s">
        <v>8003</v>
      </c>
      <c r="H216" s="639"/>
      <c r="I216" s="253" t="s">
        <v>2322</v>
      </c>
      <c r="J216" s="253"/>
      <c r="K216" s="253" t="s">
        <v>7575</v>
      </c>
      <c r="L216" s="438" t="s">
        <v>7576</v>
      </c>
      <c r="M216" s="274">
        <v>44673</v>
      </c>
      <c r="N216" s="275">
        <v>45400</v>
      </c>
      <c r="O216" s="249" t="s">
        <v>722</v>
      </c>
      <c r="P216" s="267">
        <f>N216</f>
        <v>45400</v>
      </c>
      <c r="Q216" s="236">
        <v>23117</v>
      </c>
      <c r="R216" s="236">
        <v>2022</v>
      </c>
      <c r="S216" s="237">
        <v>44669</v>
      </c>
      <c r="T216" s="253" t="s">
        <v>645</v>
      </c>
      <c r="U216" s="253" t="s">
        <v>721</v>
      </c>
      <c r="V216" s="421" t="s">
        <v>363</v>
      </c>
      <c r="W216" s="421" t="s">
        <v>363</v>
      </c>
      <c r="X216" s="253" t="s">
        <v>6534</v>
      </c>
      <c r="Y216" s="271">
        <f>N216</f>
        <v>45400</v>
      </c>
      <c r="Z216" s="322" t="s">
        <v>31</v>
      </c>
      <c r="AA216" s="255">
        <v>5.2</v>
      </c>
      <c r="AB216" s="256"/>
      <c r="AC216" s="253">
        <v>85</v>
      </c>
      <c r="AD216" s="253">
        <v>85</v>
      </c>
      <c r="AE216" s="253">
        <v>120</v>
      </c>
      <c r="AF216" s="253">
        <v>120</v>
      </c>
      <c r="AG216" s="322" t="s">
        <v>6768</v>
      </c>
      <c r="AH216" s="322" t="s">
        <v>8004</v>
      </c>
      <c r="AI216" s="322" t="s">
        <v>6770</v>
      </c>
      <c r="AJ216" s="322">
        <v>1</v>
      </c>
      <c r="AK216" s="237"/>
      <c r="AL216" s="322"/>
      <c r="AM216" s="322"/>
      <c r="AN216" s="253"/>
      <c r="AO216" s="408"/>
      <c r="AP216" s="283"/>
      <c r="AQ216" s="283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</row>
    <row r="217" spans="1:125" s="317" customFormat="1" ht="12.75" customHeight="1">
      <c r="A217" s="242">
        <v>216</v>
      </c>
      <c r="B217" s="253" t="s">
        <v>731</v>
      </c>
      <c r="C217" s="253" t="s">
        <v>5833</v>
      </c>
      <c r="D217" s="253"/>
      <c r="E217" s="253" t="s">
        <v>1815</v>
      </c>
      <c r="F217" s="253"/>
      <c r="G217" s="264" t="s">
        <v>5834</v>
      </c>
      <c r="H217" s="639"/>
      <c r="I217" s="253" t="s">
        <v>452</v>
      </c>
      <c r="J217" s="253"/>
      <c r="K217" s="253" t="s">
        <v>2310</v>
      </c>
      <c r="L217" s="438" t="s">
        <v>236</v>
      </c>
      <c r="M217" s="274">
        <v>43980</v>
      </c>
      <c r="N217" s="275">
        <v>45415</v>
      </c>
      <c r="O217" s="249" t="s">
        <v>722</v>
      </c>
      <c r="P217" s="267">
        <f t="shared" ref="P217" si="55">N217</f>
        <v>45415</v>
      </c>
      <c r="Q217" s="236">
        <v>20439</v>
      </c>
      <c r="R217" s="236">
        <v>2020</v>
      </c>
      <c r="S217" s="237">
        <v>44684</v>
      </c>
      <c r="T217" s="253" t="s">
        <v>175</v>
      </c>
      <c r="U217" s="253" t="s">
        <v>722</v>
      </c>
      <c r="V217" s="421" t="s">
        <v>6668</v>
      </c>
      <c r="W217" s="421" t="s">
        <v>6668</v>
      </c>
      <c r="X217" s="253" t="s">
        <v>2311</v>
      </c>
      <c r="Y217" s="271">
        <f>N217</f>
        <v>45415</v>
      </c>
      <c r="Z217" s="322" t="s">
        <v>1550</v>
      </c>
      <c r="AA217" s="255">
        <v>4.8</v>
      </c>
      <c r="AB217" s="256"/>
      <c r="AC217" s="253">
        <v>70</v>
      </c>
      <c r="AD217" s="253"/>
      <c r="AE217" s="253">
        <v>90</v>
      </c>
      <c r="AF217" s="253"/>
      <c r="AG217" s="322">
        <v>24</v>
      </c>
      <c r="AH217" s="322">
        <v>39</v>
      </c>
      <c r="AI217" s="322">
        <v>54</v>
      </c>
      <c r="AJ217" s="322">
        <v>1</v>
      </c>
      <c r="AK217" s="253"/>
      <c r="AL217" s="322"/>
      <c r="AM217" s="322"/>
      <c r="AN217" s="253"/>
      <c r="AO217" s="408"/>
      <c r="AP217" s="283"/>
      <c r="AQ217" s="283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</row>
    <row r="218" spans="1:125" s="283" customFormat="1" ht="12.75" customHeight="1">
      <c r="A218" s="242">
        <v>217</v>
      </c>
      <c r="B218" s="242" t="s">
        <v>731</v>
      </c>
      <c r="C218" s="253" t="s">
        <v>1676</v>
      </c>
      <c r="D218" s="243"/>
      <c r="E218" s="243" t="s">
        <v>295</v>
      </c>
      <c r="F218" s="243"/>
      <c r="G218" s="244" t="s">
        <v>5044</v>
      </c>
      <c r="H218" s="638"/>
      <c r="I218" s="243" t="s">
        <v>317</v>
      </c>
      <c r="J218" s="243"/>
      <c r="K218" s="243" t="s">
        <v>4121</v>
      </c>
      <c r="L218" s="246" t="s">
        <v>3517</v>
      </c>
      <c r="M218" s="247">
        <v>42611</v>
      </c>
      <c r="N218" s="123">
        <v>45606</v>
      </c>
      <c r="O218" s="249" t="s">
        <v>722</v>
      </c>
      <c r="P218" s="267">
        <f t="shared" si="51"/>
        <v>45606</v>
      </c>
      <c r="Q218" s="236">
        <v>19256</v>
      </c>
      <c r="R218" s="236">
        <v>2016</v>
      </c>
      <c r="S218" s="237">
        <v>44875</v>
      </c>
      <c r="T218" s="253" t="s">
        <v>4069</v>
      </c>
      <c r="U218" s="253" t="s">
        <v>722</v>
      </c>
      <c r="V218" s="421" t="s">
        <v>358</v>
      </c>
      <c r="W218" s="421" t="s">
        <v>2257</v>
      </c>
      <c r="X218" s="253" t="s">
        <v>3518</v>
      </c>
      <c r="Y218" s="271">
        <f t="shared" si="54"/>
        <v>45606</v>
      </c>
      <c r="Z218" s="322" t="s">
        <v>1550</v>
      </c>
      <c r="AA218" s="255">
        <v>5.5</v>
      </c>
      <c r="AB218" s="256"/>
      <c r="AC218" s="253">
        <v>75</v>
      </c>
      <c r="AD218" s="253"/>
      <c r="AE218" s="253">
        <v>95</v>
      </c>
      <c r="AF218" s="253"/>
      <c r="AG218" s="322">
        <v>24</v>
      </c>
      <c r="AH218" s="322">
        <v>39</v>
      </c>
      <c r="AI218" s="322">
        <v>52</v>
      </c>
      <c r="AJ218" s="322">
        <v>1</v>
      </c>
      <c r="AL218" s="336"/>
      <c r="AM218" s="336"/>
      <c r="AO218" s="408"/>
      <c r="AP218" s="253"/>
      <c r="AQ218" s="253"/>
      <c r="AR218" s="253"/>
      <c r="CO218" s="327"/>
    </row>
    <row r="219" spans="1:125" s="317" customFormat="1" ht="12.75" customHeight="1">
      <c r="A219" s="242">
        <v>218</v>
      </c>
      <c r="B219" s="242" t="s">
        <v>732</v>
      </c>
      <c r="C219" s="283" t="s">
        <v>7534</v>
      </c>
      <c r="D219" s="253" t="s">
        <v>1788</v>
      </c>
      <c r="E219" s="243" t="s">
        <v>4637</v>
      </c>
      <c r="F219" s="243" t="s">
        <v>1789</v>
      </c>
      <c r="G219" s="244" t="s">
        <v>7564</v>
      </c>
      <c r="H219" s="639" t="s">
        <v>1790</v>
      </c>
      <c r="I219" s="243" t="s">
        <v>2322</v>
      </c>
      <c r="J219" s="253" t="s">
        <v>1791</v>
      </c>
      <c r="K219" s="243" t="s">
        <v>4738</v>
      </c>
      <c r="L219" s="245" t="s">
        <v>3470</v>
      </c>
      <c r="M219" s="247">
        <v>44547</v>
      </c>
      <c r="N219" s="123">
        <v>46000</v>
      </c>
      <c r="O219" s="249" t="s">
        <v>722</v>
      </c>
      <c r="P219" s="267">
        <f>N219</f>
        <v>46000</v>
      </c>
      <c r="Q219" s="236">
        <v>21634</v>
      </c>
      <c r="R219" s="236">
        <v>2021</v>
      </c>
      <c r="S219" s="237">
        <v>45269</v>
      </c>
      <c r="T219" s="253" t="s">
        <v>3814</v>
      </c>
      <c r="U219" s="253" t="s">
        <v>722</v>
      </c>
      <c r="V219" s="421" t="s">
        <v>10372</v>
      </c>
      <c r="W219" s="421" t="s">
        <v>10373</v>
      </c>
      <c r="X219" s="253" t="s">
        <v>3471</v>
      </c>
      <c r="Y219" s="271">
        <f>P219</f>
        <v>46000</v>
      </c>
      <c r="Z219" s="322" t="s">
        <v>31</v>
      </c>
      <c r="AA219" s="255">
        <v>5.5</v>
      </c>
      <c r="AB219" s="256">
        <v>25</v>
      </c>
      <c r="AC219" s="253">
        <v>102</v>
      </c>
      <c r="AD219" s="253">
        <v>102</v>
      </c>
      <c r="AE219" s="253">
        <v>125</v>
      </c>
      <c r="AF219" s="253">
        <v>140</v>
      </c>
      <c r="AG219" s="322" t="s">
        <v>6768</v>
      </c>
      <c r="AH219" s="322" t="s">
        <v>6794</v>
      </c>
      <c r="AI219" s="322" t="s">
        <v>6770</v>
      </c>
      <c r="AJ219" s="322">
        <v>1</v>
      </c>
      <c r="AK219" s="237">
        <v>41913</v>
      </c>
      <c r="AL219" s="322">
        <v>2014</v>
      </c>
      <c r="AM219" s="322" t="s">
        <v>722</v>
      </c>
      <c r="AN219" s="253" t="s">
        <v>10374</v>
      </c>
      <c r="AO219" s="408"/>
      <c r="AP219" s="283"/>
      <c r="AQ219" s="283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</row>
    <row r="220" spans="1:125" s="317" customFormat="1" ht="12.75" customHeight="1">
      <c r="A220" s="242">
        <v>219</v>
      </c>
      <c r="B220" s="242" t="s">
        <v>731</v>
      </c>
      <c r="C220" s="242" t="s">
        <v>2549</v>
      </c>
      <c r="D220" s="243"/>
      <c r="E220" s="243" t="s">
        <v>1072</v>
      </c>
      <c r="F220" s="243"/>
      <c r="G220" s="244" t="s">
        <v>8005</v>
      </c>
      <c r="H220" s="638"/>
      <c r="I220" s="243" t="s">
        <v>2322</v>
      </c>
      <c r="J220" s="243"/>
      <c r="K220" s="243" t="s">
        <v>8006</v>
      </c>
      <c r="L220" s="245" t="s">
        <v>8007</v>
      </c>
      <c r="M220" s="247">
        <v>44673</v>
      </c>
      <c r="N220" s="123">
        <v>45400</v>
      </c>
      <c r="O220" s="249" t="s">
        <v>722</v>
      </c>
      <c r="P220" s="267">
        <f>N220</f>
        <v>45400</v>
      </c>
      <c r="Q220" s="236">
        <v>22300</v>
      </c>
      <c r="R220" s="236">
        <v>2020</v>
      </c>
      <c r="S220" s="237">
        <v>44669</v>
      </c>
      <c r="T220" s="253" t="s">
        <v>645</v>
      </c>
      <c r="U220" s="253" t="s">
        <v>1279</v>
      </c>
      <c r="V220" s="421" t="s">
        <v>363</v>
      </c>
      <c r="W220" s="421" t="s">
        <v>363</v>
      </c>
      <c r="X220" s="253" t="s">
        <v>8008</v>
      </c>
      <c r="Y220" s="271">
        <f>N220</f>
        <v>45400</v>
      </c>
      <c r="Z220" s="322" t="s">
        <v>31</v>
      </c>
      <c r="AA220" s="255">
        <v>5.6</v>
      </c>
      <c r="AB220" s="256"/>
      <c r="AC220" s="253">
        <v>100</v>
      </c>
      <c r="AD220" s="253">
        <v>100</v>
      </c>
      <c r="AE220" s="253">
        <v>122</v>
      </c>
      <c r="AF220" s="253">
        <v>137</v>
      </c>
      <c r="AG220" s="322" t="s">
        <v>6539</v>
      </c>
      <c r="AH220" s="322" t="s">
        <v>8009</v>
      </c>
      <c r="AI220" s="322" t="s">
        <v>6540</v>
      </c>
      <c r="AJ220" s="322">
        <v>1</v>
      </c>
      <c r="AK220" s="253"/>
      <c r="AL220" s="322"/>
      <c r="AM220" s="322"/>
      <c r="AN220" s="253"/>
      <c r="AO220" s="408"/>
      <c r="AP220" s="283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</row>
    <row r="221" spans="1:125" s="317" customFormat="1" ht="12.75" customHeight="1">
      <c r="A221" s="242">
        <v>220</v>
      </c>
      <c r="B221" s="242" t="s">
        <v>731</v>
      </c>
      <c r="C221" s="253" t="s">
        <v>4763</v>
      </c>
      <c r="D221" s="243"/>
      <c r="E221" s="243" t="s">
        <v>1111</v>
      </c>
      <c r="F221" s="243"/>
      <c r="G221" s="244" t="s">
        <v>5371</v>
      </c>
      <c r="H221" s="638"/>
      <c r="I221" s="243" t="s">
        <v>82</v>
      </c>
      <c r="J221" s="243"/>
      <c r="K221" s="253" t="s">
        <v>8156</v>
      </c>
      <c r="L221" s="438" t="s">
        <v>8157</v>
      </c>
      <c r="M221" s="274">
        <v>43801</v>
      </c>
      <c r="N221" s="275">
        <v>45974</v>
      </c>
      <c r="O221" s="249" t="s">
        <v>722</v>
      </c>
      <c r="P221" s="267">
        <f>N221</f>
        <v>45974</v>
      </c>
      <c r="Q221" s="236">
        <v>22403</v>
      </c>
      <c r="R221" s="236">
        <v>2019</v>
      </c>
      <c r="S221" s="237">
        <v>45243</v>
      </c>
      <c r="T221" s="253" t="s">
        <v>499</v>
      </c>
      <c r="U221" s="253" t="s">
        <v>722</v>
      </c>
      <c r="V221" s="421" t="s">
        <v>10299</v>
      </c>
      <c r="W221" s="421" t="s">
        <v>10298</v>
      </c>
      <c r="X221" s="253" t="s">
        <v>10300</v>
      </c>
      <c r="Y221" s="271">
        <f>N221</f>
        <v>45974</v>
      </c>
      <c r="Z221" s="322" t="s">
        <v>1550</v>
      </c>
      <c r="AA221" s="255">
        <v>4.5</v>
      </c>
      <c r="AB221" s="256"/>
      <c r="AC221" s="253">
        <v>85</v>
      </c>
      <c r="AD221" s="253"/>
      <c r="AE221" s="253">
        <v>108</v>
      </c>
      <c r="AF221" s="253"/>
      <c r="AG221" s="322" t="s">
        <v>724</v>
      </c>
      <c r="AH221" s="322" t="s">
        <v>724</v>
      </c>
      <c r="AI221" s="322" t="s">
        <v>724</v>
      </c>
      <c r="AJ221" s="322">
        <v>1</v>
      </c>
      <c r="AK221" s="237"/>
      <c r="AL221" s="322"/>
      <c r="AM221" s="322"/>
      <c r="AN221" s="283"/>
      <c r="AO221" s="408"/>
      <c r="AP221" s="243"/>
      <c r="AQ221" s="243"/>
      <c r="AR221" s="243"/>
      <c r="AS221" s="244"/>
      <c r="AT221" s="245"/>
      <c r="AU221" s="243"/>
      <c r="AV221" s="243"/>
      <c r="AW221" s="253"/>
      <c r="AX221" s="138"/>
      <c r="AY221" s="274"/>
      <c r="AZ221" s="275"/>
      <c r="BA221" s="249"/>
      <c r="BB221" s="267"/>
      <c r="BC221" s="236"/>
      <c r="BD221" s="236"/>
      <c r="BE221" s="237"/>
      <c r="BF221" s="253"/>
      <c r="BG221" s="253"/>
      <c r="BH221" s="138"/>
      <c r="BI221" s="138"/>
      <c r="BJ221" s="253"/>
      <c r="BK221" s="253"/>
      <c r="BL221" s="138"/>
      <c r="BM221" s="271"/>
      <c r="BN221" s="253"/>
      <c r="BO221" s="253"/>
      <c r="BP221" s="256"/>
      <c r="BQ221" s="253"/>
      <c r="BR221" s="253"/>
      <c r="BS221" s="253"/>
      <c r="BT221" s="253"/>
      <c r="BU221" s="253"/>
      <c r="BV221" s="253"/>
      <c r="BW221" s="253"/>
      <c r="BX221" s="253"/>
      <c r="BY221" s="237"/>
      <c r="BZ221" s="253"/>
      <c r="CA221" s="253"/>
      <c r="CB221" s="283"/>
      <c r="CC221" s="28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</row>
    <row r="222" spans="1:125" s="317" customFormat="1" ht="12.75" customHeight="1">
      <c r="A222" s="242">
        <v>221</v>
      </c>
      <c r="B222" s="253" t="s">
        <v>731</v>
      </c>
      <c r="C222" s="253" t="s">
        <v>5248</v>
      </c>
      <c r="D222" s="253"/>
      <c r="E222" s="253" t="s">
        <v>5249</v>
      </c>
      <c r="F222" s="253"/>
      <c r="G222" s="264" t="s">
        <v>5250</v>
      </c>
      <c r="H222" s="639"/>
      <c r="I222" s="243" t="s">
        <v>82</v>
      </c>
      <c r="J222" s="253"/>
      <c r="K222" s="253" t="s">
        <v>395</v>
      </c>
      <c r="L222" s="438" t="s">
        <v>420</v>
      </c>
      <c r="M222" s="274">
        <v>43698</v>
      </c>
      <c r="N222" s="275">
        <v>45917</v>
      </c>
      <c r="O222" s="249" t="s">
        <v>722</v>
      </c>
      <c r="P222" s="267">
        <f>N222</f>
        <v>45917</v>
      </c>
      <c r="Q222" s="236">
        <v>19459</v>
      </c>
      <c r="R222" s="236">
        <v>2016</v>
      </c>
      <c r="S222" s="237">
        <v>45186</v>
      </c>
      <c r="T222" s="253" t="s">
        <v>299</v>
      </c>
      <c r="U222" s="253" t="s">
        <v>722</v>
      </c>
      <c r="V222" s="421" t="s">
        <v>10089</v>
      </c>
      <c r="W222" s="421" t="s">
        <v>10088</v>
      </c>
      <c r="X222" s="253" t="s">
        <v>3666</v>
      </c>
      <c r="Y222" s="271">
        <f>N222</f>
        <v>45917</v>
      </c>
      <c r="Z222" s="322" t="s">
        <v>1144</v>
      </c>
      <c r="AA222" s="255">
        <v>4.75</v>
      </c>
      <c r="AB222" s="256"/>
      <c r="AC222" s="253">
        <v>100</v>
      </c>
      <c r="AD222" s="253"/>
      <c r="AE222" s="253">
        <v>120</v>
      </c>
      <c r="AF222" s="253"/>
      <c r="AG222" s="322" t="s">
        <v>724</v>
      </c>
      <c r="AH222" s="322" t="s">
        <v>724</v>
      </c>
      <c r="AI222" s="322" t="s">
        <v>724</v>
      </c>
      <c r="AJ222" s="322">
        <v>1</v>
      </c>
      <c r="AK222" s="237"/>
      <c r="AL222" s="322"/>
      <c r="AM222" s="322"/>
      <c r="AN222" s="253"/>
      <c r="AO222" s="408"/>
      <c r="AP222" s="283"/>
      <c r="AQ222" s="283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</row>
    <row r="223" spans="1:125" ht="12.75" customHeight="1">
      <c r="A223" s="242">
        <v>222</v>
      </c>
      <c r="B223" s="242" t="s">
        <v>732</v>
      </c>
      <c r="C223" s="253" t="s">
        <v>563</v>
      </c>
      <c r="D223" s="283"/>
      <c r="E223" s="243" t="s">
        <v>3408</v>
      </c>
      <c r="F223" s="243"/>
      <c r="G223" s="244" t="s">
        <v>3409</v>
      </c>
      <c r="H223" s="642"/>
      <c r="I223" s="253" t="s">
        <v>747</v>
      </c>
      <c r="J223" s="253"/>
      <c r="K223" s="243" t="s">
        <v>8966</v>
      </c>
      <c r="L223" s="245" t="s">
        <v>8964</v>
      </c>
      <c r="M223" s="247">
        <v>42713</v>
      </c>
      <c r="N223" s="288">
        <v>46038</v>
      </c>
      <c r="O223" s="249" t="s">
        <v>722</v>
      </c>
      <c r="P223" s="266">
        <f t="shared" ref="P223:P230" si="56">N223</f>
        <v>46038</v>
      </c>
      <c r="Q223" s="250">
        <v>22732</v>
      </c>
      <c r="R223" s="250">
        <v>2003</v>
      </c>
      <c r="S223" s="251">
        <v>45307</v>
      </c>
      <c r="T223" s="252" t="s">
        <v>499</v>
      </c>
      <c r="U223" s="253" t="s">
        <v>722</v>
      </c>
      <c r="V223" s="625" t="s">
        <v>1487</v>
      </c>
      <c r="W223" s="625" t="s">
        <v>9482</v>
      </c>
      <c r="X223" s="252" t="s">
        <v>8965</v>
      </c>
      <c r="Y223" s="284">
        <f t="shared" ref="Y223:Y226" si="57">N223</f>
        <v>46038</v>
      </c>
      <c r="Z223" s="605" t="s">
        <v>1550</v>
      </c>
      <c r="AA223" s="656">
        <v>5.4</v>
      </c>
      <c r="AB223" s="273"/>
      <c r="AC223" s="252">
        <v>70</v>
      </c>
      <c r="AD223" s="252">
        <v>70</v>
      </c>
      <c r="AE223" s="252">
        <v>95</v>
      </c>
      <c r="AF223" s="252">
        <v>95</v>
      </c>
      <c r="AG223" s="605">
        <v>23</v>
      </c>
      <c r="AH223" s="605">
        <v>38</v>
      </c>
      <c r="AI223" s="605">
        <v>48</v>
      </c>
      <c r="AJ223" s="605">
        <v>1</v>
      </c>
      <c r="AK223" s="237"/>
      <c r="AL223" s="322"/>
      <c r="AM223" s="322"/>
      <c r="AN223" s="252"/>
      <c r="AO223" s="407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5"/>
      <c r="CP223" s="315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</row>
    <row r="224" spans="1:125" s="821" customFormat="1" ht="12.75" customHeight="1">
      <c r="A224" s="805">
        <v>223</v>
      </c>
      <c r="B224" s="805" t="s">
        <v>731</v>
      </c>
      <c r="C224" s="124" t="s">
        <v>5385</v>
      </c>
      <c r="D224" s="124"/>
      <c r="E224" s="955" t="s">
        <v>5204</v>
      </c>
      <c r="F224" s="124"/>
      <c r="G224" s="806" t="s">
        <v>5386</v>
      </c>
      <c r="H224" s="807"/>
      <c r="I224" s="124" t="s">
        <v>953</v>
      </c>
      <c r="J224" s="124"/>
      <c r="K224" s="124" t="s">
        <v>1342</v>
      </c>
      <c r="L224" s="808" t="s">
        <v>1343</v>
      </c>
      <c r="M224" s="809">
        <v>43818</v>
      </c>
      <c r="N224" s="810">
        <v>44545</v>
      </c>
      <c r="O224" s="811" t="s">
        <v>722</v>
      </c>
      <c r="P224" s="859">
        <f t="shared" si="56"/>
        <v>44545</v>
      </c>
      <c r="Q224" s="813">
        <v>19600</v>
      </c>
      <c r="R224" s="813">
        <v>2019</v>
      </c>
      <c r="S224" s="814">
        <v>43814</v>
      </c>
      <c r="T224" s="277" t="s">
        <v>175</v>
      </c>
      <c r="U224" s="277" t="s">
        <v>1279</v>
      </c>
      <c r="V224" s="629" t="s">
        <v>363</v>
      </c>
      <c r="W224" s="629" t="s">
        <v>363</v>
      </c>
      <c r="X224" s="277" t="s">
        <v>1303</v>
      </c>
      <c r="Y224" s="815">
        <v>44545</v>
      </c>
      <c r="Z224" s="816" t="s">
        <v>1144</v>
      </c>
      <c r="AA224" s="817">
        <v>5.95</v>
      </c>
      <c r="AB224" s="818"/>
      <c r="AC224" s="277">
        <v>95</v>
      </c>
      <c r="AD224" s="277"/>
      <c r="AE224" s="277">
        <v>112</v>
      </c>
      <c r="AF224" s="277"/>
      <c r="AG224" s="816">
        <v>26</v>
      </c>
      <c r="AH224" s="816">
        <v>40</v>
      </c>
      <c r="AI224" s="816">
        <v>63</v>
      </c>
      <c r="AJ224" s="816">
        <v>1</v>
      </c>
      <c r="AK224" s="814"/>
      <c r="AL224" s="816"/>
      <c r="AM224" s="816"/>
      <c r="AN224" s="277"/>
      <c r="AO224" s="819"/>
      <c r="AP224" s="820"/>
      <c r="AQ224" s="820"/>
      <c r="AR224" s="820"/>
      <c r="AS224" s="820"/>
      <c r="AT224" s="820"/>
      <c r="AU224" s="820"/>
      <c r="AV224" s="820"/>
      <c r="AW224" s="820"/>
      <c r="AX224" s="820"/>
      <c r="AY224" s="820"/>
      <c r="AZ224" s="820"/>
      <c r="BA224" s="820"/>
      <c r="BB224" s="820"/>
      <c r="BC224" s="820"/>
      <c r="BD224" s="820"/>
      <c r="BE224" s="820"/>
      <c r="BF224" s="820"/>
      <c r="BG224" s="820"/>
      <c r="BH224" s="820"/>
      <c r="BI224" s="820"/>
      <c r="BJ224" s="820"/>
      <c r="BK224" s="820"/>
      <c r="BL224" s="820"/>
      <c r="BM224" s="820"/>
      <c r="BN224" s="820"/>
      <c r="BO224" s="820"/>
      <c r="BP224" s="820"/>
      <c r="BQ224" s="820"/>
      <c r="BR224" s="820"/>
      <c r="BS224" s="820"/>
      <c r="BT224" s="820"/>
      <c r="BU224" s="820"/>
      <c r="BV224" s="820"/>
      <c r="BW224" s="820"/>
      <c r="BX224" s="820"/>
      <c r="BY224" s="820"/>
      <c r="BZ224" s="820"/>
      <c r="CA224" s="820"/>
      <c r="CB224" s="820"/>
      <c r="CC224" s="820"/>
      <c r="CD224" s="820"/>
      <c r="CE224" s="820"/>
      <c r="CF224" s="820"/>
      <c r="CG224" s="820"/>
      <c r="CH224" s="820"/>
      <c r="CI224" s="820"/>
      <c r="CJ224" s="820"/>
      <c r="CK224" s="820"/>
      <c r="CL224" s="820"/>
      <c r="CM224" s="820"/>
      <c r="CN224" s="820"/>
    </row>
    <row r="225" spans="1:125" s="317" customFormat="1" ht="12.75" customHeight="1">
      <c r="A225" s="242">
        <v>224</v>
      </c>
      <c r="B225" s="253" t="s">
        <v>731</v>
      </c>
      <c r="C225" s="253" t="s">
        <v>3723</v>
      </c>
      <c r="D225" s="253"/>
      <c r="E225" s="253" t="s">
        <v>4088</v>
      </c>
      <c r="F225" s="253"/>
      <c r="G225" s="264" t="s">
        <v>4089</v>
      </c>
      <c r="H225" s="639"/>
      <c r="I225" s="253" t="s">
        <v>317</v>
      </c>
      <c r="J225" s="253"/>
      <c r="K225" s="253" t="s">
        <v>1958</v>
      </c>
      <c r="L225" s="438" t="s">
        <v>3478</v>
      </c>
      <c r="M225" s="274">
        <v>43154</v>
      </c>
      <c r="N225" s="288">
        <v>44611</v>
      </c>
      <c r="O225" s="322" t="s">
        <v>722</v>
      </c>
      <c r="P225" s="328">
        <f t="shared" si="56"/>
        <v>44611</v>
      </c>
      <c r="Q225" s="329">
        <v>18152</v>
      </c>
      <c r="R225" s="329">
        <v>2017</v>
      </c>
      <c r="S225" s="251">
        <v>43880</v>
      </c>
      <c r="T225" s="316" t="s">
        <v>175</v>
      </c>
      <c r="U225" s="283" t="s">
        <v>722</v>
      </c>
      <c r="V225" s="625" t="s">
        <v>5552</v>
      </c>
      <c r="W225" s="625" t="s">
        <v>5553</v>
      </c>
      <c r="X225" s="252" t="s">
        <v>1959</v>
      </c>
      <c r="Y225" s="284">
        <f t="shared" si="57"/>
        <v>44611</v>
      </c>
      <c r="Z225" s="605" t="s">
        <v>1028</v>
      </c>
      <c r="AA225" s="656">
        <v>5.5</v>
      </c>
      <c r="AB225" s="273"/>
      <c r="AC225" s="252">
        <v>85</v>
      </c>
      <c r="AD225" s="252"/>
      <c r="AE225" s="252">
        <v>105</v>
      </c>
      <c r="AF225" s="252"/>
      <c r="AG225" s="605">
        <v>24</v>
      </c>
      <c r="AH225" s="605">
        <v>38</v>
      </c>
      <c r="AI225" s="613">
        <v>58</v>
      </c>
      <c r="AJ225" s="613">
        <v>1</v>
      </c>
      <c r="AK225" s="253"/>
      <c r="AL225" s="322"/>
      <c r="AM225" s="322"/>
      <c r="AN225" s="253"/>
      <c r="AO225" s="408"/>
      <c r="AP225" s="283"/>
      <c r="AQ225" s="283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</row>
    <row r="226" spans="1:125" s="317" customFormat="1" ht="12.75" customHeight="1">
      <c r="A226" s="242">
        <v>225</v>
      </c>
      <c r="B226" s="242" t="s">
        <v>731</v>
      </c>
      <c r="C226" s="253" t="s">
        <v>2990</v>
      </c>
      <c r="D226" s="243"/>
      <c r="E226" s="243" t="s">
        <v>2991</v>
      </c>
      <c r="F226" s="243"/>
      <c r="G226" s="244" t="s">
        <v>2992</v>
      </c>
      <c r="H226" s="638"/>
      <c r="I226" s="243" t="s">
        <v>1106</v>
      </c>
      <c r="J226" s="243"/>
      <c r="K226" s="243" t="s">
        <v>5512</v>
      </c>
      <c r="L226" s="245" t="s">
        <v>1356</v>
      </c>
      <c r="M226" s="247">
        <v>42639</v>
      </c>
      <c r="N226" s="248">
        <v>45333</v>
      </c>
      <c r="O226" s="249" t="s">
        <v>722</v>
      </c>
      <c r="P226" s="266">
        <f t="shared" si="56"/>
        <v>45333</v>
      </c>
      <c r="Q226" s="250">
        <v>20156</v>
      </c>
      <c r="R226" s="250">
        <v>2012</v>
      </c>
      <c r="S226" s="251">
        <v>44968</v>
      </c>
      <c r="T226" s="252" t="s">
        <v>3715</v>
      </c>
      <c r="U226" s="253" t="s">
        <v>722</v>
      </c>
      <c r="V226" s="625" t="s">
        <v>1639</v>
      </c>
      <c r="W226" s="625" t="s">
        <v>9065</v>
      </c>
      <c r="X226" s="252" t="s">
        <v>5513</v>
      </c>
      <c r="Y226" s="284">
        <f t="shared" si="57"/>
        <v>45333</v>
      </c>
      <c r="Z226" s="605" t="s">
        <v>1550</v>
      </c>
      <c r="AA226" s="656">
        <v>8.1</v>
      </c>
      <c r="AB226" s="273"/>
      <c r="AC226" s="252">
        <v>120</v>
      </c>
      <c r="AD226" s="252"/>
      <c r="AE226" s="252">
        <v>225</v>
      </c>
      <c r="AF226" s="252"/>
      <c r="AG226" s="605">
        <v>24</v>
      </c>
      <c r="AH226" s="605" t="s">
        <v>724</v>
      </c>
      <c r="AI226" s="605">
        <v>47</v>
      </c>
      <c r="AJ226" s="605">
        <v>2</v>
      </c>
      <c r="AK226" s="253"/>
      <c r="AL226" s="322"/>
      <c r="AM226" s="322"/>
      <c r="AN226" s="253"/>
      <c r="AO226" s="408"/>
      <c r="AP226" s="283"/>
      <c r="AQ226" s="283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</row>
    <row r="227" spans="1:125" s="317" customFormat="1" ht="12.75" customHeight="1">
      <c r="A227" s="242">
        <v>226</v>
      </c>
      <c r="B227" s="242" t="s">
        <v>731</v>
      </c>
      <c r="C227" s="242" t="s">
        <v>5185</v>
      </c>
      <c r="D227" s="243"/>
      <c r="E227" s="243" t="s">
        <v>3748</v>
      </c>
      <c r="F227" s="243"/>
      <c r="G227" s="244" t="s">
        <v>5451</v>
      </c>
      <c r="H227" s="638"/>
      <c r="I227" s="243" t="s">
        <v>1106</v>
      </c>
      <c r="J227" s="243"/>
      <c r="K227" s="243" t="s">
        <v>8619</v>
      </c>
      <c r="L227" s="245" t="s">
        <v>8620</v>
      </c>
      <c r="M227" s="274">
        <v>43873</v>
      </c>
      <c r="N227" s="275">
        <v>45327</v>
      </c>
      <c r="O227" s="249" t="s">
        <v>722</v>
      </c>
      <c r="P227" s="267">
        <f>N227</f>
        <v>45327</v>
      </c>
      <c r="Q227" s="236">
        <v>22596</v>
      </c>
      <c r="R227" s="236">
        <v>2019</v>
      </c>
      <c r="S227" s="237">
        <v>44597</v>
      </c>
      <c r="T227" s="253" t="s">
        <v>4069</v>
      </c>
      <c r="U227" s="253" t="s">
        <v>721</v>
      </c>
      <c r="V227" s="421" t="s">
        <v>1632</v>
      </c>
      <c r="W227" s="421" t="s">
        <v>1632</v>
      </c>
      <c r="X227" s="253" t="s">
        <v>8621</v>
      </c>
      <c r="Y227" s="271">
        <f>N227</f>
        <v>45327</v>
      </c>
      <c r="Z227" s="322" t="s">
        <v>364</v>
      </c>
      <c r="AA227" s="255">
        <v>4.55</v>
      </c>
      <c r="AB227" s="256"/>
      <c r="AC227" s="253">
        <v>60</v>
      </c>
      <c r="AD227" s="253"/>
      <c r="AE227" s="253">
        <v>95</v>
      </c>
      <c r="AF227" s="253"/>
      <c r="AG227" s="322" t="s">
        <v>724</v>
      </c>
      <c r="AH227" s="322">
        <v>38</v>
      </c>
      <c r="AI227" s="322">
        <v>48</v>
      </c>
      <c r="AJ227" s="322">
        <v>1</v>
      </c>
      <c r="AK227" s="253"/>
      <c r="AL227" s="322"/>
      <c r="AM227" s="322"/>
      <c r="AN227" s="253"/>
      <c r="AO227" s="408"/>
      <c r="AP227" s="283"/>
      <c r="AQ227" s="283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</row>
    <row r="228" spans="1:125" s="317" customFormat="1" ht="12.75" customHeight="1">
      <c r="A228" s="242">
        <v>227</v>
      </c>
      <c r="B228" s="253" t="s">
        <v>731</v>
      </c>
      <c r="C228" s="253" t="s">
        <v>7534</v>
      </c>
      <c r="D228" s="253"/>
      <c r="E228" s="253" t="s">
        <v>2447</v>
      </c>
      <c r="F228" s="253"/>
      <c r="G228" s="264" t="s">
        <v>7535</v>
      </c>
      <c r="H228" s="639"/>
      <c r="I228" s="243" t="s">
        <v>2322</v>
      </c>
      <c r="J228" s="253"/>
      <c r="K228" s="253" t="s">
        <v>5286</v>
      </c>
      <c r="L228" s="438" t="s">
        <v>5287</v>
      </c>
      <c r="M228" s="274">
        <v>44519</v>
      </c>
      <c r="N228" s="275">
        <v>45241</v>
      </c>
      <c r="O228" s="249" t="s">
        <v>722</v>
      </c>
      <c r="P228" s="267">
        <f>N228</f>
        <v>45241</v>
      </c>
      <c r="Q228" s="236">
        <v>21612</v>
      </c>
      <c r="R228" s="236">
        <v>2021</v>
      </c>
      <c r="S228" s="237">
        <v>44511</v>
      </c>
      <c r="T228" s="253" t="s">
        <v>299</v>
      </c>
      <c r="U228" s="253" t="s">
        <v>1279</v>
      </c>
      <c r="V228" s="421" t="s">
        <v>363</v>
      </c>
      <c r="W228" s="421" t="s">
        <v>363</v>
      </c>
      <c r="X228" s="253" t="s">
        <v>5288</v>
      </c>
      <c r="Y228" s="271">
        <f>N228</f>
        <v>45241</v>
      </c>
      <c r="Z228" s="322" t="s">
        <v>31</v>
      </c>
      <c r="AA228" s="255">
        <v>5.5</v>
      </c>
      <c r="AB228" s="256"/>
      <c r="AC228" s="253">
        <v>102</v>
      </c>
      <c r="AD228" s="253">
        <v>102</v>
      </c>
      <c r="AE228" s="253">
        <v>125</v>
      </c>
      <c r="AF228" s="253">
        <v>140</v>
      </c>
      <c r="AG228" s="322" t="s">
        <v>6768</v>
      </c>
      <c r="AH228" s="322" t="s">
        <v>6794</v>
      </c>
      <c r="AI228" s="322" t="s">
        <v>6770</v>
      </c>
      <c r="AJ228" s="322">
        <v>1</v>
      </c>
      <c r="AK228" s="237"/>
      <c r="AL228" s="322"/>
      <c r="AM228" s="322"/>
      <c r="AN228" s="253"/>
      <c r="AO228" s="408"/>
      <c r="AP228" s="283"/>
      <c r="AQ228" s="283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</row>
    <row r="229" spans="1:125" s="317" customFormat="1" ht="12.75" customHeight="1">
      <c r="A229" s="242">
        <v>228</v>
      </c>
      <c r="B229" s="242" t="s">
        <v>731</v>
      </c>
      <c r="C229" s="283" t="s">
        <v>768</v>
      </c>
      <c r="D229" s="243"/>
      <c r="E229" s="243" t="s">
        <v>4642</v>
      </c>
      <c r="F229" s="243"/>
      <c r="G229" s="244" t="s">
        <v>4643</v>
      </c>
      <c r="H229" s="638"/>
      <c r="I229" s="243" t="s">
        <v>452</v>
      </c>
      <c r="J229" s="243"/>
      <c r="K229" s="243" t="s">
        <v>5512</v>
      </c>
      <c r="L229" s="245" t="s">
        <v>1356</v>
      </c>
      <c r="M229" s="247">
        <v>43412</v>
      </c>
      <c r="N229" s="123">
        <v>45333</v>
      </c>
      <c r="O229" s="249" t="s">
        <v>722</v>
      </c>
      <c r="P229" s="267">
        <f t="shared" si="56"/>
        <v>45333</v>
      </c>
      <c r="Q229" s="236">
        <v>20155</v>
      </c>
      <c r="R229" s="236">
        <v>2010</v>
      </c>
      <c r="S229" s="237">
        <v>44968</v>
      </c>
      <c r="T229" s="253" t="s">
        <v>3715</v>
      </c>
      <c r="U229" s="253" t="s">
        <v>722</v>
      </c>
      <c r="V229" s="421" t="s">
        <v>1301</v>
      </c>
      <c r="W229" s="421" t="s">
        <v>1398</v>
      </c>
      <c r="X229" s="253" t="s">
        <v>5513</v>
      </c>
      <c r="Y229" s="271">
        <f t="shared" ref="Y229:Y237" si="58">N229</f>
        <v>45333</v>
      </c>
      <c r="Z229" s="322" t="s">
        <v>1550</v>
      </c>
      <c r="AA229" s="255">
        <v>5.7</v>
      </c>
      <c r="AB229" s="256"/>
      <c r="AC229" s="253">
        <v>80</v>
      </c>
      <c r="AD229" s="253"/>
      <c r="AE229" s="253">
        <v>100</v>
      </c>
      <c r="AF229" s="253"/>
      <c r="AG229" s="322">
        <v>23</v>
      </c>
      <c r="AH229" s="322">
        <v>38</v>
      </c>
      <c r="AI229" s="322">
        <v>55</v>
      </c>
      <c r="AJ229" s="322">
        <v>1</v>
      </c>
      <c r="AK229" s="253"/>
      <c r="AL229" s="322"/>
      <c r="AM229" s="322"/>
      <c r="AN229" s="253"/>
      <c r="AO229" s="408"/>
      <c r="AP229" s="283"/>
      <c r="AQ229" s="283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</row>
    <row r="230" spans="1:125" s="317" customFormat="1" ht="12.75" customHeight="1">
      <c r="A230" s="242">
        <v>229</v>
      </c>
      <c r="B230" s="253" t="s">
        <v>731</v>
      </c>
      <c r="C230" s="253" t="s">
        <v>9714</v>
      </c>
      <c r="D230" s="253"/>
      <c r="E230" s="253" t="s">
        <v>1841</v>
      </c>
      <c r="F230" s="253"/>
      <c r="G230" s="264" t="s">
        <v>9715</v>
      </c>
      <c r="H230" s="639"/>
      <c r="I230" s="253" t="s">
        <v>82</v>
      </c>
      <c r="J230" s="253"/>
      <c r="K230" s="253" t="s">
        <v>9716</v>
      </c>
      <c r="L230" s="438" t="s">
        <v>9717</v>
      </c>
      <c r="M230" s="274">
        <v>45105</v>
      </c>
      <c r="N230" s="275">
        <v>45817</v>
      </c>
      <c r="O230" s="322" t="s">
        <v>722</v>
      </c>
      <c r="P230" s="323">
        <f t="shared" si="56"/>
        <v>45817</v>
      </c>
      <c r="Q230" s="335">
        <v>23355</v>
      </c>
      <c r="R230" s="335">
        <v>2023</v>
      </c>
      <c r="S230" s="321">
        <v>45086</v>
      </c>
      <c r="T230" s="283" t="s">
        <v>3715</v>
      </c>
      <c r="U230" s="283" t="s">
        <v>1279</v>
      </c>
      <c r="V230" s="421" t="s">
        <v>363</v>
      </c>
      <c r="W230" s="421" t="s">
        <v>363</v>
      </c>
      <c r="X230" s="253" t="s">
        <v>9718</v>
      </c>
      <c r="Y230" s="271">
        <f t="shared" si="58"/>
        <v>45817</v>
      </c>
      <c r="Z230" s="322" t="s">
        <v>1550</v>
      </c>
      <c r="AA230" s="255">
        <v>4.4000000000000004</v>
      </c>
      <c r="AB230" s="256"/>
      <c r="AC230" s="253">
        <v>74</v>
      </c>
      <c r="AD230" s="253"/>
      <c r="AE230" s="253">
        <v>94</v>
      </c>
      <c r="AF230" s="253"/>
      <c r="AG230" s="322" t="s">
        <v>724</v>
      </c>
      <c r="AH230" s="322" t="s">
        <v>724</v>
      </c>
      <c r="AI230" s="336" t="s">
        <v>724</v>
      </c>
      <c r="AJ230" s="336">
        <v>1</v>
      </c>
      <c r="AK230" s="283"/>
      <c r="AL230" s="336"/>
      <c r="AM230" s="336"/>
      <c r="AN230" s="253"/>
      <c r="AO230" s="408"/>
      <c r="AP230" s="283"/>
      <c r="AQ230" s="283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</row>
    <row r="231" spans="1:125" s="283" customFormat="1" ht="12.75" customHeight="1">
      <c r="A231" s="242">
        <v>230</v>
      </c>
      <c r="B231" s="283" t="s">
        <v>732</v>
      </c>
      <c r="C231" s="253" t="s">
        <v>583</v>
      </c>
      <c r="D231" s="242" t="s">
        <v>2274</v>
      </c>
      <c r="E231" s="283" t="s">
        <v>3821</v>
      </c>
      <c r="F231" s="283" t="s">
        <v>5178</v>
      </c>
      <c r="G231" s="324" t="s">
        <v>7291</v>
      </c>
      <c r="H231" s="642" t="s">
        <v>5178</v>
      </c>
      <c r="I231" s="253" t="s">
        <v>1911</v>
      </c>
      <c r="J231" s="242" t="s">
        <v>1467</v>
      </c>
      <c r="K231" s="283" t="s">
        <v>7292</v>
      </c>
      <c r="L231" s="245" t="s">
        <v>7293</v>
      </c>
      <c r="M231" s="325">
        <v>44431</v>
      </c>
      <c r="N231" s="326">
        <v>45518</v>
      </c>
      <c r="O231" s="249" t="s">
        <v>722</v>
      </c>
      <c r="P231" s="267">
        <f>N231</f>
        <v>45518</v>
      </c>
      <c r="Q231" s="236">
        <v>21486</v>
      </c>
      <c r="R231" s="236">
        <v>2013</v>
      </c>
      <c r="S231" s="237">
        <v>45152</v>
      </c>
      <c r="T231" s="253" t="s">
        <v>6839</v>
      </c>
      <c r="U231" s="253" t="s">
        <v>3544</v>
      </c>
      <c r="V231" s="421" t="s">
        <v>9943</v>
      </c>
      <c r="W231" s="421" t="s">
        <v>9942</v>
      </c>
      <c r="X231" s="253" t="s">
        <v>7294</v>
      </c>
      <c r="Y231" s="271">
        <f>N231</f>
        <v>45518</v>
      </c>
      <c r="Z231" s="322" t="s">
        <v>1550</v>
      </c>
      <c r="AA231" s="255">
        <v>5.3</v>
      </c>
      <c r="AB231" s="256">
        <v>28</v>
      </c>
      <c r="AC231" s="253">
        <v>80</v>
      </c>
      <c r="AD231" s="253">
        <v>80</v>
      </c>
      <c r="AE231" s="253">
        <v>105</v>
      </c>
      <c r="AF231" s="253">
        <v>105</v>
      </c>
      <c r="AG231" s="322">
        <v>22</v>
      </c>
      <c r="AH231" s="322">
        <v>37</v>
      </c>
      <c r="AI231" s="322">
        <v>50</v>
      </c>
      <c r="AJ231" s="322">
        <v>1</v>
      </c>
      <c r="AK231" s="251">
        <v>43663</v>
      </c>
      <c r="AL231" s="605">
        <v>2017</v>
      </c>
      <c r="AM231" s="605" t="s">
        <v>722</v>
      </c>
      <c r="AN231" s="252" t="s">
        <v>9878</v>
      </c>
      <c r="AO231" s="408"/>
      <c r="CO231" s="327"/>
    </row>
    <row r="232" spans="1:125" s="378" customFormat="1" ht="12.75" customHeight="1">
      <c r="A232" s="362">
        <v>231</v>
      </c>
      <c r="B232" s="362" t="s">
        <v>731</v>
      </c>
      <c r="C232" s="364" t="s">
        <v>5825</v>
      </c>
      <c r="D232" s="364"/>
      <c r="E232" s="364" t="s">
        <v>9787</v>
      </c>
      <c r="F232" s="364"/>
      <c r="G232" s="404" t="s">
        <v>9785</v>
      </c>
      <c r="H232" s="641"/>
      <c r="I232" s="363" t="s">
        <v>1911</v>
      </c>
      <c r="J232" s="364"/>
      <c r="K232" s="364" t="s">
        <v>9771</v>
      </c>
      <c r="L232" s="382" t="s">
        <v>9786</v>
      </c>
      <c r="M232" s="383">
        <v>45120</v>
      </c>
      <c r="N232" s="384">
        <v>45838</v>
      </c>
      <c r="O232" s="385" t="s">
        <v>722</v>
      </c>
      <c r="P232" s="386">
        <f>N232</f>
        <v>45838</v>
      </c>
      <c r="Q232" s="387">
        <v>23400</v>
      </c>
      <c r="R232" s="387">
        <v>2023</v>
      </c>
      <c r="S232" s="373">
        <v>45107</v>
      </c>
      <c r="T232" s="363" t="s">
        <v>1278</v>
      </c>
      <c r="U232" s="363" t="s">
        <v>1279</v>
      </c>
      <c r="V232" s="626" t="s">
        <v>363</v>
      </c>
      <c r="W232" s="626" t="s">
        <v>868</v>
      </c>
      <c r="X232" s="363" t="s">
        <v>9788</v>
      </c>
      <c r="Y232" s="375">
        <v>45838</v>
      </c>
      <c r="Z232" s="370" t="s">
        <v>364</v>
      </c>
      <c r="AA232" s="657">
        <v>4.8</v>
      </c>
      <c r="AB232" s="376"/>
      <c r="AC232" s="363">
        <v>95</v>
      </c>
      <c r="AD232" s="363"/>
      <c r="AE232" s="363">
        <v>115</v>
      </c>
      <c r="AF232" s="363"/>
      <c r="AG232" s="370" t="s">
        <v>724</v>
      </c>
      <c r="AH232" s="370" t="s">
        <v>724</v>
      </c>
      <c r="AI232" s="370" t="s">
        <v>724</v>
      </c>
      <c r="AJ232" s="370">
        <v>1</v>
      </c>
      <c r="AK232" s="363"/>
      <c r="AL232" s="370"/>
      <c r="AM232" s="370"/>
      <c r="AN232" s="363"/>
      <c r="AO232" s="414"/>
      <c r="AP232" s="374"/>
      <c r="AQ232" s="374"/>
      <c r="AR232" s="374"/>
      <c r="AS232" s="374"/>
      <c r="AT232" s="374"/>
      <c r="AU232" s="374"/>
      <c r="AV232" s="374"/>
      <c r="AW232" s="374"/>
      <c r="AX232" s="374"/>
      <c r="AY232" s="374"/>
      <c r="AZ232" s="374"/>
      <c r="BA232" s="374"/>
      <c r="BB232" s="374"/>
      <c r="BC232" s="374"/>
      <c r="BD232" s="374"/>
      <c r="BE232" s="374"/>
      <c r="BF232" s="374"/>
      <c r="BG232" s="374"/>
      <c r="BH232" s="374"/>
      <c r="BI232" s="374"/>
      <c r="BJ232" s="374"/>
      <c r="BK232" s="374"/>
      <c r="BL232" s="374"/>
      <c r="BM232" s="374"/>
      <c r="BN232" s="374"/>
      <c r="BO232" s="374"/>
      <c r="BP232" s="374"/>
      <c r="BQ232" s="374"/>
      <c r="BR232" s="374"/>
      <c r="BS232" s="374"/>
      <c r="BT232" s="374"/>
      <c r="BU232" s="374"/>
      <c r="BV232" s="374"/>
      <c r="BW232" s="374"/>
      <c r="BX232" s="374"/>
      <c r="BY232" s="374"/>
      <c r="BZ232" s="374"/>
      <c r="CA232" s="374"/>
      <c r="CB232" s="374"/>
      <c r="CC232" s="374"/>
      <c r="CD232" s="374"/>
      <c r="CE232" s="374"/>
      <c r="CF232" s="374"/>
      <c r="CG232" s="374"/>
      <c r="CH232" s="374"/>
      <c r="CI232" s="374"/>
      <c r="CJ232" s="374"/>
      <c r="CK232" s="374"/>
      <c r="CL232" s="374"/>
      <c r="CM232" s="374"/>
      <c r="CN232" s="374"/>
    </row>
    <row r="233" spans="1:125" s="378" customFormat="1" ht="12.75" customHeight="1">
      <c r="A233" s="362">
        <v>232</v>
      </c>
      <c r="B233" s="363" t="s">
        <v>732</v>
      </c>
      <c r="C233" s="363" t="s">
        <v>10457</v>
      </c>
      <c r="D233" s="363"/>
      <c r="E233" s="363" t="s">
        <v>2049</v>
      </c>
      <c r="F233" s="363"/>
      <c r="G233" s="365" t="s">
        <v>10458</v>
      </c>
      <c r="H233" s="640"/>
      <c r="I233" s="363" t="s">
        <v>2322</v>
      </c>
      <c r="J233" s="363"/>
      <c r="K233" s="363" t="s">
        <v>7137</v>
      </c>
      <c r="L233" s="366" t="s">
        <v>7138</v>
      </c>
      <c r="M233" s="368">
        <v>45314</v>
      </c>
      <c r="N233" s="369">
        <v>46037</v>
      </c>
      <c r="O233" s="385" t="s">
        <v>722</v>
      </c>
      <c r="P233" s="386">
        <f>N233</f>
        <v>46037</v>
      </c>
      <c r="Q233" s="387">
        <v>24034</v>
      </c>
      <c r="R233" s="387">
        <v>2023</v>
      </c>
      <c r="S233" s="373">
        <v>45306</v>
      </c>
      <c r="T233" s="363" t="s">
        <v>1278</v>
      </c>
      <c r="U233" s="363" t="s">
        <v>1279</v>
      </c>
      <c r="V233" s="626" t="s">
        <v>363</v>
      </c>
      <c r="W233" s="626" t="s">
        <v>868</v>
      </c>
      <c r="X233" s="363" t="s">
        <v>8676</v>
      </c>
      <c r="Y233" s="375">
        <f>P233</f>
        <v>46037</v>
      </c>
      <c r="Z233" s="370" t="s">
        <v>31</v>
      </c>
      <c r="AA233" s="657">
        <v>5.4</v>
      </c>
      <c r="AB233" s="376"/>
      <c r="AC233" s="363">
        <v>115</v>
      </c>
      <c r="AD233" s="363">
        <v>115</v>
      </c>
      <c r="AE233" s="363">
        <v>160</v>
      </c>
      <c r="AF233" s="363">
        <v>160</v>
      </c>
      <c r="AG233" s="370">
        <v>25</v>
      </c>
      <c r="AH233" s="370" t="s">
        <v>10459</v>
      </c>
      <c r="AI233" s="370">
        <v>66</v>
      </c>
      <c r="AJ233" s="370">
        <v>1</v>
      </c>
      <c r="AK233" s="363"/>
      <c r="AL233" s="370"/>
      <c r="AM233" s="370"/>
      <c r="AN233" s="363"/>
      <c r="AO233" s="414"/>
      <c r="AP233" s="374"/>
      <c r="AQ233" s="374"/>
      <c r="AR233" s="374"/>
      <c r="AS233" s="374"/>
      <c r="AT233" s="374"/>
      <c r="AU233" s="374"/>
      <c r="AV233" s="374"/>
      <c r="AW233" s="374"/>
      <c r="AX233" s="374"/>
      <c r="AY233" s="374"/>
      <c r="AZ233" s="374"/>
      <c r="BA233" s="374"/>
      <c r="BB233" s="374"/>
      <c r="BC233" s="374"/>
      <c r="BD233" s="374"/>
      <c r="BE233" s="374"/>
      <c r="BF233" s="374"/>
      <c r="BG233" s="374"/>
      <c r="BH233" s="374"/>
      <c r="BI233" s="374"/>
      <c r="BJ233" s="374"/>
      <c r="BK233" s="374"/>
      <c r="BL233" s="374"/>
      <c r="BM233" s="374"/>
      <c r="BN233" s="374"/>
      <c r="BO233" s="374"/>
      <c r="BP233" s="374"/>
      <c r="BQ233" s="374"/>
      <c r="BR233" s="374"/>
      <c r="BS233" s="374"/>
      <c r="BT233" s="374"/>
      <c r="BU233" s="374"/>
      <c r="BV233" s="374"/>
      <c r="BW233" s="374"/>
      <c r="BX233" s="374"/>
      <c r="BY233" s="374"/>
      <c r="BZ233" s="374"/>
      <c r="CA233" s="374"/>
      <c r="CB233" s="374"/>
      <c r="CC233" s="374"/>
      <c r="CD233" s="374"/>
      <c r="CE233" s="374"/>
      <c r="CF233" s="374"/>
      <c r="CG233" s="374"/>
      <c r="CH233" s="374"/>
      <c r="CI233" s="374"/>
      <c r="CJ233" s="374"/>
      <c r="CK233" s="374"/>
      <c r="CL233" s="374"/>
      <c r="CM233" s="374"/>
      <c r="CN233" s="374"/>
    </row>
    <row r="234" spans="1:125" s="317" customFormat="1" ht="12.75" customHeight="1">
      <c r="A234" s="242">
        <v>233</v>
      </c>
      <c r="B234" s="242" t="s">
        <v>731</v>
      </c>
      <c r="C234" s="243" t="s">
        <v>6259</v>
      </c>
      <c r="D234" s="243"/>
      <c r="E234" s="243" t="s">
        <v>5205</v>
      </c>
      <c r="F234" s="243"/>
      <c r="G234" s="244" t="s">
        <v>6976</v>
      </c>
      <c r="H234" s="638"/>
      <c r="I234" s="243" t="s">
        <v>440</v>
      </c>
      <c r="J234" s="243"/>
      <c r="K234" s="243" t="s">
        <v>9706</v>
      </c>
      <c r="L234" s="245" t="s">
        <v>9707</v>
      </c>
      <c r="M234" s="247">
        <v>44356</v>
      </c>
      <c r="N234" s="123">
        <v>45831</v>
      </c>
      <c r="O234" s="249" t="s">
        <v>722</v>
      </c>
      <c r="P234" s="267">
        <f>N234</f>
        <v>45831</v>
      </c>
      <c r="Q234" s="236">
        <v>23353</v>
      </c>
      <c r="R234" s="236">
        <v>2021</v>
      </c>
      <c r="S234" s="237">
        <v>45100</v>
      </c>
      <c r="T234" s="253" t="s">
        <v>1216</v>
      </c>
      <c r="U234" s="253" t="s">
        <v>1217</v>
      </c>
      <c r="V234" s="421" t="s">
        <v>9708</v>
      </c>
      <c r="W234" s="421" t="s">
        <v>9708</v>
      </c>
      <c r="X234" s="253" t="s">
        <v>9709</v>
      </c>
      <c r="Y234" s="271">
        <f t="shared" si="58"/>
        <v>45831</v>
      </c>
      <c r="Z234" s="322" t="s">
        <v>4963</v>
      </c>
      <c r="AA234" s="255">
        <v>5.6</v>
      </c>
      <c r="AB234" s="256"/>
      <c r="AC234" s="253">
        <v>85</v>
      </c>
      <c r="AD234" s="253"/>
      <c r="AE234" s="253">
        <v>110</v>
      </c>
      <c r="AF234" s="253"/>
      <c r="AG234" s="322" t="s">
        <v>724</v>
      </c>
      <c r="AH234" s="322">
        <v>38</v>
      </c>
      <c r="AI234" s="322">
        <v>47</v>
      </c>
      <c r="AJ234" s="322">
        <v>1</v>
      </c>
      <c r="AK234" s="253"/>
      <c r="AL234" s="322"/>
      <c r="AM234" s="322"/>
      <c r="AN234" s="253"/>
      <c r="AO234" s="408"/>
      <c r="AP234" s="283"/>
      <c r="AQ234" s="283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</row>
    <row r="235" spans="1:125" ht="12.75" customHeight="1">
      <c r="A235" s="242">
        <v>234</v>
      </c>
      <c r="B235" s="242" t="s">
        <v>731</v>
      </c>
      <c r="C235" s="121" t="s">
        <v>633</v>
      </c>
      <c r="D235" s="243"/>
      <c r="E235" s="243" t="s">
        <v>1912</v>
      </c>
      <c r="F235" s="243"/>
      <c r="G235" s="244" t="s">
        <v>1924</v>
      </c>
      <c r="H235" s="638"/>
      <c r="I235" s="243" t="s">
        <v>317</v>
      </c>
      <c r="J235" s="243"/>
      <c r="K235" s="243" t="s">
        <v>3522</v>
      </c>
      <c r="L235" s="245" t="s">
        <v>3523</v>
      </c>
      <c r="M235" s="247">
        <v>41992</v>
      </c>
      <c r="N235" s="248">
        <v>45426</v>
      </c>
      <c r="O235" s="249" t="s">
        <v>722</v>
      </c>
      <c r="P235" s="266">
        <f t="shared" ref="P235:P237" si="59">N235</f>
        <v>45426</v>
      </c>
      <c r="Q235" s="250">
        <v>17220</v>
      </c>
      <c r="R235" s="250">
        <v>2014</v>
      </c>
      <c r="S235" s="251">
        <v>44695</v>
      </c>
      <c r="T235" s="253" t="s">
        <v>175</v>
      </c>
      <c r="U235" s="253" t="s">
        <v>722</v>
      </c>
      <c r="V235" s="625" t="s">
        <v>8215</v>
      </c>
      <c r="W235" s="625" t="s">
        <v>8216</v>
      </c>
      <c r="X235" s="252" t="s">
        <v>3524</v>
      </c>
      <c r="Y235" s="284">
        <f t="shared" si="58"/>
        <v>45426</v>
      </c>
      <c r="Z235" s="605" t="s">
        <v>1550</v>
      </c>
      <c r="AA235" s="656">
        <v>5.7</v>
      </c>
      <c r="AB235" s="273"/>
      <c r="AC235" s="252">
        <v>85</v>
      </c>
      <c r="AD235" s="252"/>
      <c r="AE235" s="252">
        <v>105</v>
      </c>
      <c r="AF235" s="252"/>
      <c r="AG235" s="605">
        <v>24</v>
      </c>
      <c r="AH235" s="605">
        <v>39</v>
      </c>
      <c r="AI235" s="605">
        <v>52</v>
      </c>
      <c r="AJ235" s="605">
        <v>1</v>
      </c>
      <c r="AK235" s="251"/>
      <c r="AL235" s="605"/>
      <c r="AM235" s="605"/>
      <c r="AN235" s="252"/>
      <c r="AO235" s="407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5"/>
      <c r="CP235" s="315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</row>
    <row r="236" spans="1:125" s="317" customFormat="1" ht="12.75" customHeight="1">
      <c r="A236" s="242">
        <v>235</v>
      </c>
      <c r="B236" s="253" t="s">
        <v>731</v>
      </c>
      <c r="C236" s="253" t="s">
        <v>2500</v>
      </c>
      <c r="D236" s="253"/>
      <c r="E236" s="253" t="s">
        <v>1308</v>
      </c>
      <c r="F236" s="253"/>
      <c r="G236" s="264" t="s">
        <v>5046</v>
      </c>
      <c r="H236" s="639"/>
      <c r="I236" s="253" t="s">
        <v>1106</v>
      </c>
      <c r="J236" s="253"/>
      <c r="K236" s="253" t="s">
        <v>5412</v>
      </c>
      <c r="L236" s="438" t="s">
        <v>5413</v>
      </c>
      <c r="M236" s="274">
        <v>43613</v>
      </c>
      <c r="N236" s="275">
        <v>45005</v>
      </c>
      <c r="O236" s="322" t="s">
        <v>722</v>
      </c>
      <c r="P236" s="323">
        <f t="shared" si="59"/>
        <v>45005</v>
      </c>
      <c r="Q236" s="335">
        <v>20038</v>
      </c>
      <c r="R236" s="335">
        <v>2019</v>
      </c>
      <c r="S236" s="321">
        <v>44275</v>
      </c>
      <c r="T236" s="283" t="s">
        <v>4069</v>
      </c>
      <c r="U236" s="283" t="s">
        <v>722</v>
      </c>
      <c r="V236" s="421" t="s">
        <v>1632</v>
      </c>
      <c r="W236" s="421" t="s">
        <v>1632</v>
      </c>
      <c r="X236" s="253" t="s">
        <v>5414</v>
      </c>
      <c r="Y236" s="271">
        <f t="shared" si="58"/>
        <v>45005</v>
      </c>
      <c r="Z236" s="322" t="s">
        <v>364</v>
      </c>
      <c r="AA236" s="255">
        <v>4.75</v>
      </c>
      <c r="AB236" s="256"/>
      <c r="AC236" s="253">
        <v>70</v>
      </c>
      <c r="AD236" s="253"/>
      <c r="AE236" s="253">
        <v>95</v>
      </c>
      <c r="AF236" s="253"/>
      <c r="AG236" s="322" t="s">
        <v>724</v>
      </c>
      <c r="AH236" s="322">
        <v>38</v>
      </c>
      <c r="AI236" s="336">
        <v>48</v>
      </c>
      <c r="AJ236" s="336">
        <v>1</v>
      </c>
      <c r="AK236" s="283"/>
      <c r="AL236" s="336"/>
      <c r="AM236" s="336"/>
      <c r="AN236" s="253"/>
      <c r="AO236" s="408"/>
      <c r="AP236" s="283"/>
      <c r="AQ236" s="283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</row>
    <row r="237" spans="1:125" s="317" customFormat="1" ht="12.75" customHeight="1">
      <c r="A237" s="242">
        <v>236</v>
      </c>
      <c r="B237" s="283" t="s">
        <v>731</v>
      </c>
      <c r="C237" s="283" t="s">
        <v>2313</v>
      </c>
      <c r="D237" s="283"/>
      <c r="E237" s="283" t="s">
        <v>4330</v>
      </c>
      <c r="F237" s="283"/>
      <c r="G237" s="324">
        <v>600034</v>
      </c>
      <c r="H237" s="642"/>
      <c r="I237" s="283" t="s">
        <v>452</v>
      </c>
      <c r="J237" s="283"/>
      <c r="K237" s="283" t="s">
        <v>6484</v>
      </c>
      <c r="L237" s="438" t="s">
        <v>6485</v>
      </c>
      <c r="M237" s="325">
        <v>43236</v>
      </c>
      <c r="N237" s="325">
        <v>44679</v>
      </c>
      <c r="O237" s="249" t="s">
        <v>722</v>
      </c>
      <c r="P237" s="267">
        <f t="shared" si="59"/>
        <v>44679</v>
      </c>
      <c r="Q237" s="236">
        <v>20733</v>
      </c>
      <c r="R237" s="236">
        <v>2018</v>
      </c>
      <c r="S237" s="237">
        <v>43949</v>
      </c>
      <c r="T237" s="253" t="s">
        <v>175</v>
      </c>
      <c r="U237" s="253" t="s">
        <v>721</v>
      </c>
      <c r="V237" s="421" t="s">
        <v>2454</v>
      </c>
      <c r="W237" s="421" t="s">
        <v>2454</v>
      </c>
      <c r="X237" s="253" t="s">
        <v>6486</v>
      </c>
      <c r="Y237" s="271">
        <f t="shared" si="58"/>
        <v>44679</v>
      </c>
      <c r="Z237" s="322" t="s">
        <v>1550</v>
      </c>
      <c r="AA237" s="255">
        <v>5</v>
      </c>
      <c r="AB237" s="256"/>
      <c r="AC237" s="253">
        <v>70</v>
      </c>
      <c r="AD237" s="253"/>
      <c r="AE237" s="253">
        <v>90</v>
      </c>
      <c r="AF237" s="253"/>
      <c r="AG237" s="322">
        <v>24</v>
      </c>
      <c r="AH237" s="322">
        <v>40</v>
      </c>
      <c r="AI237" s="322">
        <v>54</v>
      </c>
      <c r="AJ237" s="322">
        <v>1</v>
      </c>
      <c r="AK237" s="253"/>
      <c r="AL237" s="322"/>
      <c r="AM237" s="322"/>
      <c r="AN237" s="253"/>
      <c r="AO237" s="408"/>
      <c r="AP237" s="283"/>
      <c r="AQ237" s="283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</row>
    <row r="238" spans="1:125" s="317" customFormat="1" ht="12.75" customHeight="1">
      <c r="A238" s="242">
        <v>237</v>
      </c>
      <c r="B238" s="242" t="s">
        <v>731</v>
      </c>
      <c r="C238" s="283" t="s">
        <v>2301</v>
      </c>
      <c r="D238" s="243"/>
      <c r="E238" s="243" t="s">
        <v>4658</v>
      </c>
      <c r="F238" s="243"/>
      <c r="G238" s="244" t="s">
        <v>4659</v>
      </c>
      <c r="H238" s="638"/>
      <c r="I238" s="243" t="s">
        <v>1911</v>
      </c>
      <c r="J238" s="243"/>
      <c r="K238" s="243" t="s">
        <v>2871</v>
      </c>
      <c r="L238" s="245" t="s">
        <v>2872</v>
      </c>
      <c r="M238" s="247">
        <v>43423</v>
      </c>
      <c r="N238" s="123">
        <v>44898</v>
      </c>
      <c r="O238" s="249" t="s">
        <v>722</v>
      </c>
      <c r="P238" s="267">
        <f t="shared" ref="P238:P243" si="60">N238</f>
        <v>44898</v>
      </c>
      <c r="Q238" s="236">
        <v>18660</v>
      </c>
      <c r="R238" s="236">
        <v>2017</v>
      </c>
      <c r="S238" s="237">
        <v>44168</v>
      </c>
      <c r="T238" s="253" t="s">
        <v>3715</v>
      </c>
      <c r="U238" s="253" t="s">
        <v>722</v>
      </c>
      <c r="V238" s="421" t="s">
        <v>1147</v>
      </c>
      <c r="W238" s="421" t="s">
        <v>1147</v>
      </c>
      <c r="X238" s="253" t="s">
        <v>2873</v>
      </c>
      <c r="Y238" s="271">
        <v>44898</v>
      </c>
      <c r="Z238" s="322" t="s">
        <v>1550</v>
      </c>
      <c r="AA238" s="255">
        <v>4.5</v>
      </c>
      <c r="AB238" s="256"/>
      <c r="AC238" s="253">
        <v>90</v>
      </c>
      <c r="AD238" s="253"/>
      <c r="AE238" s="253">
        <v>115</v>
      </c>
      <c r="AF238" s="253"/>
      <c r="AG238" s="322">
        <v>22</v>
      </c>
      <c r="AH238" s="322">
        <v>36</v>
      </c>
      <c r="AI238" s="322">
        <v>54</v>
      </c>
      <c r="AJ238" s="322">
        <v>1</v>
      </c>
      <c r="AK238" s="253"/>
      <c r="AL238" s="322"/>
      <c r="AM238" s="322"/>
      <c r="AN238" s="253"/>
      <c r="AO238" s="408"/>
      <c r="AP238" s="283"/>
      <c r="AQ238" s="283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</row>
    <row r="239" spans="1:125" s="378" customFormat="1" ht="12.75" customHeight="1">
      <c r="A239" s="362">
        <v>238</v>
      </c>
      <c r="B239" s="363" t="s">
        <v>731</v>
      </c>
      <c r="C239" s="363" t="s">
        <v>7355</v>
      </c>
      <c r="D239" s="363"/>
      <c r="E239" s="363" t="s">
        <v>2073</v>
      </c>
      <c r="F239" s="363"/>
      <c r="G239" s="365" t="s">
        <v>8885</v>
      </c>
      <c r="H239" s="640"/>
      <c r="I239" s="363" t="s">
        <v>6865</v>
      </c>
      <c r="J239" s="363"/>
      <c r="K239" s="364" t="s">
        <v>8886</v>
      </c>
      <c r="L239" s="382" t="s">
        <v>8887</v>
      </c>
      <c r="M239" s="383">
        <v>44876</v>
      </c>
      <c r="N239" s="384">
        <v>45604</v>
      </c>
      <c r="O239" s="385" t="s">
        <v>722</v>
      </c>
      <c r="P239" s="779">
        <v>45604</v>
      </c>
      <c r="Q239" s="387">
        <v>22692</v>
      </c>
      <c r="R239" s="387">
        <v>2022</v>
      </c>
      <c r="S239" s="373">
        <v>44873</v>
      </c>
      <c r="T239" s="363" t="s">
        <v>1278</v>
      </c>
      <c r="U239" s="363" t="s">
        <v>1279</v>
      </c>
      <c r="V239" s="626" t="s">
        <v>363</v>
      </c>
      <c r="W239" s="626" t="s">
        <v>868</v>
      </c>
      <c r="X239" s="363" t="s">
        <v>8888</v>
      </c>
      <c r="Y239" s="375">
        <f>N239</f>
        <v>45604</v>
      </c>
      <c r="Z239" s="370" t="s">
        <v>364</v>
      </c>
      <c r="AA239" s="657">
        <v>4.5999999999999996</v>
      </c>
      <c r="AB239" s="376"/>
      <c r="AC239" s="363">
        <v>80</v>
      </c>
      <c r="AD239" s="363"/>
      <c r="AE239" s="363">
        <v>103</v>
      </c>
      <c r="AF239" s="363"/>
      <c r="AG239" s="370" t="s">
        <v>724</v>
      </c>
      <c r="AH239" s="370" t="s">
        <v>724</v>
      </c>
      <c r="AI239" s="370" t="s">
        <v>724</v>
      </c>
      <c r="AJ239" s="370">
        <v>1</v>
      </c>
      <c r="AK239" s="363"/>
      <c r="AL239" s="370"/>
      <c r="AM239" s="370"/>
      <c r="AN239" s="363"/>
      <c r="AO239" s="414"/>
      <c r="AP239" s="374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</row>
    <row r="240" spans="1:125" ht="12.75" customHeight="1">
      <c r="A240" s="242">
        <v>239</v>
      </c>
      <c r="B240" s="242" t="s">
        <v>731</v>
      </c>
      <c r="C240" s="243" t="s">
        <v>1511</v>
      </c>
      <c r="D240" s="243"/>
      <c r="E240" s="121" t="s">
        <v>6212</v>
      </c>
      <c r="F240" s="243"/>
      <c r="G240" s="244" t="s">
        <v>103</v>
      </c>
      <c r="H240" s="638"/>
      <c r="I240" s="243" t="s">
        <v>1173</v>
      </c>
      <c r="J240" s="243"/>
      <c r="K240" s="243" t="s">
        <v>2343</v>
      </c>
      <c r="L240" s="245" t="s">
        <v>1083</v>
      </c>
      <c r="M240" s="247">
        <v>40539</v>
      </c>
      <c r="N240" s="248">
        <v>45425</v>
      </c>
      <c r="O240" s="249" t="s">
        <v>722</v>
      </c>
      <c r="P240" s="268">
        <f t="shared" si="60"/>
        <v>45425</v>
      </c>
      <c r="Q240" s="250">
        <v>14105</v>
      </c>
      <c r="R240" s="250">
        <v>2010</v>
      </c>
      <c r="S240" s="251">
        <v>44694</v>
      </c>
      <c r="T240" s="252" t="s">
        <v>1216</v>
      </c>
      <c r="U240" s="253" t="s">
        <v>722</v>
      </c>
      <c r="V240" s="625" t="s">
        <v>176</v>
      </c>
      <c r="W240" s="625" t="s">
        <v>8123</v>
      </c>
      <c r="X240" s="252" t="s">
        <v>3496</v>
      </c>
      <c r="Y240" s="284">
        <f>N240</f>
        <v>45425</v>
      </c>
      <c r="Z240" s="605" t="s">
        <v>364</v>
      </c>
      <c r="AA240" s="656">
        <v>5.8</v>
      </c>
      <c r="AB240" s="273"/>
      <c r="AC240" s="252">
        <v>90</v>
      </c>
      <c r="AD240" s="252"/>
      <c r="AE240" s="252">
        <v>110</v>
      </c>
      <c r="AF240" s="252"/>
      <c r="AG240" s="605">
        <v>22</v>
      </c>
      <c r="AH240" s="605">
        <v>36</v>
      </c>
      <c r="AI240" s="605">
        <v>48</v>
      </c>
      <c r="AJ240" s="605">
        <v>1</v>
      </c>
      <c r="AK240" s="252"/>
      <c r="AL240" s="605"/>
      <c r="AM240" s="605"/>
      <c r="AN240" s="252"/>
      <c r="AO240" s="407"/>
      <c r="AP240" s="316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5"/>
      <c r="CP240" s="315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</row>
    <row r="241" spans="1:125" ht="12.75" customHeight="1">
      <c r="A241" s="242">
        <v>240</v>
      </c>
      <c r="B241" s="242" t="s">
        <v>731</v>
      </c>
      <c r="C241" s="243" t="s">
        <v>104</v>
      </c>
      <c r="D241" s="243"/>
      <c r="E241" s="121" t="s">
        <v>6213</v>
      </c>
      <c r="F241" s="243"/>
      <c r="G241" s="244" t="s">
        <v>1384</v>
      </c>
      <c r="H241" s="638"/>
      <c r="I241" s="243" t="s">
        <v>1173</v>
      </c>
      <c r="J241" s="243"/>
      <c r="K241" s="243" t="s">
        <v>4710</v>
      </c>
      <c r="L241" s="245" t="s">
        <v>3510</v>
      </c>
      <c r="M241" s="247">
        <v>40799</v>
      </c>
      <c r="N241" s="248">
        <v>45682</v>
      </c>
      <c r="O241" s="249" t="s">
        <v>722</v>
      </c>
      <c r="P241" s="266">
        <f t="shared" si="60"/>
        <v>45682</v>
      </c>
      <c r="Q241" s="250">
        <v>19019</v>
      </c>
      <c r="R241" s="250">
        <v>2011</v>
      </c>
      <c r="S241" s="251">
        <v>44951</v>
      </c>
      <c r="T241" s="252" t="s">
        <v>4709</v>
      </c>
      <c r="U241" s="253" t="s">
        <v>722</v>
      </c>
      <c r="V241" s="625" t="s">
        <v>537</v>
      </c>
      <c r="W241" s="625" t="s">
        <v>2040</v>
      </c>
      <c r="X241" s="252" t="s">
        <v>3511</v>
      </c>
      <c r="Y241" s="284">
        <f>N241</f>
        <v>45682</v>
      </c>
      <c r="Z241" s="605" t="s">
        <v>364</v>
      </c>
      <c r="AA241" s="656">
        <v>6.4</v>
      </c>
      <c r="AB241" s="273"/>
      <c r="AC241" s="252">
        <v>90</v>
      </c>
      <c r="AD241" s="252"/>
      <c r="AE241" s="252">
        <v>110</v>
      </c>
      <c r="AF241" s="252"/>
      <c r="AG241" s="605">
        <v>22</v>
      </c>
      <c r="AH241" s="605">
        <v>36</v>
      </c>
      <c r="AI241" s="605">
        <v>48</v>
      </c>
      <c r="AJ241" s="605">
        <v>1</v>
      </c>
      <c r="AK241" s="252"/>
      <c r="AL241" s="605"/>
      <c r="AM241" s="605"/>
      <c r="AN241" s="252"/>
      <c r="AO241" s="409"/>
      <c r="AP241" s="318"/>
      <c r="AQ241" s="318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5"/>
      <c r="CP241" s="315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</row>
    <row r="242" spans="1:125" s="283" customFormat="1" ht="12.75" customHeight="1">
      <c r="A242" s="242">
        <v>241</v>
      </c>
      <c r="B242" s="253" t="s">
        <v>731</v>
      </c>
      <c r="C242" s="253" t="s">
        <v>4959</v>
      </c>
      <c r="D242" s="253"/>
      <c r="E242" s="253" t="s">
        <v>4696</v>
      </c>
      <c r="F242" s="253"/>
      <c r="G242" s="264" t="s">
        <v>6977</v>
      </c>
      <c r="H242" s="639"/>
      <c r="I242" s="253" t="s">
        <v>440</v>
      </c>
      <c r="J242" s="253"/>
      <c r="K242" s="253" t="s">
        <v>6978</v>
      </c>
      <c r="L242" s="438" t="s">
        <v>6979</v>
      </c>
      <c r="M242" s="274">
        <v>44356</v>
      </c>
      <c r="N242" s="123">
        <v>45085</v>
      </c>
      <c r="O242" s="322" t="s">
        <v>722</v>
      </c>
      <c r="P242" s="323">
        <f t="shared" si="60"/>
        <v>45085</v>
      </c>
      <c r="Q242" s="335">
        <v>21308</v>
      </c>
      <c r="R242" s="335">
        <v>2021</v>
      </c>
      <c r="S242" s="321">
        <v>44355</v>
      </c>
      <c r="T242" s="283" t="s">
        <v>1216</v>
      </c>
      <c r="U242" s="283" t="s">
        <v>1279</v>
      </c>
      <c r="V242" s="421" t="s">
        <v>363</v>
      </c>
      <c r="W242" s="421" t="s">
        <v>363</v>
      </c>
      <c r="X242" s="253" t="s">
        <v>6980</v>
      </c>
      <c r="Y242" s="271">
        <f>N242</f>
        <v>45085</v>
      </c>
      <c r="Z242" s="322" t="s">
        <v>4963</v>
      </c>
      <c r="AA242" s="255">
        <v>5.2</v>
      </c>
      <c r="AB242" s="256"/>
      <c r="AC242" s="253">
        <v>70</v>
      </c>
      <c r="AD242" s="253"/>
      <c r="AE242" s="253">
        <v>95</v>
      </c>
      <c r="AF242" s="253"/>
      <c r="AG242" s="322" t="s">
        <v>724</v>
      </c>
      <c r="AH242" s="322">
        <v>38</v>
      </c>
      <c r="AI242" s="336">
        <v>47</v>
      </c>
      <c r="AJ242" s="336">
        <v>1</v>
      </c>
      <c r="AL242" s="336"/>
      <c r="AM242" s="336"/>
      <c r="AN242" s="253"/>
      <c r="AO242" s="408"/>
    </row>
    <row r="243" spans="1:125" s="317" customFormat="1" ht="12.75" customHeight="1">
      <c r="A243" s="242">
        <v>242</v>
      </c>
      <c r="B243" s="242" t="s">
        <v>731</v>
      </c>
      <c r="C243" s="242" t="s">
        <v>4529</v>
      </c>
      <c r="D243" s="243"/>
      <c r="E243" s="243" t="s">
        <v>4530</v>
      </c>
      <c r="F243" s="243"/>
      <c r="G243" s="244" t="s">
        <v>4531</v>
      </c>
      <c r="H243" s="638"/>
      <c r="I243" s="243" t="s">
        <v>317</v>
      </c>
      <c r="J243" s="243"/>
      <c r="K243" s="243" t="s">
        <v>4250</v>
      </c>
      <c r="L243" s="245" t="s">
        <v>4251</v>
      </c>
      <c r="M243" s="247">
        <v>43357</v>
      </c>
      <c r="N243" s="123">
        <v>45989</v>
      </c>
      <c r="O243" s="249" t="s">
        <v>722</v>
      </c>
      <c r="P243" s="267">
        <f t="shared" si="60"/>
        <v>45989</v>
      </c>
      <c r="Q243" s="236">
        <v>18589</v>
      </c>
      <c r="R243" s="236">
        <v>2018</v>
      </c>
      <c r="S243" s="237">
        <v>45258</v>
      </c>
      <c r="T243" s="253" t="s">
        <v>5544</v>
      </c>
      <c r="U243" s="253" t="s">
        <v>722</v>
      </c>
      <c r="V243" s="421" t="s">
        <v>956</v>
      </c>
      <c r="W243" s="421" t="s">
        <v>1540</v>
      </c>
      <c r="X243" s="253" t="s">
        <v>4252</v>
      </c>
      <c r="Y243" s="271">
        <f>N243</f>
        <v>45989</v>
      </c>
      <c r="Z243" s="322" t="s">
        <v>1550</v>
      </c>
      <c r="AA243" s="255">
        <v>5.19</v>
      </c>
      <c r="AB243" s="256"/>
      <c r="AC243" s="253">
        <v>80</v>
      </c>
      <c r="AD243" s="253"/>
      <c r="AE243" s="253">
        <v>95</v>
      </c>
      <c r="AF243" s="253"/>
      <c r="AG243" s="322">
        <v>24</v>
      </c>
      <c r="AH243" s="322">
        <v>39</v>
      </c>
      <c r="AI243" s="322">
        <v>52</v>
      </c>
      <c r="AJ243" s="322">
        <v>1</v>
      </c>
      <c r="AK243" s="253"/>
      <c r="AL243" s="322"/>
      <c r="AM243" s="322"/>
      <c r="AN243" s="253"/>
      <c r="AO243" s="413"/>
      <c r="AP243" s="331"/>
      <c r="AQ243" s="331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</row>
    <row r="244" spans="1:125" s="317" customFormat="1" ht="12.75" customHeight="1">
      <c r="A244" s="242">
        <v>243</v>
      </c>
      <c r="B244" s="242" t="s">
        <v>732</v>
      </c>
      <c r="C244" s="242" t="s">
        <v>4320</v>
      </c>
      <c r="D244" s="243" t="s">
        <v>6346</v>
      </c>
      <c r="E244" s="243" t="s">
        <v>4556</v>
      </c>
      <c r="F244" s="243" t="s">
        <v>6347</v>
      </c>
      <c r="G244" s="244" t="s">
        <v>6348</v>
      </c>
      <c r="H244" s="638" t="s">
        <v>6347</v>
      </c>
      <c r="I244" s="243" t="s">
        <v>1096</v>
      </c>
      <c r="J244" s="243" t="s">
        <v>1681</v>
      </c>
      <c r="K244" s="243" t="s">
        <v>6349</v>
      </c>
      <c r="L244" s="245" t="s">
        <v>6350</v>
      </c>
      <c r="M244" s="247">
        <v>44082</v>
      </c>
      <c r="N244" s="123">
        <v>44809</v>
      </c>
      <c r="O244" s="249" t="s">
        <v>722</v>
      </c>
      <c r="P244" s="267">
        <f>N244</f>
        <v>44809</v>
      </c>
      <c r="Q244" s="236">
        <v>20654</v>
      </c>
      <c r="R244" s="236">
        <v>2019</v>
      </c>
      <c r="S244" s="237">
        <v>44079</v>
      </c>
      <c r="T244" s="253" t="s">
        <v>499</v>
      </c>
      <c r="U244" s="253" t="s">
        <v>188</v>
      </c>
      <c r="V244" s="421" t="s">
        <v>1558</v>
      </c>
      <c r="W244" s="421" t="s">
        <v>1558</v>
      </c>
      <c r="X244" s="253" t="s">
        <v>6351</v>
      </c>
      <c r="Y244" s="271">
        <v>44809</v>
      </c>
      <c r="Z244" s="322" t="s">
        <v>31</v>
      </c>
      <c r="AA244" s="255">
        <v>4.9000000000000004</v>
      </c>
      <c r="AB244" s="256">
        <v>25</v>
      </c>
      <c r="AC244" s="253">
        <v>110</v>
      </c>
      <c r="AD244" s="253">
        <v>110</v>
      </c>
      <c r="AE244" s="253">
        <v>150</v>
      </c>
      <c r="AF244" s="253">
        <v>150</v>
      </c>
      <c r="AG244" s="322">
        <v>30</v>
      </c>
      <c r="AH244" s="322" t="s">
        <v>4325</v>
      </c>
      <c r="AI244" s="322">
        <v>75</v>
      </c>
      <c r="AJ244" s="322">
        <v>1</v>
      </c>
      <c r="AK244" s="237">
        <v>44082</v>
      </c>
      <c r="AL244" s="322">
        <v>2020</v>
      </c>
      <c r="AM244" s="322" t="s">
        <v>722</v>
      </c>
      <c r="AN244" s="253"/>
      <c r="AO244" s="408"/>
      <c r="AP244" s="283"/>
      <c r="AQ244" s="283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</row>
    <row r="245" spans="1:125" s="317" customFormat="1" ht="12.75" customHeight="1">
      <c r="A245" s="242">
        <v>244</v>
      </c>
      <c r="B245" s="242" t="s">
        <v>731</v>
      </c>
      <c r="C245" s="242" t="s">
        <v>8016</v>
      </c>
      <c r="D245" s="243"/>
      <c r="E245" s="243" t="s">
        <v>1885</v>
      </c>
      <c r="F245" s="243"/>
      <c r="G245" s="244" t="s">
        <v>8017</v>
      </c>
      <c r="H245" s="638"/>
      <c r="I245" s="253" t="s">
        <v>317</v>
      </c>
      <c r="J245" s="243"/>
      <c r="K245" s="253" t="s">
        <v>808</v>
      </c>
      <c r="L245" s="438" t="s">
        <v>809</v>
      </c>
      <c r="M245" s="247">
        <v>42954</v>
      </c>
      <c r="N245" s="123">
        <v>45401</v>
      </c>
      <c r="O245" s="249" t="s">
        <v>722</v>
      </c>
      <c r="P245" s="267">
        <f t="shared" ref="P245" si="61">N245</f>
        <v>45401</v>
      </c>
      <c r="Q245" s="236">
        <v>22305</v>
      </c>
      <c r="R245" s="236">
        <v>2010</v>
      </c>
      <c r="S245" s="237">
        <v>44670</v>
      </c>
      <c r="T245" s="253" t="s">
        <v>1498</v>
      </c>
      <c r="U245" s="253" t="s">
        <v>722</v>
      </c>
      <c r="V245" s="421" t="s">
        <v>931</v>
      </c>
      <c r="W245" s="421" t="s">
        <v>358</v>
      </c>
      <c r="X245" s="253" t="s">
        <v>3543</v>
      </c>
      <c r="Y245" s="271">
        <f t="shared" ref="Y245" si="62">N245</f>
        <v>45401</v>
      </c>
      <c r="Z245" s="322" t="s">
        <v>1550</v>
      </c>
      <c r="AA245" s="255">
        <v>4.2</v>
      </c>
      <c r="AB245" s="256"/>
      <c r="AC245" s="253">
        <v>100</v>
      </c>
      <c r="AD245" s="253"/>
      <c r="AE245" s="253">
        <v>120</v>
      </c>
      <c r="AF245" s="253"/>
      <c r="AG245" s="322">
        <v>25</v>
      </c>
      <c r="AH245" s="322">
        <v>39</v>
      </c>
      <c r="AI245" s="322">
        <v>52</v>
      </c>
      <c r="AJ245" s="322">
        <v>1</v>
      </c>
      <c r="AK245" s="253"/>
      <c r="AL245" s="322"/>
      <c r="AM245" s="322"/>
      <c r="AN245" s="253"/>
      <c r="AO245" s="408"/>
      <c r="AP245" s="283"/>
      <c r="AQ245" s="283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</row>
    <row r="246" spans="1:125" s="317" customFormat="1" ht="12.75" customHeight="1">
      <c r="A246" s="242">
        <v>245</v>
      </c>
      <c r="B246" s="253" t="s">
        <v>731</v>
      </c>
      <c r="C246" s="253" t="s">
        <v>2301</v>
      </c>
      <c r="D246" s="253"/>
      <c r="E246" s="253" t="s">
        <v>3822</v>
      </c>
      <c r="F246" s="253"/>
      <c r="G246" s="264" t="s">
        <v>6670</v>
      </c>
      <c r="H246" s="639"/>
      <c r="I246" s="437" t="s">
        <v>1911</v>
      </c>
      <c r="J246" s="253"/>
      <c r="K246" s="253" t="s">
        <v>4577</v>
      </c>
      <c r="L246" s="438" t="s">
        <v>4578</v>
      </c>
      <c r="M246" s="274">
        <v>44258</v>
      </c>
      <c r="N246" s="275">
        <v>44979</v>
      </c>
      <c r="O246" s="249" t="s">
        <v>722</v>
      </c>
      <c r="P246" s="274">
        <f>N246</f>
        <v>44979</v>
      </c>
      <c r="Q246" s="236">
        <v>21089</v>
      </c>
      <c r="R246" s="236">
        <v>2021</v>
      </c>
      <c r="S246" s="237">
        <v>44249</v>
      </c>
      <c r="T246" s="253" t="s">
        <v>3715</v>
      </c>
      <c r="U246" s="253" t="s">
        <v>1279</v>
      </c>
      <c r="V246" s="421" t="s">
        <v>363</v>
      </c>
      <c r="W246" s="421" t="s">
        <v>363</v>
      </c>
      <c r="X246" s="253" t="s">
        <v>4580</v>
      </c>
      <c r="Y246" s="237">
        <f>N246</f>
        <v>44979</v>
      </c>
      <c r="Z246" s="322" t="s">
        <v>1550</v>
      </c>
      <c r="AA246" s="255">
        <v>4.5</v>
      </c>
      <c r="AB246" s="256"/>
      <c r="AC246" s="253">
        <v>90</v>
      </c>
      <c r="AD246" s="253"/>
      <c r="AE246" s="253">
        <v>115</v>
      </c>
      <c r="AF246" s="253"/>
      <c r="AG246" s="322">
        <v>22</v>
      </c>
      <c r="AH246" s="322">
        <v>36</v>
      </c>
      <c r="AI246" s="322">
        <v>54</v>
      </c>
      <c r="AJ246" s="322">
        <v>1</v>
      </c>
      <c r="AK246" s="253"/>
      <c r="AL246" s="322"/>
      <c r="AM246" s="322"/>
      <c r="AN246" s="253"/>
      <c r="AO246" s="408"/>
      <c r="AP246" s="283"/>
      <c r="AQ246" s="283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</row>
    <row r="247" spans="1:125" s="378" customFormat="1" ht="12.75" customHeight="1">
      <c r="A247" s="362">
        <v>246</v>
      </c>
      <c r="B247" s="374" t="s">
        <v>731</v>
      </c>
      <c r="C247" s="374" t="s">
        <v>7152</v>
      </c>
      <c r="D247" s="374"/>
      <c r="E247" s="374" t="s">
        <v>4706</v>
      </c>
      <c r="F247" s="374"/>
      <c r="G247" s="501" t="s">
        <v>9832</v>
      </c>
      <c r="H247" s="650"/>
      <c r="I247" s="374" t="s">
        <v>1106</v>
      </c>
      <c r="J247" s="374"/>
      <c r="K247" s="374" t="s">
        <v>9772</v>
      </c>
      <c r="L247" s="389" t="s">
        <v>9833</v>
      </c>
      <c r="M247" s="388">
        <v>45132</v>
      </c>
      <c r="N247" s="384">
        <v>45846</v>
      </c>
      <c r="O247" s="501" t="s">
        <v>722</v>
      </c>
      <c r="P247" s="388">
        <v>45846</v>
      </c>
      <c r="Q247" s="374">
        <v>23423</v>
      </c>
      <c r="R247" s="374">
        <v>2023</v>
      </c>
      <c r="S247" s="388">
        <v>45115</v>
      </c>
      <c r="T247" s="374" t="s">
        <v>4069</v>
      </c>
      <c r="U247" s="374" t="s">
        <v>1279</v>
      </c>
      <c r="V247" s="502">
        <v>0</v>
      </c>
      <c r="W247" s="502">
        <v>0</v>
      </c>
      <c r="X247" s="374" t="s">
        <v>9834</v>
      </c>
      <c r="Y247" s="388">
        <v>45846</v>
      </c>
      <c r="Z247" s="501" t="s">
        <v>364</v>
      </c>
      <c r="AA247" s="662">
        <v>4.75</v>
      </c>
      <c r="AB247" s="374"/>
      <c r="AC247" s="374">
        <v>70</v>
      </c>
      <c r="AD247" s="374"/>
      <c r="AE247" s="374">
        <v>110</v>
      </c>
      <c r="AF247" s="374"/>
      <c r="AG247" s="501" t="s">
        <v>724</v>
      </c>
      <c r="AH247" s="501" t="s">
        <v>724</v>
      </c>
      <c r="AI247" s="501" t="s">
        <v>724</v>
      </c>
      <c r="AJ247" s="501">
        <v>1</v>
      </c>
      <c r="AK247" s="374"/>
      <c r="AL247" s="501"/>
      <c r="AM247" s="501"/>
      <c r="AN247" s="363"/>
      <c r="AO247" s="414"/>
      <c r="AP247" s="374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</row>
    <row r="248" spans="1:125" s="538" customFormat="1" ht="12.75" customHeight="1">
      <c r="A248" s="529">
        <v>247</v>
      </c>
      <c r="B248" s="529" t="s">
        <v>9876</v>
      </c>
      <c r="C248" s="133"/>
      <c r="D248" s="133"/>
      <c r="E248" s="864" t="s">
        <v>6214</v>
      </c>
      <c r="F248" s="133"/>
      <c r="G248" s="839"/>
      <c r="H248" s="840"/>
      <c r="I248" s="133"/>
      <c r="J248" s="133"/>
      <c r="K248" s="133"/>
      <c r="L248" s="841"/>
      <c r="M248" s="842"/>
      <c r="N248" s="843"/>
      <c r="O248" s="844"/>
      <c r="P248" s="539"/>
      <c r="Q248" s="530"/>
      <c r="R248" s="530"/>
      <c r="S248" s="531"/>
      <c r="T248" s="532"/>
      <c r="U248" s="532"/>
      <c r="V248" s="627"/>
      <c r="W248" s="627"/>
      <c r="X248" s="532"/>
      <c r="Y248" s="534"/>
      <c r="Z248" s="586"/>
      <c r="AA248" s="665"/>
      <c r="AB248" s="535"/>
      <c r="AC248" s="532"/>
      <c r="AD248" s="532"/>
      <c r="AE248" s="532"/>
      <c r="AF248" s="532"/>
      <c r="AG248" s="586"/>
      <c r="AH248" s="586"/>
      <c r="AI248" s="586"/>
      <c r="AJ248" s="586"/>
      <c r="AK248" s="532"/>
      <c r="AL248" s="586"/>
      <c r="AM248" s="586"/>
      <c r="AN248" s="532"/>
      <c r="AO248" s="536"/>
      <c r="AP248" s="537"/>
      <c r="AQ248" s="537"/>
      <c r="AR248" s="537"/>
      <c r="AS248" s="537"/>
      <c r="AT248" s="537"/>
      <c r="AU248" s="537"/>
      <c r="AV248" s="537"/>
      <c r="AW248" s="537"/>
      <c r="AX248" s="537"/>
      <c r="AY248" s="537"/>
      <c r="AZ248" s="537"/>
      <c r="BA248" s="537"/>
      <c r="BB248" s="537"/>
      <c r="BC248" s="537"/>
      <c r="BD248" s="537"/>
      <c r="BE248" s="537"/>
      <c r="BF248" s="537"/>
      <c r="BG248" s="537"/>
      <c r="BH248" s="537"/>
      <c r="BI248" s="537"/>
      <c r="BJ248" s="537"/>
      <c r="BK248" s="537"/>
      <c r="BL248" s="537"/>
      <c r="BM248" s="537"/>
      <c r="BN248" s="537"/>
      <c r="BO248" s="537"/>
      <c r="BP248" s="537"/>
      <c r="BQ248" s="537"/>
      <c r="BR248" s="537"/>
      <c r="BS248" s="537"/>
      <c r="BT248" s="537"/>
      <c r="BU248" s="537"/>
      <c r="BV248" s="537"/>
      <c r="BW248" s="537"/>
      <c r="BX248" s="537"/>
      <c r="BY248" s="537"/>
      <c r="BZ248" s="537"/>
      <c r="CA248" s="537"/>
      <c r="CB248" s="537"/>
      <c r="CC248" s="537"/>
      <c r="CD248" s="537"/>
      <c r="CE248" s="537"/>
      <c r="CF248" s="537"/>
      <c r="CG248" s="537"/>
      <c r="CH248" s="537"/>
      <c r="CI248" s="537"/>
      <c r="CJ248" s="537"/>
      <c r="CK248" s="537"/>
      <c r="CL248" s="537"/>
      <c r="CM248" s="537"/>
      <c r="CN248" s="537"/>
    </row>
    <row r="249" spans="1:125" s="317" customFormat="1" ht="12.75" customHeight="1">
      <c r="A249" s="242">
        <v>248</v>
      </c>
      <c r="B249" s="253" t="s">
        <v>731</v>
      </c>
      <c r="C249" s="253" t="s">
        <v>7947</v>
      </c>
      <c r="D249" s="253"/>
      <c r="E249" s="253" t="s">
        <v>3954</v>
      </c>
      <c r="F249" s="253"/>
      <c r="G249" s="264" t="s">
        <v>7948</v>
      </c>
      <c r="H249" s="639"/>
      <c r="I249" s="253" t="s">
        <v>7949</v>
      </c>
      <c r="J249" s="253"/>
      <c r="K249" s="253" t="s">
        <v>2422</v>
      </c>
      <c r="L249" s="438" t="s">
        <v>981</v>
      </c>
      <c r="M249" s="274">
        <v>44652</v>
      </c>
      <c r="N249" s="275">
        <v>45380</v>
      </c>
      <c r="O249" s="322" t="s">
        <v>722</v>
      </c>
      <c r="P249" s="323">
        <f>N249</f>
        <v>45380</v>
      </c>
      <c r="Q249" s="335">
        <v>22265</v>
      </c>
      <c r="R249" s="335">
        <v>2022</v>
      </c>
      <c r="S249" s="237">
        <v>44649</v>
      </c>
      <c r="T249" s="253" t="s">
        <v>3715</v>
      </c>
      <c r="U249" s="253" t="s">
        <v>1279</v>
      </c>
      <c r="V249" s="421" t="s">
        <v>363</v>
      </c>
      <c r="W249" s="421" t="s">
        <v>363</v>
      </c>
      <c r="X249" s="253" t="s">
        <v>7667</v>
      </c>
      <c r="Y249" s="271">
        <f>N249</f>
        <v>45380</v>
      </c>
      <c r="Z249" s="322" t="s">
        <v>364</v>
      </c>
      <c r="AA249" s="255">
        <v>4.76</v>
      </c>
      <c r="AB249" s="256"/>
      <c r="AC249" s="253">
        <v>80</v>
      </c>
      <c r="AD249" s="253"/>
      <c r="AE249" s="253">
        <v>105</v>
      </c>
      <c r="AF249" s="253"/>
      <c r="AG249" s="322" t="s">
        <v>724</v>
      </c>
      <c r="AH249" s="322" t="s">
        <v>724</v>
      </c>
      <c r="AI249" s="336" t="s">
        <v>724</v>
      </c>
      <c r="AJ249" s="336">
        <v>1</v>
      </c>
      <c r="AK249" s="237"/>
      <c r="AL249" s="322"/>
      <c r="AM249" s="322"/>
      <c r="AN249" s="283"/>
      <c r="AO249" s="408"/>
      <c r="AP249" s="283"/>
      <c r="AQ249" s="283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</row>
    <row r="250" spans="1:125" s="317" customFormat="1" ht="12.75" customHeight="1">
      <c r="A250" s="242">
        <v>249</v>
      </c>
      <c r="B250" s="253" t="s">
        <v>731</v>
      </c>
      <c r="C250" s="253" t="s">
        <v>4356</v>
      </c>
      <c r="D250" s="253"/>
      <c r="E250" s="253" t="s">
        <v>2078</v>
      </c>
      <c r="F250" s="253"/>
      <c r="G250" s="264" t="s">
        <v>6961</v>
      </c>
      <c r="H250" s="639"/>
      <c r="I250" s="253" t="s">
        <v>317</v>
      </c>
      <c r="J250" s="253"/>
      <c r="K250" s="243" t="s">
        <v>4840</v>
      </c>
      <c r="L250" s="245" t="s">
        <v>6962</v>
      </c>
      <c r="M250" s="274">
        <v>44354</v>
      </c>
      <c r="N250" s="123">
        <v>45810</v>
      </c>
      <c r="O250" s="249" t="s">
        <v>722</v>
      </c>
      <c r="P250" s="267">
        <f>N250</f>
        <v>45810</v>
      </c>
      <c r="Q250" s="236">
        <v>21300</v>
      </c>
      <c r="R250" s="236">
        <v>2021</v>
      </c>
      <c r="S250" s="237">
        <v>45079</v>
      </c>
      <c r="T250" s="253" t="s">
        <v>3715</v>
      </c>
      <c r="U250" s="253" t="s">
        <v>722</v>
      </c>
      <c r="V250" s="421" t="s">
        <v>403</v>
      </c>
      <c r="W250" s="421" t="s">
        <v>403</v>
      </c>
      <c r="X250" s="253" t="s">
        <v>4841</v>
      </c>
      <c r="Y250" s="271">
        <f>N250</f>
        <v>45810</v>
      </c>
      <c r="Z250" s="322" t="s">
        <v>1550</v>
      </c>
      <c r="AA250" s="255">
        <v>5.71</v>
      </c>
      <c r="AB250" s="256"/>
      <c r="AC250" s="253">
        <v>100</v>
      </c>
      <c r="AD250" s="253"/>
      <c r="AE250" s="253">
        <v>114</v>
      </c>
      <c r="AF250" s="253"/>
      <c r="AG250" s="322" t="s">
        <v>724</v>
      </c>
      <c r="AH250" s="322" t="s">
        <v>724</v>
      </c>
      <c r="AI250" s="322" t="s">
        <v>724</v>
      </c>
      <c r="AJ250" s="322">
        <v>1</v>
      </c>
      <c r="AK250" s="253"/>
      <c r="AL250" s="322"/>
      <c r="AM250" s="322"/>
      <c r="AN250" s="253"/>
      <c r="AO250" s="408"/>
      <c r="AP250" s="283"/>
      <c r="AQ250" s="283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</row>
    <row r="251" spans="1:125" ht="12.75" customHeight="1">
      <c r="A251" s="242">
        <v>250</v>
      </c>
      <c r="B251" s="253" t="s">
        <v>732</v>
      </c>
      <c r="C251" s="253" t="s">
        <v>1601</v>
      </c>
      <c r="D251" s="243" t="s">
        <v>892</v>
      </c>
      <c r="E251" s="253" t="s">
        <v>1764</v>
      </c>
      <c r="F251" s="253" t="s">
        <v>497</v>
      </c>
      <c r="G251" s="264" t="s">
        <v>1765</v>
      </c>
      <c r="H251" s="638" t="s">
        <v>498</v>
      </c>
      <c r="I251" s="121" t="s">
        <v>2356</v>
      </c>
      <c r="J251" s="253" t="s">
        <v>1163</v>
      </c>
      <c r="K251" s="253" t="s">
        <v>2344</v>
      </c>
      <c r="L251" s="438" t="s">
        <v>1766</v>
      </c>
      <c r="M251" s="274">
        <v>41884</v>
      </c>
      <c r="N251" s="288">
        <v>44811</v>
      </c>
      <c r="O251" s="249" t="s">
        <v>722</v>
      </c>
      <c r="P251" s="266">
        <f t="shared" ref="P251:P274" si="63">N251</f>
        <v>44811</v>
      </c>
      <c r="Q251" s="250">
        <v>19505</v>
      </c>
      <c r="R251" s="250">
        <v>2014</v>
      </c>
      <c r="S251" s="251">
        <v>44081</v>
      </c>
      <c r="T251" s="252" t="s">
        <v>3951</v>
      </c>
      <c r="U251" s="253" t="s">
        <v>3544</v>
      </c>
      <c r="V251" s="625" t="s">
        <v>1691</v>
      </c>
      <c r="W251" s="625" t="s">
        <v>6362</v>
      </c>
      <c r="X251" s="252" t="s">
        <v>1767</v>
      </c>
      <c r="Y251" s="284">
        <f t="shared" ref="Y251:Y263" si="64">N251</f>
        <v>44811</v>
      </c>
      <c r="Z251" s="605" t="s">
        <v>1550</v>
      </c>
      <c r="AA251" s="656">
        <v>4.4000000000000004</v>
      </c>
      <c r="AB251" s="273">
        <v>18.899999999999999</v>
      </c>
      <c r="AC251" s="252">
        <v>65</v>
      </c>
      <c r="AD251" s="252">
        <v>84</v>
      </c>
      <c r="AE251" s="252">
        <v>85</v>
      </c>
      <c r="AF251" s="252">
        <v>110</v>
      </c>
      <c r="AG251" s="605">
        <v>22</v>
      </c>
      <c r="AH251" s="605">
        <v>38</v>
      </c>
      <c r="AI251" s="605">
        <v>52</v>
      </c>
      <c r="AJ251" s="605">
        <v>1</v>
      </c>
      <c r="AK251" s="251">
        <v>41330</v>
      </c>
      <c r="AL251" s="605">
        <v>2011</v>
      </c>
      <c r="AM251" s="605" t="s">
        <v>722</v>
      </c>
      <c r="AN251" s="252" t="s">
        <v>5744</v>
      </c>
      <c r="AO251" s="407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5"/>
      <c r="CP251" s="315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</row>
    <row r="252" spans="1:125" s="317" customFormat="1" ht="12.75" customHeight="1">
      <c r="A252" s="242">
        <v>251</v>
      </c>
      <c r="B252" s="242" t="s">
        <v>731</v>
      </c>
      <c r="C252" s="253" t="s">
        <v>2077</v>
      </c>
      <c r="D252" s="243"/>
      <c r="E252" s="121" t="s">
        <v>3966</v>
      </c>
      <c r="F252" s="243"/>
      <c r="G252" s="244" t="s">
        <v>3967</v>
      </c>
      <c r="H252" s="638"/>
      <c r="I252" s="243" t="s">
        <v>317</v>
      </c>
      <c r="J252" s="243"/>
      <c r="K252" s="283" t="s">
        <v>1856</v>
      </c>
      <c r="L252" s="245" t="s">
        <v>1858</v>
      </c>
      <c r="M252" s="325">
        <v>43055</v>
      </c>
      <c r="N252" s="325">
        <v>45119</v>
      </c>
      <c r="O252" s="249" t="s">
        <v>722</v>
      </c>
      <c r="P252" s="267">
        <f t="shared" si="63"/>
        <v>45119</v>
      </c>
      <c r="Q252" s="236">
        <v>17926</v>
      </c>
      <c r="R252" s="236">
        <v>2016</v>
      </c>
      <c r="S252" s="251">
        <v>44389</v>
      </c>
      <c r="T252" s="253" t="s">
        <v>175</v>
      </c>
      <c r="U252" s="253" t="s">
        <v>722</v>
      </c>
      <c r="V252" s="421" t="s">
        <v>932</v>
      </c>
      <c r="W252" s="421" t="s">
        <v>1012</v>
      </c>
      <c r="X252" s="253" t="s">
        <v>3972</v>
      </c>
      <c r="Y252" s="271">
        <f t="shared" si="64"/>
        <v>45119</v>
      </c>
      <c r="Z252" s="322" t="s">
        <v>1028</v>
      </c>
      <c r="AA252" s="255">
        <v>4.8</v>
      </c>
      <c r="AB252" s="256"/>
      <c r="AC252" s="253">
        <v>95</v>
      </c>
      <c r="AD252" s="253"/>
      <c r="AE252" s="253">
        <v>115</v>
      </c>
      <c r="AF252" s="253"/>
      <c r="AG252" s="322">
        <v>24</v>
      </c>
      <c r="AH252" s="322">
        <v>39</v>
      </c>
      <c r="AI252" s="322">
        <v>56</v>
      </c>
      <c r="AJ252" s="322">
        <v>1</v>
      </c>
      <c r="AK252" s="237"/>
      <c r="AL252" s="322"/>
      <c r="AM252" s="322"/>
      <c r="AN252" s="253"/>
      <c r="AO252" s="408"/>
      <c r="AP252" s="283"/>
      <c r="AQ252" s="283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</row>
    <row r="253" spans="1:125" s="317" customFormat="1" ht="12.75" customHeight="1">
      <c r="A253" s="242">
        <v>252</v>
      </c>
      <c r="B253" s="242" t="s">
        <v>731</v>
      </c>
      <c r="C253" s="242" t="s">
        <v>6931</v>
      </c>
      <c r="D253" s="243" t="s">
        <v>6671</v>
      </c>
      <c r="E253" s="243" t="s">
        <v>3056</v>
      </c>
      <c r="F253" s="243" t="s">
        <v>6932</v>
      </c>
      <c r="G253" s="244" t="s">
        <v>6933</v>
      </c>
      <c r="H253" s="638" t="s">
        <v>6934</v>
      </c>
      <c r="I253" s="243" t="s">
        <v>3701</v>
      </c>
      <c r="J253" s="243" t="s">
        <v>3701</v>
      </c>
      <c r="K253" s="253" t="s">
        <v>4013</v>
      </c>
      <c r="L253" s="438" t="s">
        <v>3791</v>
      </c>
      <c r="M253" s="274">
        <v>44343</v>
      </c>
      <c r="N253" s="275">
        <v>45800</v>
      </c>
      <c r="O253" s="249" t="s">
        <v>722</v>
      </c>
      <c r="P253" s="267">
        <f>N253</f>
        <v>45800</v>
      </c>
      <c r="Q253" s="236">
        <v>21271</v>
      </c>
      <c r="R253" s="236">
        <v>2012</v>
      </c>
      <c r="S253" s="237">
        <v>45069</v>
      </c>
      <c r="T253" s="253" t="s">
        <v>3814</v>
      </c>
      <c r="U253" s="253" t="s">
        <v>189</v>
      </c>
      <c r="V253" s="421" t="s">
        <v>9579</v>
      </c>
      <c r="W253" s="421" t="s">
        <v>9580</v>
      </c>
      <c r="X253" s="253" t="s">
        <v>3792</v>
      </c>
      <c r="Y253" s="271">
        <f>N253</f>
        <v>45800</v>
      </c>
      <c r="Z253" s="322" t="s">
        <v>1550</v>
      </c>
      <c r="AA253" s="255" t="s">
        <v>724</v>
      </c>
      <c r="AB253" s="256">
        <v>89</v>
      </c>
      <c r="AC253" s="253">
        <v>120</v>
      </c>
      <c r="AD253" s="253">
        <v>120</v>
      </c>
      <c r="AE253" s="253">
        <v>250</v>
      </c>
      <c r="AF253" s="253">
        <v>250</v>
      </c>
      <c r="AG253" s="322" t="s">
        <v>724</v>
      </c>
      <c r="AH253" s="322">
        <v>50</v>
      </c>
      <c r="AI253" s="322">
        <v>60</v>
      </c>
      <c r="AJ253" s="322">
        <v>1</v>
      </c>
      <c r="AK253" s="237">
        <v>44343</v>
      </c>
      <c r="AL253" s="322">
        <v>2012</v>
      </c>
      <c r="AM253" s="322" t="s">
        <v>722</v>
      </c>
      <c r="AN253" s="253" t="s">
        <v>9581</v>
      </c>
      <c r="AO253" s="408"/>
      <c r="AP253" s="283"/>
      <c r="AQ253" s="283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</row>
    <row r="254" spans="1:125" s="317" customFormat="1" ht="12.75" customHeight="1">
      <c r="A254" s="242">
        <v>253</v>
      </c>
      <c r="B254" s="242" t="s">
        <v>731</v>
      </c>
      <c r="C254" s="253" t="s">
        <v>6054</v>
      </c>
      <c r="D254" s="243"/>
      <c r="E254" s="121" t="s">
        <v>4005</v>
      </c>
      <c r="F254" s="243"/>
      <c r="G254" s="244" t="s">
        <v>6055</v>
      </c>
      <c r="H254" s="638"/>
      <c r="I254" s="243" t="s">
        <v>317</v>
      </c>
      <c r="J254" s="243"/>
      <c r="K254" s="243" t="s">
        <v>5538</v>
      </c>
      <c r="L254" s="245" t="s">
        <v>5539</v>
      </c>
      <c r="M254" s="247">
        <v>44035</v>
      </c>
      <c r="N254" s="123">
        <v>45340</v>
      </c>
      <c r="O254" s="249" t="s">
        <v>722</v>
      </c>
      <c r="P254" s="267">
        <f>N254</f>
        <v>45340</v>
      </c>
      <c r="Q254" s="236">
        <v>20552</v>
      </c>
      <c r="R254" s="236">
        <v>2020</v>
      </c>
      <c r="S254" s="237">
        <v>44610</v>
      </c>
      <c r="T254" s="253" t="s">
        <v>4709</v>
      </c>
      <c r="U254" s="253" t="s">
        <v>722</v>
      </c>
      <c r="V254" s="421" t="s">
        <v>931</v>
      </c>
      <c r="W254" s="421" t="s">
        <v>931</v>
      </c>
      <c r="X254" s="253" t="s">
        <v>5540</v>
      </c>
      <c r="Y254" s="271">
        <f>N254</f>
        <v>45340</v>
      </c>
      <c r="Z254" s="322" t="s">
        <v>1550</v>
      </c>
      <c r="AA254" s="255">
        <v>3.67</v>
      </c>
      <c r="AB254" s="256"/>
      <c r="AC254" s="253">
        <v>75</v>
      </c>
      <c r="AD254" s="253"/>
      <c r="AE254" s="253">
        <v>95</v>
      </c>
      <c r="AF254" s="253"/>
      <c r="AG254" s="322" t="s">
        <v>724</v>
      </c>
      <c r="AH254" s="322" t="s">
        <v>724</v>
      </c>
      <c r="AI254" s="322" t="s">
        <v>724</v>
      </c>
      <c r="AJ254" s="322">
        <v>1</v>
      </c>
      <c r="AK254" s="253"/>
      <c r="AL254" s="322"/>
      <c r="AM254" s="322"/>
      <c r="AN254" s="253"/>
      <c r="AO254" s="408"/>
      <c r="AP254" s="283"/>
      <c r="AQ254" s="283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</row>
    <row r="255" spans="1:125" s="317" customFormat="1" ht="12.75" customHeight="1">
      <c r="A255" s="242">
        <v>254</v>
      </c>
      <c r="B255" s="253" t="s">
        <v>731</v>
      </c>
      <c r="C255" s="253" t="s">
        <v>4525</v>
      </c>
      <c r="D255" s="253"/>
      <c r="E255" s="253" t="s">
        <v>921</v>
      </c>
      <c r="F255" s="253"/>
      <c r="G255" s="264" t="s">
        <v>7565</v>
      </c>
      <c r="H255" s="639"/>
      <c r="I255" s="243" t="s">
        <v>2412</v>
      </c>
      <c r="J255" s="253"/>
      <c r="K255" s="253" t="s">
        <v>6064</v>
      </c>
      <c r="L255" s="438" t="s">
        <v>4331</v>
      </c>
      <c r="M255" s="274">
        <v>43570</v>
      </c>
      <c r="N255" s="275">
        <v>45262</v>
      </c>
      <c r="O255" s="249" t="s">
        <v>722</v>
      </c>
      <c r="P255" s="267">
        <f t="shared" ref="P255" si="65">N255</f>
        <v>45262</v>
      </c>
      <c r="Q255" s="236">
        <v>21635</v>
      </c>
      <c r="R255" s="236">
        <v>2018</v>
      </c>
      <c r="S255" s="237">
        <v>44532</v>
      </c>
      <c r="T255" s="253" t="s">
        <v>6620</v>
      </c>
      <c r="U255" s="253" t="s">
        <v>1217</v>
      </c>
      <c r="V255" s="421" t="s">
        <v>1632</v>
      </c>
      <c r="W255" s="421" t="s">
        <v>1632</v>
      </c>
      <c r="X255" s="253" t="s">
        <v>4332</v>
      </c>
      <c r="Y255" s="271">
        <f t="shared" ref="Y255" si="66">N255</f>
        <v>45262</v>
      </c>
      <c r="Z255" s="322" t="s">
        <v>1550</v>
      </c>
      <c r="AA255" s="255">
        <v>4.9000000000000004</v>
      </c>
      <c r="AB255" s="256"/>
      <c r="AC255" s="253">
        <v>75</v>
      </c>
      <c r="AD255" s="253"/>
      <c r="AE255" s="253">
        <v>95</v>
      </c>
      <c r="AF255" s="253"/>
      <c r="AG255" s="322" t="s">
        <v>724</v>
      </c>
      <c r="AH255" s="322">
        <v>38</v>
      </c>
      <c r="AI255" s="322">
        <v>50</v>
      </c>
      <c r="AJ255" s="322">
        <v>1</v>
      </c>
      <c r="AK255" s="572"/>
      <c r="AL255" s="614"/>
      <c r="AM255" s="614"/>
      <c r="AN255" s="253"/>
      <c r="AO255" s="408"/>
      <c r="AP255" s="283"/>
      <c r="AQ255" s="283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</row>
    <row r="256" spans="1:125" s="317" customFormat="1" ht="12.75" customHeight="1">
      <c r="A256" s="242">
        <v>255</v>
      </c>
      <c r="B256" s="242" t="s">
        <v>731</v>
      </c>
      <c r="C256" s="242" t="s">
        <v>5831</v>
      </c>
      <c r="D256" s="243"/>
      <c r="E256" s="243" t="s">
        <v>560</v>
      </c>
      <c r="F256" s="243"/>
      <c r="G256" s="244" t="s">
        <v>5832</v>
      </c>
      <c r="H256" s="638"/>
      <c r="I256" s="243" t="s">
        <v>440</v>
      </c>
      <c r="J256" s="243"/>
      <c r="K256" s="243" t="s">
        <v>4588</v>
      </c>
      <c r="L256" s="245" t="s">
        <v>4589</v>
      </c>
      <c r="M256" s="247">
        <v>43980</v>
      </c>
      <c r="N256" s="123">
        <v>45426</v>
      </c>
      <c r="O256" s="249" t="s">
        <v>722</v>
      </c>
      <c r="P256" s="267">
        <f>N256</f>
        <v>45426</v>
      </c>
      <c r="Q256" s="236">
        <v>20438</v>
      </c>
      <c r="R256" s="236">
        <v>2020</v>
      </c>
      <c r="S256" s="251">
        <v>44695</v>
      </c>
      <c r="T256" s="253" t="s">
        <v>175</v>
      </c>
      <c r="U256" s="253" t="s">
        <v>722</v>
      </c>
      <c r="V256" s="421" t="s">
        <v>1487</v>
      </c>
      <c r="W256" s="421" t="s">
        <v>1301</v>
      </c>
      <c r="X256" s="253" t="s">
        <v>4590</v>
      </c>
      <c r="Y256" s="271">
        <v>43972</v>
      </c>
      <c r="Z256" s="322" t="s">
        <v>1550</v>
      </c>
      <c r="AA256" s="255">
        <v>5</v>
      </c>
      <c r="AB256" s="256"/>
      <c r="AC256" s="253">
        <v>85</v>
      </c>
      <c r="AD256" s="253"/>
      <c r="AE256" s="253">
        <v>109</v>
      </c>
      <c r="AF256" s="253"/>
      <c r="AG256" s="322">
        <v>24</v>
      </c>
      <c r="AH256" s="322">
        <v>38</v>
      </c>
      <c r="AI256" s="322">
        <v>55</v>
      </c>
      <c r="AJ256" s="322">
        <v>1</v>
      </c>
      <c r="AK256" s="253"/>
      <c r="AL256" s="322"/>
      <c r="AM256" s="322"/>
      <c r="AN256" s="253"/>
      <c r="AO256" s="408"/>
      <c r="AP256" s="283"/>
      <c r="AQ256" s="283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</row>
    <row r="257" spans="1:125" s="317" customFormat="1" ht="12.75" customHeight="1">
      <c r="A257" s="242">
        <v>256</v>
      </c>
      <c r="B257" s="242" t="s">
        <v>731</v>
      </c>
      <c r="C257" s="121" t="s">
        <v>4862</v>
      </c>
      <c r="D257" s="243"/>
      <c r="E257" s="243" t="s">
        <v>77</v>
      </c>
      <c r="F257" s="243"/>
      <c r="G257" s="244" t="s">
        <v>7566</v>
      </c>
      <c r="H257" s="638"/>
      <c r="I257" s="243" t="s">
        <v>1106</v>
      </c>
      <c r="J257" s="243"/>
      <c r="K257" s="243" t="s">
        <v>4376</v>
      </c>
      <c r="L257" s="245" t="s">
        <v>4377</v>
      </c>
      <c r="M257" s="247">
        <v>44551</v>
      </c>
      <c r="N257" s="123">
        <v>45262</v>
      </c>
      <c r="O257" s="249" t="s">
        <v>722</v>
      </c>
      <c r="P257" s="267">
        <f>N257</f>
        <v>45262</v>
      </c>
      <c r="Q257" s="236">
        <v>21636</v>
      </c>
      <c r="R257" s="236">
        <v>2018</v>
      </c>
      <c r="S257" s="237">
        <v>44532</v>
      </c>
      <c r="T257" s="253" t="s">
        <v>6620</v>
      </c>
      <c r="U257" s="253" t="s">
        <v>1279</v>
      </c>
      <c r="V257" s="421" t="s">
        <v>363</v>
      </c>
      <c r="W257" s="421" t="s">
        <v>1706</v>
      </c>
      <c r="X257" s="253" t="s">
        <v>4517</v>
      </c>
      <c r="Y257" s="271">
        <f>N257</f>
        <v>45262</v>
      </c>
      <c r="Z257" s="322" t="s">
        <v>1550</v>
      </c>
      <c r="AA257" s="255">
        <v>5.15</v>
      </c>
      <c r="AB257" s="256"/>
      <c r="AC257" s="253">
        <v>92</v>
      </c>
      <c r="AD257" s="253"/>
      <c r="AE257" s="253">
        <v>114</v>
      </c>
      <c r="AF257" s="253"/>
      <c r="AG257" s="322">
        <v>23</v>
      </c>
      <c r="AH257" s="322">
        <v>36</v>
      </c>
      <c r="AI257" s="322">
        <v>52</v>
      </c>
      <c r="AJ257" s="322">
        <v>1</v>
      </c>
      <c r="AK257" s="253"/>
      <c r="AL257" s="322"/>
      <c r="AM257" s="322"/>
      <c r="AN257" s="253"/>
      <c r="AO257" s="408"/>
      <c r="AP257" s="283"/>
      <c r="AQ257" s="283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</row>
    <row r="258" spans="1:125" ht="12.75" customHeight="1">
      <c r="A258" s="242">
        <v>257</v>
      </c>
      <c r="B258" s="242" t="s">
        <v>731</v>
      </c>
      <c r="C258" s="121" t="s">
        <v>1052</v>
      </c>
      <c r="D258" s="243"/>
      <c r="E258" s="121" t="s">
        <v>6215</v>
      </c>
      <c r="F258" s="243"/>
      <c r="G258" s="244" t="s">
        <v>9</v>
      </c>
      <c r="H258" s="638"/>
      <c r="I258" s="243" t="s">
        <v>1173</v>
      </c>
      <c r="J258" s="243"/>
      <c r="K258" s="243" t="s">
        <v>4710</v>
      </c>
      <c r="L258" s="245" t="s">
        <v>3510</v>
      </c>
      <c r="M258" s="247">
        <v>40632</v>
      </c>
      <c r="N258" s="248">
        <v>45682</v>
      </c>
      <c r="O258" s="249" t="s">
        <v>722</v>
      </c>
      <c r="P258" s="266">
        <f t="shared" si="63"/>
        <v>45682</v>
      </c>
      <c r="Q258" s="250">
        <v>19021</v>
      </c>
      <c r="R258" s="250">
        <v>2011</v>
      </c>
      <c r="S258" s="251">
        <v>44951</v>
      </c>
      <c r="T258" s="252" t="s">
        <v>4709</v>
      </c>
      <c r="U258" s="253" t="s">
        <v>722</v>
      </c>
      <c r="V258" s="625" t="s">
        <v>525</v>
      </c>
      <c r="W258" s="625" t="s">
        <v>73</v>
      </c>
      <c r="X258" s="252" t="s">
        <v>3511</v>
      </c>
      <c r="Y258" s="284">
        <f t="shared" si="64"/>
        <v>45682</v>
      </c>
      <c r="Z258" s="605" t="s">
        <v>364</v>
      </c>
      <c r="AA258" s="656">
        <v>5.8</v>
      </c>
      <c r="AB258" s="273"/>
      <c r="AC258" s="252">
        <v>75</v>
      </c>
      <c r="AD258" s="252"/>
      <c r="AE258" s="252">
        <v>95</v>
      </c>
      <c r="AF258" s="252"/>
      <c r="AG258" s="605">
        <v>22</v>
      </c>
      <c r="AH258" s="605">
        <v>36</v>
      </c>
      <c r="AI258" s="605">
        <v>48</v>
      </c>
      <c r="AJ258" s="605">
        <v>1</v>
      </c>
      <c r="AK258" s="252"/>
      <c r="AL258" s="605"/>
      <c r="AM258" s="605"/>
      <c r="AN258" s="252"/>
      <c r="AO258" s="407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5"/>
      <c r="CP258" s="315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</row>
    <row r="259" spans="1:125" s="317" customFormat="1" ht="12.75" customHeight="1">
      <c r="A259" s="242">
        <v>258</v>
      </c>
      <c r="B259" s="242" t="s">
        <v>731</v>
      </c>
      <c r="C259" s="270" t="s">
        <v>2098</v>
      </c>
      <c r="D259" s="243"/>
      <c r="E259" s="243" t="s">
        <v>2099</v>
      </c>
      <c r="F259" s="243"/>
      <c r="G259" s="244" t="s">
        <v>2100</v>
      </c>
      <c r="H259" s="638"/>
      <c r="I259" s="243" t="s">
        <v>1911</v>
      </c>
      <c r="J259" s="243"/>
      <c r="K259" s="243" t="s">
        <v>2101</v>
      </c>
      <c r="L259" s="245" t="s">
        <v>170</v>
      </c>
      <c r="M259" s="247">
        <v>42122</v>
      </c>
      <c r="N259" s="248">
        <v>45410</v>
      </c>
      <c r="O259" s="249" t="s">
        <v>722</v>
      </c>
      <c r="P259" s="266">
        <f t="shared" si="63"/>
        <v>45410</v>
      </c>
      <c r="Q259" s="250">
        <v>19147</v>
      </c>
      <c r="R259" s="250">
        <v>2015</v>
      </c>
      <c r="S259" s="251">
        <v>45044</v>
      </c>
      <c r="T259" s="252" t="s">
        <v>3715</v>
      </c>
      <c r="U259" s="253" t="s">
        <v>722</v>
      </c>
      <c r="V259" s="625" t="s">
        <v>6780</v>
      </c>
      <c r="W259" s="625" t="s">
        <v>9369</v>
      </c>
      <c r="X259" s="252" t="s">
        <v>68</v>
      </c>
      <c r="Y259" s="271">
        <f>N259</f>
        <v>45410</v>
      </c>
      <c r="Z259" s="322" t="s">
        <v>1550</v>
      </c>
      <c r="AA259" s="255">
        <v>5</v>
      </c>
      <c r="AB259" s="256"/>
      <c r="AC259" s="253">
        <v>95</v>
      </c>
      <c r="AD259" s="253"/>
      <c r="AE259" s="253">
        <v>125</v>
      </c>
      <c r="AF259" s="253"/>
      <c r="AG259" s="322">
        <v>22</v>
      </c>
      <c r="AH259" s="322">
        <v>38</v>
      </c>
      <c r="AI259" s="322">
        <v>52</v>
      </c>
      <c r="AJ259" s="322">
        <v>1</v>
      </c>
      <c r="AK259" s="237"/>
      <c r="AL259" s="322"/>
      <c r="AM259" s="322"/>
      <c r="AN259" s="253"/>
      <c r="AO259" s="408"/>
      <c r="AP259" s="283"/>
      <c r="AQ259" s="243"/>
      <c r="AR259" s="243"/>
      <c r="AS259" s="243"/>
      <c r="AT259" s="244"/>
      <c r="AU259" s="245"/>
      <c r="AV259" s="243"/>
      <c r="AW259" s="243"/>
      <c r="AX259" s="243"/>
      <c r="AY259" s="246"/>
      <c r="AZ259" s="247"/>
      <c r="BA259" s="123"/>
      <c r="BB259" s="249"/>
      <c r="BC259" s="266"/>
      <c r="BD259" s="250"/>
      <c r="BE259" s="250"/>
      <c r="BF259" s="251"/>
      <c r="BG259" s="252"/>
      <c r="BH259" s="253"/>
      <c r="BI259" s="254"/>
      <c r="BJ259" s="254"/>
      <c r="BK259" s="252"/>
      <c r="BL259" s="252"/>
      <c r="BM259" s="254"/>
      <c r="BN259" s="284"/>
      <c r="BO259" s="253"/>
      <c r="BP259" s="253"/>
      <c r="BQ259" s="256"/>
      <c r="BR259" s="253"/>
      <c r="BS259" s="253"/>
      <c r="BT259" s="253"/>
      <c r="BU259" s="253"/>
      <c r="BV259" s="253"/>
      <c r="BW259" s="253"/>
      <c r="BX259" s="253"/>
      <c r="BY259" s="253"/>
      <c r="BZ259" s="237"/>
      <c r="CA259" s="253"/>
      <c r="CB259" s="253"/>
      <c r="CC259" s="252"/>
      <c r="CD259" s="316"/>
      <c r="CE259" s="316"/>
      <c r="CF259" s="283"/>
      <c r="CG259" s="283"/>
      <c r="CH259" s="283"/>
      <c r="CI259" s="283"/>
      <c r="CJ259" s="283"/>
      <c r="CK259" s="283"/>
      <c r="CL259" s="283"/>
      <c r="CM259" s="283"/>
      <c r="CN259" s="283"/>
    </row>
    <row r="260" spans="1:125" s="317" customFormat="1" ht="12.75" customHeight="1">
      <c r="A260" s="242">
        <v>259</v>
      </c>
      <c r="B260" s="242" t="s">
        <v>731</v>
      </c>
      <c r="C260" s="243" t="s">
        <v>758</v>
      </c>
      <c r="D260" s="243"/>
      <c r="E260" s="121" t="s">
        <v>6216</v>
      </c>
      <c r="F260" s="243"/>
      <c r="G260" s="244" t="s">
        <v>3823</v>
      </c>
      <c r="H260" s="638"/>
      <c r="I260" s="243" t="s">
        <v>1911</v>
      </c>
      <c r="J260" s="243"/>
      <c r="K260" s="243" t="s">
        <v>6963</v>
      </c>
      <c r="L260" s="245" t="s">
        <v>6964</v>
      </c>
      <c r="M260" s="247">
        <v>42943</v>
      </c>
      <c r="N260" s="248">
        <v>44709</v>
      </c>
      <c r="O260" s="249" t="s">
        <v>722</v>
      </c>
      <c r="P260" s="266">
        <f t="shared" si="63"/>
        <v>44709</v>
      </c>
      <c r="Q260" s="250">
        <v>21301</v>
      </c>
      <c r="R260" s="250">
        <v>2012</v>
      </c>
      <c r="S260" s="251">
        <v>44344</v>
      </c>
      <c r="T260" s="253" t="s">
        <v>3715</v>
      </c>
      <c r="U260" s="253" t="s">
        <v>1217</v>
      </c>
      <c r="V260" s="625" t="s">
        <v>3987</v>
      </c>
      <c r="W260" s="625" t="s">
        <v>6599</v>
      </c>
      <c r="X260" s="252" t="s">
        <v>6965</v>
      </c>
      <c r="Y260" s="284">
        <f t="shared" si="64"/>
        <v>44709</v>
      </c>
      <c r="Z260" s="605" t="s">
        <v>1550</v>
      </c>
      <c r="AA260" s="656">
        <v>5.8</v>
      </c>
      <c r="AB260" s="273"/>
      <c r="AC260" s="252">
        <v>95</v>
      </c>
      <c r="AD260" s="252"/>
      <c r="AE260" s="252">
        <v>125</v>
      </c>
      <c r="AF260" s="252"/>
      <c r="AG260" s="605">
        <v>22</v>
      </c>
      <c r="AH260" s="605">
        <v>37</v>
      </c>
      <c r="AI260" s="605">
        <v>50</v>
      </c>
      <c r="AJ260" s="605">
        <v>1</v>
      </c>
      <c r="AK260" s="237"/>
      <c r="AL260" s="322"/>
      <c r="AM260" s="322"/>
      <c r="AN260" s="253"/>
      <c r="AO260" s="408"/>
      <c r="AP260" s="283"/>
      <c r="AQ260" s="283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</row>
    <row r="261" spans="1:125" s="538" customFormat="1" ht="12.75" customHeight="1">
      <c r="A261" s="529">
        <v>260</v>
      </c>
      <c r="B261" s="532" t="s">
        <v>10465</v>
      </c>
      <c r="C261" s="532"/>
      <c r="D261" s="532"/>
      <c r="E261" s="532" t="s">
        <v>3845</v>
      </c>
      <c r="F261" s="532"/>
      <c r="G261" s="540"/>
      <c r="H261" s="646"/>
      <c r="I261" s="1035"/>
      <c r="J261" s="532"/>
      <c r="K261" s="532"/>
      <c r="L261" s="541"/>
      <c r="M261" s="542"/>
      <c r="N261" s="543"/>
      <c r="O261" s="844"/>
      <c r="P261" s="542"/>
      <c r="Q261" s="530"/>
      <c r="R261" s="530"/>
      <c r="S261" s="531"/>
      <c r="T261" s="532"/>
      <c r="U261" s="532"/>
      <c r="V261" s="627"/>
      <c r="W261" s="627"/>
      <c r="X261" s="532"/>
      <c r="Y261" s="531"/>
      <c r="Z261" s="586"/>
      <c r="AA261" s="665"/>
      <c r="AB261" s="535"/>
      <c r="AC261" s="532"/>
      <c r="AD261" s="532"/>
      <c r="AE261" s="532"/>
      <c r="AF261" s="532"/>
      <c r="AG261" s="586"/>
      <c r="AH261" s="586"/>
      <c r="AI261" s="586"/>
      <c r="AJ261" s="586"/>
      <c r="AK261" s="532"/>
      <c r="AL261" s="586"/>
      <c r="AM261" s="586"/>
      <c r="AN261" s="532"/>
      <c r="AO261" s="536"/>
      <c r="AP261" s="537"/>
      <c r="AQ261" s="537"/>
      <c r="AR261" s="537"/>
      <c r="AS261" s="537"/>
      <c r="AT261" s="537"/>
      <c r="AU261" s="537"/>
      <c r="AV261" s="537"/>
      <c r="AW261" s="537"/>
      <c r="AX261" s="537"/>
      <c r="AY261" s="537"/>
      <c r="AZ261" s="537"/>
      <c r="BA261" s="537"/>
      <c r="BB261" s="537"/>
      <c r="BC261" s="537"/>
      <c r="BD261" s="537"/>
      <c r="BE261" s="537"/>
      <c r="BF261" s="537"/>
      <c r="BG261" s="537"/>
      <c r="BH261" s="537"/>
      <c r="BI261" s="537"/>
      <c r="BJ261" s="537"/>
      <c r="BK261" s="537"/>
      <c r="BL261" s="537"/>
      <c r="BM261" s="537"/>
      <c r="BN261" s="537"/>
      <c r="BO261" s="537"/>
      <c r="BP261" s="537"/>
      <c r="BQ261" s="537"/>
      <c r="BR261" s="537"/>
      <c r="BS261" s="537"/>
      <c r="BT261" s="537"/>
      <c r="BU261" s="537"/>
      <c r="BV261" s="537"/>
      <c r="BW261" s="537"/>
      <c r="BX261" s="537"/>
      <c r="BY261" s="537"/>
      <c r="BZ261" s="537"/>
      <c r="CA261" s="537"/>
      <c r="CB261" s="537"/>
      <c r="CC261" s="537"/>
      <c r="CD261" s="537"/>
      <c r="CE261" s="537"/>
      <c r="CF261" s="537"/>
      <c r="CG261" s="537"/>
      <c r="CH261" s="537"/>
      <c r="CI261" s="537"/>
      <c r="CJ261" s="537"/>
      <c r="CK261" s="537"/>
      <c r="CL261" s="537"/>
      <c r="CM261" s="537"/>
      <c r="CN261" s="537"/>
    </row>
    <row r="262" spans="1:125" s="317" customFormat="1" ht="12.75" customHeight="1">
      <c r="A262" s="242">
        <v>261</v>
      </c>
      <c r="B262" s="242" t="s">
        <v>731</v>
      </c>
      <c r="C262" s="242" t="s">
        <v>2424</v>
      </c>
      <c r="D262" s="243"/>
      <c r="E262" s="243" t="s">
        <v>3849</v>
      </c>
      <c r="F262" s="243"/>
      <c r="G262" s="244" t="s">
        <v>3850</v>
      </c>
      <c r="H262" s="638"/>
      <c r="I262" s="243" t="s">
        <v>2412</v>
      </c>
      <c r="J262" s="243"/>
      <c r="K262" s="243" t="s">
        <v>3846</v>
      </c>
      <c r="L262" s="245" t="s">
        <v>3847</v>
      </c>
      <c r="M262" s="247">
        <v>42958</v>
      </c>
      <c r="N262" s="123">
        <v>45892</v>
      </c>
      <c r="O262" s="249" t="s">
        <v>722</v>
      </c>
      <c r="P262" s="267">
        <f t="shared" si="63"/>
        <v>45892</v>
      </c>
      <c r="Q262" s="236">
        <v>17748</v>
      </c>
      <c r="R262" s="236">
        <v>2017</v>
      </c>
      <c r="S262" s="237">
        <v>45161</v>
      </c>
      <c r="T262" s="253" t="s">
        <v>3715</v>
      </c>
      <c r="U262" s="253" t="s">
        <v>722</v>
      </c>
      <c r="V262" s="421" t="s">
        <v>1102</v>
      </c>
      <c r="W262" s="421" t="s">
        <v>4280</v>
      </c>
      <c r="X262" s="253" t="s">
        <v>3848</v>
      </c>
      <c r="Y262" s="271">
        <f t="shared" si="64"/>
        <v>45892</v>
      </c>
      <c r="Z262" s="322" t="s">
        <v>1550</v>
      </c>
      <c r="AA262" s="255">
        <v>5.6</v>
      </c>
      <c r="AB262" s="256"/>
      <c r="AC262" s="253">
        <v>85</v>
      </c>
      <c r="AD262" s="253"/>
      <c r="AE262" s="253">
        <v>105</v>
      </c>
      <c r="AF262" s="253"/>
      <c r="AG262" s="322">
        <v>25</v>
      </c>
      <c r="AH262" s="322">
        <v>39</v>
      </c>
      <c r="AI262" s="322">
        <v>55</v>
      </c>
      <c r="AJ262" s="322">
        <v>1</v>
      </c>
      <c r="AK262" s="253"/>
      <c r="AL262" s="322"/>
      <c r="AM262" s="322"/>
      <c r="AN262" s="253"/>
      <c r="AO262" s="408"/>
      <c r="AP262" s="283"/>
      <c r="AQ262" s="283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</row>
    <row r="263" spans="1:125" s="317" customFormat="1" ht="12.75" customHeight="1">
      <c r="A263" s="242">
        <v>262</v>
      </c>
      <c r="B263" s="242" t="s">
        <v>731</v>
      </c>
      <c r="C263" s="243" t="s">
        <v>7152</v>
      </c>
      <c r="D263" s="243"/>
      <c r="E263" s="121" t="s">
        <v>4617</v>
      </c>
      <c r="F263" s="243"/>
      <c r="G263" s="244" t="s">
        <v>7153</v>
      </c>
      <c r="H263" s="638"/>
      <c r="I263" s="243" t="s">
        <v>1106</v>
      </c>
      <c r="J263" s="243"/>
      <c r="K263" s="243" t="s">
        <v>7154</v>
      </c>
      <c r="L263" s="245" t="s">
        <v>7155</v>
      </c>
      <c r="M263" s="247">
        <v>44397</v>
      </c>
      <c r="N263" s="123">
        <v>45127</v>
      </c>
      <c r="O263" s="249" t="s">
        <v>722</v>
      </c>
      <c r="P263" s="267">
        <f t="shared" si="63"/>
        <v>45127</v>
      </c>
      <c r="Q263" s="236">
        <v>21407</v>
      </c>
      <c r="R263" s="236">
        <v>2021</v>
      </c>
      <c r="S263" s="237">
        <v>44397</v>
      </c>
      <c r="T263" s="253" t="s">
        <v>4069</v>
      </c>
      <c r="U263" s="253" t="s">
        <v>1279</v>
      </c>
      <c r="V263" s="421" t="s">
        <v>363</v>
      </c>
      <c r="W263" s="421" t="s">
        <v>1082</v>
      </c>
      <c r="X263" s="253" t="s">
        <v>7156</v>
      </c>
      <c r="Y263" s="271">
        <f t="shared" si="64"/>
        <v>45127</v>
      </c>
      <c r="Z263" s="322" t="s">
        <v>364</v>
      </c>
      <c r="AA263" s="255">
        <v>4.75</v>
      </c>
      <c r="AB263" s="256"/>
      <c r="AC263" s="253">
        <v>70</v>
      </c>
      <c r="AD263" s="253"/>
      <c r="AE263" s="253">
        <v>110</v>
      </c>
      <c r="AF263" s="253"/>
      <c r="AG263" s="322" t="s">
        <v>724</v>
      </c>
      <c r="AH263" s="322" t="s">
        <v>724</v>
      </c>
      <c r="AI263" s="322" t="s">
        <v>724</v>
      </c>
      <c r="AJ263" s="322">
        <v>1</v>
      </c>
      <c r="AK263" s="253"/>
      <c r="AL263" s="322"/>
      <c r="AM263" s="322"/>
      <c r="AN263" s="253"/>
      <c r="AO263" s="408"/>
      <c r="AP263" s="283"/>
      <c r="AQ263" s="283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</row>
    <row r="264" spans="1:125" s="317" customFormat="1" ht="12.75" customHeight="1">
      <c r="A264" s="242">
        <v>263</v>
      </c>
      <c r="B264" s="242" t="s">
        <v>731</v>
      </c>
      <c r="C264" s="243" t="s">
        <v>6026</v>
      </c>
      <c r="D264" s="243"/>
      <c r="E264" s="121" t="s">
        <v>5655</v>
      </c>
      <c r="F264" s="243"/>
      <c r="G264" s="244" t="s">
        <v>6027</v>
      </c>
      <c r="H264" s="638"/>
      <c r="I264" s="243" t="s">
        <v>2145</v>
      </c>
      <c r="J264" s="243"/>
      <c r="K264" s="243" t="s">
        <v>5345</v>
      </c>
      <c r="L264" s="245" t="s">
        <v>5349</v>
      </c>
      <c r="M264" s="247">
        <v>44033</v>
      </c>
      <c r="N264" s="123">
        <v>45947</v>
      </c>
      <c r="O264" s="249" t="s">
        <v>722</v>
      </c>
      <c r="P264" s="267">
        <f>N264</f>
        <v>45947</v>
      </c>
      <c r="Q264" s="236">
        <v>20544</v>
      </c>
      <c r="R264" s="236">
        <v>2020</v>
      </c>
      <c r="S264" s="237">
        <v>45216</v>
      </c>
      <c r="T264" s="253" t="s">
        <v>24</v>
      </c>
      <c r="U264" s="253" t="s">
        <v>722</v>
      </c>
      <c r="V264" s="421" t="s">
        <v>7495</v>
      </c>
      <c r="W264" s="421" t="s">
        <v>4921</v>
      </c>
      <c r="X264" s="253" t="s">
        <v>5347</v>
      </c>
      <c r="Y264" s="271">
        <f>N264</f>
        <v>45947</v>
      </c>
      <c r="Z264" s="322" t="s">
        <v>1550</v>
      </c>
      <c r="AA264" s="255">
        <v>7.55</v>
      </c>
      <c r="AB264" s="256"/>
      <c r="AC264" s="253">
        <v>120</v>
      </c>
      <c r="AD264" s="253"/>
      <c r="AE264" s="253">
        <v>220</v>
      </c>
      <c r="AF264" s="253"/>
      <c r="AG264" s="322">
        <v>24</v>
      </c>
      <c r="AH264" s="322">
        <v>39</v>
      </c>
      <c r="AI264" s="322">
        <v>48</v>
      </c>
      <c r="AJ264" s="322">
        <v>2</v>
      </c>
      <c r="AK264" s="253"/>
      <c r="AL264" s="322"/>
      <c r="AM264" s="322"/>
      <c r="AN264" s="253"/>
      <c r="AO264" s="408"/>
      <c r="AP264" s="283"/>
      <c r="AQ264" s="283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</row>
    <row r="265" spans="1:125" s="378" customFormat="1" ht="11.25" customHeight="1">
      <c r="A265" s="362">
        <v>264</v>
      </c>
      <c r="B265" s="362" t="s">
        <v>731</v>
      </c>
      <c r="C265" s="364" t="s">
        <v>9862</v>
      </c>
      <c r="D265" s="364"/>
      <c r="E265" s="405" t="s">
        <v>6217</v>
      </c>
      <c r="F265" s="364"/>
      <c r="G265" s="404" t="s">
        <v>9863</v>
      </c>
      <c r="H265" s="641"/>
      <c r="I265" s="364" t="s">
        <v>317</v>
      </c>
      <c r="J265" s="364"/>
      <c r="K265" s="364" t="s">
        <v>9864</v>
      </c>
      <c r="L265" s="382" t="s">
        <v>9865</v>
      </c>
      <c r="M265" s="383">
        <v>45135</v>
      </c>
      <c r="N265" s="384">
        <v>45852</v>
      </c>
      <c r="O265" s="385" t="s">
        <v>722</v>
      </c>
      <c r="P265" s="386">
        <f>N265</f>
        <v>45852</v>
      </c>
      <c r="Q265" s="387">
        <v>23430</v>
      </c>
      <c r="R265" s="387">
        <v>2017</v>
      </c>
      <c r="S265" s="373">
        <v>45121</v>
      </c>
      <c r="T265" s="363" t="s">
        <v>4069</v>
      </c>
      <c r="U265" s="363" t="s">
        <v>1279</v>
      </c>
      <c r="V265" s="626" t="s">
        <v>363</v>
      </c>
      <c r="W265" s="626" t="s">
        <v>73</v>
      </c>
      <c r="X265" s="363" t="s">
        <v>9866</v>
      </c>
      <c r="Y265" s="375">
        <f>N265</f>
        <v>45852</v>
      </c>
      <c r="Z265" s="370" t="s">
        <v>1550</v>
      </c>
      <c r="AA265" s="657">
        <v>5</v>
      </c>
      <c r="AB265" s="376"/>
      <c r="AC265" s="363">
        <v>65</v>
      </c>
      <c r="AD265" s="363"/>
      <c r="AE265" s="363">
        <v>85</v>
      </c>
      <c r="AF265" s="363"/>
      <c r="AG265" s="370" t="s">
        <v>724</v>
      </c>
      <c r="AH265" s="370" t="s">
        <v>724</v>
      </c>
      <c r="AI265" s="370" t="s">
        <v>724</v>
      </c>
      <c r="AJ265" s="370">
        <v>1</v>
      </c>
      <c r="AK265" s="363"/>
      <c r="AL265" s="370"/>
      <c r="AM265" s="370"/>
      <c r="AN265" s="363"/>
      <c r="AO265" s="414"/>
      <c r="AP265" s="374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4"/>
      <c r="BC265" s="374"/>
      <c r="BD265" s="374"/>
      <c r="BE265" s="374"/>
      <c r="BF265" s="374"/>
      <c r="BG265" s="374"/>
      <c r="BH265" s="374"/>
      <c r="BI265" s="374"/>
      <c r="BJ265" s="374"/>
      <c r="BK265" s="374"/>
      <c r="BL265" s="374"/>
      <c r="BM265" s="374"/>
      <c r="BN265" s="374"/>
      <c r="BO265" s="374"/>
      <c r="BP265" s="374"/>
      <c r="BQ265" s="374"/>
      <c r="BR265" s="374"/>
      <c r="BS265" s="374"/>
      <c r="BT265" s="374"/>
      <c r="BU265" s="374"/>
      <c r="BV265" s="374"/>
      <c r="BW265" s="374"/>
      <c r="BX265" s="374"/>
      <c r="BY265" s="374"/>
      <c r="BZ265" s="374"/>
      <c r="CA265" s="374"/>
      <c r="CB265" s="374"/>
      <c r="CC265" s="374"/>
      <c r="CD265" s="374"/>
      <c r="CE265" s="374"/>
      <c r="CF265" s="374"/>
      <c r="CG265" s="374"/>
      <c r="CH265" s="374"/>
      <c r="CI265" s="374"/>
      <c r="CJ265" s="374"/>
      <c r="CK265" s="374"/>
      <c r="CL265" s="374"/>
      <c r="CM265" s="374"/>
      <c r="CN265" s="374"/>
    </row>
    <row r="266" spans="1:125" s="378" customFormat="1" ht="12.75" customHeight="1">
      <c r="A266" s="362">
        <v>265</v>
      </c>
      <c r="B266" s="362" t="s">
        <v>732</v>
      </c>
      <c r="C266" s="364" t="s">
        <v>7884</v>
      </c>
      <c r="D266" s="364"/>
      <c r="E266" s="405" t="s">
        <v>6218</v>
      </c>
      <c r="F266" s="364"/>
      <c r="G266" s="404" t="s">
        <v>10363</v>
      </c>
      <c r="H266" s="641"/>
      <c r="I266" s="364" t="s">
        <v>2412</v>
      </c>
      <c r="J266" s="364"/>
      <c r="K266" s="364" t="s">
        <v>10359</v>
      </c>
      <c r="L266" s="382" t="s">
        <v>3470</v>
      </c>
      <c r="M266" s="383">
        <v>45274</v>
      </c>
      <c r="N266" s="384">
        <v>46000</v>
      </c>
      <c r="O266" s="385" t="s">
        <v>722</v>
      </c>
      <c r="P266" s="386">
        <f>N266</f>
        <v>46000</v>
      </c>
      <c r="Q266" s="387">
        <v>23646</v>
      </c>
      <c r="R266" s="387">
        <v>2021</v>
      </c>
      <c r="S266" s="373">
        <v>45269</v>
      </c>
      <c r="T266" s="363" t="s">
        <v>3814</v>
      </c>
      <c r="U266" s="363" t="s">
        <v>1279</v>
      </c>
      <c r="V266" s="626" t="s">
        <v>363</v>
      </c>
      <c r="W266" s="626" t="s">
        <v>363</v>
      </c>
      <c r="X266" s="363" t="s">
        <v>3471</v>
      </c>
      <c r="Y266" s="375">
        <f>N266</f>
        <v>46000</v>
      </c>
      <c r="Z266" s="370" t="s">
        <v>31</v>
      </c>
      <c r="AA266" s="657">
        <v>8.4</v>
      </c>
      <c r="AB266" s="376"/>
      <c r="AC266" s="363">
        <v>120</v>
      </c>
      <c r="AD266" s="363">
        <v>120</v>
      </c>
      <c r="AE266" s="363">
        <v>450</v>
      </c>
      <c r="AF266" s="363">
        <v>450</v>
      </c>
      <c r="AG266" s="370" t="s">
        <v>724</v>
      </c>
      <c r="AH266" s="370">
        <v>50</v>
      </c>
      <c r="AI266" s="370">
        <v>70</v>
      </c>
      <c r="AJ266" s="370">
        <v>2</v>
      </c>
      <c r="AK266" s="363"/>
      <c r="AL266" s="370"/>
      <c r="AM266" s="370"/>
      <c r="AN266" s="363"/>
      <c r="AO266" s="414"/>
      <c r="AP266" s="374"/>
      <c r="AQ266" s="374"/>
      <c r="AR266" s="374"/>
      <c r="AS266" s="374"/>
      <c r="AT266" s="374"/>
      <c r="AU266" s="374"/>
      <c r="AV266" s="374"/>
      <c r="AW266" s="374"/>
      <c r="AX266" s="374"/>
      <c r="AY266" s="374"/>
      <c r="AZ266" s="374"/>
      <c r="BA266" s="374"/>
      <c r="BB266" s="374"/>
      <c r="BC266" s="374"/>
      <c r="BD266" s="374"/>
      <c r="BE266" s="374"/>
      <c r="BF266" s="374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</row>
    <row r="267" spans="1:125" ht="12.75" customHeight="1">
      <c r="A267" s="242">
        <v>266</v>
      </c>
      <c r="B267" s="242" t="s">
        <v>732</v>
      </c>
      <c r="C267" s="121" t="s">
        <v>514</v>
      </c>
      <c r="D267" s="243" t="s">
        <v>1529</v>
      </c>
      <c r="E267" s="121" t="s">
        <v>6219</v>
      </c>
      <c r="F267" s="243" t="s">
        <v>4632</v>
      </c>
      <c r="G267" s="244" t="s">
        <v>2395</v>
      </c>
      <c r="H267" s="638" t="s">
        <v>1530</v>
      </c>
      <c r="I267" s="243" t="s">
        <v>1173</v>
      </c>
      <c r="J267" s="243" t="s">
        <v>1174</v>
      </c>
      <c r="K267" s="243" t="s">
        <v>134</v>
      </c>
      <c r="L267" s="245" t="s">
        <v>1260</v>
      </c>
      <c r="M267" s="247">
        <v>40752</v>
      </c>
      <c r="N267" s="248">
        <v>45818</v>
      </c>
      <c r="O267" s="249" t="s">
        <v>722</v>
      </c>
      <c r="P267" s="266">
        <f t="shared" si="63"/>
        <v>45818</v>
      </c>
      <c r="Q267" s="250">
        <v>21370</v>
      </c>
      <c r="R267" s="250">
        <v>2011</v>
      </c>
      <c r="S267" s="251">
        <v>45087</v>
      </c>
      <c r="T267" s="252" t="s">
        <v>24</v>
      </c>
      <c r="U267" s="253" t="s">
        <v>3544</v>
      </c>
      <c r="V267" s="625" t="s">
        <v>9664</v>
      </c>
      <c r="W267" s="625" t="s">
        <v>9665</v>
      </c>
      <c r="X267" s="252" t="s">
        <v>7170</v>
      </c>
      <c r="Y267" s="284">
        <f t="shared" ref="Y267:Y289" si="67">N267</f>
        <v>45818</v>
      </c>
      <c r="Z267" s="605" t="s">
        <v>1550</v>
      </c>
      <c r="AA267" s="656">
        <v>5.7</v>
      </c>
      <c r="AB267" s="273">
        <v>32</v>
      </c>
      <c r="AC267" s="252">
        <v>95</v>
      </c>
      <c r="AD267" s="252">
        <v>127</v>
      </c>
      <c r="AE267" s="252">
        <v>115</v>
      </c>
      <c r="AF267" s="252">
        <v>149.5</v>
      </c>
      <c r="AG267" s="605">
        <v>24</v>
      </c>
      <c r="AH267" s="605">
        <v>37</v>
      </c>
      <c r="AI267" s="605">
        <v>50</v>
      </c>
      <c r="AJ267" s="605">
        <v>1</v>
      </c>
      <c r="AK267" s="251">
        <v>40827</v>
      </c>
      <c r="AL267" s="605">
        <v>2011</v>
      </c>
      <c r="AM267" s="605" t="s">
        <v>722</v>
      </c>
      <c r="AN267" s="252"/>
      <c r="AO267" s="407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5"/>
      <c r="CP267" s="315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</row>
    <row r="268" spans="1:125" s="317" customFormat="1" ht="12.75" customHeight="1">
      <c r="A268" s="242">
        <v>267</v>
      </c>
      <c r="B268" s="242" t="s">
        <v>731</v>
      </c>
      <c r="C268" s="242" t="s">
        <v>6003</v>
      </c>
      <c r="D268" s="243"/>
      <c r="E268" s="243" t="s">
        <v>3513</v>
      </c>
      <c r="F268" s="243"/>
      <c r="G268" s="244" t="s">
        <v>6005</v>
      </c>
      <c r="H268" s="638"/>
      <c r="I268" s="243" t="s">
        <v>102</v>
      </c>
      <c r="J268" s="243"/>
      <c r="K268" s="243" t="s">
        <v>6004</v>
      </c>
      <c r="L268" s="245" t="s">
        <v>2081</v>
      </c>
      <c r="M268" s="247">
        <v>44029</v>
      </c>
      <c r="N268" s="123">
        <v>45477</v>
      </c>
      <c r="O268" s="249" t="s">
        <v>722</v>
      </c>
      <c r="P268" s="267">
        <f t="shared" si="63"/>
        <v>45477</v>
      </c>
      <c r="Q268" s="236">
        <v>20532</v>
      </c>
      <c r="R268" s="236">
        <v>2020</v>
      </c>
      <c r="S268" s="237">
        <v>44746</v>
      </c>
      <c r="T268" s="253" t="s">
        <v>3715</v>
      </c>
      <c r="U268" s="253" t="s">
        <v>722</v>
      </c>
      <c r="V268" s="421" t="s">
        <v>7285</v>
      </c>
      <c r="W268" s="421" t="s">
        <v>7285</v>
      </c>
      <c r="X268" s="253" t="s">
        <v>2082</v>
      </c>
      <c r="Y268" s="271">
        <f>N268</f>
        <v>45477</v>
      </c>
      <c r="Z268" s="322" t="s">
        <v>1550</v>
      </c>
      <c r="AA268" s="255">
        <v>5.5</v>
      </c>
      <c r="AB268" s="256"/>
      <c r="AC268" s="253">
        <v>110</v>
      </c>
      <c r="AD268" s="253"/>
      <c r="AE268" s="253">
        <v>135</v>
      </c>
      <c r="AF268" s="253"/>
      <c r="AG268" s="322">
        <v>24</v>
      </c>
      <c r="AH268" s="322">
        <v>39</v>
      </c>
      <c r="AI268" s="322">
        <v>54</v>
      </c>
      <c r="AJ268" s="322">
        <v>1</v>
      </c>
      <c r="AK268" s="253"/>
      <c r="AL268" s="322"/>
      <c r="AM268" s="322"/>
      <c r="AN268" s="253"/>
      <c r="AO268" s="408"/>
      <c r="AP268" s="283"/>
      <c r="AQ268" s="283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</row>
    <row r="269" spans="1:125" s="317" customFormat="1" ht="12.75" customHeight="1">
      <c r="A269" s="242">
        <v>268</v>
      </c>
      <c r="B269" s="242" t="s">
        <v>731</v>
      </c>
      <c r="C269" s="242" t="s">
        <v>6057</v>
      </c>
      <c r="D269" s="242"/>
      <c r="E269" s="242" t="s">
        <v>550</v>
      </c>
      <c r="F269" s="242"/>
      <c r="G269" s="264" t="s">
        <v>6972</v>
      </c>
      <c r="H269" s="639"/>
      <c r="I269" s="242" t="s">
        <v>317</v>
      </c>
      <c r="J269" s="242"/>
      <c r="K269" s="242" t="s">
        <v>6973</v>
      </c>
      <c r="L269" s="438" t="s">
        <v>6974</v>
      </c>
      <c r="M269" s="274">
        <v>44355</v>
      </c>
      <c r="N269" s="275">
        <v>45814</v>
      </c>
      <c r="O269" s="276" t="s">
        <v>722</v>
      </c>
      <c r="P269" s="267">
        <f>N269</f>
        <v>45814</v>
      </c>
      <c r="Q269" s="236">
        <v>21303</v>
      </c>
      <c r="R269" s="236">
        <v>2021</v>
      </c>
      <c r="S269" s="237">
        <v>45083</v>
      </c>
      <c r="T269" s="253" t="s">
        <v>1498</v>
      </c>
      <c r="U269" s="253" t="s">
        <v>722</v>
      </c>
      <c r="V269" s="421" t="s">
        <v>1817</v>
      </c>
      <c r="W269" s="421" t="s">
        <v>1817</v>
      </c>
      <c r="X269" s="253" t="s">
        <v>6975</v>
      </c>
      <c r="Y269" s="271">
        <f>N269</f>
        <v>45814</v>
      </c>
      <c r="Z269" s="322" t="s">
        <v>1550</v>
      </c>
      <c r="AA269" s="255">
        <v>5.7</v>
      </c>
      <c r="AB269" s="256"/>
      <c r="AC269" s="253">
        <v>110</v>
      </c>
      <c r="AD269" s="253"/>
      <c r="AE269" s="253">
        <v>130</v>
      </c>
      <c r="AF269" s="253"/>
      <c r="AG269" s="322" t="s">
        <v>724</v>
      </c>
      <c r="AH269" s="322" t="s">
        <v>724</v>
      </c>
      <c r="AI269" s="322" t="s">
        <v>724</v>
      </c>
      <c r="AJ269" s="322">
        <v>1</v>
      </c>
      <c r="AK269" s="253"/>
      <c r="AL269" s="322"/>
      <c r="AM269" s="322"/>
      <c r="AN269" s="253"/>
      <c r="AO269" s="408"/>
      <c r="AP269" s="283"/>
      <c r="AQ269" s="283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</row>
    <row r="270" spans="1:125" s="317" customFormat="1" ht="12.75" customHeight="1">
      <c r="A270" s="242">
        <v>269</v>
      </c>
      <c r="B270" s="242" t="s">
        <v>731</v>
      </c>
      <c r="C270" s="253" t="s">
        <v>6023</v>
      </c>
      <c r="D270" s="243"/>
      <c r="E270" s="121" t="s">
        <v>2448</v>
      </c>
      <c r="F270" s="243"/>
      <c r="G270" s="244" t="s">
        <v>6024</v>
      </c>
      <c r="H270" s="638"/>
      <c r="I270" s="243" t="s">
        <v>2128</v>
      </c>
      <c r="J270" s="243"/>
      <c r="K270" s="243" t="s">
        <v>3601</v>
      </c>
      <c r="L270" s="245" t="s">
        <v>3602</v>
      </c>
      <c r="M270" s="247">
        <v>44033</v>
      </c>
      <c r="N270" s="123">
        <v>45471</v>
      </c>
      <c r="O270" s="249" t="s">
        <v>722</v>
      </c>
      <c r="P270" s="267">
        <f t="shared" si="63"/>
        <v>45471</v>
      </c>
      <c r="Q270" s="236">
        <v>20539</v>
      </c>
      <c r="R270" s="236">
        <v>2020</v>
      </c>
      <c r="S270" s="237">
        <v>44740</v>
      </c>
      <c r="T270" s="253" t="s">
        <v>24</v>
      </c>
      <c r="U270" s="253" t="s">
        <v>722</v>
      </c>
      <c r="V270" s="421" t="s">
        <v>567</v>
      </c>
      <c r="W270" s="421" t="s">
        <v>8310</v>
      </c>
      <c r="X270" s="253" t="s">
        <v>939</v>
      </c>
      <c r="Y270" s="271">
        <f>N270</f>
        <v>45471</v>
      </c>
      <c r="Z270" s="322" t="s">
        <v>1550</v>
      </c>
      <c r="AA270" s="255">
        <v>5.56</v>
      </c>
      <c r="AB270" s="256"/>
      <c r="AC270" s="253">
        <v>90</v>
      </c>
      <c r="AD270" s="253"/>
      <c r="AE270" s="253">
        <v>105</v>
      </c>
      <c r="AF270" s="253"/>
      <c r="AG270" s="322" t="s">
        <v>724</v>
      </c>
      <c r="AH270" s="322">
        <v>38</v>
      </c>
      <c r="AI270" s="322">
        <v>51</v>
      </c>
      <c r="AJ270" s="322">
        <v>1</v>
      </c>
      <c r="AK270" s="253"/>
      <c r="AL270" s="322"/>
      <c r="AM270" s="322"/>
      <c r="AN270" s="253"/>
      <c r="AO270" s="408"/>
      <c r="AP270" s="283"/>
      <c r="AQ270" s="283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</row>
    <row r="271" spans="1:125" s="538" customFormat="1" ht="12.75" customHeight="1">
      <c r="A271" s="529">
        <v>270</v>
      </c>
      <c r="B271" s="532" t="s">
        <v>10328</v>
      </c>
      <c r="C271" s="532"/>
      <c r="D271" s="532"/>
      <c r="E271" s="532" t="s">
        <v>3514</v>
      </c>
      <c r="F271" s="532"/>
      <c r="G271" s="540"/>
      <c r="H271" s="646"/>
      <c r="I271" s="532"/>
      <c r="J271" s="532"/>
      <c r="K271" s="532"/>
      <c r="L271" s="541"/>
      <c r="M271" s="542"/>
      <c r="N271" s="543"/>
      <c r="O271" s="844"/>
      <c r="P271" s="539"/>
      <c r="Q271" s="530"/>
      <c r="R271" s="530"/>
      <c r="S271" s="531"/>
      <c r="T271" s="532"/>
      <c r="U271" s="532"/>
      <c r="V271" s="627"/>
      <c r="W271" s="627"/>
      <c r="X271" s="532"/>
      <c r="Y271" s="534"/>
      <c r="Z271" s="586"/>
      <c r="AA271" s="665"/>
      <c r="AB271" s="535"/>
      <c r="AC271" s="532"/>
      <c r="AD271" s="532"/>
      <c r="AE271" s="532"/>
      <c r="AF271" s="532"/>
      <c r="AG271" s="586"/>
      <c r="AH271" s="586"/>
      <c r="AI271" s="586"/>
      <c r="AJ271" s="586"/>
      <c r="AK271" s="531"/>
      <c r="AL271" s="586"/>
      <c r="AM271" s="586"/>
      <c r="AN271" s="532"/>
      <c r="AO271" s="536"/>
      <c r="AP271" s="537"/>
      <c r="AQ271" s="537"/>
      <c r="AR271" s="537"/>
      <c r="AS271" s="537"/>
      <c r="AT271" s="537"/>
      <c r="AU271" s="537"/>
      <c r="AV271" s="537"/>
      <c r="AW271" s="537"/>
      <c r="AX271" s="537"/>
      <c r="AY271" s="537"/>
      <c r="AZ271" s="537"/>
      <c r="BA271" s="537"/>
      <c r="BB271" s="537"/>
      <c r="BC271" s="537"/>
      <c r="BD271" s="537"/>
      <c r="BE271" s="537"/>
      <c r="BF271" s="537"/>
      <c r="BG271" s="537"/>
      <c r="BH271" s="537"/>
      <c r="BI271" s="537"/>
      <c r="BJ271" s="537"/>
      <c r="BK271" s="537"/>
      <c r="BL271" s="537"/>
      <c r="BM271" s="537"/>
      <c r="BN271" s="537"/>
      <c r="BO271" s="537"/>
      <c r="BP271" s="537"/>
      <c r="BQ271" s="537"/>
      <c r="BR271" s="537"/>
      <c r="BS271" s="537"/>
      <c r="BT271" s="537"/>
      <c r="BU271" s="537"/>
      <c r="BV271" s="537"/>
      <c r="BW271" s="537"/>
      <c r="BX271" s="537"/>
      <c r="BY271" s="537"/>
      <c r="BZ271" s="537"/>
      <c r="CA271" s="537"/>
      <c r="CB271" s="537"/>
      <c r="CC271" s="537"/>
      <c r="CD271" s="537"/>
      <c r="CE271" s="537"/>
      <c r="CF271" s="537"/>
      <c r="CG271" s="537"/>
      <c r="CH271" s="537"/>
      <c r="CI271" s="537"/>
      <c r="CJ271" s="537"/>
      <c r="CK271" s="537"/>
      <c r="CL271" s="537"/>
      <c r="CM271" s="537"/>
      <c r="CN271" s="537"/>
    </row>
    <row r="272" spans="1:125" s="378" customFormat="1" ht="12.75" customHeight="1">
      <c r="A272" s="362">
        <v>271</v>
      </c>
      <c r="B272" s="362" t="s">
        <v>731</v>
      </c>
      <c r="C272" s="362" t="s">
        <v>4356</v>
      </c>
      <c r="D272" s="364"/>
      <c r="E272" s="405" t="s">
        <v>1894</v>
      </c>
      <c r="F272" s="364"/>
      <c r="G272" s="404" t="s">
        <v>8944</v>
      </c>
      <c r="H272" s="641"/>
      <c r="I272" s="364" t="s">
        <v>317</v>
      </c>
      <c r="J272" s="364"/>
      <c r="K272" s="364" t="s">
        <v>5454</v>
      </c>
      <c r="L272" s="382" t="s">
        <v>5455</v>
      </c>
      <c r="M272" s="383">
        <v>44901</v>
      </c>
      <c r="N272" s="384">
        <v>45609</v>
      </c>
      <c r="O272" s="385" t="s">
        <v>722</v>
      </c>
      <c r="P272" s="779">
        <f>N272</f>
        <v>45609</v>
      </c>
      <c r="Q272" s="387">
        <v>22719</v>
      </c>
      <c r="R272" s="387">
        <v>2018</v>
      </c>
      <c r="S272" s="373">
        <v>44878</v>
      </c>
      <c r="T272" s="363" t="s">
        <v>4069</v>
      </c>
      <c r="U272" s="363" t="s">
        <v>1279</v>
      </c>
      <c r="V272" s="626" t="s">
        <v>363</v>
      </c>
      <c r="W272" s="626" t="s">
        <v>2257</v>
      </c>
      <c r="X272" s="363" t="s">
        <v>5456</v>
      </c>
      <c r="Y272" s="375">
        <f>N272</f>
        <v>45609</v>
      </c>
      <c r="Z272" s="370" t="s">
        <v>1550</v>
      </c>
      <c r="AA272" s="657">
        <v>5.7</v>
      </c>
      <c r="AB272" s="376"/>
      <c r="AC272" s="363">
        <v>95</v>
      </c>
      <c r="AD272" s="363"/>
      <c r="AE272" s="363">
        <v>115</v>
      </c>
      <c r="AF272" s="363"/>
      <c r="AG272" s="370" t="s">
        <v>724</v>
      </c>
      <c r="AH272" s="370" t="s">
        <v>724</v>
      </c>
      <c r="AI272" s="370" t="s">
        <v>724</v>
      </c>
      <c r="AJ272" s="370">
        <v>1</v>
      </c>
      <c r="AK272" s="363"/>
      <c r="AL272" s="370"/>
      <c r="AM272" s="370"/>
      <c r="AN272" s="363"/>
      <c r="AO272" s="414"/>
      <c r="AP272" s="374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</row>
    <row r="273" spans="1:125" s="283" customFormat="1" ht="12.75" customHeight="1">
      <c r="A273" s="242">
        <v>272</v>
      </c>
      <c r="B273" s="283" t="s">
        <v>731</v>
      </c>
      <c r="C273" s="283" t="s">
        <v>1411</v>
      </c>
      <c r="E273" s="283" t="s">
        <v>1853</v>
      </c>
      <c r="G273" s="324">
        <v>201421</v>
      </c>
      <c r="H273" s="642"/>
      <c r="I273" s="283" t="s">
        <v>452</v>
      </c>
      <c r="K273" s="283" t="s">
        <v>248</v>
      </c>
      <c r="L273" s="245" t="s">
        <v>2484</v>
      </c>
      <c r="M273" s="325">
        <v>41950</v>
      </c>
      <c r="N273" s="325">
        <v>44609</v>
      </c>
      <c r="O273" s="249" t="s">
        <v>722</v>
      </c>
      <c r="P273" s="267">
        <f t="shared" si="63"/>
        <v>44609</v>
      </c>
      <c r="Q273" s="236">
        <v>20507</v>
      </c>
      <c r="R273" s="236">
        <v>2011</v>
      </c>
      <c r="S273" s="251">
        <v>43878</v>
      </c>
      <c r="T273" s="253" t="s">
        <v>24</v>
      </c>
      <c r="U273" s="253" t="s">
        <v>721</v>
      </c>
      <c r="V273" s="421" t="s">
        <v>1352</v>
      </c>
      <c r="W273" s="421" t="s">
        <v>4280</v>
      </c>
      <c r="X273" s="253" t="s">
        <v>1093</v>
      </c>
      <c r="Y273" s="271">
        <f t="shared" si="67"/>
        <v>44609</v>
      </c>
      <c r="Z273" s="322" t="s">
        <v>1550</v>
      </c>
      <c r="AA273" s="255">
        <v>6.1</v>
      </c>
      <c r="AB273" s="256"/>
      <c r="AC273" s="253">
        <v>90</v>
      </c>
      <c r="AD273" s="253"/>
      <c r="AE273" s="253">
        <v>110</v>
      </c>
      <c r="AF273" s="253"/>
      <c r="AG273" s="322">
        <v>23</v>
      </c>
      <c r="AH273" s="322">
        <v>38</v>
      </c>
      <c r="AI273" s="322">
        <v>48</v>
      </c>
      <c r="AJ273" s="322">
        <v>1</v>
      </c>
      <c r="AK273" s="253"/>
      <c r="AL273" s="322"/>
      <c r="AM273" s="322"/>
      <c r="AN273" s="253"/>
      <c r="AO273" s="408"/>
      <c r="CO273" s="327"/>
    </row>
    <row r="274" spans="1:125" s="316" customFormat="1" ht="12.75" customHeight="1">
      <c r="A274" s="242">
        <v>273</v>
      </c>
      <c r="B274" s="253" t="s">
        <v>731</v>
      </c>
      <c r="C274" s="253" t="s">
        <v>1758</v>
      </c>
      <c r="D274" s="253"/>
      <c r="E274" s="253" t="s">
        <v>1800</v>
      </c>
      <c r="F274" s="253"/>
      <c r="G274" s="264" t="s">
        <v>1801</v>
      </c>
      <c r="H274" s="639"/>
      <c r="I274" s="253" t="s">
        <v>317</v>
      </c>
      <c r="J274" s="253"/>
      <c r="K274" s="253" t="s">
        <v>2080</v>
      </c>
      <c r="L274" s="438" t="s">
        <v>116</v>
      </c>
      <c r="M274" s="274">
        <v>41920</v>
      </c>
      <c r="N274" s="288">
        <v>45974</v>
      </c>
      <c r="O274" s="322" t="s">
        <v>722</v>
      </c>
      <c r="P274" s="328">
        <f t="shared" si="63"/>
        <v>45974</v>
      </c>
      <c r="Q274" s="329">
        <v>20525</v>
      </c>
      <c r="R274" s="329">
        <v>2014</v>
      </c>
      <c r="S274" s="251">
        <v>45243</v>
      </c>
      <c r="T274" s="316" t="s">
        <v>1498</v>
      </c>
      <c r="U274" s="283" t="s">
        <v>722</v>
      </c>
      <c r="V274" s="625" t="s">
        <v>1487</v>
      </c>
      <c r="W274" s="625" t="s">
        <v>10303</v>
      </c>
      <c r="X274" s="252" t="s">
        <v>117</v>
      </c>
      <c r="Y274" s="284">
        <f t="shared" si="67"/>
        <v>45974</v>
      </c>
      <c r="Z274" s="605" t="s">
        <v>1028</v>
      </c>
      <c r="AA274" s="656">
        <v>6</v>
      </c>
      <c r="AB274" s="273"/>
      <c r="AC274" s="252">
        <v>110</v>
      </c>
      <c r="AD274" s="252"/>
      <c r="AE274" s="252">
        <v>130</v>
      </c>
      <c r="AF274" s="252"/>
      <c r="AG274" s="605">
        <v>24</v>
      </c>
      <c r="AH274" s="605">
        <v>39</v>
      </c>
      <c r="AI274" s="613">
        <v>54</v>
      </c>
      <c r="AJ274" s="613">
        <v>1</v>
      </c>
      <c r="AK274" s="252"/>
      <c r="AL274" s="605"/>
      <c r="AM274" s="605"/>
      <c r="AN274" s="252"/>
      <c r="AO274" s="407"/>
      <c r="CO274" s="320"/>
    </row>
    <row r="275" spans="1:125" s="317" customFormat="1" ht="12.75" customHeight="1">
      <c r="A275" s="242">
        <v>274</v>
      </c>
      <c r="B275" s="283" t="s">
        <v>731</v>
      </c>
      <c r="C275" s="283" t="s">
        <v>4458</v>
      </c>
      <c r="D275" s="283"/>
      <c r="E275" s="283" t="s">
        <v>1852</v>
      </c>
      <c r="F275" s="283"/>
      <c r="G275" s="324" t="s">
        <v>6028</v>
      </c>
      <c r="H275" s="642"/>
      <c r="I275" s="283" t="s">
        <v>1911</v>
      </c>
      <c r="J275" s="283"/>
      <c r="K275" s="283" t="s">
        <v>4786</v>
      </c>
      <c r="L275" s="438" t="s">
        <v>2450</v>
      </c>
      <c r="M275" s="325">
        <v>44033</v>
      </c>
      <c r="N275" s="325">
        <v>45515</v>
      </c>
      <c r="O275" s="249" t="s">
        <v>722</v>
      </c>
      <c r="P275" s="267">
        <f>N275</f>
        <v>45515</v>
      </c>
      <c r="Q275" s="236">
        <v>20543</v>
      </c>
      <c r="R275" s="236">
        <v>2020</v>
      </c>
      <c r="S275" s="237">
        <v>44784</v>
      </c>
      <c r="T275" s="253" t="s">
        <v>6620</v>
      </c>
      <c r="U275" s="253" t="s">
        <v>722</v>
      </c>
      <c r="V275" s="421" t="s">
        <v>1012</v>
      </c>
      <c r="W275" s="421" t="s">
        <v>241</v>
      </c>
      <c r="X275" s="253" t="s">
        <v>1600</v>
      </c>
      <c r="Y275" s="271">
        <f>N275</f>
        <v>45515</v>
      </c>
      <c r="Z275" s="322" t="s">
        <v>1028</v>
      </c>
      <c r="AA275" s="255">
        <v>5.7</v>
      </c>
      <c r="AB275" s="256"/>
      <c r="AC275" s="253">
        <v>95</v>
      </c>
      <c r="AD275" s="253"/>
      <c r="AE275" s="253">
        <v>118</v>
      </c>
      <c r="AF275" s="253"/>
      <c r="AG275" s="322">
        <v>25</v>
      </c>
      <c r="AH275" s="322">
        <v>40</v>
      </c>
      <c r="AI275" s="322">
        <v>60</v>
      </c>
      <c r="AJ275" s="322">
        <v>1</v>
      </c>
      <c r="AK275" s="253"/>
      <c r="AL275" s="322"/>
      <c r="AM275" s="322"/>
      <c r="AN275" s="253"/>
      <c r="AO275" s="408"/>
      <c r="AP275" s="283"/>
      <c r="AQ275" s="283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</row>
    <row r="276" spans="1:125" s="317" customFormat="1" ht="12.75" customHeight="1">
      <c r="A276" s="242">
        <v>275</v>
      </c>
      <c r="B276" s="242" t="s">
        <v>731</v>
      </c>
      <c r="C276" s="243" t="s">
        <v>2509</v>
      </c>
      <c r="D276" s="243"/>
      <c r="E276" s="121" t="s">
        <v>5452</v>
      </c>
      <c r="F276" s="243"/>
      <c r="G276" s="244" t="s">
        <v>5453</v>
      </c>
      <c r="H276" s="638"/>
      <c r="I276" s="243" t="s">
        <v>1106</v>
      </c>
      <c r="J276" s="243"/>
      <c r="K276" s="243" t="s">
        <v>10422</v>
      </c>
      <c r="L276" s="245" t="s">
        <v>10420</v>
      </c>
      <c r="M276" s="274">
        <v>43873</v>
      </c>
      <c r="N276" s="123">
        <v>46025</v>
      </c>
      <c r="O276" s="249" t="s">
        <v>722</v>
      </c>
      <c r="P276" s="267">
        <f>N276</f>
        <v>46025</v>
      </c>
      <c r="Q276" s="236">
        <v>20099</v>
      </c>
      <c r="R276" s="236">
        <v>2019</v>
      </c>
      <c r="S276" s="237">
        <v>45294</v>
      </c>
      <c r="T276" s="253" t="s">
        <v>4069</v>
      </c>
      <c r="U276" s="253" t="s">
        <v>10027</v>
      </c>
      <c r="V276" s="421" t="s">
        <v>1102</v>
      </c>
      <c r="W276" s="421" t="s">
        <v>577</v>
      </c>
      <c r="X276" s="253" t="s">
        <v>10421</v>
      </c>
      <c r="Y276" s="271">
        <f>N276</f>
        <v>46025</v>
      </c>
      <c r="Z276" s="322" t="s">
        <v>364</v>
      </c>
      <c r="AA276" s="255">
        <v>5.25</v>
      </c>
      <c r="AB276" s="256"/>
      <c r="AC276" s="253">
        <v>85</v>
      </c>
      <c r="AD276" s="253"/>
      <c r="AE276" s="253">
        <v>125</v>
      </c>
      <c r="AF276" s="253"/>
      <c r="AG276" s="322" t="s">
        <v>724</v>
      </c>
      <c r="AH276" s="322">
        <v>38</v>
      </c>
      <c r="AI276" s="322">
        <v>48</v>
      </c>
      <c r="AJ276" s="322">
        <v>1</v>
      </c>
      <c r="AK276" s="253"/>
      <c r="AL276" s="322"/>
      <c r="AM276" s="322"/>
      <c r="AN276" s="253"/>
      <c r="AO276" s="408"/>
      <c r="AP276" s="283"/>
      <c r="AQ276" s="283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</row>
    <row r="277" spans="1:125" s="374" customFormat="1" ht="12.75" customHeight="1">
      <c r="A277" s="362">
        <v>276</v>
      </c>
      <c r="B277" s="363" t="s">
        <v>731</v>
      </c>
      <c r="C277" s="363" t="s">
        <v>7210</v>
      </c>
      <c r="D277" s="363"/>
      <c r="E277" s="363" t="s">
        <v>1715</v>
      </c>
      <c r="F277" s="363"/>
      <c r="G277" s="365" t="s">
        <v>7211</v>
      </c>
      <c r="H277" s="640"/>
      <c r="I277" s="363" t="s">
        <v>317</v>
      </c>
      <c r="J277" s="363"/>
      <c r="K277" s="363" t="s">
        <v>2406</v>
      </c>
      <c r="L277" s="366" t="s">
        <v>546</v>
      </c>
      <c r="M277" s="368">
        <v>44411</v>
      </c>
      <c r="N277" s="369">
        <v>45878</v>
      </c>
      <c r="O277" s="385" t="s">
        <v>722</v>
      </c>
      <c r="P277" s="386">
        <f>N277</f>
        <v>45878</v>
      </c>
      <c r="Q277" s="387">
        <v>21442</v>
      </c>
      <c r="R277" s="387">
        <v>2020</v>
      </c>
      <c r="S277" s="373">
        <v>45147</v>
      </c>
      <c r="T277" s="363" t="s">
        <v>24</v>
      </c>
      <c r="U277" s="363" t="s">
        <v>722</v>
      </c>
      <c r="V277" s="626" t="s">
        <v>1706</v>
      </c>
      <c r="W277" s="626" t="s">
        <v>1968</v>
      </c>
      <c r="X277" s="363" t="s">
        <v>4199</v>
      </c>
      <c r="Y277" s="375">
        <f>N277</f>
        <v>45878</v>
      </c>
      <c r="Z277" s="370" t="s">
        <v>1028</v>
      </c>
      <c r="AA277" s="657">
        <v>5.8</v>
      </c>
      <c r="AB277" s="376"/>
      <c r="AC277" s="363">
        <v>110</v>
      </c>
      <c r="AD277" s="363"/>
      <c r="AE277" s="363">
        <v>130</v>
      </c>
      <c r="AF277" s="363"/>
      <c r="AG277" s="370">
        <v>24</v>
      </c>
      <c r="AH277" s="370">
        <v>38</v>
      </c>
      <c r="AI277" s="370">
        <v>57</v>
      </c>
      <c r="AJ277" s="370">
        <v>1</v>
      </c>
      <c r="AK277" s="363"/>
      <c r="AL277" s="370"/>
      <c r="AM277" s="370"/>
      <c r="AN277" s="363"/>
      <c r="AO277" s="414"/>
      <c r="CO277" s="678"/>
    </row>
    <row r="278" spans="1:125" s="317" customFormat="1" ht="12.75" customHeight="1">
      <c r="A278" s="242">
        <v>277</v>
      </c>
      <c r="B278" s="242" t="s">
        <v>731</v>
      </c>
      <c r="C278" s="243" t="s">
        <v>7075</v>
      </c>
      <c r="D278" s="243"/>
      <c r="E278" s="121" t="s">
        <v>2451</v>
      </c>
      <c r="F278" s="243"/>
      <c r="G278" s="244" t="s">
        <v>8889</v>
      </c>
      <c r="H278" s="638"/>
      <c r="I278" s="243" t="s">
        <v>102</v>
      </c>
      <c r="J278" s="243"/>
      <c r="K278" s="283" t="s">
        <v>3069</v>
      </c>
      <c r="L278" s="245" t="s">
        <v>3070</v>
      </c>
      <c r="M278" s="325">
        <v>44876</v>
      </c>
      <c r="N278" s="325">
        <v>45604</v>
      </c>
      <c r="O278" s="249" t="s">
        <v>722</v>
      </c>
      <c r="P278" s="267">
        <v>45604</v>
      </c>
      <c r="Q278" s="236">
        <v>22693</v>
      </c>
      <c r="R278" s="236">
        <v>2022</v>
      </c>
      <c r="S278" s="237">
        <v>44873</v>
      </c>
      <c r="T278" s="253" t="s">
        <v>175</v>
      </c>
      <c r="U278" s="253" t="s">
        <v>1279</v>
      </c>
      <c r="V278" s="421" t="s">
        <v>363</v>
      </c>
      <c r="W278" s="421" t="s">
        <v>363</v>
      </c>
      <c r="X278" s="253" t="s">
        <v>4790</v>
      </c>
      <c r="Y278" s="271">
        <f>N278</f>
        <v>45604</v>
      </c>
      <c r="Z278" s="322" t="s">
        <v>1550</v>
      </c>
      <c r="AA278" s="255">
        <v>7.4</v>
      </c>
      <c r="AB278" s="256"/>
      <c r="AC278" s="253">
        <v>110</v>
      </c>
      <c r="AD278" s="253"/>
      <c r="AE278" s="253">
        <v>190</v>
      </c>
      <c r="AF278" s="253"/>
      <c r="AG278" s="322" t="s">
        <v>724</v>
      </c>
      <c r="AH278" s="322" t="s">
        <v>724</v>
      </c>
      <c r="AI278" s="322" t="s">
        <v>724</v>
      </c>
      <c r="AJ278" s="322">
        <v>2</v>
      </c>
      <c r="AK278" s="253"/>
      <c r="AL278" s="322"/>
      <c r="AM278" s="322"/>
      <c r="AN278" s="253"/>
      <c r="AO278" s="408"/>
      <c r="AP278" s="283"/>
      <c r="AQ278" s="283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</row>
    <row r="279" spans="1:125" s="378" customFormat="1" ht="12.75" customHeight="1">
      <c r="A279" s="362">
        <v>278</v>
      </c>
      <c r="B279" s="362" t="s">
        <v>731</v>
      </c>
      <c r="C279" s="364" t="s">
        <v>9789</v>
      </c>
      <c r="D279" s="364"/>
      <c r="E279" s="405" t="s">
        <v>6220</v>
      </c>
      <c r="F279" s="364"/>
      <c r="G279" s="404" t="s">
        <v>9790</v>
      </c>
      <c r="H279" s="641"/>
      <c r="I279" s="364" t="s">
        <v>1096</v>
      </c>
      <c r="J279" s="364"/>
      <c r="K279" s="364" t="s">
        <v>946</v>
      </c>
      <c r="L279" s="382" t="s">
        <v>947</v>
      </c>
      <c r="M279" s="383">
        <v>45120</v>
      </c>
      <c r="N279" s="384">
        <v>45841</v>
      </c>
      <c r="O279" s="385" t="s">
        <v>722</v>
      </c>
      <c r="P279" s="386">
        <f>N279</f>
        <v>45841</v>
      </c>
      <c r="Q279" s="387">
        <v>23401</v>
      </c>
      <c r="R279" s="387">
        <v>2023</v>
      </c>
      <c r="S279" s="373">
        <v>45110</v>
      </c>
      <c r="T279" s="363" t="s">
        <v>3715</v>
      </c>
      <c r="U279" s="363" t="s">
        <v>1279</v>
      </c>
      <c r="V279" s="626" t="s">
        <v>363</v>
      </c>
      <c r="W279" s="626" t="s">
        <v>363</v>
      </c>
      <c r="X279" s="363" t="s">
        <v>6993</v>
      </c>
      <c r="Y279" s="375">
        <v>45841</v>
      </c>
      <c r="Z279" s="370" t="s">
        <v>9791</v>
      </c>
      <c r="AA279" s="657">
        <v>4.7699999999999996</v>
      </c>
      <c r="AB279" s="376"/>
      <c r="AC279" s="363">
        <v>100</v>
      </c>
      <c r="AD279" s="363">
        <v>100</v>
      </c>
      <c r="AE279" s="363">
        <v>120</v>
      </c>
      <c r="AF279" s="363">
        <v>140</v>
      </c>
      <c r="AG279" s="370">
        <v>27</v>
      </c>
      <c r="AH279" s="370" t="s">
        <v>7522</v>
      </c>
      <c r="AI279" s="370">
        <v>68</v>
      </c>
      <c r="AJ279" s="370">
        <v>1</v>
      </c>
      <c r="AK279" s="363"/>
      <c r="AL279" s="370"/>
      <c r="AM279" s="370"/>
      <c r="AN279" s="363"/>
      <c r="AO279" s="414"/>
      <c r="AP279" s="374"/>
      <c r="AQ279" s="374"/>
      <c r="AR279" s="374"/>
      <c r="AS279" s="374"/>
      <c r="AT279" s="374"/>
      <c r="AU279" s="374"/>
      <c r="AV279" s="374"/>
      <c r="AW279" s="374"/>
      <c r="AX279" s="374"/>
      <c r="AY279" s="374"/>
      <c r="AZ279" s="374"/>
      <c r="BA279" s="374"/>
      <c r="BB279" s="374"/>
      <c r="BC279" s="374"/>
      <c r="BD279" s="374"/>
      <c r="BE279" s="374"/>
      <c r="BF279" s="374"/>
      <c r="BG279" s="374"/>
      <c r="BH279" s="374"/>
      <c r="BI279" s="374"/>
      <c r="BJ279" s="374"/>
      <c r="BK279" s="374"/>
      <c r="BL279" s="374"/>
      <c r="BM279" s="374"/>
      <c r="BN279" s="374"/>
      <c r="BO279" s="374"/>
      <c r="BP279" s="374"/>
      <c r="BQ279" s="374"/>
      <c r="BR279" s="374"/>
      <c r="BS279" s="374"/>
      <c r="BT279" s="374"/>
      <c r="BU279" s="374"/>
      <c r="BV279" s="374"/>
      <c r="BW279" s="374"/>
      <c r="BX279" s="374"/>
      <c r="BY279" s="374"/>
      <c r="BZ279" s="374"/>
      <c r="CA279" s="374"/>
      <c r="CB279" s="374"/>
      <c r="CC279" s="374"/>
      <c r="CD279" s="374"/>
      <c r="CE279" s="374"/>
      <c r="CF279" s="374"/>
      <c r="CG279" s="374"/>
      <c r="CH279" s="374"/>
      <c r="CI279" s="374"/>
      <c r="CJ279" s="374"/>
      <c r="CK279" s="374"/>
      <c r="CL279" s="374"/>
      <c r="CM279" s="374"/>
      <c r="CN279" s="374"/>
    </row>
    <row r="280" spans="1:125" s="317" customFormat="1" ht="12.75" customHeight="1">
      <c r="A280" s="242">
        <v>279</v>
      </c>
      <c r="B280" s="242" t="s">
        <v>731</v>
      </c>
      <c r="C280" s="242" t="s">
        <v>4427</v>
      </c>
      <c r="D280" s="243"/>
      <c r="E280" s="121" t="s">
        <v>4428</v>
      </c>
      <c r="F280" s="243"/>
      <c r="G280" s="244" t="s">
        <v>4429</v>
      </c>
      <c r="H280" s="638"/>
      <c r="I280" s="243" t="s">
        <v>452</v>
      </c>
      <c r="J280" s="243"/>
      <c r="K280" s="243" t="s">
        <v>4430</v>
      </c>
      <c r="L280" s="245" t="s">
        <v>3789</v>
      </c>
      <c r="M280" s="247">
        <v>43292</v>
      </c>
      <c r="N280" s="248">
        <v>45698</v>
      </c>
      <c r="O280" s="249" t="s">
        <v>722</v>
      </c>
      <c r="P280" s="266">
        <f>N280</f>
        <v>45698</v>
      </c>
      <c r="Q280" s="250">
        <v>18517</v>
      </c>
      <c r="R280" s="250">
        <v>2013</v>
      </c>
      <c r="S280" s="251">
        <v>44967</v>
      </c>
      <c r="T280" s="253" t="s">
        <v>3715</v>
      </c>
      <c r="U280" s="253" t="s">
        <v>722</v>
      </c>
      <c r="V280" s="421" t="s">
        <v>931</v>
      </c>
      <c r="W280" s="625" t="s">
        <v>9064</v>
      </c>
      <c r="X280" s="252" t="s">
        <v>7897</v>
      </c>
      <c r="Y280" s="284">
        <f t="shared" si="67"/>
        <v>45698</v>
      </c>
      <c r="Z280" s="605" t="s">
        <v>1550</v>
      </c>
      <c r="AA280" s="656">
        <v>6.2</v>
      </c>
      <c r="AB280" s="273"/>
      <c r="AC280" s="252">
        <v>100</v>
      </c>
      <c r="AD280" s="252"/>
      <c r="AE280" s="252">
        <v>130</v>
      </c>
      <c r="AF280" s="252"/>
      <c r="AG280" s="605">
        <v>24</v>
      </c>
      <c r="AH280" s="605">
        <v>39</v>
      </c>
      <c r="AI280" s="605">
        <v>54</v>
      </c>
      <c r="AJ280" s="605">
        <v>1</v>
      </c>
      <c r="AK280" s="237"/>
      <c r="AL280" s="322"/>
      <c r="AM280" s="322"/>
      <c r="AN280" s="253"/>
      <c r="AO280" s="408"/>
      <c r="AP280" s="283"/>
      <c r="AQ280" s="283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</row>
    <row r="281" spans="1:125" s="317" customFormat="1" ht="12.75" customHeight="1">
      <c r="A281" s="242">
        <v>280</v>
      </c>
      <c r="B281" s="242" t="s">
        <v>731</v>
      </c>
      <c r="C281" s="253" t="s">
        <v>1802</v>
      </c>
      <c r="D281" s="243"/>
      <c r="E281" s="243" t="s">
        <v>1803</v>
      </c>
      <c r="F281" s="243"/>
      <c r="G281" s="244" t="s">
        <v>1804</v>
      </c>
      <c r="H281" s="638"/>
      <c r="I281" s="243" t="s">
        <v>2453</v>
      </c>
      <c r="J281" s="243"/>
      <c r="K281" s="283" t="s">
        <v>5523</v>
      </c>
      <c r="L281" s="245" t="s">
        <v>5524</v>
      </c>
      <c r="M281" s="247">
        <v>41895</v>
      </c>
      <c r="N281" s="248">
        <v>45250</v>
      </c>
      <c r="O281" s="249" t="s">
        <v>722</v>
      </c>
      <c r="P281" s="266">
        <f t="shared" ref="P281:P289" si="68">N281</f>
        <v>45250</v>
      </c>
      <c r="Q281" s="250">
        <v>22047</v>
      </c>
      <c r="R281" s="250">
        <v>2007</v>
      </c>
      <c r="S281" s="251">
        <v>44520</v>
      </c>
      <c r="T281" s="252" t="s">
        <v>1498</v>
      </c>
      <c r="U281" s="253" t="s">
        <v>722</v>
      </c>
      <c r="V281" s="625" t="s">
        <v>1487</v>
      </c>
      <c r="W281" s="625" t="s">
        <v>3093</v>
      </c>
      <c r="X281" s="252" t="s">
        <v>5525</v>
      </c>
      <c r="Y281" s="284">
        <f>N281</f>
        <v>45250</v>
      </c>
      <c r="Z281" s="605" t="s">
        <v>220</v>
      </c>
      <c r="AA281" s="656">
        <v>10</v>
      </c>
      <c r="AB281" s="273"/>
      <c r="AC281" s="252">
        <v>140</v>
      </c>
      <c r="AD281" s="252">
        <v>140</v>
      </c>
      <c r="AE281" s="252">
        <v>225</v>
      </c>
      <c r="AF281" s="252">
        <v>225</v>
      </c>
      <c r="AG281" s="605">
        <v>25</v>
      </c>
      <c r="AH281" s="605">
        <v>42</v>
      </c>
      <c r="AI281" s="605">
        <v>50</v>
      </c>
      <c r="AJ281" s="605">
        <v>2</v>
      </c>
      <c r="AK281" s="253"/>
      <c r="AL281" s="322"/>
      <c r="AM281" s="322"/>
      <c r="AN281" s="253"/>
      <c r="AO281" s="408"/>
      <c r="AP281" s="283"/>
      <c r="AQ281" s="283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</row>
    <row r="282" spans="1:125" s="317" customFormat="1" ht="12.75" customHeight="1">
      <c r="A282" s="242">
        <v>281</v>
      </c>
      <c r="B282" s="242" t="s">
        <v>732</v>
      </c>
      <c r="C282" s="242" t="s">
        <v>6029</v>
      </c>
      <c r="D282" s="243" t="s">
        <v>616</v>
      </c>
      <c r="E282" s="121" t="s">
        <v>3459</v>
      </c>
      <c r="F282" s="243" t="s">
        <v>6030</v>
      </c>
      <c r="G282" s="244" t="s">
        <v>6031</v>
      </c>
      <c r="H282" s="638" t="s">
        <v>6032</v>
      </c>
      <c r="I282" s="243" t="s">
        <v>2145</v>
      </c>
      <c r="J282" s="242" t="s">
        <v>1368</v>
      </c>
      <c r="K282" s="243" t="s">
        <v>5345</v>
      </c>
      <c r="L282" s="245" t="s">
        <v>5349</v>
      </c>
      <c r="M282" s="247">
        <v>44033</v>
      </c>
      <c r="N282" s="123">
        <v>45471</v>
      </c>
      <c r="O282" s="249" t="s">
        <v>722</v>
      </c>
      <c r="P282" s="267">
        <f>N282</f>
        <v>45471</v>
      </c>
      <c r="Q282" s="236">
        <v>20545</v>
      </c>
      <c r="R282" s="236">
        <v>2004</v>
      </c>
      <c r="S282" s="237">
        <v>44740</v>
      </c>
      <c r="T282" s="253" t="s">
        <v>24</v>
      </c>
      <c r="U282" s="253" t="s">
        <v>3544</v>
      </c>
      <c r="V282" s="421" t="s">
        <v>7182</v>
      </c>
      <c r="W282" s="421" t="s">
        <v>8311</v>
      </c>
      <c r="X282" s="253" t="s">
        <v>5347</v>
      </c>
      <c r="Y282" s="271">
        <f>N282</f>
        <v>45471</v>
      </c>
      <c r="Z282" s="322" t="s">
        <v>364</v>
      </c>
      <c r="AA282" s="255">
        <v>5.7</v>
      </c>
      <c r="AB282" s="256">
        <v>23</v>
      </c>
      <c r="AC282" s="253">
        <v>100</v>
      </c>
      <c r="AD282" s="253">
        <v>100</v>
      </c>
      <c r="AE282" s="253">
        <v>130</v>
      </c>
      <c r="AF282" s="253">
        <v>130</v>
      </c>
      <c r="AG282" s="322">
        <v>22</v>
      </c>
      <c r="AH282" s="322">
        <v>36</v>
      </c>
      <c r="AI282" s="322">
        <v>48</v>
      </c>
      <c r="AJ282" s="322">
        <v>1</v>
      </c>
      <c r="AK282" s="237">
        <v>44033</v>
      </c>
      <c r="AL282" s="322">
        <v>2003</v>
      </c>
      <c r="AM282" s="322" t="s">
        <v>722</v>
      </c>
      <c r="AN282" s="253"/>
      <c r="AO282" s="408"/>
      <c r="AP282" s="283"/>
      <c r="AQ282" s="283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</row>
    <row r="283" spans="1:125" ht="12.75" customHeight="1">
      <c r="A283" s="242">
        <v>282</v>
      </c>
      <c r="B283" s="253" t="s">
        <v>731</v>
      </c>
      <c r="C283" s="253" t="s">
        <v>629</v>
      </c>
      <c r="D283" s="253"/>
      <c r="E283" s="253" t="s">
        <v>826</v>
      </c>
      <c r="F283" s="253"/>
      <c r="G283" s="264" t="s">
        <v>827</v>
      </c>
      <c r="H283" s="639"/>
      <c r="I283" s="253" t="s">
        <v>317</v>
      </c>
      <c r="J283" s="253"/>
      <c r="K283" s="253" t="s">
        <v>487</v>
      </c>
      <c r="L283" s="438" t="s">
        <v>828</v>
      </c>
      <c r="M283" s="274">
        <v>41703</v>
      </c>
      <c r="N283" s="288">
        <v>45446</v>
      </c>
      <c r="O283" s="249" t="s">
        <v>722</v>
      </c>
      <c r="P283" s="266">
        <f t="shared" si="68"/>
        <v>45446</v>
      </c>
      <c r="Q283" s="250">
        <v>22431</v>
      </c>
      <c r="R283" s="250">
        <v>2013</v>
      </c>
      <c r="S283" s="251">
        <v>44715</v>
      </c>
      <c r="T283" s="252" t="s">
        <v>1551</v>
      </c>
      <c r="U283" s="253" t="s">
        <v>722</v>
      </c>
      <c r="V283" s="625" t="s">
        <v>8221</v>
      </c>
      <c r="W283" s="625" t="s">
        <v>8222</v>
      </c>
      <c r="X283" s="252" t="s">
        <v>8223</v>
      </c>
      <c r="Y283" s="284">
        <f t="shared" si="67"/>
        <v>45446</v>
      </c>
      <c r="Z283" s="605" t="s">
        <v>1028</v>
      </c>
      <c r="AA283" s="656">
        <v>5.3</v>
      </c>
      <c r="AB283" s="273"/>
      <c r="AC283" s="252">
        <v>85</v>
      </c>
      <c r="AD283" s="252"/>
      <c r="AE283" s="252">
        <v>105</v>
      </c>
      <c r="AF283" s="252"/>
      <c r="AG283" s="605">
        <v>24</v>
      </c>
      <c r="AH283" s="605">
        <v>39</v>
      </c>
      <c r="AI283" s="605">
        <v>54</v>
      </c>
      <c r="AJ283" s="605">
        <v>1</v>
      </c>
      <c r="AK283" s="252"/>
      <c r="AL283" s="605"/>
      <c r="AM283" s="605"/>
      <c r="AN283" s="252"/>
      <c r="AO283" s="407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5"/>
      <c r="CP283" s="315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</row>
    <row r="284" spans="1:125" s="317" customFormat="1" ht="12.75" customHeight="1">
      <c r="A284" s="242">
        <v>283</v>
      </c>
      <c r="B284" s="242" t="s">
        <v>732</v>
      </c>
      <c r="C284" s="243" t="s">
        <v>8172</v>
      </c>
      <c r="D284" s="243" t="s">
        <v>8413</v>
      </c>
      <c r="E284" s="121" t="s">
        <v>6507</v>
      </c>
      <c r="F284" s="243" t="s">
        <v>8414</v>
      </c>
      <c r="G284" s="244" t="s">
        <v>8173</v>
      </c>
      <c r="H284" s="638" t="s">
        <v>8415</v>
      </c>
      <c r="I284" s="243" t="s">
        <v>2145</v>
      </c>
      <c r="J284" s="243" t="s">
        <v>8416</v>
      </c>
      <c r="K284" s="243" t="s">
        <v>6940</v>
      </c>
      <c r="L284" s="245" t="s">
        <v>6942</v>
      </c>
      <c r="M284" s="247">
        <v>44708</v>
      </c>
      <c r="N284" s="123">
        <v>45432</v>
      </c>
      <c r="O284" s="249" t="s">
        <v>722</v>
      </c>
      <c r="P284" s="267">
        <f t="shared" si="68"/>
        <v>45432</v>
      </c>
      <c r="Q284" s="236">
        <v>22413</v>
      </c>
      <c r="R284" s="236">
        <v>2021</v>
      </c>
      <c r="S284" s="237">
        <v>44701</v>
      </c>
      <c r="T284" s="253" t="s">
        <v>5659</v>
      </c>
      <c r="U284" s="253" t="s">
        <v>4014</v>
      </c>
      <c r="V284" s="421" t="s">
        <v>1558</v>
      </c>
      <c r="W284" s="421" t="s">
        <v>8417</v>
      </c>
      <c r="X284" s="253" t="s">
        <v>6941</v>
      </c>
      <c r="Y284" s="271">
        <f>N284</f>
        <v>45432</v>
      </c>
      <c r="Z284" s="322" t="s">
        <v>7518</v>
      </c>
      <c r="AA284" s="255">
        <v>5.6</v>
      </c>
      <c r="AB284" s="256">
        <v>24.5</v>
      </c>
      <c r="AC284" s="253">
        <v>90</v>
      </c>
      <c r="AD284" s="253">
        <v>90</v>
      </c>
      <c r="AE284" s="253">
        <v>130</v>
      </c>
      <c r="AF284" s="253">
        <v>130</v>
      </c>
      <c r="AG284" s="322" t="s">
        <v>724</v>
      </c>
      <c r="AH284" s="322" t="s">
        <v>724</v>
      </c>
      <c r="AI284" s="322" t="s">
        <v>724</v>
      </c>
      <c r="AJ284" s="322">
        <v>1</v>
      </c>
      <c r="AK284" s="237">
        <v>44770</v>
      </c>
      <c r="AL284" s="322">
        <v>2022</v>
      </c>
      <c r="AM284" s="322" t="s">
        <v>722</v>
      </c>
      <c r="AN284" s="253" t="s">
        <v>8418</v>
      </c>
      <c r="AO284" s="408"/>
      <c r="AP284" s="283"/>
      <c r="AQ284" s="283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</row>
    <row r="285" spans="1:125" s="317" customFormat="1" ht="12" customHeight="1">
      <c r="A285" s="242">
        <v>284</v>
      </c>
      <c r="B285" s="242" t="s">
        <v>732</v>
      </c>
      <c r="C285" s="243" t="s">
        <v>6672</v>
      </c>
      <c r="D285" s="243" t="s">
        <v>6671</v>
      </c>
      <c r="E285" s="243" t="s">
        <v>6221</v>
      </c>
      <c r="F285" s="243" t="s">
        <v>6673</v>
      </c>
      <c r="G285" s="244" t="s">
        <v>6674</v>
      </c>
      <c r="H285" s="638" t="s">
        <v>6675</v>
      </c>
      <c r="I285" s="243" t="s">
        <v>452</v>
      </c>
      <c r="J285" s="243" t="s">
        <v>3701</v>
      </c>
      <c r="K285" s="243" t="s">
        <v>5025</v>
      </c>
      <c r="L285" s="245" t="s">
        <v>5026</v>
      </c>
      <c r="M285" s="247">
        <v>44259</v>
      </c>
      <c r="N285" s="123">
        <v>45713</v>
      </c>
      <c r="O285" s="249" t="s">
        <v>722</v>
      </c>
      <c r="P285" s="267">
        <f>N285</f>
        <v>45713</v>
      </c>
      <c r="Q285" s="236">
        <v>21090</v>
      </c>
      <c r="R285" s="236">
        <v>2012</v>
      </c>
      <c r="S285" s="237">
        <v>44982</v>
      </c>
      <c r="T285" s="253" t="s">
        <v>299</v>
      </c>
      <c r="U285" s="253" t="s">
        <v>3544</v>
      </c>
      <c r="V285" s="421" t="s">
        <v>9087</v>
      </c>
      <c r="W285" s="421" t="s">
        <v>9088</v>
      </c>
      <c r="X285" s="253" t="s">
        <v>5027</v>
      </c>
      <c r="Y285" s="271">
        <f>N285</f>
        <v>45713</v>
      </c>
      <c r="Z285" s="322" t="s">
        <v>1550</v>
      </c>
      <c r="AA285" s="255">
        <v>6.8</v>
      </c>
      <c r="AB285" s="256">
        <v>92</v>
      </c>
      <c r="AC285" s="253">
        <v>110</v>
      </c>
      <c r="AD285" s="253">
        <v>110</v>
      </c>
      <c r="AE285" s="253">
        <v>180</v>
      </c>
      <c r="AF285" s="253">
        <v>180</v>
      </c>
      <c r="AG285" s="322">
        <v>23</v>
      </c>
      <c r="AH285" s="322">
        <v>50</v>
      </c>
      <c r="AI285" s="322">
        <v>60</v>
      </c>
      <c r="AJ285" s="322">
        <v>1</v>
      </c>
      <c r="AK285" s="237">
        <v>44259</v>
      </c>
      <c r="AL285" s="322">
        <v>2012</v>
      </c>
      <c r="AM285" s="322" t="s">
        <v>722</v>
      </c>
      <c r="AN285" s="253"/>
      <c r="AO285" s="408"/>
      <c r="AP285" s="283"/>
      <c r="AQ285" s="283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</row>
    <row r="286" spans="1:125" s="317" customFormat="1" ht="12.75" customHeight="1">
      <c r="A286" s="242">
        <v>285</v>
      </c>
      <c r="B286" s="242" t="s">
        <v>731</v>
      </c>
      <c r="C286" s="243" t="s">
        <v>5387</v>
      </c>
      <c r="D286" s="243"/>
      <c r="E286" s="243" t="s">
        <v>5206</v>
      </c>
      <c r="F286" s="243"/>
      <c r="G286" s="244" t="s">
        <v>5388</v>
      </c>
      <c r="H286" s="638"/>
      <c r="I286" s="243" t="s">
        <v>118</v>
      </c>
      <c r="J286" s="243"/>
      <c r="K286" s="243" t="s">
        <v>1504</v>
      </c>
      <c r="L286" s="245" t="s">
        <v>1505</v>
      </c>
      <c r="M286" s="247">
        <v>43818</v>
      </c>
      <c r="N286" s="123">
        <v>45990</v>
      </c>
      <c r="O286" s="249" t="s">
        <v>722</v>
      </c>
      <c r="P286" s="267">
        <f>N286</f>
        <v>45990</v>
      </c>
      <c r="Q286" s="236">
        <v>19601</v>
      </c>
      <c r="R286" s="236">
        <v>2014</v>
      </c>
      <c r="S286" s="237">
        <v>45259</v>
      </c>
      <c r="T286" s="253" t="s">
        <v>175</v>
      </c>
      <c r="U286" s="253" t="s">
        <v>722</v>
      </c>
      <c r="V286" s="421" t="s">
        <v>1487</v>
      </c>
      <c r="W286" s="421" t="s">
        <v>1299</v>
      </c>
      <c r="X286" s="253" t="s">
        <v>4810</v>
      </c>
      <c r="Y286" s="271">
        <f>N286</f>
        <v>45990</v>
      </c>
      <c r="Z286" s="322" t="s">
        <v>1550</v>
      </c>
      <c r="AA286" s="255">
        <v>3.75</v>
      </c>
      <c r="AB286" s="256"/>
      <c r="AC286" s="253">
        <v>65</v>
      </c>
      <c r="AD286" s="253"/>
      <c r="AE286" s="253">
        <v>110</v>
      </c>
      <c r="AF286" s="253"/>
      <c r="AG286" s="322">
        <v>22</v>
      </c>
      <c r="AH286" s="322">
        <v>47</v>
      </c>
      <c r="AI286" s="322">
        <v>53</v>
      </c>
      <c r="AJ286" s="322">
        <v>1</v>
      </c>
      <c r="AK286" s="253"/>
      <c r="AL286" s="322"/>
      <c r="AM286" s="322"/>
      <c r="AN286" s="253"/>
      <c r="AO286" s="408"/>
      <c r="AP286" s="283"/>
      <c r="AQ286" s="283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</row>
    <row r="287" spans="1:125" s="317" customFormat="1" ht="12.75" customHeight="1">
      <c r="A287" s="242">
        <v>286</v>
      </c>
      <c r="B287" s="242" t="s">
        <v>731</v>
      </c>
      <c r="C287" s="242" t="s">
        <v>7524</v>
      </c>
      <c r="D287" s="243"/>
      <c r="E287" s="243" t="s">
        <v>3663</v>
      </c>
      <c r="F287" s="243"/>
      <c r="G287" s="244" t="s">
        <v>7525</v>
      </c>
      <c r="H287" s="638"/>
      <c r="I287" s="243" t="s">
        <v>1911</v>
      </c>
      <c r="J287" s="243"/>
      <c r="K287" s="243" t="s">
        <v>7526</v>
      </c>
      <c r="L287" s="245" t="s">
        <v>7527</v>
      </c>
      <c r="M287" s="247">
        <v>44518</v>
      </c>
      <c r="N287" s="123">
        <v>45988</v>
      </c>
      <c r="O287" s="249" t="s">
        <v>722</v>
      </c>
      <c r="P287" s="267">
        <f>N287</f>
        <v>45988</v>
      </c>
      <c r="Q287" s="236">
        <v>21609</v>
      </c>
      <c r="R287" s="236">
        <v>2017</v>
      </c>
      <c r="S287" s="237">
        <v>45257</v>
      </c>
      <c r="T287" s="253" t="s">
        <v>3715</v>
      </c>
      <c r="U287" s="253" t="s">
        <v>722</v>
      </c>
      <c r="V287" s="421" t="s">
        <v>1352</v>
      </c>
      <c r="W287" s="421" t="s">
        <v>9004</v>
      </c>
      <c r="X287" s="253" t="s">
        <v>7528</v>
      </c>
      <c r="Y287" s="271">
        <f>N287</f>
        <v>45988</v>
      </c>
      <c r="Z287" s="322" t="s">
        <v>1550</v>
      </c>
      <c r="AA287" s="255">
        <v>5.5</v>
      </c>
      <c r="AB287" s="256"/>
      <c r="AC287" s="253">
        <v>110</v>
      </c>
      <c r="AD287" s="253"/>
      <c r="AE287" s="253">
        <v>135</v>
      </c>
      <c r="AF287" s="253"/>
      <c r="AG287" s="322">
        <v>24</v>
      </c>
      <c r="AH287" s="322">
        <v>39</v>
      </c>
      <c r="AI287" s="322">
        <v>55</v>
      </c>
      <c r="AJ287" s="322">
        <v>1</v>
      </c>
      <c r="AK287" s="253"/>
      <c r="AL287" s="322"/>
      <c r="AM287" s="322"/>
      <c r="AN287" s="253"/>
      <c r="AO287" s="408"/>
      <c r="AP287" s="283"/>
      <c r="AQ287" s="283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</row>
    <row r="288" spans="1:125" s="317" customFormat="1" ht="12.75" customHeight="1">
      <c r="A288" s="242">
        <v>287</v>
      </c>
      <c r="B288" s="242" t="s">
        <v>732</v>
      </c>
      <c r="C288" s="242" t="s">
        <v>353</v>
      </c>
      <c r="D288" s="455" t="s">
        <v>1896</v>
      </c>
      <c r="E288" s="121" t="s">
        <v>3835</v>
      </c>
      <c r="F288" s="243" t="s">
        <v>6419</v>
      </c>
      <c r="G288" s="244" t="s">
        <v>3836</v>
      </c>
      <c r="H288" s="643" t="s">
        <v>3935</v>
      </c>
      <c r="I288" s="253" t="s">
        <v>1173</v>
      </c>
      <c r="J288" s="455" t="s">
        <v>1467</v>
      </c>
      <c r="K288" s="243" t="s">
        <v>6994</v>
      </c>
      <c r="L288" s="245" t="s">
        <v>6995</v>
      </c>
      <c r="M288" s="247">
        <v>42933</v>
      </c>
      <c r="N288" s="123">
        <v>45813</v>
      </c>
      <c r="O288" s="249" t="s">
        <v>722</v>
      </c>
      <c r="P288" s="267">
        <f t="shared" si="68"/>
        <v>45813</v>
      </c>
      <c r="Q288" s="236">
        <v>21320</v>
      </c>
      <c r="R288" s="236">
        <v>2017</v>
      </c>
      <c r="S288" s="251" t="s">
        <v>9677</v>
      </c>
      <c r="T288" s="253" t="s">
        <v>9678</v>
      </c>
      <c r="U288" s="253" t="s">
        <v>4929</v>
      </c>
      <c r="V288" s="421" t="s">
        <v>9679</v>
      </c>
      <c r="W288" s="421" t="s">
        <v>9680</v>
      </c>
      <c r="X288" s="253" t="s">
        <v>6996</v>
      </c>
      <c r="Y288" s="271">
        <f t="shared" si="67"/>
        <v>45813</v>
      </c>
      <c r="Z288" s="322" t="s">
        <v>364</v>
      </c>
      <c r="AA288" s="255">
        <v>5.3</v>
      </c>
      <c r="AB288" s="256">
        <v>26</v>
      </c>
      <c r="AC288" s="253">
        <v>90</v>
      </c>
      <c r="AD288" s="253">
        <v>90</v>
      </c>
      <c r="AE288" s="253">
        <v>115</v>
      </c>
      <c r="AF288" s="253">
        <v>115</v>
      </c>
      <c r="AG288" s="322" t="s">
        <v>724</v>
      </c>
      <c r="AH288" s="322" t="s">
        <v>724</v>
      </c>
      <c r="AI288" s="322" t="s">
        <v>724</v>
      </c>
      <c r="AJ288" s="322">
        <v>1</v>
      </c>
      <c r="AK288" s="465">
        <v>41980</v>
      </c>
      <c r="AL288" s="610">
        <v>2014</v>
      </c>
      <c r="AM288" s="610" t="s">
        <v>722</v>
      </c>
      <c r="AN288" s="253" t="s">
        <v>7666</v>
      </c>
      <c r="AO288" s="408"/>
      <c r="AP288" s="283"/>
      <c r="AQ288" s="283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</row>
    <row r="289" spans="1:125" s="317" customFormat="1" ht="12.75" customHeight="1">
      <c r="A289" s="242">
        <v>288</v>
      </c>
      <c r="B289" s="242" t="s">
        <v>731</v>
      </c>
      <c r="C289" s="242" t="s">
        <v>7568</v>
      </c>
      <c r="D289" s="243"/>
      <c r="E289" s="243" t="s">
        <v>3934</v>
      </c>
      <c r="F289" s="243"/>
      <c r="G289" s="244" t="s">
        <v>7569</v>
      </c>
      <c r="H289" s="638"/>
      <c r="I289" s="243" t="s">
        <v>4329</v>
      </c>
      <c r="J289" s="243"/>
      <c r="K289" s="243" t="s">
        <v>7570</v>
      </c>
      <c r="L289" s="245" t="s">
        <v>7571</v>
      </c>
      <c r="M289" s="247">
        <v>44551</v>
      </c>
      <c r="N289" s="123">
        <v>45275</v>
      </c>
      <c r="O289" s="249" t="s">
        <v>722</v>
      </c>
      <c r="P289" s="267">
        <f t="shared" si="68"/>
        <v>45275</v>
      </c>
      <c r="Q289" s="236">
        <v>21641</v>
      </c>
      <c r="R289" s="236">
        <v>2021</v>
      </c>
      <c r="S289" s="237">
        <v>44545</v>
      </c>
      <c r="T289" s="253" t="s">
        <v>175</v>
      </c>
      <c r="U289" s="253" t="s">
        <v>1279</v>
      </c>
      <c r="V289" s="421" t="s">
        <v>363</v>
      </c>
      <c r="W289" s="421" t="s">
        <v>363</v>
      </c>
      <c r="X289" s="253" t="s">
        <v>7572</v>
      </c>
      <c r="Y289" s="271">
        <f t="shared" si="67"/>
        <v>45275</v>
      </c>
      <c r="Z289" s="322" t="s">
        <v>364</v>
      </c>
      <c r="AA289" s="255">
        <v>5.8</v>
      </c>
      <c r="AB289" s="256"/>
      <c r="AC289" s="253">
        <v>105</v>
      </c>
      <c r="AD289" s="253"/>
      <c r="AE289" s="253">
        <v>130</v>
      </c>
      <c r="AF289" s="253"/>
      <c r="AG289" s="322">
        <v>24</v>
      </c>
      <c r="AH289" s="322">
        <v>39</v>
      </c>
      <c r="AI289" s="322">
        <v>54</v>
      </c>
      <c r="AJ289" s="322">
        <v>1</v>
      </c>
      <c r="AK289" s="237"/>
      <c r="AL289" s="322"/>
      <c r="AM289" s="322"/>
      <c r="AN289" s="253"/>
      <c r="AO289" s="408"/>
      <c r="AP289" s="283"/>
      <c r="AQ289" s="283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</row>
    <row r="290" spans="1:125" s="283" customFormat="1" ht="12.75" customHeight="1">
      <c r="A290" s="242">
        <v>289</v>
      </c>
      <c r="B290" s="283" t="s">
        <v>731</v>
      </c>
      <c r="C290" s="283" t="s">
        <v>1406</v>
      </c>
      <c r="E290" s="283" t="s">
        <v>1855</v>
      </c>
      <c r="G290" s="324">
        <v>43251</v>
      </c>
      <c r="H290" s="642"/>
      <c r="I290" s="283" t="s">
        <v>452</v>
      </c>
      <c r="K290" s="283" t="s">
        <v>1856</v>
      </c>
      <c r="L290" s="245" t="s">
        <v>1858</v>
      </c>
      <c r="M290" s="325">
        <v>41950</v>
      </c>
      <c r="N290" s="325">
        <v>45225</v>
      </c>
      <c r="O290" s="249" t="s">
        <v>722</v>
      </c>
      <c r="P290" s="267">
        <f>N290</f>
        <v>45225</v>
      </c>
      <c r="Q290" s="236">
        <v>19558</v>
      </c>
      <c r="R290" s="236">
        <v>2011</v>
      </c>
      <c r="S290" s="251">
        <v>44495</v>
      </c>
      <c r="T290" s="253" t="s">
        <v>175</v>
      </c>
      <c r="U290" s="253" t="s">
        <v>722</v>
      </c>
      <c r="V290" s="421" t="s">
        <v>1</v>
      </c>
      <c r="W290" s="421" t="s">
        <v>7492</v>
      </c>
      <c r="X290" s="253" t="s">
        <v>3972</v>
      </c>
      <c r="Y290" s="271">
        <f>N290</f>
        <v>45225</v>
      </c>
      <c r="Z290" s="322" t="s">
        <v>1550</v>
      </c>
      <c r="AA290" s="255">
        <v>6</v>
      </c>
      <c r="AB290" s="256"/>
      <c r="AC290" s="253">
        <v>90</v>
      </c>
      <c r="AD290" s="253"/>
      <c r="AE290" s="253">
        <v>110</v>
      </c>
      <c r="AF290" s="253"/>
      <c r="AG290" s="322">
        <v>23</v>
      </c>
      <c r="AH290" s="322">
        <v>38</v>
      </c>
      <c r="AI290" s="322">
        <v>55</v>
      </c>
      <c r="AJ290" s="322">
        <v>1</v>
      </c>
      <c r="AK290" s="253"/>
      <c r="AL290" s="322"/>
      <c r="AM290" s="322"/>
      <c r="AN290" s="253"/>
      <c r="AO290" s="408"/>
      <c r="CO290" s="327"/>
    </row>
    <row r="291" spans="1:125" s="283" customFormat="1" ht="12.75" customHeight="1">
      <c r="A291" s="242">
        <v>290</v>
      </c>
      <c r="B291" s="253" t="s">
        <v>731</v>
      </c>
      <c r="C291" s="253" t="s">
        <v>5047</v>
      </c>
      <c r="D291" s="253"/>
      <c r="E291" s="253" t="s">
        <v>1434</v>
      </c>
      <c r="F291" s="253"/>
      <c r="G291" s="264" t="s">
        <v>5422</v>
      </c>
      <c r="H291" s="639"/>
      <c r="I291" s="253" t="s">
        <v>1424</v>
      </c>
      <c r="J291" s="253"/>
      <c r="K291" s="253" t="s">
        <v>5423</v>
      </c>
      <c r="L291" s="438" t="s">
        <v>5424</v>
      </c>
      <c r="M291" s="274">
        <v>43613</v>
      </c>
      <c r="N291" s="123">
        <v>45065</v>
      </c>
      <c r="O291" s="322" t="s">
        <v>722</v>
      </c>
      <c r="P291" s="323">
        <f>N291</f>
        <v>45065</v>
      </c>
      <c r="Q291" s="335">
        <v>21251</v>
      </c>
      <c r="R291" s="335">
        <v>2017</v>
      </c>
      <c r="S291" s="321">
        <v>44335</v>
      </c>
      <c r="T291" s="283" t="s">
        <v>4069</v>
      </c>
      <c r="U291" s="283" t="s">
        <v>722</v>
      </c>
      <c r="V291" s="421" t="s">
        <v>931</v>
      </c>
      <c r="W291" s="421" t="s">
        <v>594</v>
      </c>
      <c r="X291" s="253" t="s">
        <v>6888</v>
      </c>
      <c r="Y291" s="271">
        <f>N291</f>
        <v>45065</v>
      </c>
      <c r="Z291" s="322" t="s">
        <v>364</v>
      </c>
      <c r="AA291" s="255">
        <v>3.3</v>
      </c>
      <c r="AB291" s="256"/>
      <c r="AC291" s="253">
        <v>55</v>
      </c>
      <c r="AD291" s="253"/>
      <c r="AE291" s="253">
        <v>75</v>
      </c>
      <c r="AF291" s="253"/>
      <c r="AG291" s="322" t="s">
        <v>724</v>
      </c>
      <c r="AH291" s="322" t="s">
        <v>724</v>
      </c>
      <c r="AI291" s="336" t="s">
        <v>724</v>
      </c>
      <c r="AJ291" s="336">
        <v>1</v>
      </c>
      <c r="AK291" s="253"/>
      <c r="AL291" s="322"/>
      <c r="AM291" s="322"/>
      <c r="AN291" s="253"/>
      <c r="AO291" s="408"/>
      <c r="CO291" s="327"/>
    </row>
    <row r="292" spans="1:125" s="283" customFormat="1" ht="12.75" customHeight="1">
      <c r="A292" s="242">
        <v>291</v>
      </c>
      <c r="B292" s="283" t="s">
        <v>731</v>
      </c>
      <c r="C292" s="283" t="s">
        <v>7508</v>
      </c>
      <c r="E292" s="283" t="s">
        <v>178</v>
      </c>
      <c r="G292" s="504" t="s">
        <v>7573</v>
      </c>
      <c r="H292" s="642"/>
      <c r="I292" s="283" t="s">
        <v>317</v>
      </c>
      <c r="K292" s="283" t="s">
        <v>2120</v>
      </c>
      <c r="L292" s="245" t="s">
        <v>1142</v>
      </c>
      <c r="M292" s="325">
        <v>44551</v>
      </c>
      <c r="N292" s="326">
        <v>45981</v>
      </c>
      <c r="O292" s="336" t="s">
        <v>722</v>
      </c>
      <c r="P292" s="323">
        <f>N292</f>
        <v>45981</v>
      </c>
      <c r="Q292" s="283">
        <v>21642</v>
      </c>
      <c r="R292" s="283">
        <v>2021</v>
      </c>
      <c r="S292" s="237">
        <v>45250</v>
      </c>
      <c r="T292" s="283" t="s">
        <v>175</v>
      </c>
      <c r="U292" s="283" t="s">
        <v>722</v>
      </c>
      <c r="V292" s="339">
        <v>246</v>
      </c>
      <c r="W292" s="339">
        <v>246</v>
      </c>
      <c r="X292" s="283" t="s">
        <v>2121</v>
      </c>
      <c r="Y292" s="357">
        <f>N292</f>
        <v>45981</v>
      </c>
      <c r="Z292" s="336" t="s">
        <v>1550</v>
      </c>
      <c r="AA292" s="655">
        <v>4.96</v>
      </c>
      <c r="AC292" s="283">
        <v>75</v>
      </c>
      <c r="AE292" s="283">
        <v>95</v>
      </c>
      <c r="AG292" s="336">
        <v>24</v>
      </c>
      <c r="AH292" s="336">
        <v>38</v>
      </c>
      <c r="AI292" s="336">
        <v>54</v>
      </c>
      <c r="AJ292" s="336">
        <v>1</v>
      </c>
      <c r="AK292" s="321"/>
      <c r="AL292" s="336"/>
      <c r="AM292" s="336"/>
      <c r="AN292" s="253"/>
      <c r="AO292" s="408"/>
      <c r="CO292" s="327"/>
    </row>
    <row r="293" spans="1:125" s="316" customFormat="1" ht="12.75" customHeight="1">
      <c r="A293" s="242">
        <v>292</v>
      </c>
      <c r="B293" s="253" t="s">
        <v>732</v>
      </c>
      <c r="C293" s="253" t="s">
        <v>415</v>
      </c>
      <c r="D293" s="253" t="s">
        <v>416</v>
      </c>
      <c r="E293" s="253" t="s">
        <v>417</v>
      </c>
      <c r="F293" s="253" t="s">
        <v>418</v>
      </c>
      <c r="G293" s="264" t="s">
        <v>419</v>
      </c>
      <c r="H293" s="639" t="s">
        <v>3930</v>
      </c>
      <c r="I293" s="253" t="s">
        <v>1096</v>
      </c>
      <c r="J293" s="253" t="s">
        <v>1612</v>
      </c>
      <c r="K293" s="253" t="s">
        <v>1932</v>
      </c>
      <c r="L293" s="438" t="s">
        <v>1933</v>
      </c>
      <c r="M293" s="274">
        <v>41725</v>
      </c>
      <c r="N293" s="288">
        <v>45332</v>
      </c>
      <c r="O293" s="249" t="s">
        <v>722</v>
      </c>
      <c r="P293" s="266">
        <f t="shared" ref="P293:P324" si="69">N293</f>
        <v>45332</v>
      </c>
      <c r="Q293" s="250">
        <v>17852</v>
      </c>
      <c r="R293" s="250">
        <v>2009</v>
      </c>
      <c r="S293" s="251">
        <v>44602</v>
      </c>
      <c r="T293" s="252" t="s">
        <v>24</v>
      </c>
      <c r="U293" s="253" t="s">
        <v>189</v>
      </c>
      <c r="V293" s="625" t="s">
        <v>7674</v>
      </c>
      <c r="W293" s="625" t="s">
        <v>7675</v>
      </c>
      <c r="X293" s="252" t="s">
        <v>1934</v>
      </c>
      <c r="Y293" s="284">
        <f>N293</f>
        <v>45332</v>
      </c>
      <c r="Z293" s="605" t="s">
        <v>1028</v>
      </c>
      <c r="AA293" s="656">
        <v>10.199999999999999</v>
      </c>
      <c r="AB293" s="273">
        <v>71</v>
      </c>
      <c r="AC293" s="252">
        <v>150</v>
      </c>
      <c r="AD293" s="252">
        <v>150</v>
      </c>
      <c r="AE293" s="252">
        <v>270</v>
      </c>
      <c r="AF293" s="252">
        <v>270</v>
      </c>
      <c r="AG293" s="605">
        <v>35</v>
      </c>
      <c r="AH293" s="605">
        <v>42</v>
      </c>
      <c r="AI293" s="605">
        <v>62</v>
      </c>
      <c r="AJ293" s="605">
        <v>2</v>
      </c>
      <c r="AK293" s="251">
        <v>42964</v>
      </c>
      <c r="AL293" s="605">
        <v>2017</v>
      </c>
      <c r="AM293" s="605" t="s">
        <v>721</v>
      </c>
      <c r="AN293" s="252"/>
      <c r="AO293" s="407"/>
      <c r="CO293" s="320"/>
    </row>
    <row r="294" spans="1:125" s="317" customFormat="1" ht="12.75" customHeight="1">
      <c r="A294" s="242">
        <v>293</v>
      </c>
      <c r="B294" s="253" t="s">
        <v>731</v>
      </c>
      <c r="C294" s="253" t="s">
        <v>5048</v>
      </c>
      <c r="D294" s="253"/>
      <c r="E294" s="253" t="s">
        <v>4939</v>
      </c>
      <c r="F294" s="253"/>
      <c r="G294" s="264" t="s">
        <v>5049</v>
      </c>
      <c r="H294" s="639"/>
      <c r="I294" s="253" t="s">
        <v>1106</v>
      </c>
      <c r="J294" s="253"/>
      <c r="K294" s="253" t="s">
        <v>4655</v>
      </c>
      <c r="L294" s="438" t="s">
        <v>5045</v>
      </c>
      <c r="M294" s="274">
        <v>43613</v>
      </c>
      <c r="N294" s="275">
        <v>45787</v>
      </c>
      <c r="O294" s="322" t="s">
        <v>722</v>
      </c>
      <c r="P294" s="323">
        <f>N294</f>
        <v>45787</v>
      </c>
      <c r="Q294" s="335">
        <v>19261</v>
      </c>
      <c r="R294" s="335">
        <v>2019</v>
      </c>
      <c r="S294" s="321">
        <v>45056</v>
      </c>
      <c r="T294" s="283" t="s">
        <v>4069</v>
      </c>
      <c r="U294" s="283" t="s">
        <v>722</v>
      </c>
      <c r="V294" s="421" t="s">
        <v>1301</v>
      </c>
      <c r="W294" s="421" t="s">
        <v>1817</v>
      </c>
      <c r="X294" s="253" t="s">
        <v>2502</v>
      </c>
      <c r="Y294" s="271">
        <f>N294</f>
        <v>45787</v>
      </c>
      <c r="Z294" s="322" t="s">
        <v>1550</v>
      </c>
      <c r="AA294" s="255">
        <v>4.8</v>
      </c>
      <c r="AB294" s="256"/>
      <c r="AC294" s="253">
        <v>100</v>
      </c>
      <c r="AD294" s="253"/>
      <c r="AE294" s="253">
        <v>180</v>
      </c>
      <c r="AF294" s="253"/>
      <c r="AG294" s="322" t="s">
        <v>724</v>
      </c>
      <c r="AH294" s="322" t="s">
        <v>724</v>
      </c>
      <c r="AI294" s="336" t="s">
        <v>724</v>
      </c>
      <c r="AJ294" s="336">
        <v>2</v>
      </c>
      <c r="AK294" s="253"/>
      <c r="AL294" s="322"/>
      <c r="AM294" s="322"/>
      <c r="AN294" s="253"/>
      <c r="AO294" s="408"/>
      <c r="AP294" s="283"/>
      <c r="AQ294" s="283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</row>
    <row r="295" spans="1:125" s="317" customFormat="1" ht="12.75" customHeight="1">
      <c r="A295" s="242">
        <v>294</v>
      </c>
      <c r="B295" s="242" t="s">
        <v>731</v>
      </c>
      <c r="C295" s="253" t="s">
        <v>10</v>
      </c>
      <c r="D295" s="243"/>
      <c r="E295" s="121" t="s">
        <v>3719</v>
      </c>
      <c r="F295" s="243"/>
      <c r="G295" s="244" t="s">
        <v>3720</v>
      </c>
      <c r="H295" s="638"/>
      <c r="I295" s="243" t="s">
        <v>1173</v>
      </c>
      <c r="J295" s="243"/>
      <c r="K295" s="253" t="s">
        <v>5943</v>
      </c>
      <c r="L295" s="438" t="s">
        <v>5944</v>
      </c>
      <c r="M295" s="274">
        <v>42893</v>
      </c>
      <c r="N295" s="288">
        <v>44728</v>
      </c>
      <c r="O295" s="322" t="s">
        <v>722</v>
      </c>
      <c r="P295" s="328">
        <f t="shared" si="69"/>
        <v>44728</v>
      </c>
      <c r="Q295" s="329">
        <v>20497</v>
      </c>
      <c r="R295" s="329">
        <v>2007</v>
      </c>
      <c r="S295" s="251">
        <v>43998</v>
      </c>
      <c r="T295" s="316" t="s">
        <v>1216</v>
      </c>
      <c r="U295" s="283" t="s">
        <v>721</v>
      </c>
      <c r="V295" s="625" t="s">
        <v>5945</v>
      </c>
      <c r="W295" s="625" t="s">
        <v>5946</v>
      </c>
      <c r="X295" s="252" t="s">
        <v>5947</v>
      </c>
      <c r="Y295" s="284">
        <f t="shared" ref="Y295" si="70">N295</f>
        <v>44728</v>
      </c>
      <c r="Z295" s="605" t="s">
        <v>2079</v>
      </c>
      <c r="AA295" s="656">
        <v>5.4</v>
      </c>
      <c r="AB295" s="273"/>
      <c r="AC295" s="252">
        <v>75</v>
      </c>
      <c r="AD295" s="252"/>
      <c r="AE295" s="252">
        <v>95</v>
      </c>
      <c r="AF295" s="252"/>
      <c r="AG295" s="605" t="s">
        <v>724</v>
      </c>
      <c r="AH295" s="605" t="s">
        <v>724</v>
      </c>
      <c r="AI295" s="613">
        <v>47</v>
      </c>
      <c r="AJ295" s="613">
        <v>1</v>
      </c>
      <c r="AK295" s="253"/>
      <c r="AL295" s="322"/>
      <c r="AM295" s="322"/>
      <c r="AN295" s="253"/>
      <c r="AO295" s="408"/>
      <c r="AP295" s="283"/>
      <c r="AQ295" s="283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</row>
    <row r="296" spans="1:125" s="317" customFormat="1" ht="12.75" customHeight="1">
      <c r="A296" s="242">
        <v>295</v>
      </c>
      <c r="B296" s="242" t="s">
        <v>731</v>
      </c>
      <c r="C296" s="243" t="s">
        <v>6045</v>
      </c>
      <c r="D296" s="243"/>
      <c r="E296" s="121" t="s">
        <v>5656</v>
      </c>
      <c r="F296" s="243"/>
      <c r="G296" s="244" t="s">
        <v>6046</v>
      </c>
      <c r="H296" s="639"/>
      <c r="I296" s="243" t="s">
        <v>102</v>
      </c>
      <c r="J296" s="243"/>
      <c r="K296" s="243" t="s">
        <v>6047</v>
      </c>
      <c r="L296" s="245" t="s">
        <v>6048</v>
      </c>
      <c r="M296" s="247">
        <v>44034</v>
      </c>
      <c r="N296" s="123">
        <v>45765</v>
      </c>
      <c r="O296" s="249" t="s">
        <v>722</v>
      </c>
      <c r="P296" s="267">
        <f t="shared" si="69"/>
        <v>45765</v>
      </c>
      <c r="Q296" s="236">
        <v>20549</v>
      </c>
      <c r="R296" s="236">
        <v>2016</v>
      </c>
      <c r="S296" s="237">
        <v>45034</v>
      </c>
      <c r="T296" s="253" t="s">
        <v>175</v>
      </c>
      <c r="U296" s="253" t="s">
        <v>1217</v>
      </c>
      <c r="V296" s="421" t="s">
        <v>9528</v>
      </c>
      <c r="W296" s="421" t="s">
        <v>9527</v>
      </c>
      <c r="X296" s="253" t="s">
        <v>9535</v>
      </c>
      <c r="Y296" s="271">
        <v>45765</v>
      </c>
      <c r="Z296" s="322" t="s">
        <v>1550</v>
      </c>
      <c r="AA296" s="255">
        <v>4.7</v>
      </c>
      <c r="AB296" s="256"/>
      <c r="AC296" s="253">
        <v>65</v>
      </c>
      <c r="AD296" s="253"/>
      <c r="AE296" s="253">
        <v>85</v>
      </c>
      <c r="AF296" s="253"/>
      <c r="AG296" s="322">
        <v>23</v>
      </c>
      <c r="AH296" s="322">
        <v>38</v>
      </c>
      <c r="AI296" s="322">
        <v>52</v>
      </c>
      <c r="AJ296" s="322">
        <v>1</v>
      </c>
      <c r="AK296" s="237"/>
      <c r="AL296" s="322"/>
      <c r="AM296" s="322"/>
      <c r="AN296" s="234"/>
      <c r="AO296" s="408"/>
      <c r="AP296" s="283"/>
      <c r="AQ296" s="283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</row>
    <row r="297" spans="1:125" s="317" customFormat="1" ht="12.75" customHeight="1">
      <c r="A297" s="242">
        <v>296</v>
      </c>
      <c r="B297" s="253" t="s">
        <v>731</v>
      </c>
      <c r="C297" s="253" t="s">
        <v>4787</v>
      </c>
      <c r="D297" s="253"/>
      <c r="E297" s="253" t="s">
        <v>1905</v>
      </c>
      <c r="F297" s="253"/>
      <c r="G297" s="264" t="s">
        <v>5050</v>
      </c>
      <c r="H297" s="639"/>
      <c r="I297" s="253" t="s">
        <v>1106</v>
      </c>
      <c r="J297" s="253"/>
      <c r="K297" s="253" t="s">
        <v>5123</v>
      </c>
      <c r="L297" s="438" t="s">
        <v>4202</v>
      </c>
      <c r="M297" s="274">
        <v>43613</v>
      </c>
      <c r="N297" s="275">
        <v>45780</v>
      </c>
      <c r="O297" s="322" t="s">
        <v>722</v>
      </c>
      <c r="P297" s="323">
        <f>N297</f>
        <v>45780</v>
      </c>
      <c r="Q297" s="335">
        <v>23229</v>
      </c>
      <c r="R297" s="335">
        <v>2018</v>
      </c>
      <c r="S297" s="321">
        <v>45049</v>
      </c>
      <c r="T297" s="283" t="s">
        <v>6620</v>
      </c>
      <c r="U297" s="283" t="s">
        <v>722</v>
      </c>
      <c r="V297" s="421" t="s">
        <v>932</v>
      </c>
      <c r="W297" s="421" t="s">
        <v>414</v>
      </c>
      <c r="X297" s="253" t="s">
        <v>8611</v>
      </c>
      <c r="Y297" s="271">
        <f>N297</f>
        <v>45780</v>
      </c>
      <c r="Z297" s="322" t="s">
        <v>1550</v>
      </c>
      <c r="AA297" s="255">
        <v>6.95</v>
      </c>
      <c r="AB297" s="256"/>
      <c r="AC297" s="253">
        <v>120</v>
      </c>
      <c r="AD297" s="253"/>
      <c r="AE297" s="253">
        <v>225</v>
      </c>
      <c r="AF297" s="253"/>
      <c r="AG297" s="322" t="s">
        <v>724</v>
      </c>
      <c r="AH297" s="322" t="s">
        <v>724</v>
      </c>
      <c r="AI297" s="336" t="s">
        <v>724</v>
      </c>
      <c r="AJ297" s="336">
        <v>2</v>
      </c>
      <c r="AK297" s="253"/>
      <c r="AL297" s="322"/>
      <c r="AM297" s="322"/>
      <c r="AN297" s="253"/>
      <c r="AO297" s="408"/>
      <c r="AP297" s="283"/>
      <c r="AQ297" s="283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</row>
    <row r="298" spans="1:125" s="317" customFormat="1" ht="12.75" customHeight="1">
      <c r="A298" s="242">
        <v>297</v>
      </c>
      <c r="B298" s="242" t="s">
        <v>731</v>
      </c>
      <c r="C298" s="242" t="s">
        <v>3572</v>
      </c>
      <c r="D298" s="243"/>
      <c r="E298" s="243" t="s">
        <v>1722</v>
      </c>
      <c r="F298" s="243"/>
      <c r="G298" s="244" t="s">
        <v>5604</v>
      </c>
      <c r="H298" s="638"/>
      <c r="I298" s="243" t="s">
        <v>1911</v>
      </c>
      <c r="J298" s="243"/>
      <c r="K298" s="242" t="s">
        <v>6868</v>
      </c>
      <c r="L298" s="438" t="s">
        <v>6869</v>
      </c>
      <c r="M298" s="274">
        <v>43900</v>
      </c>
      <c r="N298" s="275">
        <v>45356</v>
      </c>
      <c r="O298" s="276" t="s">
        <v>722</v>
      </c>
      <c r="P298" s="267">
        <f>N298</f>
        <v>45356</v>
      </c>
      <c r="Q298" s="236">
        <v>21235</v>
      </c>
      <c r="R298" s="236">
        <v>2019</v>
      </c>
      <c r="S298" s="237">
        <v>44625</v>
      </c>
      <c r="T298" s="253" t="s">
        <v>3715</v>
      </c>
      <c r="U298" s="253" t="s">
        <v>722</v>
      </c>
      <c r="V298" s="421" t="s">
        <v>1102</v>
      </c>
      <c r="W298" s="421" t="s">
        <v>7856</v>
      </c>
      <c r="X298" s="253" t="s">
        <v>6870</v>
      </c>
      <c r="Y298" s="271">
        <v>44626</v>
      </c>
      <c r="Z298" s="322" t="s">
        <v>364</v>
      </c>
      <c r="AA298" s="255">
        <v>4.8</v>
      </c>
      <c r="AB298" s="256"/>
      <c r="AC298" s="253">
        <v>75</v>
      </c>
      <c r="AD298" s="253"/>
      <c r="AE298" s="253">
        <v>100</v>
      </c>
      <c r="AF298" s="253"/>
      <c r="AG298" s="322">
        <v>23</v>
      </c>
      <c r="AH298" s="322">
        <v>37</v>
      </c>
      <c r="AI298" s="322">
        <v>54</v>
      </c>
      <c r="AJ298" s="322">
        <v>1</v>
      </c>
      <c r="AK298" s="253"/>
      <c r="AL298" s="322"/>
      <c r="AM298" s="322"/>
      <c r="AN298" s="253"/>
      <c r="AO298" s="408"/>
      <c r="AP298" s="283"/>
      <c r="AQ298" s="283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</row>
    <row r="299" spans="1:125" s="317" customFormat="1" ht="12.75" customHeight="1">
      <c r="A299" s="242">
        <v>298</v>
      </c>
      <c r="B299" s="242" t="s">
        <v>732</v>
      </c>
      <c r="C299" s="243" t="s">
        <v>2577</v>
      </c>
      <c r="D299" s="243" t="s">
        <v>6677</v>
      </c>
      <c r="E299" s="121" t="s">
        <v>6222</v>
      </c>
      <c r="F299" s="243" t="s">
        <v>6678</v>
      </c>
      <c r="G299" s="244" t="s">
        <v>6679</v>
      </c>
      <c r="H299" s="638" t="s">
        <v>6678</v>
      </c>
      <c r="I299" s="243" t="s">
        <v>1096</v>
      </c>
      <c r="J299" s="243" t="s">
        <v>1163</v>
      </c>
      <c r="K299" s="243" t="s">
        <v>6680</v>
      </c>
      <c r="L299" s="245" t="s">
        <v>6681</v>
      </c>
      <c r="M299" s="247">
        <v>44260</v>
      </c>
      <c r="N299" s="123">
        <v>44988</v>
      </c>
      <c r="O299" s="249" t="s">
        <v>722</v>
      </c>
      <c r="P299" s="267">
        <f>N299</f>
        <v>44988</v>
      </c>
      <c r="Q299" s="236">
        <v>21093</v>
      </c>
      <c r="R299" s="236">
        <v>2016</v>
      </c>
      <c r="S299" s="237">
        <v>44258</v>
      </c>
      <c r="T299" s="253" t="s">
        <v>645</v>
      </c>
      <c r="U299" s="253" t="s">
        <v>4014</v>
      </c>
      <c r="V299" s="421" t="s">
        <v>1558</v>
      </c>
      <c r="W299" s="421" t="s">
        <v>6682</v>
      </c>
      <c r="X299" s="253" t="s">
        <v>6683</v>
      </c>
      <c r="Y299" s="271">
        <f>P299</f>
        <v>44988</v>
      </c>
      <c r="Z299" s="322" t="s">
        <v>31</v>
      </c>
      <c r="AA299" s="255">
        <v>5.3</v>
      </c>
      <c r="AB299" s="256">
        <v>22.5</v>
      </c>
      <c r="AC299" s="253">
        <v>120</v>
      </c>
      <c r="AD299" s="253">
        <v>120</v>
      </c>
      <c r="AE299" s="253">
        <v>135</v>
      </c>
      <c r="AF299" s="253">
        <v>160</v>
      </c>
      <c r="AG299" s="322">
        <v>30</v>
      </c>
      <c r="AH299" s="322" t="s">
        <v>4325</v>
      </c>
      <c r="AI299" s="322">
        <v>75</v>
      </c>
      <c r="AJ299" s="322">
        <v>1</v>
      </c>
      <c r="AK299" s="237">
        <v>44260</v>
      </c>
      <c r="AL299" s="322" t="s">
        <v>724</v>
      </c>
      <c r="AM299" s="322" t="s">
        <v>722</v>
      </c>
      <c r="AN299" s="253"/>
      <c r="AO299" s="408"/>
      <c r="AP299" s="283"/>
      <c r="AQ299" s="283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</row>
    <row r="300" spans="1:125" ht="12.75" customHeight="1">
      <c r="A300" s="242">
        <v>299</v>
      </c>
      <c r="B300" s="242" t="s">
        <v>732</v>
      </c>
      <c r="C300" s="243" t="s">
        <v>486</v>
      </c>
      <c r="D300" s="243" t="s">
        <v>1598</v>
      </c>
      <c r="E300" s="121" t="s">
        <v>6223</v>
      </c>
      <c r="F300" s="243" t="s">
        <v>1655</v>
      </c>
      <c r="G300" s="244" t="s">
        <v>519</v>
      </c>
      <c r="H300" s="638" t="s">
        <v>1223</v>
      </c>
      <c r="I300" s="243" t="s">
        <v>1911</v>
      </c>
      <c r="J300" s="243" t="s">
        <v>3066</v>
      </c>
      <c r="K300" s="243" t="s">
        <v>3454</v>
      </c>
      <c r="L300" s="245" t="s">
        <v>3455</v>
      </c>
      <c r="M300" s="247">
        <v>40494</v>
      </c>
      <c r="N300" s="248">
        <v>45305</v>
      </c>
      <c r="O300" s="249" t="s">
        <v>722</v>
      </c>
      <c r="P300" s="266">
        <f t="shared" si="69"/>
        <v>45305</v>
      </c>
      <c r="Q300" s="250">
        <v>17030</v>
      </c>
      <c r="R300" s="250">
        <v>2010</v>
      </c>
      <c r="S300" s="251">
        <v>44575</v>
      </c>
      <c r="T300" s="252" t="s">
        <v>499</v>
      </c>
      <c r="U300" s="253" t="s">
        <v>189</v>
      </c>
      <c r="V300" s="625" t="s">
        <v>7603</v>
      </c>
      <c r="W300" s="625" t="s">
        <v>7604</v>
      </c>
      <c r="X300" s="252" t="s">
        <v>3456</v>
      </c>
      <c r="Y300" s="284">
        <f t="shared" ref="Y300:Y320" si="71">N300</f>
        <v>45305</v>
      </c>
      <c r="Z300" s="605" t="s">
        <v>99</v>
      </c>
      <c r="AA300" s="656">
        <v>5.3</v>
      </c>
      <c r="AB300" s="273">
        <v>27</v>
      </c>
      <c r="AC300" s="252">
        <v>80</v>
      </c>
      <c r="AD300" s="252">
        <v>107</v>
      </c>
      <c r="AE300" s="252">
        <v>105</v>
      </c>
      <c r="AF300" s="252">
        <v>132</v>
      </c>
      <c r="AG300" s="605">
        <v>22</v>
      </c>
      <c r="AH300" s="605">
        <v>37</v>
      </c>
      <c r="AI300" s="605">
        <v>50</v>
      </c>
      <c r="AJ300" s="605">
        <v>1</v>
      </c>
      <c r="AK300" s="251">
        <v>41302</v>
      </c>
      <c r="AL300" s="605">
        <v>2012</v>
      </c>
      <c r="AM300" s="605" t="s">
        <v>722</v>
      </c>
      <c r="AN300" s="252"/>
      <c r="AO300" s="407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5"/>
      <c r="CP300" s="315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</row>
    <row r="301" spans="1:125" s="283" customFormat="1" ht="12.75" customHeight="1">
      <c r="A301" s="242">
        <v>300</v>
      </c>
      <c r="B301" s="253" t="s">
        <v>731</v>
      </c>
      <c r="C301" s="253" t="s">
        <v>1124</v>
      </c>
      <c r="D301" s="253"/>
      <c r="E301" s="253" t="s">
        <v>2246</v>
      </c>
      <c r="F301" s="253"/>
      <c r="G301" s="264" t="s">
        <v>6703</v>
      </c>
      <c r="H301" s="639"/>
      <c r="I301" s="243" t="s">
        <v>1173</v>
      </c>
      <c r="J301" s="253"/>
      <c r="K301" s="253" t="s">
        <v>5108</v>
      </c>
      <c r="L301" s="438" t="s">
        <v>5109</v>
      </c>
      <c r="M301" s="274">
        <v>44270</v>
      </c>
      <c r="N301" s="275">
        <v>45729</v>
      </c>
      <c r="O301" s="249" t="s">
        <v>722</v>
      </c>
      <c r="P301" s="267">
        <f>N301</f>
        <v>45729</v>
      </c>
      <c r="Q301" s="236">
        <v>21108</v>
      </c>
      <c r="R301" s="236">
        <v>2011</v>
      </c>
      <c r="S301" s="237">
        <v>44998</v>
      </c>
      <c r="T301" s="253" t="s">
        <v>6620</v>
      </c>
      <c r="U301" s="253" t="s">
        <v>722</v>
      </c>
      <c r="V301" s="421" t="s">
        <v>656</v>
      </c>
      <c r="W301" s="421" t="s">
        <v>1615</v>
      </c>
      <c r="X301" s="253" t="s">
        <v>6704</v>
      </c>
      <c r="Y301" s="271">
        <f>N301</f>
        <v>45729</v>
      </c>
      <c r="Z301" s="322" t="s">
        <v>1028</v>
      </c>
      <c r="AA301" s="255">
        <v>5.4</v>
      </c>
      <c r="AB301" s="256"/>
      <c r="AC301" s="253">
        <v>85</v>
      </c>
      <c r="AD301" s="253"/>
      <c r="AE301" s="253">
        <v>105</v>
      </c>
      <c r="AF301" s="253"/>
      <c r="AG301" s="322">
        <v>24</v>
      </c>
      <c r="AH301" s="322">
        <v>39</v>
      </c>
      <c r="AI301" s="322">
        <v>57</v>
      </c>
      <c r="AJ301" s="322">
        <v>1</v>
      </c>
      <c r="AK301" s="237"/>
      <c r="AL301" s="322"/>
      <c r="AM301" s="322"/>
      <c r="AN301" s="253"/>
      <c r="AO301" s="408"/>
      <c r="CO301" s="327"/>
    </row>
    <row r="302" spans="1:125" s="317" customFormat="1" ht="12.75" customHeight="1">
      <c r="A302" s="242">
        <v>301</v>
      </c>
      <c r="B302" s="242" t="s">
        <v>731</v>
      </c>
      <c r="C302" s="242" t="s">
        <v>6706</v>
      </c>
      <c r="D302" s="243"/>
      <c r="E302" s="243" t="s">
        <v>1557</v>
      </c>
      <c r="F302" s="243"/>
      <c r="G302" s="244" t="s">
        <v>6705</v>
      </c>
      <c r="H302" s="638"/>
      <c r="I302" s="243" t="s">
        <v>118</v>
      </c>
      <c r="J302" s="243"/>
      <c r="K302" s="243" t="s">
        <v>248</v>
      </c>
      <c r="L302" s="245" t="s">
        <v>2484</v>
      </c>
      <c r="M302" s="247">
        <v>44271</v>
      </c>
      <c r="N302" s="123">
        <v>45820</v>
      </c>
      <c r="O302" s="249" t="s">
        <v>722</v>
      </c>
      <c r="P302" s="267">
        <f>N302</f>
        <v>45820</v>
      </c>
      <c r="Q302" s="236">
        <v>21110</v>
      </c>
      <c r="R302" s="236">
        <v>2016</v>
      </c>
      <c r="S302" s="237">
        <v>45089</v>
      </c>
      <c r="T302" s="253" t="s">
        <v>3715</v>
      </c>
      <c r="U302" s="253" t="s">
        <v>722</v>
      </c>
      <c r="V302" s="421" t="s">
        <v>1301</v>
      </c>
      <c r="W302" s="421" t="s">
        <v>6602</v>
      </c>
      <c r="X302" s="253" t="s">
        <v>1093</v>
      </c>
      <c r="Y302" s="271">
        <f>N302</f>
        <v>45820</v>
      </c>
      <c r="Z302" s="322" t="s">
        <v>1550</v>
      </c>
      <c r="AA302" s="255">
        <v>7.9</v>
      </c>
      <c r="AB302" s="256"/>
      <c r="AC302" s="253">
        <v>110</v>
      </c>
      <c r="AD302" s="253"/>
      <c r="AE302" s="253">
        <v>195</v>
      </c>
      <c r="AF302" s="253"/>
      <c r="AG302" s="322" t="s">
        <v>724</v>
      </c>
      <c r="AH302" s="322">
        <v>40</v>
      </c>
      <c r="AI302" s="322">
        <v>48</v>
      </c>
      <c r="AJ302" s="322">
        <v>2</v>
      </c>
      <c r="AK302" s="253"/>
      <c r="AL302" s="322"/>
      <c r="AM302" s="322"/>
      <c r="AN302" s="253"/>
      <c r="AO302" s="408"/>
      <c r="AP302" s="283"/>
      <c r="AQ302" s="283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</row>
    <row r="303" spans="1:125" ht="12.75" customHeight="1">
      <c r="A303" s="242">
        <v>302</v>
      </c>
      <c r="B303" s="242" t="s">
        <v>731</v>
      </c>
      <c r="C303" s="243" t="s">
        <v>0</v>
      </c>
      <c r="D303" s="243"/>
      <c r="E303" s="243" t="s">
        <v>6224</v>
      </c>
      <c r="F303" s="243"/>
      <c r="G303" s="244" t="s">
        <v>154</v>
      </c>
      <c r="H303" s="638"/>
      <c r="I303" s="243" t="s">
        <v>1911</v>
      </c>
      <c r="J303" s="243"/>
      <c r="K303" s="243" t="s">
        <v>2352</v>
      </c>
      <c r="L303" s="245" t="s">
        <v>155</v>
      </c>
      <c r="M303" s="247">
        <v>38098</v>
      </c>
      <c r="N303" s="248">
        <v>45408</v>
      </c>
      <c r="O303" s="249" t="s">
        <v>722</v>
      </c>
      <c r="P303" s="266">
        <f t="shared" si="69"/>
        <v>45408</v>
      </c>
      <c r="Q303" s="250">
        <v>20365</v>
      </c>
      <c r="R303" s="250">
        <v>2004</v>
      </c>
      <c r="S303" s="251">
        <v>44677</v>
      </c>
      <c r="T303" s="252" t="s">
        <v>1062</v>
      </c>
      <c r="U303" s="253" t="s">
        <v>722</v>
      </c>
      <c r="V303" s="625" t="s">
        <v>363</v>
      </c>
      <c r="W303" s="625" t="s">
        <v>1291</v>
      </c>
      <c r="X303" s="252" t="s">
        <v>426</v>
      </c>
      <c r="Y303" s="284">
        <f t="shared" si="71"/>
        <v>45408</v>
      </c>
      <c r="Z303" s="605" t="s">
        <v>1910</v>
      </c>
      <c r="AA303" s="656">
        <v>6</v>
      </c>
      <c r="AB303" s="273"/>
      <c r="AC303" s="252">
        <v>85</v>
      </c>
      <c r="AD303" s="252"/>
      <c r="AE303" s="252">
        <v>110</v>
      </c>
      <c r="AF303" s="252"/>
      <c r="AG303" s="605">
        <v>24</v>
      </c>
      <c r="AH303" s="605">
        <v>38</v>
      </c>
      <c r="AI303" s="605">
        <v>55</v>
      </c>
      <c r="AJ303" s="605">
        <v>1</v>
      </c>
      <c r="AK303" s="252"/>
      <c r="AL303" s="605"/>
      <c r="AM303" s="605"/>
      <c r="AN303" s="252"/>
      <c r="AO303" s="407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5"/>
      <c r="CP303" s="315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</row>
    <row r="304" spans="1:125" s="317" customFormat="1" ht="12.75" customHeight="1">
      <c r="A304" s="242">
        <v>303</v>
      </c>
      <c r="B304" s="253" t="s">
        <v>731</v>
      </c>
      <c r="C304" s="253" t="s">
        <v>4791</v>
      </c>
      <c r="D304" s="253"/>
      <c r="E304" s="253" t="s">
        <v>4940</v>
      </c>
      <c r="F304" s="253"/>
      <c r="G304" s="264" t="s">
        <v>5051</v>
      </c>
      <c r="H304" s="639"/>
      <c r="I304" s="253" t="s">
        <v>1106</v>
      </c>
      <c r="J304" s="253"/>
      <c r="K304" s="253" t="s">
        <v>4655</v>
      </c>
      <c r="L304" s="438" t="s">
        <v>5045</v>
      </c>
      <c r="M304" s="274">
        <v>43613</v>
      </c>
      <c r="N304" s="275">
        <v>45794</v>
      </c>
      <c r="O304" s="322" t="s">
        <v>722</v>
      </c>
      <c r="P304" s="323">
        <f>N304</f>
        <v>45794</v>
      </c>
      <c r="Q304" s="335">
        <v>19263</v>
      </c>
      <c r="R304" s="335">
        <v>2018</v>
      </c>
      <c r="S304" s="321">
        <v>45063</v>
      </c>
      <c r="T304" s="283" t="s">
        <v>4069</v>
      </c>
      <c r="U304" s="283" t="s">
        <v>722</v>
      </c>
      <c r="V304" s="421" t="s">
        <v>1632</v>
      </c>
      <c r="W304" s="421" t="s">
        <v>5532</v>
      </c>
      <c r="X304" s="253" t="s">
        <v>2502</v>
      </c>
      <c r="Y304" s="271">
        <f>N304</f>
        <v>45794</v>
      </c>
      <c r="Z304" s="322" t="s">
        <v>1550</v>
      </c>
      <c r="AA304" s="255">
        <v>6.7</v>
      </c>
      <c r="AB304" s="256"/>
      <c r="AC304" s="253">
        <v>100</v>
      </c>
      <c r="AD304" s="253"/>
      <c r="AE304" s="253">
        <v>180</v>
      </c>
      <c r="AF304" s="253"/>
      <c r="AG304" s="322" t="s">
        <v>724</v>
      </c>
      <c r="AH304" s="322" t="s">
        <v>724</v>
      </c>
      <c r="AI304" s="336" t="s">
        <v>724</v>
      </c>
      <c r="AJ304" s="336">
        <v>2</v>
      </c>
      <c r="AK304" s="253"/>
      <c r="AL304" s="322"/>
      <c r="AM304" s="322"/>
      <c r="AN304" s="253"/>
      <c r="AO304" s="408"/>
      <c r="AP304" s="283"/>
      <c r="AQ304" s="283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</row>
    <row r="305" spans="1:125" ht="12.75" customHeight="1">
      <c r="A305" s="242">
        <v>304</v>
      </c>
      <c r="B305" s="242" t="s">
        <v>731</v>
      </c>
      <c r="C305" s="243" t="s">
        <v>583</v>
      </c>
      <c r="D305" s="253"/>
      <c r="E305" s="243" t="s">
        <v>6225</v>
      </c>
      <c r="F305" s="243"/>
      <c r="G305" s="244" t="s">
        <v>56</v>
      </c>
      <c r="H305" s="638"/>
      <c r="I305" s="243" t="s">
        <v>1911</v>
      </c>
      <c r="J305" s="243"/>
      <c r="K305" s="253" t="s">
        <v>9420</v>
      </c>
      <c r="L305" s="438" t="s">
        <v>9421</v>
      </c>
      <c r="M305" s="247">
        <v>40819</v>
      </c>
      <c r="N305" s="248">
        <v>45789</v>
      </c>
      <c r="O305" s="249" t="s">
        <v>722</v>
      </c>
      <c r="P305" s="268">
        <f t="shared" si="69"/>
        <v>45789</v>
      </c>
      <c r="Q305" s="250">
        <v>23241</v>
      </c>
      <c r="R305" s="250">
        <v>2011</v>
      </c>
      <c r="S305" s="251">
        <v>45058</v>
      </c>
      <c r="T305" s="252" t="s">
        <v>1278</v>
      </c>
      <c r="U305" s="253" t="s">
        <v>5411</v>
      </c>
      <c r="V305" s="625" t="s">
        <v>9423</v>
      </c>
      <c r="W305" s="625" t="s">
        <v>9422</v>
      </c>
      <c r="X305" s="252" t="s">
        <v>9424</v>
      </c>
      <c r="Y305" s="284">
        <f t="shared" si="71"/>
        <v>45789</v>
      </c>
      <c r="Z305" s="605" t="s">
        <v>1550</v>
      </c>
      <c r="AA305" s="656">
        <v>5.3</v>
      </c>
      <c r="AB305" s="273"/>
      <c r="AC305" s="252">
        <v>80</v>
      </c>
      <c r="AD305" s="252"/>
      <c r="AE305" s="252">
        <v>105</v>
      </c>
      <c r="AF305" s="252"/>
      <c r="AG305" s="605">
        <v>22</v>
      </c>
      <c r="AH305" s="605">
        <v>37</v>
      </c>
      <c r="AI305" s="605">
        <v>50</v>
      </c>
      <c r="AJ305" s="605">
        <v>1</v>
      </c>
      <c r="AK305" s="332"/>
      <c r="AL305" s="613"/>
      <c r="AM305" s="613"/>
      <c r="AN305" s="252"/>
      <c r="AO305" s="407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5"/>
      <c r="CP305" s="315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</row>
    <row r="306" spans="1:125" ht="12.75" customHeight="1">
      <c r="A306" s="242">
        <v>305</v>
      </c>
      <c r="B306" s="253" t="s">
        <v>731</v>
      </c>
      <c r="C306" s="253" t="s">
        <v>1103</v>
      </c>
      <c r="D306" s="253"/>
      <c r="E306" s="253" t="s">
        <v>618</v>
      </c>
      <c r="F306" s="253"/>
      <c r="G306" s="264" t="s">
        <v>619</v>
      </c>
      <c r="H306" s="639"/>
      <c r="I306" s="243" t="s">
        <v>1911</v>
      </c>
      <c r="J306" s="253"/>
      <c r="K306" s="283" t="s">
        <v>620</v>
      </c>
      <c r="L306" s="438" t="s">
        <v>621</v>
      </c>
      <c r="M306" s="274">
        <v>41603</v>
      </c>
      <c r="N306" s="288">
        <v>45412</v>
      </c>
      <c r="O306" s="249" t="s">
        <v>722</v>
      </c>
      <c r="P306" s="266">
        <f t="shared" si="69"/>
        <v>45412</v>
      </c>
      <c r="Q306" s="250">
        <v>18197</v>
      </c>
      <c r="R306" s="250">
        <v>2013</v>
      </c>
      <c r="S306" s="251">
        <v>44681</v>
      </c>
      <c r="T306" s="252" t="s">
        <v>3715</v>
      </c>
      <c r="U306" s="253" t="s">
        <v>722</v>
      </c>
      <c r="V306" s="625" t="s">
        <v>1082</v>
      </c>
      <c r="W306" s="625" t="s">
        <v>8112</v>
      </c>
      <c r="X306" s="252" t="s">
        <v>622</v>
      </c>
      <c r="Y306" s="284">
        <f t="shared" si="71"/>
        <v>45412</v>
      </c>
      <c r="Z306" s="605" t="s">
        <v>1550</v>
      </c>
      <c r="AA306" s="656">
        <v>6.1</v>
      </c>
      <c r="AB306" s="273"/>
      <c r="AC306" s="252">
        <v>95</v>
      </c>
      <c r="AD306" s="252"/>
      <c r="AE306" s="252">
        <v>125</v>
      </c>
      <c r="AF306" s="252"/>
      <c r="AG306" s="605">
        <v>22</v>
      </c>
      <c r="AH306" s="605">
        <v>38</v>
      </c>
      <c r="AI306" s="605">
        <v>54</v>
      </c>
      <c r="AJ306" s="605">
        <v>1</v>
      </c>
      <c r="AK306" s="252"/>
      <c r="AL306" s="605"/>
      <c r="AM306" s="605"/>
      <c r="AN306" s="252"/>
      <c r="AO306" s="407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5"/>
      <c r="CP306" s="315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</row>
    <row r="307" spans="1:125" s="378" customFormat="1" ht="12.75" customHeight="1">
      <c r="A307" s="362">
        <v>306</v>
      </c>
      <c r="B307" s="363" t="s">
        <v>731</v>
      </c>
      <c r="C307" s="363" t="s">
        <v>10364</v>
      </c>
      <c r="D307" s="363"/>
      <c r="E307" s="363" t="s">
        <v>3749</v>
      </c>
      <c r="F307" s="363"/>
      <c r="G307" s="365" t="s">
        <v>10365</v>
      </c>
      <c r="H307" s="640"/>
      <c r="I307" s="364" t="s">
        <v>10366</v>
      </c>
      <c r="J307" s="363"/>
      <c r="K307" s="943" t="s">
        <v>10359</v>
      </c>
      <c r="L307" s="944" t="s">
        <v>3470</v>
      </c>
      <c r="M307" s="945">
        <v>45274</v>
      </c>
      <c r="N307" s="946">
        <v>46000</v>
      </c>
      <c r="O307" s="947" t="s">
        <v>722</v>
      </c>
      <c r="P307" s="948">
        <f>N307</f>
        <v>46000</v>
      </c>
      <c r="Q307" s="943">
        <v>23647</v>
      </c>
      <c r="R307" s="943">
        <v>2023</v>
      </c>
      <c r="S307" s="949">
        <v>45269</v>
      </c>
      <c r="T307" s="943" t="s">
        <v>3814</v>
      </c>
      <c r="U307" s="943" t="s">
        <v>1279</v>
      </c>
      <c r="V307" s="950" t="s">
        <v>363</v>
      </c>
      <c r="W307" s="950" t="s">
        <v>363</v>
      </c>
      <c r="X307" s="943" t="s">
        <v>3471</v>
      </c>
      <c r="Y307" s="951">
        <v>46000</v>
      </c>
      <c r="Z307" s="952" t="s">
        <v>1028</v>
      </c>
      <c r="AA307" s="953">
        <v>4.7699999999999996</v>
      </c>
      <c r="AB307" s="954"/>
      <c r="AC307" s="943">
        <v>90</v>
      </c>
      <c r="AD307" s="943"/>
      <c r="AE307" s="943">
        <v>105</v>
      </c>
      <c r="AF307" s="943"/>
      <c r="AG307" s="952" t="s">
        <v>724</v>
      </c>
      <c r="AH307" s="952" t="s">
        <v>724</v>
      </c>
      <c r="AI307" s="952" t="s">
        <v>724</v>
      </c>
      <c r="AJ307" s="952">
        <v>1</v>
      </c>
      <c r="AK307" s="363"/>
      <c r="AL307" s="370"/>
      <c r="AM307" s="370"/>
      <c r="AN307" s="363"/>
      <c r="AO307" s="414"/>
      <c r="AP307" s="374"/>
      <c r="AQ307" s="374"/>
      <c r="AR307" s="374"/>
      <c r="AS307" s="374"/>
      <c r="AT307" s="374"/>
      <c r="AU307" s="374"/>
      <c r="AV307" s="374"/>
      <c r="AW307" s="374"/>
      <c r="AX307" s="374"/>
      <c r="AY307" s="374"/>
      <c r="AZ307" s="374"/>
      <c r="BA307" s="374"/>
      <c r="BB307" s="374"/>
      <c r="BC307" s="374"/>
      <c r="BD307" s="374"/>
      <c r="BE307" s="374"/>
      <c r="BF307" s="374"/>
      <c r="BG307" s="374"/>
      <c r="BH307" s="374"/>
      <c r="BI307" s="374"/>
      <c r="BJ307" s="374"/>
      <c r="BK307" s="374"/>
      <c r="BL307" s="374"/>
      <c r="BM307" s="374"/>
      <c r="BN307" s="374"/>
      <c r="BO307" s="374"/>
      <c r="BP307" s="374"/>
      <c r="BQ307" s="374"/>
      <c r="BR307" s="374"/>
      <c r="BS307" s="374"/>
      <c r="BT307" s="374"/>
      <c r="BU307" s="374"/>
      <c r="BV307" s="374"/>
      <c r="BW307" s="374"/>
      <c r="BX307" s="374"/>
      <c r="BY307" s="374"/>
      <c r="BZ307" s="374"/>
      <c r="CA307" s="374"/>
      <c r="CB307" s="374"/>
      <c r="CC307" s="374"/>
      <c r="CD307" s="374"/>
      <c r="CE307" s="374"/>
      <c r="CF307" s="374"/>
      <c r="CG307" s="374"/>
      <c r="CH307" s="374"/>
      <c r="CI307" s="374"/>
      <c r="CJ307" s="374"/>
      <c r="CK307" s="374"/>
      <c r="CL307" s="374"/>
      <c r="CM307" s="374"/>
      <c r="CN307" s="374"/>
    </row>
    <row r="308" spans="1:125" s="378" customFormat="1" ht="12.75" customHeight="1">
      <c r="A308" s="362">
        <v>307</v>
      </c>
      <c r="B308" s="363" t="s">
        <v>731</v>
      </c>
      <c r="C308" s="374" t="s">
        <v>8506</v>
      </c>
      <c r="D308" s="363"/>
      <c r="E308" s="363" t="s">
        <v>4657</v>
      </c>
      <c r="F308" s="363"/>
      <c r="G308" s="365" t="s">
        <v>8935</v>
      </c>
      <c r="H308" s="640"/>
      <c r="I308" s="364" t="s">
        <v>1424</v>
      </c>
      <c r="J308" s="363"/>
      <c r="K308" s="363" t="s">
        <v>8936</v>
      </c>
      <c r="L308" s="366" t="s">
        <v>8937</v>
      </c>
      <c r="M308" s="368">
        <v>44901</v>
      </c>
      <c r="N308" s="369">
        <v>45606</v>
      </c>
      <c r="O308" s="385" t="s">
        <v>722</v>
      </c>
      <c r="P308" s="386">
        <f>N308</f>
        <v>45606</v>
      </c>
      <c r="Q308" s="387">
        <v>22720</v>
      </c>
      <c r="R308" s="387">
        <v>2021</v>
      </c>
      <c r="S308" s="373">
        <v>44875</v>
      </c>
      <c r="T308" s="363" t="s">
        <v>4069</v>
      </c>
      <c r="U308" s="363" t="s">
        <v>1279</v>
      </c>
      <c r="V308" s="626" t="s">
        <v>363</v>
      </c>
      <c r="W308" s="626" t="s">
        <v>1082</v>
      </c>
      <c r="X308" s="363" t="s">
        <v>8938</v>
      </c>
      <c r="Y308" s="375">
        <f>N308</f>
        <v>45606</v>
      </c>
      <c r="Z308" s="370" t="s">
        <v>364</v>
      </c>
      <c r="AA308" s="657">
        <v>4.29</v>
      </c>
      <c r="AB308" s="376"/>
      <c r="AC308" s="363">
        <v>60</v>
      </c>
      <c r="AD308" s="363"/>
      <c r="AE308" s="363">
        <v>78</v>
      </c>
      <c r="AF308" s="363"/>
      <c r="AG308" s="370" t="s">
        <v>724</v>
      </c>
      <c r="AH308" s="370" t="s">
        <v>724</v>
      </c>
      <c r="AI308" s="370" t="s">
        <v>724</v>
      </c>
      <c r="AJ308" s="370">
        <v>1</v>
      </c>
      <c r="AK308" s="363"/>
      <c r="AL308" s="370"/>
      <c r="AM308" s="370"/>
      <c r="AN308" s="363"/>
      <c r="AO308" s="414"/>
      <c r="AP308" s="374"/>
      <c r="AQ308" s="374"/>
      <c r="AR308" s="374"/>
      <c r="AS308" s="374"/>
      <c r="AT308" s="374"/>
      <c r="AU308" s="374"/>
      <c r="AV308" s="374"/>
      <c r="AW308" s="374"/>
      <c r="AX308" s="374"/>
      <c r="AY308" s="374"/>
      <c r="AZ308" s="374"/>
      <c r="BA308" s="374"/>
      <c r="BB308" s="374"/>
      <c r="BC308" s="374"/>
      <c r="BD308" s="374"/>
      <c r="BE308" s="374"/>
      <c r="BF308" s="374"/>
      <c r="BG308" s="374"/>
      <c r="BH308" s="374"/>
      <c r="BI308" s="374"/>
      <c r="BJ308" s="374"/>
      <c r="BK308" s="374"/>
      <c r="BL308" s="374"/>
      <c r="BM308" s="374"/>
      <c r="BN308" s="374"/>
      <c r="BO308" s="374"/>
      <c r="BP308" s="374"/>
      <c r="BQ308" s="374"/>
      <c r="BR308" s="374"/>
      <c r="BS308" s="374"/>
      <c r="BT308" s="374"/>
      <c r="BU308" s="374"/>
      <c r="BV308" s="374"/>
      <c r="BW308" s="374"/>
      <c r="BX308" s="374"/>
      <c r="BY308" s="374"/>
      <c r="BZ308" s="374"/>
      <c r="CA308" s="374"/>
      <c r="CB308" s="374"/>
      <c r="CC308" s="374"/>
      <c r="CD308" s="374"/>
      <c r="CE308" s="374"/>
      <c r="CF308" s="374"/>
      <c r="CG308" s="374"/>
      <c r="CH308" s="374"/>
      <c r="CI308" s="374"/>
      <c r="CJ308" s="374"/>
      <c r="CK308" s="374"/>
      <c r="CL308" s="374"/>
      <c r="CM308" s="374"/>
      <c r="CN308" s="374"/>
    </row>
    <row r="309" spans="1:125" s="317" customFormat="1" ht="12.75" customHeight="1">
      <c r="A309" s="242">
        <v>308</v>
      </c>
      <c r="B309" s="253" t="s">
        <v>731</v>
      </c>
      <c r="C309" s="283" t="s">
        <v>6057</v>
      </c>
      <c r="D309" s="253"/>
      <c r="E309" s="253" t="s">
        <v>3479</v>
      </c>
      <c r="F309" s="253"/>
      <c r="G309" s="264" t="s">
        <v>6058</v>
      </c>
      <c r="H309" s="639"/>
      <c r="I309" s="243" t="s">
        <v>317</v>
      </c>
      <c r="J309" s="253"/>
      <c r="K309" s="253" t="s">
        <v>5538</v>
      </c>
      <c r="L309" s="438" t="s">
        <v>5539</v>
      </c>
      <c r="M309" s="274">
        <v>44035</v>
      </c>
      <c r="N309" s="275">
        <v>44740</v>
      </c>
      <c r="O309" s="249" t="s">
        <v>722</v>
      </c>
      <c r="P309" s="267">
        <f>N309</f>
        <v>44740</v>
      </c>
      <c r="Q309" s="236">
        <v>20553</v>
      </c>
      <c r="R309" s="236">
        <v>2020</v>
      </c>
      <c r="S309" s="237">
        <v>44010</v>
      </c>
      <c r="T309" s="253" t="s">
        <v>4709</v>
      </c>
      <c r="U309" s="253" t="s">
        <v>1279</v>
      </c>
      <c r="V309" s="421" t="s">
        <v>363</v>
      </c>
      <c r="W309" s="421" t="s">
        <v>363</v>
      </c>
      <c r="X309" s="253" t="s">
        <v>6056</v>
      </c>
      <c r="Y309" s="271">
        <v>44740</v>
      </c>
      <c r="Z309" s="322" t="s">
        <v>1550</v>
      </c>
      <c r="AA309" s="255">
        <v>5.68</v>
      </c>
      <c r="AB309" s="256"/>
      <c r="AC309" s="253">
        <v>110</v>
      </c>
      <c r="AD309" s="253"/>
      <c r="AE309" s="253">
        <v>130</v>
      </c>
      <c r="AF309" s="253"/>
      <c r="AG309" s="322" t="s">
        <v>724</v>
      </c>
      <c r="AH309" s="322" t="s">
        <v>724</v>
      </c>
      <c r="AI309" s="322" t="s">
        <v>724</v>
      </c>
      <c r="AJ309" s="322">
        <v>1</v>
      </c>
      <c r="AK309" s="253"/>
      <c r="AL309" s="322"/>
      <c r="AM309" s="322"/>
      <c r="AN309" s="253"/>
      <c r="AO309" s="408"/>
      <c r="AP309" s="283"/>
      <c r="AQ309" s="283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</row>
    <row r="310" spans="1:125" s="283" customFormat="1" ht="12.75" customHeight="1">
      <c r="A310" s="242">
        <v>309</v>
      </c>
      <c r="B310" s="242" t="s">
        <v>732</v>
      </c>
      <c r="C310" s="242" t="s">
        <v>5825</v>
      </c>
      <c r="D310" s="243" t="s">
        <v>5848</v>
      </c>
      <c r="E310" s="243" t="s">
        <v>3824</v>
      </c>
      <c r="F310" s="243" t="s">
        <v>5849</v>
      </c>
      <c r="G310" s="244" t="s">
        <v>5997</v>
      </c>
      <c r="H310" s="638" t="s">
        <v>5850</v>
      </c>
      <c r="I310" s="243" t="s">
        <v>1911</v>
      </c>
      <c r="J310" s="243" t="s">
        <v>5851</v>
      </c>
      <c r="K310" s="243" t="s">
        <v>5853</v>
      </c>
      <c r="L310" s="245" t="s">
        <v>3825</v>
      </c>
      <c r="M310" s="247">
        <v>44026</v>
      </c>
      <c r="N310" s="248">
        <v>45493</v>
      </c>
      <c r="O310" s="249" t="s">
        <v>722</v>
      </c>
      <c r="P310" s="266">
        <f t="shared" ref="P310:P314" si="72">N310</f>
        <v>45493</v>
      </c>
      <c r="Q310" s="250">
        <v>20527</v>
      </c>
      <c r="R310" s="250">
        <v>2020</v>
      </c>
      <c r="S310" s="251">
        <v>44762</v>
      </c>
      <c r="T310" s="252" t="s">
        <v>1278</v>
      </c>
      <c r="U310" s="253" t="s">
        <v>5411</v>
      </c>
      <c r="V310" s="625" t="s">
        <v>8987</v>
      </c>
      <c r="W310" s="625" t="s">
        <v>8988</v>
      </c>
      <c r="X310" s="252" t="s">
        <v>3826</v>
      </c>
      <c r="Y310" s="284">
        <f t="shared" ref="Y310:Y312" si="73">N310</f>
        <v>45493</v>
      </c>
      <c r="Z310" s="605" t="s">
        <v>364</v>
      </c>
      <c r="AA310" s="656">
        <v>4.8</v>
      </c>
      <c r="AB310" s="273">
        <v>21.3</v>
      </c>
      <c r="AC310" s="252">
        <v>95</v>
      </c>
      <c r="AD310" s="252">
        <v>95</v>
      </c>
      <c r="AE310" s="252">
        <v>115</v>
      </c>
      <c r="AF310" s="252">
        <v>115</v>
      </c>
      <c r="AG310" s="605" t="s">
        <v>724</v>
      </c>
      <c r="AH310" s="605" t="s">
        <v>724</v>
      </c>
      <c r="AI310" s="605" t="s">
        <v>724</v>
      </c>
      <c r="AJ310" s="605">
        <v>1</v>
      </c>
      <c r="AK310" s="237">
        <v>43984</v>
      </c>
      <c r="AL310" s="322">
        <v>2015</v>
      </c>
      <c r="AM310" s="322" t="s">
        <v>722</v>
      </c>
      <c r="AN310" s="253" t="s">
        <v>5852</v>
      </c>
      <c r="AO310" s="408"/>
      <c r="CO310" s="327"/>
    </row>
    <row r="311" spans="1:125" s="317" customFormat="1" ht="12.75" customHeight="1">
      <c r="A311" s="242">
        <v>310</v>
      </c>
      <c r="B311" s="242" t="s">
        <v>731</v>
      </c>
      <c r="C311" s="242" t="s">
        <v>370</v>
      </c>
      <c r="D311" s="243"/>
      <c r="E311" s="243" t="s">
        <v>3827</v>
      </c>
      <c r="F311" s="243"/>
      <c r="G311" s="244" t="s">
        <v>3828</v>
      </c>
      <c r="H311" s="638"/>
      <c r="I311" s="243" t="s">
        <v>1173</v>
      </c>
      <c r="J311" s="243"/>
      <c r="K311" s="243" t="s">
        <v>5642</v>
      </c>
      <c r="L311" s="245" t="s">
        <v>5643</v>
      </c>
      <c r="M311" s="247">
        <v>42948</v>
      </c>
      <c r="N311" s="248">
        <v>45128</v>
      </c>
      <c r="O311" s="249" t="s">
        <v>722</v>
      </c>
      <c r="P311" s="266">
        <f t="shared" si="72"/>
        <v>45128</v>
      </c>
      <c r="Q311" s="250">
        <v>20285</v>
      </c>
      <c r="R311" s="250">
        <v>2017</v>
      </c>
      <c r="S311" s="251">
        <v>44398</v>
      </c>
      <c r="T311" s="252" t="s">
        <v>175</v>
      </c>
      <c r="U311" s="253" t="s">
        <v>1279</v>
      </c>
      <c r="V311" s="625" t="s">
        <v>1082</v>
      </c>
      <c r="W311" s="625" t="s">
        <v>7181</v>
      </c>
      <c r="X311" s="252" t="s">
        <v>5644</v>
      </c>
      <c r="Y311" s="284">
        <f t="shared" si="73"/>
        <v>45128</v>
      </c>
      <c r="Z311" s="605" t="s">
        <v>1550</v>
      </c>
      <c r="AA311" s="656">
        <v>5.2</v>
      </c>
      <c r="AB311" s="273"/>
      <c r="AC311" s="252">
        <v>85</v>
      </c>
      <c r="AD311" s="252"/>
      <c r="AE311" s="252">
        <v>100</v>
      </c>
      <c r="AF311" s="252"/>
      <c r="AG311" s="605" t="s">
        <v>724</v>
      </c>
      <c r="AH311" s="605" t="s">
        <v>724</v>
      </c>
      <c r="AI311" s="605" t="s">
        <v>724</v>
      </c>
      <c r="AJ311" s="605">
        <v>1</v>
      </c>
      <c r="AK311" s="237"/>
      <c r="AL311" s="322"/>
      <c r="AM311" s="322"/>
      <c r="AN311" s="253"/>
      <c r="AO311" s="408"/>
      <c r="AP311" s="283"/>
      <c r="AQ311" s="283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</row>
    <row r="312" spans="1:125" ht="12.75" customHeight="1">
      <c r="A312" s="242">
        <v>311</v>
      </c>
      <c r="B312" s="242" t="s">
        <v>731</v>
      </c>
      <c r="C312" s="243" t="s">
        <v>5176</v>
      </c>
      <c r="D312" s="243"/>
      <c r="E312" s="121" t="s">
        <v>3807</v>
      </c>
      <c r="F312" s="243"/>
      <c r="G312" s="244" t="s">
        <v>3809</v>
      </c>
      <c r="H312" s="638"/>
      <c r="I312" s="243" t="s">
        <v>2322</v>
      </c>
      <c r="J312" s="243"/>
      <c r="K312" s="243" t="s">
        <v>5935</v>
      </c>
      <c r="L312" s="245" t="s">
        <v>5893</v>
      </c>
      <c r="M312" s="247">
        <v>42931</v>
      </c>
      <c r="N312" s="248">
        <v>45494</v>
      </c>
      <c r="O312" s="249" t="s">
        <v>722</v>
      </c>
      <c r="P312" s="266">
        <f t="shared" si="72"/>
        <v>45494</v>
      </c>
      <c r="Q312" s="250">
        <v>20478</v>
      </c>
      <c r="R312" s="250">
        <v>2013</v>
      </c>
      <c r="S312" s="251">
        <v>45128</v>
      </c>
      <c r="T312" s="252" t="s">
        <v>1498</v>
      </c>
      <c r="U312" s="253" t="s">
        <v>722</v>
      </c>
      <c r="V312" s="625" t="s">
        <v>1301</v>
      </c>
      <c r="W312" s="625" t="s">
        <v>294</v>
      </c>
      <c r="X312" s="252" t="s">
        <v>5894</v>
      </c>
      <c r="Y312" s="284">
        <f t="shared" si="73"/>
        <v>45494</v>
      </c>
      <c r="Z312" s="605" t="s">
        <v>1550</v>
      </c>
      <c r="AA312" s="656">
        <v>5.4</v>
      </c>
      <c r="AB312" s="273"/>
      <c r="AC312" s="252">
        <v>75</v>
      </c>
      <c r="AD312" s="252">
        <v>81</v>
      </c>
      <c r="AE312" s="252">
        <v>95</v>
      </c>
      <c r="AF312" s="252">
        <v>130</v>
      </c>
      <c r="AG312" s="605">
        <v>24</v>
      </c>
      <c r="AH312" s="605">
        <v>37</v>
      </c>
      <c r="AI312" s="605">
        <v>49</v>
      </c>
      <c r="AJ312" s="605">
        <v>1</v>
      </c>
      <c r="AK312" s="251"/>
      <c r="AL312" s="605"/>
      <c r="AM312" s="605"/>
      <c r="AN312" s="252"/>
      <c r="AO312" s="407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5"/>
      <c r="CP312" s="315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</row>
    <row r="313" spans="1:125" s="283" customFormat="1" ht="12.75" customHeight="1">
      <c r="A313" s="242">
        <v>312</v>
      </c>
      <c r="B313" s="253" t="s">
        <v>731</v>
      </c>
      <c r="C313" s="253" t="s">
        <v>7339</v>
      </c>
      <c r="D313" s="253"/>
      <c r="E313" s="253" t="s">
        <v>4094</v>
      </c>
      <c r="F313" s="253"/>
      <c r="G313" s="264" t="s">
        <v>4095</v>
      </c>
      <c r="H313" s="639"/>
      <c r="I313" s="253" t="s">
        <v>118</v>
      </c>
      <c r="J313" s="253"/>
      <c r="K313" s="253" t="s">
        <v>5271</v>
      </c>
      <c r="L313" s="438" t="s">
        <v>780</v>
      </c>
      <c r="M313" s="274">
        <v>43160</v>
      </c>
      <c r="N313" s="275">
        <v>45897</v>
      </c>
      <c r="O313" s="249" t="s">
        <v>722</v>
      </c>
      <c r="P313" s="267">
        <f t="shared" si="72"/>
        <v>45897</v>
      </c>
      <c r="Q313" s="236">
        <v>19485</v>
      </c>
      <c r="R313" s="236">
        <v>2018</v>
      </c>
      <c r="S313" s="237">
        <v>45166</v>
      </c>
      <c r="T313" s="253" t="s">
        <v>24</v>
      </c>
      <c r="U313" s="253" t="s">
        <v>722</v>
      </c>
      <c r="V313" s="421" t="s">
        <v>1097</v>
      </c>
      <c r="W313" s="421" t="s">
        <v>932</v>
      </c>
      <c r="X313" s="253" t="s">
        <v>1261</v>
      </c>
      <c r="Y313" s="271">
        <f>N313</f>
        <v>45897</v>
      </c>
      <c r="Z313" s="322" t="s">
        <v>1550</v>
      </c>
      <c r="AA313" s="255">
        <v>8.4</v>
      </c>
      <c r="AB313" s="256"/>
      <c r="AC313" s="253">
        <v>140</v>
      </c>
      <c r="AD313" s="253"/>
      <c r="AE313" s="253">
        <v>230</v>
      </c>
      <c r="AF313" s="253"/>
      <c r="AG313" s="322" t="s">
        <v>724</v>
      </c>
      <c r="AH313" s="322">
        <v>40</v>
      </c>
      <c r="AI313" s="322">
        <v>48</v>
      </c>
      <c r="AJ313" s="322">
        <v>2</v>
      </c>
      <c r="AK313" s="237"/>
      <c r="AL313" s="322"/>
      <c r="AM313" s="322"/>
      <c r="AN313" s="253"/>
      <c r="AO313" s="408"/>
      <c r="CO313" s="327"/>
    </row>
    <row r="314" spans="1:125" s="317" customFormat="1" ht="12.75" customHeight="1">
      <c r="A314" s="242">
        <v>313</v>
      </c>
      <c r="B314" s="253" t="s">
        <v>732</v>
      </c>
      <c r="C314" s="253" t="s">
        <v>482</v>
      </c>
      <c r="D314" s="253" t="s">
        <v>718</v>
      </c>
      <c r="E314" s="253" t="s">
        <v>4100</v>
      </c>
      <c r="F314" s="253" t="s">
        <v>9098</v>
      </c>
      <c r="G314" s="264" t="s">
        <v>9095</v>
      </c>
      <c r="H314" s="651" t="s">
        <v>9096</v>
      </c>
      <c r="I314" s="253" t="s">
        <v>1368</v>
      </c>
      <c r="J314" s="253" t="s">
        <v>1368</v>
      </c>
      <c r="K314" s="253" t="s">
        <v>9099</v>
      </c>
      <c r="L314" s="438" t="s">
        <v>9100</v>
      </c>
      <c r="M314" s="274">
        <v>38812</v>
      </c>
      <c r="N314" s="275">
        <v>45711</v>
      </c>
      <c r="O314" s="249" t="s">
        <v>722</v>
      </c>
      <c r="P314" s="267">
        <f t="shared" si="72"/>
        <v>45711</v>
      </c>
      <c r="Q314" s="236">
        <v>23107</v>
      </c>
      <c r="R314" s="236">
        <v>2006</v>
      </c>
      <c r="S314" s="237">
        <v>44980</v>
      </c>
      <c r="T314" s="253" t="s">
        <v>93</v>
      </c>
      <c r="U314" s="253" t="s">
        <v>4623</v>
      </c>
      <c r="V314" s="421" t="s">
        <v>9101</v>
      </c>
      <c r="W314" s="421" t="s">
        <v>9102</v>
      </c>
      <c r="X314" s="253" t="s">
        <v>9103</v>
      </c>
      <c r="Y314" s="271">
        <f t="shared" ref="Y314" si="74">N314</f>
        <v>45711</v>
      </c>
      <c r="Z314" s="322" t="s">
        <v>9097</v>
      </c>
      <c r="AA314" s="255">
        <v>5.5</v>
      </c>
      <c r="AB314" s="256">
        <v>27</v>
      </c>
      <c r="AC314" s="253">
        <v>65</v>
      </c>
      <c r="AD314" s="253">
        <v>65</v>
      </c>
      <c r="AE314" s="253">
        <v>85</v>
      </c>
      <c r="AF314" s="253">
        <v>110</v>
      </c>
      <c r="AG314" s="322">
        <v>25</v>
      </c>
      <c r="AH314" s="322">
        <v>43</v>
      </c>
      <c r="AI314" s="322">
        <v>55</v>
      </c>
      <c r="AJ314" s="322">
        <v>1</v>
      </c>
      <c r="AK314" s="237">
        <v>38812</v>
      </c>
      <c r="AL314" s="322">
        <v>2006</v>
      </c>
      <c r="AM314" s="322" t="s">
        <v>722</v>
      </c>
      <c r="AN314" s="253"/>
      <c r="AO314" s="408"/>
      <c r="AP314" s="283"/>
      <c r="AQ314" s="283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</row>
    <row r="315" spans="1:125" s="378" customFormat="1" ht="12.75" customHeight="1">
      <c r="A315" s="362">
        <v>314</v>
      </c>
      <c r="B315" s="362" t="s">
        <v>731</v>
      </c>
      <c r="C315" s="363" t="s">
        <v>8547</v>
      </c>
      <c r="D315" s="364"/>
      <c r="E315" s="364" t="s">
        <v>3495</v>
      </c>
      <c r="F315" s="364"/>
      <c r="G315" s="404" t="s">
        <v>8548</v>
      </c>
      <c r="H315" s="641"/>
      <c r="I315" s="363" t="s">
        <v>1106</v>
      </c>
      <c r="J315" s="364"/>
      <c r="K315" s="364" t="s">
        <v>8559</v>
      </c>
      <c r="L315" s="382" t="s">
        <v>8549</v>
      </c>
      <c r="M315" s="383">
        <v>44797</v>
      </c>
      <c r="N315" s="384">
        <v>45512</v>
      </c>
      <c r="O315" s="385" t="s">
        <v>722</v>
      </c>
      <c r="P315" s="386">
        <f>N315</f>
        <v>45512</v>
      </c>
      <c r="Q315" s="387">
        <v>22569</v>
      </c>
      <c r="R315" s="387">
        <v>2019</v>
      </c>
      <c r="S315" s="373">
        <v>44781</v>
      </c>
      <c r="T315" s="363" t="s">
        <v>4069</v>
      </c>
      <c r="U315" s="363" t="s">
        <v>1279</v>
      </c>
      <c r="V315" s="626" t="s">
        <v>363</v>
      </c>
      <c r="W315" s="626" t="s">
        <v>1110</v>
      </c>
      <c r="X315" s="363" t="s">
        <v>8550</v>
      </c>
      <c r="Y315" s="375">
        <f>P315</f>
        <v>45512</v>
      </c>
      <c r="Z315" s="370" t="s">
        <v>1144</v>
      </c>
      <c r="AA315" s="657">
        <v>3.5</v>
      </c>
      <c r="AB315" s="376"/>
      <c r="AC315" s="363">
        <v>75</v>
      </c>
      <c r="AD315" s="363"/>
      <c r="AE315" s="363">
        <v>87</v>
      </c>
      <c r="AF315" s="363"/>
      <c r="AG315" s="370" t="s">
        <v>724</v>
      </c>
      <c r="AH315" s="370" t="s">
        <v>724</v>
      </c>
      <c r="AI315" s="370" t="s">
        <v>724</v>
      </c>
      <c r="AJ315" s="370">
        <v>1</v>
      </c>
      <c r="AK315" s="363"/>
      <c r="AL315" s="370"/>
      <c r="AM315" s="370"/>
      <c r="AN315" s="363"/>
      <c r="AO315" s="414"/>
      <c r="AP315" s="374"/>
      <c r="AQ315" s="374"/>
      <c r="AR315" s="374"/>
      <c r="AS315" s="374"/>
      <c r="AT315" s="374"/>
      <c r="AU315" s="374"/>
      <c r="AV315" s="374"/>
      <c r="AW315" s="374"/>
      <c r="AX315" s="374"/>
      <c r="AY315" s="374"/>
      <c r="AZ315" s="374"/>
      <c r="BA315" s="374"/>
      <c r="BB315" s="374"/>
      <c r="BC315" s="374"/>
      <c r="BD315" s="374"/>
      <c r="BE315" s="374"/>
      <c r="BF315" s="374"/>
      <c r="BG315" s="374"/>
      <c r="BH315" s="374"/>
      <c r="BI315" s="374"/>
      <c r="BJ315" s="374"/>
      <c r="BK315" s="374"/>
      <c r="BL315" s="374"/>
      <c r="BM315" s="374"/>
      <c r="BN315" s="374"/>
      <c r="BO315" s="374"/>
      <c r="BP315" s="374"/>
      <c r="BQ315" s="374"/>
      <c r="BR315" s="374"/>
      <c r="BS315" s="374"/>
      <c r="BT315" s="374"/>
      <c r="BU315" s="374"/>
      <c r="BV315" s="374"/>
      <c r="BW315" s="374"/>
      <c r="BX315" s="374"/>
      <c r="BY315" s="374"/>
      <c r="BZ315" s="374"/>
      <c r="CA315" s="374"/>
      <c r="CB315" s="374"/>
      <c r="CC315" s="374"/>
      <c r="CD315" s="374"/>
      <c r="CE315" s="374"/>
      <c r="CF315" s="374"/>
      <c r="CG315" s="374"/>
      <c r="CH315" s="374"/>
      <c r="CI315" s="374"/>
      <c r="CJ315" s="374"/>
      <c r="CK315" s="374"/>
      <c r="CL315" s="374"/>
      <c r="CM315" s="374"/>
      <c r="CN315" s="374"/>
    </row>
    <row r="316" spans="1:125" ht="12.75" customHeight="1">
      <c r="A316" s="242">
        <v>315</v>
      </c>
      <c r="B316" s="242" t="s">
        <v>731</v>
      </c>
      <c r="C316" s="243" t="s">
        <v>1103</v>
      </c>
      <c r="D316" s="243"/>
      <c r="E316" s="121" t="s">
        <v>6226</v>
      </c>
      <c r="F316" s="243"/>
      <c r="G316" s="244" t="s">
        <v>94</v>
      </c>
      <c r="H316" s="638"/>
      <c r="I316" s="243" t="s">
        <v>1911</v>
      </c>
      <c r="J316" s="243"/>
      <c r="K316" s="243" t="s">
        <v>7290</v>
      </c>
      <c r="L316" s="245" t="s">
        <v>6389</v>
      </c>
      <c r="M316" s="247">
        <v>40838</v>
      </c>
      <c r="N316" s="248">
        <v>45191</v>
      </c>
      <c r="O316" s="249" t="s">
        <v>722</v>
      </c>
      <c r="P316" s="266">
        <f t="shared" si="69"/>
        <v>45191</v>
      </c>
      <c r="Q316" s="250">
        <v>20673</v>
      </c>
      <c r="R316" s="250">
        <v>2011</v>
      </c>
      <c r="S316" s="251">
        <v>44826</v>
      </c>
      <c r="T316" s="252" t="s">
        <v>3715</v>
      </c>
      <c r="U316" s="253" t="s">
        <v>722</v>
      </c>
      <c r="V316" s="625" t="s">
        <v>1</v>
      </c>
      <c r="W316" s="625" t="s">
        <v>8801</v>
      </c>
      <c r="X316" s="252" t="s">
        <v>6390</v>
      </c>
      <c r="Y316" s="284">
        <f t="shared" si="71"/>
        <v>45191</v>
      </c>
      <c r="Z316" s="605" t="s">
        <v>1550</v>
      </c>
      <c r="AA316" s="656">
        <v>6</v>
      </c>
      <c r="AB316" s="273"/>
      <c r="AC316" s="252">
        <v>95</v>
      </c>
      <c r="AD316" s="252"/>
      <c r="AE316" s="252">
        <v>125</v>
      </c>
      <c r="AF316" s="252"/>
      <c r="AG316" s="605">
        <v>22</v>
      </c>
      <c r="AH316" s="605">
        <v>38</v>
      </c>
      <c r="AI316" s="605">
        <v>52</v>
      </c>
      <c r="AJ316" s="605">
        <v>1</v>
      </c>
      <c r="AK316" s="252"/>
      <c r="AL316" s="605"/>
      <c r="AM316" s="605"/>
      <c r="AN316" s="252"/>
      <c r="AO316" s="407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5"/>
      <c r="CP316" s="315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</row>
    <row r="317" spans="1:125" s="317" customFormat="1" ht="12.75" customHeight="1">
      <c r="A317" s="242">
        <v>316</v>
      </c>
      <c r="B317" s="242" t="s">
        <v>731</v>
      </c>
      <c r="C317" s="242" t="s">
        <v>3499</v>
      </c>
      <c r="D317" s="243"/>
      <c r="E317" s="243" t="s">
        <v>3500</v>
      </c>
      <c r="F317" s="243"/>
      <c r="G317" s="244" t="s">
        <v>3501</v>
      </c>
      <c r="H317" s="638"/>
      <c r="I317" s="243" t="s">
        <v>2322</v>
      </c>
      <c r="J317" s="243"/>
      <c r="K317" s="253" t="s">
        <v>1101</v>
      </c>
      <c r="L317" s="438" t="s">
        <v>1664</v>
      </c>
      <c r="M317" s="274">
        <v>42792</v>
      </c>
      <c r="N317" s="248">
        <v>45350</v>
      </c>
      <c r="O317" s="249" t="s">
        <v>722</v>
      </c>
      <c r="P317" s="266">
        <f t="shared" si="69"/>
        <v>45350</v>
      </c>
      <c r="Q317" s="250">
        <v>22164</v>
      </c>
      <c r="R317" s="250">
        <v>2016</v>
      </c>
      <c r="S317" s="251">
        <v>44620</v>
      </c>
      <c r="T317" s="252" t="s">
        <v>499</v>
      </c>
      <c r="U317" s="253" t="s">
        <v>722</v>
      </c>
      <c r="V317" s="625" t="s">
        <v>4062</v>
      </c>
      <c r="W317" s="625" t="s">
        <v>7829</v>
      </c>
      <c r="X317" s="252" t="s">
        <v>7830</v>
      </c>
      <c r="Y317" s="284">
        <f t="shared" si="71"/>
        <v>45350</v>
      </c>
      <c r="Z317" s="605" t="s">
        <v>1550</v>
      </c>
      <c r="AA317" s="656">
        <v>5.85</v>
      </c>
      <c r="AB317" s="273"/>
      <c r="AC317" s="252">
        <v>105</v>
      </c>
      <c r="AD317" s="252"/>
      <c r="AE317" s="252">
        <v>130</v>
      </c>
      <c r="AF317" s="252"/>
      <c r="AG317" s="605">
        <v>23</v>
      </c>
      <c r="AH317" s="605">
        <v>38</v>
      </c>
      <c r="AI317" s="605">
        <v>52</v>
      </c>
      <c r="AJ317" s="605">
        <v>1</v>
      </c>
      <c r="AK317" s="251"/>
      <c r="AL317" s="322"/>
      <c r="AM317" s="322"/>
      <c r="AN317" s="253"/>
      <c r="AO317" s="408"/>
      <c r="AP317" s="283"/>
      <c r="AQ317" s="283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</row>
    <row r="318" spans="1:125" s="537" customFormat="1" ht="12.75" customHeight="1">
      <c r="A318" s="529">
        <v>317</v>
      </c>
      <c r="B318" s="532" t="s">
        <v>10318</v>
      </c>
      <c r="C318" s="532"/>
      <c r="D318" s="532"/>
      <c r="E318" s="532" t="s">
        <v>179</v>
      </c>
      <c r="F318" s="532"/>
      <c r="G318" s="540"/>
      <c r="H318" s="646"/>
      <c r="I318" s="532"/>
      <c r="J318" s="532"/>
      <c r="L318" s="841"/>
      <c r="M318" s="542"/>
      <c r="N318" s="543"/>
      <c r="O318" s="844"/>
      <c r="P318" s="539"/>
      <c r="Q318" s="530"/>
      <c r="R318" s="530"/>
      <c r="S318" s="531"/>
      <c r="T318" s="532"/>
      <c r="U318" s="532"/>
      <c r="V318" s="627"/>
      <c r="W318" s="627"/>
      <c r="Y318" s="534"/>
      <c r="Z318" s="586"/>
      <c r="AA318" s="665"/>
      <c r="AB318" s="535"/>
      <c r="AC318" s="532"/>
      <c r="AD318" s="532"/>
      <c r="AE318" s="532"/>
      <c r="AF318" s="532"/>
      <c r="AG318" s="586"/>
      <c r="AH318" s="586"/>
      <c r="AI318" s="586"/>
      <c r="AJ318" s="586"/>
      <c r="AK318" s="531"/>
      <c r="AL318" s="586"/>
      <c r="AM318" s="586"/>
      <c r="AN318" s="532"/>
      <c r="AO318" s="536"/>
      <c r="CO318" s="865"/>
    </row>
    <row r="319" spans="1:125" s="283" customFormat="1" ht="12.75" customHeight="1">
      <c r="A319" s="242">
        <v>318</v>
      </c>
      <c r="B319" s="253" t="s">
        <v>731</v>
      </c>
      <c r="C319" s="253" t="s">
        <v>4959</v>
      </c>
      <c r="D319" s="253"/>
      <c r="E319" s="253" t="s">
        <v>180</v>
      </c>
      <c r="F319" s="253"/>
      <c r="G319" s="264" t="s">
        <v>7587</v>
      </c>
      <c r="H319" s="639"/>
      <c r="I319" s="253" t="s">
        <v>440</v>
      </c>
      <c r="J319" s="253"/>
      <c r="K319" s="253" t="s">
        <v>7605</v>
      </c>
      <c r="L319" s="438" t="s">
        <v>7606</v>
      </c>
      <c r="M319" s="274">
        <v>43586</v>
      </c>
      <c r="N319" s="275">
        <v>46037</v>
      </c>
      <c r="O319" s="322" t="s">
        <v>722</v>
      </c>
      <c r="P319" s="323">
        <f>N319</f>
        <v>46037</v>
      </c>
      <c r="Q319" s="335">
        <v>22005</v>
      </c>
      <c r="R319" s="335">
        <v>2019</v>
      </c>
      <c r="S319" s="237">
        <v>45306</v>
      </c>
      <c r="T319" s="283" t="s">
        <v>3715</v>
      </c>
      <c r="U319" s="283" t="s">
        <v>722</v>
      </c>
      <c r="V319" s="421" t="s">
        <v>1487</v>
      </c>
      <c r="W319" s="421" t="s">
        <v>1487</v>
      </c>
      <c r="X319" s="253" t="s">
        <v>7607</v>
      </c>
      <c r="Y319" s="271">
        <f>N319</f>
        <v>46037</v>
      </c>
      <c r="Z319" s="322" t="s">
        <v>4963</v>
      </c>
      <c r="AA319" s="255">
        <v>5.2</v>
      </c>
      <c r="AB319" s="256"/>
      <c r="AC319" s="253">
        <v>70</v>
      </c>
      <c r="AD319" s="253"/>
      <c r="AE319" s="253">
        <v>95</v>
      </c>
      <c r="AF319" s="253"/>
      <c r="AG319" s="322" t="s">
        <v>724</v>
      </c>
      <c r="AH319" s="322">
        <v>38</v>
      </c>
      <c r="AI319" s="336">
        <v>47</v>
      </c>
      <c r="AJ319" s="336">
        <v>1</v>
      </c>
      <c r="AK319" s="237"/>
      <c r="AL319" s="322"/>
      <c r="AM319" s="322"/>
      <c r="AN319" s="253"/>
      <c r="AO319" s="408"/>
      <c r="CO319" s="327"/>
    </row>
    <row r="320" spans="1:125" s="316" customFormat="1" ht="12.75" customHeight="1">
      <c r="A320" s="242">
        <v>319</v>
      </c>
      <c r="B320" s="253" t="s">
        <v>731</v>
      </c>
      <c r="C320" s="253" t="s">
        <v>2459</v>
      </c>
      <c r="D320" s="253"/>
      <c r="E320" s="253" t="s">
        <v>130</v>
      </c>
      <c r="F320" s="253"/>
      <c r="G320" s="264" t="s">
        <v>2460</v>
      </c>
      <c r="H320" s="639"/>
      <c r="I320" s="243" t="s">
        <v>2145</v>
      </c>
      <c r="J320" s="253"/>
      <c r="K320" s="243" t="s">
        <v>265</v>
      </c>
      <c r="L320" s="245" t="s">
        <v>849</v>
      </c>
      <c r="M320" s="247">
        <v>42413</v>
      </c>
      <c r="N320" s="123">
        <v>45931</v>
      </c>
      <c r="O320" s="249" t="s">
        <v>722</v>
      </c>
      <c r="P320" s="267">
        <f t="shared" si="69"/>
        <v>45931</v>
      </c>
      <c r="Q320" s="236">
        <v>21049</v>
      </c>
      <c r="R320" s="236">
        <v>2012</v>
      </c>
      <c r="S320" s="251">
        <v>45200</v>
      </c>
      <c r="T320" s="253" t="s">
        <v>645</v>
      </c>
      <c r="U320" s="253" t="s">
        <v>722</v>
      </c>
      <c r="V320" s="421" t="s">
        <v>10159</v>
      </c>
      <c r="W320" s="421" t="s">
        <v>10158</v>
      </c>
      <c r="X320" s="253" t="s">
        <v>6621</v>
      </c>
      <c r="Y320" s="271">
        <f t="shared" si="71"/>
        <v>45931</v>
      </c>
      <c r="Z320" s="322" t="s">
        <v>1550</v>
      </c>
      <c r="AA320" s="255">
        <v>8.1999999999999993</v>
      </c>
      <c r="AB320" s="256"/>
      <c r="AC320" s="253">
        <v>120</v>
      </c>
      <c r="AD320" s="253"/>
      <c r="AE320" s="253">
        <v>220</v>
      </c>
      <c r="AF320" s="253"/>
      <c r="AG320" s="322">
        <v>26</v>
      </c>
      <c r="AH320" s="322">
        <v>39</v>
      </c>
      <c r="AI320" s="322">
        <v>46</v>
      </c>
      <c r="AJ320" s="322">
        <v>2</v>
      </c>
      <c r="AK320" s="252"/>
      <c r="AL320" s="605"/>
      <c r="AM320" s="605"/>
      <c r="AN320" s="252"/>
      <c r="AO320" s="407"/>
      <c r="CO320" s="320"/>
    </row>
    <row r="321" spans="1:125" s="317" customFormat="1" ht="12.75" customHeight="1">
      <c r="A321" s="242">
        <v>320</v>
      </c>
      <c r="B321" s="242" t="s">
        <v>731</v>
      </c>
      <c r="C321" s="243" t="s">
        <v>4959</v>
      </c>
      <c r="D321" s="243"/>
      <c r="E321" s="243" t="s">
        <v>5657</v>
      </c>
      <c r="F321" s="243"/>
      <c r="G321" s="244" t="s">
        <v>6899</v>
      </c>
      <c r="H321" s="638"/>
      <c r="I321" s="243" t="s">
        <v>440</v>
      </c>
      <c r="J321" s="243"/>
      <c r="K321" s="243" t="s">
        <v>6875</v>
      </c>
      <c r="L321" s="245" t="s">
        <v>6876</v>
      </c>
      <c r="M321" s="247">
        <v>44334</v>
      </c>
      <c r="N321" s="123">
        <v>45059</v>
      </c>
      <c r="O321" s="249" t="s">
        <v>722</v>
      </c>
      <c r="P321" s="267">
        <f>N321</f>
        <v>45059</v>
      </c>
      <c r="Q321" s="236">
        <v>21237</v>
      </c>
      <c r="R321" s="236">
        <v>2021</v>
      </c>
      <c r="S321" s="237">
        <v>44329</v>
      </c>
      <c r="T321" s="253" t="s">
        <v>1216</v>
      </c>
      <c r="U321" s="253" t="s">
        <v>1279</v>
      </c>
      <c r="V321" s="421" t="s">
        <v>363</v>
      </c>
      <c r="W321" s="421" t="s">
        <v>363</v>
      </c>
      <c r="X321" s="253" t="s">
        <v>6877</v>
      </c>
      <c r="Y321" s="271">
        <f>N321</f>
        <v>45059</v>
      </c>
      <c r="Z321" s="322" t="s">
        <v>2397</v>
      </c>
      <c r="AA321" s="255">
        <v>5.2</v>
      </c>
      <c r="AB321" s="256"/>
      <c r="AC321" s="253">
        <v>70</v>
      </c>
      <c r="AD321" s="253"/>
      <c r="AE321" s="253">
        <v>95</v>
      </c>
      <c r="AF321" s="253"/>
      <c r="AG321" s="322" t="s">
        <v>724</v>
      </c>
      <c r="AH321" s="322">
        <v>38</v>
      </c>
      <c r="AI321" s="322">
        <v>47</v>
      </c>
      <c r="AJ321" s="322">
        <v>1</v>
      </c>
      <c r="AK321" s="253"/>
      <c r="AL321" s="322"/>
      <c r="AM321" s="322"/>
      <c r="AN321" s="253"/>
      <c r="AO321" s="408"/>
      <c r="AP321" s="283"/>
      <c r="AQ321" s="283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</row>
    <row r="322" spans="1:125" s="317" customFormat="1" ht="12.75" customHeight="1">
      <c r="A322" s="242">
        <v>321</v>
      </c>
      <c r="B322" s="242" t="s">
        <v>731</v>
      </c>
      <c r="C322" s="242" t="s">
        <v>5097</v>
      </c>
      <c r="D322" s="243"/>
      <c r="E322" s="121" t="s">
        <v>2945</v>
      </c>
      <c r="F322" s="243"/>
      <c r="G322" s="244" t="s">
        <v>6501</v>
      </c>
      <c r="H322" s="638"/>
      <c r="I322" s="243" t="s">
        <v>2477</v>
      </c>
      <c r="J322" s="243"/>
      <c r="K322" s="242" t="s">
        <v>2009</v>
      </c>
      <c r="L322" s="438" t="s">
        <v>2011</v>
      </c>
      <c r="M322" s="274">
        <v>44158</v>
      </c>
      <c r="N322" s="275">
        <v>44884</v>
      </c>
      <c r="O322" s="276" t="s">
        <v>722</v>
      </c>
      <c r="P322" s="267">
        <f>N322</f>
        <v>44884</v>
      </c>
      <c r="Q322" s="236">
        <v>20744</v>
      </c>
      <c r="R322" s="236">
        <v>2007</v>
      </c>
      <c r="S322" s="237">
        <v>44154</v>
      </c>
      <c r="T322" s="253" t="s">
        <v>1498</v>
      </c>
      <c r="U322" s="253" t="s">
        <v>1279</v>
      </c>
      <c r="V322" s="421" t="s">
        <v>363</v>
      </c>
      <c r="W322" s="421" t="s">
        <v>1291</v>
      </c>
      <c r="X322" s="253" t="s">
        <v>2010</v>
      </c>
      <c r="Y322" s="271">
        <v>44884</v>
      </c>
      <c r="Z322" s="322" t="s">
        <v>1017</v>
      </c>
      <c r="AA322" s="255">
        <v>6.4</v>
      </c>
      <c r="AB322" s="256"/>
      <c r="AC322" s="253">
        <v>70</v>
      </c>
      <c r="AD322" s="253"/>
      <c r="AE322" s="253">
        <v>90</v>
      </c>
      <c r="AF322" s="253"/>
      <c r="AG322" s="322">
        <v>23</v>
      </c>
      <c r="AH322" s="322">
        <v>38</v>
      </c>
      <c r="AI322" s="322">
        <v>50</v>
      </c>
      <c r="AJ322" s="322">
        <v>1</v>
      </c>
      <c r="AK322" s="253"/>
      <c r="AL322" s="322"/>
      <c r="AM322" s="322"/>
      <c r="AN322" s="253"/>
      <c r="AO322" s="408"/>
      <c r="AP322" s="283"/>
      <c r="AQ322" s="283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</row>
    <row r="323" spans="1:125" s="283" customFormat="1" ht="12.75" customHeight="1">
      <c r="A323" s="242">
        <v>322</v>
      </c>
      <c r="B323" s="253" t="s">
        <v>731</v>
      </c>
      <c r="C323" s="283" t="s">
        <v>7593</v>
      </c>
      <c r="D323" s="253"/>
      <c r="E323" s="253" t="s">
        <v>200</v>
      </c>
      <c r="F323" s="253"/>
      <c r="G323" s="264" t="s">
        <v>7594</v>
      </c>
      <c r="H323" s="639"/>
      <c r="I323" s="253" t="s">
        <v>317</v>
      </c>
      <c r="J323" s="253"/>
      <c r="K323" s="283" t="s">
        <v>2982</v>
      </c>
      <c r="L323" s="245" t="s">
        <v>2983</v>
      </c>
      <c r="M323" s="274">
        <v>44575</v>
      </c>
      <c r="N323" s="275">
        <v>46039</v>
      </c>
      <c r="O323" s="249" t="s">
        <v>722</v>
      </c>
      <c r="P323" s="267">
        <f>N323</f>
        <v>46039</v>
      </c>
      <c r="Q323" s="253">
        <v>22007</v>
      </c>
      <c r="R323" s="253">
        <v>2021</v>
      </c>
      <c r="S323" s="237">
        <v>45308</v>
      </c>
      <c r="T323" s="237" t="s">
        <v>10242</v>
      </c>
      <c r="U323" s="237" t="s">
        <v>722</v>
      </c>
      <c r="V323" s="421" t="s">
        <v>9773</v>
      </c>
      <c r="W323" s="421" t="s">
        <v>9773</v>
      </c>
      <c r="X323" s="283" t="s">
        <v>2984</v>
      </c>
      <c r="Y323" s="271">
        <f>N323</f>
        <v>46039</v>
      </c>
      <c r="Z323" s="322" t="s">
        <v>1550</v>
      </c>
      <c r="AA323" s="255">
        <v>5.19</v>
      </c>
      <c r="AB323" s="256"/>
      <c r="AC323" s="253">
        <v>85</v>
      </c>
      <c r="AD323" s="253"/>
      <c r="AE323" s="253">
        <v>105</v>
      </c>
      <c r="AF323" s="253"/>
      <c r="AG323" s="322">
        <v>24</v>
      </c>
      <c r="AH323" s="322">
        <v>39</v>
      </c>
      <c r="AI323" s="322">
        <v>54</v>
      </c>
      <c r="AJ323" s="322">
        <v>1</v>
      </c>
      <c r="AK323" s="237"/>
      <c r="AL323" s="322"/>
      <c r="AM323" s="322"/>
      <c r="AN323" s="253"/>
      <c r="AO323" s="408"/>
      <c r="CO323" s="327"/>
    </row>
    <row r="324" spans="1:125" s="317" customFormat="1" ht="12.75" customHeight="1">
      <c r="A324" s="242">
        <v>323</v>
      </c>
      <c r="B324" s="242" t="s">
        <v>731</v>
      </c>
      <c r="C324" s="242" t="s">
        <v>3892</v>
      </c>
      <c r="D324" s="242"/>
      <c r="E324" s="270" t="s">
        <v>4104</v>
      </c>
      <c r="F324" s="242"/>
      <c r="G324" s="264" t="s">
        <v>5383</v>
      </c>
      <c r="H324" s="639"/>
      <c r="I324" s="243" t="s">
        <v>317</v>
      </c>
      <c r="J324" s="242"/>
      <c r="K324" s="283" t="s">
        <v>1377</v>
      </c>
      <c r="L324" s="245" t="s">
        <v>1378</v>
      </c>
      <c r="M324" s="325">
        <v>43152</v>
      </c>
      <c r="N324" s="325">
        <v>44791</v>
      </c>
      <c r="O324" s="249" t="s">
        <v>722</v>
      </c>
      <c r="P324" s="267">
        <f t="shared" si="69"/>
        <v>44791</v>
      </c>
      <c r="Q324" s="236">
        <v>20620</v>
      </c>
      <c r="R324" s="236">
        <v>2017</v>
      </c>
      <c r="S324" s="251">
        <v>44061</v>
      </c>
      <c r="T324" s="253" t="s">
        <v>29</v>
      </c>
      <c r="U324" s="253" t="s">
        <v>1217</v>
      </c>
      <c r="V324" s="421" t="s">
        <v>363</v>
      </c>
      <c r="W324" s="421" t="s">
        <v>595</v>
      </c>
      <c r="X324" s="253" t="s">
        <v>6280</v>
      </c>
      <c r="Y324" s="271">
        <v>44791</v>
      </c>
      <c r="Z324" s="322" t="s">
        <v>1028</v>
      </c>
      <c r="AA324" s="255">
        <v>5.3</v>
      </c>
      <c r="AB324" s="256"/>
      <c r="AC324" s="253">
        <v>75</v>
      </c>
      <c r="AD324" s="253"/>
      <c r="AE324" s="253">
        <v>95</v>
      </c>
      <c r="AF324" s="253"/>
      <c r="AG324" s="322">
        <v>24</v>
      </c>
      <c r="AH324" s="322">
        <v>38</v>
      </c>
      <c r="AI324" s="322">
        <v>58</v>
      </c>
      <c r="AJ324" s="322">
        <v>1</v>
      </c>
      <c r="AK324" s="253"/>
      <c r="AL324" s="322"/>
      <c r="AM324" s="322"/>
      <c r="AN324" s="253"/>
      <c r="AO324" s="412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</row>
    <row r="325" spans="1:125" s="283" customFormat="1" ht="12.75" customHeight="1">
      <c r="A325" s="242">
        <v>324</v>
      </c>
      <c r="B325" s="253" t="s">
        <v>731</v>
      </c>
      <c r="C325" s="253" t="s">
        <v>4004</v>
      </c>
      <c r="D325" s="253"/>
      <c r="E325" s="253" t="s">
        <v>5251</v>
      </c>
      <c r="F325" s="253"/>
      <c r="G325" s="264" t="s">
        <v>5253</v>
      </c>
      <c r="H325" s="639"/>
      <c r="I325" s="253" t="s">
        <v>1173</v>
      </c>
      <c r="J325" s="253"/>
      <c r="K325" s="253" t="s">
        <v>5254</v>
      </c>
      <c r="L325" s="438" t="s">
        <v>5255</v>
      </c>
      <c r="M325" s="274">
        <v>43711</v>
      </c>
      <c r="N325" s="275">
        <v>45805</v>
      </c>
      <c r="O325" s="322" t="s">
        <v>722</v>
      </c>
      <c r="P325" s="323">
        <f>N325</f>
        <v>45805</v>
      </c>
      <c r="Q325" s="335">
        <v>19465</v>
      </c>
      <c r="R325" s="335">
        <v>2019</v>
      </c>
      <c r="S325" s="321">
        <v>45074</v>
      </c>
      <c r="T325" s="283" t="s">
        <v>1278</v>
      </c>
      <c r="U325" s="283" t="s">
        <v>722</v>
      </c>
      <c r="V325" s="421" t="s">
        <v>9544</v>
      </c>
      <c r="W325" s="421" t="s">
        <v>1631</v>
      </c>
      <c r="X325" s="253" t="s">
        <v>5256</v>
      </c>
      <c r="Y325" s="271">
        <f>N325</f>
        <v>45805</v>
      </c>
      <c r="Z325" s="322" t="s">
        <v>1550</v>
      </c>
      <c r="AA325" s="255">
        <v>5.0999999999999996</v>
      </c>
      <c r="AB325" s="256"/>
      <c r="AC325" s="253">
        <v>85</v>
      </c>
      <c r="AD325" s="253"/>
      <c r="AE325" s="253">
        <v>105</v>
      </c>
      <c r="AF325" s="253"/>
      <c r="AG325" s="322" t="s">
        <v>724</v>
      </c>
      <c r="AH325" s="322" t="s">
        <v>724</v>
      </c>
      <c r="AI325" s="336" t="s">
        <v>724</v>
      </c>
      <c r="AJ325" s="336">
        <v>1</v>
      </c>
      <c r="AL325" s="336"/>
      <c r="AM325" s="336"/>
      <c r="AN325" s="253"/>
      <c r="AO325" s="408"/>
    </row>
    <row r="326" spans="1:125" s="378" customFormat="1" ht="12.75" customHeight="1">
      <c r="A326" s="362">
        <v>325</v>
      </c>
      <c r="B326" s="362" t="s">
        <v>732</v>
      </c>
      <c r="C326" s="362" t="s">
        <v>1843</v>
      </c>
      <c r="D326" s="364" t="s">
        <v>504</v>
      </c>
      <c r="E326" s="364" t="s">
        <v>2461</v>
      </c>
      <c r="F326" s="364" t="s">
        <v>1744</v>
      </c>
      <c r="G326" s="404" t="s">
        <v>2462</v>
      </c>
      <c r="H326" s="641" t="s">
        <v>1743</v>
      </c>
      <c r="I326" s="364" t="s">
        <v>2322</v>
      </c>
      <c r="J326" s="364" t="s">
        <v>957</v>
      </c>
      <c r="K326" s="364" t="s">
        <v>1145</v>
      </c>
      <c r="L326" s="382" t="s">
        <v>2463</v>
      </c>
      <c r="M326" s="383">
        <v>42245</v>
      </c>
      <c r="N326" s="384">
        <v>45898</v>
      </c>
      <c r="O326" s="385" t="s">
        <v>722</v>
      </c>
      <c r="P326" s="386">
        <f>N326</f>
        <v>45898</v>
      </c>
      <c r="Q326" s="387">
        <v>15678</v>
      </c>
      <c r="R326" s="387">
        <v>2014</v>
      </c>
      <c r="S326" s="373">
        <v>45167</v>
      </c>
      <c r="T326" s="363" t="s">
        <v>499</v>
      </c>
      <c r="U326" s="363" t="s">
        <v>189</v>
      </c>
      <c r="V326" s="626" t="s">
        <v>10024</v>
      </c>
      <c r="W326" s="626" t="s">
        <v>10025</v>
      </c>
      <c r="X326" s="363" t="s">
        <v>2464</v>
      </c>
      <c r="Y326" s="375">
        <f>N326</f>
        <v>45898</v>
      </c>
      <c r="Z326" s="370" t="s">
        <v>1550</v>
      </c>
      <c r="AA326" s="657">
        <v>5.4</v>
      </c>
      <c r="AB326" s="376">
        <v>26</v>
      </c>
      <c r="AC326" s="363">
        <v>75</v>
      </c>
      <c r="AD326" s="363">
        <v>100</v>
      </c>
      <c r="AE326" s="363">
        <v>95</v>
      </c>
      <c r="AF326" s="363">
        <v>127</v>
      </c>
      <c r="AG326" s="370">
        <v>24</v>
      </c>
      <c r="AH326" s="370">
        <v>37</v>
      </c>
      <c r="AI326" s="370">
        <v>49</v>
      </c>
      <c r="AJ326" s="370">
        <v>1</v>
      </c>
      <c r="AK326" s="373">
        <v>41856</v>
      </c>
      <c r="AL326" s="370">
        <v>2013</v>
      </c>
      <c r="AM326" s="370" t="s">
        <v>1078</v>
      </c>
      <c r="AN326" s="363"/>
      <c r="AO326" s="884"/>
      <c r="AP326" s="885"/>
      <c r="AQ326" s="886"/>
      <c r="AR326" s="886"/>
      <c r="AS326" s="886"/>
      <c r="AT326" s="887"/>
      <c r="AU326" s="888"/>
      <c r="AV326" s="886"/>
      <c r="AW326" s="886"/>
      <c r="AX326" s="886"/>
      <c r="AY326" s="889"/>
      <c r="AZ326" s="890"/>
      <c r="BA326" s="891"/>
      <c r="BB326" s="892"/>
      <c r="BC326" s="893"/>
      <c r="BD326" s="894"/>
      <c r="BE326" s="894"/>
      <c r="BF326" s="893"/>
      <c r="BG326" s="895"/>
      <c r="BH326" s="895"/>
      <c r="BI326" s="896"/>
      <c r="BJ326" s="896"/>
      <c r="BK326" s="895"/>
      <c r="BL326" s="895"/>
      <c r="BM326" s="896"/>
      <c r="BN326" s="897"/>
      <c r="BO326" s="895"/>
      <c r="BP326" s="895"/>
      <c r="BQ326" s="898"/>
      <c r="BR326" s="895"/>
      <c r="BS326" s="895"/>
      <c r="BT326" s="895"/>
      <c r="BU326" s="895"/>
      <c r="BV326" s="895"/>
      <c r="BW326" s="895"/>
      <c r="BX326" s="895"/>
      <c r="BY326" s="895"/>
      <c r="BZ326" s="893"/>
      <c r="CA326" s="895"/>
      <c r="CB326" s="895"/>
      <c r="CC326" s="390"/>
      <c r="CD326" s="390"/>
      <c r="CE326" s="390"/>
      <c r="CF326" s="390"/>
      <c r="CG326" s="390"/>
      <c r="CH326" s="390"/>
      <c r="CI326" s="390"/>
      <c r="CJ326" s="390"/>
      <c r="CK326" s="390"/>
      <c r="CL326" s="390"/>
      <c r="CM326" s="390"/>
      <c r="CN326" s="390"/>
    </row>
    <row r="327" spans="1:125" s="283" customFormat="1" ht="12.6" customHeight="1">
      <c r="A327" s="242">
        <v>326</v>
      </c>
      <c r="B327" s="242" t="s">
        <v>731</v>
      </c>
      <c r="C327" s="253" t="s">
        <v>7297</v>
      </c>
      <c r="D327" s="553"/>
      <c r="E327" s="283" t="s">
        <v>3864</v>
      </c>
      <c r="G327" s="324" t="s">
        <v>7298</v>
      </c>
      <c r="H327" s="642"/>
      <c r="I327" s="283" t="s">
        <v>1911</v>
      </c>
      <c r="K327" s="253" t="s">
        <v>7299</v>
      </c>
      <c r="L327" s="438" t="s">
        <v>7300</v>
      </c>
      <c r="M327" s="274">
        <v>44434</v>
      </c>
      <c r="N327" s="275">
        <v>45158</v>
      </c>
      <c r="O327" s="322" t="s">
        <v>722</v>
      </c>
      <c r="P327" s="323">
        <f>N327</f>
        <v>45158</v>
      </c>
      <c r="Q327" s="335">
        <v>21492</v>
      </c>
      <c r="R327" s="335">
        <v>2021</v>
      </c>
      <c r="S327" s="237">
        <v>44428</v>
      </c>
      <c r="T327" s="253" t="s">
        <v>3715</v>
      </c>
      <c r="U327" s="253" t="s">
        <v>1279</v>
      </c>
      <c r="V327" s="421" t="s">
        <v>363</v>
      </c>
      <c r="W327" s="421" t="s">
        <v>363</v>
      </c>
      <c r="X327" s="253" t="s">
        <v>7301</v>
      </c>
      <c r="Y327" s="271">
        <f>N327</f>
        <v>45158</v>
      </c>
      <c r="Z327" s="322" t="s">
        <v>1550</v>
      </c>
      <c r="AA327" s="255">
        <v>7.5</v>
      </c>
      <c r="AB327" s="256"/>
      <c r="AC327" s="253">
        <v>100</v>
      </c>
      <c r="AD327" s="253"/>
      <c r="AE327" s="253">
        <v>190</v>
      </c>
      <c r="AF327" s="253"/>
      <c r="AG327" s="322">
        <v>23</v>
      </c>
      <c r="AH327" s="322">
        <v>36</v>
      </c>
      <c r="AI327" s="336">
        <v>50</v>
      </c>
      <c r="AJ327" s="336">
        <v>2</v>
      </c>
      <c r="AL327" s="322"/>
      <c r="AM327" s="322"/>
      <c r="AN327" s="253"/>
      <c r="AO327" s="408"/>
      <c r="CO327" s="327"/>
    </row>
    <row r="328" spans="1:125" s="378" customFormat="1" ht="12.75" customHeight="1">
      <c r="A328" s="362">
        <v>327</v>
      </c>
      <c r="B328" s="362" t="s">
        <v>731</v>
      </c>
      <c r="C328" s="362" t="s">
        <v>7593</v>
      </c>
      <c r="D328" s="364"/>
      <c r="E328" s="364" t="s">
        <v>1875</v>
      </c>
      <c r="F328" s="364"/>
      <c r="G328" s="404" t="s">
        <v>10466</v>
      </c>
      <c r="H328" s="641"/>
      <c r="I328" s="364" t="s">
        <v>317</v>
      </c>
      <c r="J328" s="364"/>
      <c r="K328" s="364" t="s">
        <v>8486</v>
      </c>
      <c r="L328" s="382" t="s">
        <v>8487</v>
      </c>
      <c r="M328" s="383">
        <v>45317</v>
      </c>
      <c r="N328" s="384">
        <v>46041</v>
      </c>
      <c r="O328" s="385" t="s">
        <v>722</v>
      </c>
      <c r="P328" s="386">
        <f>N328</f>
        <v>46041</v>
      </c>
      <c r="Q328" s="387">
        <v>24040</v>
      </c>
      <c r="R328" s="387">
        <v>2022</v>
      </c>
      <c r="S328" s="373">
        <v>45310</v>
      </c>
      <c r="T328" s="363" t="s">
        <v>3715</v>
      </c>
      <c r="U328" s="363" t="s">
        <v>1279</v>
      </c>
      <c r="V328" s="626" t="s">
        <v>363</v>
      </c>
      <c r="W328" s="626" t="s">
        <v>956</v>
      </c>
      <c r="X328" s="363" t="s">
        <v>10467</v>
      </c>
      <c r="Y328" s="375">
        <f>P328</f>
        <v>46041</v>
      </c>
      <c r="Z328" s="370" t="s">
        <v>1550</v>
      </c>
      <c r="AA328" s="657">
        <v>5.19</v>
      </c>
      <c r="AB328" s="376"/>
      <c r="AC328" s="363">
        <v>85</v>
      </c>
      <c r="AD328" s="363"/>
      <c r="AE328" s="363">
        <v>105</v>
      </c>
      <c r="AF328" s="363"/>
      <c r="AG328" s="370" t="s">
        <v>724</v>
      </c>
      <c r="AH328" s="370" t="s">
        <v>724</v>
      </c>
      <c r="AI328" s="370" t="s">
        <v>724</v>
      </c>
      <c r="AJ328" s="370">
        <v>1</v>
      </c>
      <c r="AK328" s="373"/>
      <c r="AL328" s="370"/>
      <c r="AM328" s="370"/>
      <c r="AN328" s="363"/>
      <c r="AO328" s="414"/>
      <c r="AP328" s="374"/>
      <c r="AQ328" s="374"/>
      <c r="AR328" s="374"/>
      <c r="AS328" s="374"/>
      <c r="AT328" s="374"/>
      <c r="AU328" s="374"/>
      <c r="AV328" s="374"/>
      <c r="AW328" s="374"/>
      <c r="AX328" s="374"/>
      <c r="AY328" s="374"/>
      <c r="AZ328" s="374"/>
      <c r="BA328" s="374"/>
      <c r="BB328" s="374"/>
      <c r="BC328" s="374"/>
      <c r="BD328" s="374"/>
      <c r="BE328" s="374"/>
      <c r="BF328" s="374"/>
      <c r="BG328" s="374"/>
      <c r="BH328" s="374"/>
      <c r="BI328" s="374"/>
      <c r="BJ328" s="374"/>
      <c r="BK328" s="374"/>
      <c r="BL328" s="374"/>
      <c r="BM328" s="374"/>
      <c r="BN328" s="374"/>
      <c r="BO328" s="374"/>
      <c r="BP328" s="374"/>
      <c r="BQ328" s="374"/>
      <c r="BR328" s="374"/>
      <c r="BS328" s="374"/>
      <c r="BT328" s="374"/>
      <c r="BU328" s="374"/>
      <c r="BV328" s="374"/>
      <c r="BW328" s="374"/>
      <c r="BX328" s="374"/>
      <c r="BY328" s="374"/>
      <c r="BZ328" s="374"/>
      <c r="CA328" s="374"/>
      <c r="CB328" s="374"/>
      <c r="CC328" s="374"/>
      <c r="CD328" s="374"/>
      <c r="CE328" s="374"/>
      <c r="CF328" s="374"/>
      <c r="CG328" s="374"/>
      <c r="CH328" s="374"/>
      <c r="CI328" s="374"/>
      <c r="CJ328" s="374"/>
      <c r="CK328" s="374"/>
      <c r="CL328" s="374"/>
      <c r="CM328" s="374"/>
      <c r="CN328" s="374"/>
    </row>
    <row r="329" spans="1:125" s="378" customFormat="1" ht="12.75" customHeight="1">
      <c r="A329" s="362">
        <v>328</v>
      </c>
      <c r="B329" s="363" t="s">
        <v>732</v>
      </c>
      <c r="C329" s="363" t="s">
        <v>2362</v>
      </c>
      <c r="D329" s="253" t="s">
        <v>4794</v>
      </c>
      <c r="E329" s="363" t="s">
        <v>4341</v>
      </c>
      <c r="F329" s="363" t="s">
        <v>4793</v>
      </c>
      <c r="G329" s="365" t="s">
        <v>8551</v>
      </c>
      <c r="H329" s="639" t="s">
        <v>4725</v>
      </c>
      <c r="I329" s="363" t="s">
        <v>1272</v>
      </c>
      <c r="J329" s="253" t="s">
        <v>1368</v>
      </c>
      <c r="K329" s="363" t="s">
        <v>260</v>
      </c>
      <c r="L329" s="366" t="s">
        <v>261</v>
      </c>
      <c r="M329" s="368">
        <v>44797</v>
      </c>
      <c r="N329" s="369">
        <v>45510</v>
      </c>
      <c r="O329" s="385" t="s">
        <v>722</v>
      </c>
      <c r="P329" s="386">
        <f>N329</f>
        <v>45510</v>
      </c>
      <c r="Q329" s="387">
        <v>22570</v>
      </c>
      <c r="R329" s="387">
        <v>2022</v>
      </c>
      <c r="S329" s="373">
        <v>44779</v>
      </c>
      <c r="T329" s="363" t="s">
        <v>3814</v>
      </c>
      <c r="U329" s="363" t="s">
        <v>3957</v>
      </c>
      <c r="V329" s="626" t="s">
        <v>9021</v>
      </c>
      <c r="W329" s="626" t="s">
        <v>9022</v>
      </c>
      <c r="X329" s="363" t="s">
        <v>914</v>
      </c>
      <c r="Y329" s="375">
        <f>N329</f>
        <v>45510</v>
      </c>
      <c r="Z329" s="370" t="s">
        <v>31</v>
      </c>
      <c r="AA329" s="657">
        <v>5.85</v>
      </c>
      <c r="AB329" s="376">
        <v>20.5</v>
      </c>
      <c r="AC329" s="363">
        <v>85</v>
      </c>
      <c r="AD329" s="363">
        <v>100</v>
      </c>
      <c r="AE329" s="363">
        <v>120</v>
      </c>
      <c r="AF329" s="363">
        <v>165</v>
      </c>
      <c r="AG329" s="370">
        <v>21</v>
      </c>
      <c r="AH329" s="370">
        <v>50</v>
      </c>
      <c r="AI329" s="370">
        <v>62</v>
      </c>
      <c r="AJ329" s="370">
        <v>1</v>
      </c>
      <c r="AK329" s="332">
        <v>43535</v>
      </c>
      <c r="AL329" s="613">
        <v>2018</v>
      </c>
      <c r="AM329" s="613" t="s">
        <v>722</v>
      </c>
      <c r="AN329" s="252" t="s">
        <v>9023</v>
      </c>
      <c r="AO329" s="414"/>
      <c r="AP329" s="374"/>
      <c r="AQ329" s="374"/>
      <c r="AR329" s="374"/>
      <c r="AS329" s="374"/>
      <c r="AT329" s="374"/>
      <c r="AU329" s="374"/>
      <c r="AV329" s="374"/>
      <c r="AW329" s="374"/>
      <c r="AX329" s="374"/>
      <c r="AY329" s="374"/>
      <c r="AZ329" s="374"/>
      <c r="BA329" s="374"/>
      <c r="BB329" s="374"/>
      <c r="BC329" s="374"/>
      <c r="BD329" s="374"/>
      <c r="BE329" s="374"/>
      <c r="BF329" s="374"/>
      <c r="BG329" s="374"/>
      <c r="BH329" s="374"/>
      <c r="BI329" s="374"/>
      <c r="BJ329" s="374"/>
      <c r="BK329" s="374"/>
      <c r="BL329" s="374"/>
      <c r="BM329" s="374"/>
      <c r="BN329" s="374"/>
      <c r="BO329" s="374"/>
      <c r="BP329" s="374"/>
      <c r="BQ329" s="374"/>
      <c r="BR329" s="374"/>
      <c r="BS329" s="374"/>
      <c r="BT329" s="374"/>
      <c r="BU329" s="374"/>
      <c r="BV329" s="374"/>
      <c r="BW329" s="374"/>
      <c r="BX329" s="374"/>
      <c r="BY329" s="374"/>
      <c r="BZ329" s="374"/>
      <c r="CA329" s="374"/>
      <c r="CB329" s="374"/>
      <c r="CC329" s="374"/>
      <c r="CD329" s="374"/>
      <c r="CE329" s="374"/>
      <c r="CF329" s="374"/>
      <c r="CG329" s="374"/>
      <c r="CH329" s="374"/>
      <c r="CI329" s="374"/>
      <c r="CJ329" s="374"/>
      <c r="CK329" s="374"/>
      <c r="CL329" s="374"/>
      <c r="CM329" s="374"/>
      <c r="CN329" s="374"/>
    </row>
    <row r="330" spans="1:125" s="317" customFormat="1" ht="12.75" customHeight="1">
      <c r="A330" s="242">
        <v>329</v>
      </c>
      <c r="B330" s="242" t="s">
        <v>731</v>
      </c>
      <c r="C330" s="242" t="s">
        <v>8018</v>
      </c>
      <c r="D330" s="243"/>
      <c r="E330" s="243" t="s">
        <v>4045</v>
      </c>
      <c r="F330" s="243"/>
      <c r="G330" s="244" t="s">
        <v>8019</v>
      </c>
      <c r="H330" s="638"/>
      <c r="I330" s="253" t="s">
        <v>1173</v>
      </c>
      <c r="J330" s="243"/>
      <c r="K330" s="253" t="s">
        <v>808</v>
      </c>
      <c r="L330" s="438" t="s">
        <v>809</v>
      </c>
      <c r="M330" s="247">
        <v>42954</v>
      </c>
      <c r="N330" s="123">
        <v>45401</v>
      </c>
      <c r="O330" s="249" t="s">
        <v>722</v>
      </c>
      <c r="P330" s="267">
        <f t="shared" ref="P330" si="75">N330</f>
        <v>45401</v>
      </c>
      <c r="Q330" s="236">
        <v>22306</v>
      </c>
      <c r="R330" s="236">
        <v>2017</v>
      </c>
      <c r="S330" s="237">
        <v>44670</v>
      </c>
      <c r="T330" s="253" t="s">
        <v>1498</v>
      </c>
      <c r="U330" s="253" t="s">
        <v>722</v>
      </c>
      <c r="V330" s="421" t="s">
        <v>358</v>
      </c>
      <c r="W330" s="421" t="s">
        <v>358</v>
      </c>
      <c r="X330" s="253" t="s">
        <v>3543</v>
      </c>
      <c r="Y330" s="271">
        <f t="shared" ref="Y330" si="76">N330</f>
        <v>45401</v>
      </c>
      <c r="Z330" s="322" t="s">
        <v>1028</v>
      </c>
      <c r="AA330" s="255">
        <v>5.5</v>
      </c>
      <c r="AB330" s="256"/>
      <c r="AC330" s="253">
        <v>110</v>
      </c>
      <c r="AD330" s="253"/>
      <c r="AE330" s="253">
        <v>135</v>
      </c>
      <c r="AF330" s="253"/>
      <c r="AG330" s="322">
        <v>25</v>
      </c>
      <c r="AH330" s="322">
        <v>39</v>
      </c>
      <c r="AI330" s="322">
        <v>58</v>
      </c>
      <c r="AJ330" s="322">
        <v>1</v>
      </c>
      <c r="AK330" s="253"/>
      <c r="AL330" s="322"/>
      <c r="AM330" s="322"/>
      <c r="AN330" s="253"/>
      <c r="AO330" s="408"/>
      <c r="AP330" s="283"/>
      <c r="AQ330" s="283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</row>
    <row r="331" spans="1:125" ht="12.75" customHeight="1">
      <c r="A331" s="242">
        <v>330</v>
      </c>
      <c r="B331" s="242" t="s">
        <v>731</v>
      </c>
      <c r="C331" s="121" t="s">
        <v>1052</v>
      </c>
      <c r="D331" s="243"/>
      <c r="E331" s="121" t="s">
        <v>6227</v>
      </c>
      <c r="F331" s="243"/>
      <c r="G331" s="244" t="s">
        <v>1053</v>
      </c>
      <c r="H331" s="638"/>
      <c r="I331" s="243" t="s">
        <v>1173</v>
      </c>
      <c r="J331" s="243"/>
      <c r="K331" s="243" t="s">
        <v>5752</v>
      </c>
      <c r="L331" s="245" t="s">
        <v>5753</v>
      </c>
      <c r="M331" s="247">
        <v>40707</v>
      </c>
      <c r="N331" s="248">
        <v>44677</v>
      </c>
      <c r="O331" s="249" t="s">
        <v>722</v>
      </c>
      <c r="P331" s="266">
        <f t="shared" ref="P331:P337" si="77">N331</f>
        <v>44677</v>
      </c>
      <c r="Q331" s="250">
        <v>20386</v>
      </c>
      <c r="R331" s="250">
        <v>2011</v>
      </c>
      <c r="S331" s="251">
        <v>43947</v>
      </c>
      <c r="T331" s="252" t="s">
        <v>1216</v>
      </c>
      <c r="U331" s="253" t="s">
        <v>722</v>
      </c>
      <c r="V331" s="625" t="s">
        <v>363</v>
      </c>
      <c r="W331" s="625" t="s">
        <v>3681</v>
      </c>
      <c r="X331" s="252" t="s">
        <v>5754</v>
      </c>
      <c r="Y331" s="284">
        <f t="shared" ref="Y331:Y342" si="78">N331</f>
        <v>44677</v>
      </c>
      <c r="Z331" s="605" t="s">
        <v>364</v>
      </c>
      <c r="AA331" s="656">
        <v>5.0999999999999996</v>
      </c>
      <c r="AB331" s="273"/>
      <c r="AC331" s="252">
        <v>75</v>
      </c>
      <c r="AD331" s="252"/>
      <c r="AE331" s="252">
        <v>95</v>
      </c>
      <c r="AF331" s="252"/>
      <c r="AG331" s="605">
        <v>22</v>
      </c>
      <c r="AH331" s="605">
        <v>36</v>
      </c>
      <c r="AI331" s="605">
        <v>48</v>
      </c>
      <c r="AJ331" s="605">
        <v>1</v>
      </c>
      <c r="AK331" s="252"/>
      <c r="AL331" s="605"/>
      <c r="AM331" s="605"/>
      <c r="AN331" s="252"/>
      <c r="AO331" s="407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5"/>
      <c r="CP331" s="315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</row>
    <row r="332" spans="1:125" s="317" customFormat="1" ht="12.75" customHeight="1">
      <c r="A332" s="242">
        <v>331</v>
      </c>
      <c r="B332" s="242" t="s">
        <v>731</v>
      </c>
      <c r="C332" s="242" t="s">
        <v>6658</v>
      </c>
      <c r="D332" s="253"/>
      <c r="E332" s="283" t="s">
        <v>1552</v>
      </c>
      <c r="F332" s="283"/>
      <c r="G332" s="324" t="s">
        <v>6709</v>
      </c>
      <c r="H332" s="642"/>
      <c r="I332" s="283" t="s">
        <v>317</v>
      </c>
      <c r="J332" s="253"/>
      <c r="K332" s="283" t="s">
        <v>2365</v>
      </c>
      <c r="L332" s="245" t="s">
        <v>2366</v>
      </c>
      <c r="M332" s="325">
        <v>44273</v>
      </c>
      <c r="N332" s="326">
        <v>45706</v>
      </c>
      <c r="O332" s="249" t="s">
        <v>722</v>
      </c>
      <c r="P332" s="267">
        <f>N332</f>
        <v>45706</v>
      </c>
      <c r="Q332" s="236">
        <v>21113</v>
      </c>
      <c r="R332" s="236">
        <v>2021</v>
      </c>
      <c r="S332" s="237">
        <v>44975</v>
      </c>
      <c r="T332" s="253" t="s">
        <v>175</v>
      </c>
      <c r="U332" s="253" t="s">
        <v>722</v>
      </c>
      <c r="V332" s="421" t="s">
        <v>4824</v>
      </c>
      <c r="W332" s="421" t="s">
        <v>4824</v>
      </c>
      <c r="X332" s="253" t="s">
        <v>2367</v>
      </c>
      <c r="Y332" s="271">
        <f>N332</f>
        <v>45706</v>
      </c>
      <c r="Z332" s="322" t="s">
        <v>1028</v>
      </c>
      <c r="AA332" s="255">
        <v>5.5</v>
      </c>
      <c r="AB332" s="256"/>
      <c r="AC332" s="253">
        <v>95</v>
      </c>
      <c r="AD332" s="253"/>
      <c r="AE332" s="253">
        <v>115</v>
      </c>
      <c r="AF332" s="253"/>
      <c r="AG332" s="322">
        <v>24</v>
      </c>
      <c r="AH332" s="322">
        <v>39</v>
      </c>
      <c r="AI332" s="322">
        <v>56</v>
      </c>
      <c r="AJ332" s="322">
        <v>1</v>
      </c>
      <c r="AK332" s="237"/>
      <c r="AL332" s="322"/>
      <c r="AM332" s="322"/>
      <c r="AN332" s="253"/>
      <c r="AO332" s="408"/>
      <c r="AP332" s="283"/>
      <c r="AQ332" s="283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</row>
    <row r="333" spans="1:125" ht="12.75" customHeight="1">
      <c r="A333" s="242">
        <v>332</v>
      </c>
      <c r="B333" s="242" t="s">
        <v>731</v>
      </c>
      <c r="C333" s="243" t="s">
        <v>104</v>
      </c>
      <c r="D333" s="243"/>
      <c r="E333" s="121" t="s">
        <v>6228</v>
      </c>
      <c r="F333" s="243"/>
      <c r="G333" s="244" t="s">
        <v>891</v>
      </c>
      <c r="H333" s="638"/>
      <c r="I333" s="243" t="s">
        <v>1173</v>
      </c>
      <c r="J333" s="243"/>
      <c r="K333" s="243" t="s">
        <v>4710</v>
      </c>
      <c r="L333" s="245" t="s">
        <v>3510</v>
      </c>
      <c r="M333" s="247">
        <v>40707</v>
      </c>
      <c r="N333" s="248">
        <v>45682</v>
      </c>
      <c r="O333" s="249" t="s">
        <v>722</v>
      </c>
      <c r="P333" s="266">
        <f t="shared" si="77"/>
        <v>45682</v>
      </c>
      <c r="Q333" s="250">
        <v>19020</v>
      </c>
      <c r="R333" s="250">
        <v>2011</v>
      </c>
      <c r="S333" s="251">
        <v>44951</v>
      </c>
      <c r="T333" s="252" t="s">
        <v>4709</v>
      </c>
      <c r="U333" s="253" t="s">
        <v>722</v>
      </c>
      <c r="V333" s="625" t="s">
        <v>453</v>
      </c>
      <c r="W333" s="625" t="s">
        <v>73</v>
      </c>
      <c r="X333" s="252" t="s">
        <v>3511</v>
      </c>
      <c r="Y333" s="284">
        <f t="shared" si="78"/>
        <v>45682</v>
      </c>
      <c r="Z333" s="605" t="s">
        <v>364</v>
      </c>
      <c r="AA333" s="656">
        <v>5.6</v>
      </c>
      <c r="AB333" s="273"/>
      <c r="AC333" s="252">
        <v>90</v>
      </c>
      <c r="AD333" s="252"/>
      <c r="AE333" s="252">
        <v>110</v>
      </c>
      <c r="AF333" s="252"/>
      <c r="AG333" s="605">
        <v>22</v>
      </c>
      <c r="AH333" s="605">
        <v>36</v>
      </c>
      <c r="AI333" s="605">
        <v>48</v>
      </c>
      <c r="AJ333" s="605">
        <v>1</v>
      </c>
      <c r="AK333" s="252"/>
      <c r="AL333" s="605"/>
      <c r="AM333" s="605"/>
      <c r="AN333" s="252"/>
      <c r="AO333" s="407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5"/>
      <c r="CP333" s="315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</row>
    <row r="334" spans="1:125" s="317" customFormat="1" ht="12.75" customHeight="1">
      <c r="A334" s="242">
        <v>333</v>
      </c>
      <c r="B334" s="242" t="s">
        <v>731</v>
      </c>
      <c r="C334" s="243" t="s">
        <v>104</v>
      </c>
      <c r="D334" s="243"/>
      <c r="E334" s="121" t="s">
        <v>6229</v>
      </c>
      <c r="F334" s="243"/>
      <c r="G334" s="244" t="s">
        <v>711</v>
      </c>
      <c r="H334" s="638"/>
      <c r="I334" s="243" t="s">
        <v>1173</v>
      </c>
      <c r="J334" s="243"/>
      <c r="K334" s="243" t="s">
        <v>712</v>
      </c>
      <c r="L334" s="245" t="s">
        <v>713</v>
      </c>
      <c r="M334" s="247">
        <v>40707</v>
      </c>
      <c r="N334" s="123">
        <v>44923</v>
      </c>
      <c r="O334" s="249" t="s">
        <v>722</v>
      </c>
      <c r="P334" s="267">
        <f t="shared" si="77"/>
        <v>44923</v>
      </c>
      <c r="Q334" s="236">
        <v>21012</v>
      </c>
      <c r="R334" s="236">
        <v>2011</v>
      </c>
      <c r="S334" s="237">
        <v>44193</v>
      </c>
      <c r="T334" s="253" t="s">
        <v>175</v>
      </c>
      <c r="U334" s="253" t="s">
        <v>722</v>
      </c>
      <c r="V334" s="421" t="s">
        <v>956</v>
      </c>
      <c r="W334" s="421" t="s">
        <v>4082</v>
      </c>
      <c r="X334" s="253" t="s">
        <v>714</v>
      </c>
      <c r="Y334" s="271">
        <v>44923</v>
      </c>
      <c r="Z334" s="322" t="s">
        <v>1550</v>
      </c>
      <c r="AA334" s="255">
        <v>6.4</v>
      </c>
      <c r="AB334" s="256"/>
      <c r="AC334" s="253">
        <v>90</v>
      </c>
      <c r="AD334" s="253"/>
      <c r="AE334" s="253">
        <v>110</v>
      </c>
      <c r="AF334" s="253"/>
      <c r="AG334" s="322">
        <v>22</v>
      </c>
      <c r="AH334" s="322">
        <v>36</v>
      </c>
      <c r="AI334" s="322">
        <v>48</v>
      </c>
      <c r="AJ334" s="322">
        <v>1</v>
      </c>
      <c r="AK334" s="253"/>
      <c r="AL334" s="322"/>
      <c r="AM334" s="322"/>
      <c r="AN334" s="253"/>
      <c r="AO334" s="408"/>
      <c r="AP334" s="283"/>
      <c r="AQ334" s="283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</row>
    <row r="335" spans="1:125" ht="12.75" customHeight="1">
      <c r="A335" s="242">
        <v>334</v>
      </c>
      <c r="B335" s="242" t="s">
        <v>731</v>
      </c>
      <c r="C335" s="243" t="s">
        <v>2321</v>
      </c>
      <c r="D335" s="243" t="s">
        <v>892</v>
      </c>
      <c r="E335" s="243" t="s">
        <v>6514</v>
      </c>
      <c r="F335" s="243" t="s">
        <v>6837</v>
      </c>
      <c r="G335" s="244" t="s">
        <v>6515</v>
      </c>
      <c r="H335" s="638" t="s">
        <v>6838</v>
      </c>
      <c r="I335" s="243" t="s">
        <v>1911</v>
      </c>
      <c r="J335" s="243" t="s">
        <v>2136</v>
      </c>
      <c r="K335" s="243" t="s">
        <v>6516</v>
      </c>
      <c r="L335" s="245" t="s">
        <v>6517</v>
      </c>
      <c r="M335" s="247">
        <v>44167</v>
      </c>
      <c r="N335" s="123">
        <v>45624</v>
      </c>
      <c r="O335" s="249" t="s">
        <v>722</v>
      </c>
      <c r="P335" s="269">
        <f t="shared" si="77"/>
        <v>45624</v>
      </c>
      <c r="Q335" s="236">
        <v>20755</v>
      </c>
      <c r="R335" s="236">
        <v>2020</v>
      </c>
      <c r="S335" s="237">
        <v>44893</v>
      </c>
      <c r="T335" s="253" t="s">
        <v>8921</v>
      </c>
      <c r="U335" s="253" t="s">
        <v>3544</v>
      </c>
      <c r="V335" s="421" t="s">
        <v>9417</v>
      </c>
      <c r="W335" s="421" t="s">
        <v>9418</v>
      </c>
      <c r="X335" s="253" t="s">
        <v>6518</v>
      </c>
      <c r="Y335" s="271">
        <f>N335</f>
        <v>45624</v>
      </c>
      <c r="Z335" s="322" t="s">
        <v>1550</v>
      </c>
      <c r="AA335" s="255">
        <v>4.3</v>
      </c>
      <c r="AB335" s="256">
        <v>18.5</v>
      </c>
      <c r="AC335" s="253">
        <v>75</v>
      </c>
      <c r="AD335" s="253">
        <v>75</v>
      </c>
      <c r="AE335" s="253">
        <v>100</v>
      </c>
      <c r="AF335" s="253">
        <v>100</v>
      </c>
      <c r="AG335" s="322">
        <v>22</v>
      </c>
      <c r="AH335" s="322">
        <v>36</v>
      </c>
      <c r="AI335" s="322">
        <v>54</v>
      </c>
      <c r="AJ335" s="322">
        <v>1</v>
      </c>
      <c r="AK335" s="237">
        <v>44323</v>
      </c>
      <c r="AL335" s="322">
        <v>2013</v>
      </c>
      <c r="AM335" s="322" t="s">
        <v>722</v>
      </c>
      <c r="AN335" s="253" t="s">
        <v>9419</v>
      </c>
      <c r="AO335" s="407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5"/>
      <c r="CP335" s="315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</row>
    <row r="336" spans="1:125" s="317" customFormat="1" ht="12.75" customHeight="1">
      <c r="A336" s="242">
        <v>335</v>
      </c>
      <c r="B336" s="253" t="s">
        <v>732</v>
      </c>
      <c r="C336" s="253" t="s">
        <v>2321</v>
      </c>
      <c r="D336" s="253" t="s">
        <v>1864</v>
      </c>
      <c r="E336" s="253" t="s">
        <v>3010</v>
      </c>
      <c r="F336" s="253" t="s">
        <v>1868</v>
      </c>
      <c r="G336" s="264" t="s">
        <v>3011</v>
      </c>
      <c r="H336" s="639" t="s">
        <v>1866</v>
      </c>
      <c r="I336" s="243" t="s">
        <v>1911</v>
      </c>
      <c r="J336" s="253" t="s">
        <v>1867</v>
      </c>
      <c r="K336" s="243" t="s">
        <v>2485</v>
      </c>
      <c r="L336" s="245" t="s">
        <v>2486</v>
      </c>
      <c r="M336" s="247">
        <v>42650</v>
      </c>
      <c r="N336" s="123">
        <v>44752</v>
      </c>
      <c r="O336" s="249" t="s">
        <v>722</v>
      </c>
      <c r="P336" s="266">
        <f t="shared" si="77"/>
        <v>44752</v>
      </c>
      <c r="Q336" s="250">
        <v>16867</v>
      </c>
      <c r="R336" s="250">
        <v>2016</v>
      </c>
      <c r="S336" s="251">
        <v>44022</v>
      </c>
      <c r="T336" s="252" t="s">
        <v>407</v>
      </c>
      <c r="U336" s="253" t="s">
        <v>189</v>
      </c>
      <c r="V336" s="625" t="s">
        <v>6037</v>
      </c>
      <c r="W336" s="625" t="s">
        <v>6038</v>
      </c>
      <c r="X336" s="252" t="s">
        <v>2487</v>
      </c>
      <c r="Y336" s="284">
        <f t="shared" si="78"/>
        <v>44752</v>
      </c>
      <c r="Z336" s="605" t="s">
        <v>1550</v>
      </c>
      <c r="AA336" s="656">
        <v>4.3</v>
      </c>
      <c r="AB336" s="273" t="s">
        <v>4307</v>
      </c>
      <c r="AC336" s="252">
        <v>75</v>
      </c>
      <c r="AD336" s="252">
        <v>75</v>
      </c>
      <c r="AE336" s="252">
        <v>100</v>
      </c>
      <c r="AF336" s="252">
        <v>100</v>
      </c>
      <c r="AG336" s="605">
        <v>22</v>
      </c>
      <c r="AH336" s="605">
        <v>36</v>
      </c>
      <c r="AI336" s="605">
        <v>54</v>
      </c>
      <c r="AJ336" s="605">
        <v>1</v>
      </c>
      <c r="AK336" s="251">
        <v>41950</v>
      </c>
      <c r="AL336" s="605">
        <v>2004</v>
      </c>
      <c r="AM336" s="605" t="s">
        <v>722</v>
      </c>
      <c r="AN336" s="253" t="s">
        <v>4308</v>
      </c>
      <c r="AO336" s="408"/>
      <c r="AP336" s="283"/>
      <c r="AQ336" s="253"/>
      <c r="AR336" s="253"/>
      <c r="AS336" s="253"/>
      <c r="AT336" s="264"/>
      <c r="AU336" s="438"/>
      <c r="AV336" s="253"/>
      <c r="AW336" s="253"/>
      <c r="AX336" s="253"/>
      <c r="AY336" s="138"/>
      <c r="AZ336" s="274"/>
      <c r="BA336" s="288"/>
      <c r="BB336" s="249"/>
      <c r="BC336" s="266"/>
      <c r="BD336" s="250"/>
      <c r="BE336" s="250"/>
      <c r="BF336" s="251"/>
      <c r="BG336" s="252"/>
      <c r="BH336" s="253"/>
      <c r="BI336" s="254"/>
      <c r="BJ336" s="254"/>
      <c r="BK336" s="252"/>
      <c r="BL336" s="252"/>
      <c r="BM336" s="254"/>
      <c r="BN336" s="284"/>
      <c r="BO336" s="252"/>
      <c r="BP336" s="252"/>
      <c r="BQ336" s="273"/>
      <c r="BR336" s="252"/>
      <c r="BS336" s="252"/>
      <c r="BT336" s="252"/>
      <c r="BU336" s="252"/>
      <c r="BV336" s="252"/>
      <c r="BW336" s="252"/>
      <c r="BX336" s="252"/>
      <c r="BY336" s="252"/>
      <c r="BZ336" s="251"/>
      <c r="CA336" s="252"/>
      <c r="CB336" s="252"/>
      <c r="CC336" s="283"/>
      <c r="CD336" s="283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</row>
    <row r="337" spans="1:125" s="283" customFormat="1" ht="12.75" customHeight="1">
      <c r="A337" s="242">
        <v>336</v>
      </c>
      <c r="B337" s="253" t="s">
        <v>731</v>
      </c>
      <c r="C337" s="253" t="s">
        <v>3723</v>
      </c>
      <c r="D337" s="253"/>
      <c r="E337" s="253" t="s">
        <v>3865</v>
      </c>
      <c r="F337" s="253"/>
      <c r="G337" s="264" t="s">
        <v>3866</v>
      </c>
      <c r="H337" s="639"/>
      <c r="I337" s="253" t="s">
        <v>317</v>
      </c>
      <c r="J337" s="253"/>
      <c r="K337" s="253" t="s">
        <v>1539</v>
      </c>
      <c r="L337" s="438" t="s">
        <v>121</v>
      </c>
      <c r="M337" s="274">
        <v>42964</v>
      </c>
      <c r="N337" s="275">
        <v>46019</v>
      </c>
      <c r="O337" s="322" t="s">
        <v>722</v>
      </c>
      <c r="P337" s="267">
        <f t="shared" si="77"/>
        <v>46019</v>
      </c>
      <c r="Q337" s="236">
        <v>20237</v>
      </c>
      <c r="R337" s="236">
        <v>2017</v>
      </c>
      <c r="S337" s="251">
        <v>45288</v>
      </c>
      <c r="T337" s="253" t="s">
        <v>175</v>
      </c>
      <c r="U337" s="253" t="s">
        <v>722</v>
      </c>
      <c r="V337" s="421" t="s">
        <v>3502</v>
      </c>
      <c r="W337" s="421" t="s">
        <v>9505</v>
      </c>
      <c r="X337" s="253" t="s">
        <v>1044</v>
      </c>
      <c r="Y337" s="284">
        <f>N337</f>
        <v>46019</v>
      </c>
      <c r="Z337" s="322" t="s">
        <v>1028</v>
      </c>
      <c r="AA337" s="255">
        <v>5.5</v>
      </c>
      <c r="AB337" s="256"/>
      <c r="AC337" s="253">
        <v>85</v>
      </c>
      <c r="AD337" s="253"/>
      <c r="AE337" s="253">
        <v>105</v>
      </c>
      <c r="AF337" s="253"/>
      <c r="AG337" s="322">
        <v>24</v>
      </c>
      <c r="AH337" s="322">
        <v>39</v>
      </c>
      <c r="AI337" s="322">
        <v>58</v>
      </c>
      <c r="AJ337" s="322">
        <v>1</v>
      </c>
      <c r="AK337" s="252"/>
      <c r="AL337" s="322"/>
      <c r="AM337" s="322"/>
      <c r="AN337" s="253"/>
      <c r="AO337" s="408"/>
      <c r="CO337" s="327"/>
    </row>
    <row r="338" spans="1:125" s="283" customFormat="1" ht="12.75" customHeight="1">
      <c r="A338" s="242">
        <v>337</v>
      </c>
      <c r="B338" s="283" t="s">
        <v>731</v>
      </c>
      <c r="C338" s="242" t="s">
        <v>5416</v>
      </c>
      <c r="E338" s="283" t="s">
        <v>5207</v>
      </c>
      <c r="G338" s="324" t="s">
        <v>5417</v>
      </c>
      <c r="H338" s="642"/>
      <c r="I338" s="243" t="s">
        <v>1911</v>
      </c>
      <c r="K338" s="283" t="s">
        <v>4624</v>
      </c>
      <c r="L338" s="245" t="s">
        <v>4625</v>
      </c>
      <c r="M338" s="325">
        <v>43858</v>
      </c>
      <c r="N338" s="326">
        <v>46032</v>
      </c>
      <c r="O338" s="249" t="s">
        <v>722</v>
      </c>
      <c r="P338" s="267">
        <f>N338</f>
        <v>46032</v>
      </c>
      <c r="Q338" s="236">
        <v>20041</v>
      </c>
      <c r="R338" s="236">
        <v>2019</v>
      </c>
      <c r="S338" s="237">
        <v>45301</v>
      </c>
      <c r="T338" s="253" t="s">
        <v>175</v>
      </c>
      <c r="U338" s="253" t="s">
        <v>722</v>
      </c>
      <c r="V338" s="421" t="s">
        <v>8093</v>
      </c>
      <c r="W338" s="421" t="s">
        <v>523</v>
      </c>
      <c r="X338" s="253" t="s">
        <v>4626</v>
      </c>
      <c r="Y338" s="271">
        <f>N338</f>
        <v>46032</v>
      </c>
      <c r="Z338" s="322" t="s">
        <v>1028</v>
      </c>
      <c r="AA338" s="255">
        <v>4.9000000000000004</v>
      </c>
      <c r="AB338" s="256"/>
      <c r="AC338" s="253">
        <v>95</v>
      </c>
      <c r="AD338" s="253"/>
      <c r="AE338" s="253">
        <v>117</v>
      </c>
      <c r="AF338" s="253"/>
      <c r="AG338" s="322">
        <v>30</v>
      </c>
      <c r="AH338" s="322">
        <v>39</v>
      </c>
      <c r="AI338" s="322">
        <v>60</v>
      </c>
      <c r="AJ338" s="322">
        <v>1</v>
      </c>
      <c r="AK338" s="253"/>
      <c r="AL338" s="322"/>
      <c r="AM338" s="322"/>
      <c r="AN338" s="253"/>
      <c r="AO338" s="408"/>
      <c r="CO338" s="327"/>
    </row>
    <row r="339" spans="1:125" s="317" customFormat="1" ht="12.75" customHeight="1">
      <c r="A339" s="242">
        <v>338</v>
      </c>
      <c r="B339" s="242" t="s">
        <v>731</v>
      </c>
      <c r="C339" s="243" t="s">
        <v>5425</v>
      </c>
      <c r="D339" s="243"/>
      <c r="E339" s="121" t="s">
        <v>5208</v>
      </c>
      <c r="F339" s="243"/>
      <c r="G339" s="244" t="s">
        <v>5426</v>
      </c>
      <c r="H339" s="638"/>
      <c r="I339" s="243" t="s">
        <v>317</v>
      </c>
      <c r="J339" s="253"/>
      <c r="K339" s="283" t="s">
        <v>4690</v>
      </c>
      <c r="L339" s="245" t="s">
        <v>848</v>
      </c>
      <c r="M339" s="247">
        <v>43860</v>
      </c>
      <c r="N339" s="123">
        <v>45316</v>
      </c>
      <c r="O339" s="249" t="s">
        <v>722</v>
      </c>
      <c r="P339" s="267">
        <f>N339</f>
        <v>45316</v>
      </c>
      <c r="Q339" s="236">
        <v>20044</v>
      </c>
      <c r="R339" s="236">
        <v>2019</v>
      </c>
      <c r="S339" s="237">
        <v>44586</v>
      </c>
      <c r="T339" s="253" t="s">
        <v>4709</v>
      </c>
      <c r="U339" s="253" t="s">
        <v>722</v>
      </c>
      <c r="V339" s="421" t="s">
        <v>7739</v>
      </c>
      <c r="W339" s="421" t="s">
        <v>7739</v>
      </c>
      <c r="X339" s="253" t="s">
        <v>5075</v>
      </c>
      <c r="Y339" s="271">
        <f>N339</f>
        <v>45316</v>
      </c>
      <c r="Z339" s="322" t="s">
        <v>1550</v>
      </c>
      <c r="AA339" s="255">
        <v>7.69</v>
      </c>
      <c r="AB339" s="256"/>
      <c r="AC339" s="253">
        <v>130</v>
      </c>
      <c r="AD339" s="253"/>
      <c r="AE339" s="253">
        <v>220</v>
      </c>
      <c r="AF339" s="253"/>
      <c r="AG339" s="322">
        <v>21</v>
      </c>
      <c r="AH339" s="322">
        <v>37</v>
      </c>
      <c r="AI339" s="322">
        <v>55</v>
      </c>
      <c r="AJ339" s="322">
        <v>2</v>
      </c>
      <c r="AK339" s="237"/>
      <c r="AL339" s="322"/>
      <c r="AM339" s="322"/>
      <c r="AN339" s="253"/>
      <c r="AO339" s="408"/>
      <c r="AP339" s="283"/>
      <c r="AQ339" s="283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</row>
    <row r="340" spans="1:125" s="317" customFormat="1" ht="12.75" customHeight="1">
      <c r="A340" s="242">
        <v>339</v>
      </c>
      <c r="B340" s="424" t="s">
        <v>732</v>
      </c>
      <c r="C340" s="424" t="s">
        <v>7302</v>
      </c>
      <c r="D340" s="243" t="s">
        <v>3794</v>
      </c>
      <c r="E340" s="425" t="s">
        <v>6230</v>
      </c>
      <c r="F340" s="425" t="s">
        <v>3795</v>
      </c>
      <c r="G340" s="426" t="s">
        <v>7303</v>
      </c>
      <c r="H340" s="638" t="s">
        <v>3796</v>
      </c>
      <c r="I340" s="425" t="s">
        <v>2322</v>
      </c>
      <c r="J340" s="243" t="s">
        <v>2974</v>
      </c>
      <c r="K340" s="425" t="s">
        <v>6676</v>
      </c>
      <c r="L340" s="427" t="s">
        <v>1661</v>
      </c>
      <c r="M340" s="428">
        <v>44438</v>
      </c>
      <c r="N340" s="554">
        <v>45840</v>
      </c>
      <c r="O340" s="429" t="s">
        <v>722</v>
      </c>
      <c r="P340" s="555">
        <f>N340</f>
        <v>45840</v>
      </c>
      <c r="Q340" s="556">
        <v>21494</v>
      </c>
      <c r="R340" s="556">
        <v>2017</v>
      </c>
      <c r="S340" s="557">
        <v>45109</v>
      </c>
      <c r="T340" s="431" t="s">
        <v>5339</v>
      </c>
      <c r="U340" s="431" t="s">
        <v>3544</v>
      </c>
      <c r="V340" s="630" t="s">
        <v>9762</v>
      </c>
      <c r="W340" s="630" t="s">
        <v>9763</v>
      </c>
      <c r="X340" s="431" t="s">
        <v>7304</v>
      </c>
      <c r="Y340" s="558">
        <f>N340</f>
        <v>45840</v>
      </c>
      <c r="Z340" s="607" t="s">
        <v>1550</v>
      </c>
      <c r="AA340" s="660">
        <v>7.5</v>
      </c>
      <c r="AB340" s="559">
        <v>102</v>
      </c>
      <c r="AC340" s="431">
        <v>130</v>
      </c>
      <c r="AD340" s="431">
        <v>130</v>
      </c>
      <c r="AE340" s="431">
        <v>220</v>
      </c>
      <c r="AF340" s="431">
        <v>220</v>
      </c>
      <c r="AG340" s="607">
        <v>24</v>
      </c>
      <c r="AH340" s="607">
        <v>37</v>
      </c>
      <c r="AI340" s="607">
        <v>46</v>
      </c>
      <c r="AJ340" s="607">
        <v>2</v>
      </c>
      <c r="AK340" s="251">
        <v>42917</v>
      </c>
      <c r="AL340" s="605">
        <v>2016</v>
      </c>
      <c r="AM340" s="605" t="s">
        <v>721</v>
      </c>
      <c r="AN340" s="252"/>
      <c r="AO340" s="408"/>
      <c r="AP340" s="283"/>
      <c r="AQ340" s="283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</row>
    <row r="341" spans="1:125" s="316" customFormat="1" ht="12.75" customHeight="1">
      <c r="A341" s="242">
        <v>340</v>
      </c>
      <c r="B341" s="253" t="s">
        <v>731</v>
      </c>
      <c r="C341" s="253" t="s">
        <v>514</v>
      </c>
      <c r="D341" s="253"/>
      <c r="E341" s="253" t="s">
        <v>1581</v>
      </c>
      <c r="F341" s="253"/>
      <c r="G341" s="264" t="s">
        <v>1582</v>
      </c>
      <c r="H341" s="639"/>
      <c r="I341" s="243" t="s">
        <v>1173</v>
      </c>
      <c r="J341" s="253"/>
      <c r="K341" s="253" t="s">
        <v>1583</v>
      </c>
      <c r="L341" s="438" t="s">
        <v>1584</v>
      </c>
      <c r="M341" s="274">
        <v>41685</v>
      </c>
      <c r="N341" s="275">
        <v>44606</v>
      </c>
      <c r="O341" s="276" t="s">
        <v>722</v>
      </c>
      <c r="P341" s="266">
        <f t="shared" ref="P341:P357" si="79">N341</f>
        <v>44606</v>
      </c>
      <c r="Q341" s="250">
        <v>18195</v>
      </c>
      <c r="R341" s="250">
        <v>2010</v>
      </c>
      <c r="S341" s="251">
        <v>43875</v>
      </c>
      <c r="T341" s="252" t="s">
        <v>29</v>
      </c>
      <c r="U341" s="253" t="s">
        <v>722</v>
      </c>
      <c r="V341" s="625" t="s">
        <v>525</v>
      </c>
      <c r="W341" s="625" t="s">
        <v>4698</v>
      </c>
      <c r="X341" s="252" t="s">
        <v>109</v>
      </c>
      <c r="Y341" s="284">
        <f t="shared" si="78"/>
        <v>44606</v>
      </c>
      <c r="Z341" s="605" t="s">
        <v>1550</v>
      </c>
      <c r="AA341" s="656">
        <v>5.7</v>
      </c>
      <c r="AB341" s="273"/>
      <c r="AC341" s="252">
        <v>95</v>
      </c>
      <c r="AD341" s="252"/>
      <c r="AE341" s="252">
        <v>115</v>
      </c>
      <c r="AF341" s="252"/>
      <c r="AG341" s="605">
        <v>24</v>
      </c>
      <c r="AH341" s="605">
        <v>38</v>
      </c>
      <c r="AI341" s="605">
        <v>50</v>
      </c>
      <c r="AJ341" s="605">
        <v>1</v>
      </c>
      <c r="AK341" s="252"/>
      <c r="AL341" s="605"/>
      <c r="AM341" s="605"/>
      <c r="AN341" s="252"/>
      <c r="AO341" s="407"/>
      <c r="CO341" s="320"/>
    </row>
    <row r="342" spans="1:125" ht="12.75" customHeight="1">
      <c r="A342" s="242">
        <v>341</v>
      </c>
      <c r="B342" s="242" t="s">
        <v>731</v>
      </c>
      <c r="C342" s="243" t="s">
        <v>549</v>
      </c>
      <c r="D342" s="243"/>
      <c r="E342" s="121" t="s">
        <v>6231</v>
      </c>
      <c r="F342" s="243"/>
      <c r="G342" s="244" t="s">
        <v>609</v>
      </c>
      <c r="H342" s="638"/>
      <c r="I342" s="243" t="s">
        <v>2145</v>
      </c>
      <c r="J342" s="243"/>
      <c r="K342" s="243" t="s">
        <v>2465</v>
      </c>
      <c r="L342" s="245" t="s">
        <v>402</v>
      </c>
      <c r="M342" s="247">
        <v>40714</v>
      </c>
      <c r="N342" s="248">
        <v>44693</v>
      </c>
      <c r="O342" s="249" t="s">
        <v>722</v>
      </c>
      <c r="P342" s="266">
        <f t="shared" si="79"/>
        <v>44693</v>
      </c>
      <c r="Q342" s="250">
        <v>15745</v>
      </c>
      <c r="R342" s="250">
        <v>2010</v>
      </c>
      <c r="S342" s="251">
        <v>43963</v>
      </c>
      <c r="T342" s="252" t="s">
        <v>29</v>
      </c>
      <c r="U342" s="253" t="s">
        <v>722</v>
      </c>
      <c r="V342" s="625" t="s">
        <v>956</v>
      </c>
      <c r="W342" s="625" t="s">
        <v>5117</v>
      </c>
      <c r="X342" s="252" t="s">
        <v>2466</v>
      </c>
      <c r="Y342" s="284">
        <f t="shared" si="78"/>
        <v>44693</v>
      </c>
      <c r="Z342" s="605" t="s">
        <v>1550</v>
      </c>
      <c r="AA342" s="656">
        <v>4.5999999999999996</v>
      </c>
      <c r="AB342" s="273"/>
      <c r="AC342" s="252">
        <v>75</v>
      </c>
      <c r="AD342" s="252"/>
      <c r="AE342" s="252">
        <v>95</v>
      </c>
      <c r="AF342" s="252"/>
      <c r="AG342" s="605">
        <v>23</v>
      </c>
      <c r="AH342" s="605">
        <v>37</v>
      </c>
      <c r="AI342" s="605">
        <v>49</v>
      </c>
      <c r="AJ342" s="605">
        <v>1</v>
      </c>
      <c r="AK342" s="252"/>
      <c r="AL342" s="605"/>
      <c r="AM342" s="605"/>
      <c r="AN342" s="252"/>
      <c r="AO342" s="407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5"/>
      <c r="CP342" s="315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</row>
    <row r="343" spans="1:125" s="317" customFormat="1" ht="12.75" customHeight="1">
      <c r="A343" s="242">
        <v>342</v>
      </c>
      <c r="B343" s="253" t="s">
        <v>731</v>
      </c>
      <c r="C343" s="253" t="s">
        <v>3723</v>
      </c>
      <c r="D343" s="253"/>
      <c r="E343" s="253" t="s">
        <v>4497</v>
      </c>
      <c r="F343" s="253"/>
      <c r="G343" s="264" t="s">
        <v>4498</v>
      </c>
      <c r="H343" s="639"/>
      <c r="I343" s="253" t="s">
        <v>317</v>
      </c>
      <c r="J343" s="253"/>
      <c r="K343" s="253" t="s">
        <v>1891</v>
      </c>
      <c r="L343" s="438" t="s">
        <v>1892</v>
      </c>
      <c r="M343" s="274">
        <v>43333</v>
      </c>
      <c r="N343" s="288">
        <v>45517</v>
      </c>
      <c r="O343" s="322" t="s">
        <v>722</v>
      </c>
      <c r="P343" s="328">
        <f t="shared" si="79"/>
        <v>45517</v>
      </c>
      <c r="Q343" s="329">
        <v>18568</v>
      </c>
      <c r="R343" s="329">
        <v>2018</v>
      </c>
      <c r="S343" s="251">
        <v>44786</v>
      </c>
      <c r="T343" s="316" t="s">
        <v>175</v>
      </c>
      <c r="U343" s="283" t="s">
        <v>722</v>
      </c>
      <c r="V343" s="625" t="s">
        <v>8563</v>
      </c>
      <c r="W343" s="625" t="s">
        <v>8563</v>
      </c>
      <c r="X343" s="252" t="s">
        <v>3994</v>
      </c>
      <c r="Y343" s="284">
        <f>N343</f>
        <v>45517</v>
      </c>
      <c r="Z343" s="605" t="s">
        <v>1028</v>
      </c>
      <c r="AA343" s="656">
        <v>5.5</v>
      </c>
      <c r="AB343" s="273"/>
      <c r="AC343" s="252">
        <v>85</v>
      </c>
      <c r="AD343" s="252"/>
      <c r="AE343" s="252">
        <v>105</v>
      </c>
      <c r="AF343" s="252"/>
      <c r="AG343" s="605">
        <v>24</v>
      </c>
      <c r="AH343" s="605">
        <v>39</v>
      </c>
      <c r="AI343" s="613">
        <v>58</v>
      </c>
      <c r="AJ343" s="613">
        <v>1</v>
      </c>
      <c r="AK343" s="253"/>
      <c r="AL343" s="322"/>
      <c r="AM343" s="322"/>
      <c r="AN343" s="253"/>
      <c r="AO343" s="408"/>
      <c r="AP343" s="283"/>
      <c r="AQ343" s="283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</row>
    <row r="344" spans="1:125" s="317" customFormat="1" ht="12.75" customHeight="1">
      <c r="A344" s="242">
        <v>343</v>
      </c>
      <c r="B344" s="242" t="s">
        <v>731</v>
      </c>
      <c r="C344" s="243" t="s">
        <v>2509</v>
      </c>
      <c r="D344" s="243"/>
      <c r="E344" s="121" t="s">
        <v>6232</v>
      </c>
      <c r="F344" s="243"/>
      <c r="G344" s="244" t="s">
        <v>8918</v>
      </c>
      <c r="H344" s="638"/>
      <c r="I344" s="243" t="s">
        <v>1106</v>
      </c>
      <c r="J344" s="243"/>
      <c r="K344" s="243" t="s">
        <v>8911</v>
      </c>
      <c r="L344" s="245" t="s">
        <v>8912</v>
      </c>
      <c r="M344" s="247">
        <v>44888</v>
      </c>
      <c r="N344" s="123">
        <v>45611</v>
      </c>
      <c r="O344" s="249" t="s">
        <v>722</v>
      </c>
      <c r="P344" s="267">
        <f>N344</f>
        <v>45611</v>
      </c>
      <c r="Q344" s="236">
        <v>22705</v>
      </c>
      <c r="R344" s="236">
        <v>2017</v>
      </c>
      <c r="S344" s="237">
        <v>44880</v>
      </c>
      <c r="T344" s="253" t="s">
        <v>4709</v>
      </c>
      <c r="U344" s="253" t="s">
        <v>1279</v>
      </c>
      <c r="V344" s="421" t="s">
        <v>363</v>
      </c>
      <c r="W344" s="421" t="s">
        <v>73</v>
      </c>
      <c r="X344" s="253" t="s">
        <v>8913</v>
      </c>
      <c r="Y344" s="271">
        <f>N344</f>
        <v>45611</v>
      </c>
      <c r="Z344" s="322" t="s">
        <v>364</v>
      </c>
      <c r="AA344" s="255">
        <v>5.25</v>
      </c>
      <c r="AB344" s="256"/>
      <c r="AC344" s="253">
        <v>85</v>
      </c>
      <c r="AD344" s="253"/>
      <c r="AE344" s="253">
        <v>110</v>
      </c>
      <c r="AF344" s="253"/>
      <c r="AG344" s="322" t="s">
        <v>724</v>
      </c>
      <c r="AH344" s="322">
        <v>38</v>
      </c>
      <c r="AI344" s="322">
        <v>48</v>
      </c>
      <c r="AJ344" s="322">
        <v>1</v>
      </c>
      <c r="AK344" s="237"/>
      <c r="AL344" s="322"/>
      <c r="AM344" s="322"/>
      <c r="AN344" s="253"/>
      <c r="AO344" s="408"/>
      <c r="AP344" s="283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</row>
    <row r="345" spans="1:125" s="374" customFormat="1" ht="12.75" customHeight="1">
      <c r="A345" s="362">
        <v>344</v>
      </c>
      <c r="B345" s="374" t="s">
        <v>731</v>
      </c>
      <c r="C345" s="374" t="s">
        <v>9835</v>
      </c>
      <c r="E345" s="374" t="s">
        <v>1873</v>
      </c>
      <c r="G345" s="622" t="s">
        <v>9836</v>
      </c>
      <c r="H345" s="650"/>
      <c r="I345" s="363" t="s">
        <v>82</v>
      </c>
      <c r="K345" s="374" t="s">
        <v>9841</v>
      </c>
      <c r="L345" s="382" t="s">
        <v>9837</v>
      </c>
      <c r="M345" s="499">
        <v>45132</v>
      </c>
      <c r="N345" s="499">
        <v>45844</v>
      </c>
      <c r="O345" s="385" t="s">
        <v>722</v>
      </c>
      <c r="P345" s="386">
        <v>45844</v>
      </c>
      <c r="Q345" s="387">
        <v>23424</v>
      </c>
      <c r="R345" s="387">
        <v>2023</v>
      </c>
      <c r="S345" s="373">
        <v>45113</v>
      </c>
      <c r="T345" s="363" t="s">
        <v>3715</v>
      </c>
      <c r="U345" s="363" t="s">
        <v>1279</v>
      </c>
      <c r="V345" s="626" t="s">
        <v>363</v>
      </c>
      <c r="W345" s="626" t="s">
        <v>363</v>
      </c>
      <c r="X345" s="363" t="s">
        <v>9838</v>
      </c>
      <c r="Y345" s="375">
        <v>45844</v>
      </c>
      <c r="Z345" s="370" t="s">
        <v>364</v>
      </c>
      <c r="AA345" s="657">
        <v>4.55</v>
      </c>
      <c r="AB345" s="376"/>
      <c r="AC345" s="363">
        <v>75</v>
      </c>
      <c r="AD345" s="363"/>
      <c r="AE345" s="363">
        <v>95</v>
      </c>
      <c r="AF345" s="363"/>
      <c r="AG345" s="370" t="s">
        <v>724</v>
      </c>
      <c r="AH345" s="370" t="s">
        <v>724</v>
      </c>
      <c r="AI345" s="370" t="s">
        <v>724</v>
      </c>
      <c r="AJ345" s="370">
        <v>1</v>
      </c>
      <c r="AK345" s="363"/>
      <c r="AL345" s="370"/>
      <c r="AM345" s="370"/>
      <c r="AN345" s="363"/>
      <c r="AO345" s="414"/>
      <c r="CO345" s="678"/>
    </row>
    <row r="346" spans="1:125" s="317" customFormat="1" ht="12.75" customHeight="1">
      <c r="A346" s="242">
        <v>345</v>
      </c>
      <c r="B346" s="242" t="s">
        <v>731</v>
      </c>
      <c r="C346" s="243" t="s">
        <v>7187</v>
      </c>
      <c r="D346" s="243"/>
      <c r="E346" s="121" t="s">
        <v>6233</v>
      </c>
      <c r="F346" s="243"/>
      <c r="G346" s="244" t="s">
        <v>8030</v>
      </c>
      <c r="H346" s="638"/>
      <c r="I346" s="243" t="s">
        <v>1296</v>
      </c>
      <c r="J346" s="243"/>
      <c r="K346" s="243" t="s">
        <v>8031</v>
      </c>
      <c r="L346" s="245" t="s">
        <v>8032</v>
      </c>
      <c r="M346" s="247">
        <v>44678</v>
      </c>
      <c r="N346" s="123">
        <v>45406</v>
      </c>
      <c r="O346" s="249" t="s">
        <v>722</v>
      </c>
      <c r="P346" s="267">
        <f>N346</f>
        <v>45406</v>
      </c>
      <c r="Q346" s="236">
        <v>22315</v>
      </c>
      <c r="R346" s="236">
        <v>2020</v>
      </c>
      <c r="S346" s="237">
        <v>44675</v>
      </c>
      <c r="T346" s="253" t="s">
        <v>29</v>
      </c>
      <c r="U346" s="253" t="s">
        <v>1279</v>
      </c>
      <c r="V346" s="421" t="s">
        <v>363</v>
      </c>
      <c r="W346" s="421" t="s">
        <v>403</v>
      </c>
      <c r="X346" s="253" t="s">
        <v>8033</v>
      </c>
      <c r="Y346" s="271">
        <f>N346</f>
        <v>45406</v>
      </c>
      <c r="Z346" s="322" t="s">
        <v>1550</v>
      </c>
      <c r="AA346" s="255">
        <v>4.5</v>
      </c>
      <c r="AB346" s="256"/>
      <c r="AC346" s="253">
        <v>75</v>
      </c>
      <c r="AD346" s="253"/>
      <c r="AE346" s="253">
        <v>100</v>
      </c>
      <c r="AF346" s="253"/>
      <c r="AG346" s="322" t="s">
        <v>724</v>
      </c>
      <c r="AH346" s="322" t="s">
        <v>724</v>
      </c>
      <c r="AI346" s="322" t="s">
        <v>724</v>
      </c>
      <c r="AJ346" s="322">
        <v>1</v>
      </c>
      <c r="AK346" s="237"/>
      <c r="AL346" s="322"/>
      <c r="AM346" s="322"/>
      <c r="AN346" s="253"/>
      <c r="AO346" s="408"/>
      <c r="AP346" s="283"/>
      <c r="AQ346" s="283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</row>
    <row r="347" spans="1:125" s="374" customFormat="1" ht="12.75" customHeight="1">
      <c r="A347" s="362">
        <v>346</v>
      </c>
      <c r="B347" s="363" t="s">
        <v>731</v>
      </c>
      <c r="C347" s="363" t="s">
        <v>10468</v>
      </c>
      <c r="D347" s="363"/>
      <c r="E347" s="363" t="s">
        <v>387</v>
      </c>
      <c r="F347" s="363"/>
      <c r="G347" s="365" t="s">
        <v>10469</v>
      </c>
      <c r="H347" s="640"/>
      <c r="I347" s="363" t="s">
        <v>7949</v>
      </c>
      <c r="J347" s="363"/>
      <c r="K347" s="363" t="s">
        <v>10464</v>
      </c>
      <c r="L347" s="366" t="s">
        <v>6845</v>
      </c>
      <c r="M347" s="368">
        <v>45317</v>
      </c>
      <c r="N347" s="369">
        <v>46039</v>
      </c>
      <c r="O347" s="385" t="s">
        <v>722</v>
      </c>
      <c r="P347" s="386">
        <f>N347</f>
        <v>46039</v>
      </c>
      <c r="Q347" s="387">
        <v>24041</v>
      </c>
      <c r="R347" s="387">
        <v>2022</v>
      </c>
      <c r="S347" s="373">
        <v>45308</v>
      </c>
      <c r="T347" s="363" t="s">
        <v>3715</v>
      </c>
      <c r="U347" s="363" t="s">
        <v>1279</v>
      </c>
      <c r="V347" s="626" t="s">
        <v>363</v>
      </c>
      <c r="W347" s="626" t="s">
        <v>4724</v>
      </c>
      <c r="X347" s="363" t="s">
        <v>6842</v>
      </c>
      <c r="Y347" s="375">
        <f>N347</f>
        <v>46039</v>
      </c>
      <c r="Z347" s="370" t="s">
        <v>1550</v>
      </c>
      <c r="AA347" s="657">
        <v>4.7</v>
      </c>
      <c r="AB347" s="376"/>
      <c r="AC347" s="363">
        <v>85</v>
      </c>
      <c r="AD347" s="363"/>
      <c r="AE347" s="363">
        <v>105</v>
      </c>
      <c r="AF347" s="363"/>
      <c r="AG347" s="370" t="s">
        <v>724</v>
      </c>
      <c r="AH347" s="370" t="s">
        <v>724</v>
      </c>
      <c r="AI347" s="370" t="s">
        <v>724</v>
      </c>
      <c r="AJ347" s="370">
        <v>1</v>
      </c>
      <c r="AK347" s="373"/>
      <c r="AL347" s="370"/>
      <c r="AM347" s="370"/>
      <c r="AN347" s="363"/>
      <c r="AO347" s="414"/>
      <c r="CO347" s="678"/>
    </row>
    <row r="348" spans="1:125" s="316" customFormat="1" ht="12.75" customHeight="1">
      <c r="A348" s="242">
        <v>347</v>
      </c>
      <c r="B348" s="253" t="s">
        <v>731</v>
      </c>
      <c r="C348" s="253" t="s">
        <v>6121</v>
      </c>
      <c r="D348" s="253"/>
      <c r="E348" s="253" t="s">
        <v>386</v>
      </c>
      <c r="F348" s="253"/>
      <c r="G348" s="264" t="s">
        <v>7898</v>
      </c>
      <c r="H348" s="639"/>
      <c r="I348" s="253" t="s">
        <v>317</v>
      </c>
      <c r="J348" s="253"/>
      <c r="K348" s="253" t="s">
        <v>1845</v>
      </c>
      <c r="L348" s="438" t="s">
        <v>1846</v>
      </c>
      <c r="M348" s="274">
        <v>44637</v>
      </c>
      <c r="N348" s="288">
        <v>45354</v>
      </c>
      <c r="O348" s="249" t="s">
        <v>722</v>
      </c>
      <c r="P348" s="266">
        <f t="shared" si="79"/>
        <v>45354</v>
      </c>
      <c r="Q348" s="250">
        <v>22224</v>
      </c>
      <c r="R348" s="250">
        <v>2022</v>
      </c>
      <c r="S348" s="251">
        <v>44623</v>
      </c>
      <c r="T348" s="252" t="s">
        <v>175</v>
      </c>
      <c r="U348" s="253" t="s">
        <v>1279</v>
      </c>
      <c r="V348" s="625" t="s">
        <v>363</v>
      </c>
      <c r="W348" s="625" t="s">
        <v>363</v>
      </c>
      <c r="X348" s="252" t="s">
        <v>1847</v>
      </c>
      <c r="Y348" s="284">
        <f t="shared" ref="Y348:Y357" si="80">N348</f>
        <v>45354</v>
      </c>
      <c r="Z348" s="605" t="s">
        <v>1028</v>
      </c>
      <c r="AA348" s="656">
        <v>5.5</v>
      </c>
      <c r="AB348" s="273"/>
      <c r="AC348" s="252">
        <v>85</v>
      </c>
      <c r="AD348" s="252"/>
      <c r="AE348" s="252">
        <v>105</v>
      </c>
      <c r="AF348" s="252"/>
      <c r="AG348" s="605">
        <v>23</v>
      </c>
      <c r="AH348" s="605">
        <v>39</v>
      </c>
      <c r="AI348" s="605">
        <v>57</v>
      </c>
      <c r="AJ348" s="605">
        <v>1</v>
      </c>
      <c r="AK348" s="251"/>
      <c r="AL348" s="605"/>
      <c r="AM348" s="605"/>
      <c r="AN348" s="252"/>
      <c r="AO348" s="407"/>
      <c r="CO348" s="320"/>
    </row>
    <row r="349" spans="1:125" s="317" customFormat="1" ht="12.75" customHeight="1">
      <c r="A349" s="242">
        <v>348</v>
      </c>
      <c r="B349" s="253" t="s">
        <v>731</v>
      </c>
      <c r="C349" s="253" t="s">
        <v>8034</v>
      </c>
      <c r="D349" s="253"/>
      <c r="E349" s="253" t="s">
        <v>2076</v>
      </c>
      <c r="F349" s="253"/>
      <c r="G349" s="264" t="s">
        <v>8035</v>
      </c>
      <c r="H349" s="644"/>
      <c r="I349" s="243" t="s">
        <v>317</v>
      </c>
      <c r="J349" s="253"/>
      <c r="K349" s="253" t="s">
        <v>3063</v>
      </c>
      <c r="L349" s="438" t="s">
        <v>3064</v>
      </c>
      <c r="M349" s="274">
        <v>44678</v>
      </c>
      <c r="N349" s="275">
        <v>45406</v>
      </c>
      <c r="O349" s="249" t="s">
        <v>722</v>
      </c>
      <c r="P349" s="267">
        <f>N349</f>
        <v>45406</v>
      </c>
      <c r="Q349" s="236">
        <v>22316</v>
      </c>
      <c r="R349" s="236">
        <v>2021</v>
      </c>
      <c r="S349" s="237">
        <v>44675</v>
      </c>
      <c r="T349" s="253" t="s">
        <v>29</v>
      </c>
      <c r="U349" s="253" t="s">
        <v>1279</v>
      </c>
      <c r="V349" s="421" t="s">
        <v>363</v>
      </c>
      <c r="W349" s="421" t="s">
        <v>363</v>
      </c>
      <c r="X349" s="253" t="s">
        <v>3065</v>
      </c>
      <c r="Y349" s="271">
        <f>N349</f>
        <v>45406</v>
      </c>
      <c r="Z349" s="322" t="s">
        <v>1550</v>
      </c>
      <c r="AA349" s="255">
        <v>5.65</v>
      </c>
      <c r="AB349" s="256"/>
      <c r="AC349" s="253">
        <v>110</v>
      </c>
      <c r="AD349" s="253"/>
      <c r="AE349" s="253">
        <v>130</v>
      </c>
      <c r="AF349" s="253"/>
      <c r="AG349" s="322" t="s">
        <v>724</v>
      </c>
      <c r="AH349" s="322" t="s">
        <v>724</v>
      </c>
      <c r="AI349" s="322" t="s">
        <v>724</v>
      </c>
      <c r="AJ349" s="322">
        <v>1</v>
      </c>
      <c r="AK349" s="237"/>
      <c r="AL349" s="322"/>
      <c r="AM349" s="322"/>
      <c r="AN349" s="253"/>
      <c r="AO349" s="408"/>
      <c r="AP349" s="283"/>
      <c r="AQ349" s="283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</row>
    <row r="350" spans="1:125" s="317" customFormat="1" ht="12.75" customHeight="1">
      <c r="A350" s="242">
        <v>349</v>
      </c>
      <c r="B350" s="242" t="s">
        <v>731</v>
      </c>
      <c r="C350" s="243" t="s">
        <v>4086</v>
      </c>
      <c r="D350" s="243"/>
      <c r="E350" s="121" t="s">
        <v>5658</v>
      </c>
      <c r="F350" s="243"/>
      <c r="G350" s="244" t="s">
        <v>6066</v>
      </c>
      <c r="H350" s="638"/>
      <c r="I350" s="243" t="s">
        <v>317</v>
      </c>
      <c r="J350" s="243"/>
      <c r="K350" s="243" t="s">
        <v>2001</v>
      </c>
      <c r="L350" s="245" t="s">
        <v>1477</v>
      </c>
      <c r="M350" s="247">
        <v>44036</v>
      </c>
      <c r="N350" s="123">
        <v>44766</v>
      </c>
      <c r="O350" s="249" t="s">
        <v>722</v>
      </c>
      <c r="P350" s="267">
        <f t="shared" si="79"/>
        <v>44766</v>
      </c>
      <c r="Q350" s="236">
        <v>20560</v>
      </c>
      <c r="R350" s="236">
        <v>2019</v>
      </c>
      <c r="S350" s="237">
        <v>44036</v>
      </c>
      <c r="T350" s="253" t="s">
        <v>1450</v>
      </c>
      <c r="U350" s="253" t="s">
        <v>1279</v>
      </c>
      <c r="V350" s="421" t="s">
        <v>363</v>
      </c>
      <c r="W350" s="421" t="s">
        <v>363</v>
      </c>
      <c r="X350" s="253" t="s">
        <v>6067</v>
      </c>
      <c r="Y350" s="271">
        <f t="shared" si="80"/>
        <v>44766</v>
      </c>
      <c r="Z350" s="322" t="s">
        <v>3068</v>
      </c>
      <c r="AA350" s="255">
        <v>5.92</v>
      </c>
      <c r="AB350" s="256"/>
      <c r="AC350" s="253">
        <v>95</v>
      </c>
      <c r="AD350" s="253"/>
      <c r="AE350" s="253">
        <v>115</v>
      </c>
      <c r="AF350" s="253"/>
      <c r="AG350" s="322">
        <v>30</v>
      </c>
      <c r="AH350" s="322">
        <v>40</v>
      </c>
      <c r="AI350" s="322">
        <v>60</v>
      </c>
      <c r="AJ350" s="322">
        <v>1</v>
      </c>
      <c r="AK350" s="253"/>
      <c r="AL350" s="322"/>
      <c r="AM350" s="322"/>
      <c r="AN350" s="253"/>
      <c r="AO350" s="408"/>
      <c r="AP350" s="283"/>
      <c r="AQ350" s="283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</row>
    <row r="351" spans="1:125" s="317" customFormat="1" ht="12.75" customHeight="1">
      <c r="A351" s="242">
        <v>350</v>
      </c>
      <c r="B351" s="242" t="s">
        <v>731</v>
      </c>
      <c r="C351" s="242" t="s">
        <v>1601</v>
      </c>
      <c r="D351" s="243"/>
      <c r="E351" s="243" t="s">
        <v>919</v>
      </c>
      <c r="F351" s="243"/>
      <c r="G351" s="244" t="s">
        <v>920</v>
      </c>
      <c r="H351" s="638"/>
      <c r="I351" s="243" t="s">
        <v>1911</v>
      </c>
      <c r="J351" s="243"/>
      <c r="K351" s="243" t="s">
        <v>4416</v>
      </c>
      <c r="L351" s="245" t="s">
        <v>1812</v>
      </c>
      <c r="M351" s="247">
        <v>41772</v>
      </c>
      <c r="N351" s="123">
        <v>44707</v>
      </c>
      <c r="O351" s="249" t="s">
        <v>722</v>
      </c>
      <c r="P351" s="267">
        <f t="shared" si="79"/>
        <v>44707</v>
      </c>
      <c r="Q351" s="236">
        <v>18507</v>
      </c>
      <c r="R351" s="236">
        <v>2013</v>
      </c>
      <c r="S351" s="251">
        <v>43977</v>
      </c>
      <c r="T351" s="253" t="s">
        <v>1278</v>
      </c>
      <c r="U351" s="253" t="s">
        <v>722</v>
      </c>
      <c r="V351" s="421" t="s">
        <v>956</v>
      </c>
      <c r="W351" s="421" t="s">
        <v>1291</v>
      </c>
      <c r="X351" s="253" t="s">
        <v>4417</v>
      </c>
      <c r="Y351" s="271">
        <f t="shared" si="80"/>
        <v>44707</v>
      </c>
      <c r="Z351" s="322" t="s">
        <v>1550</v>
      </c>
      <c r="AA351" s="255">
        <v>4.5</v>
      </c>
      <c r="AB351" s="256"/>
      <c r="AC351" s="253">
        <v>65</v>
      </c>
      <c r="AD351" s="253"/>
      <c r="AE351" s="253">
        <v>85</v>
      </c>
      <c r="AF351" s="253"/>
      <c r="AG351" s="322">
        <v>22</v>
      </c>
      <c r="AH351" s="322">
        <v>38</v>
      </c>
      <c r="AI351" s="322">
        <v>52</v>
      </c>
      <c r="AJ351" s="322">
        <v>1</v>
      </c>
      <c r="AK351" s="253"/>
      <c r="AL351" s="322"/>
      <c r="AM351" s="322"/>
      <c r="AN351" s="253"/>
      <c r="AO351" s="408"/>
      <c r="AP351" s="283"/>
      <c r="AQ351" s="283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</row>
    <row r="352" spans="1:125" ht="12.75" customHeight="1">
      <c r="A352" s="242">
        <v>351</v>
      </c>
      <c r="B352" s="242" t="s">
        <v>731</v>
      </c>
      <c r="C352" s="437" t="s">
        <v>1192</v>
      </c>
      <c r="D352" s="437"/>
      <c r="E352" s="422" t="s">
        <v>6234</v>
      </c>
      <c r="F352" s="437"/>
      <c r="G352" s="244" t="s">
        <v>181</v>
      </c>
      <c r="H352" s="638"/>
      <c r="I352" s="437" t="s">
        <v>2145</v>
      </c>
      <c r="J352" s="437"/>
      <c r="K352" s="437" t="s">
        <v>1328</v>
      </c>
      <c r="L352" s="245" t="s">
        <v>542</v>
      </c>
      <c r="M352" s="247">
        <v>38469</v>
      </c>
      <c r="N352" s="248">
        <v>45316</v>
      </c>
      <c r="O352" s="249" t="s">
        <v>722</v>
      </c>
      <c r="P352" s="268">
        <f t="shared" si="79"/>
        <v>45316</v>
      </c>
      <c r="Q352" s="250">
        <v>20220</v>
      </c>
      <c r="R352" s="250">
        <v>2005</v>
      </c>
      <c r="S352" s="251">
        <v>44951</v>
      </c>
      <c r="T352" s="252" t="s">
        <v>1409</v>
      </c>
      <c r="U352" s="253" t="s">
        <v>722</v>
      </c>
      <c r="V352" s="625" t="s">
        <v>1487</v>
      </c>
      <c r="W352" s="625" t="s">
        <v>8848</v>
      </c>
      <c r="X352" s="252" t="s">
        <v>543</v>
      </c>
      <c r="Y352" s="284">
        <f t="shared" si="80"/>
        <v>45316</v>
      </c>
      <c r="Z352" s="605" t="s">
        <v>1144</v>
      </c>
      <c r="AA352" s="656">
        <v>5.15</v>
      </c>
      <c r="AB352" s="273"/>
      <c r="AC352" s="252">
        <v>80</v>
      </c>
      <c r="AD352" s="252"/>
      <c r="AE352" s="252">
        <v>100</v>
      </c>
      <c r="AF352" s="252"/>
      <c r="AG352" s="605">
        <v>26</v>
      </c>
      <c r="AH352" s="605">
        <v>42</v>
      </c>
      <c r="AI352" s="605">
        <v>62</v>
      </c>
      <c r="AJ352" s="605">
        <v>1</v>
      </c>
      <c r="AK352" s="252"/>
      <c r="AL352" s="605"/>
      <c r="AM352" s="605"/>
      <c r="AN352" s="252"/>
      <c r="AO352" s="407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5"/>
      <c r="CP352" s="315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</row>
    <row r="353" spans="1:125" s="316" customFormat="1" ht="12.75" customHeight="1">
      <c r="A353" s="242">
        <v>352</v>
      </c>
      <c r="B353" s="253" t="s">
        <v>732</v>
      </c>
      <c r="C353" s="253" t="s">
        <v>1262</v>
      </c>
      <c r="D353" s="253" t="s">
        <v>1994</v>
      </c>
      <c r="E353" s="253" t="s">
        <v>1585</v>
      </c>
      <c r="F353" s="253" t="s">
        <v>1586</v>
      </c>
      <c r="G353" s="264" t="s">
        <v>1586</v>
      </c>
      <c r="H353" s="639" t="s">
        <v>1995</v>
      </c>
      <c r="I353" s="253" t="s">
        <v>747</v>
      </c>
      <c r="J353" s="253" t="s">
        <v>1996</v>
      </c>
      <c r="K353" s="253" t="s">
        <v>638</v>
      </c>
      <c r="L353" s="438" t="s">
        <v>1587</v>
      </c>
      <c r="M353" s="274">
        <v>41685</v>
      </c>
      <c r="N353" s="288">
        <v>45333</v>
      </c>
      <c r="O353" s="276" t="s">
        <v>722</v>
      </c>
      <c r="P353" s="266">
        <f t="shared" si="79"/>
        <v>45333</v>
      </c>
      <c r="Q353" s="250">
        <v>20130</v>
      </c>
      <c r="R353" s="250">
        <v>2010</v>
      </c>
      <c r="S353" s="251">
        <v>44603</v>
      </c>
      <c r="T353" s="252" t="s">
        <v>299</v>
      </c>
      <c r="U353" s="253" t="s">
        <v>3544</v>
      </c>
      <c r="V353" s="625" t="s">
        <v>7703</v>
      </c>
      <c r="W353" s="625" t="s">
        <v>7704</v>
      </c>
      <c r="X353" s="252" t="s">
        <v>1588</v>
      </c>
      <c r="Y353" s="284">
        <f t="shared" si="80"/>
        <v>45333</v>
      </c>
      <c r="Z353" s="605" t="s">
        <v>1550</v>
      </c>
      <c r="AA353" s="656">
        <v>5.9</v>
      </c>
      <c r="AB353" s="273">
        <v>59</v>
      </c>
      <c r="AC353" s="252">
        <v>90</v>
      </c>
      <c r="AD353" s="252">
        <v>149</v>
      </c>
      <c r="AE353" s="252">
        <v>115</v>
      </c>
      <c r="AF353" s="252">
        <v>153</v>
      </c>
      <c r="AG353" s="605">
        <v>22</v>
      </c>
      <c r="AH353" s="605">
        <v>39</v>
      </c>
      <c r="AI353" s="605">
        <v>49</v>
      </c>
      <c r="AJ353" s="605">
        <v>1</v>
      </c>
      <c r="AK353" s="251">
        <v>42056</v>
      </c>
      <c r="AL353" s="605">
        <v>2013</v>
      </c>
      <c r="AM353" s="605" t="s">
        <v>722</v>
      </c>
      <c r="AN353" s="252"/>
      <c r="AO353" s="407"/>
      <c r="CO353" s="320"/>
    </row>
    <row r="354" spans="1:125" s="378" customFormat="1" ht="12.75" customHeight="1">
      <c r="A354" s="362">
        <v>353</v>
      </c>
      <c r="B354" s="362" t="s">
        <v>731</v>
      </c>
      <c r="C354" s="364" t="s">
        <v>2301</v>
      </c>
      <c r="D354" s="364"/>
      <c r="E354" s="405" t="s">
        <v>6235</v>
      </c>
      <c r="F354" s="364"/>
      <c r="G354" s="404" t="s">
        <v>8939</v>
      </c>
      <c r="H354" s="641"/>
      <c r="I354" s="364" t="s">
        <v>1911</v>
      </c>
      <c r="J354" s="364"/>
      <c r="K354" s="364" t="s">
        <v>4595</v>
      </c>
      <c r="L354" s="382" t="s">
        <v>4596</v>
      </c>
      <c r="M354" s="383">
        <v>44901</v>
      </c>
      <c r="N354" s="384">
        <v>45628</v>
      </c>
      <c r="O354" s="385" t="s">
        <v>722</v>
      </c>
      <c r="P354" s="386">
        <f>N354</f>
        <v>45628</v>
      </c>
      <c r="Q354" s="387">
        <v>22721</v>
      </c>
      <c r="R354" s="387">
        <v>2022</v>
      </c>
      <c r="S354" s="373">
        <v>44897</v>
      </c>
      <c r="T354" s="363" t="s">
        <v>1278</v>
      </c>
      <c r="U354" s="363" t="s">
        <v>1279</v>
      </c>
      <c r="V354" s="626" t="s">
        <v>363</v>
      </c>
      <c r="W354" s="626" t="s">
        <v>868</v>
      </c>
      <c r="X354" s="363" t="s">
        <v>6397</v>
      </c>
      <c r="Y354" s="375">
        <f>N354</f>
        <v>45628</v>
      </c>
      <c r="Z354" s="370" t="s">
        <v>1550</v>
      </c>
      <c r="AA354" s="657">
        <v>4.5</v>
      </c>
      <c r="AB354" s="376"/>
      <c r="AC354" s="363">
        <v>90</v>
      </c>
      <c r="AD354" s="363"/>
      <c r="AE354" s="363">
        <v>115</v>
      </c>
      <c r="AF354" s="363"/>
      <c r="AG354" s="370">
        <v>22</v>
      </c>
      <c r="AH354" s="370">
        <v>36</v>
      </c>
      <c r="AI354" s="370">
        <v>54</v>
      </c>
      <c r="AJ354" s="370">
        <v>1</v>
      </c>
      <c r="AK354" s="363"/>
      <c r="AL354" s="370"/>
      <c r="AM354" s="370"/>
      <c r="AN354" s="363"/>
      <c r="AO354" s="414"/>
      <c r="AP354" s="374"/>
      <c r="AQ354" s="374"/>
      <c r="AR354" s="374"/>
      <c r="AS354" s="374"/>
      <c r="AT354" s="374"/>
      <c r="AU354" s="374"/>
      <c r="AV354" s="374"/>
      <c r="AW354" s="374"/>
      <c r="AX354" s="374"/>
      <c r="AY354" s="374"/>
      <c r="AZ354" s="374"/>
      <c r="BA354" s="374"/>
      <c r="BB354" s="374"/>
      <c r="BC354" s="374"/>
      <c r="BD354" s="374"/>
      <c r="BE354" s="374"/>
      <c r="BF354" s="374"/>
      <c r="BG354" s="374"/>
      <c r="BH354" s="374"/>
      <c r="BI354" s="374"/>
      <c r="BJ354" s="374"/>
      <c r="BK354" s="374"/>
      <c r="BL354" s="374"/>
      <c r="BM354" s="374"/>
      <c r="BN354" s="374"/>
      <c r="BO354" s="374"/>
      <c r="BP354" s="374"/>
      <c r="BQ354" s="374"/>
      <c r="BR354" s="374"/>
      <c r="BS354" s="374"/>
      <c r="BT354" s="374"/>
      <c r="BU354" s="374"/>
      <c r="BV354" s="374"/>
      <c r="BW354" s="374"/>
      <c r="BX354" s="374"/>
      <c r="BY354" s="374"/>
      <c r="BZ354" s="374"/>
      <c r="CA354" s="374"/>
      <c r="CB354" s="374"/>
      <c r="CC354" s="374"/>
      <c r="CD354" s="374"/>
      <c r="CE354" s="374"/>
      <c r="CF354" s="374"/>
      <c r="CG354" s="374"/>
      <c r="CH354" s="374"/>
      <c r="CI354" s="374"/>
      <c r="CJ354" s="374"/>
      <c r="CK354" s="374"/>
      <c r="CL354" s="374"/>
      <c r="CM354" s="374"/>
      <c r="CN354" s="374"/>
    </row>
    <row r="355" spans="1:125" ht="12.75" customHeight="1">
      <c r="A355" s="242">
        <v>354</v>
      </c>
      <c r="B355" s="242" t="s">
        <v>732</v>
      </c>
      <c r="C355" s="243" t="s">
        <v>758</v>
      </c>
      <c r="D355" s="243" t="s">
        <v>892</v>
      </c>
      <c r="E355" s="121" t="s">
        <v>6236</v>
      </c>
      <c r="F355" s="243" t="s">
        <v>1371</v>
      </c>
      <c r="G355" s="244" t="s">
        <v>1516</v>
      </c>
      <c r="H355" s="638" t="s">
        <v>1372</v>
      </c>
      <c r="I355" s="243" t="s">
        <v>1911</v>
      </c>
      <c r="J355" s="253" t="s">
        <v>8</v>
      </c>
      <c r="K355" s="243" t="s">
        <v>2361</v>
      </c>
      <c r="L355" s="245" t="s">
        <v>1518</v>
      </c>
      <c r="M355" s="247">
        <v>40714</v>
      </c>
      <c r="N355" s="248">
        <v>45472</v>
      </c>
      <c r="O355" s="249" t="s">
        <v>722</v>
      </c>
      <c r="P355" s="266">
        <f>N355</f>
        <v>45472</v>
      </c>
      <c r="Q355" s="250">
        <v>22437</v>
      </c>
      <c r="R355" s="250">
        <v>2011</v>
      </c>
      <c r="S355" s="251">
        <v>45106</v>
      </c>
      <c r="T355" s="252" t="s">
        <v>7126</v>
      </c>
      <c r="U355" s="253" t="s">
        <v>189</v>
      </c>
      <c r="V355" s="421" t="s">
        <v>7127</v>
      </c>
      <c r="W355" s="421" t="s">
        <v>9749</v>
      </c>
      <c r="X355" s="252" t="s">
        <v>1978</v>
      </c>
      <c r="Y355" s="284">
        <f t="shared" si="80"/>
        <v>45472</v>
      </c>
      <c r="Z355" s="605" t="s">
        <v>1550</v>
      </c>
      <c r="AA355" s="656">
        <v>5.8</v>
      </c>
      <c r="AB355" s="273">
        <v>18.5</v>
      </c>
      <c r="AC355" s="252">
        <v>95</v>
      </c>
      <c r="AD355" s="252">
        <v>95</v>
      </c>
      <c r="AE355" s="252">
        <v>125</v>
      </c>
      <c r="AF355" s="252">
        <v>125</v>
      </c>
      <c r="AG355" s="605">
        <v>22</v>
      </c>
      <c r="AH355" s="605">
        <v>37</v>
      </c>
      <c r="AI355" s="605">
        <v>50</v>
      </c>
      <c r="AJ355" s="605">
        <v>1</v>
      </c>
      <c r="AK355" s="251">
        <v>41697</v>
      </c>
      <c r="AL355" s="605">
        <v>2013</v>
      </c>
      <c r="AM355" s="605" t="s">
        <v>722</v>
      </c>
      <c r="AN355" s="252" t="s">
        <v>7128</v>
      </c>
      <c r="AO355" s="407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5"/>
      <c r="CP355" s="315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</row>
    <row r="356" spans="1:125" s="283" customFormat="1" ht="12.75" customHeight="1">
      <c r="A356" s="242">
        <v>355</v>
      </c>
      <c r="B356" s="253" t="s">
        <v>731</v>
      </c>
      <c r="C356" s="253" t="s">
        <v>633</v>
      </c>
      <c r="D356" s="253"/>
      <c r="E356" s="253" t="s">
        <v>3881</v>
      </c>
      <c r="F356" s="253"/>
      <c r="G356" s="264" t="s">
        <v>6461</v>
      </c>
      <c r="H356" s="639"/>
      <c r="I356" s="243" t="s">
        <v>317</v>
      </c>
      <c r="J356" s="253"/>
      <c r="K356" s="253" t="s">
        <v>4883</v>
      </c>
      <c r="L356" s="438" t="s">
        <v>4884</v>
      </c>
      <c r="M356" s="274">
        <v>44124</v>
      </c>
      <c r="N356" s="275">
        <v>45573</v>
      </c>
      <c r="O356" s="249" t="s">
        <v>722</v>
      </c>
      <c r="P356" s="267">
        <f>N356</f>
        <v>45573</v>
      </c>
      <c r="Q356" s="236">
        <v>20716</v>
      </c>
      <c r="R356" s="236">
        <v>2014</v>
      </c>
      <c r="S356" s="237">
        <v>44842</v>
      </c>
      <c r="T356" s="253" t="s">
        <v>4709</v>
      </c>
      <c r="U356" s="253" t="s">
        <v>722</v>
      </c>
      <c r="V356" s="421" t="s">
        <v>8919</v>
      </c>
      <c r="W356" s="421" t="s">
        <v>8920</v>
      </c>
      <c r="X356" s="253" t="s">
        <v>4885</v>
      </c>
      <c r="Y356" s="271">
        <f>N356</f>
        <v>45573</v>
      </c>
      <c r="Z356" s="322" t="s">
        <v>1550</v>
      </c>
      <c r="AA356" s="255">
        <v>5.7</v>
      </c>
      <c r="AB356" s="256"/>
      <c r="AC356" s="253">
        <v>85</v>
      </c>
      <c r="AD356" s="253"/>
      <c r="AE356" s="253">
        <v>105</v>
      </c>
      <c r="AF356" s="253"/>
      <c r="AG356" s="322" t="s">
        <v>724</v>
      </c>
      <c r="AH356" s="322" t="s">
        <v>724</v>
      </c>
      <c r="AI356" s="322" t="s">
        <v>724</v>
      </c>
      <c r="AJ356" s="322">
        <v>1</v>
      </c>
      <c r="AK356" s="253"/>
      <c r="AL356" s="322"/>
      <c r="AM356" s="322"/>
      <c r="AN356" s="253"/>
      <c r="AO356" s="408"/>
      <c r="CO356" s="327"/>
    </row>
    <row r="357" spans="1:125" s="317" customFormat="1" ht="12.75" customHeight="1">
      <c r="A357" s="242">
        <v>356</v>
      </c>
      <c r="B357" s="242" t="s">
        <v>731</v>
      </c>
      <c r="C357" s="242" t="s">
        <v>2969</v>
      </c>
      <c r="D357" s="243"/>
      <c r="E357" s="121" t="s">
        <v>2970</v>
      </c>
      <c r="F357" s="243"/>
      <c r="G357" s="244" t="s">
        <v>2971</v>
      </c>
      <c r="H357" s="638"/>
      <c r="I357" s="243" t="s">
        <v>118</v>
      </c>
      <c r="J357" s="243"/>
      <c r="K357" s="243" t="s">
        <v>870</v>
      </c>
      <c r="L357" s="245" t="s">
        <v>1167</v>
      </c>
      <c r="M357" s="247">
        <v>42613</v>
      </c>
      <c r="N357" s="123">
        <v>45677</v>
      </c>
      <c r="O357" s="249" t="s">
        <v>722</v>
      </c>
      <c r="P357" s="266">
        <f t="shared" si="79"/>
        <v>45677</v>
      </c>
      <c r="Q357" s="250">
        <v>23039</v>
      </c>
      <c r="R357" s="250">
        <v>2016</v>
      </c>
      <c r="S357" s="251">
        <v>44946</v>
      </c>
      <c r="T357" s="252" t="s">
        <v>1450</v>
      </c>
      <c r="U357" s="253" t="s">
        <v>722</v>
      </c>
      <c r="V357" s="625" t="s">
        <v>1487</v>
      </c>
      <c r="W357" s="625" t="s">
        <v>453</v>
      </c>
      <c r="X357" s="252" t="s">
        <v>7715</v>
      </c>
      <c r="Y357" s="284">
        <f t="shared" si="80"/>
        <v>45677</v>
      </c>
      <c r="Z357" s="605" t="s">
        <v>1550</v>
      </c>
      <c r="AA357" s="656">
        <v>5.4</v>
      </c>
      <c r="AB357" s="273"/>
      <c r="AC357" s="252">
        <v>100</v>
      </c>
      <c r="AD357" s="252"/>
      <c r="AE357" s="252">
        <v>130</v>
      </c>
      <c r="AF357" s="252"/>
      <c r="AG357" s="605" t="s">
        <v>724</v>
      </c>
      <c r="AH357" s="605">
        <v>37</v>
      </c>
      <c r="AI357" s="605">
        <v>53</v>
      </c>
      <c r="AJ357" s="605">
        <v>1</v>
      </c>
      <c r="AK357" s="253"/>
      <c r="AL357" s="322"/>
      <c r="AM357" s="322"/>
      <c r="AN357" s="253"/>
      <c r="AO357" s="408"/>
      <c r="AP357" s="283"/>
      <c r="AQ357" s="283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</row>
    <row r="358" spans="1:125" s="317" customFormat="1" ht="12.75" customHeight="1">
      <c r="A358" s="242">
        <v>357</v>
      </c>
      <c r="B358" s="242" t="s">
        <v>731</v>
      </c>
      <c r="C358" s="243" t="s">
        <v>7488</v>
      </c>
      <c r="D358" s="243"/>
      <c r="E358" s="121" t="s">
        <v>4941</v>
      </c>
      <c r="F358" s="243"/>
      <c r="G358" s="244" t="s">
        <v>7489</v>
      </c>
      <c r="H358" s="638"/>
      <c r="I358" s="243" t="s">
        <v>747</v>
      </c>
      <c r="J358" s="243"/>
      <c r="K358" s="243" t="s">
        <v>7490</v>
      </c>
      <c r="L358" s="245" t="s">
        <v>3444</v>
      </c>
      <c r="M358" s="247">
        <v>44502</v>
      </c>
      <c r="N358" s="123">
        <v>44859</v>
      </c>
      <c r="O358" s="249" t="s">
        <v>722</v>
      </c>
      <c r="P358" s="267">
        <f>N358</f>
        <v>44859</v>
      </c>
      <c r="Q358" s="236">
        <v>21595</v>
      </c>
      <c r="R358" s="236">
        <v>1999</v>
      </c>
      <c r="S358" s="237">
        <v>44494</v>
      </c>
      <c r="T358" s="253" t="s">
        <v>3715</v>
      </c>
      <c r="U358" s="253" t="s">
        <v>1279</v>
      </c>
      <c r="V358" s="421" t="s">
        <v>363</v>
      </c>
      <c r="W358" s="421" t="s">
        <v>13</v>
      </c>
      <c r="X358" s="253" t="s">
        <v>7491</v>
      </c>
      <c r="Y358" s="271">
        <f>N358</f>
        <v>44859</v>
      </c>
      <c r="Z358" s="322" t="s">
        <v>1910</v>
      </c>
      <c r="AA358" s="255">
        <v>6</v>
      </c>
      <c r="AB358" s="256"/>
      <c r="AC358" s="253">
        <v>90</v>
      </c>
      <c r="AD358" s="253"/>
      <c r="AE358" s="253">
        <v>105</v>
      </c>
      <c r="AF358" s="253"/>
      <c r="AG358" s="322">
        <v>23</v>
      </c>
      <c r="AH358" s="322">
        <v>37</v>
      </c>
      <c r="AI358" s="322">
        <v>44</v>
      </c>
      <c r="AJ358" s="322">
        <v>1</v>
      </c>
      <c r="AK358" s="253"/>
      <c r="AL358" s="322"/>
      <c r="AM358" s="322"/>
      <c r="AN358" s="253"/>
      <c r="AO358" s="408"/>
      <c r="AP358" s="283"/>
      <c r="AQ358" s="283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</row>
    <row r="359" spans="1:125" s="283" customFormat="1" ht="12.75" customHeight="1">
      <c r="A359" s="242">
        <v>358</v>
      </c>
      <c r="B359" s="253" t="s">
        <v>732</v>
      </c>
      <c r="C359" s="253" t="s">
        <v>8036</v>
      </c>
      <c r="D359" s="253"/>
      <c r="E359" s="253" t="s">
        <v>3516</v>
      </c>
      <c r="F359" s="253"/>
      <c r="G359" s="264" t="s">
        <v>8037</v>
      </c>
      <c r="H359" s="639"/>
      <c r="I359" s="253" t="s">
        <v>2322</v>
      </c>
      <c r="J359" s="253"/>
      <c r="K359" s="253" t="s">
        <v>95</v>
      </c>
      <c r="L359" s="438" t="s">
        <v>96</v>
      </c>
      <c r="M359" s="274">
        <v>44679</v>
      </c>
      <c r="N359" s="275">
        <v>45409</v>
      </c>
      <c r="O359" s="249" t="s">
        <v>722</v>
      </c>
      <c r="P359" s="267">
        <f>N359</f>
        <v>45409</v>
      </c>
      <c r="Q359" s="236">
        <v>22317</v>
      </c>
      <c r="R359" s="236">
        <v>2021</v>
      </c>
      <c r="S359" s="237">
        <v>44678</v>
      </c>
      <c r="T359" s="253" t="s">
        <v>645</v>
      </c>
      <c r="U359" s="253" t="s">
        <v>1279</v>
      </c>
      <c r="V359" s="421" t="s">
        <v>363</v>
      </c>
      <c r="W359" s="421" t="s">
        <v>363</v>
      </c>
      <c r="X359" s="253" t="s">
        <v>975</v>
      </c>
      <c r="Y359" s="271">
        <f>N359</f>
        <v>45409</v>
      </c>
      <c r="Z359" s="322" t="s">
        <v>364</v>
      </c>
      <c r="AA359" s="255">
        <v>4.8499999999999996</v>
      </c>
      <c r="AB359" s="256"/>
      <c r="AC359" s="253">
        <v>70</v>
      </c>
      <c r="AD359" s="253">
        <v>70</v>
      </c>
      <c r="AE359" s="253">
        <v>90</v>
      </c>
      <c r="AF359" s="253">
        <v>120</v>
      </c>
      <c r="AG359" s="322" t="s">
        <v>6493</v>
      </c>
      <c r="AH359" s="322" t="s">
        <v>6494</v>
      </c>
      <c r="AI359" s="322" t="s">
        <v>7348</v>
      </c>
      <c r="AJ359" s="322">
        <v>1</v>
      </c>
      <c r="AK359" s="253"/>
      <c r="AL359" s="322"/>
      <c r="AM359" s="322"/>
      <c r="AN359" s="253"/>
      <c r="AO359" s="408"/>
      <c r="CO359" s="327"/>
    </row>
    <row r="360" spans="1:125" s="317" customFormat="1" ht="12.75" customHeight="1">
      <c r="A360" s="242">
        <v>359</v>
      </c>
      <c r="B360" s="283" t="s">
        <v>731</v>
      </c>
      <c r="C360" s="283" t="s">
        <v>6259</v>
      </c>
      <c r="D360" s="283"/>
      <c r="E360" s="283" t="s">
        <v>183</v>
      </c>
      <c r="F360" s="283"/>
      <c r="G360" s="283">
        <v>2982611312</v>
      </c>
      <c r="H360" s="642"/>
      <c r="I360" s="283" t="s">
        <v>440</v>
      </c>
      <c r="J360" s="283"/>
      <c r="K360" s="283" t="s">
        <v>5252</v>
      </c>
      <c r="L360" s="321">
        <v>34394</v>
      </c>
      <c r="M360" s="321">
        <v>43586</v>
      </c>
      <c r="N360" s="325">
        <v>45218</v>
      </c>
      <c r="O360" s="336" t="s">
        <v>722</v>
      </c>
      <c r="P360" s="321">
        <f>N360</f>
        <v>45218</v>
      </c>
      <c r="Q360" s="283">
        <v>21588</v>
      </c>
      <c r="R360" s="283">
        <v>2019</v>
      </c>
      <c r="S360" s="321">
        <v>44488</v>
      </c>
      <c r="T360" s="283" t="s">
        <v>29</v>
      </c>
      <c r="U360" s="283" t="s">
        <v>1279</v>
      </c>
      <c r="V360" s="339">
        <v>10</v>
      </c>
      <c r="W360" s="339">
        <v>10</v>
      </c>
      <c r="X360" s="283" t="s">
        <v>7474</v>
      </c>
      <c r="Y360" s="321">
        <f>N360</f>
        <v>45218</v>
      </c>
      <c r="Z360" s="336" t="s">
        <v>364</v>
      </c>
      <c r="AA360" s="655">
        <v>5.6</v>
      </c>
      <c r="AB360" s="283"/>
      <c r="AC360" s="283">
        <v>85</v>
      </c>
      <c r="AD360" s="283"/>
      <c r="AE360" s="283">
        <v>110</v>
      </c>
      <c r="AF360" s="283"/>
      <c r="AG360" s="336" t="s">
        <v>724</v>
      </c>
      <c r="AH360" s="336">
        <v>38</v>
      </c>
      <c r="AI360" s="336">
        <v>47</v>
      </c>
      <c r="AJ360" s="336">
        <v>1</v>
      </c>
      <c r="AK360" s="283"/>
      <c r="AL360" s="336"/>
      <c r="AM360" s="336"/>
      <c r="AN360" s="253"/>
      <c r="AO360" s="412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</row>
    <row r="361" spans="1:125" s="283" customFormat="1" ht="12.75" customHeight="1">
      <c r="A361" s="242">
        <v>360</v>
      </c>
      <c r="B361" s="253" t="s">
        <v>731</v>
      </c>
      <c r="C361" s="253" t="s">
        <v>3629</v>
      </c>
      <c r="D361" s="253"/>
      <c r="E361" s="253" t="s">
        <v>4697</v>
      </c>
      <c r="F361" s="253"/>
      <c r="G361" s="264" t="s">
        <v>4833</v>
      </c>
      <c r="H361" s="639"/>
      <c r="I361" s="253" t="s">
        <v>1911</v>
      </c>
      <c r="J361" s="253"/>
      <c r="K361" s="253" t="s">
        <v>2422</v>
      </c>
      <c r="L361" s="438" t="s">
        <v>981</v>
      </c>
      <c r="M361" s="274">
        <v>43539</v>
      </c>
      <c r="N361" s="275">
        <v>45717</v>
      </c>
      <c r="O361" s="322" t="s">
        <v>722</v>
      </c>
      <c r="P361" s="323">
        <f t="shared" ref="P361:P366" si="81">N361</f>
        <v>45717</v>
      </c>
      <c r="Q361" s="335">
        <v>19110</v>
      </c>
      <c r="R361" s="335">
        <v>2018</v>
      </c>
      <c r="S361" s="321">
        <v>44986</v>
      </c>
      <c r="T361" s="283" t="s">
        <v>3715</v>
      </c>
      <c r="U361" s="283" t="s">
        <v>722</v>
      </c>
      <c r="V361" s="421" t="s">
        <v>9093</v>
      </c>
      <c r="W361" s="421" t="s">
        <v>9094</v>
      </c>
      <c r="X361" s="253" t="s">
        <v>4832</v>
      </c>
      <c r="Y361" s="271">
        <f>N361</f>
        <v>45717</v>
      </c>
      <c r="Z361" s="322" t="s">
        <v>364</v>
      </c>
      <c r="AA361" s="255" t="s">
        <v>724</v>
      </c>
      <c r="AB361" s="256"/>
      <c r="AC361" s="253">
        <v>95</v>
      </c>
      <c r="AD361" s="253"/>
      <c r="AE361" s="253">
        <v>120</v>
      </c>
      <c r="AF361" s="253"/>
      <c r="AG361" s="322">
        <v>23</v>
      </c>
      <c r="AH361" s="322">
        <v>37</v>
      </c>
      <c r="AI361" s="336">
        <v>54</v>
      </c>
      <c r="AJ361" s="336">
        <v>1</v>
      </c>
      <c r="AL361" s="336"/>
      <c r="AM361" s="336"/>
      <c r="AN361" s="253"/>
      <c r="AO361" s="408"/>
    </row>
    <row r="362" spans="1:125" s="317" customFormat="1" ht="12.75" customHeight="1">
      <c r="A362" s="242">
        <v>361</v>
      </c>
      <c r="B362" s="242" t="s">
        <v>732</v>
      </c>
      <c r="C362" s="243" t="s">
        <v>398</v>
      </c>
      <c r="D362" s="243" t="s">
        <v>399</v>
      </c>
      <c r="E362" s="243" t="s">
        <v>4568</v>
      </c>
      <c r="F362" s="243" t="s">
        <v>785</v>
      </c>
      <c r="G362" s="244" t="s">
        <v>4569</v>
      </c>
      <c r="H362" s="638" t="s">
        <v>401</v>
      </c>
      <c r="I362" s="243" t="s">
        <v>272</v>
      </c>
      <c r="J362" s="243" t="s">
        <v>273</v>
      </c>
      <c r="K362" s="243" t="s">
        <v>1215</v>
      </c>
      <c r="L362" s="245" t="s">
        <v>274</v>
      </c>
      <c r="M362" s="247">
        <v>43369</v>
      </c>
      <c r="N362" s="248">
        <v>45467</v>
      </c>
      <c r="O362" s="249" t="s">
        <v>722</v>
      </c>
      <c r="P362" s="266">
        <f t="shared" si="81"/>
        <v>45467</v>
      </c>
      <c r="Q362" s="250">
        <v>18605</v>
      </c>
      <c r="R362" s="250">
        <v>2018</v>
      </c>
      <c r="S362" s="251">
        <v>44736</v>
      </c>
      <c r="T362" s="252" t="s">
        <v>499</v>
      </c>
      <c r="U362" s="253" t="s">
        <v>3544</v>
      </c>
      <c r="V362" s="625" t="s">
        <v>8303</v>
      </c>
      <c r="W362" s="625" t="s">
        <v>8304</v>
      </c>
      <c r="X362" s="252" t="s">
        <v>5975</v>
      </c>
      <c r="Y362" s="284">
        <f>N362</f>
        <v>45467</v>
      </c>
      <c r="Z362" s="605" t="s">
        <v>724</v>
      </c>
      <c r="AA362" s="656">
        <v>9</v>
      </c>
      <c r="AB362" s="273">
        <v>112</v>
      </c>
      <c r="AC362" s="252">
        <v>280</v>
      </c>
      <c r="AD362" s="252">
        <v>280</v>
      </c>
      <c r="AE362" s="252">
        <v>350</v>
      </c>
      <c r="AF362" s="252">
        <v>450</v>
      </c>
      <c r="AG362" s="605">
        <v>22</v>
      </c>
      <c r="AH362" s="605">
        <v>36</v>
      </c>
      <c r="AI362" s="605">
        <v>44</v>
      </c>
      <c r="AJ362" s="605">
        <v>2</v>
      </c>
      <c r="AK362" s="251">
        <v>40711</v>
      </c>
      <c r="AL362" s="605">
        <v>2011</v>
      </c>
      <c r="AM362" s="605" t="s">
        <v>722</v>
      </c>
      <c r="AN362" s="252"/>
      <c r="AO362" s="413"/>
      <c r="AP362" s="331"/>
      <c r="AQ362" s="331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</row>
    <row r="363" spans="1:125" s="283" customFormat="1" ht="12.75" customHeight="1">
      <c r="A363" s="242">
        <v>362</v>
      </c>
      <c r="B363" s="242" t="s">
        <v>732</v>
      </c>
      <c r="C363" s="283" t="s">
        <v>9275</v>
      </c>
      <c r="E363" s="283" t="s">
        <v>375</v>
      </c>
      <c r="G363" s="324" t="s">
        <v>376</v>
      </c>
      <c r="H363" s="642"/>
      <c r="I363" s="243" t="s">
        <v>2322</v>
      </c>
      <c r="K363" s="283" t="s">
        <v>95</v>
      </c>
      <c r="L363" s="245" t="s">
        <v>96</v>
      </c>
      <c r="M363" s="325">
        <v>45030</v>
      </c>
      <c r="N363" s="326">
        <v>45968</v>
      </c>
      <c r="O363" s="249" t="s">
        <v>722</v>
      </c>
      <c r="P363" s="267">
        <f t="shared" si="81"/>
        <v>45968</v>
      </c>
      <c r="Q363" s="236">
        <v>23181</v>
      </c>
      <c r="R363" s="236">
        <v>2013</v>
      </c>
      <c r="S363" s="251">
        <v>45237</v>
      </c>
      <c r="T363" s="253" t="s">
        <v>645</v>
      </c>
      <c r="U363" s="253" t="s">
        <v>722</v>
      </c>
      <c r="V363" s="421" t="s">
        <v>363</v>
      </c>
      <c r="W363" s="421" t="s">
        <v>9264</v>
      </c>
      <c r="X363" s="253" t="s">
        <v>9274</v>
      </c>
      <c r="Y363" s="271">
        <v>44537</v>
      </c>
      <c r="Z363" s="322" t="s">
        <v>1550</v>
      </c>
      <c r="AA363" s="255">
        <v>5.6</v>
      </c>
      <c r="AB363" s="256"/>
      <c r="AC363" s="253">
        <v>85</v>
      </c>
      <c r="AD363" s="253">
        <v>85</v>
      </c>
      <c r="AE363" s="253">
        <v>110</v>
      </c>
      <c r="AF363" s="253">
        <v>143</v>
      </c>
      <c r="AG363" s="322">
        <v>23</v>
      </c>
      <c r="AH363" s="322" t="s">
        <v>377</v>
      </c>
      <c r="AI363" s="322">
        <v>50</v>
      </c>
      <c r="AJ363" s="322">
        <v>1</v>
      </c>
      <c r="AK363" s="237"/>
      <c r="AL363" s="322"/>
      <c r="AM363" s="322"/>
      <c r="AN363" s="253"/>
      <c r="AO363" s="408"/>
      <c r="CO363" s="327"/>
    </row>
    <row r="364" spans="1:125" s="317" customFormat="1" ht="12.75" customHeight="1">
      <c r="A364" s="242">
        <v>363</v>
      </c>
      <c r="B364" s="242" t="s">
        <v>731</v>
      </c>
      <c r="C364" s="242" t="s">
        <v>1257</v>
      </c>
      <c r="D364" s="243"/>
      <c r="E364" s="121" t="s">
        <v>1258</v>
      </c>
      <c r="F364" s="243"/>
      <c r="G364" s="244" t="s">
        <v>1871</v>
      </c>
      <c r="H364" s="638"/>
      <c r="I364" s="243" t="s">
        <v>1911</v>
      </c>
      <c r="J364" s="243"/>
      <c r="K364" s="253" t="s">
        <v>10193</v>
      </c>
      <c r="L364" s="438" t="s">
        <v>6109</v>
      </c>
      <c r="M364" s="247">
        <v>41701</v>
      </c>
      <c r="N364" s="123">
        <v>45934</v>
      </c>
      <c r="O364" s="249" t="s">
        <v>722</v>
      </c>
      <c r="P364" s="267">
        <f t="shared" si="81"/>
        <v>45934</v>
      </c>
      <c r="Q364" s="236">
        <v>20079</v>
      </c>
      <c r="R364" s="236">
        <v>2014</v>
      </c>
      <c r="S364" s="251">
        <v>45203</v>
      </c>
      <c r="T364" s="253" t="s">
        <v>1278</v>
      </c>
      <c r="U364" s="253" t="s">
        <v>10027</v>
      </c>
      <c r="V364" s="421" t="s">
        <v>1082</v>
      </c>
      <c r="W364" s="421" t="s">
        <v>9197</v>
      </c>
      <c r="X364" s="252" t="s">
        <v>10194</v>
      </c>
      <c r="Y364" s="271">
        <f>N364</f>
        <v>45934</v>
      </c>
      <c r="Z364" s="322" t="s">
        <v>724</v>
      </c>
      <c r="AA364" s="255">
        <v>7.5</v>
      </c>
      <c r="AB364" s="256"/>
      <c r="AC364" s="253">
        <v>100</v>
      </c>
      <c r="AD364" s="253"/>
      <c r="AE364" s="253">
        <v>170</v>
      </c>
      <c r="AF364" s="253"/>
      <c r="AG364" s="322">
        <v>23</v>
      </c>
      <c r="AH364" s="322">
        <v>36</v>
      </c>
      <c r="AI364" s="322">
        <v>50</v>
      </c>
      <c r="AJ364" s="322">
        <v>2</v>
      </c>
      <c r="AK364" s="253"/>
      <c r="AL364" s="322"/>
      <c r="AM364" s="322"/>
      <c r="AN364" s="253"/>
      <c r="AO364" s="408"/>
      <c r="AP364" s="283"/>
      <c r="AQ364" s="283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</row>
    <row r="365" spans="1:125" s="317" customFormat="1" ht="12.75" customHeight="1">
      <c r="A365" s="242">
        <v>364</v>
      </c>
      <c r="B365" s="253" t="s">
        <v>732</v>
      </c>
      <c r="C365" s="253" t="s">
        <v>5081</v>
      </c>
      <c r="D365" s="253" t="s">
        <v>1724</v>
      </c>
      <c r="E365" s="253" t="s">
        <v>2467</v>
      </c>
      <c r="F365" s="253" t="s">
        <v>6765</v>
      </c>
      <c r="G365" s="264" t="s">
        <v>5082</v>
      </c>
      <c r="H365" s="639" t="s">
        <v>2895</v>
      </c>
      <c r="I365" s="253" t="s">
        <v>2145</v>
      </c>
      <c r="J365" s="253" t="s">
        <v>1163</v>
      </c>
      <c r="K365" s="253" t="s">
        <v>3925</v>
      </c>
      <c r="L365" s="438" t="s">
        <v>3926</v>
      </c>
      <c r="M365" s="274">
        <v>43612</v>
      </c>
      <c r="N365" s="275">
        <v>45751</v>
      </c>
      <c r="O365" s="249" t="s">
        <v>722</v>
      </c>
      <c r="P365" s="267">
        <f>N365</f>
        <v>45751</v>
      </c>
      <c r="Q365" s="236">
        <v>21170</v>
      </c>
      <c r="R365" s="236">
        <v>2018</v>
      </c>
      <c r="S365" s="237">
        <v>45020</v>
      </c>
      <c r="T365" s="283" t="s">
        <v>645</v>
      </c>
      <c r="U365" s="283" t="s">
        <v>3544</v>
      </c>
      <c r="V365" s="421" t="s">
        <v>8427</v>
      </c>
      <c r="W365" s="421" t="s">
        <v>9213</v>
      </c>
      <c r="X365" s="253" t="s">
        <v>3927</v>
      </c>
      <c r="Y365" s="271">
        <f>N365</f>
        <v>45751</v>
      </c>
      <c r="Z365" s="322" t="s">
        <v>31</v>
      </c>
      <c r="AA365" s="255">
        <v>4.8499999999999996</v>
      </c>
      <c r="AB365" s="256">
        <v>18.5</v>
      </c>
      <c r="AC365" s="253">
        <v>60</v>
      </c>
      <c r="AD365" s="253">
        <v>60</v>
      </c>
      <c r="AE365" s="253">
        <v>90</v>
      </c>
      <c r="AF365" s="253">
        <v>90</v>
      </c>
      <c r="AG365" s="322" t="s">
        <v>724</v>
      </c>
      <c r="AH365" s="322" t="s">
        <v>724</v>
      </c>
      <c r="AI365" s="322" t="s">
        <v>724</v>
      </c>
      <c r="AJ365" s="322">
        <v>1</v>
      </c>
      <c r="AK365" s="332">
        <v>42563</v>
      </c>
      <c r="AL365" s="613">
        <v>2016</v>
      </c>
      <c r="AM365" s="613" t="s">
        <v>722</v>
      </c>
      <c r="AN365" s="253"/>
      <c r="AO365" s="408"/>
      <c r="AP365" s="283"/>
      <c r="AQ365" s="283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</row>
    <row r="366" spans="1:125" ht="12.75" customHeight="1">
      <c r="A366" s="242">
        <v>365</v>
      </c>
      <c r="B366" s="242" t="s">
        <v>731</v>
      </c>
      <c r="C366" s="437" t="s">
        <v>554</v>
      </c>
      <c r="D366" s="437"/>
      <c r="E366" s="422" t="s">
        <v>6237</v>
      </c>
      <c r="F366" s="437"/>
      <c r="G366" s="244" t="s">
        <v>1238</v>
      </c>
      <c r="H366" s="638"/>
      <c r="I366" s="437" t="s">
        <v>2145</v>
      </c>
      <c r="J366" s="437"/>
      <c r="K366" s="437" t="s">
        <v>1239</v>
      </c>
      <c r="L366" s="245" t="s">
        <v>1950</v>
      </c>
      <c r="M366" s="247">
        <v>38492</v>
      </c>
      <c r="N366" s="248">
        <v>44583</v>
      </c>
      <c r="O366" s="249" t="s">
        <v>722</v>
      </c>
      <c r="P366" s="266">
        <f t="shared" si="81"/>
        <v>44583</v>
      </c>
      <c r="Q366" s="250">
        <v>15044</v>
      </c>
      <c r="R366" s="250">
        <v>2005</v>
      </c>
      <c r="S366" s="251">
        <v>43852</v>
      </c>
      <c r="T366" s="252" t="s">
        <v>2071</v>
      </c>
      <c r="U366" s="253" t="s">
        <v>722</v>
      </c>
      <c r="V366" s="625" t="s">
        <v>537</v>
      </c>
      <c r="W366" s="625" t="s">
        <v>2026</v>
      </c>
      <c r="X366" s="252" t="s">
        <v>1098</v>
      </c>
      <c r="Y366" s="284">
        <f>N366</f>
        <v>44583</v>
      </c>
      <c r="Z366" s="605" t="s">
        <v>1078</v>
      </c>
      <c r="AA366" s="656">
        <v>4.8</v>
      </c>
      <c r="AB366" s="273"/>
      <c r="AC366" s="252">
        <v>82</v>
      </c>
      <c r="AD366" s="252"/>
      <c r="AE366" s="252">
        <v>105</v>
      </c>
      <c r="AF366" s="252"/>
      <c r="AG366" s="605">
        <v>22</v>
      </c>
      <c r="AH366" s="605">
        <v>36</v>
      </c>
      <c r="AI366" s="605">
        <v>45</v>
      </c>
      <c r="AJ366" s="605">
        <v>1</v>
      </c>
      <c r="AK366" s="252"/>
      <c r="AL366" s="605"/>
      <c r="AM366" s="605"/>
      <c r="AN366" s="252"/>
      <c r="AO366" s="409"/>
      <c r="AP366" s="318"/>
      <c r="AQ366" s="318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5"/>
      <c r="CP366" s="315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</row>
    <row r="367" spans="1:125" s="374" customFormat="1" ht="12.75" customHeight="1">
      <c r="A367" s="362">
        <v>366</v>
      </c>
      <c r="B367" s="363" t="s">
        <v>731</v>
      </c>
      <c r="C367" s="363" t="s">
        <v>8473</v>
      </c>
      <c r="D367" s="363"/>
      <c r="E367" s="363" t="s">
        <v>4903</v>
      </c>
      <c r="F367" s="363"/>
      <c r="G367" s="365" t="s">
        <v>9845</v>
      </c>
      <c r="H367" s="640"/>
      <c r="I367" s="363" t="s">
        <v>440</v>
      </c>
      <c r="J367" s="363"/>
      <c r="K367" s="363" t="s">
        <v>8349</v>
      </c>
      <c r="L367" s="366" t="s">
        <v>8350</v>
      </c>
      <c r="M367" s="368">
        <v>45133</v>
      </c>
      <c r="N367" s="384">
        <v>45851</v>
      </c>
      <c r="O367" s="370" t="s">
        <v>722</v>
      </c>
      <c r="P367" s="371">
        <v>45851</v>
      </c>
      <c r="Q367" s="372">
        <v>23428</v>
      </c>
      <c r="R367" s="372">
        <v>2022</v>
      </c>
      <c r="S367" s="388">
        <v>45120</v>
      </c>
      <c r="T367" s="374" t="s">
        <v>1216</v>
      </c>
      <c r="U367" s="374" t="s">
        <v>721</v>
      </c>
      <c r="V367" s="626" t="s">
        <v>363</v>
      </c>
      <c r="W367" s="626" t="s">
        <v>363</v>
      </c>
      <c r="X367" s="363" t="s">
        <v>8351</v>
      </c>
      <c r="Y367" s="375">
        <v>45851</v>
      </c>
      <c r="Z367" s="370" t="s">
        <v>4963</v>
      </c>
      <c r="AA367" s="657">
        <v>5.6</v>
      </c>
      <c r="AB367" s="376"/>
      <c r="AC367" s="363">
        <v>85</v>
      </c>
      <c r="AD367" s="363"/>
      <c r="AE367" s="363">
        <v>110</v>
      </c>
      <c r="AF367" s="363"/>
      <c r="AG367" s="370" t="s">
        <v>724</v>
      </c>
      <c r="AH367" s="370">
        <v>38</v>
      </c>
      <c r="AI367" s="501">
        <v>47</v>
      </c>
      <c r="AJ367" s="501">
        <v>1</v>
      </c>
      <c r="AL367" s="501"/>
      <c r="AM367" s="501"/>
      <c r="AN367" s="363"/>
      <c r="AO367" s="414"/>
    </row>
    <row r="368" spans="1:125" s="317" customFormat="1" ht="12.75" customHeight="1">
      <c r="A368" s="242">
        <v>367</v>
      </c>
      <c r="B368" s="253" t="s">
        <v>731</v>
      </c>
      <c r="C368" s="242" t="s">
        <v>2944</v>
      </c>
      <c r="D368" s="253"/>
      <c r="E368" s="253" t="s">
        <v>4066</v>
      </c>
      <c r="F368" s="253"/>
      <c r="G368" s="264" t="s">
        <v>4067</v>
      </c>
      <c r="H368" s="639"/>
      <c r="I368" s="253" t="s">
        <v>118</v>
      </c>
      <c r="J368" s="253"/>
      <c r="K368" s="243" t="s">
        <v>6612</v>
      </c>
      <c r="L368" s="245" t="s">
        <v>6613</v>
      </c>
      <c r="M368" s="274">
        <v>43149</v>
      </c>
      <c r="N368" s="248">
        <v>45845</v>
      </c>
      <c r="O368" s="249" t="s">
        <v>722</v>
      </c>
      <c r="P368" s="266">
        <f t="shared" ref="P368:P381" si="82">N368</f>
        <v>45845</v>
      </c>
      <c r="Q368" s="250">
        <v>21041</v>
      </c>
      <c r="R368" s="250">
        <v>2018</v>
      </c>
      <c r="S368" s="251">
        <v>45114</v>
      </c>
      <c r="T368" s="252" t="s">
        <v>1498</v>
      </c>
      <c r="U368" s="253" t="s">
        <v>722</v>
      </c>
      <c r="V368" s="625" t="s">
        <v>1632</v>
      </c>
      <c r="W368" s="625" t="s">
        <v>7495</v>
      </c>
      <c r="X368" s="252" t="s">
        <v>6614</v>
      </c>
      <c r="Y368" s="271">
        <f>N368</f>
        <v>45845</v>
      </c>
      <c r="Z368" s="605" t="s">
        <v>1550</v>
      </c>
      <c r="AA368" s="656">
        <v>5</v>
      </c>
      <c r="AB368" s="273"/>
      <c r="AC368" s="252">
        <v>85</v>
      </c>
      <c r="AD368" s="252"/>
      <c r="AE368" s="252">
        <v>110</v>
      </c>
      <c r="AF368" s="252"/>
      <c r="AG368" s="605" t="s">
        <v>724</v>
      </c>
      <c r="AH368" s="605" t="s">
        <v>724</v>
      </c>
      <c r="AI368" s="605" t="s">
        <v>724</v>
      </c>
      <c r="AJ368" s="605">
        <v>1</v>
      </c>
      <c r="AK368" s="253"/>
      <c r="AL368" s="322"/>
      <c r="AM368" s="322"/>
      <c r="AN368" s="253"/>
      <c r="AO368" s="413"/>
      <c r="AP368" s="331"/>
      <c r="AQ368" s="331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</row>
    <row r="369" spans="1:125" s="317" customFormat="1" ht="12.75" customHeight="1">
      <c r="A369" s="242">
        <v>368</v>
      </c>
      <c r="B369" s="242" t="s">
        <v>731</v>
      </c>
      <c r="C369" s="243" t="s">
        <v>8355</v>
      </c>
      <c r="D369" s="243"/>
      <c r="E369" s="121" t="s">
        <v>6238</v>
      </c>
      <c r="F369" s="243"/>
      <c r="G369" s="244" t="s">
        <v>8356</v>
      </c>
      <c r="H369" s="638"/>
      <c r="I369" s="243" t="s">
        <v>2322</v>
      </c>
      <c r="J369" s="243"/>
      <c r="K369" s="243" t="s">
        <v>6712</v>
      </c>
      <c r="L369" s="245" t="s">
        <v>6713</v>
      </c>
      <c r="M369" s="247">
        <v>44757</v>
      </c>
      <c r="N369" s="123">
        <v>45484</v>
      </c>
      <c r="O369" s="249" t="s">
        <v>722</v>
      </c>
      <c r="P369" s="267">
        <f>N369</f>
        <v>45484</v>
      </c>
      <c r="Q369" s="236">
        <v>22495</v>
      </c>
      <c r="R369" s="236">
        <v>2022</v>
      </c>
      <c r="S369" s="237">
        <v>44753</v>
      </c>
      <c r="T369" s="253" t="s">
        <v>645</v>
      </c>
      <c r="U369" s="253" t="s">
        <v>1279</v>
      </c>
      <c r="V369" s="421" t="s">
        <v>363</v>
      </c>
      <c r="W369" s="421" t="s">
        <v>363</v>
      </c>
      <c r="X369" s="253" t="s">
        <v>6714</v>
      </c>
      <c r="Y369" s="271">
        <f>N369</f>
        <v>45484</v>
      </c>
      <c r="Z369" s="322" t="s">
        <v>1028</v>
      </c>
      <c r="AA369" s="255">
        <v>5.2</v>
      </c>
      <c r="AB369" s="256"/>
      <c r="AC369" s="253">
        <v>92</v>
      </c>
      <c r="AD369" s="253"/>
      <c r="AE369" s="253">
        <v>118</v>
      </c>
      <c r="AF369" s="253"/>
      <c r="AG369" s="322" t="s">
        <v>6493</v>
      </c>
      <c r="AH369" s="322" t="s">
        <v>8357</v>
      </c>
      <c r="AI369" s="322" t="s">
        <v>8358</v>
      </c>
      <c r="AJ369" s="322">
        <v>1</v>
      </c>
      <c r="AK369" s="253"/>
      <c r="AL369" s="322"/>
      <c r="AM369" s="322"/>
      <c r="AN369" s="253"/>
      <c r="AO369" s="408"/>
      <c r="AP369" s="283"/>
      <c r="AQ369" s="283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</row>
    <row r="370" spans="1:125" ht="12.75" customHeight="1">
      <c r="A370" s="242">
        <v>369</v>
      </c>
      <c r="B370" s="242" t="s">
        <v>732</v>
      </c>
      <c r="C370" s="242" t="s">
        <v>1396</v>
      </c>
      <c r="D370" s="242" t="s">
        <v>249</v>
      </c>
      <c r="E370" s="243" t="s">
        <v>250</v>
      </c>
      <c r="F370" s="243" t="s">
        <v>251</v>
      </c>
      <c r="G370" s="244" t="s">
        <v>1397</v>
      </c>
      <c r="H370" s="638" t="s">
        <v>252</v>
      </c>
      <c r="I370" s="243" t="s">
        <v>1911</v>
      </c>
      <c r="J370" s="243" t="s">
        <v>1415</v>
      </c>
      <c r="K370" s="243" t="s">
        <v>1649</v>
      </c>
      <c r="L370" s="245" t="s">
        <v>298</v>
      </c>
      <c r="M370" s="274">
        <v>40967</v>
      </c>
      <c r="N370" s="248">
        <v>45337</v>
      </c>
      <c r="O370" s="249" t="s">
        <v>722</v>
      </c>
      <c r="P370" s="269">
        <f t="shared" si="82"/>
        <v>45337</v>
      </c>
      <c r="Q370" s="589">
        <v>22185</v>
      </c>
      <c r="R370" s="250">
        <v>2012</v>
      </c>
      <c r="S370" s="251">
        <v>44607</v>
      </c>
      <c r="T370" s="252" t="s">
        <v>7021</v>
      </c>
      <c r="U370" s="253" t="s">
        <v>189</v>
      </c>
      <c r="V370" s="625" t="s">
        <v>507</v>
      </c>
      <c r="W370" s="625" t="s">
        <v>5533</v>
      </c>
      <c r="X370" s="253" t="s">
        <v>7850</v>
      </c>
      <c r="Y370" s="284">
        <f>N370</f>
        <v>45337</v>
      </c>
      <c r="Z370" s="605" t="s">
        <v>1550</v>
      </c>
      <c r="AA370" s="656">
        <v>9.8000000000000007</v>
      </c>
      <c r="AB370" s="273">
        <v>109</v>
      </c>
      <c r="AC370" s="252">
        <v>120</v>
      </c>
      <c r="AD370" s="252">
        <v>229</v>
      </c>
      <c r="AE370" s="252">
        <v>220</v>
      </c>
      <c r="AF370" s="253">
        <v>360</v>
      </c>
      <c r="AG370" s="605">
        <v>23</v>
      </c>
      <c r="AH370" s="605">
        <v>36</v>
      </c>
      <c r="AI370" s="605">
        <v>50</v>
      </c>
      <c r="AJ370" s="605">
        <v>2</v>
      </c>
      <c r="AK370" s="251">
        <v>41356</v>
      </c>
      <c r="AL370" s="605">
        <v>2012</v>
      </c>
      <c r="AM370" s="605" t="s">
        <v>721</v>
      </c>
      <c r="AN370" s="252"/>
      <c r="AO370" s="407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5"/>
      <c r="CP370" s="315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</row>
    <row r="371" spans="1:125" s="317" customFormat="1" ht="12.75" customHeight="1">
      <c r="A371" s="242">
        <v>370</v>
      </c>
      <c r="B371" s="242" t="s">
        <v>731</v>
      </c>
      <c r="C371" s="242" t="s">
        <v>2469</v>
      </c>
      <c r="D371" s="243"/>
      <c r="E371" s="243" t="s">
        <v>2470</v>
      </c>
      <c r="F371" s="243"/>
      <c r="G371" s="244" t="s">
        <v>2471</v>
      </c>
      <c r="H371" s="638"/>
      <c r="I371" s="243" t="s">
        <v>1173</v>
      </c>
      <c r="J371" s="243"/>
      <c r="K371" s="253" t="s">
        <v>2888</v>
      </c>
      <c r="L371" s="438" t="s">
        <v>879</v>
      </c>
      <c r="M371" s="274">
        <v>42452</v>
      </c>
      <c r="N371" s="288">
        <v>45348</v>
      </c>
      <c r="O371" s="249" t="s">
        <v>722</v>
      </c>
      <c r="P371" s="266">
        <f t="shared" si="82"/>
        <v>45348</v>
      </c>
      <c r="Q371" s="250">
        <v>22153</v>
      </c>
      <c r="R371" s="250">
        <v>2015</v>
      </c>
      <c r="S371" s="251">
        <v>44618</v>
      </c>
      <c r="T371" s="252" t="s">
        <v>299</v>
      </c>
      <c r="U371" s="253" t="s">
        <v>722</v>
      </c>
      <c r="V371" s="625" t="s">
        <v>7806</v>
      </c>
      <c r="W371" s="625" t="s">
        <v>7807</v>
      </c>
      <c r="X371" s="252" t="s">
        <v>1405</v>
      </c>
      <c r="Y371" s="284">
        <f>N371</f>
        <v>45348</v>
      </c>
      <c r="Z371" s="605" t="s">
        <v>1144</v>
      </c>
      <c r="AA371" s="656">
        <v>4.5999999999999996</v>
      </c>
      <c r="AB371" s="273"/>
      <c r="AC371" s="252">
        <v>95</v>
      </c>
      <c r="AD371" s="252"/>
      <c r="AE371" s="252">
        <v>118</v>
      </c>
      <c r="AF371" s="252"/>
      <c r="AG371" s="605">
        <v>25</v>
      </c>
      <c r="AH371" s="605">
        <v>40</v>
      </c>
      <c r="AI371" s="605">
        <v>55</v>
      </c>
      <c r="AJ371" s="605">
        <v>1</v>
      </c>
      <c r="AK371" s="251"/>
      <c r="AL371" s="605"/>
      <c r="AM371" s="605"/>
      <c r="AN371" s="253"/>
      <c r="AO371" s="408"/>
      <c r="AP371" s="283"/>
      <c r="AQ371" s="283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</row>
    <row r="372" spans="1:125" ht="12.75" customHeight="1">
      <c r="A372" s="242">
        <v>371</v>
      </c>
      <c r="B372" s="242" t="s">
        <v>731</v>
      </c>
      <c r="C372" s="242" t="s">
        <v>2321</v>
      </c>
      <c r="D372" s="243"/>
      <c r="E372" s="121" t="s">
        <v>3913</v>
      </c>
      <c r="F372" s="243"/>
      <c r="G372" s="244" t="s">
        <v>3914</v>
      </c>
      <c r="H372" s="638"/>
      <c r="I372" s="437" t="s">
        <v>1911</v>
      </c>
      <c r="J372" s="243"/>
      <c r="K372" s="253" t="s">
        <v>320</v>
      </c>
      <c r="L372" s="438" t="s">
        <v>321</v>
      </c>
      <c r="M372" s="274">
        <v>42993</v>
      </c>
      <c r="N372" s="248">
        <v>45219</v>
      </c>
      <c r="O372" s="249" t="s">
        <v>722</v>
      </c>
      <c r="P372" s="266">
        <f t="shared" si="82"/>
        <v>45219</v>
      </c>
      <c r="Q372" s="250">
        <v>17843</v>
      </c>
      <c r="R372" s="250">
        <v>2017</v>
      </c>
      <c r="S372" s="251">
        <v>44489</v>
      </c>
      <c r="T372" s="252" t="s">
        <v>3715</v>
      </c>
      <c r="U372" s="253" t="s">
        <v>722</v>
      </c>
      <c r="V372" s="625" t="s">
        <v>413</v>
      </c>
      <c r="W372" s="625" t="s">
        <v>4280</v>
      </c>
      <c r="X372" s="252" t="s">
        <v>1333</v>
      </c>
      <c r="Y372" s="284">
        <f>P372</f>
        <v>45219</v>
      </c>
      <c r="Z372" s="605" t="s">
        <v>1550</v>
      </c>
      <c r="AA372" s="656">
        <v>4.3</v>
      </c>
      <c r="AB372" s="273"/>
      <c r="AC372" s="252">
        <v>75</v>
      </c>
      <c r="AD372" s="252"/>
      <c r="AE372" s="252">
        <v>100</v>
      </c>
      <c r="AF372" s="252"/>
      <c r="AG372" s="605">
        <v>22</v>
      </c>
      <c r="AH372" s="605">
        <v>36</v>
      </c>
      <c r="AI372" s="605">
        <v>54</v>
      </c>
      <c r="AJ372" s="605">
        <v>1</v>
      </c>
      <c r="AK372" s="252"/>
      <c r="AL372" s="605"/>
      <c r="AM372" s="605"/>
      <c r="AN372" s="252"/>
      <c r="AO372" s="407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5"/>
      <c r="CP372" s="315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</row>
    <row r="373" spans="1:125" s="317" customFormat="1" ht="12.75" customHeight="1">
      <c r="A373" s="242">
        <v>372</v>
      </c>
      <c r="B373" s="253" t="s">
        <v>731</v>
      </c>
      <c r="C373" s="242" t="s">
        <v>6121</v>
      </c>
      <c r="D373" s="253"/>
      <c r="E373" s="253" t="s">
        <v>2308</v>
      </c>
      <c r="F373" s="253"/>
      <c r="G373" s="264" t="s">
        <v>7921</v>
      </c>
      <c r="H373" s="639"/>
      <c r="I373" s="243" t="s">
        <v>317</v>
      </c>
      <c r="J373" s="283"/>
      <c r="K373" s="283" t="s">
        <v>290</v>
      </c>
      <c r="L373" s="245" t="s">
        <v>291</v>
      </c>
      <c r="M373" s="325">
        <v>44643</v>
      </c>
      <c r="N373" s="326">
        <v>46033</v>
      </c>
      <c r="O373" s="249" t="s">
        <v>722</v>
      </c>
      <c r="P373" s="267">
        <f t="shared" si="82"/>
        <v>46033</v>
      </c>
      <c r="Q373" s="236">
        <v>22248</v>
      </c>
      <c r="R373" s="236">
        <v>2022</v>
      </c>
      <c r="S373" s="237">
        <v>45302</v>
      </c>
      <c r="T373" s="253" t="s">
        <v>9576</v>
      </c>
      <c r="U373" s="253" t="s">
        <v>722</v>
      </c>
      <c r="V373" s="421" t="s">
        <v>10450</v>
      </c>
      <c r="W373" s="421" t="s">
        <v>10450</v>
      </c>
      <c r="X373" s="253" t="s">
        <v>1189</v>
      </c>
      <c r="Y373" s="271">
        <f>N373</f>
        <v>46033</v>
      </c>
      <c r="Z373" s="322" t="s">
        <v>1028</v>
      </c>
      <c r="AA373" s="255">
        <v>5.5</v>
      </c>
      <c r="AB373" s="256"/>
      <c r="AC373" s="253">
        <v>85</v>
      </c>
      <c r="AD373" s="253"/>
      <c r="AE373" s="253">
        <v>105</v>
      </c>
      <c r="AF373" s="253"/>
      <c r="AG373" s="322">
        <v>24</v>
      </c>
      <c r="AH373" s="322">
        <v>39</v>
      </c>
      <c r="AI373" s="322">
        <v>57</v>
      </c>
      <c r="AJ373" s="322">
        <v>1</v>
      </c>
      <c r="AK373" s="237"/>
      <c r="AL373" s="322"/>
      <c r="AM373" s="322"/>
      <c r="AN373" s="253"/>
      <c r="AO373" s="408"/>
      <c r="AP373" s="283"/>
      <c r="AQ373" s="283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</row>
    <row r="374" spans="1:125" ht="12.75" customHeight="1">
      <c r="A374" s="242">
        <v>373</v>
      </c>
      <c r="B374" s="242" t="s">
        <v>731</v>
      </c>
      <c r="C374" s="437" t="s">
        <v>351</v>
      </c>
      <c r="D374" s="437"/>
      <c r="E374" s="437" t="s">
        <v>6239</v>
      </c>
      <c r="F374" s="437"/>
      <c r="G374" s="244" t="s">
        <v>127</v>
      </c>
      <c r="H374" s="638"/>
      <c r="I374" s="437" t="s">
        <v>1911</v>
      </c>
      <c r="J374" s="437"/>
      <c r="K374" s="437" t="s">
        <v>2472</v>
      </c>
      <c r="L374" s="245" t="s">
        <v>1061</v>
      </c>
      <c r="M374" s="247">
        <v>38518</v>
      </c>
      <c r="N374" s="248">
        <v>45412</v>
      </c>
      <c r="O374" s="249" t="s">
        <v>722</v>
      </c>
      <c r="P374" s="266">
        <f t="shared" si="82"/>
        <v>45412</v>
      </c>
      <c r="Q374" s="250">
        <v>20363</v>
      </c>
      <c r="R374" s="250">
        <v>2005</v>
      </c>
      <c r="S374" s="251">
        <v>44681</v>
      </c>
      <c r="T374" s="252" t="s">
        <v>1062</v>
      </c>
      <c r="U374" s="253" t="s">
        <v>722</v>
      </c>
      <c r="V374" s="625" t="s">
        <v>363</v>
      </c>
      <c r="W374" s="625" t="s">
        <v>1468</v>
      </c>
      <c r="X374" s="252" t="s">
        <v>1031</v>
      </c>
      <c r="Y374" s="284">
        <f t="shared" ref="Y374:Y377" si="83">N374</f>
        <v>45412</v>
      </c>
      <c r="Z374" s="605" t="s">
        <v>724</v>
      </c>
      <c r="AA374" s="656">
        <v>6.9</v>
      </c>
      <c r="AB374" s="273"/>
      <c r="AC374" s="252">
        <v>80</v>
      </c>
      <c r="AD374" s="252"/>
      <c r="AE374" s="252">
        <v>105</v>
      </c>
      <c r="AF374" s="252"/>
      <c r="AG374" s="605">
        <v>25</v>
      </c>
      <c r="AH374" s="605">
        <v>48</v>
      </c>
      <c r="AI374" s="605">
        <v>58</v>
      </c>
      <c r="AJ374" s="605">
        <v>1</v>
      </c>
      <c r="AK374" s="252"/>
      <c r="AL374" s="605"/>
      <c r="AM374" s="605"/>
      <c r="AN374" s="252"/>
      <c r="AO374" s="407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5"/>
      <c r="CP374" s="315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</row>
    <row r="375" spans="1:125" s="317" customFormat="1" ht="12.75" customHeight="1">
      <c r="A375" s="242">
        <v>374</v>
      </c>
      <c r="B375" s="242" t="s">
        <v>731</v>
      </c>
      <c r="C375" s="253" t="s">
        <v>4471</v>
      </c>
      <c r="D375" s="242"/>
      <c r="E375" s="242" t="s">
        <v>3025</v>
      </c>
      <c r="F375" s="242"/>
      <c r="G375" s="264" t="s">
        <v>5519</v>
      </c>
      <c r="H375" s="639"/>
      <c r="I375" s="242" t="s">
        <v>440</v>
      </c>
      <c r="J375" s="242"/>
      <c r="K375" s="242" t="s">
        <v>5520</v>
      </c>
      <c r="L375" s="438" t="s">
        <v>3738</v>
      </c>
      <c r="M375" s="274">
        <v>43882</v>
      </c>
      <c r="N375" s="275">
        <v>45328</v>
      </c>
      <c r="O375" s="276" t="s">
        <v>722</v>
      </c>
      <c r="P375" s="267">
        <f t="shared" si="82"/>
        <v>45328</v>
      </c>
      <c r="Q375" s="236">
        <v>20161</v>
      </c>
      <c r="R375" s="236">
        <v>2018</v>
      </c>
      <c r="S375" s="237">
        <v>44598</v>
      </c>
      <c r="T375" s="253" t="s">
        <v>4069</v>
      </c>
      <c r="U375" s="253" t="s">
        <v>722</v>
      </c>
      <c r="V375" s="421" t="s">
        <v>4158</v>
      </c>
      <c r="W375" s="421" t="s">
        <v>1828</v>
      </c>
      <c r="X375" s="253" t="s">
        <v>5521</v>
      </c>
      <c r="Y375" s="271">
        <f t="shared" si="83"/>
        <v>45328</v>
      </c>
      <c r="Z375" s="322" t="s">
        <v>1550</v>
      </c>
      <c r="AA375" s="255">
        <v>4.7</v>
      </c>
      <c r="AB375" s="256"/>
      <c r="AC375" s="253">
        <v>75</v>
      </c>
      <c r="AD375" s="253"/>
      <c r="AE375" s="253">
        <v>95</v>
      </c>
      <c r="AF375" s="253"/>
      <c r="AG375" s="322" t="s">
        <v>724</v>
      </c>
      <c r="AH375" s="322">
        <v>38</v>
      </c>
      <c r="AI375" s="322">
        <v>52</v>
      </c>
      <c r="AJ375" s="322">
        <v>1</v>
      </c>
      <c r="AK375" s="253"/>
      <c r="AL375" s="322"/>
      <c r="AM375" s="322"/>
      <c r="AN375" s="253"/>
      <c r="AO375" s="408"/>
      <c r="AP375" s="283"/>
      <c r="AQ375" s="283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</row>
    <row r="376" spans="1:125" s="317" customFormat="1" ht="12.75" customHeight="1">
      <c r="A376" s="242">
        <v>375</v>
      </c>
      <c r="B376" s="253" t="s">
        <v>731</v>
      </c>
      <c r="C376" s="253" t="s">
        <v>4076</v>
      </c>
      <c r="D376" s="253"/>
      <c r="E376" s="253" t="s">
        <v>3036</v>
      </c>
      <c r="F376" s="253"/>
      <c r="G376" s="264" t="s">
        <v>7539</v>
      </c>
      <c r="H376" s="639"/>
      <c r="I376" s="253" t="s">
        <v>1106</v>
      </c>
      <c r="J376" s="253"/>
      <c r="K376" s="253" t="s">
        <v>6342</v>
      </c>
      <c r="L376" s="438" t="s">
        <v>6343</v>
      </c>
      <c r="M376" s="247">
        <v>44522</v>
      </c>
      <c r="N376" s="123">
        <v>45975</v>
      </c>
      <c r="O376" s="249" t="s">
        <v>722</v>
      </c>
      <c r="P376" s="267">
        <f>N376</f>
        <v>45975</v>
      </c>
      <c r="Q376" s="236">
        <v>21614</v>
      </c>
      <c r="R376" s="236">
        <v>2015</v>
      </c>
      <c r="S376" s="237">
        <v>45244</v>
      </c>
      <c r="T376" s="253" t="s">
        <v>4069</v>
      </c>
      <c r="U376" s="253" t="s">
        <v>722</v>
      </c>
      <c r="V376" s="421" t="s">
        <v>932</v>
      </c>
      <c r="W376" s="421" t="s">
        <v>595</v>
      </c>
      <c r="X376" s="253" t="s">
        <v>6344</v>
      </c>
      <c r="Y376" s="271">
        <f>N376</f>
        <v>45975</v>
      </c>
      <c r="Z376" s="322" t="s">
        <v>1550</v>
      </c>
      <c r="AA376" s="255">
        <v>5.15</v>
      </c>
      <c r="AB376" s="256"/>
      <c r="AC376" s="253">
        <v>90</v>
      </c>
      <c r="AD376" s="253"/>
      <c r="AE376" s="253">
        <v>115</v>
      </c>
      <c r="AF376" s="253"/>
      <c r="AG376" s="322" t="s">
        <v>724</v>
      </c>
      <c r="AH376" s="322" t="s">
        <v>724</v>
      </c>
      <c r="AI376" s="322" t="s">
        <v>724</v>
      </c>
      <c r="AJ376" s="322">
        <v>1</v>
      </c>
      <c r="AK376" s="253"/>
      <c r="AL376" s="322"/>
      <c r="AM376" s="322"/>
      <c r="AN376" s="253"/>
      <c r="AO376" s="408"/>
      <c r="AP376" s="283"/>
      <c r="AQ376" s="283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</row>
    <row r="377" spans="1:125" ht="12.75" customHeight="1">
      <c r="A377" s="242">
        <v>376</v>
      </c>
      <c r="B377" s="253" t="s">
        <v>731</v>
      </c>
      <c r="C377" s="283" t="s">
        <v>5445</v>
      </c>
      <c r="D377" s="253"/>
      <c r="E377" s="253" t="s">
        <v>83</v>
      </c>
      <c r="F377" s="253"/>
      <c r="G377" s="264" t="s">
        <v>84</v>
      </c>
      <c r="H377" s="639"/>
      <c r="I377" s="437" t="s">
        <v>1911</v>
      </c>
      <c r="J377" s="253"/>
      <c r="K377" s="253" t="s">
        <v>1380</v>
      </c>
      <c r="L377" s="438" t="s">
        <v>1381</v>
      </c>
      <c r="M377" s="274">
        <v>41295</v>
      </c>
      <c r="N377" s="288">
        <v>45324</v>
      </c>
      <c r="O377" s="249" t="s">
        <v>722</v>
      </c>
      <c r="P377" s="266">
        <f t="shared" si="82"/>
        <v>45324</v>
      </c>
      <c r="Q377" s="250">
        <v>18102</v>
      </c>
      <c r="R377" s="250">
        <v>2013</v>
      </c>
      <c r="S377" s="251">
        <v>44594</v>
      </c>
      <c r="T377" s="252" t="s">
        <v>1278</v>
      </c>
      <c r="U377" s="253" t="s">
        <v>722</v>
      </c>
      <c r="V377" s="625" t="s">
        <v>21</v>
      </c>
      <c r="W377" s="625" t="s">
        <v>5596</v>
      </c>
      <c r="X377" s="252" t="s">
        <v>1869</v>
      </c>
      <c r="Y377" s="284">
        <f t="shared" si="83"/>
        <v>45324</v>
      </c>
      <c r="Z377" s="322" t="s">
        <v>724</v>
      </c>
      <c r="AA377" s="656">
        <v>7.5</v>
      </c>
      <c r="AB377" s="273"/>
      <c r="AC377" s="252">
        <v>120</v>
      </c>
      <c r="AD377" s="252"/>
      <c r="AE377" s="252">
        <v>220</v>
      </c>
      <c r="AF377" s="252"/>
      <c r="AG377" s="605">
        <v>23</v>
      </c>
      <c r="AH377" s="605">
        <v>36</v>
      </c>
      <c r="AI377" s="605">
        <v>50</v>
      </c>
      <c r="AJ377" s="605">
        <v>2</v>
      </c>
      <c r="AK377" s="252"/>
      <c r="AL377" s="605"/>
      <c r="AM377" s="605"/>
      <c r="AN377" s="252"/>
      <c r="AO377" s="407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5"/>
      <c r="CP377" s="315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</row>
    <row r="378" spans="1:125" s="317" customFormat="1" ht="12.75" customHeight="1">
      <c r="A378" s="242">
        <v>377</v>
      </c>
      <c r="B378" s="242" t="s">
        <v>731</v>
      </c>
      <c r="C378" s="242" t="s">
        <v>4216</v>
      </c>
      <c r="D378" s="243"/>
      <c r="E378" s="243" t="s">
        <v>1983</v>
      </c>
      <c r="F378" s="243"/>
      <c r="G378" s="244" t="s">
        <v>5096</v>
      </c>
      <c r="H378" s="638"/>
      <c r="I378" s="253" t="s">
        <v>317</v>
      </c>
      <c r="J378" s="243"/>
      <c r="K378" s="243" t="s">
        <v>3425</v>
      </c>
      <c r="L378" s="245" t="s">
        <v>3426</v>
      </c>
      <c r="M378" s="247">
        <v>43630</v>
      </c>
      <c r="N378" s="123">
        <v>45818</v>
      </c>
      <c r="O378" s="249" t="s">
        <v>722</v>
      </c>
      <c r="P378" s="267">
        <f>N378</f>
        <v>45818</v>
      </c>
      <c r="Q378" s="236">
        <v>23325</v>
      </c>
      <c r="R378" s="236">
        <v>2019</v>
      </c>
      <c r="S378" s="237">
        <v>45087</v>
      </c>
      <c r="T378" s="253" t="s">
        <v>4709</v>
      </c>
      <c r="U378" s="253" t="s">
        <v>722</v>
      </c>
      <c r="V378" s="421" t="s">
        <v>9629</v>
      </c>
      <c r="W378" s="421" t="s">
        <v>9630</v>
      </c>
      <c r="X378" s="253" t="s">
        <v>7018</v>
      </c>
      <c r="Y378" s="271">
        <f>N378</f>
        <v>45818</v>
      </c>
      <c r="Z378" s="322" t="s">
        <v>1550</v>
      </c>
      <c r="AA378" s="255">
        <v>5.5</v>
      </c>
      <c r="AB378" s="256"/>
      <c r="AC378" s="253">
        <v>85</v>
      </c>
      <c r="AD378" s="253"/>
      <c r="AE378" s="253">
        <v>105</v>
      </c>
      <c r="AF378" s="253"/>
      <c r="AG378" s="322">
        <v>24</v>
      </c>
      <c r="AH378" s="322">
        <v>39</v>
      </c>
      <c r="AI378" s="322">
        <v>55</v>
      </c>
      <c r="AJ378" s="322">
        <v>1</v>
      </c>
      <c r="AK378" s="253"/>
      <c r="AL378" s="322"/>
      <c r="AM378" s="322"/>
      <c r="AN378" s="253"/>
      <c r="AO378" s="408"/>
      <c r="AP378" s="283"/>
      <c r="AQ378" s="283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</row>
    <row r="379" spans="1:125" s="317" customFormat="1" ht="12.75" customHeight="1">
      <c r="A379" s="242">
        <v>378</v>
      </c>
      <c r="B379" s="242" t="s">
        <v>731</v>
      </c>
      <c r="C379" s="243" t="s">
        <v>605</v>
      </c>
      <c r="D379" s="243"/>
      <c r="E379" s="121" t="s">
        <v>3596</v>
      </c>
      <c r="F379" s="243"/>
      <c r="G379" s="244" t="s">
        <v>859</v>
      </c>
      <c r="H379" s="638"/>
      <c r="I379" s="243" t="s">
        <v>440</v>
      </c>
      <c r="J379" s="243"/>
      <c r="K379" s="243" t="s">
        <v>2386</v>
      </c>
      <c r="L379" s="245" t="s">
        <v>1049</v>
      </c>
      <c r="M379" s="247">
        <v>40731</v>
      </c>
      <c r="N379" s="123">
        <v>45321</v>
      </c>
      <c r="O379" s="249" t="s">
        <v>722</v>
      </c>
      <c r="P379" s="269">
        <f t="shared" si="82"/>
        <v>45321</v>
      </c>
      <c r="Q379" s="236">
        <v>18054</v>
      </c>
      <c r="R379" s="236">
        <v>2009</v>
      </c>
      <c r="S379" s="237">
        <v>45321</v>
      </c>
      <c r="T379" s="253" t="s">
        <v>3814</v>
      </c>
      <c r="U379" s="253" t="s">
        <v>722</v>
      </c>
      <c r="V379" s="421" t="s">
        <v>363</v>
      </c>
      <c r="W379" s="421" t="s">
        <v>5436</v>
      </c>
      <c r="X379" s="253" t="s">
        <v>3484</v>
      </c>
      <c r="Y379" s="271">
        <f t="shared" ref="Y379:Y381" si="84">N379</f>
        <v>45321</v>
      </c>
      <c r="Z379" s="322" t="s">
        <v>99</v>
      </c>
      <c r="AA379" s="255">
        <v>6.5</v>
      </c>
      <c r="AB379" s="256"/>
      <c r="AC379" s="253">
        <v>95</v>
      </c>
      <c r="AD379" s="253">
        <v>95</v>
      </c>
      <c r="AE379" s="253">
        <v>125</v>
      </c>
      <c r="AF379" s="253">
        <v>162</v>
      </c>
      <c r="AG379" s="322">
        <v>23</v>
      </c>
      <c r="AH379" s="322">
        <v>36</v>
      </c>
      <c r="AI379" s="322">
        <v>45</v>
      </c>
      <c r="AJ379" s="322">
        <v>1</v>
      </c>
      <c r="AK379" s="237"/>
      <c r="AL379" s="322"/>
      <c r="AM379" s="322"/>
      <c r="AN379" s="253"/>
      <c r="AO379" s="408"/>
      <c r="AP379" s="283"/>
      <c r="AQ379" s="283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</row>
    <row r="380" spans="1:125" ht="12.75" customHeight="1">
      <c r="A380" s="242">
        <v>379</v>
      </c>
      <c r="B380" s="242" t="s">
        <v>732</v>
      </c>
      <c r="C380" s="243" t="s">
        <v>949</v>
      </c>
      <c r="D380" s="253" t="s">
        <v>1928</v>
      </c>
      <c r="E380" s="121" t="s">
        <v>6240</v>
      </c>
      <c r="F380" s="243" t="s">
        <v>6471</v>
      </c>
      <c r="G380" s="244" t="s">
        <v>436</v>
      </c>
      <c r="H380" s="639" t="s">
        <v>922</v>
      </c>
      <c r="I380" s="253" t="s">
        <v>2322</v>
      </c>
      <c r="J380" s="253" t="s">
        <v>1368</v>
      </c>
      <c r="K380" s="243" t="s">
        <v>437</v>
      </c>
      <c r="L380" s="245" t="s">
        <v>592</v>
      </c>
      <c r="M380" s="247">
        <v>40738</v>
      </c>
      <c r="N380" s="248">
        <v>46038</v>
      </c>
      <c r="O380" s="249" t="s">
        <v>722</v>
      </c>
      <c r="P380" s="268">
        <f t="shared" si="82"/>
        <v>46038</v>
      </c>
      <c r="Q380" s="250">
        <v>18010</v>
      </c>
      <c r="R380" s="250">
        <v>2011</v>
      </c>
      <c r="S380" s="251">
        <v>45307</v>
      </c>
      <c r="T380" s="252" t="s">
        <v>499</v>
      </c>
      <c r="U380" s="253" t="s">
        <v>189</v>
      </c>
      <c r="V380" s="625" t="s">
        <v>507</v>
      </c>
      <c r="W380" s="625" t="s">
        <v>3448</v>
      </c>
      <c r="X380" s="252" t="s">
        <v>913</v>
      </c>
      <c r="Y380" s="284">
        <f t="shared" si="84"/>
        <v>46038</v>
      </c>
      <c r="Z380" s="605" t="s">
        <v>99</v>
      </c>
      <c r="AA380" s="656">
        <v>9</v>
      </c>
      <c r="AB380" s="273">
        <v>70</v>
      </c>
      <c r="AC380" s="252">
        <v>145</v>
      </c>
      <c r="AD380" s="252">
        <v>215</v>
      </c>
      <c r="AE380" s="252">
        <v>220</v>
      </c>
      <c r="AF380" s="252">
        <v>286</v>
      </c>
      <c r="AG380" s="605">
        <v>23</v>
      </c>
      <c r="AH380" s="605">
        <v>37</v>
      </c>
      <c r="AI380" s="605">
        <v>44</v>
      </c>
      <c r="AJ380" s="605">
        <v>2</v>
      </c>
      <c r="AK380" s="237">
        <v>41350</v>
      </c>
      <c r="AL380" s="322">
        <v>2013</v>
      </c>
      <c r="AM380" s="322" t="s">
        <v>722</v>
      </c>
      <c r="AN380" s="252"/>
      <c r="AO380" s="407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5"/>
      <c r="CP380" s="315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</row>
    <row r="381" spans="1:125" s="378" customFormat="1" ht="12.75" customHeight="1">
      <c r="A381" s="362">
        <v>380</v>
      </c>
      <c r="B381" s="362" t="s">
        <v>731</v>
      </c>
      <c r="C381" s="364" t="s">
        <v>9726</v>
      </c>
      <c r="D381" s="364"/>
      <c r="E381" s="364" t="s">
        <v>4343</v>
      </c>
      <c r="F381" s="364"/>
      <c r="G381" s="404" t="s">
        <v>9727</v>
      </c>
      <c r="H381" s="641"/>
      <c r="I381" s="364" t="s">
        <v>440</v>
      </c>
      <c r="J381" s="364"/>
      <c r="K381" s="363" t="s">
        <v>2757</v>
      </c>
      <c r="L381" s="366" t="s">
        <v>1312</v>
      </c>
      <c r="M381" s="368">
        <v>45106</v>
      </c>
      <c r="N381" s="369">
        <v>45836</v>
      </c>
      <c r="O381" s="385" t="s">
        <v>722</v>
      </c>
      <c r="P381" s="386">
        <f t="shared" si="82"/>
        <v>45836</v>
      </c>
      <c r="Q381" s="387">
        <v>23360</v>
      </c>
      <c r="R381" s="387">
        <v>2023</v>
      </c>
      <c r="S381" s="373">
        <v>45105</v>
      </c>
      <c r="T381" s="363" t="s">
        <v>1216</v>
      </c>
      <c r="U381" s="363" t="s">
        <v>1279</v>
      </c>
      <c r="V381" s="626" t="s">
        <v>363</v>
      </c>
      <c r="W381" s="626" t="s">
        <v>363</v>
      </c>
      <c r="X381" s="363" t="s">
        <v>709</v>
      </c>
      <c r="Y381" s="375">
        <f t="shared" si="84"/>
        <v>45836</v>
      </c>
      <c r="Z381" s="370" t="s">
        <v>9728</v>
      </c>
      <c r="AA381" s="657">
        <v>4.5999999999999996</v>
      </c>
      <c r="AB381" s="376"/>
      <c r="AC381" s="363">
        <v>78</v>
      </c>
      <c r="AD381" s="363"/>
      <c r="AE381" s="363">
        <v>100</v>
      </c>
      <c r="AF381" s="363"/>
      <c r="AG381" s="370" t="s">
        <v>724</v>
      </c>
      <c r="AH381" s="370" t="s">
        <v>724</v>
      </c>
      <c r="AI381" s="370">
        <v>47</v>
      </c>
      <c r="AJ381" s="370">
        <v>1</v>
      </c>
      <c r="AK381" s="363"/>
      <c r="AL381" s="370"/>
      <c r="AM381" s="370"/>
      <c r="AN381" s="363"/>
      <c r="AO381" s="414"/>
      <c r="AP381" s="374"/>
      <c r="AQ381" s="374"/>
      <c r="AR381" s="374"/>
      <c r="AS381" s="374"/>
      <c r="AT381" s="374"/>
      <c r="AU381" s="374"/>
      <c r="AV381" s="374"/>
      <c r="AW381" s="374"/>
      <c r="AX381" s="374"/>
      <c r="AY381" s="374"/>
      <c r="AZ381" s="374"/>
      <c r="BA381" s="374"/>
      <c r="BB381" s="374"/>
      <c r="BC381" s="374"/>
      <c r="BD381" s="374"/>
      <c r="BE381" s="374"/>
      <c r="BF381" s="374"/>
      <c r="BG381" s="374"/>
      <c r="BH381" s="374"/>
      <c r="BI381" s="374"/>
      <c r="BJ381" s="374"/>
      <c r="BK381" s="374"/>
      <c r="BL381" s="374"/>
      <c r="BM381" s="374"/>
      <c r="BN381" s="374"/>
      <c r="BO381" s="374"/>
      <c r="BP381" s="374"/>
      <c r="BQ381" s="374"/>
      <c r="BR381" s="374"/>
      <c r="BS381" s="374"/>
      <c r="BT381" s="374"/>
      <c r="BU381" s="374"/>
      <c r="BV381" s="374"/>
      <c r="BW381" s="374"/>
      <c r="BX381" s="374"/>
      <c r="BY381" s="374"/>
      <c r="BZ381" s="374"/>
      <c r="CA381" s="374"/>
      <c r="CB381" s="374"/>
      <c r="CC381" s="374"/>
      <c r="CD381" s="374"/>
      <c r="CE381" s="374"/>
      <c r="CF381" s="374"/>
      <c r="CG381" s="374"/>
      <c r="CH381" s="374"/>
      <c r="CI381" s="374"/>
      <c r="CJ381" s="374"/>
      <c r="CK381" s="374"/>
      <c r="CL381" s="374"/>
      <c r="CM381" s="374"/>
      <c r="CN381" s="374"/>
    </row>
    <row r="382" spans="1:125" s="317" customFormat="1" ht="12.75" customHeight="1">
      <c r="A382" s="242">
        <v>381</v>
      </c>
      <c r="B382" s="253" t="s">
        <v>732</v>
      </c>
      <c r="C382" s="253" t="s">
        <v>8036</v>
      </c>
      <c r="D382" s="253"/>
      <c r="E382" s="253" t="s">
        <v>2474</v>
      </c>
      <c r="F382" s="253"/>
      <c r="G382" s="264" t="s">
        <v>8038</v>
      </c>
      <c r="H382" s="639"/>
      <c r="I382" s="253" t="s">
        <v>2322</v>
      </c>
      <c r="J382" s="253"/>
      <c r="K382" s="253" t="s">
        <v>95</v>
      </c>
      <c r="L382" s="438" t="s">
        <v>96</v>
      </c>
      <c r="M382" s="274">
        <v>44679</v>
      </c>
      <c r="N382" s="275">
        <v>45409</v>
      </c>
      <c r="O382" s="249" t="s">
        <v>722</v>
      </c>
      <c r="P382" s="267">
        <f>N382</f>
        <v>45409</v>
      </c>
      <c r="Q382" s="236">
        <v>22318</v>
      </c>
      <c r="R382" s="236">
        <v>2022</v>
      </c>
      <c r="S382" s="237">
        <v>44678</v>
      </c>
      <c r="T382" s="253" t="s">
        <v>645</v>
      </c>
      <c r="U382" s="253" t="s">
        <v>1279</v>
      </c>
      <c r="V382" s="421" t="s">
        <v>363</v>
      </c>
      <c r="W382" s="421" t="s">
        <v>363</v>
      </c>
      <c r="X382" s="253" t="s">
        <v>975</v>
      </c>
      <c r="Y382" s="271">
        <f>N382</f>
        <v>45409</v>
      </c>
      <c r="Z382" s="322" t="s">
        <v>364</v>
      </c>
      <c r="AA382" s="255">
        <v>4.8499999999999996</v>
      </c>
      <c r="AB382" s="256"/>
      <c r="AC382" s="253">
        <v>70</v>
      </c>
      <c r="AD382" s="253">
        <v>70</v>
      </c>
      <c r="AE382" s="253">
        <v>90</v>
      </c>
      <c r="AF382" s="253">
        <v>120</v>
      </c>
      <c r="AG382" s="322" t="s">
        <v>6493</v>
      </c>
      <c r="AH382" s="322" t="s">
        <v>6494</v>
      </c>
      <c r="AI382" s="322" t="s">
        <v>7348</v>
      </c>
      <c r="AJ382" s="322">
        <v>1</v>
      </c>
      <c r="AK382" s="253"/>
      <c r="AL382" s="322"/>
      <c r="AM382" s="322"/>
      <c r="AN382" s="253"/>
      <c r="AO382" s="408"/>
      <c r="AP382" s="283"/>
      <c r="AQ382" s="283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</row>
    <row r="383" spans="1:125" s="317" customFormat="1" ht="12.75" customHeight="1">
      <c r="A383" s="242">
        <v>382</v>
      </c>
      <c r="B383" s="253" t="s">
        <v>731</v>
      </c>
      <c r="C383" s="253" t="s">
        <v>4163</v>
      </c>
      <c r="D383" s="253"/>
      <c r="E383" s="253" t="s">
        <v>4499</v>
      </c>
      <c r="F383" s="253"/>
      <c r="G383" s="264" t="s">
        <v>4500</v>
      </c>
      <c r="H383" s="639"/>
      <c r="I383" s="243" t="s">
        <v>1911</v>
      </c>
      <c r="J383" s="283"/>
      <c r="K383" s="283" t="s">
        <v>5757</v>
      </c>
      <c r="L383" s="245" t="s">
        <v>131</v>
      </c>
      <c r="M383" s="325">
        <v>43334</v>
      </c>
      <c r="N383" s="326">
        <v>44681</v>
      </c>
      <c r="O383" s="249" t="s">
        <v>722</v>
      </c>
      <c r="P383" s="267">
        <f t="shared" ref="P383" si="85">N383</f>
        <v>44681</v>
      </c>
      <c r="Q383" s="236">
        <v>20388</v>
      </c>
      <c r="R383" s="236">
        <v>2010</v>
      </c>
      <c r="S383" s="237">
        <v>43951</v>
      </c>
      <c r="T383" s="253" t="s">
        <v>29</v>
      </c>
      <c r="U383" s="253" t="s">
        <v>1217</v>
      </c>
      <c r="V383" s="421" t="s">
        <v>363</v>
      </c>
      <c r="W383" s="421" t="s">
        <v>932</v>
      </c>
      <c r="X383" s="253" t="s">
        <v>5756</v>
      </c>
      <c r="Y383" s="271">
        <f t="shared" ref="Y383" si="86">N383</f>
        <v>44681</v>
      </c>
      <c r="Z383" s="322" t="s">
        <v>31</v>
      </c>
      <c r="AA383" s="255">
        <v>4.0999999999999996</v>
      </c>
      <c r="AB383" s="256"/>
      <c r="AC383" s="253">
        <v>55</v>
      </c>
      <c r="AD383" s="253"/>
      <c r="AE383" s="253">
        <v>70</v>
      </c>
      <c r="AF383" s="253"/>
      <c r="AG383" s="322">
        <v>22</v>
      </c>
      <c r="AH383" s="322">
        <v>38</v>
      </c>
      <c r="AI383" s="322">
        <v>52</v>
      </c>
      <c r="AJ383" s="322">
        <v>1</v>
      </c>
      <c r="AK383" s="253"/>
      <c r="AL383" s="322"/>
      <c r="AM383" s="322"/>
      <c r="AN383" s="253"/>
      <c r="AO383" s="408"/>
      <c r="AP383" s="283"/>
      <c r="AQ383" s="283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</row>
    <row r="384" spans="1:125" s="317" customFormat="1" ht="12.75" customHeight="1">
      <c r="A384" s="242">
        <v>383</v>
      </c>
      <c r="B384" s="253" t="s">
        <v>732</v>
      </c>
      <c r="C384" s="253" t="s">
        <v>8039</v>
      </c>
      <c r="D384" s="253"/>
      <c r="E384" s="253" t="s">
        <v>4068</v>
      </c>
      <c r="F384" s="253"/>
      <c r="G384" s="264" t="s">
        <v>8040</v>
      </c>
      <c r="H384" s="639"/>
      <c r="I384" s="253" t="s">
        <v>2322</v>
      </c>
      <c r="J384" s="253"/>
      <c r="K384" s="253" t="s">
        <v>95</v>
      </c>
      <c r="L384" s="438" t="s">
        <v>96</v>
      </c>
      <c r="M384" s="274">
        <v>44679</v>
      </c>
      <c r="N384" s="275">
        <v>45409</v>
      </c>
      <c r="O384" s="249" t="s">
        <v>722</v>
      </c>
      <c r="P384" s="267">
        <f>N384</f>
        <v>45409</v>
      </c>
      <c r="Q384" s="236">
        <v>22319</v>
      </c>
      <c r="R384" s="236">
        <v>2022</v>
      </c>
      <c r="S384" s="237">
        <v>44678</v>
      </c>
      <c r="T384" s="253" t="s">
        <v>645</v>
      </c>
      <c r="U384" s="253" t="s">
        <v>1279</v>
      </c>
      <c r="V384" s="421" t="s">
        <v>363</v>
      </c>
      <c r="W384" s="421" t="s">
        <v>363</v>
      </c>
      <c r="X384" s="253" t="s">
        <v>975</v>
      </c>
      <c r="Y384" s="271">
        <f>N384</f>
        <v>45409</v>
      </c>
      <c r="Z384" s="322" t="s">
        <v>364</v>
      </c>
      <c r="AA384" s="255">
        <v>5.2</v>
      </c>
      <c r="AB384" s="256"/>
      <c r="AC384" s="253">
        <v>80</v>
      </c>
      <c r="AD384" s="253">
        <v>80</v>
      </c>
      <c r="AE384" s="253">
        <v>100</v>
      </c>
      <c r="AF384" s="253">
        <v>133</v>
      </c>
      <c r="AG384" s="322" t="s">
        <v>6493</v>
      </c>
      <c r="AH384" s="322" t="s">
        <v>6494</v>
      </c>
      <c r="AI384" s="322" t="s">
        <v>7348</v>
      </c>
      <c r="AJ384" s="322">
        <v>1</v>
      </c>
      <c r="AK384" s="253"/>
      <c r="AL384" s="322"/>
      <c r="AM384" s="322"/>
      <c r="AN384" s="253"/>
      <c r="AO384" s="408"/>
      <c r="AP384" s="283"/>
      <c r="AQ384" s="283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</row>
    <row r="385" spans="1:125" s="317" customFormat="1" ht="12.75" customHeight="1">
      <c r="A385" s="242">
        <v>384</v>
      </c>
      <c r="B385" s="242" t="s">
        <v>731</v>
      </c>
      <c r="C385" s="253" t="s">
        <v>1805</v>
      </c>
      <c r="D385" s="243"/>
      <c r="E385" s="121" t="s">
        <v>2894</v>
      </c>
      <c r="F385" s="243"/>
      <c r="G385" s="244" t="s">
        <v>7916</v>
      </c>
      <c r="H385" s="638"/>
      <c r="I385" s="243" t="s">
        <v>452</v>
      </c>
      <c r="J385" s="243"/>
      <c r="K385" s="243" t="s">
        <v>7917</v>
      </c>
      <c r="L385" s="245" t="s">
        <v>7918</v>
      </c>
      <c r="M385" s="247">
        <v>44641</v>
      </c>
      <c r="N385" s="123">
        <v>45369</v>
      </c>
      <c r="O385" s="249" t="s">
        <v>722</v>
      </c>
      <c r="P385" s="267">
        <f>N385</f>
        <v>45369</v>
      </c>
      <c r="Q385" s="236">
        <v>22230</v>
      </c>
      <c r="R385" s="236">
        <v>2014</v>
      </c>
      <c r="S385" s="237">
        <v>44638</v>
      </c>
      <c r="T385" s="253" t="s">
        <v>4069</v>
      </c>
      <c r="U385" s="253" t="s">
        <v>1279</v>
      </c>
      <c r="V385" s="421" t="s">
        <v>363</v>
      </c>
      <c r="W385" s="421" t="s">
        <v>1468</v>
      </c>
      <c r="X385" s="253" t="s">
        <v>7919</v>
      </c>
      <c r="Y385" s="271">
        <f>N385</f>
        <v>45369</v>
      </c>
      <c r="Z385" s="322" t="s">
        <v>1550</v>
      </c>
      <c r="AA385" s="255">
        <v>6.1</v>
      </c>
      <c r="AB385" s="256"/>
      <c r="AC385" s="253">
        <v>90</v>
      </c>
      <c r="AD385" s="253"/>
      <c r="AE385" s="253">
        <v>110</v>
      </c>
      <c r="AF385" s="253"/>
      <c r="AG385" s="322" t="s">
        <v>724</v>
      </c>
      <c r="AH385" s="322" t="s">
        <v>724</v>
      </c>
      <c r="AI385" s="322" t="s">
        <v>724</v>
      </c>
      <c r="AJ385" s="322">
        <v>1</v>
      </c>
      <c r="AK385" s="253"/>
      <c r="AL385" s="322"/>
      <c r="AM385" s="322"/>
      <c r="AN385" s="253"/>
      <c r="AO385" s="408"/>
      <c r="AP385" s="283"/>
      <c r="AQ385" s="283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</row>
    <row r="386" spans="1:125" s="317" customFormat="1" ht="12.75" customHeight="1">
      <c r="A386" s="242">
        <v>385</v>
      </c>
      <c r="B386" s="253" t="s">
        <v>732</v>
      </c>
      <c r="C386" s="253" t="s">
        <v>2098</v>
      </c>
      <c r="D386" s="253"/>
      <c r="E386" s="253" t="s">
        <v>45</v>
      </c>
      <c r="F386" s="253"/>
      <c r="G386" s="264" t="s">
        <v>5151</v>
      </c>
      <c r="H386" s="639"/>
      <c r="I386" s="253" t="s">
        <v>1911</v>
      </c>
      <c r="J386" s="253"/>
      <c r="K386" s="277" t="s">
        <v>6414</v>
      </c>
      <c r="L386" s="438" t="s">
        <v>5987</v>
      </c>
      <c r="M386" s="274">
        <v>43664</v>
      </c>
      <c r="N386" s="275">
        <v>44753</v>
      </c>
      <c r="O386" s="249" t="s">
        <v>722</v>
      </c>
      <c r="P386" s="267">
        <f t="shared" ref="P386:P392" si="87">N386</f>
        <v>44753</v>
      </c>
      <c r="Q386" s="236">
        <v>20519</v>
      </c>
      <c r="R386" s="236">
        <v>2015</v>
      </c>
      <c r="S386" s="237">
        <v>44023</v>
      </c>
      <c r="T386" s="253" t="s">
        <v>1278</v>
      </c>
      <c r="U386" s="253" t="s">
        <v>1217</v>
      </c>
      <c r="V386" s="421" t="s">
        <v>537</v>
      </c>
      <c r="W386" s="421" t="s">
        <v>2298</v>
      </c>
      <c r="X386" s="253" t="s">
        <v>5988</v>
      </c>
      <c r="Y386" s="271">
        <v>44753</v>
      </c>
      <c r="Z386" s="322" t="s">
        <v>1550</v>
      </c>
      <c r="AA386" s="255">
        <v>4.8</v>
      </c>
      <c r="AB386" s="256"/>
      <c r="AC386" s="253">
        <v>105</v>
      </c>
      <c r="AD386" s="253">
        <v>105</v>
      </c>
      <c r="AE386" s="253">
        <v>130</v>
      </c>
      <c r="AF386" s="253">
        <v>130</v>
      </c>
      <c r="AG386" s="322">
        <v>22</v>
      </c>
      <c r="AH386" s="322">
        <v>36</v>
      </c>
      <c r="AI386" s="322">
        <v>54</v>
      </c>
      <c r="AJ386" s="322">
        <v>1</v>
      </c>
      <c r="AK386" s="237"/>
      <c r="AL386" s="322"/>
      <c r="AM386" s="322"/>
      <c r="AN386" s="253"/>
      <c r="AO386" s="408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</row>
    <row r="387" spans="1:125" s="317" customFormat="1" ht="12.75" customHeight="1">
      <c r="A387" s="242">
        <v>386</v>
      </c>
      <c r="B387" s="253" t="s">
        <v>731</v>
      </c>
      <c r="C387" s="314" t="s">
        <v>5185</v>
      </c>
      <c r="D387" s="253"/>
      <c r="E387" s="253" t="s">
        <v>44</v>
      </c>
      <c r="F387" s="253"/>
      <c r="G387" s="264" t="s">
        <v>5441</v>
      </c>
      <c r="H387" s="639"/>
      <c r="I387" s="437" t="s">
        <v>1106</v>
      </c>
      <c r="J387" s="253"/>
      <c r="K387" s="253" t="s">
        <v>5442</v>
      </c>
      <c r="L387" s="438" t="s">
        <v>5443</v>
      </c>
      <c r="M387" s="274">
        <v>43871</v>
      </c>
      <c r="N387" s="275">
        <v>46027</v>
      </c>
      <c r="O387" s="249" t="s">
        <v>722</v>
      </c>
      <c r="P387" s="267">
        <f t="shared" si="87"/>
        <v>46027</v>
      </c>
      <c r="Q387" s="236">
        <v>20067</v>
      </c>
      <c r="R387" s="236">
        <v>2018</v>
      </c>
      <c r="S387" s="237">
        <v>45296</v>
      </c>
      <c r="T387" s="253" t="s">
        <v>175</v>
      </c>
      <c r="U387" s="253" t="s">
        <v>722</v>
      </c>
      <c r="V387" s="421" t="s">
        <v>1110</v>
      </c>
      <c r="W387" s="421" t="s">
        <v>10419</v>
      </c>
      <c r="X387" s="253" t="s">
        <v>2889</v>
      </c>
      <c r="Y387" s="271">
        <f>N387</f>
        <v>46027</v>
      </c>
      <c r="Z387" s="322" t="s">
        <v>364</v>
      </c>
      <c r="AA387" s="255">
        <v>4.55</v>
      </c>
      <c r="AB387" s="256"/>
      <c r="AC387" s="253">
        <v>60</v>
      </c>
      <c r="AD387" s="253"/>
      <c r="AE387" s="253">
        <v>80</v>
      </c>
      <c r="AF387" s="253"/>
      <c r="AG387" s="322" t="s">
        <v>724</v>
      </c>
      <c r="AH387" s="322">
        <v>38</v>
      </c>
      <c r="AI387" s="322">
        <v>48</v>
      </c>
      <c r="AJ387" s="322">
        <v>1</v>
      </c>
      <c r="AK387" s="253"/>
      <c r="AL387" s="322"/>
      <c r="AM387" s="322"/>
      <c r="AN387" s="253"/>
      <c r="AO387" s="408"/>
      <c r="AP387" s="283"/>
      <c r="AQ387" s="283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</row>
    <row r="388" spans="1:125" s="317" customFormat="1" ht="12.75" customHeight="1">
      <c r="A388" s="242">
        <v>387</v>
      </c>
      <c r="B388" s="242" t="s">
        <v>731</v>
      </c>
      <c r="C388" s="253" t="s">
        <v>5185</v>
      </c>
      <c r="D388" s="242"/>
      <c r="E388" s="243" t="s">
        <v>4171</v>
      </c>
      <c r="F388" s="243"/>
      <c r="G388" s="244" t="s">
        <v>5745</v>
      </c>
      <c r="H388" s="638"/>
      <c r="I388" s="437" t="s">
        <v>1106</v>
      </c>
      <c r="J388" s="243"/>
      <c r="K388" s="243" t="s">
        <v>5746</v>
      </c>
      <c r="L388" s="245" t="s">
        <v>5747</v>
      </c>
      <c r="M388" s="274">
        <v>43963</v>
      </c>
      <c r="N388" s="123">
        <v>44686</v>
      </c>
      <c r="O388" s="249" t="s">
        <v>722</v>
      </c>
      <c r="P388" s="267">
        <f t="shared" si="87"/>
        <v>44686</v>
      </c>
      <c r="Q388" s="236">
        <v>20384</v>
      </c>
      <c r="R388" s="236">
        <v>2019</v>
      </c>
      <c r="S388" s="237">
        <v>43956</v>
      </c>
      <c r="T388" s="253" t="s">
        <v>645</v>
      </c>
      <c r="U388" s="253" t="s">
        <v>1279</v>
      </c>
      <c r="V388" s="421" t="s">
        <v>363</v>
      </c>
      <c r="W388" s="421" t="s">
        <v>1082</v>
      </c>
      <c r="X388" s="253" t="s">
        <v>5748</v>
      </c>
      <c r="Y388" s="271">
        <v>44686</v>
      </c>
      <c r="Z388" s="322" t="s">
        <v>364</v>
      </c>
      <c r="AA388" s="255">
        <v>4.55</v>
      </c>
      <c r="AB388" s="256"/>
      <c r="AC388" s="253">
        <v>60</v>
      </c>
      <c r="AD388" s="253"/>
      <c r="AE388" s="253">
        <v>80</v>
      </c>
      <c r="AF388" s="253"/>
      <c r="AG388" s="322" t="s">
        <v>724</v>
      </c>
      <c r="AH388" s="322">
        <v>38</v>
      </c>
      <c r="AI388" s="322">
        <v>48</v>
      </c>
      <c r="AJ388" s="322">
        <v>1</v>
      </c>
      <c r="AK388" s="237"/>
      <c r="AL388" s="322"/>
      <c r="AM388" s="322"/>
      <c r="AN388" s="253"/>
      <c r="AO388" s="411"/>
      <c r="AP388" s="242"/>
      <c r="AQ388" s="243"/>
      <c r="AR388" s="243"/>
      <c r="AS388" s="243"/>
      <c r="AT388" s="244"/>
      <c r="AU388" s="245"/>
      <c r="AV388" s="243"/>
      <c r="AW388" s="243"/>
      <c r="AX388" s="243"/>
      <c r="AY388" s="246"/>
      <c r="AZ388" s="247"/>
      <c r="BA388" s="123"/>
      <c r="BB388" s="249"/>
      <c r="BC388" s="267"/>
      <c r="BD388" s="236"/>
      <c r="BE388" s="236"/>
      <c r="BF388" s="237"/>
      <c r="BG388" s="253"/>
      <c r="BH388" s="253"/>
      <c r="BI388" s="138"/>
      <c r="BJ388" s="138"/>
      <c r="BK388" s="253"/>
      <c r="BL388" s="253"/>
      <c r="BM388" s="138"/>
      <c r="BN388" s="271"/>
      <c r="BO388" s="253"/>
      <c r="BP388" s="253"/>
      <c r="BQ388" s="256"/>
      <c r="BR388" s="253"/>
      <c r="BS388" s="253"/>
      <c r="BT388" s="253"/>
      <c r="BU388" s="253"/>
      <c r="BV388" s="253"/>
      <c r="BW388" s="253"/>
      <c r="BX388" s="253"/>
      <c r="BY388" s="253"/>
      <c r="BZ388" s="237"/>
      <c r="CA388" s="253"/>
      <c r="CB388" s="253"/>
      <c r="CC388" s="283"/>
      <c r="CD388" s="28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</row>
    <row r="389" spans="1:125" s="922" customFormat="1" ht="12.75" customHeight="1">
      <c r="A389" s="941">
        <v>388</v>
      </c>
      <c r="B389" s="941"/>
      <c r="C389" s="941"/>
      <c r="D389" s="941"/>
      <c r="E389" s="924" t="s">
        <v>1980</v>
      </c>
      <c r="F389" s="924"/>
      <c r="G389" s="1033"/>
      <c r="H389" s="1034"/>
      <c r="I389" s="941"/>
      <c r="J389" s="941"/>
      <c r="K389" s="924" t="s">
        <v>5951</v>
      </c>
      <c r="L389" s="925"/>
      <c r="M389" s="907"/>
      <c r="N389" s="927"/>
      <c r="O389" s="928"/>
      <c r="P389" s="929"/>
      <c r="Q389" s="930"/>
      <c r="R389" s="930"/>
      <c r="S389" s="912"/>
      <c r="T389" s="903"/>
      <c r="U389" s="903"/>
      <c r="V389" s="914"/>
      <c r="W389" s="914"/>
      <c r="X389" s="903"/>
      <c r="Y389" s="915"/>
      <c r="Z389" s="909"/>
      <c r="AA389" s="916"/>
      <c r="AB389" s="917"/>
      <c r="AC389" s="903"/>
      <c r="AD389" s="903"/>
      <c r="AE389" s="903"/>
      <c r="AF389" s="903"/>
      <c r="AG389" s="909"/>
      <c r="AH389" s="909"/>
      <c r="AI389" s="909"/>
      <c r="AJ389" s="909"/>
      <c r="AK389" s="912"/>
      <c r="AL389" s="909"/>
      <c r="AM389" s="909"/>
      <c r="AN389" s="903"/>
      <c r="AO389" s="920"/>
      <c r="AP389" s="913"/>
      <c r="AQ389" s="913"/>
      <c r="AR389" s="913"/>
      <c r="AS389" s="913"/>
      <c r="AT389" s="913"/>
      <c r="AU389" s="913"/>
      <c r="AV389" s="913"/>
      <c r="AW389" s="913"/>
      <c r="AX389" s="913"/>
      <c r="AY389" s="913"/>
      <c r="AZ389" s="913"/>
      <c r="BA389" s="913"/>
      <c r="BB389" s="913"/>
      <c r="BC389" s="913"/>
      <c r="BD389" s="913"/>
      <c r="BE389" s="913"/>
      <c r="BF389" s="913"/>
      <c r="BG389" s="913"/>
      <c r="BH389" s="913"/>
      <c r="BI389" s="913"/>
      <c r="BJ389" s="913"/>
      <c r="BK389" s="913"/>
      <c r="BL389" s="913"/>
      <c r="BM389" s="913"/>
      <c r="BN389" s="913"/>
      <c r="BO389" s="913"/>
      <c r="BP389" s="913"/>
      <c r="BQ389" s="913"/>
      <c r="BR389" s="913"/>
      <c r="BS389" s="913"/>
      <c r="BT389" s="913"/>
      <c r="BU389" s="913"/>
      <c r="BV389" s="913"/>
      <c r="BW389" s="913"/>
      <c r="BX389" s="913"/>
      <c r="BY389" s="913"/>
      <c r="BZ389" s="913"/>
      <c r="CA389" s="913"/>
      <c r="CB389" s="913"/>
      <c r="CC389" s="913"/>
      <c r="CD389" s="913"/>
      <c r="CE389" s="913"/>
      <c r="CF389" s="913"/>
      <c r="CG389" s="913"/>
      <c r="CH389" s="913"/>
      <c r="CI389" s="913"/>
      <c r="CJ389" s="913"/>
      <c r="CK389" s="913"/>
      <c r="CL389" s="913"/>
      <c r="CM389" s="913"/>
      <c r="CN389" s="913"/>
    </row>
    <row r="390" spans="1:125" ht="12.75" customHeight="1">
      <c r="A390" s="242">
        <v>389</v>
      </c>
      <c r="B390" s="242" t="s">
        <v>732</v>
      </c>
      <c r="C390" s="242" t="s">
        <v>1396</v>
      </c>
      <c r="D390" s="243" t="s">
        <v>5556</v>
      </c>
      <c r="E390" s="243" t="s">
        <v>1084</v>
      </c>
      <c r="F390" s="243" t="s">
        <v>1085</v>
      </c>
      <c r="G390" s="244" t="s">
        <v>789</v>
      </c>
      <c r="H390" s="638" t="s">
        <v>149</v>
      </c>
      <c r="I390" s="242" t="s">
        <v>1911</v>
      </c>
      <c r="J390" s="243" t="s">
        <v>150</v>
      </c>
      <c r="K390" s="243" t="s">
        <v>4302</v>
      </c>
      <c r="L390" s="245" t="s">
        <v>879</v>
      </c>
      <c r="M390" s="274">
        <v>40967</v>
      </c>
      <c r="N390" s="248">
        <v>45348</v>
      </c>
      <c r="O390" s="249" t="s">
        <v>722</v>
      </c>
      <c r="P390" s="266">
        <f t="shared" si="87"/>
        <v>45348</v>
      </c>
      <c r="Q390" s="250">
        <v>171005</v>
      </c>
      <c r="R390" s="250">
        <v>2012</v>
      </c>
      <c r="S390" s="251">
        <v>44618</v>
      </c>
      <c r="T390" s="252" t="s">
        <v>299</v>
      </c>
      <c r="U390" s="253" t="s">
        <v>189</v>
      </c>
      <c r="V390" s="625" t="s">
        <v>7811</v>
      </c>
      <c r="W390" s="625" t="s">
        <v>7812</v>
      </c>
      <c r="X390" s="252" t="s">
        <v>1405</v>
      </c>
      <c r="Y390" s="284">
        <f>N390</f>
        <v>45348</v>
      </c>
      <c r="Z390" s="605" t="s">
        <v>99</v>
      </c>
      <c r="AA390" s="656">
        <v>9.8000000000000007</v>
      </c>
      <c r="AB390" s="273">
        <v>126</v>
      </c>
      <c r="AC390" s="252">
        <v>120</v>
      </c>
      <c r="AD390" s="252">
        <v>186</v>
      </c>
      <c r="AE390" s="252">
        <v>220</v>
      </c>
      <c r="AF390" s="253">
        <v>360</v>
      </c>
      <c r="AG390" s="605">
        <v>23</v>
      </c>
      <c r="AH390" s="605">
        <v>36</v>
      </c>
      <c r="AI390" s="605">
        <v>50</v>
      </c>
      <c r="AJ390" s="605">
        <v>2</v>
      </c>
      <c r="AK390" s="251">
        <v>40274</v>
      </c>
      <c r="AL390" s="605">
        <v>2009</v>
      </c>
      <c r="AM390" s="605" t="s">
        <v>721</v>
      </c>
      <c r="AN390" s="252" t="s">
        <v>4519</v>
      </c>
      <c r="AO390" s="407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5"/>
      <c r="CP390" s="315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</row>
    <row r="391" spans="1:125" s="378" customFormat="1" ht="12.75" customHeight="1">
      <c r="A391" s="362">
        <v>390</v>
      </c>
      <c r="B391" s="362" t="s">
        <v>731</v>
      </c>
      <c r="C391" s="363" t="s">
        <v>8518</v>
      </c>
      <c r="D391" s="362"/>
      <c r="E391" s="362" t="s">
        <v>1986</v>
      </c>
      <c r="F391" s="362"/>
      <c r="G391" s="978" t="s">
        <v>10410</v>
      </c>
      <c r="H391" s="640"/>
      <c r="I391" s="362" t="s">
        <v>6865</v>
      </c>
      <c r="J391" s="362"/>
      <c r="K391" s="363" t="s">
        <v>10411</v>
      </c>
      <c r="L391" s="366" t="s">
        <v>6604</v>
      </c>
      <c r="M391" s="368">
        <v>45295</v>
      </c>
      <c r="N391" s="369">
        <v>46009</v>
      </c>
      <c r="O391" s="403" t="s">
        <v>722</v>
      </c>
      <c r="P391" s="386">
        <f>N391</f>
        <v>46009</v>
      </c>
      <c r="Q391" s="387">
        <v>24013</v>
      </c>
      <c r="R391" s="387">
        <v>2022</v>
      </c>
      <c r="S391" s="373">
        <v>45278</v>
      </c>
      <c r="T391" s="363" t="s">
        <v>1278</v>
      </c>
      <c r="U391" s="363" t="s">
        <v>1279</v>
      </c>
      <c r="V391" s="626" t="s">
        <v>363</v>
      </c>
      <c r="W391" s="626" t="s">
        <v>403</v>
      </c>
      <c r="X391" s="363" t="s">
        <v>6606</v>
      </c>
      <c r="Y391" s="375">
        <f>P391</f>
        <v>46009</v>
      </c>
      <c r="Z391" s="370" t="s">
        <v>1550</v>
      </c>
      <c r="AA391" s="657">
        <v>3.65</v>
      </c>
      <c r="AB391" s="376"/>
      <c r="AC391" s="363">
        <v>70</v>
      </c>
      <c r="AD391" s="363"/>
      <c r="AE391" s="363">
        <v>92</v>
      </c>
      <c r="AF391" s="363"/>
      <c r="AG391" s="370" t="s">
        <v>724</v>
      </c>
      <c r="AH391" s="370" t="s">
        <v>724</v>
      </c>
      <c r="AI391" s="370" t="s">
        <v>724</v>
      </c>
      <c r="AJ391" s="370">
        <v>1</v>
      </c>
      <c r="AK391" s="363"/>
      <c r="AL391" s="370"/>
      <c r="AM391" s="370"/>
      <c r="AN391" s="363"/>
      <c r="AO391" s="414"/>
      <c r="AP391" s="374"/>
      <c r="AQ391" s="374"/>
      <c r="AR391" s="374"/>
      <c r="AS391" s="374"/>
      <c r="AT391" s="374"/>
      <c r="AU391" s="374"/>
      <c r="AV391" s="374"/>
      <c r="AW391" s="374"/>
      <c r="AX391" s="374"/>
      <c r="AY391" s="374"/>
      <c r="AZ391" s="374"/>
      <c r="BA391" s="374"/>
      <c r="BB391" s="374"/>
      <c r="BC391" s="374"/>
      <c r="BD391" s="374"/>
      <c r="BE391" s="374"/>
      <c r="BF391" s="374"/>
      <c r="BG391" s="374"/>
      <c r="BH391" s="374"/>
      <c r="BI391" s="374"/>
      <c r="BJ391" s="374"/>
      <c r="BK391" s="374"/>
      <c r="BL391" s="374"/>
      <c r="BM391" s="374"/>
      <c r="BN391" s="374"/>
      <c r="BO391" s="374"/>
      <c r="BP391" s="374"/>
      <c r="BQ391" s="374"/>
      <c r="BR391" s="374"/>
      <c r="BS391" s="374"/>
      <c r="BT391" s="374"/>
      <c r="BU391" s="374"/>
      <c r="BV391" s="374"/>
      <c r="BW391" s="374"/>
      <c r="BX391" s="374"/>
      <c r="BY391" s="374"/>
      <c r="BZ391" s="374"/>
      <c r="CA391" s="374"/>
      <c r="CB391" s="374"/>
      <c r="CC391" s="374"/>
      <c r="CD391" s="374"/>
      <c r="CE391" s="374"/>
      <c r="CF391" s="374"/>
      <c r="CG391" s="374"/>
      <c r="CH391" s="374"/>
      <c r="CI391" s="374"/>
      <c r="CJ391" s="374"/>
      <c r="CK391" s="374"/>
      <c r="CL391" s="374"/>
      <c r="CM391" s="374"/>
      <c r="CN391" s="374"/>
    </row>
    <row r="392" spans="1:125" s="317" customFormat="1" ht="12.75" customHeight="1">
      <c r="A392" s="242">
        <v>391</v>
      </c>
      <c r="B392" s="242" t="s">
        <v>731</v>
      </c>
      <c r="C392" s="242" t="s">
        <v>1676</v>
      </c>
      <c r="D392" s="242"/>
      <c r="E392" s="243" t="s">
        <v>1776</v>
      </c>
      <c r="F392" s="243"/>
      <c r="G392" s="244" t="s">
        <v>1777</v>
      </c>
      <c r="H392" s="638"/>
      <c r="I392" s="283" t="s">
        <v>317</v>
      </c>
      <c r="J392" s="242"/>
      <c r="K392" s="243" t="s">
        <v>6285</v>
      </c>
      <c r="L392" s="245" t="s">
        <v>6286</v>
      </c>
      <c r="M392" s="274">
        <v>41892</v>
      </c>
      <c r="N392" s="123">
        <v>45350</v>
      </c>
      <c r="O392" s="249" t="s">
        <v>722</v>
      </c>
      <c r="P392" s="267">
        <f t="shared" si="87"/>
        <v>45350</v>
      </c>
      <c r="Q392" s="236">
        <v>22530</v>
      </c>
      <c r="R392" s="236">
        <v>2014</v>
      </c>
      <c r="S392" s="237">
        <v>44620</v>
      </c>
      <c r="T392" s="253" t="s">
        <v>4069</v>
      </c>
      <c r="U392" s="253" t="s">
        <v>721</v>
      </c>
      <c r="V392" s="421" t="s">
        <v>956</v>
      </c>
      <c r="W392" s="421" t="s">
        <v>2257</v>
      </c>
      <c r="X392" s="253" t="s">
        <v>6287</v>
      </c>
      <c r="Y392" s="271">
        <f t="shared" ref="Y392" si="88">N392</f>
        <v>45350</v>
      </c>
      <c r="Z392" s="322" t="s">
        <v>1550</v>
      </c>
      <c r="AA392" s="255">
        <v>5.5</v>
      </c>
      <c r="AB392" s="256"/>
      <c r="AC392" s="253">
        <v>75</v>
      </c>
      <c r="AD392" s="253"/>
      <c r="AE392" s="253">
        <v>95</v>
      </c>
      <c r="AF392" s="253"/>
      <c r="AG392" s="322">
        <v>24</v>
      </c>
      <c r="AH392" s="322">
        <v>39</v>
      </c>
      <c r="AI392" s="322">
        <v>52</v>
      </c>
      <c r="AJ392" s="322">
        <v>1</v>
      </c>
      <c r="AK392" s="253"/>
      <c r="AL392" s="322"/>
      <c r="AM392" s="322"/>
      <c r="AN392" s="253"/>
      <c r="AO392" s="408"/>
      <c r="AP392" s="283"/>
      <c r="AQ392" s="283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</row>
    <row r="393" spans="1:125" s="317" customFormat="1" ht="12.75" customHeight="1">
      <c r="A393" s="242">
        <v>392</v>
      </c>
      <c r="B393" s="242" t="s">
        <v>731</v>
      </c>
      <c r="C393" s="242" t="s">
        <v>9044</v>
      </c>
      <c r="D393" s="242"/>
      <c r="E393" s="243" t="s">
        <v>854</v>
      </c>
      <c r="F393" s="243"/>
      <c r="G393" s="244" t="s">
        <v>9045</v>
      </c>
      <c r="H393" s="638"/>
      <c r="I393" s="242" t="s">
        <v>118</v>
      </c>
      <c r="J393" s="242"/>
      <c r="K393" s="121" t="s">
        <v>2527</v>
      </c>
      <c r="L393" s="245" t="s">
        <v>4096</v>
      </c>
      <c r="M393" s="274">
        <v>44964</v>
      </c>
      <c r="N393" s="123">
        <v>45677</v>
      </c>
      <c r="O393" s="249" t="s">
        <v>722</v>
      </c>
      <c r="P393" s="267">
        <f t="shared" ref="P393:P398" si="89">N393</f>
        <v>45677</v>
      </c>
      <c r="Q393" s="236">
        <v>23062</v>
      </c>
      <c r="R393" s="236">
        <v>2022</v>
      </c>
      <c r="S393" s="237">
        <v>44946</v>
      </c>
      <c r="T393" s="253" t="s">
        <v>1450</v>
      </c>
      <c r="U393" s="253" t="s">
        <v>1279</v>
      </c>
      <c r="V393" s="421" t="s">
        <v>363</v>
      </c>
      <c r="W393" s="421" t="s">
        <v>363</v>
      </c>
      <c r="X393" s="253" t="s">
        <v>7715</v>
      </c>
      <c r="Y393" s="271">
        <f>N393</f>
        <v>45677</v>
      </c>
      <c r="Z393" s="322" t="s">
        <v>364</v>
      </c>
      <c r="AA393" s="255">
        <v>4.4000000000000004</v>
      </c>
      <c r="AB393" s="256"/>
      <c r="AC393" s="253">
        <v>75</v>
      </c>
      <c r="AD393" s="253"/>
      <c r="AE393" s="253">
        <v>95</v>
      </c>
      <c r="AF393" s="253"/>
      <c r="AG393" s="322" t="s">
        <v>724</v>
      </c>
      <c r="AH393" s="322" t="s">
        <v>724</v>
      </c>
      <c r="AI393" s="322" t="s">
        <v>724</v>
      </c>
      <c r="AJ393" s="322">
        <v>1</v>
      </c>
      <c r="AK393" s="253"/>
      <c r="AL393" s="322"/>
      <c r="AM393" s="322"/>
      <c r="AN393" s="253" t="s">
        <v>9033</v>
      </c>
      <c r="AO393" s="408"/>
      <c r="AP393" s="283"/>
      <c r="AQ393" s="283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</row>
    <row r="394" spans="1:125" s="317" customFormat="1" ht="12.75" customHeight="1">
      <c r="A394" s="242">
        <v>393</v>
      </c>
      <c r="B394" s="253" t="s">
        <v>732</v>
      </c>
      <c r="C394" s="253" t="s">
        <v>7343</v>
      </c>
      <c r="D394" s="253"/>
      <c r="E394" s="253" t="s">
        <v>4046</v>
      </c>
      <c r="F394" s="253"/>
      <c r="G394" s="264" t="s">
        <v>8042</v>
      </c>
      <c r="H394" s="639"/>
      <c r="I394" s="253" t="s">
        <v>2322</v>
      </c>
      <c r="J394" s="253"/>
      <c r="K394" s="253" t="s">
        <v>95</v>
      </c>
      <c r="L394" s="438" t="s">
        <v>96</v>
      </c>
      <c r="M394" s="274">
        <v>44679</v>
      </c>
      <c r="N394" s="275">
        <v>45409</v>
      </c>
      <c r="O394" s="249" t="s">
        <v>722</v>
      </c>
      <c r="P394" s="267">
        <f t="shared" si="89"/>
        <v>45409</v>
      </c>
      <c r="Q394" s="236">
        <v>22322</v>
      </c>
      <c r="R394" s="236">
        <v>2021</v>
      </c>
      <c r="S394" s="237">
        <v>44678</v>
      </c>
      <c r="T394" s="253" t="s">
        <v>645</v>
      </c>
      <c r="U394" s="253" t="s">
        <v>1279</v>
      </c>
      <c r="V394" s="421" t="s">
        <v>363</v>
      </c>
      <c r="W394" s="421" t="s">
        <v>363</v>
      </c>
      <c r="X394" s="253" t="s">
        <v>975</v>
      </c>
      <c r="Y394" s="271">
        <f>N394</f>
        <v>45409</v>
      </c>
      <c r="Z394" s="322" t="s">
        <v>364</v>
      </c>
      <c r="AA394" s="255">
        <v>5.5</v>
      </c>
      <c r="AB394" s="256"/>
      <c r="AC394" s="253">
        <v>87</v>
      </c>
      <c r="AD394" s="253">
        <v>87</v>
      </c>
      <c r="AE394" s="253">
        <v>110</v>
      </c>
      <c r="AF394" s="253">
        <v>147</v>
      </c>
      <c r="AG394" s="322" t="s">
        <v>6493</v>
      </c>
      <c r="AH394" s="322" t="s">
        <v>6494</v>
      </c>
      <c r="AI394" s="322" t="s">
        <v>7348</v>
      </c>
      <c r="AJ394" s="322">
        <v>1</v>
      </c>
      <c r="AK394" s="253"/>
      <c r="AL394" s="322"/>
      <c r="AM394" s="322"/>
      <c r="AN394" s="253"/>
      <c r="AO394" s="408"/>
      <c r="AP394" s="283"/>
      <c r="AQ394" s="283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</row>
    <row r="395" spans="1:125" s="283" customFormat="1" ht="12.75" customHeight="1">
      <c r="A395" s="242">
        <v>394</v>
      </c>
      <c r="B395" s="253" t="s">
        <v>731</v>
      </c>
      <c r="C395" s="253" t="s">
        <v>5623</v>
      </c>
      <c r="D395" s="253"/>
      <c r="E395" s="253" t="s">
        <v>3096</v>
      </c>
      <c r="F395" s="253"/>
      <c r="G395" s="264" t="s">
        <v>5772</v>
      </c>
      <c r="H395" s="639"/>
      <c r="I395" s="243" t="s">
        <v>1106</v>
      </c>
      <c r="J395" s="253"/>
      <c r="K395" s="253" t="s">
        <v>6326</v>
      </c>
      <c r="L395" s="438" t="s">
        <v>4030</v>
      </c>
      <c r="M395" s="274">
        <v>43966</v>
      </c>
      <c r="N395" s="275">
        <v>45415</v>
      </c>
      <c r="O395" s="249" t="s">
        <v>722</v>
      </c>
      <c r="P395" s="267">
        <f t="shared" si="89"/>
        <v>45415</v>
      </c>
      <c r="Q395" s="236">
        <v>22364</v>
      </c>
      <c r="R395" s="236">
        <v>2020</v>
      </c>
      <c r="S395" s="237">
        <v>44684</v>
      </c>
      <c r="T395" s="253" t="s">
        <v>4069</v>
      </c>
      <c r="U395" s="253" t="s">
        <v>722</v>
      </c>
      <c r="V395" s="421" t="s">
        <v>8099</v>
      </c>
      <c r="W395" s="421" t="s">
        <v>8099</v>
      </c>
      <c r="X395" s="253" t="s">
        <v>6327</v>
      </c>
      <c r="Y395" s="271">
        <f>N395</f>
        <v>45415</v>
      </c>
      <c r="Z395" s="322" t="s">
        <v>364</v>
      </c>
      <c r="AA395" s="255">
        <v>5.75</v>
      </c>
      <c r="AB395" s="256"/>
      <c r="AC395" s="253">
        <v>100</v>
      </c>
      <c r="AD395" s="253"/>
      <c r="AE395" s="253">
        <v>145</v>
      </c>
      <c r="AF395" s="253"/>
      <c r="AG395" s="322" t="s">
        <v>724</v>
      </c>
      <c r="AH395" s="322" t="s">
        <v>724</v>
      </c>
      <c r="AI395" s="322" t="s">
        <v>724</v>
      </c>
      <c r="AJ395" s="322">
        <v>1</v>
      </c>
      <c r="AK395" s="253"/>
      <c r="AL395" s="322"/>
      <c r="AM395" s="322"/>
      <c r="AN395" s="253"/>
      <c r="AO395" s="408"/>
      <c r="CO395" s="327"/>
    </row>
    <row r="396" spans="1:125" s="406" customFormat="1" ht="12.75" customHeight="1">
      <c r="A396" s="423">
        <v>395</v>
      </c>
      <c r="B396" s="406" t="s">
        <v>731</v>
      </c>
      <c r="C396" s="314" t="s">
        <v>4004</v>
      </c>
      <c r="E396" s="406" t="s">
        <v>32</v>
      </c>
      <c r="G396" s="445" t="s">
        <v>6367</v>
      </c>
      <c r="H396" s="652"/>
      <c r="I396" s="406" t="s">
        <v>1173</v>
      </c>
      <c r="K396" s="406" t="s">
        <v>6368</v>
      </c>
      <c r="L396" s="446" t="s">
        <v>6369</v>
      </c>
      <c r="M396" s="447">
        <v>44092</v>
      </c>
      <c r="N396" s="448">
        <v>45555</v>
      </c>
      <c r="O396" s="600" t="s">
        <v>722</v>
      </c>
      <c r="P396" s="449">
        <f t="shared" si="89"/>
        <v>45555</v>
      </c>
      <c r="Q396" s="406">
        <v>20663</v>
      </c>
      <c r="R396" s="406">
        <v>2020</v>
      </c>
      <c r="S396" s="450">
        <v>44824</v>
      </c>
      <c r="T396" s="406" t="s">
        <v>1216</v>
      </c>
      <c r="U396" s="406" t="s">
        <v>722</v>
      </c>
      <c r="V396" s="454">
        <v>10.56</v>
      </c>
      <c r="W396" s="454">
        <v>10.56</v>
      </c>
      <c r="X396" s="406" t="s">
        <v>6370</v>
      </c>
      <c r="Y396" s="451">
        <f>N396</f>
        <v>45555</v>
      </c>
      <c r="Z396" s="600" t="s">
        <v>1550</v>
      </c>
      <c r="AA396" s="661">
        <v>5.0999999999999996</v>
      </c>
      <c r="AC396" s="406">
        <v>85</v>
      </c>
      <c r="AE396" s="406">
        <v>105</v>
      </c>
      <c r="AF396" s="406">
        <v>140</v>
      </c>
      <c r="AG396" s="600" t="s">
        <v>724</v>
      </c>
      <c r="AH396" s="600" t="s">
        <v>724</v>
      </c>
      <c r="AI396" s="600" t="s">
        <v>724</v>
      </c>
      <c r="AJ396" s="600">
        <v>1</v>
      </c>
      <c r="AL396" s="600"/>
      <c r="AM396" s="600"/>
      <c r="AN396" s="314"/>
      <c r="AO396" s="452"/>
      <c r="CO396" s="453"/>
    </row>
    <row r="397" spans="1:125" s="317" customFormat="1" ht="12.75" customHeight="1">
      <c r="A397" s="242">
        <v>396</v>
      </c>
      <c r="B397" s="242" t="s">
        <v>731</v>
      </c>
      <c r="C397" s="242" t="s">
        <v>7157</v>
      </c>
      <c r="D397" s="242"/>
      <c r="E397" s="242" t="s">
        <v>5214</v>
      </c>
      <c r="F397" s="242"/>
      <c r="G397" s="264" t="s">
        <v>7158</v>
      </c>
      <c r="H397" s="639"/>
      <c r="I397" s="242" t="s">
        <v>452</v>
      </c>
      <c r="J397" s="243"/>
      <c r="K397" s="242" t="s">
        <v>7159</v>
      </c>
      <c r="L397" s="438" t="s">
        <v>7160</v>
      </c>
      <c r="M397" s="274">
        <v>44397</v>
      </c>
      <c r="N397" s="275">
        <v>45707</v>
      </c>
      <c r="O397" s="276" t="s">
        <v>722</v>
      </c>
      <c r="P397" s="267">
        <f t="shared" si="89"/>
        <v>45707</v>
      </c>
      <c r="Q397" s="236">
        <v>21408</v>
      </c>
      <c r="R397" s="236">
        <v>2021</v>
      </c>
      <c r="S397" s="237">
        <v>44976</v>
      </c>
      <c r="T397" s="253" t="s">
        <v>175</v>
      </c>
      <c r="U397" s="253" t="s">
        <v>722</v>
      </c>
      <c r="V397" s="421" t="s">
        <v>1632</v>
      </c>
      <c r="W397" s="421" t="s">
        <v>1632</v>
      </c>
      <c r="X397" s="253" t="s">
        <v>7161</v>
      </c>
      <c r="Y397" s="271">
        <f>N397</f>
        <v>45707</v>
      </c>
      <c r="Z397" s="322" t="s">
        <v>1550</v>
      </c>
      <c r="AA397" s="255">
        <v>5</v>
      </c>
      <c r="AB397" s="256"/>
      <c r="AC397" s="253">
        <v>90</v>
      </c>
      <c r="AD397" s="253"/>
      <c r="AE397" s="253">
        <v>110</v>
      </c>
      <c r="AF397" s="253"/>
      <c r="AG397" s="322">
        <v>24</v>
      </c>
      <c r="AH397" s="322">
        <v>39</v>
      </c>
      <c r="AI397" s="322">
        <v>54</v>
      </c>
      <c r="AJ397" s="322">
        <v>1</v>
      </c>
      <c r="AK397" s="237"/>
      <c r="AL397" s="322"/>
      <c r="AM397" s="322"/>
      <c r="AN397" s="253"/>
      <c r="AO397" s="408"/>
      <c r="AP397" s="283"/>
      <c r="AQ397" s="283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</row>
    <row r="398" spans="1:125" s="317" customFormat="1" ht="12.75" customHeight="1">
      <c r="A398" s="242">
        <v>397</v>
      </c>
      <c r="B398" s="242" t="s">
        <v>731</v>
      </c>
      <c r="C398" s="242" t="s">
        <v>6073</v>
      </c>
      <c r="D398" s="243"/>
      <c r="E398" s="243" t="s">
        <v>2000</v>
      </c>
      <c r="F398" s="243"/>
      <c r="G398" s="244" t="s">
        <v>6074</v>
      </c>
      <c r="H398" s="638"/>
      <c r="I398" s="243" t="s">
        <v>6075</v>
      </c>
      <c r="J398" s="243"/>
      <c r="K398" s="243" t="s">
        <v>6076</v>
      </c>
      <c r="L398" s="245" t="s">
        <v>6077</v>
      </c>
      <c r="M398" s="247">
        <v>44046</v>
      </c>
      <c r="N398" s="123">
        <v>44769</v>
      </c>
      <c r="O398" s="249" t="s">
        <v>722</v>
      </c>
      <c r="P398" s="267">
        <f t="shared" si="89"/>
        <v>44769</v>
      </c>
      <c r="Q398" s="236">
        <v>20570</v>
      </c>
      <c r="R398" s="236">
        <v>2020</v>
      </c>
      <c r="S398" s="237">
        <v>44039</v>
      </c>
      <c r="T398" s="253" t="s">
        <v>1498</v>
      </c>
      <c r="U398" s="253" t="s">
        <v>1279</v>
      </c>
      <c r="V398" s="421" t="s">
        <v>363</v>
      </c>
      <c r="W398" s="421" t="s">
        <v>363</v>
      </c>
      <c r="X398" s="253" t="s">
        <v>6078</v>
      </c>
      <c r="Y398" s="271">
        <v>44769</v>
      </c>
      <c r="Z398" s="322" t="s">
        <v>364</v>
      </c>
      <c r="AA398" s="255">
        <v>2.7</v>
      </c>
      <c r="AB398" s="256"/>
      <c r="AC398" s="253">
        <v>50</v>
      </c>
      <c r="AD398" s="253"/>
      <c r="AE398" s="253">
        <v>110</v>
      </c>
      <c r="AF398" s="253"/>
      <c r="AG398" s="322" t="s">
        <v>724</v>
      </c>
      <c r="AH398" s="322" t="s">
        <v>724</v>
      </c>
      <c r="AI398" s="322" t="s">
        <v>724</v>
      </c>
      <c r="AJ398" s="322">
        <v>1</v>
      </c>
      <c r="AK398" s="253"/>
      <c r="AL398" s="322"/>
      <c r="AM398" s="322"/>
      <c r="AN398" s="253"/>
      <c r="AO398" s="408"/>
      <c r="AP398" s="283"/>
      <c r="AQ398" s="283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</row>
    <row r="399" spans="1:125" s="317" customFormat="1" ht="12.75" customHeight="1">
      <c r="A399" s="242">
        <v>398</v>
      </c>
      <c r="B399" s="242" t="s">
        <v>732</v>
      </c>
      <c r="C399" s="243" t="s">
        <v>465</v>
      </c>
      <c r="D399" s="243"/>
      <c r="E399" s="243" t="s">
        <v>6241</v>
      </c>
      <c r="F399" s="243"/>
      <c r="G399" s="244" t="s">
        <v>466</v>
      </c>
      <c r="H399" s="638"/>
      <c r="I399" s="243" t="s">
        <v>1911</v>
      </c>
      <c r="J399" s="243"/>
      <c r="K399" s="243" t="s">
        <v>929</v>
      </c>
      <c r="L399" s="245" t="s">
        <v>1232</v>
      </c>
      <c r="M399" s="247">
        <v>38759</v>
      </c>
      <c r="N399" s="123">
        <v>45280</v>
      </c>
      <c r="O399" s="249" t="s">
        <v>722</v>
      </c>
      <c r="P399" s="267">
        <f t="shared" ref="P399" si="90">N399</f>
        <v>45280</v>
      </c>
      <c r="Q399" s="236">
        <v>21647</v>
      </c>
      <c r="R399" s="236">
        <v>2006</v>
      </c>
      <c r="S399" s="237">
        <v>44550</v>
      </c>
      <c r="T399" s="253" t="s">
        <v>1278</v>
      </c>
      <c r="U399" s="253" t="s">
        <v>722</v>
      </c>
      <c r="V399" s="421" t="s">
        <v>956</v>
      </c>
      <c r="W399" s="421" t="s">
        <v>1300</v>
      </c>
      <c r="X399" s="253" t="s">
        <v>894</v>
      </c>
      <c r="Y399" s="271">
        <f t="shared" ref="Y399" si="91">N399</f>
        <v>45280</v>
      </c>
      <c r="Z399" s="322" t="s">
        <v>1550</v>
      </c>
      <c r="AA399" s="255">
        <v>7.5</v>
      </c>
      <c r="AB399" s="256"/>
      <c r="AC399" s="253">
        <v>145</v>
      </c>
      <c r="AD399" s="253">
        <v>205</v>
      </c>
      <c r="AE399" s="253">
        <v>210</v>
      </c>
      <c r="AF399" s="253">
        <v>270</v>
      </c>
      <c r="AG399" s="322">
        <v>22</v>
      </c>
      <c r="AH399" s="322">
        <v>36</v>
      </c>
      <c r="AI399" s="322">
        <v>46</v>
      </c>
      <c r="AJ399" s="322">
        <v>2</v>
      </c>
      <c r="AK399" s="237"/>
      <c r="AL399" s="322"/>
      <c r="AM399" s="322"/>
      <c r="AN399" s="253"/>
      <c r="AO399" s="408"/>
      <c r="AP399" s="283"/>
      <c r="AQ399" s="283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</row>
    <row r="400" spans="1:125" s="317" customFormat="1" ht="12.75" customHeight="1">
      <c r="A400" s="242">
        <v>399</v>
      </c>
      <c r="B400" s="242" t="s">
        <v>731</v>
      </c>
      <c r="C400" s="242" t="s">
        <v>4356</v>
      </c>
      <c r="D400" s="243"/>
      <c r="E400" s="121" t="s">
        <v>2476</v>
      </c>
      <c r="F400" s="243"/>
      <c r="G400" s="244" t="s">
        <v>5341</v>
      </c>
      <c r="H400" s="638"/>
      <c r="I400" s="243" t="s">
        <v>317</v>
      </c>
      <c r="J400" s="243"/>
      <c r="K400" s="283" t="s">
        <v>4430</v>
      </c>
      <c r="L400" s="245" t="s">
        <v>3789</v>
      </c>
      <c r="M400" s="325">
        <v>43767</v>
      </c>
      <c r="N400" s="326">
        <v>45904</v>
      </c>
      <c r="O400" s="336" t="s">
        <v>722</v>
      </c>
      <c r="P400" s="323">
        <f>N400</f>
        <v>45904</v>
      </c>
      <c r="Q400" s="283">
        <v>19561</v>
      </c>
      <c r="R400" s="283">
        <v>2019</v>
      </c>
      <c r="S400" s="237">
        <v>45173</v>
      </c>
      <c r="T400" s="283" t="s">
        <v>5544</v>
      </c>
      <c r="U400" s="283" t="s">
        <v>722</v>
      </c>
      <c r="V400" s="339">
        <v>131</v>
      </c>
      <c r="W400" s="339">
        <v>272</v>
      </c>
      <c r="X400" s="283" t="s">
        <v>7897</v>
      </c>
      <c r="Y400" s="357">
        <f>N400</f>
        <v>45904</v>
      </c>
      <c r="Z400" s="336" t="s">
        <v>1550</v>
      </c>
      <c r="AA400" s="655">
        <v>5.71</v>
      </c>
      <c r="AB400" s="283"/>
      <c r="AC400" s="283">
        <v>95</v>
      </c>
      <c r="AD400" s="283"/>
      <c r="AE400" s="283">
        <v>115</v>
      </c>
      <c r="AF400" s="283"/>
      <c r="AG400" s="336">
        <v>24</v>
      </c>
      <c r="AH400" s="336">
        <v>39</v>
      </c>
      <c r="AI400" s="336">
        <v>54</v>
      </c>
      <c r="AJ400" s="336">
        <v>1</v>
      </c>
      <c r="AK400" s="237"/>
      <c r="AL400" s="322"/>
      <c r="AM400" s="322"/>
      <c r="AN400" s="253"/>
      <c r="AO400" s="411"/>
      <c r="AP400" s="122"/>
      <c r="AQ400" s="243"/>
      <c r="AR400" s="121"/>
      <c r="AS400" s="243"/>
      <c r="AT400" s="244"/>
      <c r="AU400" s="245"/>
      <c r="AV400" s="243"/>
      <c r="AW400" s="243"/>
      <c r="AX400" s="283"/>
      <c r="AY400" s="246"/>
      <c r="AZ400" s="325"/>
      <c r="BA400" s="326"/>
      <c r="BB400" s="283"/>
      <c r="BC400" s="323"/>
      <c r="BD400" s="283"/>
      <c r="BE400" s="283"/>
      <c r="BF400" s="237"/>
      <c r="BG400" s="283"/>
      <c r="BH400" s="283"/>
      <c r="BI400" s="283"/>
      <c r="BJ400" s="283"/>
      <c r="BK400" s="283"/>
      <c r="BL400" s="283"/>
      <c r="BM400" s="283"/>
      <c r="BN400" s="357"/>
      <c r="BO400" s="283"/>
      <c r="BP400" s="283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37"/>
      <c r="CA400" s="253"/>
      <c r="CB400" s="253"/>
      <c r="CC400" s="253"/>
      <c r="CD400" s="253"/>
      <c r="CE400" s="283"/>
      <c r="CF400" s="283"/>
      <c r="CG400" s="283"/>
      <c r="CH400" s="283"/>
      <c r="CI400" s="283"/>
      <c r="CJ400" s="283"/>
      <c r="CK400" s="283"/>
      <c r="CL400" s="283"/>
      <c r="CM400" s="283"/>
      <c r="CN400" s="283"/>
    </row>
    <row r="401" spans="1:125" s="317" customFormat="1" ht="12.75" customHeight="1">
      <c r="A401" s="242">
        <v>400</v>
      </c>
      <c r="B401" s="253" t="s">
        <v>731</v>
      </c>
      <c r="C401" s="253" t="s">
        <v>7305</v>
      </c>
      <c r="D401" s="253"/>
      <c r="E401" s="253" t="s">
        <v>2884</v>
      </c>
      <c r="F401" s="253"/>
      <c r="G401" s="264" t="s">
        <v>7306</v>
      </c>
      <c r="H401" s="639"/>
      <c r="I401" s="243" t="s">
        <v>317</v>
      </c>
      <c r="J401" s="253"/>
      <c r="K401" s="253" t="s">
        <v>5668</v>
      </c>
      <c r="L401" s="438" t="s">
        <v>5669</v>
      </c>
      <c r="M401" s="274">
        <v>44439</v>
      </c>
      <c r="N401" s="275">
        <v>45891</v>
      </c>
      <c r="O401" s="249" t="s">
        <v>722</v>
      </c>
      <c r="P401" s="267">
        <f>N401</f>
        <v>45891</v>
      </c>
      <c r="Q401" s="236">
        <v>21495</v>
      </c>
      <c r="R401" s="236">
        <v>2015</v>
      </c>
      <c r="S401" s="237">
        <v>45160</v>
      </c>
      <c r="T401" s="253" t="s">
        <v>175</v>
      </c>
      <c r="U401" s="253" t="s">
        <v>722</v>
      </c>
      <c r="V401" s="421" t="s">
        <v>9987</v>
      </c>
      <c r="W401" s="421" t="s">
        <v>9986</v>
      </c>
      <c r="X401" s="253" t="s">
        <v>7307</v>
      </c>
      <c r="Y401" s="271">
        <f>N401</f>
        <v>45891</v>
      </c>
      <c r="Z401" s="322" t="s">
        <v>1550</v>
      </c>
      <c r="AA401" s="255">
        <v>3.74</v>
      </c>
      <c r="AB401" s="256"/>
      <c r="AC401" s="253">
        <v>55</v>
      </c>
      <c r="AD401" s="253"/>
      <c r="AE401" s="253">
        <v>70</v>
      </c>
      <c r="AF401" s="253"/>
      <c r="AG401" s="322" t="s">
        <v>724</v>
      </c>
      <c r="AH401" s="322" t="s">
        <v>724</v>
      </c>
      <c r="AI401" s="322" t="s">
        <v>724</v>
      </c>
      <c r="AJ401" s="322">
        <v>1</v>
      </c>
      <c r="AK401" s="253"/>
      <c r="AL401" s="322"/>
      <c r="AM401" s="322"/>
      <c r="AN401" s="253"/>
      <c r="AO401" s="408"/>
      <c r="AP401" s="283"/>
      <c r="AQ401" s="283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</row>
    <row r="402" spans="1:125" s="378" customFormat="1" ht="12.75" customHeight="1">
      <c r="A402" s="362">
        <v>401</v>
      </c>
      <c r="B402" s="362" t="s">
        <v>731</v>
      </c>
      <c r="C402" s="362" t="s">
        <v>10385</v>
      </c>
      <c r="D402" s="362"/>
      <c r="E402" s="362" t="s">
        <v>380</v>
      </c>
      <c r="F402" s="362"/>
      <c r="G402" s="365" t="s">
        <v>10386</v>
      </c>
      <c r="H402" s="640"/>
      <c r="I402" s="362" t="s">
        <v>1911</v>
      </c>
      <c r="J402" s="362"/>
      <c r="K402" s="362" t="s">
        <v>5738</v>
      </c>
      <c r="L402" s="366" t="s">
        <v>5739</v>
      </c>
      <c r="M402" s="368">
        <v>45280</v>
      </c>
      <c r="N402" s="369">
        <v>46009</v>
      </c>
      <c r="O402" s="403" t="s">
        <v>722</v>
      </c>
      <c r="P402" s="386">
        <f>N402</f>
        <v>46009</v>
      </c>
      <c r="Q402" s="387">
        <v>23660</v>
      </c>
      <c r="R402" s="387">
        <v>2021</v>
      </c>
      <c r="S402" s="373">
        <v>45278</v>
      </c>
      <c r="T402" s="363" t="s">
        <v>1278</v>
      </c>
      <c r="U402" s="363" t="s">
        <v>1279</v>
      </c>
      <c r="V402" s="626" t="s">
        <v>363</v>
      </c>
      <c r="W402" s="626" t="s">
        <v>403</v>
      </c>
      <c r="X402" s="363" t="s">
        <v>5740</v>
      </c>
      <c r="Y402" s="375">
        <v>46009</v>
      </c>
      <c r="Z402" s="370" t="s">
        <v>1028</v>
      </c>
      <c r="AA402" s="657">
        <v>5.7</v>
      </c>
      <c r="AB402" s="376"/>
      <c r="AC402" s="363">
        <v>95</v>
      </c>
      <c r="AD402" s="363"/>
      <c r="AE402" s="363">
        <v>118</v>
      </c>
      <c r="AF402" s="363"/>
      <c r="AG402" s="370">
        <v>25</v>
      </c>
      <c r="AH402" s="370">
        <v>40</v>
      </c>
      <c r="AI402" s="370">
        <v>60</v>
      </c>
      <c r="AJ402" s="370">
        <v>1</v>
      </c>
      <c r="AK402" s="363"/>
      <c r="AL402" s="370"/>
      <c r="AM402" s="370"/>
      <c r="AN402" s="363"/>
      <c r="AO402" s="414"/>
      <c r="AP402" s="374"/>
      <c r="AQ402" s="374"/>
      <c r="AR402" s="374"/>
      <c r="AS402" s="374"/>
      <c r="AT402" s="374"/>
      <c r="AU402" s="374"/>
      <c r="AV402" s="374"/>
      <c r="AW402" s="374"/>
      <c r="AX402" s="374"/>
      <c r="AY402" s="374"/>
      <c r="AZ402" s="374"/>
      <c r="BA402" s="374"/>
      <c r="BB402" s="374"/>
      <c r="BC402" s="374"/>
      <c r="BD402" s="374"/>
      <c r="BE402" s="374"/>
      <c r="BF402" s="374"/>
      <c r="BG402" s="374"/>
      <c r="BH402" s="374"/>
      <c r="BI402" s="374"/>
      <c r="BJ402" s="374"/>
      <c r="BK402" s="374"/>
      <c r="BL402" s="374"/>
      <c r="BM402" s="374"/>
      <c r="BN402" s="374"/>
      <c r="BO402" s="374"/>
      <c r="BP402" s="374"/>
      <c r="BQ402" s="374"/>
      <c r="BR402" s="374"/>
      <c r="BS402" s="374"/>
      <c r="BT402" s="374"/>
      <c r="BU402" s="374"/>
      <c r="BV402" s="374"/>
      <c r="BW402" s="374"/>
      <c r="BX402" s="374"/>
      <c r="BY402" s="374"/>
      <c r="BZ402" s="374"/>
      <c r="CA402" s="374"/>
      <c r="CB402" s="374"/>
      <c r="CC402" s="374"/>
      <c r="CD402" s="374"/>
      <c r="CE402" s="374"/>
      <c r="CF402" s="374"/>
      <c r="CG402" s="374"/>
      <c r="CH402" s="374"/>
      <c r="CI402" s="374"/>
      <c r="CJ402" s="374"/>
      <c r="CK402" s="374"/>
      <c r="CL402" s="374"/>
      <c r="CM402" s="374"/>
      <c r="CN402" s="374"/>
    </row>
    <row r="403" spans="1:125" s="317" customFormat="1" ht="12.75" customHeight="1">
      <c r="A403" s="242">
        <v>402</v>
      </c>
      <c r="B403" s="242" t="s">
        <v>731</v>
      </c>
      <c r="C403" s="242" t="s">
        <v>6087</v>
      </c>
      <c r="D403" s="243"/>
      <c r="E403" s="243" t="s">
        <v>3423</v>
      </c>
      <c r="F403" s="243"/>
      <c r="G403" s="244" t="s">
        <v>6088</v>
      </c>
      <c r="H403" s="638"/>
      <c r="I403" s="243" t="s">
        <v>452</v>
      </c>
      <c r="J403" s="243"/>
      <c r="K403" s="243" t="s">
        <v>6089</v>
      </c>
      <c r="L403" s="245" t="s">
        <v>4613</v>
      </c>
      <c r="M403" s="247">
        <v>44050</v>
      </c>
      <c r="N403" s="123">
        <v>44777</v>
      </c>
      <c r="O403" s="249" t="s">
        <v>722</v>
      </c>
      <c r="P403" s="267">
        <f>N403</f>
        <v>44777</v>
      </c>
      <c r="Q403" s="236">
        <v>20580</v>
      </c>
      <c r="R403" s="236">
        <v>2020</v>
      </c>
      <c r="S403" s="237">
        <v>44047</v>
      </c>
      <c r="T403" s="253" t="s">
        <v>175</v>
      </c>
      <c r="U403" s="253" t="s">
        <v>1279</v>
      </c>
      <c r="V403" s="421" t="s">
        <v>363</v>
      </c>
      <c r="W403" s="421" t="s">
        <v>363</v>
      </c>
      <c r="X403" s="253" t="s">
        <v>6090</v>
      </c>
      <c r="Y403" s="271">
        <v>44777</v>
      </c>
      <c r="Z403" s="322" t="s">
        <v>1550</v>
      </c>
      <c r="AA403" s="255">
        <v>4.6500000000000004</v>
      </c>
      <c r="AB403" s="256"/>
      <c r="AC403" s="253">
        <v>80</v>
      </c>
      <c r="AD403" s="253"/>
      <c r="AE403" s="253">
        <v>100</v>
      </c>
      <c r="AF403" s="253"/>
      <c r="AG403" s="322">
        <v>23</v>
      </c>
      <c r="AH403" s="322">
        <v>38</v>
      </c>
      <c r="AI403" s="322">
        <v>53</v>
      </c>
      <c r="AJ403" s="322">
        <v>1</v>
      </c>
      <c r="AK403" s="253"/>
      <c r="AL403" s="322"/>
      <c r="AM403" s="322"/>
      <c r="AN403" s="253"/>
      <c r="AO403" s="412"/>
      <c r="AP403" s="330"/>
      <c r="AQ403" s="330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</row>
    <row r="404" spans="1:125" s="283" customFormat="1" ht="12.75" customHeight="1">
      <c r="A404" s="242">
        <v>403</v>
      </c>
      <c r="B404" s="283" t="s">
        <v>731</v>
      </c>
      <c r="C404" s="283" t="s">
        <v>7393</v>
      </c>
      <c r="E404" s="283" t="s">
        <v>4729</v>
      </c>
      <c r="G404" s="336" t="s">
        <v>9104</v>
      </c>
      <c r="H404" s="642"/>
      <c r="I404" s="283" t="s">
        <v>440</v>
      </c>
      <c r="K404" s="283" t="s">
        <v>9105</v>
      </c>
      <c r="L404" s="380" t="s">
        <v>9106</v>
      </c>
      <c r="M404" s="325">
        <v>44992</v>
      </c>
      <c r="N404" s="325">
        <v>45715</v>
      </c>
      <c r="O404" s="336" t="s">
        <v>722</v>
      </c>
      <c r="P404" s="325">
        <f>N404</f>
        <v>45715</v>
      </c>
      <c r="Q404" s="283">
        <v>23108</v>
      </c>
      <c r="R404" s="283">
        <v>2022</v>
      </c>
      <c r="S404" s="321">
        <v>44984</v>
      </c>
      <c r="T404" s="283" t="s">
        <v>1216</v>
      </c>
      <c r="U404" s="283" t="s">
        <v>1279</v>
      </c>
      <c r="V404" s="339">
        <v>0</v>
      </c>
      <c r="W404" s="339">
        <v>0</v>
      </c>
      <c r="X404" s="283" t="s">
        <v>9107</v>
      </c>
      <c r="Y404" s="321">
        <f>N404</f>
        <v>45715</v>
      </c>
      <c r="Z404" s="336" t="s">
        <v>2397</v>
      </c>
      <c r="AA404" s="655">
        <v>6</v>
      </c>
      <c r="AC404" s="283">
        <v>100</v>
      </c>
      <c r="AE404" s="283">
        <v>130</v>
      </c>
      <c r="AG404" s="336" t="s">
        <v>724</v>
      </c>
      <c r="AH404" s="336">
        <v>38</v>
      </c>
      <c r="AI404" s="336">
        <v>47</v>
      </c>
      <c r="AJ404" s="336">
        <v>1</v>
      </c>
      <c r="AL404" s="336"/>
      <c r="AM404" s="336"/>
      <c r="AN404" s="253"/>
      <c r="AO404" s="408"/>
    </row>
    <row r="405" spans="1:125" s="317" customFormat="1" ht="12.75" customHeight="1">
      <c r="A405" s="242">
        <v>404</v>
      </c>
      <c r="B405" s="253" t="s">
        <v>731</v>
      </c>
      <c r="C405" s="253" t="s">
        <v>6666</v>
      </c>
      <c r="D405" s="253"/>
      <c r="E405" s="253" t="s">
        <v>1985</v>
      </c>
      <c r="F405" s="253"/>
      <c r="G405" s="264" t="s">
        <v>6667</v>
      </c>
      <c r="H405" s="639"/>
      <c r="I405" s="243" t="s">
        <v>3097</v>
      </c>
      <c r="J405" s="253"/>
      <c r="K405" s="253" t="s">
        <v>5725</v>
      </c>
      <c r="L405" s="438" t="s">
        <v>5726</v>
      </c>
      <c r="M405" s="274">
        <v>42704</v>
      </c>
      <c r="N405" s="275">
        <v>45341</v>
      </c>
      <c r="O405" s="249" t="s">
        <v>722</v>
      </c>
      <c r="P405" s="267">
        <f t="shared" ref="P405" si="92">N405</f>
        <v>45341</v>
      </c>
      <c r="Q405" s="236">
        <v>23092</v>
      </c>
      <c r="R405" s="236">
        <v>2014</v>
      </c>
      <c r="S405" s="237">
        <v>44976</v>
      </c>
      <c r="T405" s="253" t="s">
        <v>3715</v>
      </c>
      <c r="U405" s="253" t="s">
        <v>1217</v>
      </c>
      <c r="V405" s="421" t="s">
        <v>363</v>
      </c>
      <c r="W405" s="421" t="s">
        <v>6668</v>
      </c>
      <c r="X405" s="253" t="s">
        <v>5727</v>
      </c>
      <c r="Y405" s="271">
        <f>N405</f>
        <v>45341</v>
      </c>
      <c r="Z405" s="322" t="s">
        <v>1028</v>
      </c>
      <c r="AA405" s="255">
        <v>5</v>
      </c>
      <c r="AB405" s="138"/>
      <c r="AC405" s="253">
        <v>80</v>
      </c>
      <c r="AD405" s="253"/>
      <c r="AE405" s="253">
        <v>104</v>
      </c>
      <c r="AF405" s="253"/>
      <c r="AG405" s="322">
        <v>24</v>
      </c>
      <c r="AH405" s="322">
        <v>39</v>
      </c>
      <c r="AI405" s="322">
        <v>55</v>
      </c>
      <c r="AJ405" s="322">
        <v>1</v>
      </c>
      <c r="AK405" s="253"/>
      <c r="AL405" s="322"/>
      <c r="AM405" s="322"/>
      <c r="AN405" s="253"/>
      <c r="AO405" s="413"/>
      <c r="AP405" s="331"/>
      <c r="AQ405" s="331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</row>
    <row r="406" spans="1:125" s="317" customFormat="1" ht="12.75" customHeight="1">
      <c r="A406" s="242">
        <v>405</v>
      </c>
      <c r="B406" s="242" t="s">
        <v>732</v>
      </c>
      <c r="C406" s="242" t="s">
        <v>6795</v>
      </c>
      <c r="D406" s="243"/>
      <c r="E406" s="243" t="s">
        <v>4495</v>
      </c>
      <c r="F406" s="243"/>
      <c r="G406" s="244" t="s">
        <v>8353</v>
      </c>
      <c r="H406" s="638"/>
      <c r="I406" s="243" t="s">
        <v>2322</v>
      </c>
      <c r="J406" s="243"/>
      <c r="K406" s="243" t="s">
        <v>638</v>
      </c>
      <c r="L406" s="245" t="s">
        <v>1587</v>
      </c>
      <c r="M406" s="247">
        <v>44756</v>
      </c>
      <c r="N406" s="123">
        <v>45484</v>
      </c>
      <c r="O406" s="249" t="s">
        <v>722</v>
      </c>
      <c r="P406" s="267">
        <f>N406</f>
        <v>45484</v>
      </c>
      <c r="Q406" s="236">
        <v>23136</v>
      </c>
      <c r="R406" s="236">
        <v>2021</v>
      </c>
      <c r="S406" s="237">
        <v>44753</v>
      </c>
      <c r="T406" s="253" t="s">
        <v>645</v>
      </c>
      <c r="U406" s="253" t="s">
        <v>721</v>
      </c>
      <c r="V406" s="421" t="s">
        <v>363</v>
      </c>
      <c r="W406" s="421" t="s">
        <v>931</v>
      </c>
      <c r="X406" s="253" t="s">
        <v>1588</v>
      </c>
      <c r="Y406" s="271">
        <f>N406</f>
        <v>45484</v>
      </c>
      <c r="Z406" s="322" t="s">
        <v>31</v>
      </c>
      <c r="AA406" s="255">
        <v>5.6</v>
      </c>
      <c r="AB406" s="256"/>
      <c r="AC406" s="253">
        <v>110</v>
      </c>
      <c r="AD406" s="253">
        <v>110</v>
      </c>
      <c r="AE406" s="253">
        <v>145</v>
      </c>
      <c r="AF406" s="253">
        <v>160</v>
      </c>
      <c r="AG406" s="322" t="s">
        <v>6768</v>
      </c>
      <c r="AH406" s="322" t="s">
        <v>6794</v>
      </c>
      <c r="AI406" s="322" t="s">
        <v>8354</v>
      </c>
      <c r="AJ406" s="322">
        <v>1</v>
      </c>
      <c r="AK406" s="237"/>
      <c r="AL406" s="322"/>
      <c r="AM406" s="322"/>
      <c r="AN406" s="253"/>
      <c r="AO406" s="408"/>
      <c r="AP406" s="283"/>
      <c r="AQ406" s="283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</row>
    <row r="407" spans="1:125" s="317" customFormat="1" ht="12.75" customHeight="1">
      <c r="A407" s="242">
        <v>406</v>
      </c>
      <c r="B407" s="253" t="s">
        <v>732</v>
      </c>
      <c r="C407" s="253" t="s">
        <v>7343</v>
      </c>
      <c r="D407" s="243" t="s">
        <v>8580</v>
      </c>
      <c r="E407" s="253" t="s">
        <v>1617</v>
      </c>
      <c r="F407" s="243" t="s">
        <v>8581</v>
      </c>
      <c r="G407" s="264" t="s">
        <v>8043</v>
      </c>
      <c r="H407" s="638">
        <v>175</v>
      </c>
      <c r="I407" s="253" t="s">
        <v>2322</v>
      </c>
      <c r="J407" s="243" t="s">
        <v>2136</v>
      </c>
      <c r="K407" s="253" t="s">
        <v>95</v>
      </c>
      <c r="L407" s="438" t="s">
        <v>96</v>
      </c>
      <c r="M407" s="274">
        <v>44679</v>
      </c>
      <c r="N407" s="275">
        <v>45409</v>
      </c>
      <c r="O407" s="249" t="s">
        <v>722</v>
      </c>
      <c r="P407" s="267">
        <f>N407</f>
        <v>45409</v>
      </c>
      <c r="Q407" s="236">
        <v>22323</v>
      </c>
      <c r="R407" s="236">
        <v>2022</v>
      </c>
      <c r="S407" s="237">
        <v>44678</v>
      </c>
      <c r="T407" s="253" t="s">
        <v>645</v>
      </c>
      <c r="U407" s="253" t="s">
        <v>4014</v>
      </c>
      <c r="V407" s="421" t="s">
        <v>1558</v>
      </c>
      <c r="W407" s="421" t="s">
        <v>1558</v>
      </c>
      <c r="X407" s="253" t="s">
        <v>975</v>
      </c>
      <c r="Y407" s="271">
        <f>N407</f>
        <v>45409</v>
      </c>
      <c r="Z407" s="322" t="s">
        <v>364</v>
      </c>
      <c r="AA407" s="255">
        <v>5.5</v>
      </c>
      <c r="AB407" s="256">
        <v>20</v>
      </c>
      <c r="AC407" s="253">
        <v>87</v>
      </c>
      <c r="AD407" s="253">
        <v>87</v>
      </c>
      <c r="AE407" s="253">
        <v>110</v>
      </c>
      <c r="AF407" s="253">
        <v>147</v>
      </c>
      <c r="AG407" s="322" t="s">
        <v>6493</v>
      </c>
      <c r="AH407" s="322" t="s">
        <v>6494</v>
      </c>
      <c r="AI407" s="322" t="s">
        <v>7348</v>
      </c>
      <c r="AJ407" s="322">
        <v>1</v>
      </c>
      <c r="AK407" s="237">
        <v>44799</v>
      </c>
      <c r="AL407" s="322">
        <v>2022</v>
      </c>
      <c r="AM407" s="322" t="s">
        <v>722</v>
      </c>
      <c r="AN407" s="253" t="s">
        <v>8582</v>
      </c>
      <c r="AO407" s="412"/>
      <c r="AP407" s="330"/>
      <c r="AQ407" s="330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</row>
    <row r="408" spans="1:125" s="283" customFormat="1" ht="12.75" customHeight="1">
      <c r="A408" s="242">
        <v>407</v>
      </c>
      <c r="B408" s="283" t="s">
        <v>731</v>
      </c>
      <c r="C408" s="283" t="s">
        <v>4959</v>
      </c>
      <c r="E408" s="283" t="s">
        <v>4730</v>
      </c>
      <c r="G408" s="336" t="s">
        <v>9108</v>
      </c>
      <c r="H408" s="642"/>
      <c r="I408" s="283" t="s">
        <v>440</v>
      </c>
      <c r="K408" s="283" t="s">
        <v>9109</v>
      </c>
      <c r="L408" s="380" t="s">
        <v>9110</v>
      </c>
      <c r="M408" s="325">
        <v>44992</v>
      </c>
      <c r="N408" s="325">
        <v>45715</v>
      </c>
      <c r="O408" s="336" t="s">
        <v>722</v>
      </c>
      <c r="P408" s="325">
        <f>N408</f>
        <v>45715</v>
      </c>
      <c r="Q408" s="283">
        <v>23109</v>
      </c>
      <c r="R408" s="283">
        <v>2020</v>
      </c>
      <c r="S408" s="321">
        <v>44984</v>
      </c>
      <c r="T408" s="283" t="s">
        <v>1216</v>
      </c>
      <c r="U408" s="283" t="s">
        <v>1279</v>
      </c>
      <c r="V408" s="339">
        <v>0</v>
      </c>
      <c r="W408" s="339">
        <v>0</v>
      </c>
      <c r="X408" s="283" t="s">
        <v>9111</v>
      </c>
      <c r="Y408" s="321">
        <f>N408</f>
        <v>45715</v>
      </c>
      <c r="Z408" s="336" t="s">
        <v>2397</v>
      </c>
      <c r="AA408" s="655">
        <v>5.2</v>
      </c>
      <c r="AC408" s="283">
        <v>70</v>
      </c>
      <c r="AE408" s="283">
        <v>95</v>
      </c>
      <c r="AG408" s="336" t="s">
        <v>724</v>
      </c>
      <c r="AH408" s="336">
        <v>38</v>
      </c>
      <c r="AI408" s="336">
        <v>47</v>
      </c>
      <c r="AJ408" s="336">
        <v>1</v>
      </c>
      <c r="AK408" s="253"/>
      <c r="AL408" s="322"/>
      <c r="AM408" s="322"/>
      <c r="AN408" s="253"/>
      <c r="AO408" s="408"/>
    </row>
    <row r="409" spans="1:125" s="317" customFormat="1" ht="12.75" customHeight="1">
      <c r="A409" s="242">
        <v>408</v>
      </c>
      <c r="B409" s="242" t="s">
        <v>731</v>
      </c>
      <c r="C409" s="121" t="s">
        <v>6259</v>
      </c>
      <c r="D409" s="243"/>
      <c r="E409" s="121" t="s">
        <v>6260</v>
      </c>
      <c r="F409" s="243"/>
      <c r="G409" s="444" t="s">
        <v>6261</v>
      </c>
      <c r="H409" s="638"/>
      <c r="I409" s="121" t="s">
        <v>440</v>
      </c>
      <c r="J409" s="243"/>
      <c r="K409" s="243" t="s">
        <v>6262</v>
      </c>
      <c r="L409" s="245" t="s">
        <v>6263</v>
      </c>
      <c r="M409" s="247">
        <v>44067</v>
      </c>
      <c r="N409" s="123">
        <v>44796</v>
      </c>
      <c r="O409" s="249" t="s">
        <v>722</v>
      </c>
      <c r="P409" s="267">
        <f>N409</f>
        <v>44796</v>
      </c>
      <c r="Q409" s="236">
        <v>20613</v>
      </c>
      <c r="R409" s="236">
        <v>2020</v>
      </c>
      <c r="S409" s="237">
        <v>44066</v>
      </c>
      <c r="T409" s="253" t="s">
        <v>1216</v>
      </c>
      <c r="U409" s="253" t="s">
        <v>1279</v>
      </c>
      <c r="V409" s="421" t="s">
        <v>363</v>
      </c>
      <c r="W409" s="421" t="s">
        <v>363</v>
      </c>
      <c r="X409" s="253" t="s">
        <v>6264</v>
      </c>
      <c r="Y409" s="271">
        <v>44796</v>
      </c>
      <c r="Z409" s="322" t="s">
        <v>2397</v>
      </c>
      <c r="AA409" s="255">
        <v>5.6</v>
      </c>
      <c r="AB409" s="256"/>
      <c r="AC409" s="253">
        <v>85</v>
      </c>
      <c r="AD409" s="253"/>
      <c r="AE409" s="253">
        <v>110</v>
      </c>
      <c r="AF409" s="253"/>
      <c r="AG409" s="322" t="s">
        <v>724</v>
      </c>
      <c r="AH409" s="322">
        <v>38</v>
      </c>
      <c r="AI409" s="322">
        <v>47</v>
      </c>
      <c r="AJ409" s="322">
        <v>1</v>
      </c>
      <c r="AK409" s="253"/>
      <c r="AL409" s="322"/>
      <c r="AM409" s="322"/>
      <c r="AN409" s="253"/>
      <c r="AO409" s="413"/>
      <c r="AP409" s="331"/>
      <c r="AQ409" s="331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</row>
    <row r="410" spans="1:125" s="374" customFormat="1" ht="12.75" customHeight="1">
      <c r="A410" s="362">
        <v>409</v>
      </c>
      <c r="B410" s="362" t="s">
        <v>732</v>
      </c>
      <c r="C410" s="374" t="s">
        <v>9857</v>
      </c>
      <c r="D410" s="374" t="s">
        <v>6346</v>
      </c>
      <c r="E410" s="374" t="s">
        <v>1451</v>
      </c>
      <c r="F410" s="374" t="s">
        <v>9839</v>
      </c>
      <c r="G410" s="622" t="s">
        <v>9858</v>
      </c>
      <c r="H410" s="650" t="s">
        <v>9859</v>
      </c>
      <c r="I410" s="364" t="s">
        <v>4829</v>
      </c>
      <c r="J410" s="363" t="s">
        <v>7040</v>
      </c>
      <c r="K410" s="374" t="s">
        <v>9860</v>
      </c>
      <c r="L410" s="382" t="s">
        <v>6922</v>
      </c>
      <c r="M410" s="499">
        <v>45139</v>
      </c>
      <c r="N410" s="624">
        <v>45855</v>
      </c>
      <c r="O410" s="403" t="s">
        <v>722</v>
      </c>
      <c r="P410" s="386">
        <f>N410</f>
        <v>45855</v>
      </c>
      <c r="Q410" s="387">
        <v>23436</v>
      </c>
      <c r="R410" s="387">
        <v>2017</v>
      </c>
      <c r="S410" s="373">
        <v>45124</v>
      </c>
      <c r="T410" s="363" t="s">
        <v>9861</v>
      </c>
      <c r="U410" s="363" t="s">
        <v>4014</v>
      </c>
      <c r="V410" s="626" t="s">
        <v>507</v>
      </c>
      <c r="W410" s="626" t="s">
        <v>507</v>
      </c>
      <c r="X410" s="363" t="s">
        <v>6925</v>
      </c>
      <c r="Y410" s="375">
        <v>45855</v>
      </c>
      <c r="Z410" s="370" t="s">
        <v>1550</v>
      </c>
      <c r="AA410" s="657">
        <v>5.2</v>
      </c>
      <c r="AB410" s="376">
        <v>27.5</v>
      </c>
      <c r="AC410" s="363">
        <v>95</v>
      </c>
      <c r="AD410" s="363">
        <v>95</v>
      </c>
      <c r="AE410" s="363">
        <v>160</v>
      </c>
      <c r="AF410" s="363">
        <v>160</v>
      </c>
      <c r="AG410" s="370">
        <v>23</v>
      </c>
      <c r="AH410" s="370">
        <v>40</v>
      </c>
      <c r="AI410" s="370">
        <v>63</v>
      </c>
      <c r="AJ410" s="370">
        <v>1</v>
      </c>
      <c r="AK410" s="373">
        <v>45139</v>
      </c>
      <c r="AL410" s="370">
        <v>2023</v>
      </c>
      <c r="AM410" s="370" t="s">
        <v>722</v>
      </c>
      <c r="AN410" s="363"/>
      <c r="AO410" s="414"/>
      <c r="CO410" s="678"/>
    </row>
    <row r="411" spans="1:125" s="283" customFormat="1" ht="12.75" customHeight="1">
      <c r="A411" s="242">
        <v>410</v>
      </c>
      <c r="B411" s="242" t="s">
        <v>731</v>
      </c>
      <c r="C411" s="253" t="s">
        <v>6016</v>
      </c>
      <c r="E411" s="243" t="s">
        <v>937</v>
      </c>
      <c r="G411" s="244" t="s">
        <v>6017</v>
      </c>
      <c r="H411" s="642"/>
      <c r="I411" s="242" t="s">
        <v>2145</v>
      </c>
      <c r="K411" s="283" t="s">
        <v>6018</v>
      </c>
      <c r="L411" s="245" t="s">
        <v>6019</v>
      </c>
      <c r="M411" s="325">
        <v>41659</v>
      </c>
      <c r="N411" s="326">
        <v>44759</v>
      </c>
      <c r="O411" s="249" t="s">
        <v>722</v>
      </c>
      <c r="P411" s="323">
        <f t="shared" ref="P411:P417" si="93">N411</f>
        <v>44759</v>
      </c>
      <c r="Q411" s="236">
        <v>20537</v>
      </c>
      <c r="R411" s="236">
        <v>2014</v>
      </c>
      <c r="S411" s="251">
        <v>44029</v>
      </c>
      <c r="T411" s="253" t="s">
        <v>645</v>
      </c>
      <c r="U411" s="283" t="s">
        <v>1217</v>
      </c>
      <c r="V411" s="339">
        <v>0</v>
      </c>
      <c r="W411" s="339">
        <v>50</v>
      </c>
      <c r="X411" s="253" t="s">
        <v>6020</v>
      </c>
      <c r="Y411" s="271">
        <f t="shared" ref="Y411" si="94">N411</f>
        <v>44759</v>
      </c>
      <c r="Z411" s="322" t="s">
        <v>1550</v>
      </c>
      <c r="AA411" s="255">
        <v>4.7</v>
      </c>
      <c r="AB411" s="138"/>
      <c r="AC411" s="253">
        <v>88</v>
      </c>
      <c r="AD411" s="253"/>
      <c r="AE411" s="253">
        <v>110</v>
      </c>
      <c r="AF411" s="253"/>
      <c r="AG411" s="322">
        <v>23</v>
      </c>
      <c r="AH411" s="322">
        <v>37</v>
      </c>
      <c r="AI411" s="322">
        <v>50</v>
      </c>
      <c r="AJ411" s="322">
        <v>1</v>
      </c>
      <c r="AL411" s="336"/>
      <c r="AM411" s="336"/>
      <c r="AO411" s="408"/>
      <c r="CO411" s="327"/>
    </row>
    <row r="412" spans="1:125" s="374" customFormat="1" ht="12.75" customHeight="1">
      <c r="A412" s="362">
        <v>411</v>
      </c>
      <c r="B412" s="363" t="s">
        <v>731</v>
      </c>
      <c r="C412" s="363" t="s">
        <v>6863</v>
      </c>
      <c r="D412" s="363"/>
      <c r="E412" s="363" t="s">
        <v>1210</v>
      </c>
      <c r="F412" s="363"/>
      <c r="G412" s="365" t="s">
        <v>8940</v>
      </c>
      <c r="H412" s="640"/>
      <c r="I412" s="363" t="s">
        <v>7357</v>
      </c>
      <c r="J412" s="363"/>
      <c r="K412" s="363" t="s">
        <v>8941</v>
      </c>
      <c r="L412" s="366" t="s">
        <v>8942</v>
      </c>
      <c r="M412" s="368">
        <v>44901</v>
      </c>
      <c r="N412" s="624">
        <v>45628</v>
      </c>
      <c r="O412" s="370" t="s">
        <v>722</v>
      </c>
      <c r="P412" s="371">
        <v>45628</v>
      </c>
      <c r="Q412" s="372">
        <v>22722</v>
      </c>
      <c r="R412" s="372">
        <v>2022</v>
      </c>
      <c r="S412" s="388">
        <v>44897</v>
      </c>
      <c r="T412" s="374" t="s">
        <v>1278</v>
      </c>
      <c r="U412" s="374" t="s">
        <v>1279</v>
      </c>
      <c r="V412" s="626" t="s">
        <v>363</v>
      </c>
      <c r="W412" s="626" t="s">
        <v>868</v>
      </c>
      <c r="X412" s="363" t="s">
        <v>8943</v>
      </c>
      <c r="Y412" s="375">
        <f>N412</f>
        <v>45628</v>
      </c>
      <c r="Z412" s="370" t="s">
        <v>364</v>
      </c>
      <c r="AA412" s="657">
        <v>4.9000000000000004</v>
      </c>
      <c r="AB412" s="376"/>
      <c r="AC412" s="363">
        <v>93</v>
      </c>
      <c r="AD412" s="363"/>
      <c r="AE412" s="363">
        <v>116</v>
      </c>
      <c r="AF412" s="363"/>
      <c r="AG412" s="370" t="s">
        <v>724</v>
      </c>
      <c r="AH412" s="370" t="s">
        <v>724</v>
      </c>
      <c r="AI412" s="501" t="s">
        <v>724</v>
      </c>
      <c r="AJ412" s="501">
        <v>1</v>
      </c>
      <c r="AL412" s="501"/>
      <c r="AM412" s="501"/>
      <c r="AN412" s="363"/>
      <c r="AO412" s="414"/>
    </row>
    <row r="413" spans="1:125" ht="12.75" customHeight="1">
      <c r="A413" s="242">
        <v>412</v>
      </c>
      <c r="B413" s="253" t="s">
        <v>732</v>
      </c>
      <c r="C413" s="253" t="s">
        <v>1128</v>
      </c>
      <c r="D413" s="253"/>
      <c r="E413" s="253" t="s">
        <v>2024</v>
      </c>
      <c r="F413" s="253" t="s">
        <v>2697</v>
      </c>
      <c r="G413" s="264" t="s">
        <v>2025</v>
      </c>
      <c r="H413" s="639"/>
      <c r="I413" s="243" t="s">
        <v>1911</v>
      </c>
      <c r="J413" s="253"/>
      <c r="K413" s="253" t="s">
        <v>6</v>
      </c>
      <c r="L413" s="438" t="s">
        <v>7</v>
      </c>
      <c r="M413" s="274">
        <v>42065</v>
      </c>
      <c r="N413" s="288">
        <v>45423</v>
      </c>
      <c r="O413" s="249" t="s">
        <v>722</v>
      </c>
      <c r="P413" s="266">
        <f t="shared" si="93"/>
        <v>45423</v>
      </c>
      <c r="Q413" s="250">
        <v>20430</v>
      </c>
      <c r="R413" s="250">
        <v>2014</v>
      </c>
      <c r="S413" s="251">
        <v>44692</v>
      </c>
      <c r="T413" s="252" t="s">
        <v>299</v>
      </c>
      <c r="U413" s="253" t="s">
        <v>722</v>
      </c>
      <c r="V413" s="625" t="s">
        <v>4823</v>
      </c>
      <c r="W413" s="625" t="s">
        <v>821</v>
      </c>
      <c r="X413" s="252" t="s">
        <v>1613</v>
      </c>
      <c r="Y413" s="271">
        <f>N413</f>
        <v>45423</v>
      </c>
      <c r="Z413" s="605" t="s">
        <v>1550</v>
      </c>
      <c r="AA413" s="656">
        <v>5.9</v>
      </c>
      <c r="AB413" s="273"/>
      <c r="AC413" s="252">
        <v>120</v>
      </c>
      <c r="AD413" s="252">
        <v>120</v>
      </c>
      <c r="AE413" s="252">
        <v>155</v>
      </c>
      <c r="AF413" s="252">
        <v>194</v>
      </c>
      <c r="AG413" s="605">
        <v>22</v>
      </c>
      <c r="AH413" s="605">
        <v>37</v>
      </c>
      <c r="AI413" s="605">
        <v>50</v>
      </c>
      <c r="AJ413" s="605">
        <v>1</v>
      </c>
      <c r="AK413" s="252"/>
      <c r="AL413" s="605"/>
      <c r="AM413" s="605"/>
      <c r="AN413" s="252"/>
      <c r="AO413" s="410"/>
      <c r="AP413" s="319"/>
      <c r="AQ413" s="319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5"/>
      <c r="CP413" s="315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</row>
    <row r="414" spans="1:125" s="317" customFormat="1" ht="12.75" customHeight="1">
      <c r="A414" s="242">
        <v>413</v>
      </c>
      <c r="B414" s="253" t="s">
        <v>731</v>
      </c>
      <c r="C414" s="253" t="s">
        <v>8044</v>
      </c>
      <c r="D414" s="253"/>
      <c r="E414" s="253" t="s">
        <v>4193</v>
      </c>
      <c r="F414" s="253"/>
      <c r="G414" s="264" t="s">
        <v>8045</v>
      </c>
      <c r="H414" s="639"/>
      <c r="I414" s="253" t="s">
        <v>1296</v>
      </c>
      <c r="J414" s="253"/>
      <c r="K414" s="253" t="s">
        <v>2993</v>
      </c>
      <c r="L414" s="438" t="s">
        <v>2347</v>
      </c>
      <c r="M414" s="274">
        <v>44679</v>
      </c>
      <c r="N414" s="275">
        <v>45409</v>
      </c>
      <c r="O414" s="249" t="s">
        <v>722</v>
      </c>
      <c r="P414" s="267">
        <f>N414</f>
        <v>45409</v>
      </c>
      <c r="Q414" s="236">
        <v>22324</v>
      </c>
      <c r="R414" s="236">
        <v>2022</v>
      </c>
      <c r="S414" s="237">
        <v>44678</v>
      </c>
      <c r="T414" s="253" t="s">
        <v>24</v>
      </c>
      <c r="U414" s="253" t="s">
        <v>1279</v>
      </c>
      <c r="V414" s="421" t="s">
        <v>363</v>
      </c>
      <c r="W414" s="421" t="s">
        <v>932</v>
      </c>
      <c r="X414" s="253" t="s">
        <v>8046</v>
      </c>
      <c r="Y414" s="271">
        <f>N414</f>
        <v>45409</v>
      </c>
      <c r="Z414" s="322" t="s">
        <v>1550</v>
      </c>
      <c r="AA414" s="255">
        <v>4.5</v>
      </c>
      <c r="AB414" s="256"/>
      <c r="AC414" s="253">
        <v>55</v>
      </c>
      <c r="AD414" s="253"/>
      <c r="AE414" s="253">
        <v>85</v>
      </c>
      <c r="AF414" s="253"/>
      <c r="AG414" s="322" t="s">
        <v>724</v>
      </c>
      <c r="AH414" s="322" t="s">
        <v>724</v>
      </c>
      <c r="AI414" s="322" t="s">
        <v>724</v>
      </c>
      <c r="AJ414" s="322">
        <v>1</v>
      </c>
      <c r="AK414" s="253"/>
      <c r="AL414" s="322"/>
      <c r="AM414" s="322"/>
      <c r="AN414" s="253"/>
      <c r="AO414" s="408"/>
      <c r="AP414" s="283"/>
      <c r="AQ414" s="283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</row>
    <row r="415" spans="1:125" s="317" customFormat="1" ht="12.75" customHeight="1">
      <c r="A415" s="242">
        <v>414</v>
      </c>
      <c r="B415" s="253" t="s">
        <v>731</v>
      </c>
      <c r="C415" s="253" t="s">
        <v>353</v>
      </c>
      <c r="D415" s="243" t="s">
        <v>1118</v>
      </c>
      <c r="E415" s="253" t="s">
        <v>2088</v>
      </c>
      <c r="F415" s="253" t="s">
        <v>8725</v>
      </c>
      <c r="G415" s="264" t="s">
        <v>2089</v>
      </c>
      <c r="H415" s="438" t="s">
        <v>8726</v>
      </c>
      <c r="I415" s="253" t="s">
        <v>1173</v>
      </c>
      <c r="J415" s="242" t="s">
        <v>1163</v>
      </c>
      <c r="K415" s="253" t="s">
        <v>8727</v>
      </c>
      <c r="L415" s="438" t="s">
        <v>2404</v>
      </c>
      <c r="M415" s="274">
        <v>42118</v>
      </c>
      <c r="N415" s="275">
        <v>45560</v>
      </c>
      <c r="O415" s="322" t="s">
        <v>722</v>
      </c>
      <c r="P415" s="323">
        <f t="shared" si="93"/>
        <v>45560</v>
      </c>
      <c r="Q415" s="335">
        <v>22644</v>
      </c>
      <c r="R415" s="335">
        <v>2015</v>
      </c>
      <c r="S415" s="237">
        <v>44829</v>
      </c>
      <c r="T415" s="283" t="s">
        <v>3814</v>
      </c>
      <c r="U415" s="283" t="s">
        <v>8728</v>
      </c>
      <c r="V415" s="421" t="s">
        <v>8729</v>
      </c>
      <c r="W415" s="421" t="s">
        <v>8730</v>
      </c>
      <c r="X415" s="253" t="s">
        <v>2405</v>
      </c>
      <c r="Y415" s="271">
        <f>N415</f>
        <v>45560</v>
      </c>
      <c r="Z415" s="322" t="s">
        <v>364</v>
      </c>
      <c r="AA415" s="255">
        <v>5.3</v>
      </c>
      <c r="AB415" s="256">
        <v>18.5</v>
      </c>
      <c r="AC415" s="253">
        <v>90</v>
      </c>
      <c r="AD415" s="253">
        <v>90</v>
      </c>
      <c r="AE415" s="253">
        <v>115</v>
      </c>
      <c r="AF415" s="253">
        <v>115</v>
      </c>
      <c r="AG415" s="322" t="s">
        <v>724</v>
      </c>
      <c r="AH415" s="322" t="s">
        <v>724</v>
      </c>
      <c r="AI415" s="336" t="s">
        <v>724</v>
      </c>
      <c r="AJ415" s="336">
        <v>1</v>
      </c>
      <c r="AK415" s="237">
        <v>42144</v>
      </c>
      <c r="AL415" s="253">
        <v>2015</v>
      </c>
      <c r="AM415" s="253" t="s">
        <v>722</v>
      </c>
      <c r="AN415" s="253"/>
      <c r="AO415" s="408"/>
      <c r="AP415" s="283"/>
      <c r="AQ415" s="283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</row>
    <row r="416" spans="1:125" ht="12.75" customHeight="1">
      <c r="A416" s="242">
        <v>415</v>
      </c>
      <c r="B416" s="242" t="s">
        <v>731</v>
      </c>
      <c r="C416" s="242" t="s">
        <v>1503</v>
      </c>
      <c r="D416" s="242"/>
      <c r="E416" s="243" t="s">
        <v>2086</v>
      </c>
      <c r="F416" s="243"/>
      <c r="G416" s="244" t="s">
        <v>4628</v>
      </c>
      <c r="H416" s="638"/>
      <c r="I416" s="243" t="s">
        <v>102</v>
      </c>
      <c r="J416" s="242"/>
      <c r="K416" s="243" t="s">
        <v>739</v>
      </c>
      <c r="L416" s="245" t="s">
        <v>830</v>
      </c>
      <c r="M416" s="274">
        <v>42122</v>
      </c>
      <c r="N416" s="248">
        <v>44600</v>
      </c>
      <c r="O416" s="249" t="s">
        <v>722</v>
      </c>
      <c r="P416" s="266">
        <f t="shared" si="93"/>
        <v>44600</v>
      </c>
      <c r="Q416" s="250">
        <v>18632</v>
      </c>
      <c r="R416" s="250">
        <v>2013</v>
      </c>
      <c r="S416" s="251">
        <v>43869</v>
      </c>
      <c r="T416" s="252" t="s">
        <v>538</v>
      </c>
      <c r="U416" s="253" t="s">
        <v>722</v>
      </c>
      <c r="V416" s="625" t="s">
        <v>1487</v>
      </c>
      <c r="W416" s="625" t="s">
        <v>5665</v>
      </c>
      <c r="X416" s="252" t="s">
        <v>831</v>
      </c>
      <c r="Y416" s="271">
        <v>44600</v>
      </c>
      <c r="Z416" s="605" t="s">
        <v>1144</v>
      </c>
      <c r="AA416" s="656">
        <v>6.7</v>
      </c>
      <c r="AB416" s="273"/>
      <c r="AC416" s="252">
        <v>105</v>
      </c>
      <c r="AD416" s="252"/>
      <c r="AE416" s="252">
        <v>125</v>
      </c>
      <c r="AF416" s="252"/>
      <c r="AG416" s="605">
        <v>24</v>
      </c>
      <c r="AH416" s="605">
        <v>40</v>
      </c>
      <c r="AI416" s="605">
        <v>62</v>
      </c>
      <c r="AJ416" s="605">
        <v>1</v>
      </c>
      <c r="AK416" s="252"/>
      <c r="AL416" s="605"/>
      <c r="AM416" s="605"/>
      <c r="AN416" s="252"/>
      <c r="AO416" s="407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5"/>
      <c r="CP416" s="315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</row>
    <row r="417" spans="1:125" s="317" customFormat="1" ht="12.75" customHeight="1">
      <c r="A417" s="242">
        <v>416</v>
      </c>
      <c r="B417" s="242" t="s">
        <v>732</v>
      </c>
      <c r="C417" s="242" t="s">
        <v>1422</v>
      </c>
      <c r="D417" s="242" t="s">
        <v>4049</v>
      </c>
      <c r="E417" s="243" t="s">
        <v>3895</v>
      </c>
      <c r="F417" s="243" t="s">
        <v>6398</v>
      </c>
      <c r="G417" s="244" t="s">
        <v>3896</v>
      </c>
      <c r="H417" s="638" t="s">
        <v>6398</v>
      </c>
      <c r="I417" s="242" t="s">
        <v>2145</v>
      </c>
      <c r="J417" s="242" t="s">
        <v>1286</v>
      </c>
      <c r="K417" s="243" t="s">
        <v>6118</v>
      </c>
      <c r="L417" s="245" t="s">
        <v>3897</v>
      </c>
      <c r="M417" s="274">
        <v>41018</v>
      </c>
      <c r="N417" s="123">
        <v>45513</v>
      </c>
      <c r="O417" s="249" t="s">
        <v>722</v>
      </c>
      <c r="P417" s="267">
        <f t="shared" si="93"/>
        <v>45513</v>
      </c>
      <c r="Q417" s="236">
        <v>20271</v>
      </c>
      <c r="R417" s="236">
        <v>2012</v>
      </c>
      <c r="S417" s="237">
        <v>44782</v>
      </c>
      <c r="T417" s="253" t="s">
        <v>3457</v>
      </c>
      <c r="U417" s="253" t="s">
        <v>3544</v>
      </c>
      <c r="V417" s="421" t="s">
        <v>8841</v>
      </c>
      <c r="W417" s="421" t="s">
        <v>8842</v>
      </c>
      <c r="X417" s="253" t="s">
        <v>8583</v>
      </c>
      <c r="Y417" s="271">
        <f t="shared" ref="Y417:Y421" si="95">N417</f>
        <v>45513</v>
      </c>
      <c r="Z417" s="322" t="s">
        <v>1028</v>
      </c>
      <c r="AA417" s="255">
        <v>5.0999999999999996</v>
      </c>
      <c r="AB417" s="256">
        <v>28</v>
      </c>
      <c r="AC417" s="253">
        <v>90</v>
      </c>
      <c r="AD417" s="253">
        <v>90</v>
      </c>
      <c r="AE417" s="253">
        <v>110</v>
      </c>
      <c r="AF417" s="253">
        <v>110</v>
      </c>
      <c r="AG417" s="322">
        <v>24</v>
      </c>
      <c r="AH417" s="322">
        <v>38</v>
      </c>
      <c r="AI417" s="322">
        <v>57</v>
      </c>
      <c r="AJ417" s="322">
        <v>1</v>
      </c>
      <c r="AK417" s="237">
        <v>44103</v>
      </c>
      <c r="AL417" s="322">
        <v>2010</v>
      </c>
      <c r="AM417" s="322" t="s">
        <v>722</v>
      </c>
      <c r="AN417" s="253" t="s">
        <v>8843</v>
      </c>
      <c r="AO417" s="408"/>
      <c r="AP417" s="283"/>
      <c r="AQ417" s="283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</row>
    <row r="418" spans="1:125" s="317" customFormat="1" ht="12.75" customHeight="1">
      <c r="A418" s="242">
        <v>417</v>
      </c>
      <c r="B418" s="242" t="s">
        <v>732</v>
      </c>
      <c r="C418" s="121" t="s">
        <v>520</v>
      </c>
      <c r="D418" s="243"/>
      <c r="E418" s="121" t="s">
        <v>521</v>
      </c>
      <c r="F418" s="243"/>
      <c r="G418" s="244" t="s">
        <v>522</v>
      </c>
      <c r="H418" s="638"/>
      <c r="I418" s="243" t="s">
        <v>17</v>
      </c>
      <c r="J418" s="243"/>
      <c r="K418" s="243" t="s">
        <v>2386</v>
      </c>
      <c r="L418" s="245" t="s">
        <v>1049</v>
      </c>
      <c r="M418" s="247">
        <v>41741</v>
      </c>
      <c r="N418" s="123">
        <v>45321</v>
      </c>
      <c r="O418" s="249" t="s">
        <v>722</v>
      </c>
      <c r="P418" s="269">
        <f t="shared" ref="P418:P425" si="96">N418</f>
        <v>45321</v>
      </c>
      <c r="Q418" s="236">
        <v>17133</v>
      </c>
      <c r="R418" s="236">
        <v>2014</v>
      </c>
      <c r="S418" s="251">
        <v>44591</v>
      </c>
      <c r="T418" s="253" t="s">
        <v>3814</v>
      </c>
      <c r="U418" s="253" t="s">
        <v>722</v>
      </c>
      <c r="V418" s="421" t="s">
        <v>21</v>
      </c>
      <c r="W418" s="421" t="s">
        <v>7711</v>
      </c>
      <c r="X418" s="253" t="s">
        <v>6250</v>
      </c>
      <c r="Y418" s="271">
        <f t="shared" si="95"/>
        <v>45321</v>
      </c>
      <c r="Z418" s="322" t="s">
        <v>724</v>
      </c>
      <c r="AA418" s="255">
        <v>5.9</v>
      </c>
      <c r="AB418" s="256"/>
      <c r="AC418" s="253">
        <v>70</v>
      </c>
      <c r="AD418" s="253">
        <v>98</v>
      </c>
      <c r="AE418" s="253">
        <v>100</v>
      </c>
      <c r="AF418" s="253">
        <v>140</v>
      </c>
      <c r="AG418" s="322">
        <v>21</v>
      </c>
      <c r="AH418" s="322">
        <v>49</v>
      </c>
      <c r="AI418" s="322">
        <v>62</v>
      </c>
      <c r="AJ418" s="322">
        <v>1</v>
      </c>
      <c r="AK418" s="237"/>
      <c r="AL418" s="322"/>
      <c r="AM418" s="322"/>
      <c r="AN418" s="253"/>
      <c r="AO418" s="408"/>
      <c r="AP418" s="283"/>
      <c r="AQ418" s="283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</row>
    <row r="419" spans="1:125" ht="12.75" customHeight="1">
      <c r="A419" s="242">
        <v>418</v>
      </c>
      <c r="B419" s="242" t="s">
        <v>731</v>
      </c>
      <c r="C419" s="242" t="s">
        <v>1915</v>
      </c>
      <c r="D419" s="243"/>
      <c r="E419" s="243" t="s">
        <v>1916</v>
      </c>
      <c r="F419" s="243"/>
      <c r="G419" s="244" t="s">
        <v>1917</v>
      </c>
      <c r="H419" s="638"/>
      <c r="I419" s="243" t="s">
        <v>317</v>
      </c>
      <c r="J419" s="243"/>
      <c r="K419" s="243" t="s">
        <v>1002</v>
      </c>
      <c r="L419" s="245" t="s">
        <v>1003</v>
      </c>
      <c r="M419" s="247">
        <v>41992</v>
      </c>
      <c r="N419" s="248">
        <v>44606</v>
      </c>
      <c r="O419" s="249" t="s">
        <v>722</v>
      </c>
      <c r="P419" s="266">
        <f t="shared" si="96"/>
        <v>44606</v>
      </c>
      <c r="Q419" s="250">
        <v>20165</v>
      </c>
      <c r="R419" s="250">
        <v>2014</v>
      </c>
      <c r="S419" s="251">
        <f>SUM(N419-365)</f>
        <v>44241</v>
      </c>
      <c r="T419" s="252" t="s">
        <v>175</v>
      </c>
      <c r="U419" s="253" t="s">
        <v>1217</v>
      </c>
      <c r="V419" s="625" t="s">
        <v>449</v>
      </c>
      <c r="W419" s="625" t="s">
        <v>1615</v>
      </c>
      <c r="X419" s="252" t="s">
        <v>1004</v>
      </c>
      <c r="Y419" s="271">
        <f t="shared" si="95"/>
        <v>44606</v>
      </c>
      <c r="Z419" s="605" t="s">
        <v>1550</v>
      </c>
      <c r="AA419" s="656">
        <v>5.2</v>
      </c>
      <c r="AB419" s="273"/>
      <c r="AC419" s="252">
        <v>65</v>
      </c>
      <c r="AD419" s="252"/>
      <c r="AE419" s="252">
        <v>85</v>
      </c>
      <c r="AF419" s="252"/>
      <c r="AG419" s="605">
        <v>24</v>
      </c>
      <c r="AH419" s="605">
        <v>39</v>
      </c>
      <c r="AI419" s="605">
        <v>52</v>
      </c>
      <c r="AJ419" s="605">
        <v>1</v>
      </c>
      <c r="AK419" s="252"/>
      <c r="AL419" s="605"/>
      <c r="AM419" s="605"/>
      <c r="AN419" s="252"/>
      <c r="AO419" s="407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5"/>
      <c r="CP419" s="315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</row>
    <row r="420" spans="1:125" s="317" customFormat="1" ht="12.75" customHeight="1">
      <c r="A420" s="242">
        <v>419</v>
      </c>
      <c r="B420" s="242" t="s">
        <v>731</v>
      </c>
      <c r="C420" s="242" t="s">
        <v>3467</v>
      </c>
      <c r="D420" s="242"/>
      <c r="E420" s="243" t="s">
        <v>3468</v>
      </c>
      <c r="F420" s="243"/>
      <c r="G420" s="244" t="s">
        <v>3469</v>
      </c>
      <c r="H420" s="638"/>
      <c r="I420" s="253" t="s">
        <v>2322</v>
      </c>
      <c r="J420" s="242"/>
      <c r="K420" s="243" t="s">
        <v>4738</v>
      </c>
      <c r="L420" s="245" t="s">
        <v>3470</v>
      </c>
      <c r="M420" s="274">
        <v>42770</v>
      </c>
      <c r="N420" s="123">
        <v>46000</v>
      </c>
      <c r="O420" s="249" t="s">
        <v>722</v>
      </c>
      <c r="P420" s="267">
        <f t="shared" si="96"/>
        <v>46000</v>
      </c>
      <c r="Q420" s="236">
        <v>17082</v>
      </c>
      <c r="R420" s="236">
        <v>2016</v>
      </c>
      <c r="S420" s="237">
        <v>45269</v>
      </c>
      <c r="T420" s="253" t="s">
        <v>3814</v>
      </c>
      <c r="U420" s="253" t="s">
        <v>722</v>
      </c>
      <c r="V420" s="421" t="s">
        <v>10371</v>
      </c>
      <c r="W420" s="421" t="s">
        <v>9622</v>
      </c>
      <c r="X420" s="253" t="s">
        <v>3471</v>
      </c>
      <c r="Y420" s="271">
        <f t="shared" si="95"/>
        <v>46000</v>
      </c>
      <c r="Z420" s="322" t="s">
        <v>1028</v>
      </c>
      <c r="AA420" s="255">
        <v>5.9</v>
      </c>
      <c r="AB420" s="256"/>
      <c r="AC420" s="253">
        <v>90</v>
      </c>
      <c r="AD420" s="253"/>
      <c r="AE420" s="253">
        <v>112</v>
      </c>
      <c r="AF420" s="253"/>
      <c r="AG420" s="322">
        <v>23</v>
      </c>
      <c r="AH420" s="322">
        <v>39</v>
      </c>
      <c r="AI420" s="322">
        <v>57</v>
      </c>
      <c r="AJ420" s="322">
        <v>1</v>
      </c>
      <c r="AK420" s="253"/>
      <c r="AL420" s="322"/>
      <c r="AM420" s="322"/>
      <c r="AN420" s="253"/>
      <c r="AO420" s="408"/>
      <c r="AP420" s="283"/>
      <c r="AQ420" s="283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</row>
    <row r="421" spans="1:125" s="317" customFormat="1" ht="12.75" customHeight="1">
      <c r="A421" s="242">
        <v>420</v>
      </c>
      <c r="B421" s="242" t="s">
        <v>731</v>
      </c>
      <c r="C421" s="242" t="s">
        <v>7899</v>
      </c>
      <c r="D421" s="243"/>
      <c r="E421" s="243" t="s">
        <v>2013</v>
      </c>
      <c r="F421" s="243"/>
      <c r="G421" s="244" t="s">
        <v>8047</v>
      </c>
      <c r="H421" s="638"/>
      <c r="I421" s="242" t="s">
        <v>317</v>
      </c>
      <c r="J421" s="243"/>
      <c r="K421" s="243" t="s">
        <v>3969</v>
      </c>
      <c r="L421" s="245" t="s">
        <v>3970</v>
      </c>
      <c r="M421" s="247">
        <v>44679</v>
      </c>
      <c r="N421" s="123">
        <v>45409</v>
      </c>
      <c r="O421" s="249" t="s">
        <v>722</v>
      </c>
      <c r="P421" s="267">
        <f t="shared" si="96"/>
        <v>45409</v>
      </c>
      <c r="Q421" s="236">
        <v>22325</v>
      </c>
      <c r="R421" s="236">
        <v>2021</v>
      </c>
      <c r="S421" s="237">
        <v>44678</v>
      </c>
      <c r="T421" s="253" t="s">
        <v>24</v>
      </c>
      <c r="U421" s="253" t="s">
        <v>1279</v>
      </c>
      <c r="V421" s="421" t="s">
        <v>363</v>
      </c>
      <c r="W421" s="421" t="s">
        <v>1639</v>
      </c>
      <c r="X421" s="253" t="s">
        <v>3971</v>
      </c>
      <c r="Y421" s="271">
        <f t="shared" si="95"/>
        <v>45409</v>
      </c>
      <c r="Z421" s="322" t="s">
        <v>1028</v>
      </c>
      <c r="AA421" s="255">
        <v>3.9</v>
      </c>
      <c r="AB421" s="256"/>
      <c r="AC421" s="253">
        <v>75</v>
      </c>
      <c r="AD421" s="253"/>
      <c r="AE421" s="253">
        <v>95</v>
      </c>
      <c r="AF421" s="253"/>
      <c r="AG421" s="322" t="s">
        <v>724</v>
      </c>
      <c r="AH421" s="322" t="s">
        <v>724</v>
      </c>
      <c r="AI421" s="322" t="s">
        <v>724</v>
      </c>
      <c r="AJ421" s="322">
        <v>1</v>
      </c>
      <c r="AK421" s="237"/>
      <c r="AL421" s="322"/>
      <c r="AM421" s="322"/>
      <c r="AN421" s="253"/>
      <c r="AO421" s="408"/>
      <c r="AP421" s="283"/>
      <c r="AQ421" s="283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</row>
    <row r="422" spans="1:125" s="317" customFormat="1" ht="12.75" customHeight="1">
      <c r="A422" s="242">
        <v>421</v>
      </c>
      <c r="B422" s="242" t="s">
        <v>731</v>
      </c>
      <c r="C422" s="242" t="s">
        <v>7547</v>
      </c>
      <c r="D422" s="253"/>
      <c r="E422" s="243" t="s">
        <v>1993</v>
      </c>
      <c r="F422" s="243"/>
      <c r="G422" s="244" t="s">
        <v>7548</v>
      </c>
      <c r="H422" s="638"/>
      <c r="I422" s="242" t="s">
        <v>1424</v>
      </c>
      <c r="J422" s="242"/>
      <c r="K422" s="243" t="s">
        <v>7549</v>
      </c>
      <c r="L422" s="245" t="s">
        <v>7550</v>
      </c>
      <c r="M422" s="247">
        <v>44526</v>
      </c>
      <c r="N422" s="123">
        <v>45980</v>
      </c>
      <c r="O422" s="249" t="s">
        <v>722</v>
      </c>
      <c r="P422" s="269">
        <f>N422</f>
        <v>45980</v>
      </c>
      <c r="Q422" s="236">
        <v>21620</v>
      </c>
      <c r="R422" s="236">
        <v>2017</v>
      </c>
      <c r="S422" s="237">
        <v>45249</v>
      </c>
      <c r="T422" s="253" t="s">
        <v>538</v>
      </c>
      <c r="U422" s="253" t="s">
        <v>722</v>
      </c>
      <c r="V422" s="421" t="s">
        <v>10306</v>
      </c>
      <c r="W422" s="421" t="s">
        <v>10307</v>
      </c>
      <c r="X422" s="253" t="s">
        <v>7551</v>
      </c>
      <c r="Y422" s="271">
        <f>N422</f>
        <v>45980</v>
      </c>
      <c r="Z422" s="322" t="s">
        <v>1550</v>
      </c>
      <c r="AA422" s="255">
        <v>5.6</v>
      </c>
      <c r="AB422" s="256"/>
      <c r="AC422" s="253">
        <v>85</v>
      </c>
      <c r="AD422" s="253"/>
      <c r="AE422" s="253">
        <v>105</v>
      </c>
      <c r="AF422" s="253"/>
      <c r="AG422" s="322" t="s">
        <v>724</v>
      </c>
      <c r="AH422" s="322">
        <v>37</v>
      </c>
      <c r="AI422" s="322">
        <v>51</v>
      </c>
      <c r="AJ422" s="322">
        <v>1</v>
      </c>
      <c r="AK422" s="253"/>
      <c r="AL422" s="322"/>
      <c r="AM422" s="322"/>
      <c r="AN422" s="253"/>
      <c r="AO422" s="408"/>
      <c r="AP422" s="283"/>
      <c r="AQ422" s="283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</row>
    <row r="423" spans="1:125" s="317" customFormat="1" ht="12.75" customHeight="1">
      <c r="A423" s="242">
        <v>422</v>
      </c>
      <c r="B423" s="242" t="s">
        <v>731</v>
      </c>
      <c r="C423" s="242" t="s">
        <v>5667</v>
      </c>
      <c r="D423" s="242"/>
      <c r="E423" s="243" t="s">
        <v>3939</v>
      </c>
      <c r="F423" s="243"/>
      <c r="G423" s="244" t="s">
        <v>6091</v>
      </c>
      <c r="H423" s="638"/>
      <c r="I423" s="253" t="s">
        <v>452</v>
      </c>
      <c r="J423" s="253"/>
      <c r="K423" s="243" t="s">
        <v>6092</v>
      </c>
      <c r="L423" s="245" t="s">
        <v>6093</v>
      </c>
      <c r="M423" s="274">
        <v>44050</v>
      </c>
      <c r="N423" s="123">
        <v>44777</v>
      </c>
      <c r="O423" s="249" t="s">
        <v>722</v>
      </c>
      <c r="P423" s="267">
        <f t="shared" si="96"/>
        <v>44777</v>
      </c>
      <c r="Q423" s="236">
        <v>20581</v>
      </c>
      <c r="R423" s="236">
        <v>2016</v>
      </c>
      <c r="S423" s="237">
        <v>44047</v>
      </c>
      <c r="T423" s="253" t="s">
        <v>175</v>
      </c>
      <c r="U423" s="253" t="s">
        <v>1279</v>
      </c>
      <c r="V423" s="421" t="s">
        <v>363</v>
      </c>
      <c r="W423" s="421" t="s">
        <v>358</v>
      </c>
      <c r="X423" s="253" t="s">
        <v>6094</v>
      </c>
      <c r="Y423" s="271">
        <v>44777</v>
      </c>
      <c r="Z423" s="322" t="s">
        <v>1550</v>
      </c>
      <c r="AA423" s="255">
        <v>3.95</v>
      </c>
      <c r="AB423" s="256"/>
      <c r="AC423" s="253">
        <v>55</v>
      </c>
      <c r="AD423" s="253"/>
      <c r="AE423" s="253">
        <v>80</v>
      </c>
      <c r="AF423" s="253"/>
      <c r="AG423" s="322">
        <v>23</v>
      </c>
      <c r="AH423" s="322">
        <v>38</v>
      </c>
      <c r="AI423" s="322">
        <v>53</v>
      </c>
      <c r="AJ423" s="322">
        <v>1</v>
      </c>
      <c r="AK423" s="253"/>
      <c r="AL423" s="322"/>
      <c r="AM423" s="322"/>
      <c r="AN423" s="253"/>
      <c r="AO423" s="408"/>
      <c r="AP423" s="283"/>
      <c r="AQ423" s="283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</row>
    <row r="424" spans="1:125" s="378" customFormat="1" ht="12.75" customHeight="1">
      <c r="A424" s="362">
        <v>423</v>
      </c>
      <c r="B424" s="362" t="s">
        <v>732</v>
      </c>
      <c r="C424" s="363" t="s">
        <v>5332</v>
      </c>
      <c r="D424" s="364"/>
      <c r="E424" s="364" t="s">
        <v>9797</v>
      </c>
      <c r="F424" s="364"/>
      <c r="G424" s="404" t="s">
        <v>9893</v>
      </c>
      <c r="H424" s="641"/>
      <c r="I424" s="363" t="s">
        <v>2322</v>
      </c>
      <c r="J424" s="363"/>
      <c r="K424" s="363" t="s">
        <v>9897</v>
      </c>
      <c r="L424" s="366" t="s">
        <v>7179</v>
      </c>
      <c r="M424" s="368">
        <v>45147</v>
      </c>
      <c r="N424" s="384">
        <v>45850</v>
      </c>
      <c r="O424" s="385" t="s">
        <v>722</v>
      </c>
      <c r="P424" s="386">
        <f t="shared" si="96"/>
        <v>45850</v>
      </c>
      <c r="Q424" s="387">
        <v>23447</v>
      </c>
      <c r="R424" s="387">
        <v>2022</v>
      </c>
      <c r="S424" s="373">
        <v>45119</v>
      </c>
      <c r="T424" s="363" t="s">
        <v>3715</v>
      </c>
      <c r="U424" s="363" t="s">
        <v>1279</v>
      </c>
      <c r="V424" s="626" t="s">
        <v>363</v>
      </c>
      <c r="W424" s="626" t="s">
        <v>363</v>
      </c>
      <c r="X424" s="363" t="s">
        <v>7180</v>
      </c>
      <c r="Y424" s="375">
        <v>45850</v>
      </c>
      <c r="Z424" s="370" t="s">
        <v>31</v>
      </c>
      <c r="AA424" s="657">
        <v>5.45</v>
      </c>
      <c r="AB424" s="376"/>
      <c r="AC424" s="363">
        <v>105</v>
      </c>
      <c r="AD424" s="363">
        <v>105</v>
      </c>
      <c r="AE424" s="363">
        <v>145</v>
      </c>
      <c r="AF424" s="363">
        <v>145</v>
      </c>
      <c r="AG424" s="370" t="s">
        <v>6408</v>
      </c>
      <c r="AH424" s="370" t="s">
        <v>6490</v>
      </c>
      <c r="AI424" s="370" t="s">
        <v>7327</v>
      </c>
      <c r="AJ424" s="370">
        <v>1</v>
      </c>
      <c r="AK424" s="363"/>
      <c r="AL424" s="370"/>
      <c r="AM424" s="370"/>
      <c r="AN424" s="363"/>
      <c r="AO424" s="414"/>
      <c r="AP424" s="374"/>
      <c r="AQ424" s="374"/>
      <c r="AR424" s="374"/>
      <c r="AS424" s="374"/>
      <c r="AT424" s="374"/>
      <c r="AU424" s="374"/>
      <c r="AV424" s="374"/>
      <c r="AW424" s="374"/>
      <c r="AX424" s="374"/>
      <c r="AY424" s="374"/>
      <c r="AZ424" s="374"/>
      <c r="BA424" s="374"/>
      <c r="BB424" s="374"/>
      <c r="BC424" s="374"/>
      <c r="BD424" s="374"/>
      <c r="BE424" s="374"/>
      <c r="BF424" s="374"/>
      <c r="BG424" s="374"/>
      <c r="BH424" s="374"/>
      <c r="BI424" s="374"/>
      <c r="BJ424" s="374"/>
      <c r="BK424" s="374"/>
      <c r="BL424" s="374"/>
      <c r="BM424" s="374"/>
      <c r="BN424" s="374"/>
      <c r="BO424" s="374"/>
      <c r="BP424" s="374"/>
      <c r="BQ424" s="374"/>
      <c r="BR424" s="374"/>
      <c r="BS424" s="374"/>
      <c r="BT424" s="374"/>
      <c r="BU424" s="374"/>
      <c r="BV424" s="374"/>
      <c r="BW424" s="374"/>
      <c r="BX424" s="374"/>
      <c r="BY424" s="374"/>
      <c r="BZ424" s="374"/>
      <c r="CA424" s="374"/>
      <c r="CB424" s="374"/>
      <c r="CC424" s="374"/>
      <c r="CD424" s="374"/>
      <c r="CE424" s="374"/>
      <c r="CF424" s="374"/>
      <c r="CG424" s="374"/>
      <c r="CH424" s="374"/>
      <c r="CI424" s="374"/>
      <c r="CJ424" s="374"/>
      <c r="CK424" s="374"/>
      <c r="CL424" s="374"/>
      <c r="CM424" s="374"/>
      <c r="CN424" s="374"/>
    </row>
    <row r="425" spans="1:125" s="317" customFormat="1" ht="12.75" customHeight="1">
      <c r="A425" s="242">
        <v>424</v>
      </c>
      <c r="B425" s="432" t="s">
        <v>731</v>
      </c>
      <c r="C425" s="253" t="s">
        <v>2882</v>
      </c>
      <c r="D425" s="243"/>
      <c r="E425" s="121" t="s">
        <v>2886</v>
      </c>
      <c r="F425" s="243"/>
      <c r="G425" s="244" t="s">
        <v>2883</v>
      </c>
      <c r="H425" s="638"/>
      <c r="I425" s="243" t="s">
        <v>2477</v>
      </c>
      <c r="J425" s="243"/>
      <c r="K425" s="138" t="s">
        <v>310</v>
      </c>
      <c r="L425" s="438" t="s">
        <v>312</v>
      </c>
      <c r="M425" s="274">
        <v>42552</v>
      </c>
      <c r="N425" s="288">
        <v>45124</v>
      </c>
      <c r="O425" s="322" t="s">
        <v>722</v>
      </c>
      <c r="P425" s="328">
        <f t="shared" si="96"/>
        <v>45124</v>
      </c>
      <c r="Q425" s="329">
        <v>16646</v>
      </c>
      <c r="R425" s="329">
        <v>2014</v>
      </c>
      <c r="S425" s="251">
        <v>44394</v>
      </c>
      <c r="T425" s="253" t="s">
        <v>24</v>
      </c>
      <c r="U425" s="283" t="s">
        <v>722</v>
      </c>
      <c r="V425" s="625" t="s">
        <v>6780</v>
      </c>
      <c r="W425" s="625" t="s">
        <v>2903</v>
      </c>
      <c r="X425" s="138" t="s">
        <v>311</v>
      </c>
      <c r="Y425" s="284">
        <f t="shared" ref="Y425:Y440" si="97">N425</f>
        <v>45124</v>
      </c>
      <c r="Z425" s="605" t="s">
        <v>1550</v>
      </c>
      <c r="AA425" s="656">
        <v>6.3</v>
      </c>
      <c r="AB425" s="273"/>
      <c r="AC425" s="252">
        <v>90</v>
      </c>
      <c r="AD425" s="252"/>
      <c r="AE425" s="252">
        <v>110</v>
      </c>
      <c r="AF425" s="252"/>
      <c r="AG425" s="605">
        <v>24</v>
      </c>
      <c r="AH425" s="605">
        <v>40</v>
      </c>
      <c r="AI425" s="613">
        <v>57</v>
      </c>
      <c r="AJ425" s="613">
        <v>1</v>
      </c>
      <c r="AK425" s="332"/>
      <c r="AL425" s="613"/>
      <c r="AM425" s="613"/>
      <c r="AN425" s="253"/>
      <c r="AO425" s="408"/>
      <c r="AP425" s="283"/>
      <c r="AQ425" s="283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</row>
    <row r="426" spans="1:125" s="317" customFormat="1" ht="12.75" customHeight="1">
      <c r="A426" s="242">
        <v>425</v>
      </c>
      <c r="B426" s="242" t="s">
        <v>732</v>
      </c>
      <c r="C426" s="242" t="s">
        <v>6079</v>
      </c>
      <c r="D426" s="242"/>
      <c r="E426" s="243" t="s">
        <v>1844</v>
      </c>
      <c r="F426" s="243" t="s">
        <v>4437</v>
      </c>
      <c r="G426" s="244" t="s">
        <v>6082</v>
      </c>
      <c r="H426" s="638"/>
      <c r="I426" s="253" t="s">
        <v>1272</v>
      </c>
      <c r="J426" s="242"/>
      <c r="K426" s="243" t="s">
        <v>5934</v>
      </c>
      <c r="L426" s="245" t="s">
        <v>4439</v>
      </c>
      <c r="M426" s="274">
        <v>44047</v>
      </c>
      <c r="N426" s="123">
        <v>44775</v>
      </c>
      <c r="O426" s="249" t="s">
        <v>722</v>
      </c>
      <c r="P426" s="267">
        <f>N426</f>
        <v>44775</v>
      </c>
      <c r="Q426" s="236">
        <v>20571</v>
      </c>
      <c r="R426" s="236">
        <v>2020</v>
      </c>
      <c r="S426" s="237">
        <v>44045</v>
      </c>
      <c r="T426" s="253" t="s">
        <v>3814</v>
      </c>
      <c r="U426" s="253" t="s">
        <v>1279</v>
      </c>
      <c r="V426" s="421" t="s">
        <v>363</v>
      </c>
      <c r="W426" s="421" t="s">
        <v>363</v>
      </c>
      <c r="X426" s="253" t="s">
        <v>4440</v>
      </c>
      <c r="Y426" s="271">
        <v>44775</v>
      </c>
      <c r="Z426" s="322" t="s">
        <v>31</v>
      </c>
      <c r="AA426" s="255">
        <v>6.1</v>
      </c>
      <c r="AB426" s="256"/>
      <c r="AC426" s="253">
        <v>110</v>
      </c>
      <c r="AD426" s="253">
        <v>125</v>
      </c>
      <c r="AE426" s="253">
        <v>140</v>
      </c>
      <c r="AF426" s="253">
        <v>185</v>
      </c>
      <c r="AG426" s="322">
        <v>21</v>
      </c>
      <c r="AH426" s="322">
        <v>50</v>
      </c>
      <c r="AI426" s="322">
        <v>62</v>
      </c>
      <c r="AJ426" s="322">
        <v>1</v>
      </c>
      <c r="AK426" s="253"/>
      <c r="AL426" s="322"/>
      <c r="AM426" s="322"/>
      <c r="AN426" s="253"/>
      <c r="AO426" s="408"/>
      <c r="AP426" s="283"/>
      <c r="AQ426" s="283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</row>
    <row r="427" spans="1:125" s="317" customFormat="1" ht="12.75" customHeight="1">
      <c r="A427" s="242">
        <v>426</v>
      </c>
      <c r="B427" s="242" t="s">
        <v>731</v>
      </c>
      <c r="C427" s="242" t="s">
        <v>1805</v>
      </c>
      <c r="D427" s="243"/>
      <c r="E427" s="243" t="s">
        <v>1806</v>
      </c>
      <c r="F427" s="243"/>
      <c r="G427" s="244" t="s">
        <v>1807</v>
      </c>
      <c r="H427" s="638"/>
      <c r="I427" s="243" t="s">
        <v>452</v>
      </c>
      <c r="J427" s="243"/>
      <c r="K427" s="243" t="s">
        <v>2478</v>
      </c>
      <c r="L427" s="245" t="s">
        <v>1909</v>
      </c>
      <c r="M427" s="247">
        <v>41922</v>
      </c>
      <c r="N427" s="123">
        <v>45315</v>
      </c>
      <c r="O427" s="249" t="s">
        <v>722</v>
      </c>
      <c r="P427" s="267">
        <f t="shared" ref="P427:P440" si="98">N427</f>
        <v>45315</v>
      </c>
      <c r="Q427" s="236">
        <v>18175</v>
      </c>
      <c r="R427" s="236">
        <v>2014</v>
      </c>
      <c r="S427" s="251">
        <v>44585</v>
      </c>
      <c r="T427" s="253" t="s">
        <v>29</v>
      </c>
      <c r="U427" s="253" t="s">
        <v>722</v>
      </c>
      <c r="V427" s="421" t="s">
        <v>700</v>
      </c>
      <c r="W427" s="421" t="s">
        <v>6668</v>
      </c>
      <c r="X427" s="253" t="s">
        <v>4105</v>
      </c>
      <c r="Y427" s="271">
        <f t="shared" si="97"/>
        <v>45315</v>
      </c>
      <c r="Z427" s="322" t="s">
        <v>1550</v>
      </c>
      <c r="AA427" s="255">
        <v>6.1</v>
      </c>
      <c r="AB427" s="256"/>
      <c r="AC427" s="253">
        <v>90</v>
      </c>
      <c r="AD427" s="253"/>
      <c r="AE427" s="253">
        <v>110</v>
      </c>
      <c r="AF427" s="253"/>
      <c r="AG427" s="322">
        <v>23</v>
      </c>
      <c r="AH427" s="322">
        <v>39</v>
      </c>
      <c r="AI427" s="322">
        <v>49</v>
      </c>
      <c r="AJ427" s="322">
        <v>1</v>
      </c>
      <c r="AK427" s="253"/>
      <c r="AL427" s="322"/>
      <c r="AM427" s="322"/>
      <c r="AN427" s="253"/>
      <c r="AO427" s="408"/>
      <c r="AP427" s="283"/>
      <c r="AQ427" s="283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</row>
    <row r="428" spans="1:125" s="378" customFormat="1" ht="12.75" customHeight="1">
      <c r="A428" s="362">
        <v>427</v>
      </c>
      <c r="B428" s="362" t="s">
        <v>731</v>
      </c>
      <c r="C428" s="362" t="s">
        <v>5242</v>
      </c>
      <c r="D428" s="362"/>
      <c r="E428" s="364" t="s">
        <v>4516</v>
      </c>
      <c r="F428" s="364"/>
      <c r="G428" s="404" t="s">
        <v>8552</v>
      </c>
      <c r="H428" s="641"/>
      <c r="I428" s="364" t="s">
        <v>1911</v>
      </c>
      <c r="J428" s="362"/>
      <c r="K428" s="364" t="s">
        <v>8553</v>
      </c>
      <c r="L428" s="382" t="s">
        <v>8554</v>
      </c>
      <c r="M428" s="368">
        <v>44797</v>
      </c>
      <c r="N428" s="384">
        <v>45514</v>
      </c>
      <c r="O428" s="385" t="s">
        <v>722</v>
      </c>
      <c r="P428" s="386">
        <f t="shared" si="98"/>
        <v>45514</v>
      </c>
      <c r="Q428" s="387">
        <v>22572</v>
      </c>
      <c r="R428" s="387">
        <v>2022</v>
      </c>
      <c r="S428" s="373">
        <v>44783</v>
      </c>
      <c r="T428" s="363" t="s">
        <v>1278</v>
      </c>
      <c r="U428" s="363" t="s">
        <v>1279</v>
      </c>
      <c r="V428" s="626" t="s">
        <v>868</v>
      </c>
      <c r="W428" s="626" t="s">
        <v>868</v>
      </c>
      <c r="X428" s="363" t="s">
        <v>8555</v>
      </c>
      <c r="Y428" s="375">
        <f>N428</f>
        <v>45514</v>
      </c>
      <c r="Z428" s="370" t="s">
        <v>364</v>
      </c>
      <c r="AA428" s="657">
        <v>4.2</v>
      </c>
      <c r="AB428" s="376"/>
      <c r="AC428" s="363">
        <v>75</v>
      </c>
      <c r="AD428" s="363"/>
      <c r="AE428" s="363">
        <v>100</v>
      </c>
      <c r="AF428" s="363"/>
      <c r="AG428" s="370" t="s">
        <v>724</v>
      </c>
      <c r="AH428" s="370" t="s">
        <v>724</v>
      </c>
      <c r="AI428" s="370" t="s">
        <v>724</v>
      </c>
      <c r="AJ428" s="370">
        <v>1</v>
      </c>
      <c r="AK428" s="363"/>
      <c r="AL428" s="370"/>
      <c r="AM428" s="370"/>
      <c r="AN428" s="363"/>
      <c r="AO428" s="414"/>
      <c r="AP428" s="374"/>
      <c r="AQ428" s="374"/>
      <c r="AR428" s="374"/>
      <c r="AS428" s="374"/>
      <c r="AT428" s="374"/>
      <c r="AU428" s="374"/>
      <c r="AV428" s="374"/>
      <c r="AW428" s="374"/>
      <c r="AX428" s="374"/>
      <c r="AY428" s="374"/>
      <c r="AZ428" s="374"/>
      <c r="BA428" s="374"/>
      <c r="BB428" s="374"/>
      <c r="BC428" s="374"/>
      <c r="BD428" s="374"/>
      <c r="BE428" s="374"/>
      <c r="BF428" s="374"/>
      <c r="BG428" s="374"/>
      <c r="BH428" s="374"/>
      <c r="BI428" s="374"/>
      <c r="BJ428" s="374"/>
      <c r="BK428" s="374"/>
      <c r="BL428" s="374"/>
      <c r="BM428" s="374"/>
      <c r="BN428" s="374"/>
      <c r="BO428" s="374"/>
      <c r="BP428" s="374"/>
      <c r="BQ428" s="374"/>
      <c r="BR428" s="374"/>
      <c r="BS428" s="374"/>
      <c r="BT428" s="374"/>
      <c r="BU428" s="374"/>
      <c r="BV428" s="374"/>
      <c r="BW428" s="374"/>
      <c r="BX428" s="374"/>
      <c r="BY428" s="374"/>
      <c r="BZ428" s="374"/>
      <c r="CA428" s="374"/>
      <c r="CB428" s="374"/>
      <c r="CC428" s="374"/>
      <c r="CD428" s="374"/>
      <c r="CE428" s="374"/>
      <c r="CF428" s="374"/>
      <c r="CG428" s="374"/>
      <c r="CH428" s="374"/>
      <c r="CI428" s="374"/>
      <c r="CJ428" s="374"/>
      <c r="CK428" s="374"/>
      <c r="CL428" s="374"/>
      <c r="CM428" s="374"/>
      <c r="CN428" s="374"/>
    </row>
    <row r="429" spans="1:125" s="317" customFormat="1" ht="12.75" customHeight="1">
      <c r="A429" s="242">
        <v>428</v>
      </c>
      <c r="B429" s="242" t="s">
        <v>731</v>
      </c>
      <c r="C429" s="242" t="s">
        <v>7152</v>
      </c>
      <c r="D429" s="242"/>
      <c r="E429" s="243" t="s">
        <v>455</v>
      </c>
      <c r="F429" s="243"/>
      <c r="G429" s="244" t="s">
        <v>8048</v>
      </c>
      <c r="H429" s="638"/>
      <c r="I429" s="242" t="s">
        <v>1106</v>
      </c>
      <c r="J429" s="242"/>
      <c r="K429" s="243" t="s">
        <v>4655</v>
      </c>
      <c r="L429" s="245" t="s">
        <v>1878</v>
      </c>
      <c r="M429" s="274">
        <v>44680</v>
      </c>
      <c r="N429" s="123">
        <v>45410</v>
      </c>
      <c r="O429" s="249" t="s">
        <v>722</v>
      </c>
      <c r="P429" s="267">
        <f t="shared" si="98"/>
        <v>45410</v>
      </c>
      <c r="Q429" s="236">
        <v>22327</v>
      </c>
      <c r="R429" s="236">
        <v>2022</v>
      </c>
      <c r="S429" s="237">
        <v>44679</v>
      </c>
      <c r="T429" s="253" t="s">
        <v>4069</v>
      </c>
      <c r="U429" s="253" t="s">
        <v>1279</v>
      </c>
      <c r="V429" s="421" t="s">
        <v>363</v>
      </c>
      <c r="W429" s="421" t="s">
        <v>363</v>
      </c>
      <c r="X429" s="253" t="s">
        <v>2502</v>
      </c>
      <c r="Y429" s="271">
        <f t="shared" si="97"/>
        <v>45410</v>
      </c>
      <c r="Z429" s="322" t="s">
        <v>364</v>
      </c>
      <c r="AA429" s="255">
        <v>4.75</v>
      </c>
      <c r="AB429" s="256"/>
      <c r="AC429" s="253">
        <v>70</v>
      </c>
      <c r="AD429" s="253">
        <v>70</v>
      </c>
      <c r="AE429" s="253">
        <v>110</v>
      </c>
      <c r="AF429" s="253">
        <v>110</v>
      </c>
      <c r="AG429" s="322" t="s">
        <v>724</v>
      </c>
      <c r="AH429" s="322" t="s">
        <v>724</v>
      </c>
      <c r="AI429" s="322" t="s">
        <v>724</v>
      </c>
      <c r="AJ429" s="322">
        <v>1</v>
      </c>
      <c r="AK429" s="253"/>
      <c r="AL429" s="322"/>
      <c r="AM429" s="322"/>
      <c r="AN429" s="253"/>
      <c r="AO429" s="408"/>
      <c r="AP429" s="283"/>
      <c r="AQ429" s="283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</row>
    <row r="430" spans="1:125" s="317" customFormat="1" ht="12.75" customHeight="1">
      <c r="A430" s="242">
        <v>429</v>
      </c>
      <c r="B430" s="242" t="s">
        <v>731</v>
      </c>
      <c r="C430" s="253" t="s">
        <v>6997</v>
      </c>
      <c r="D430" s="242"/>
      <c r="E430" s="243" t="s">
        <v>3968</v>
      </c>
      <c r="F430" s="243"/>
      <c r="G430" s="244" t="s">
        <v>8270</v>
      </c>
      <c r="H430" s="638"/>
      <c r="I430" s="253" t="s">
        <v>317</v>
      </c>
      <c r="J430" s="242"/>
      <c r="K430" s="243" t="s">
        <v>8271</v>
      </c>
      <c r="L430" s="245" t="s">
        <v>8272</v>
      </c>
      <c r="M430" s="274">
        <v>44732</v>
      </c>
      <c r="N430" s="123">
        <v>45458</v>
      </c>
      <c r="O430" s="249" t="s">
        <v>722</v>
      </c>
      <c r="P430" s="267">
        <f t="shared" si="98"/>
        <v>45458</v>
      </c>
      <c r="Q430" s="236">
        <v>22451</v>
      </c>
      <c r="R430" s="236">
        <v>2021</v>
      </c>
      <c r="S430" s="237">
        <v>44727</v>
      </c>
      <c r="T430" s="253" t="s">
        <v>1498</v>
      </c>
      <c r="U430" s="253" t="s">
        <v>1279</v>
      </c>
      <c r="V430" s="421" t="s">
        <v>363</v>
      </c>
      <c r="W430" s="421" t="s">
        <v>363</v>
      </c>
      <c r="X430" s="253" t="s">
        <v>8273</v>
      </c>
      <c r="Y430" s="271">
        <f t="shared" si="97"/>
        <v>45458</v>
      </c>
      <c r="Z430" s="322" t="s">
        <v>1550</v>
      </c>
      <c r="AA430" s="255">
        <v>5.4</v>
      </c>
      <c r="AB430" s="256"/>
      <c r="AC430" s="253">
        <v>95</v>
      </c>
      <c r="AD430" s="253"/>
      <c r="AE430" s="253">
        <v>115</v>
      </c>
      <c r="AF430" s="253"/>
      <c r="AG430" s="322" t="s">
        <v>724</v>
      </c>
      <c r="AH430" s="322" t="s">
        <v>724</v>
      </c>
      <c r="AI430" s="322" t="s">
        <v>724</v>
      </c>
      <c r="AJ430" s="322">
        <v>1</v>
      </c>
      <c r="AK430" s="237"/>
      <c r="AL430" s="322"/>
      <c r="AM430" s="322"/>
      <c r="AN430" s="253"/>
      <c r="AO430" s="408"/>
      <c r="AP430" s="283"/>
      <c r="AQ430" s="283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</row>
    <row r="431" spans="1:125" s="317" customFormat="1" ht="12.75" customHeight="1">
      <c r="A431" s="242">
        <v>430</v>
      </c>
      <c r="B431" s="242" t="s">
        <v>731</v>
      </c>
      <c r="C431" s="243" t="s">
        <v>3644</v>
      </c>
      <c r="D431" s="243"/>
      <c r="E431" s="121" t="s">
        <v>3472</v>
      </c>
      <c r="F431" s="243"/>
      <c r="G431" s="244" t="s">
        <v>3473</v>
      </c>
      <c r="H431" s="638"/>
      <c r="I431" s="253" t="s">
        <v>2322</v>
      </c>
      <c r="J431" s="243"/>
      <c r="K431" s="253" t="s">
        <v>2161</v>
      </c>
      <c r="L431" s="438" t="s">
        <v>168</v>
      </c>
      <c r="M431" s="274">
        <v>42770</v>
      </c>
      <c r="N431" s="288">
        <v>45320</v>
      </c>
      <c r="O431" s="249" t="s">
        <v>722</v>
      </c>
      <c r="P431" s="266">
        <f t="shared" si="98"/>
        <v>45320</v>
      </c>
      <c r="Q431" s="250">
        <v>17084</v>
      </c>
      <c r="R431" s="250">
        <v>2016</v>
      </c>
      <c r="S431" s="251">
        <v>44590</v>
      </c>
      <c r="T431" s="252" t="s">
        <v>3814</v>
      </c>
      <c r="U431" s="253" t="s">
        <v>722</v>
      </c>
      <c r="V431" s="625" t="s">
        <v>7659</v>
      </c>
      <c r="W431" s="625" t="s">
        <v>576</v>
      </c>
      <c r="X431" s="252" t="s">
        <v>7660</v>
      </c>
      <c r="Y431" s="284">
        <f t="shared" si="97"/>
        <v>45320</v>
      </c>
      <c r="Z431" s="605" t="s">
        <v>1550</v>
      </c>
      <c r="AA431" s="656">
        <v>5.5</v>
      </c>
      <c r="AB431" s="273"/>
      <c r="AC431" s="252">
        <v>90</v>
      </c>
      <c r="AD431" s="252"/>
      <c r="AE431" s="252">
        <v>112</v>
      </c>
      <c r="AF431" s="252"/>
      <c r="AG431" s="605">
        <v>23</v>
      </c>
      <c r="AH431" s="605">
        <v>38</v>
      </c>
      <c r="AI431" s="605">
        <v>52</v>
      </c>
      <c r="AJ431" s="605">
        <v>1</v>
      </c>
      <c r="AK431" s="252"/>
      <c r="AL431" s="605"/>
      <c r="AM431" s="322"/>
      <c r="AN431" s="253"/>
      <c r="AO431" s="408"/>
      <c r="AP431" s="283"/>
      <c r="AQ431" s="283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</row>
    <row r="432" spans="1:125" s="317" customFormat="1" ht="12.75" customHeight="1">
      <c r="A432" s="242">
        <v>431</v>
      </c>
      <c r="B432" s="253" t="s">
        <v>731</v>
      </c>
      <c r="C432" s="253" t="s">
        <v>5242</v>
      </c>
      <c r="D432" s="253"/>
      <c r="E432" s="253" t="s">
        <v>1984</v>
      </c>
      <c r="F432" s="253"/>
      <c r="G432" s="264" t="s">
        <v>7574</v>
      </c>
      <c r="H432" s="639"/>
      <c r="I432" s="253" t="s">
        <v>1911</v>
      </c>
      <c r="J432" s="253"/>
      <c r="K432" s="253" t="s">
        <v>10055</v>
      </c>
      <c r="L432" s="438" t="s">
        <v>10056</v>
      </c>
      <c r="M432" s="274">
        <v>44552</v>
      </c>
      <c r="N432" s="275">
        <v>45900</v>
      </c>
      <c r="O432" s="249" t="s">
        <v>722</v>
      </c>
      <c r="P432" s="267">
        <f>N432</f>
        <v>45900</v>
      </c>
      <c r="Q432" s="236">
        <v>23116</v>
      </c>
      <c r="R432" s="236">
        <v>2021</v>
      </c>
      <c r="S432" s="237">
        <v>45169</v>
      </c>
      <c r="T432" s="253" t="s">
        <v>1278</v>
      </c>
      <c r="U432" s="253" t="s">
        <v>1217</v>
      </c>
      <c r="V432" s="421" t="s">
        <v>5698</v>
      </c>
      <c r="W432" s="421" t="s">
        <v>8093</v>
      </c>
      <c r="X432" s="253" t="s">
        <v>10057</v>
      </c>
      <c r="Y432" s="271">
        <f>N432</f>
        <v>45900</v>
      </c>
      <c r="Z432" s="322" t="s">
        <v>364</v>
      </c>
      <c r="AA432" s="255">
        <v>4.2</v>
      </c>
      <c r="AB432" s="256"/>
      <c r="AC432" s="253">
        <v>75</v>
      </c>
      <c r="AD432" s="253"/>
      <c r="AE432" s="253">
        <v>100</v>
      </c>
      <c r="AF432" s="253"/>
      <c r="AG432" s="322" t="s">
        <v>724</v>
      </c>
      <c r="AH432" s="322" t="s">
        <v>724</v>
      </c>
      <c r="AI432" s="322" t="s">
        <v>724</v>
      </c>
      <c r="AJ432" s="322">
        <v>1</v>
      </c>
      <c r="AK432" s="253"/>
      <c r="AL432" s="322"/>
      <c r="AM432" s="322"/>
      <c r="AN432" s="253"/>
      <c r="AO432" s="408"/>
      <c r="AP432" s="283"/>
      <c r="AQ432" s="283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</row>
    <row r="433" spans="1:125" ht="12.75" customHeight="1">
      <c r="A433" s="242">
        <v>432</v>
      </c>
      <c r="B433" s="242" t="s">
        <v>732</v>
      </c>
      <c r="C433" s="242" t="s">
        <v>25</v>
      </c>
      <c r="D433" s="242" t="s">
        <v>1138</v>
      </c>
      <c r="E433" s="243" t="s">
        <v>26</v>
      </c>
      <c r="F433" s="243" t="s">
        <v>2479</v>
      </c>
      <c r="G433" s="244" t="s">
        <v>27</v>
      </c>
      <c r="H433" s="638" t="s">
        <v>2480</v>
      </c>
      <c r="I433" s="242" t="s">
        <v>1368</v>
      </c>
      <c r="J433" s="242" t="s">
        <v>1138</v>
      </c>
      <c r="K433" s="243" t="s">
        <v>7691</v>
      </c>
      <c r="L433" s="245" t="s">
        <v>7692</v>
      </c>
      <c r="M433" s="274">
        <v>40992</v>
      </c>
      <c r="N433" s="248">
        <v>45333</v>
      </c>
      <c r="O433" s="249" t="s">
        <v>722</v>
      </c>
      <c r="P433" s="266">
        <f t="shared" si="98"/>
        <v>45333</v>
      </c>
      <c r="Q433" s="250">
        <v>22082</v>
      </c>
      <c r="R433" s="250">
        <v>2007</v>
      </c>
      <c r="S433" s="251">
        <v>44603</v>
      </c>
      <c r="T433" s="252" t="s">
        <v>3814</v>
      </c>
      <c r="U433" s="253" t="s">
        <v>4623</v>
      </c>
      <c r="V433" s="625" t="s">
        <v>1558</v>
      </c>
      <c r="W433" s="625" t="s">
        <v>2481</v>
      </c>
      <c r="X433" s="252" t="s">
        <v>7693</v>
      </c>
      <c r="Y433" s="271">
        <f t="shared" si="97"/>
        <v>45333</v>
      </c>
      <c r="Z433" s="605" t="s">
        <v>99</v>
      </c>
      <c r="AA433" s="656">
        <v>5.9</v>
      </c>
      <c r="AB433" s="256">
        <v>50</v>
      </c>
      <c r="AC433" s="253">
        <v>85</v>
      </c>
      <c r="AD433" s="253">
        <v>135</v>
      </c>
      <c r="AE433" s="253">
        <v>110</v>
      </c>
      <c r="AF433" s="253">
        <v>143</v>
      </c>
      <c r="AG433" s="322">
        <v>23</v>
      </c>
      <c r="AH433" s="322">
        <v>37</v>
      </c>
      <c r="AI433" s="322">
        <v>48</v>
      </c>
      <c r="AJ433" s="322">
        <v>1</v>
      </c>
      <c r="AK433" s="237">
        <v>40992</v>
      </c>
      <c r="AL433" s="322">
        <v>2009</v>
      </c>
      <c r="AM433" s="322" t="s">
        <v>721</v>
      </c>
      <c r="AN433" s="252"/>
      <c r="AO433" s="407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5"/>
      <c r="CP433" s="315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</row>
    <row r="434" spans="1:125" ht="12.75" customHeight="1">
      <c r="A434" s="242">
        <v>433</v>
      </c>
      <c r="B434" s="242" t="s">
        <v>731</v>
      </c>
      <c r="C434" s="242" t="s">
        <v>6467</v>
      </c>
      <c r="D434" s="242"/>
      <c r="E434" s="243" t="s">
        <v>3890</v>
      </c>
      <c r="F434" s="243"/>
      <c r="G434" s="244" t="s">
        <v>3891</v>
      </c>
      <c r="H434" s="638"/>
      <c r="I434" s="242" t="s">
        <v>452</v>
      </c>
      <c r="J434" s="242"/>
      <c r="K434" s="253" t="s">
        <v>2333</v>
      </c>
      <c r="L434" s="438" t="s">
        <v>2334</v>
      </c>
      <c r="M434" s="274">
        <v>42996</v>
      </c>
      <c r="N434" s="288">
        <v>44618</v>
      </c>
      <c r="O434" s="249" t="s">
        <v>722</v>
      </c>
      <c r="P434" s="266">
        <f t="shared" si="98"/>
        <v>44618</v>
      </c>
      <c r="Q434" s="250">
        <v>17811</v>
      </c>
      <c r="R434" s="250">
        <v>2017</v>
      </c>
      <c r="S434" s="251">
        <v>43887</v>
      </c>
      <c r="T434" s="252" t="s">
        <v>1450</v>
      </c>
      <c r="U434" s="253" t="s">
        <v>722</v>
      </c>
      <c r="V434" s="625" t="s">
        <v>545</v>
      </c>
      <c r="W434" s="625" t="s">
        <v>545</v>
      </c>
      <c r="X434" s="252" t="s">
        <v>2335</v>
      </c>
      <c r="Y434" s="284">
        <f t="shared" si="97"/>
        <v>44618</v>
      </c>
      <c r="Z434" s="322" t="s">
        <v>1550</v>
      </c>
      <c r="AA434" s="656">
        <v>5.3</v>
      </c>
      <c r="AB434" s="273"/>
      <c r="AC434" s="252">
        <v>90</v>
      </c>
      <c r="AD434" s="252"/>
      <c r="AE434" s="252">
        <v>110</v>
      </c>
      <c r="AF434" s="252"/>
      <c r="AG434" s="605">
        <v>24</v>
      </c>
      <c r="AH434" s="605">
        <v>39</v>
      </c>
      <c r="AI434" s="605">
        <v>55</v>
      </c>
      <c r="AJ434" s="605">
        <v>1</v>
      </c>
      <c r="AK434" s="252"/>
      <c r="AL434" s="605"/>
      <c r="AM434" s="605"/>
      <c r="AN434" s="252"/>
      <c r="AO434" s="407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5"/>
      <c r="CP434" s="315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</row>
    <row r="435" spans="1:125" ht="12.75" customHeight="1">
      <c r="A435" s="242">
        <v>434</v>
      </c>
      <c r="B435" s="253" t="s">
        <v>732</v>
      </c>
      <c r="C435" s="253" t="s">
        <v>2065</v>
      </c>
      <c r="D435" s="253"/>
      <c r="E435" s="253" t="s">
        <v>1175</v>
      </c>
      <c r="F435" s="253" t="s">
        <v>251</v>
      </c>
      <c r="G435" s="264" t="s">
        <v>1176</v>
      </c>
      <c r="H435" s="639"/>
      <c r="I435" s="242" t="s">
        <v>747</v>
      </c>
      <c r="J435" s="253"/>
      <c r="K435" s="243" t="s">
        <v>1649</v>
      </c>
      <c r="L435" s="438" t="s">
        <v>298</v>
      </c>
      <c r="M435" s="274">
        <v>41347</v>
      </c>
      <c r="N435" s="287">
        <v>45337</v>
      </c>
      <c r="O435" s="276" t="s">
        <v>722</v>
      </c>
      <c r="P435" s="266">
        <f t="shared" si="98"/>
        <v>45337</v>
      </c>
      <c r="Q435" s="250">
        <v>22184</v>
      </c>
      <c r="R435" s="250">
        <v>2013</v>
      </c>
      <c r="S435" s="251">
        <v>44607</v>
      </c>
      <c r="T435" s="252" t="s">
        <v>29</v>
      </c>
      <c r="U435" s="253" t="s">
        <v>722</v>
      </c>
      <c r="V435" s="421" t="s">
        <v>1082</v>
      </c>
      <c r="W435" s="421" t="s">
        <v>6724</v>
      </c>
      <c r="X435" s="253" t="s">
        <v>7850</v>
      </c>
      <c r="Y435" s="271">
        <f t="shared" si="97"/>
        <v>45337</v>
      </c>
      <c r="Z435" s="605" t="s">
        <v>1078</v>
      </c>
      <c r="AA435" s="656">
        <v>9.4</v>
      </c>
      <c r="AB435" s="273"/>
      <c r="AC435" s="252">
        <v>150</v>
      </c>
      <c r="AD435" s="252">
        <v>150</v>
      </c>
      <c r="AE435" s="252">
        <v>220</v>
      </c>
      <c r="AF435" s="252">
        <v>220</v>
      </c>
      <c r="AG435" s="605">
        <v>24</v>
      </c>
      <c r="AH435" s="605">
        <v>38</v>
      </c>
      <c r="AI435" s="605">
        <v>45</v>
      </c>
      <c r="AJ435" s="605">
        <v>2</v>
      </c>
      <c r="AK435" s="252"/>
      <c r="AL435" s="605"/>
      <c r="AM435" s="605"/>
      <c r="AN435" s="252"/>
      <c r="AO435" s="407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5"/>
      <c r="CP435" s="315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</row>
    <row r="436" spans="1:125" ht="12.75" customHeight="1">
      <c r="A436" s="242">
        <v>435</v>
      </c>
      <c r="B436" s="253" t="s">
        <v>731</v>
      </c>
      <c r="C436" s="253" t="s">
        <v>1596</v>
      </c>
      <c r="D436" s="253"/>
      <c r="E436" s="253" t="s">
        <v>1597</v>
      </c>
      <c r="F436" s="253"/>
      <c r="G436" s="264" t="s">
        <v>1375</v>
      </c>
      <c r="H436" s="639"/>
      <c r="I436" s="242" t="s">
        <v>452</v>
      </c>
      <c r="J436" s="253"/>
      <c r="K436" s="253" t="s">
        <v>4333</v>
      </c>
      <c r="L436" s="438" t="s">
        <v>1473</v>
      </c>
      <c r="M436" s="274">
        <v>41330</v>
      </c>
      <c r="N436" s="288">
        <v>45423</v>
      </c>
      <c r="O436" s="276" t="s">
        <v>722</v>
      </c>
      <c r="P436" s="266">
        <f t="shared" si="98"/>
        <v>45423</v>
      </c>
      <c r="Q436" s="250">
        <v>20427</v>
      </c>
      <c r="R436" s="250">
        <v>2008</v>
      </c>
      <c r="S436" s="251">
        <v>44692</v>
      </c>
      <c r="T436" s="252" t="s">
        <v>299</v>
      </c>
      <c r="U436" s="253" t="s">
        <v>722</v>
      </c>
      <c r="V436" s="625" t="s">
        <v>363</v>
      </c>
      <c r="W436" s="625" t="s">
        <v>2482</v>
      </c>
      <c r="X436" s="252" t="s">
        <v>665</v>
      </c>
      <c r="Y436" s="271">
        <f t="shared" si="97"/>
        <v>45423</v>
      </c>
      <c r="Z436" s="605" t="s">
        <v>1028</v>
      </c>
      <c r="AA436" s="656">
        <v>6.5</v>
      </c>
      <c r="AB436" s="273"/>
      <c r="AC436" s="252">
        <v>90</v>
      </c>
      <c r="AD436" s="252"/>
      <c r="AE436" s="252">
        <v>110</v>
      </c>
      <c r="AF436" s="252"/>
      <c r="AG436" s="605">
        <v>22</v>
      </c>
      <c r="AH436" s="605">
        <v>38</v>
      </c>
      <c r="AI436" s="605">
        <v>54</v>
      </c>
      <c r="AJ436" s="605">
        <v>1</v>
      </c>
      <c r="AK436" s="252"/>
      <c r="AL436" s="605"/>
      <c r="AM436" s="605"/>
      <c r="AN436" s="252"/>
      <c r="AO436" s="407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5"/>
      <c r="CP436" s="315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</row>
    <row r="437" spans="1:125" s="317" customFormat="1" ht="12.75" customHeight="1">
      <c r="A437" s="242">
        <v>436</v>
      </c>
      <c r="B437" s="253" t="s">
        <v>731</v>
      </c>
      <c r="C437" s="253" t="s">
        <v>6986</v>
      </c>
      <c r="D437" s="253"/>
      <c r="E437" s="253" t="s">
        <v>2896</v>
      </c>
      <c r="F437" s="253"/>
      <c r="G437" s="504" t="s">
        <v>6987</v>
      </c>
      <c r="H437" s="639"/>
      <c r="I437" s="253" t="s">
        <v>440</v>
      </c>
      <c r="J437" s="253"/>
      <c r="K437" s="253" t="s">
        <v>6988</v>
      </c>
      <c r="L437" s="438" t="s">
        <v>6989</v>
      </c>
      <c r="M437" s="274">
        <v>41950</v>
      </c>
      <c r="N437" s="274">
        <v>45473</v>
      </c>
      <c r="O437" s="249" t="s">
        <v>722</v>
      </c>
      <c r="P437" s="267">
        <f t="shared" si="98"/>
        <v>45473</v>
      </c>
      <c r="Q437" s="236">
        <v>21311</v>
      </c>
      <c r="R437" s="236">
        <v>2012</v>
      </c>
      <c r="S437" s="251">
        <v>45077</v>
      </c>
      <c r="T437" s="253" t="s">
        <v>1498</v>
      </c>
      <c r="U437" s="253" t="s">
        <v>722</v>
      </c>
      <c r="V437" s="421" t="s">
        <v>1817</v>
      </c>
      <c r="W437" s="421" t="s">
        <v>6948</v>
      </c>
      <c r="X437" s="253" t="s">
        <v>6990</v>
      </c>
      <c r="Y437" s="271">
        <f t="shared" si="97"/>
        <v>45473</v>
      </c>
      <c r="Z437" s="322" t="s">
        <v>364</v>
      </c>
      <c r="AA437" s="255">
        <v>5.6</v>
      </c>
      <c r="AB437" s="256"/>
      <c r="AC437" s="253">
        <v>65</v>
      </c>
      <c r="AD437" s="253"/>
      <c r="AE437" s="253">
        <v>85</v>
      </c>
      <c r="AF437" s="253"/>
      <c r="AG437" s="322" t="s">
        <v>724</v>
      </c>
      <c r="AH437" s="322">
        <v>38</v>
      </c>
      <c r="AI437" s="322">
        <v>49</v>
      </c>
      <c r="AJ437" s="322">
        <v>1</v>
      </c>
      <c r="AK437" s="253"/>
      <c r="AL437" s="322"/>
      <c r="AM437" s="322"/>
      <c r="AN437" s="253"/>
      <c r="AO437" s="408"/>
      <c r="AP437" s="283"/>
      <c r="AQ437" s="283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</row>
    <row r="438" spans="1:125" ht="12.75" customHeight="1">
      <c r="A438" s="242">
        <v>437</v>
      </c>
      <c r="B438" s="242" t="s">
        <v>731</v>
      </c>
      <c r="C438" s="243" t="s">
        <v>207</v>
      </c>
      <c r="D438" s="243"/>
      <c r="E438" s="243" t="s">
        <v>6242</v>
      </c>
      <c r="F438" s="243"/>
      <c r="G438" s="244" t="s">
        <v>162</v>
      </c>
      <c r="H438" s="638"/>
      <c r="I438" s="243" t="s">
        <v>208</v>
      </c>
      <c r="J438" s="243"/>
      <c r="K438" s="243" t="s">
        <v>209</v>
      </c>
      <c r="L438" s="245" t="s">
        <v>210</v>
      </c>
      <c r="M438" s="247">
        <v>38837</v>
      </c>
      <c r="N438" s="123">
        <v>46033</v>
      </c>
      <c r="O438" s="249" t="s">
        <v>722</v>
      </c>
      <c r="P438" s="266">
        <f t="shared" si="98"/>
        <v>46033</v>
      </c>
      <c r="Q438" s="250">
        <v>21064</v>
      </c>
      <c r="R438" s="250">
        <v>2005</v>
      </c>
      <c r="S438" s="251">
        <v>45302</v>
      </c>
      <c r="T438" s="252" t="s">
        <v>9744</v>
      </c>
      <c r="U438" s="253" t="s">
        <v>722</v>
      </c>
      <c r="V438" s="421" t="s">
        <v>1301</v>
      </c>
      <c r="W438" s="421" t="s">
        <v>2903</v>
      </c>
      <c r="X438" s="252" t="s">
        <v>1653</v>
      </c>
      <c r="Y438" s="271">
        <f t="shared" si="97"/>
        <v>46033</v>
      </c>
      <c r="Z438" s="605" t="s">
        <v>1550</v>
      </c>
      <c r="AA438" s="656">
        <v>7.5</v>
      </c>
      <c r="AB438" s="273"/>
      <c r="AC438" s="252">
        <v>80</v>
      </c>
      <c r="AD438" s="252"/>
      <c r="AE438" s="252">
        <v>100</v>
      </c>
      <c r="AF438" s="252"/>
      <c r="AG438" s="605">
        <v>24</v>
      </c>
      <c r="AH438" s="605">
        <v>37</v>
      </c>
      <c r="AI438" s="605">
        <v>51</v>
      </c>
      <c r="AJ438" s="605">
        <v>1</v>
      </c>
      <c r="AK438" s="252"/>
      <c r="AL438" s="605"/>
      <c r="AM438" s="605"/>
      <c r="AN438" s="252"/>
      <c r="AO438" s="407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5"/>
      <c r="CP438" s="315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</row>
    <row r="439" spans="1:125" s="317" customFormat="1" ht="12.75" customHeight="1">
      <c r="A439" s="242">
        <v>438</v>
      </c>
      <c r="B439" s="253" t="s">
        <v>731</v>
      </c>
      <c r="C439" s="253" t="s">
        <v>1406</v>
      </c>
      <c r="D439" s="253"/>
      <c r="E439" s="253" t="s">
        <v>4942</v>
      </c>
      <c r="F439" s="253"/>
      <c r="G439" s="264" t="s">
        <v>5598</v>
      </c>
      <c r="H439" s="639"/>
      <c r="I439" s="243" t="s">
        <v>452</v>
      </c>
      <c r="J439" s="253"/>
      <c r="K439" s="253" t="s">
        <v>5599</v>
      </c>
      <c r="L439" s="438" t="s">
        <v>1007</v>
      </c>
      <c r="M439" s="274">
        <v>43254</v>
      </c>
      <c r="N439" s="275">
        <v>45342</v>
      </c>
      <c r="O439" s="249" t="s">
        <v>722</v>
      </c>
      <c r="P439" s="267">
        <f t="shared" si="98"/>
        <v>45342</v>
      </c>
      <c r="Q439" s="236">
        <v>18458</v>
      </c>
      <c r="R439" s="236">
        <v>2014</v>
      </c>
      <c r="S439" s="237">
        <v>44612</v>
      </c>
      <c r="T439" s="253" t="s">
        <v>24</v>
      </c>
      <c r="U439" s="253" t="s">
        <v>722</v>
      </c>
      <c r="V439" s="421" t="s">
        <v>525</v>
      </c>
      <c r="W439" s="421" t="s">
        <v>7832</v>
      </c>
      <c r="X439" s="253" t="s">
        <v>1670</v>
      </c>
      <c r="Y439" s="271">
        <f t="shared" si="97"/>
        <v>45342</v>
      </c>
      <c r="Z439" s="322" t="s">
        <v>1550</v>
      </c>
      <c r="AA439" s="255">
        <v>6</v>
      </c>
      <c r="AB439" s="256"/>
      <c r="AC439" s="253">
        <v>90</v>
      </c>
      <c r="AD439" s="253"/>
      <c r="AE439" s="253">
        <v>110</v>
      </c>
      <c r="AF439" s="253"/>
      <c r="AG439" s="322">
        <v>23</v>
      </c>
      <c r="AH439" s="322">
        <v>38</v>
      </c>
      <c r="AI439" s="322">
        <v>55</v>
      </c>
      <c r="AJ439" s="322">
        <v>1</v>
      </c>
      <c r="AK439" s="253"/>
      <c r="AL439" s="322"/>
      <c r="AM439" s="322"/>
      <c r="AN439" s="253"/>
      <c r="AO439" s="408"/>
      <c r="AP439" s="283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</row>
    <row r="440" spans="1:125" s="283" customFormat="1" ht="12.75" customHeight="1">
      <c r="A440" s="242">
        <v>439</v>
      </c>
      <c r="B440" s="283" t="s">
        <v>731</v>
      </c>
      <c r="C440" s="283" t="s">
        <v>6391</v>
      </c>
      <c r="E440" s="283" t="s">
        <v>435</v>
      </c>
      <c r="G440" s="324" t="s">
        <v>6392</v>
      </c>
      <c r="H440" s="642"/>
      <c r="I440" s="283" t="s">
        <v>1911</v>
      </c>
      <c r="K440" s="283" t="s">
        <v>6393</v>
      </c>
      <c r="L440" s="438" t="s">
        <v>6394</v>
      </c>
      <c r="M440" s="325">
        <v>44098</v>
      </c>
      <c r="N440" s="326">
        <v>45515</v>
      </c>
      <c r="O440" s="336" t="s">
        <v>722</v>
      </c>
      <c r="P440" s="323">
        <f t="shared" si="98"/>
        <v>45515</v>
      </c>
      <c r="Q440" s="283">
        <v>20674</v>
      </c>
      <c r="R440" s="283">
        <v>2020</v>
      </c>
      <c r="S440" s="237">
        <v>44784</v>
      </c>
      <c r="T440" s="283" t="s">
        <v>29</v>
      </c>
      <c r="U440" s="283" t="s">
        <v>722</v>
      </c>
      <c r="V440" s="339">
        <v>10</v>
      </c>
      <c r="W440" s="339">
        <v>10</v>
      </c>
      <c r="X440" s="283" t="s">
        <v>5898</v>
      </c>
      <c r="Y440" s="271">
        <f t="shared" si="97"/>
        <v>45515</v>
      </c>
      <c r="Z440" s="322" t="s">
        <v>364</v>
      </c>
      <c r="AA440" s="255" t="s">
        <v>724</v>
      </c>
      <c r="AB440" s="256"/>
      <c r="AC440" s="253">
        <v>55</v>
      </c>
      <c r="AD440" s="253"/>
      <c r="AE440" s="253">
        <v>75</v>
      </c>
      <c r="AF440" s="253"/>
      <c r="AG440" s="322" t="s">
        <v>724</v>
      </c>
      <c r="AH440" s="322" t="s">
        <v>724</v>
      </c>
      <c r="AI440" s="322" t="s">
        <v>724</v>
      </c>
      <c r="AJ440" s="322">
        <v>1</v>
      </c>
      <c r="AL440" s="336"/>
      <c r="AM440" s="336"/>
      <c r="AN440" s="253" t="s">
        <v>8229</v>
      </c>
      <c r="AO440" s="408"/>
      <c r="CO440" s="327"/>
    </row>
    <row r="441" spans="1:125" s="913" customFormat="1" ht="12.75" customHeight="1">
      <c r="A441" s="941">
        <v>440</v>
      </c>
      <c r="B441" s="903"/>
      <c r="C441" s="941"/>
      <c r="D441" s="903"/>
      <c r="E441" s="903" t="s">
        <v>2483</v>
      </c>
      <c r="F441" s="903"/>
      <c r="G441" s="904"/>
      <c r="H441" s="905"/>
      <c r="I441" s="924"/>
      <c r="K441" s="924" t="s">
        <v>2386</v>
      </c>
      <c r="L441" s="925"/>
      <c r="M441" s="926"/>
      <c r="N441" s="927"/>
      <c r="O441" s="928"/>
      <c r="P441" s="929"/>
      <c r="Q441" s="930"/>
      <c r="R441" s="930"/>
      <c r="S441" s="912"/>
      <c r="T441" s="903"/>
      <c r="U441" s="903"/>
      <c r="V441" s="914"/>
      <c r="W441" s="914"/>
      <c r="X441" s="903"/>
      <c r="Y441" s="915"/>
      <c r="Z441" s="909"/>
      <c r="AA441" s="916"/>
      <c r="AB441" s="917"/>
      <c r="AC441" s="903"/>
      <c r="AD441" s="903"/>
      <c r="AE441" s="903"/>
      <c r="AF441" s="903"/>
      <c r="AG441" s="909"/>
      <c r="AH441" s="909"/>
      <c r="AI441" s="909"/>
      <c r="AJ441" s="909"/>
      <c r="AK441" s="912"/>
      <c r="AL441" s="909"/>
      <c r="AM441" s="909"/>
      <c r="AO441" s="920"/>
      <c r="CO441" s="1036"/>
    </row>
    <row r="442" spans="1:125" s="283" customFormat="1" ht="12.75" customHeight="1">
      <c r="A442" s="242">
        <v>441</v>
      </c>
      <c r="B442" s="242" t="s">
        <v>731</v>
      </c>
      <c r="C442" s="121" t="s">
        <v>8734</v>
      </c>
      <c r="D442" s="243"/>
      <c r="E442" s="243" t="s">
        <v>4599</v>
      </c>
      <c r="F442" s="243"/>
      <c r="G442" s="244" t="s">
        <v>8735</v>
      </c>
      <c r="H442" s="638"/>
      <c r="I442" s="243" t="s">
        <v>317</v>
      </c>
      <c r="J442" s="243"/>
      <c r="K442" s="243" t="s">
        <v>1496</v>
      </c>
      <c r="L442" s="245" t="s">
        <v>1497</v>
      </c>
      <c r="M442" s="247">
        <v>44832</v>
      </c>
      <c r="N442" s="123">
        <v>45554</v>
      </c>
      <c r="O442" s="249" t="s">
        <v>722</v>
      </c>
      <c r="P442" s="267">
        <f>N442</f>
        <v>45554</v>
      </c>
      <c r="Q442" s="236">
        <v>22646</v>
      </c>
      <c r="R442" s="236">
        <v>2015</v>
      </c>
      <c r="S442" s="237">
        <v>44823</v>
      </c>
      <c r="T442" s="253" t="s">
        <v>1498</v>
      </c>
      <c r="U442" s="253" t="s">
        <v>1279</v>
      </c>
      <c r="V442" s="421" t="s">
        <v>363</v>
      </c>
      <c r="W442" s="421" t="s">
        <v>1110</v>
      </c>
      <c r="X442" s="253" t="s">
        <v>8736</v>
      </c>
      <c r="Y442" s="271">
        <f>N442</f>
        <v>45554</v>
      </c>
      <c r="Z442" s="322" t="s">
        <v>1550</v>
      </c>
      <c r="AA442" s="255">
        <v>7.31</v>
      </c>
      <c r="AB442" s="256"/>
      <c r="AC442" s="253">
        <v>130</v>
      </c>
      <c r="AD442" s="253"/>
      <c r="AE442" s="253">
        <v>220</v>
      </c>
      <c r="AF442" s="253"/>
      <c r="AG442" s="322" t="s">
        <v>724</v>
      </c>
      <c r="AH442" s="322" t="s">
        <v>724</v>
      </c>
      <c r="AI442" s="322" t="s">
        <v>724</v>
      </c>
      <c r="AJ442" s="322">
        <v>2</v>
      </c>
      <c r="AK442" s="237"/>
      <c r="AL442" s="322"/>
      <c r="AM442" s="322"/>
      <c r="AN442" s="253"/>
      <c r="AO442" s="408"/>
      <c r="CO442" s="327"/>
    </row>
    <row r="443" spans="1:125" s="283" customFormat="1" ht="12.75" customHeight="1">
      <c r="A443" s="242">
        <v>442</v>
      </c>
      <c r="B443" s="253" t="s">
        <v>732</v>
      </c>
      <c r="C443" s="253" t="s">
        <v>703</v>
      </c>
      <c r="D443" s="253"/>
      <c r="E443" s="253" t="s">
        <v>123</v>
      </c>
      <c r="F443" s="253" t="s">
        <v>6398</v>
      </c>
      <c r="G443" s="264" t="s">
        <v>6710</v>
      </c>
      <c r="H443" s="639"/>
      <c r="I443" s="243" t="s">
        <v>1911</v>
      </c>
      <c r="K443" s="283" t="s">
        <v>6118</v>
      </c>
      <c r="L443" s="438" t="s">
        <v>3897</v>
      </c>
      <c r="M443" s="325">
        <v>44273</v>
      </c>
      <c r="N443" s="326">
        <v>45002</v>
      </c>
      <c r="O443" s="249" t="s">
        <v>722</v>
      </c>
      <c r="P443" s="267">
        <f>N443</f>
        <v>45002</v>
      </c>
      <c r="Q443" s="236">
        <v>21115</v>
      </c>
      <c r="R443" s="236">
        <v>2012</v>
      </c>
      <c r="S443" s="237">
        <v>44272</v>
      </c>
      <c r="T443" s="253" t="s">
        <v>1278</v>
      </c>
      <c r="U443" s="253" t="s">
        <v>1279</v>
      </c>
      <c r="V443" s="421" t="s">
        <v>363</v>
      </c>
      <c r="W443" s="421" t="s">
        <v>1352</v>
      </c>
      <c r="X443" s="253" t="s">
        <v>4340</v>
      </c>
      <c r="Y443" s="271">
        <f>N443</f>
        <v>45002</v>
      </c>
      <c r="Z443" s="322" t="s">
        <v>1028</v>
      </c>
      <c r="AA443" s="255">
        <v>5</v>
      </c>
      <c r="AB443" s="256"/>
      <c r="AC443" s="253">
        <v>80</v>
      </c>
      <c r="AD443" s="253">
        <v>80</v>
      </c>
      <c r="AE443" s="253">
        <v>105</v>
      </c>
      <c r="AF443" s="253">
        <v>105</v>
      </c>
      <c r="AG443" s="322">
        <v>23</v>
      </c>
      <c r="AH443" s="322">
        <v>39</v>
      </c>
      <c r="AI443" s="322">
        <v>57</v>
      </c>
      <c r="AJ443" s="322">
        <v>1</v>
      </c>
      <c r="AK443" s="253"/>
      <c r="AL443" s="322"/>
      <c r="AM443" s="322"/>
      <c r="AN443" s="253"/>
      <c r="AO443" s="408"/>
      <c r="CO443" s="327"/>
    </row>
    <row r="444" spans="1:125" s="283" customFormat="1" ht="12.75" customHeight="1">
      <c r="A444" s="242">
        <v>443</v>
      </c>
      <c r="B444" s="253" t="s">
        <v>731</v>
      </c>
      <c r="C444" s="253" t="s">
        <v>5242</v>
      </c>
      <c r="D444" s="253"/>
      <c r="E444" s="253" t="s">
        <v>476</v>
      </c>
      <c r="F444" s="253"/>
      <c r="G444" s="264" t="s">
        <v>5822</v>
      </c>
      <c r="H444" s="639"/>
      <c r="I444" s="243" t="s">
        <v>1911</v>
      </c>
      <c r="K444" s="283" t="s">
        <v>5823</v>
      </c>
      <c r="L444" s="440">
        <v>30246</v>
      </c>
      <c r="M444" s="325">
        <v>43913</v>
      </c>
      <c r="N444" s="326">
        <v>44643</v>
      </c>
      <c r="O444" s="249" t="s">
        <v>722</v>
      </c>
      <c r="P444" s="267">
        <f>N444</f>
        <v>44643</v>
      </c>
      <c r="Q444" s="236">
        <v>20431</v>
      </c>
      <c r="R444" s="236">
        <v>2020</v>
      </c>
      <c r="S444" s="237">
        <v>43913</v>
      </c>
      <c r="T444" s="253" t="s">
        <v>1278</v>
      </c>
      <c r="U444" s="253" t="s">
        <v>1279</v>
      </c>
      <c r="V444" s="421" t="s">
        <v>363</v>
      </c>
      <c r="W444" s="421" t="s">
        <v>868</v>
      </c>
      <c r="X444" s="253" t="s">
        <v>5824</v>
      </c>
      <c r="Y444" s="271">
        <v>44643</v>
      </c>
      <c r="Z444" s="322" t="s">
        <v>364</v>
      </c>
      <c r="AA444" s="255">
        <v>4.2</v>
      </c>
      <c r="AB444" s="256"/>
      <c r="AC444" s="253">
        <v>75</v>
      </c>
      <c r="AD444" s="253"/>
      <c r="AE444" s="253">
        <v>100</v>
      </c>
      <c r="AF444" s="253"/>
      <c r="AG444" s="322" t="s">
        <v>724</v>
      </c>
      <c r="AH444" s="322" t="s">
        <v>724</v>
      </c>
      <c r="AI444" s="322" t="s">
        <v>724</v>
      </c>
      <c r="AJ444" s="322">
        <v>1</v>
      </c>
      <c r="AK444" s="253"/>
      <c r="AL444" s="322"/>
      <c r="AM444" s="322"/>
      <c r="AN444" s="253"/>
      <c r="AO444" s="408"/>
      <c r="CO444" s="327"/>
    </row>
    <row r="445" spans="1:125" s="283" customFormat="1" ht="12.75" customHeight="1">
      <c r="A445" s="242">
        <v>444</v>
      </c>
      <c r="B445" s="242" t="s">
        <v>731</v>
      </c>
      <c r="C445" s="253" t="s">
        <v>1020</v>
      </c>
      <c r="D445" s="243"/>
      <c r="E445" s="121" t="s">
        <v>4223</v>
      </c>
      <c r="F445" s="243"/>
      <c r="G445" s="244" t="s">
        <v>4224</v>
      </c>
      <c r="H445" s="638"/>
      <c r="I445" s="243" t="s">
        <v>1173</v>
      </c>
      <c r="J445" s="243"/>
      <c r="K445" s="253" t="s">
        <v>4542</v>
      </c>
      <c r="L445" s="438" t="s">
        <v>4543</v>
      </c>
      <c r="M445" s="274">
        <v>43208</v>
      </c>
      <c r="N445" s="288">
        <v>44882</v>
      </c>
      <c r="O445" s="322" t="s">
        <v>722</v>
      </c>
      <c r="P445" s="328">
        <f t="shared" ref="P445:P450" si="99">N445</f>
        <v>44882</v>
      </c>
      <c r="Q445" s="329">
        <v>18593</v>
      </c>
      <c r="R445" s="329">
        <v>2018</v>
      </c>
      <c r="S445" s="251">
        <v>44152</v>
      </c>
      <c r="T445" s="316" t="s">
        <v>4069</v>
      </c>
      <c r="U445" s="283" t="s">
        <v>722</v>
      </c>
      <c r="V445" s="625" t="s">
        <v>1352</v>
      </c>
      <c r="W445" s="625" t="s">
        <v>1632</v>
      </c>
      <c r="X445" s="252" t="s">
        <v>4544</v>
      </c>
      <c r="Y445" s="284">
        <v>44152</v>
      </c>
      <c r="Z445" s="605" t="s">
        <v>364</v>
      </c>
      <c r="AA445" s="656">
        <v>4.5</v>
      </c>
      <c r="AB445" s="273"/>
      <c r="AC445" s="252">
        <v>63</v>
      </c>
      <c r="AD445" s="252"/>
      <c r="AE445" s="252">
        <v>80</v>
      </c>
      <c r="AF445" s="252"/>
      <c r="AG445" s="605" t="s">
        <v>724</v>
      </c>
      <c r="AH445" s="605" t="s">
        <v>724</v>
      </c>
      <c r="AI445" s="613" t="s">
        <v>724</v>
      </c>
      <c r="AJ445" s="613">
        <v>1</v>
      </c>
      <c r="AK445" s="253"/>
      <c r="AL445" s="322"/>
      <c r="AM445" s="322"/>
      <c r="AN445" s="253"/>
      <c r="AO445" s="408"/>
      <c r="CO445" s="327"/>
    </row>
    <row r="446" spans="1:125" s="283" customFormat="1" ht="12.75" customHeight="1">
      <c r="A446" s="242">
        <v>445</v>
      </c>
      <c r="B446" s="253" t="s">
        <v>731</v>
      </c>
      <c r="C446" s="253" t="s">
        <v>1937</v>
      </c>
      <c r="D446" s="253"/>
      <c r="E446" s="253" t="s">
        <v>2</v>
      </c>
      <c r="F446" s="253"/>
      <c r="G446" s="264" t="s">
        <v>6715</v>
      </c>
      <c r="H446" s="639"/>
      <c r="I446" s="253" t="s">
        <v>1911</v>
      </c>
      <c r="J446" s="253"/>
      <c r="K446" s="253" t="s">
        <v>6716</v>
      </c>
      <c r="L446" s="438" t="s">
        <v>6717</v>
      </c>
      <c r="M446" s="274">
        <v>44278</v>
      </c>
      <c r="N446" s="275">
        <v>45702</v>
      </c>
      <c r="O446" s="249" t="s">
        <v>722</v>
      </c>
      <c r="P446" s="267">
        <f>N446</f>
        <v>45702</v>
      </c>
      <c r="Q446" s="236">
        <v>21119</v>
      </c>
      <c r="R446" s="236">
        <v>2014</v>
      </c>
      <c r="S446" s="237">
        <v>44971</v>
      </c>
      <c r="T446" s="253" t="s">
        <v>1278</v>
      </c>
      <c r="U446" s="253" t="s">
        <v>722</v>
      </c>
      <c r="V446" s="421" t="s">
        <v>1352</v>
      </c>
      <c r="W446" s="421" t="s">
        <v>97</v>
      </c>
      <c r="X446" s="253" t="s">
        <v>6718</v>
      </c>
      <c r="Y446" s="271">
        <f>N446</f>
        <v>45702</v>
      </c>
      <c r="Z446" s="322" t="s">
        <v>1550</v>
      </c>
      <c r="AA446" s="255">
        <v>4.0999999999999996</v>
      </c>
      <c r="AB446" s="256"/>
      <c r="AC446" s="253">
        <v>65</v>
      </c>
      <c r="AD446" s="253"/>
      <c r="AE446" s="253">
        <v>90</v>
      </c>
      <c r="AF446" s="253"/>
      <c r="AG446" s="322" t="s">
        <v>724</v>
      </c>
      <c r="AH446" s="322">
        <v>37</v>
      </c>
      <c r="AI446" s="322">
        <v>57</v>
      </c>
      <c r="AJ446" s="322">
        <v>1</v>
      </c>
      <c r="AK446" s="253"/>
      <c r="AL446" s="322"/>
      <c r="AM446" s="322"/>
      <c r="AN446" s="253"/>
      <c r="AO446" s="408"/>
      <c r="CO446" s="327"/>
    </row>
    <row r="447" spans="1:125" s="283" customFormat="1" ht="12.75" customHeight="1">
      <c r="A447" s="242">
        <v>446</v>
      </c>
      <c r="B447" s="253" t="s">
        <v>731</v>
      </c>
      <c r="C447" s="242" t="s">
        <v>5825</v>
      </c>
      <c r="D447" s="253"/>
      <c r="E447" s="253" t="s">
        <v>3477</v>
      </c>
      <c r="F447" s="253"/>
      <c r="G447" s="264" t="s">
        <v>5829</v>
      </c>
      <c r="H447" s="639"/>
      <c r="I447" s="253" t="s">
        <v>1911</v>
      </c>
      <c r="J447" s="253"/>
      <c r="K447" s="243" t="s">
        <v>5826</v>
      </c>
      <c r="L447" s="245" t="s">
        <v>5827</v>
      </c>
      <c r="M447" s="247">
        <v>43978</v>
      </c>
      <c r="N447" s="123">
        <v>44643</v>
      </c>
      <c r="O447" s="249" t="s">
        <v>722</v>
      </c>
      <c r="P447" s="267">
        <f>N447</f>
        <v>44643</v>
      </c>
      <c r="Q447" s="236">
        <v>20432</v>
      </c>
      <c r="R447" s="236">
        <v>2020</v>
      </c>
      <c r="S447" s="237">
        <v>43913</v>
      </c>
      <c r="T447" s="253" t="s">
        <v>1278</v>
      </c>
      <c r="U447" s="253" t="s">
        <v>1279</v>
      </c>
      <c r="V447" s="421" t="s">
        <v>363</v>
      </c>
      <c r="W447" s="421" t="s">
        <v>868</v>
      </c>
      <c r="X447" s="253" t="s">
        <v>5828</v>
      </c>
      <c r="Y447" s="271">
        <v>43913</v>
      </c>
      <c r="Z447" s="322" t="s">
        <v>364</v>
      </c>
      <c r="AA447" s="255">
        <v>4.8</v>
      </c>
      <c r="AB447" s="256"/>
      <c r="AC447" s="253">
        <v>95</v>
      </c>
      <c r="AD447" s="253"/>
      <c r="AE447" s="253">
        <v>115</v>
      </c>
      <c r="AF447" s="253"/>
      <c r="AG447" s="322" t="s">
        <v>724</v>
      </c>
      <c r="AH447" s="322" t="s">
        <v>724</v>
      </c>
      <c r="AI447" s="322" t="s">
        <v>724</v>
      </c>
      <c r="AJ447" s="322">
        <v>1</v>
      </c>
      <c r="AK447" s="253"/>
      <c r="AL447" s="322"/>
      <c r="AM447" s="322"/>
      <c r="AN447" s="253"/>
      <c r="AO447" s="408"/>
      <c r="CO447" s="327"/>
    </row>
    <row r="448" spans="1:125" s="317" customFormat="1" ht="12.75" customHeight="1">
      <c r="A448" s="242">
        <v>447</v>
      </c>
      <c r="B448" s="253" t="s">
        <v>732</v>
      </c>
      <c r="C448" s="253" t="s">
        <v>3858</v>
      </c>
      <c r="D448" s="253" t="s">
        <v>895</v>
      </c>
      <c r="E448" s="253" t="s">
        <v>3859</v>
      </c>
      <c r="F448" s="253" t="s">
        <v>1513</v>
      </c>
      <c r="G448" s="264" t="s">
        <v>3860</v>
      </c>
      <c r="H448" s="653" t="s">
        <v>1513</v>
      </c>
      <c r="I448" s="253" t="s">
        <v>452</v>
      </c>
      <c r="J448" s="253" t="s">
        <v>662</v>
      </c>
      <c r="K448" s="253" t="s">
        <v>3861</v>
      </c>
      <c r="L448" s="438" t="s">
        <v>3862</v>
      </c>
      <c r="M448" s="274">
        <v>42968</v>
      </c>
      <c r="N448" s="275">
        <v>45137</v>
      </c>
      <c r="O448" s="249" t="s">
        <v>722</v>
      </c>
      <c r="P448" s="267">
        <f t="shared" si="99"/>
        <v>45137</v>
      </c>
      <c r="Q448" s="236">
        <v>17771</v>
      </c>
      <c r="R448" s="236">
        <v>2014</v>
      </c>
      <c r="S448" s="237" t="s">
        <v>7614</v>
      </c>
      <c r="T448" s="253" t="s">
        <v>3879</v>
      </c>
      <c r="U448" s="253" t="s">
        <v>5389</v>
      </c>
      <c r="V448" s="421" t="s">
        <v>7615</v>
      </c>
      <c r="W448" s="421" t="s">
        <v>7616</v>
      </c>
      <c r="X448" s="253" t="s">
        <v>3863</v>
      </c>
      <c r="Y448" s="271">
        <f t="shared" ref="Y448:Y452" si="100">N448</f>
        <v>45137</v>
      </c>
      <c r="Z448" s="322" t="s">
        <v>1550</v>
      </c>
      <c r="AA448" s="255">
        <v>6.5</v>
      </c>
      <c r="AB448" s="256">
        <v>28</v>
      </c>
      <c r="AC448" s="253">
        <v>100</v>
      </c>
      <c r="AD448" s="253">
        <v>100</v>
      </c>
      <c r="AE448" s="253">
        <v>130</v>
      </c>
      <c r="AF448" s="253">
        <v>169</v>
      </c>
      <c r="AG448" s="322">
        <v>24</v>
      </c>
      <c r="AH448" s="322">
        <v>39</v>
      </c>
      <c r="AI448" s="322">
        <v>49</v>
      </c>
      <c r="AJ448" s="322">
        <v>1</v>
      </c>
      <c r="AK448" s="251">
        <v>40518</v>
      </c>
      <c r="AL448" s="605">
        <v>2007</v>
      </c>
      <c r="AM448" s="605" t="s">
        <v>722</v>
      </c>
      <c r="AN448" s="253" t="s">
        <v>7617</v>
      </c>
      <c r="AO448" s="408"/>
      <c r="AP448" s="283"/>
      <c r="AQ448" s="283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</row>
    <row r="449" spans="1:125" s="317" customFormat="1" ht="12.75" customHeight="1">
      <c r="A449" s="242">
        <v>448</v>
      </c>
      <c r="B449" s="253" t="s">
        <v>731</v>
      </c>
      <c r="C449" s="253" t="s">
        <v>2900</v>
      </c>
      <c r="D449" s="253"/>
      <c r="E449" s="253" t="s">
        <v>3515</v>
      </c>
      <c r="F449" s="253"/>
      <c r="G449" s="264" t="s">
        <v>2901</v>
      </c>
      <c r="H449" s="639"/>
      <c r="I449" s="253" t="s">
        <v>1911</v>
      </c>
      <c r="J449" s="253"/>
      <c r="K449" s="243" t="s">
        <v>623</v>
      </c>
      <c r="L449" s="245" t="s">
        <v>624</v>
      </c>
      <c r="M449" s="247">
        <v>42796</v>
      </c>
      <c r="N449" s="248">
        <v>45335</v>
      </c>
      <c r="O449" s="249" t="s">
        <v>722</v>
      </c>
      <c r="P449" s="266">
        <f t="shared" si="99"/>
        <v>45335</v>
      </c>
      <c r="Q449" s="250">
        <v>22180</v>
      </c>
      <c r="R449" s="250">
        <v>2016</v>
      </c>
      <c r="S449" s="251">
        <v>44605</v>
      </c>
      <c r="T449" s="252" t="s">
        <v>29</v>
      </c>
      <c r="U449" s="253" t="s">
        <v>722</v>
      </c>
      <c r="V449" s="625" t="s">
        <v>2051</v>
      </c>
      <c r="W449" s="625" t="s">
        <v>7843</v>
      </c>
      <c r="X449" s="252" t="s">
        <v>626</v>
      </c>
      <c r="Y449" s="284">
        <f t="shared" si="100"/>
        <v>45335</v>
      </c>
      <c r="Z449" s="605" t="s">
        <v>1028</v>
      </c>
      <c r="AA449" s="656">
        <v>4.8</v>
      </c>
      <c r="AB449" s="273"/>
      <c r="AC449" s="253">
        <v>110</v>
      </c>
      <c r="AD449" s="252"/>
      <c r="AE449" s="253">
        <v>135</v>
      </c>
      <c r="AF449" s="252"/>
      <c r="AG449" s="605">
        <v>23</v>
      </c>
      <c r="AH449" s="605">
        <v>40</v>
      </c>
      <c r="AI449" s="605">
        <v>57</v>
      </c>
      <c r="AJ449" s="605">
        <v>1</v>
      </c>
      <c r="AK449" s="253"/>
      <c r="AL449" s="322"/>
      <c r="AM449" s="322"/>
      <c r="AN449" s="253"/>
      <c r="AO449" s="408"/>
      <c r="AP449" s="283"/>
      <c r="AQ449" s="283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</row>
    <row r="450" spans="1:125" s="317" customFormat="1" ht="12.75" customHeight="1">
      <c r="A450" s="242">
        <v>449</v>
      </c>
      <c r="B450" s="545" t="s">
        <v>731</v>
      </c>
      <c r="C450" s="545" t="s">
        <v>7317</v>
      </c>
      <c r="D450" s="545"/>
      <c r="E450" s="545" t="s">
        <v>3721</v>
      </c>
      <c r="F450" s="545"/>
      <c r="G450" s="560" t="s">
        <v>7318</v>
      </c>
      <c r="H450" s="639"/>
      <c r="I450" s="545" t="s">
        <v>3097</v>
      </c>
      <c r="J450" s="545"/>
      <c r="K450" s="253" t="s">
        <v>4960</v>
      </c>
      <c r="L450" s="438" t="s">
        <v>4961</v>
      </c>
      <c r="M450" s="546">
        <v>44445</v>
      </c>
      <c r="N450" s="547">
        <v>45169</v>
      </c>
      <c r="O450" s="548" t="s">
        <v>722</v>
      </c>
      <c r="P450" s="549">
        <f t="shared" si="99"/>
        <v>45169</v>
      </c>
      <c r="Q450" s="545">
        <v>21505</v>
      </c>
      <c r="R450" s="545">
        <v>2021</v>
      </c>
      <c r="S450" s="550">
        <v>44439</v>
      </c>
      <c r="T450" s="545" t="s">
        <v>7019</v>
      </c>
      <c r="U450" s="545" t="s">
        <v>1279</v>
      </c>
      <c r="V450" s="628" t="s">
        <v>363</v>
      </c>
      <c r="W450" s="628" t="s">
        <v>363</v>
      </c>
      <c r="X450" s="253" t="s">
        <v>4962</v>
      </c>
      <c r="Y450" s="551">
        <f>N450</f>
        <v>45169</v>
      </c>
      <c r="Z450" s="606" t="s">
        <v>1550</v>
      </c>
      <c r="AA450" s="659">
        <v>4.8</v>
      </c>
      <c r="AB450" s="552"/>
      <c r="AC450" s="545">
        <v>80</v>
      </c>
      <c r="AD450" s="545"/>
      <c r="AE450" s="545">
        <v>95</v>
      </c>
      <c r="AF450" s="545"/>
      <c r="AG450" s="606">
        <v>25</v>
      </c>
      <c r="AH450" s="606">
        <v>38</v>
      </c>
      <c r="AI450" s="606">
        <v>52</v>
      </c>
      <c r="AJ450" s="606">
        <v>1</v>
      </c>
      <c r="AK450" s="253"/>
      <c r="AL450" s="322"/>
      <c r="AM450" s="322"/>
      <c r="AN450" s="253"/>
      <c r="AO450" s="408"/>
      <c r="AP450" s="283"/>
      <c r="AQ450" s="283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</row>
    <row r="451" spans="1:125" s="317" customFormat="1" ht="12.75" customHeight="1">
      <c r="A451" s="242">
        <v>450</v>
      </c>
      <c r="B451" s="242" t="s">
        <v>731</v>
      </c>
      <c r="C451" s="314" t="s">
        <v>2969</v>
      </c>
      <c r="D451" s="243"/>
      <c r="E451" s="121" t="s">
        <v>4413</v>
      </c>
      <c r="F451" s="243"/>
      <c r="G451" s="244" t="s">
        <v>4414</v>
      </c>
      <c r="H451" s="638"/>
      <c r="I451" s="243" t="s">
        <v>118</v>
      </c>
      <c r="J451" s="243"/>
      <c r="K451" s="253" t="s">
        <v>1135</v>
      </c>
      <c r="L451" s="438" t="s">
        <v>1648</v>
      </c>
      <c r="M451" s="274">
        <v>43250</v>
      </c>
      <c r="N451" s="275">
        <v>45333</v>
      </c>
      <c r="O451" s="322" t="s">
        <v>722</v>
      </c>
      <c r="P451" s="267">
        <f t="shared" ref="P451" si="101">N451</f>
        <v>45333</v>
      </c>
      <c r="Q451" s="236">
        <v>20554</v>
      </c>
      <c r="R451" s="236">
        <v>2018</v>
      </c>
      <c r="S451" s="251">
        <v>44603</v>
      </c>
      <c r="T451" s="253" t="s">
        <v>3715</v>
      </c>
      <c r="U451" s="253" t="s">
        <v>722</v>
      </c>
      <c r="V451" s="421" t="s">
        <v>1632</v>
      </c>
      <c r="W451" s="421" t="s">
        <v>2135</v>
      </c>
      <c r="X451" s="253" t="s">
        <v>6059</v>
      </c>
      <c r="Y451" s="284">
        <f t="shared" si="100"/>
        <v>45333</v>
      </c>
      <c r="Z451" s="322" t="s">
        <v>1550</v>
      </c>
      <c r="AA451" s="255">
        <v>5.4</v>
      </c>
      <c r="AB451" s="256"/>
      <c r="AC451" s="253">
        <v>100</v>
      </c>
      <c r="AD451" s="253"/>
      <c r="AE451" s="253">
        <v>130</v>
      </c>
      <c r="AF451" s="253"/>
      <c r="AG451" s="322" t="s">
        <v>724</v>
      </c>
      <c r="AH451" s="322" t="s">
        <v>724</v>
      </c>
      <c r="AI451" s="322" t="s">
        <v>724</v>
      </c>
      <c r="AJ451" s="322">
        <v>1</v>
      </c>
      <c r="AK451" s="237"/>
      <c r="AL451" s="322"/>
      <c r="AM451" s="322"/>
      <c r="AN451" s="253"/>
      <c r="AO451" s="408"/>
      <c r="AP451" s="283"/>
      <c r="AQ451" s="283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</row>
    <row r="452" spans="1:125" ht="12.75" customHeight="1">
      <c r="A452" s="242">
        <v>451</v>
      </c>
      <c r="B452" s="242" t="s">
        <v>731</v>
      </c>
      <c r="C452" s="243" t="s">
        <v>2654</v>
      </c>
      <c r="D452" s="243"/>
      <c r="E452" s="243" t="s">
        <v>6243</v>
      </c>
      <c r="F452" s="243"/>
      <c r="G452" s="244" t="s">
        <v>28</v>
      </c>
      <c r="H452" s="638"/>
      <c r="I452" s="243" t="s">
        <v>883</v>
      </c>
      <c r="J452" s="243"/>
      <c r="K452" s="243" t="s">
        <v>78</v>
      </c>
      <c r="L452" s="245" t="s">
        <v>79</v>
      </c>
      <c r="M452" s="247">
        <v>40373</v>
      </c>
      <c r="N452" s="248">
        <v>45565</v>
      </c>
      <c r="O452" s="249" t="s">
        <v>722</v>
      </c>
      <c r="P452" s="268">
        <f>N452</f>
        <v>45565</v>
      </c>
      <c r="Q452" s="250">
        <v>14590</v>
      </c>
      <c r="R452" s="250">
        <v>2010</v>
      </c>
      <c r="S452" s="251">
        <v>44105</v>
      </c>
      <c r="T452" s="252" t="s">
        <v>512</v>
      </c>
      <c r="U452" s="253" t="s">
        <v>722</v>
      </c>
      <c r="V452" s="625" t="s">
        <v>8738</v>
      </c>
      <c r="W452" s="625" t="s">
        <v>8739</v>
      </c>
      <c r="X452" s="252" t="s">
        <v>80</v>
      </c>
      <c r="Y452" s="271">
        <f t="shared" si="100"/>
        <v>45565</v>
      </c>
      <c r="Z452" s="322" t="s">
        <v>1550</v>
      </c>
      <c r="AA452" s="255">
        <v>6.6</v>
      </c>
      <c r="AB452" s="273"/>
      <c r="AC452" s="253">
        <v>75</v>
      </c>
      <c r="AD452" s="252"/>
      <c r="AE452" s="252">
        <v>95</v>
      </c>
      <c r="AF452" s="252"/>
      <c r="AG452" s="605">
        <v>23</v>
      </c>
      <c r="AH452" s="605">
        <v>37</v>
      </c>
      <c r="AI452" s="605">
        <v>51</v>
      </c>
      <c r="AJ452" s="605">
        <v>1</v>
      </c>
      <c r="AK452" s="252"/>
      <c r="AL452" s="605"/>
      <c r="AM452" s="605"/>
      <c r="AN452" s="252"/>
      <c r="AO452" s="407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5"/>
      <c r="CP452" s="315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</row>
    <row r="453" spans="1:125" s="317" customFormat="1" ht="12.75" customHeight="1">
      <c r="A453" s="242">
        <v>452</v>
      </c>
      <c r="B453" s="242" t="s">
        <v>731</v>
      </c>
      <c r="C453" s="253" t="s">
        <v>5675</v>
      </c>
      <c r="D453" s="243"/>
      <c r="E453" s="121" t="s">
        <v>4943</v>
      </c>
      <c r="F453" s="243"/>
      <c r="G453" s="244" t="s">
        <v>5676</v>
      </c>
      <c r="H453" s="638"/>
      <c r="I453" s="243" t="s">
        <v>1911</v>
      </c>
      <c r="J453" s="243"/>
      <c r="K453" s="243" t="s">
        <v>7966</v>
      </c>
      <c r="L453" s="245" t="s">
        <v>5677</v>
      </c>
      <c r="M453" s="247">
        <v>43923</v>
      </c>
      <c r="N453" s="123">
        <v>45364</v>
      </c>
      <c r="O453" s="249" t="s">
        <v>722</v>
      </c>
      <c r="P453" s="269">
        <f>N453</f>
        <v>45364</v>
      </c>
      <c r="Q453" s="236">
        <v>20307</v>
      </c>
      <c r="R453" s="236">
        <v>2020</v>
      </c>
      <c r="S453" s="237">
        <v>44633</v>
      </c>
      <c r="T453" s="252" t="s">
        <v>5544</v>
      </c>
      <c r="U453" s="253" t="s">
        <v>722</v>
      </c>
      <c r="V453" s="421" t="s">
        <v>625</v>
      </c>
      <c r="W453" s="421" t="s">
        <v>625</v>
      </c>
      <c r="X453" s="253" t="s">
        <v>5678</v>
      </c>
      <c r="Y453" s="271">
        <f>N453</f>
        <v>45364</v>
      </c>
      <c r="Z453" s="322" t="s">
        <v>1028</v>
      </c>
      <c r="AA453" s="255">
        <v>4.5</v>
      </c>
      <c r="AB453" s="256"/>
      <c r="AC453" s="253">
        <v>72</v>
      </c>
      <c r="AD453" s="253"/>
      <c r="AE453" s="253">
        <v>92</v>
      </c>
      <c r="AF453" s="253"/>
      <c r="AG453" s="322" t="s">
        <v>724</v>
      </c>
      <c r="AH453" s="322" t="s">
        <v>724</v>
      </c>
      <c r="AI453" s="322" t="s">
        <v>724</v>
      </c>
      <c r="AJ453" s="322">
        <v>1</v>
      </c>
      <c r="AK453" s="253"/>
      <c r="AL453" s="322"/>
      <c r="AM453" s="322"/>
      <c r="AN453" s="253"/>
      <c r="AO453" s="408"/>
      <c r="AP453" s="283"/>
      <c r="AQ453" s="283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</row>
    <row r="454" spans="1:125" s="317" customFormat="1" ht="12.75" customHeight="1">
      <c r="A454" s="242">
        <v>453</v>
      </c>
      <c r="B454" s="242" t="s">
        <v>731</v>
      </c>
      <c r="C454" s="242" t="s">
        <v>4345</v>
      </c>
      <c r="D454" s="243"/>
      <c r="E454" s="121" t="s">
        <v>4346</v>
      </c>
      <c r="F454" s="243"/>
      <c r="G454" s="244" t="s">
        <v>4347</v>
      </c>
      <c r="H454" s="638"/>
      <c r="I454" s="253" t="s">
        <v>317</v>
      </c>
      <c r="J454" s="243"/>
      <c r="K454" s="243" t="s">
        <v>739</v>
      </c>
      <c r="L454" s="245" t="s">
        <v>830</v>
      </c>
      <c r="M454" s="274">
        <v>43253</v>
      </c>
      <c r="N454" s="248">
        <v>45138</v>
      </c>
      <c r="O454" s="249" t="s">
        <v>722</v>
      </c>
      <c r="P454" s="266">
        <f>N454</f>
        <v>45138</v>
      </c>
      <c r="Q454" s="250">
        <v>18459</v>
      </c>
      <c r="R454" s="250">
        <v>2014</v>
      </c>
      <c r="S454" s="251">
        <v>44408</v>
      </c>
      <c r="T454" s="252" t="s">
        <v>175</v>
      </c>
      <c r="U454" s="253" t="s">
        <v>722</v>
      </c>
      <c r="V454" s="625" t="s">
        <v>176</v>
      </c>
      <c r="W454" s="625" t="s">
        <v>2420</v>
      </c>
      <c r="X454" s="252" t="s">
        <v>831</v>
      </c>
      <c r="Y454" s="271">
        <f t="shared" ref="Y454" si="102">N454</f>
        <v>45138</v>
      </c>
      <c r="Z454" s="605" t="s">
        <v>1144</v>
      </c>
      <c r="AA454" s="656">
        <v>6.1</v>
      </c>
      <c r="AB454" s="273"/>
      <c r="AC454" s="252">
        <v>95</v>
      </c>
      <c r="AD454" s="252"/>
      <c r="AE454" s="252">
        <v>115</v>
      </c>
      <c r="AF454" s="252"/>
      <c r="AG454" s="605">
        <v>22</v>
      </c>
      <c r="AH454" s="605">
        <v>39</v>
      </c>
      <c r="AI454" s="605">
        <v>62</v>
      </c>
      <c r="AJ454" s="605">
        <v>1</v>
      </c>
      <c r="AK454" s="253"/>
      <c r="AL454" s="322"/>
      <c r="AM454" s="322"/>
      <c r="AN454" s="253"/>
      <c r="AO454" s="408"/>
      <c r="AP454" s="283"/>
      <c r="AQ454" s="283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</row>
    <row r="455" spans="1:125" s="317" customFormat="1" ht="12.75" customHeight="1">
      <c r="A455" s="242">
        <v>454</v>
      </c>
      <c r="B455" s="253" t="s">
        <v>731</v>
      </c>
      <c r="C455" s="242" t="s">
        <v>3597</v>
      </c>
      <c r="D455" s="253"/>
      <c r="E455" s="253" t="s">
        <v>2972</v>
      </c>
      <c r="F455" s="253"/>
      <c r="G455" s="264" t="s">
        <v>5679</v>
      </c>
      <c r="H455" s="639"/>
      <c r="I455" s="253" t="s">
        <v>1911</v>
      </c>
      <c r="J455" s="253"/>
      <c r="K455" s="253" t="s">
        <v>5126</v>
      </c>
      <c r="L455" s="438" t="s">
        <v>5127</v>
      </c>
      <c r="M455" s="274">
        <v>43923</v>
      </c>
      <c r="N455" s="275">
        <v>44647</v>
      </c>
      <c r="O455" s="249" t="s">
        <v>722</v>
      </c>
      <c r="P455" s="267">
        <f>N455</f>
        <v>44647</v>
      </c>
      <c r="Q455" s="236">
        <v>20308</v>
      </c>
      <c r="R455" s="236">
        <v>2020</v>
      </c>
      <c r="S455" s="237">
        <v>43917</v>
      </c>
      <c r="T455" s="253" t="s">
        <v>3715</v>
      </c>
      <c r="U455" s="253" t="s">
        <v>1279</v>
      </c>
      <c r="V455" s="421" t="s">
        <v>363</v>
      </c>
      <c r="W455" s="421" t="s">
        <v>363</v>
      </c>
      <c r="X455" s="253" t="s">
        <v>5128</v>
      </c>
      <c r="Y455" s="271">
        <v>44647</v>
      </c>
      <c r="Z455" s="322" t="s">
        <v>1550</v>
      </c>
      <c r="AA455" s="255">
        <v>6.1</v>
      </c>
      <c r="AB455" s="256"/>
      <c r="AC455" s="253">
        <v>95</v>
      </c>
      <c r="AD455" s="253"/>
      <c r="AE455" s="253">
        <v>120</v>
      </c>
      <c r="AF455" s="253"/>
      <c r="AG455" s="322">
        <v>24</v>
      </c>
      <c r="AH455" s="322">
        <v>39</v>
      </c>
      <c r="AI455" s="322">
        <v>55</v>
      </c>
      <c r="AJ455" s="322">
        <v>1</v>
      </c>
      <c r="AK455" s="253"/>
      <c r="AL455" s="322"/>
      <c r="AM455" s="322"/>
      <c r="AN455" s="253"/>
      <c r="AO455" s="412"/>
      <c r="AP455" s="330"/>
      <c r="AQ455" s="330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</row>
    <row r="456" spans="1:125" s="283" customFormat="1" ht="12.75" customHeight="1">
      <c r="A456" s="242">
        <v>455</v>
      </c>
      <c r="B456" s="253" t="s">
        <v>731</v>
      </c>
      <c r="C456" s="253" t="s">
        <v>9034</v>
      </c>
      <c r="D456" s="253"/>
      <c r="E456" s="253" t="s">
        <v>4732</v>
      </c>
      <c r="F456" s="253"/>
      <c r="G456" s="264" t="s">
        <v>9035</v>
      </c>
      <c r="H456" s="651"/>
      <c r="I456" s="253" t="s">
        <v>1272</v>
      </c>
      <c r="J456" s="253"/>
      <c r="K456" s="253" t="s">
        <v>9036</v>
      </c>
      <c r="L456" s="438" t="s">
        <v>9037</v>
      </c>
      <c r="M456" s="274">
        <v>43512</v>
      </c>
      <c r="N456" s="275">
        <v>45684</v>
      </c>
      <c r="O456" s="322" t="s">
        <v>722</v>
      </c>
      <c r="P456" s="323">
        <f>N456</f>
        <v>45684</v>
      </c>
      <c r="Q456" s="335">
        <v>23059</v>
      </c>
      <c r="R456" s="335">
        <v>2018</v>
      </c>
      <c r="S456" s="321">
        <v>44953</v>
      </c>
      <c r="T456" s="283" t="s">
        <v>3814</v>
      </c>
      <c r="U456" s="283" t="s">
        <v>722</v>
      </c>
      <c r="V456" s="421" t="s">
        <v>9038</v>
      </c>
      <c r="W456" s="421" t="s">
        <v>9039</v>
      </c>
      <c r="X456" s="253" t="s">
        <v>9040</v>
      </c>
      <c r="Y456" s="271">
        <f>N456</f>
        <v>45684</v>
      </c>
      <c r="Z456" s="322" t="s">
        <v>31</v>
      </c>
      <c r="AA456" s="255">
        <v>5.5</v>
      </c>
      <c r="AB456" s="256"/>
      <c r="AC456" s="253">
        <v>70</v>
      </c>
      <c r="AD456" s="253">
        <v>75</v>
      </c>
      <c r="AE456" s="253">
        <v>100</v>
      </c>
      <c r="AF456" s="253">
        <v>140</v>
      </c>
      <c r="AG456" s="322">
        <v>21</v>
      </c>
      <c r="AH456" s="322" t="s">
        <v>9041</v>
      </c>
      <c r="AI456" s="336">
        <v>62</v>
      </c>
      <c r="AJ456" s="336">
        <v>1</v>
      </c>
      <c r="AK456" s="237"/>
      <c r="AL456" s="322"/>
      <c r="AM456" s="322"/>
      <c r="AN456" s="253"/>
      <c r="AO456" s="408"/>
    </row>
    <row r="457" spans="1:125" s="317" customFormat="1" ht="12.75" customHeight="1">
      <c r="A457" s="242">
        <v>456</v>
      </c>
      <c r="B457" s="253" t="s">
        <v>731</v>
      </c>
      <c r="C457" s="253" t="s">
        <v>322</v>
      </c>
      <c r="D457" s="253"/>
      <c r="E457" s="253" t="s">
        <v>4431</v>
      </c>
      <c r="F457" s="253"/>
      <c r="G457" s="264" t="s">
        <v>1524</v>
      </c>
      <c r="H457" s="639"/>
      <c r="I457" s="243" t="s">
        <v>1911</v>
      </c>
      <c r="J457" s="253"/>
      <c r="K457" s="253" t="s">
        <v>7034</v>
      </c>
      <c r="L457" s="438" t="s">
        <v>7035</v>
      </c>
      <c r="M457" s="274">
        <v>43291</v>
      </c>
      <c r="N457" s="275">
        <v>45481</v>
      </c>
      <c r="O457" s="249" t="s">
        <v>722</v>
      </c>
      <c r="P457" s="267">
        <f t="shared" ref="P457:P468" si="103">N457</f>
        <v>45481</v>
      </c>
      <c r="Q457" s="236">
        <v>21338</v>
      </c>
      <c r="R457" s="236">
        <v>2004</v>
      </c>
      <c r="S457" s="237">
        <v>45115</v>
      </c>
      <c r="T457" s="253" t="s">
        <v>3715</v>
      </c>
      <c r="U457" s="253" t="s">
        <v>722</v>
      </c>
      <c r="V457" s="421" t="s">
        <v>1301</v>
      </c>
      <c r="W457" s="421" t="s">
        <v>9802</v>
      </c>
      <c r="X457" s="253" t="s">
        <v>7036</v>
      </c>
      <c r="Y457" s="271">
        <f>N457</f>
        <v>45481</v>
      </c>
      <c r="Z457" s="322" t="s">
        <v>1550</v>
      </c>
      <c r="AA457" s="255">
        <v>4.7</v>
      </c>
      <c r="AB457" s="256"/>
      <c r="AC457" s="253">
        <v>80</v>
      </c>
      <c r="AD457" s="253"/>
      <c r="AE457" s="253">
        <v>105</v>
      </c>
      <c r="AF457" s="253"/>
      <c r="AG457" s="322">
        <v>22</v>
      </c>
      <c r="AH457" s="322">
        <v>37</v>
      </c>
      <c r="AI457" s="322">
        <v>48</v>
      </c>
      <c r="AJ457" s="322">
        <v>1</v>
      </c>
      <c r="AK457" s="253"/>
      <c r="AL457" s="322"/>
      <c r="AM457" s="322"/>
      <c r="AN457" s="253"/>
      <c r="AO457" s="413"/>
      <c r="AP457" s="331"/>
      <c r="AQ457" s="331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</row>
    <row r="458" spans="1:125" s="317" customFormat="1" ht="12.75" customHeight="1">
      <c r="A458" s="242">
        <v>457</v>
      </c>
      <c r="B458" s="253" t="s">
        <v>731</v>
      </c>
      <c r="C458" s="253" t="s">
        <v>8049</v>
      </c>
      <c r="D458" s="253"/>
      <c r="E458" s="253" t="s">
        <v>4041</v>
      </c>
      <c r="F458" s="253"/>
      <c r="G458" s="264" t="s">
        <v>8050</v>
      </c>
      <c r="H458" s="639"/>
      <c r="I458" s="253" t="s">
        <v>1106</v>
      </c>
      <c r="J458" s="253"/>
      <c r="K458" s="253" t="s">
        <v>4655</v>
      </c>
      <c r="L458" s="438" t="s">
        <v>1878</v>
      </c>
      <c r="M458" s="274">
        <v>44680</v>
      </c>
      <c r="N458" s="275">
        <v>45410</v>
      </c>
      <c r="O458" s="249" t="s">
        <v>722</v>
      </c>
      <c r="P458" s="267">
        <f>N458</f>
        <v>45410</v>
      </c>
      <c r="Q458" s="236">
        <v>22327</v>
      </c>
      <c r="R458" s="236">
        <v>2022</v>
      </c>
      <c r="S458" s="237">
        <v>44679</v>
      </c>
      <c r="T458" s="253" t="s">
        <v>4069</v>
      </c>
      <c r="U458" s="253" t="s">
        <v>1279</v>
      </c>
      <c r="V458" s="421" t="s">
        <v>363</v>
      </c>
      <c r="W458" s="421" t="s">
        <v>363</v>
      </c>
      <c r="X458" s="253" t="s">
        <v>2502</v>
      </c>
      <c r="Y458" s="271">
        <f>N458</f>
        <v>45410</v>
      </c>
      <c r="Z458" s="322" t="s">
        <v>364</v>
      </c>
      <c r="AA458" s="255">
        <v>5.15</v>
      </c>
      <c r="AB458" s="256"/>
      <c r="AC458" s="253">
        <v>85</v>
      </c>
      <c r="AD458" s="253">
        <v>85</v>
      </c>
      <c r="AE458" s="253">
        <v>125</v>
      </c>
      <c r="AF458" s="253">
        <v>125</v>
      </c>
      <c r="AG458" s="322" t="s">
        <v>724</v>
      </c>
      <c r="AH458" s="322" t="s">
        <v>724</v>
      </c>
      <c r="AI458" s="322" t="s">
        <v>724</v>
      </c>
      <c r="AJ458" s="322">
        <v>1</v>
      </c>
      <c r="AK458" s="253"/>
      <c r="AL458" s="322"/>
      <c r="AM458" s="322"/>
      <c r="AN458" s="253"/>
      <c r="AO458" s="408"/>
      <c r="AP458" s="283"/>
      <c r="AQ458" s="283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</row>
    <row r="459" spans="1:125" s="317" customFormat="1" ht="12.75" customHeight="1">
      <c r="A459" s="242">
        <v>458</v>
      </c>
      <c r="B459" s="253" t="s">
        <v>732</v>
      </c>
      <c r="C459" s="253" t="s">
        <v>3641</v>
      </c>
      <c r="D459" s="253" t="s">
        <v>9005</v>
      </c>
      <c r="E459" s="253" t="s">
        <v>4934</v>
      </c>
      <c r="F459" s="253" t="s">
        <v>9006</v>
      </c>
      <c r="G459" s="264" t="s">
        <v>4933</v>
      </c>
      <c r="H459" s="639" t="s">
        <v>9007</v>
      </c>
      <c r="I459" s="253" t="s">
        <v>2322</v>
      </c>
      <c r="J459" s="253" t="s">
        <v>9008</v>
      </c>
      <c r="K459" s="243" t="s">
        <v>8296</v>
      </c>
      <c r="L459" s="245" t="s">
        <v>8297</v>
      </c>
      <c r="M459" s="274">
        <v>43568</v>
      </c>
      <c r="N459" s="123">
        <v>45707</v>
      </c>
      <c r="O459" s="249" t="s">
        <v>722</v>
      </c>
      <c r="P459" s="267">
        <f t="shared" si="103"/>
        <v>45707</v>
      </c>
      <c r="Q459" s="236">
        <v>22466</v>
      </c>
      <c r="R459" s="236">
        <v>2019</v>
      </c>
      <c r="S459" s="251">
        <v>44976</v>
      </c>
      <c r="T459" s="253" t="s">
        <v>29</v>
      </c>
      <c r="U459" s="253" t="s">
        <v>5411</v>
      </c>
      <c r="V459" s="421" t="s">
        <v>9074</v>
      </c>
      <c r="W459" s="421" t="s">
        <v>9075</v>
      </c>
      <c r="X459" s="253" t="s">
        <v>8298</v>
      </c>
      <c r="Y459" s="271">
        <f t="shared" ref="Y459:Y468" si="104">N459</f>
        <v>45707</v>
      </c>
      <c r="Z459" s="322" t="s">
        <v>31</v>
      </c>
      <c r="AA459" s="255">
        <v>5.7</v>
      </c>
      <c r="AB459" s="256">
        <v>32</v>
      </c>
      <c r="AC459" s="253">
        <v>90</v>
      </c>
      <c r="AD459" s="253">
        <v>113</v>
      </c>
      <c r="AE459" s="253">
        <v>110</v>
      </c>
      <c r="AF459" s="253">
        <v>160</v>
      </c>
      <c r="AG459" s="322">
        <v>24</v>
      </c>
      <c r="AH459" s="322">
        <v>49</v>
      </c>
      <c r="AI459" s="322">
        <v>60</v>
      </c>
      <c r="AJ459" s="322">
        <v>1</v>
      </c>
      <c r="AK459" s="251">
        <v>44951</v>
      </c>
      <c r="AL459" s="605">
        <v>2023</v>
      </c>
      <c r="AM459" s="605" t="s">
        <v>722</v>
      </c>
      <c r="AN459" s="253" t="s">
        <v>9009</v>
      </c>
      <c r="AO459" s="408"/>
      <c r="AP459" s="283"/>
      <c r="AQ459" s="283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</row>
    <row r="460" spans="1:125" s="317" customFormat="1" ht="12.75" customHeight="1">
      <c r="A460" s="242">
        <v>459</v>
      </c>
      <c r="B460" s="242" t="s">
        <v>731</v>
      </c>
      <c r="C460" s="242" t="s">
        <v>3549</v>
      </c>
      <c r="D460" s="243"/>
      <c r="E460" s="243" t="s">
        <v>1886</v>
      </c>
      <c r="F460" s="243"/>
      <c r="G460" s="244" t="s">
        <v>5107</v>
      </c>
      <c r="H460" s="638"/>
      <c r="I460" s="243" t="s">
        <v>1173</v>
      </c>
      <c r="J460" s="243"/>
      <c r="K460" s="243" t="s">
        <v>2353</v>
      </c>
      <c r="L460" s="245" t="s">
        <v>1657</v>
      </c>
      <c r="M460" s="247">
        <v>43640</v>
      </c>
      <c r="N460" s="123">
        <v>45828</v>
      </c>
      <c r="O460" s="249" t="s">
        <v>722</v>
      </c>
      <c r="P460" s="267">
        <f t="shared" si="103"/>
        <v>45828</v>
      </c>
      <c r="Q460" s="236">
        <v>19328</v>
      </c>
      <c r="R460" s="236">
        <v>2012</v>
      </c>
      <c r="S460" s="237">
        <v>45097</v>
      </c>
      <c r="T460" s="253" t="s">
        <v>9576</v>
      </c>
      <c r="U460" s="253" t="s">
        <v>722</v>
      </c>
      <c r="V460" s="421" t="s">
        <v>453</v>
      </c>
      <c r="W460" s="421" t="s">
        <v>3458</v>
      </c>
      <c r="X460" s="253" t="s">
        <v>1658</v>
      </c>
      <c r="Y460" s="271">
        <f t="shared" si="104"/>
        <v>45828</v>
      </c>
      <c r="Z460" s="322" t="s">
        <v>1550</v>
      </c>
      <c r="AA460" s="255">
        <v>7.9</v>
      </c>
      <c r="AB460" s="256"/>
      <c r="AC460" s="253">
        <v>140</v>
      </c>
      <c r="AD460" s="253"/>
      <c r="AE460" s="253">
        <v>220</v>
      </c>
      <c r="AF460" s="253"/>
      <c r="AG460" s="322">
        <v>25</v>
      </c>
      <c r="AH460" s="322">
        <v>41</v>
      </c>
      <c r="AI460" s="322">
        <v>50</v>
      </c>
      <c r="AJ460" s="322">
        <v>2</v>
      </c>
      <c r="AK460" s="253"/>
      <c r="AL460" s="322"/>
      <c r="AM460" s="322"/>
      <c r="AN460" s="253"/>
      <c r="AO460" s="408"/>
      <c r="AP460" s="283"/>
      <c r="AQ460" s="283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</row>
    <row r="461" spans="1:125" s="317" customFormat="1" ht="12.75" customHeight="1">
      <c r="A461" s="242">
        <v>460</v>
      </c>
      <c r="B461" s="253" t="s">
        <v>732</v>
      </c>
      <c r="C461" s="253" t="s">
        <v>287</v>
      </c>
      <c r="D461" s="253" t="s">
        <v>974</v>
      </c>
      <c r="E461" s="253" t="s">
        <v>429</v>
      </c>
      <c r="F461" s="253" t="s">
        <v>2057</v>
      </c>
      <c r="G461" s="264" t="s">
        <v>2059</v>
      </c>
      <c r="H461" s="639" t="s">
        <v>2058</v>
      </c>
      <c r="I461" s="243" t="s">
        <v>1911</v>
      </c>
      <c r="J461" s="253" t="s">
        <v>1368</v>
      </c>
      <c r="K461" s="253" t="s">
        <v>2472</v>
      </c>
      <c r="L461" s="438" t="s">
        <v>1061</v>
      </c>
      <c r="M461" s="274">
        <v>42080</v>
      </c>
      <c r="N461" s="275">
        <v>45378</v>
      </c>
      <c r="O461" s="249" t="s">
        <v>722</v>
      </c>
      <c r="P461" s="267">
        <f t="shared" si="103"/>
        <v>45378</v>
      </c>
      <c r="Q461" s="236">
        <v>20359</v>
      </c>
      <c r="R461" s="236">
        <v>2008</v>
      </c>
      <c r="S461" s="251">
        <v>44647</v>
      </c>
      <c r="T461" s="253" t="s">
        <v>1062</v>
      </c>
      <c r="U461" s="253" t="s">
        <v>189</v>
      </c>
      <c r="V461" s="421" t="s">
        <v>7960</v>
      </c>
      <c r="W461" s="421" t="s">
        <v>7961</v>
      </c>
      <c r="X461" s="253" t="s">
        <v>7962</v>
      </c>
      <c r="Y461" s="271">
        <f t="shared" si="104"/>
        <v>45378</v>
      </c>
      <c r="Z461" s="322" t="s">
        <v>1028</v>
      </c>
      <c r="AA461" s="255">
        <v>6.1</v>
      </c>
      <c r="AB461" s="256">
        <v>23</v>
      </c>
      <c r="AC461" s="253">
        <v>85</v>
      </c>
      <c r="AD461" s="253">
        <v>108</v>
      </c>
      <c r="AE461" s="253">
        <v>110</v>
      </c>
      <c r="AF461" s="253">
        <v>150</v>
      </c>
      <c r="AG461" s="322">
        <v>23</v>
      </c>
      <c r="AH461" s="322">
        <v>39</v>
      </c>
      <c r="AI461" s="322">
        <v>56</v>
      </c>
      <c r="AJ461" s="322">
        <v>1</v>
      </c>
      <c r="AK461" s="237">
        <v>42090</v>
      </c>
      <c r="AL461" s="322">
        <v>2003</v>
      </c>
      <c r="AM461" s="322" t="s">
        <v>722</v>
      </c>
      <c r="AN461" s="253"/>
      <c r="AO461" s="408"/>
      <c r="AP461" s="283"/>
      <c r="AQ461" s="283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</row>
    <row r="462" spans="1:125" s="317" customFormat="1" ht="12.75" customHeight="1">
      <c r="A462" s="242">
        <v>461</v>
      </c>
      <c r="B462" s="253" t="s">
        <v>731</v>
      </c>
      <c r="C462" s="253" t="s">
        <v>6085</v>
      </c>
      <c r="D462" s="253"/>
      <c r="E462" s="253" t="s">
        <v>2162</v>
      </c>
      <c r="F462" s="253"/>
      <c r="G462" s="264" t="s">
        <v>6083</v>
      </c>
      <c r="H462" s="639"/>
      <c r="I462" s="253" t="s">
        <v>1911</v>
      </c>
      <c r="J462" s="253"/>
      <c r="K462" s="253" t="s">
        <v>5264</v>
      </c>
      <c r="L462" s="438" t="s">
        <v>6084</v>
      </c>
      <c r="M462" s="274">
        <v>44048</v>
      </c>
      <c r="N462" s="275">
        <v>44777</v>
      </c>
      <c r="O462" s="276" t="s">
        <v>722</v>
      </c>
      <c r="P462" s="267">
        <f t="shared" si="103"/>
        <v>44777</v>
      </c>
      <c r="Q462" s="236">
        <v>20577</v>
      </c>
      <c r="R462" s="236">
        <v>2019</v>
      </c>
      <c r="S462" s="237">
        <v>44047</v>
      </c>
      <c r="T462" s="253" t="s">
        <v>1278</v>
      </c>
      <c r="U462" s="253" t="s">
        <v>1279</v>
      </c>
      <c r="V462" s="421" t="s">
        <v>363</v>
      </c>
      <c r="W462" s="421" t="s">
        <v>1082</v>
      </c>
      <c r="X462" s="253" t="s">
        <v>5265</v>
      </c>
      <c r="Y462" s="271">
        <f t="shared" si="104"/>
        <v>44777</v>
      </c>
      <c r="Z462" s="322" t="s">
        <v>1550</v>
      </c>
      <c r="AA462" s="255">
        <v>4.5</v>
      </c>
      <c r="AB462" s="256"/>
      <c r="AC462" s="253">
        <v>55</v>
      </c>
      <c r="AD462" s="253"/>
      <c r="AE462" s="253">
        <v>75</v>
      </c>
      <c r="AF462" s="253"/>
      <c r="AG462" s="322">
        <v>24</v>
      </c>
      <c r="AH462" s="322">
        <v>39</v>
      </c>
      <c r="AI462" s="322">
        <v>55</v>
      </c>
      <c r="AJ462" s="322">
        <v>1</v>
      </c>
      <c r="AK462" s="253"/>
      <c r="AL462" s="322"/>
      <c r="AM462" s="322"/>
      <c r="AN462" s="253"/>
      <c r="AO462" s="408"/>
      <c r="AP462" s="283"/>
      <c r="AQ462" s="283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</row>
    <row r="463" spans="1:125" ht="12.75" customHeight="1">
      <c r="A463" s="242">
        <v>462</v>
      </c>
      <c r="B463" s="253" t="s">
        <v>731</v>
      </c>
      <c r="C463" s="253" t="s">
        <v>629</v>
      </c>
      <c r="D463" s="253"/>
      <c r="E463" s="253" t="s">
        <v>427</v>
      </c>
      <c r="F463" s="253"/>
      <c r="G463" s="264" t="s">
        <v>428</v>
      </c>
      <c r="H463" s="639"/>
      <c r="I463" s="253" t="s">
        <v>317</v>
      </c>
      <c r="J463" s="253"/>
      <c r="K463" s="253" t="s">
        <v>2472</v>
      </c>
      <c r="L463" s="438" t="s">
        <v>1061</v>
      </c>
      <c r="M463" s="274">
        <v>41674</v>
      </c>
      <c r="N463" s="288">
        <v>45408</v>
      </c>
      <c r="O463" s="249" t="s">
        <v>722</v>
      </c>
      <c r="P463" s="266">
        <f t="shared" si="103"/>
        <v>45408</v>
      </c>
      <c r="Q463" s="250">
        <v>14040</v>
      </c>
      <c r="R463" s="250">
        <v>2013</v>
      </c>
      <c r="S463" s="251">
        <v>44677</v>
      </c>
      <c r="T463" s="252" t="s">
        <v>1062</v>
      </c>
      <c r="U463" s="253" t="s">
        <v>722</v>
      </c>
      <c r="V463" s="625" t="s">
        <v>363</v>
      </c>
      <c r="W463" s="625" t="s">
        <v>3904</v>
      </c>
      <c r="X463" s="252" t="s">
        <v>1031</v>
      </c>
      <c r="Y463" s="271">
        <f t="shared" si="104"/>
        <v>45408</v>
      </c>
      <c r="Z463" s="605" t="s">
        <v>1028</v>
      </c>
      <c r="AA463" s="656">
        <v>5.3</v>
      </c>
      <c r="AB463" s="273"/>
      <c r="AC463" s="252">
        <v>85</v>
      </c>
      <c r="AD463" s="252"/>
      <c r="AE463" s="252">
        <v>105</v>
      </c>
      <c r="AF463" s="252"/>
      <c r="AG463" s="605">
        <v>24</v>
      </c>
      <c r="AH463" s="605">
        <v>39</v>
      </c>
      <c r="AI463" s="605">
        <v>54</v>
      </c>
      <c r="AJ463" s="605">
        <v>1</v>
      </c>
      <c r="AK463" s="252"/>
      <c r="AL463" s="605"/>
      <c r="AM463" s="605"/>
      <c r="AN463" s="252"/>
      <c r="AO463" s="407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5"/>
      <c r="CP463" s="315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</row>
    <row r="464" spans="1:125" ht="12.75" customHeight="1">
      <c r="A464" s="242">
        <v>463</v>
      </c>
      <c r="B464" s="253" t="s">
        <v>731</v>
      </c>
      <c r="C464" s="253" t="s">
        <v>1406</v>
      </c>
      <c r="D464" s="253"/>
      <c r="E464" s="253" t="s">
        <v>769</v>
      </c>
      <c r="F464" s="253"/>
      <c r="G464" s="264" t="s">
        <v>770</v>
      </c>
      <c r="H464" s="639"/>
      <c r="I464" s="253" t="s">
        <v>3463</v>
      </c>
      <c r="J464" s="253"/>
      <c r="K464" s="253" t="s">
        <v>5405</v>
      </c>
      <c r="L464" s="438" t="s">
        <v>485</v>
      </c>
      <c r="M464" s="274">
        <v>41371</v>
      </c>
      <c r="N464" s="288">
        <v>46022</v>
      </c>
      <c r="O464" s="249" t="s">
        <v>722</v>
      </c>
      <c r="P464" s="266">
        <f t="shared" si="103"/>
        <v>46022</v>
      </c>
      <c r="Q464" s="250">
        <v>20023</v>
      </c>
      <c r="R464" s="250">
        <v>2011</v>
      </c>
      <c r="S464" s="251">
        <v>45291</v>
      </c>
      <c r="T464" s="252" t="s">
        <v>538</v>
      </c>
      <c r="U464" s="253" t="s">
        <v>722</v>
      </c>
      <c r="V464" s="625" t="s">
        <v>1</v>
      </c>
      <c r="W464" s="625" t="s">
        <v>1012</v>
      </c>
      <c r="X464" s="252" t="s">
        <v>771</v>
      </c>
      <c r="Y464" s="271">
        <f t="shared" si="104"/>
        <v>46022</v>
      </c>
      <c r="Z464" s="605" t="s">
        <v>1550</v>
      </c>
      <c r="AA464" s="656">
        <v>6</v>
      </c>
      <c r="AB464" s="273"/>
      <c r="AC464" s="252">
        <v>90</v>
      </c>
      <c r="AD464" s="252"/>
      <c r="AE464" s="252">
        <v>110</v>
      </c>
      <c r="AF464" s="252"/>
      <c r="AG464" s="605">
        <v>23</v>
      </c>
      <c r="AH464" s="605">
        <v>38</v>
      </c>
      <c r="AI464" s="605">
        <v>55</v>
      </c>
      <c r="AJ464" s="605">
        <v>1</v>
      </c>
      <c r="AK464" s="252"/>
      <c r="AL464" s="605"/>
      <c r="AM464" s="605"/>
      <c r="AN464" s="252"/>
      <c r="AO464" s="407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5"/>
      <c r="CP464" s="315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</row>
    <row r="465" spans="1:125" s="378" customFormat="1" ht="12.75" customHeight="1">
      <c r="A465" s="362">
        <v>464</v>
      </c>
      <c r="B465" s="362" t="s">
        <v>731</v>
      </c>
      <c r="C465" s="363" t="s">
        <v>3869</v>
      </c>
      <c r="D465" s="362"/>
      <c r="E465" s="362" t="s">
        <v>3872</v>
      </c>
      <c r="F465" s="362"/>
      <c r="G465" s="365" t="s">
        <v>3873</v>
      </c>
      <c r="H465" s="640"/>
      <c r="I465" s="362" t="s">
        <v>317</v>
      </c>
      <c r="J465" s="362"/>
      <c r="K465" s="879" t="s">
        <v>6927</v>
      </c>
      <c r="L465" s="366" t="s">
        <v>10127</v>
      </c>
      <c r="M465" s="368">
        <v>43606</v>
      </c>
      <c r="N465" s="369">
        <v>45992</v>
      </c>
      <c r="O465" s="403" t="s">
        <v>722</v>
      </c>
      <c r="P465" s="386">
        <f t="shared" si="103"/>
        <v>45992</v>
      </c>
      <c r="Q465" s="387">
        <v>19250</v>
      </c>
      <c r="R465" s="387">
        <v>2017</v>
      </c>
      <c r="S465" s="373">
        <v>45261</v>
      </c>
      <c r="T465" s="363" t="s">
        <v>1278</v>
      </c>
      <c r="U465" s="363" t="s">
        <v>722</v>
      </c>
      <c r="V465" s="626" t="s">
        <v>10333</v>
      </c>
      <c r="W465" s="626" t="s">
        <v>10334</v>
      </c>
      <c r="X465" s="363" t="s">
        <v>10128</v>
      </c>
      <c r="Y465" s="375">
        <f>N465</f>
        <v>45992</v>
      </c>
      <c r="Z465" s="370" t="s">
        <v>1028</v>
      </c>
      <c r="AA465" s="657">
        <v>5.5</v>
      </c>
      <c r="AB465" s="376"/>
      <c r="AC465" s="363">
        <v>110</v>
      </c>
      <c r="AD465" s="363"/>
      <c r="AE465" s="363">
        <v>130</v>
      </c>
      <c r="AF465" s="363"/>
      <c r="AG465" s="370">
        <v>24</v>
      </c>
      <c r="AH465" s="370">
        <v>39</v>
      </c>
      <c r="AI465" s="370">
        <v>58</v>
      </c>
      <c r="AJ465" s="370">
        <v>1</v>
      </c>
      <c r="AK465" s="363"/>
      <c r="AL465" s="370"/>
      <c r="AM465" s="370"/>
      <c r="AN465" s="363"/>
      <c r="AO465" s="414"/>
      <c r="AP465" s="374"/>
      <c r="AQ465" s="374"/>
      <c r="AR465" s="374"/>
      <c r="AS465" s="374"/>
      <c r="AT465" s="374"/>
      <c r="AU465" s="374"/>
      <c r="AV465" s="374"/>
      <c r="AW465" s="374"/>
      <c r="AX465" s="374"/>
      <c r="AY465" s="374"/>
      <c r="AZ465" s="374"/>
      <c r="BA465" s="374"/>
      <c r="BB465" s="374"/>
      <c r="BC465" s="374"/>
      <c r="BD465" s="374"/>
      <c r="BE465" s="374"/>
      <c r="BF465" s="374"/>
      <c r="BG465" s="374"/>
      <c r="BH465" s="374"/>
      <c r="BI465" s="374"/>
      <c r="BJ465" s="374"/>
      <c r="BK465" s="374"/>
      <c r="BL465" s="374"/>
      <c r="BM465" s="374"/>
      <c r="BN465" s="374"/>
      <c r="BO465" s="374"/>
      <c r="BP465" s="374"/>
      <c r="BQ465" s="374"/>
      <c r="BR465" s="374"/>
      <c r="BS465" s="374"/>
      <c r="BT465" s="374"/>
      <c r="BU465" s="374"/>
      <c r="BV465" s="374"/>
      <c r="BW465" s="374"/>
      <c r="BX465" s="374"/>
      <c r="BY465" s="374"/>
      <c r="BZ465" s="374"/>
      <c r="CA465" s="374"/>
      <c r="CB465" s="374"/>
      <c r="CC465" s="374"/>
      <c r="CD465" s="374"/>
      <c r="CE465" s="374"/>
      <c r="CF465" s="374"/>
      <c r="CG465" s="374"/>
      <c r="CH465" s="374"/>
      <c r="CI465" s="374"/>
      <c r="CJ465" s="374"/>
      <c r="CK465" s="374"/>
      <c r="CL465" s="374"/>
      <c r="CM465" s="374"/>
      <c r="CN465" s="374"/>
    </row>
    <row r="466" spans="1:125" s="317" customFormat="1" ht="12.75" customHeight="1">
      <c r="A466" s="242">
        <v>465</v>
      </c>
      <c r="B466" s="283" t="s">
        <v>731</v>
      </c>
      <c r="C466" s="242" t="s">
        <v>2006</v>
      </c>
      <c r="D466" s="283"/>
      <c r="E466" s="283" t="s">
        <v>2007</v>
      </c>
      <c r="F466" s="283"/>
      <c r="G466" s="324" t="s">
        <v>2008</v>
      </c>
      <c r="H466" s="642"/>
      <c r="I466" s="283" t="s">
        <v>1173</v>
      </c>
      <c r="J466" s="283"/>
      <c r="K466" s="283" t="s">
        <v>2009</v>
      </c>
      <c r="L466" s="380" t="s">
        <v>2011</v>
      </c>
      <c r="M466" s="325">
        <v>42064</v>
      </c>
      <c r="N466" s="326">
        <v>44884</v>
      </c>
      <c r="O466" s="249" t="s">
        <v>722</v>
      </c>
      <c r="P466" s="267">
        <f t="shared" si="103"/>
        <v>44884</v>
      </c>
      <c r="Q466" s="236">
        <v>20747</v>
      </c>
      <c r="R466" s="236">
        <v>2006</v>
      </c>
      <c r="S466" s="251">
        <v>44154</v>
      </c>
      <c r="T466" s="253" t="s">
        <v>1498</v>
      </c>
      <c r="U466" s="253" t="s">
        <v>722</v>
      </c>
      <c r="V466" s="421" t="s">
        <v>1</v>
      </c>
      <c r="W466" s="421" t="s">
        <v>3988</v>
      </c>
      <c r="X466" s="253" t="s">
        <v>2010</v>
      </c>
      <c r="Y466" s="271">
        <v>44884</v>
      </c>
      <c r="Z466" s="322" t="s">
        <v>586</v>
      </c>
      <c r="AA466" s="255">
        <v>5.0999999999999996</v>
      </c>
      <c r="AB466" s="256"/>
      <c r="AC466" s="253">
        <v>70</v>
      </c>
      <c r="AD466" s="253"/>
      <c r="AE466" s="253">
        <v>85</v>
      </c>
      <c r="AF466" s="253"/>
      <c r="AG466" s="322">
        <v>23</v>
      </c>
      <c r="AH466" s="322">
        <v>38</v>
      </c>
      <c r="AI466" s="322">
        <v>55</v>
      </c>
      <c r="AJ466" s="322">
        <v>1</v>
      </c>
      <c r="AK466" s="253"/>
      <c r="AL466" s="322"/>
      <c r="AM466" s="322"/>
      <c r="AN466" s="253"/>
      <c r="AO466" s="408"/>
      <c r="AP466" s="283"/>
      <c r="AQ466" s="283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</row>
    <row r="467" spans="1:125" s="317" customFormat="1" ht="12.75" customHeight="1">
      <c r="A467" s="242">
        <v>466</v>
      </c>
      <c r="B467" s="253" t="s">
        <v>731</v>
      </c>
      <c r="C467" s="253" t="s">
        <v>6526</v>
      </c>
      <c r="D467" s="253"/>
      <c r="E467" s="253" t="s">
        <v>3830</v>
      </c>
      <c r="F467" s="253"/>
      <c r="G467" s="264" t="s">
        <v>7319</v>
      </c>
      <c r="H467" s="639"/>
      <c r="I467" s="242" t="s">
        <v>452</v>
      </c>
      <c r="J467" s="253"/>
      <c r="K467" s="253" t="s">
        <v>7320</v>
      </c>
      <c r="L467" s="438" t="s">
        <v>7321</v>
      </c>
      <c r="M467" s="274">
        <v>44445</v>
      </c>
      <c r="N467" s="275">
        <v>45735</v>
      </c>
      <c r="O467" s="322" t="s">
        <v>722</v>
      </c>
      <c r="P467" s="323">
        <f>N467</f>
        <v>45735</v>
      </c>
      <c r="Q467" s="335">
        <v>21506</v>
      </c>
      <c r="R467" s="335">
        <v>2021</v>
      </c>
      <c r="S467" s="237">
        <v>45004</v>
      </c>
      <c r="T467" s="283" t="s">
        <v>175</v>
      </c>
      <c r="U467" s="283" t="s">
        <v>722</v>
      </c>
      <c r="V467" s="421" t="s">
        <v>1735</v>
      </c>
      <c r="W467" s="421" t="s">
        <v>1735</v>
      </c>
      <c r="X467" s="253" t="s">
        <v>7322</v>
      </c>
      <c r="Y467" s="271">
        <f>N467</f>
        <v>45735</v>
      </c>
      <c r="Z467" s="322" t="s">
        <v>364</v>
      </c>
      <c r="AA467" s="255">
        <v>4.75</v>
      </c>
      <c r="AB467" s="256"/>
      <c r="AC467" s="253">
        <v>80</v>
      </c>
      <c r="AD467" s="253"/>
      <c r="AE467" s="253">
        <v>100</v>
      </c>
      <c r="AF467" s="253"/>
      <c r="AG467" s="322">
        <v>23</v>
      </c>
      <c r="AH467" s="322">
        <v>39</v>
      </c>
      <c r="AI467" s="336">
        <v>53</v>
      </c>
      <c r="AJ467" s="336">
        <v>1</v>
      </c>
      <c r="AK467" s="253"/>
      <c r="AL467" s="322"/>
      <c r="AM467" s="322"/>
      <c r="AN467" s="253"/>
      <c r="AO467" s="408"/>
      <c r="AP467" s="283"/>
      <c r="AQ467" s="283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</row>
    <row r="468" spans="1:125" s="317" customFormat="1" ht="12.75" customHeight="1">
      <c r="A468" s="242">
        <v>467</v>
      </c>
      <c r="B468" s="253" t="s">
        <v>731</v>
      </c>
      <c r="C468" s="253" t="s">
        <v>1604</v>
      </c>
      <c r="D468" s="253"/>
      <c r="E468" s="253" t="s">
        <v>3487</v>
      </c>
      <c r="F468" s="253"/>
      <c r="G468" s="264" t="s">
        <v>5884</v>
      </c>
      <c r="H468" s="639"/>
      <c r="I468" s="243" t="s">
        <v>2145</v>
      </c>
      <c r="J468" s="253"/>
      <c r="K468" s="253" t="s">
        <v>5885</v>
      </c>
      <c r="L468" s="438" t="s">
        <v>5887</v>
      </c>
      <c r="M468" s="274">
        <v>42777</v>
      </c>
      <c r="N468" s="275">
        <v>44703</v>
      </c>
      <c r="O468" s="249" t="s">
        <v>722</v>
      </c>
      <c r="P468" s="267">
        <f t="shared" si="103"/>
        <v>44703</v>
      </c>
      <c r="Q468" s="236">
        <v>20473</v>
      </c>
      <c r="R468" s="236">
        <v>2010</v>
      </c>
      <c r="S468" s="237">
        <v>43973</v>
      </c>
      <c r="T468" s="253" t="s">
        <v>4709</v>
      </c>
      <c r="U468" s="253" t="s">
        <v>1217</v>
      </c>
      <c r="V468" s="421" t="s">
        <v>176</v>
      </c>
      <c r="W468" s="421" t="s">
        <v>3458</v>
      </c>
      <c r="X468" s="253" t="s">
        <v>5886</v>
      </c>
      <c r="Y468" s="271">
        <f t="shared" si="104"/>
        <v>44703</v>
      </c>
      <c r="Z468" s="322" t="s">
        <v>1550</v>
      </c>
      <c r="AA468" s="255">
        <v>5.4</v>
      </c>
      <c r="AB468" s="256"/>
      <c r="AC468" s="253">
        <v>87</v>
      </c>
      <c r="AD468" s="253">
        <v>87</v>
      </c>
      <c r="AE468" s="253">
        <v>110</v>
      </c>
      <c r="AF468" s="253">
        <v>143</v>
      </c>
      <c r="AG468" s="322">
        <v>23</v>
      </c>
      <c r="AH468" s="322">
        <v>37</v>
      </c>
      <c r="AI468" s="322">
        <v>48</v>
      </c>
      <c r="AJ468" s="322">
        <v>1</v>
      </c>
      <c r="AK468" s="237"/>
      <c r="AL468" s="322"/>
      <c r="AM468" s="322"/>
      <c r="AN468" s="253"/>
      <c r="AO468" s="408"/>
      <c r="AP468" s="283"/>
      <c r="AQ468" s="283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</row>
    <row r="469" spans="1:125" s="317" customFormat="1" ht="12.75" customHeight="1">
      <c r="A469" s="242">
        <v>468</v>
      </c>
      <c r="B469" s="237" t="s">
        <v>732</v>
      </c>
      <c r="C469" s="253" t="s">
        <v>7884</v>
      </c>
      <c r="D469" s="253"/>
      <c r="E469" s="253" t="s">
        <v>6244</v>
      </c>
      <c r="F469" s="253" t="s">
        <v>6301</v>
      </c>
      <c r="G469" s="264" t="s">
        <v>8561</v>
      </c>
      <c r="H469" s="639"/>
      <c r="I469" s="253" t="s">
        <v>2412</v>
      </c>
      <c r="J469" s="253"/>
      <c r="K469" s="253" t="s">
        <v>6304</v>
      </c>
      <c r="L469" s="438" t="s">
        <v>6305</v>
      </c>
      <c r="M469" s="274">
        <v>44798</v>
      </c>
      <c r="N469" s="275">
        <v>45528</v>
      </c>
      <c r="O469" s="249" t="s">
        <v>722</v>
      </c>
      <c r="P469" s="267">
        <f>N469</f>
        <v>45528</v>
      </c>
      <c r="Q469" s="236">
        <v>22575</v>
      </c>
      <c r="R469" s="236">
        <v>2022</v>
      </c>
      <c r="S469" s="237">
        <v>44797</v>
      </c>
      <c r="T469" s="237" t="s">
        <v>3814</v>
      </c>
      <c r="U469" s="253" t="s">
        <v>1279</v>
      </c>
      <c r="V469" s="421" t="s">
        <v>363</v>
      </c>
      <c r="W469" s="421" t="s">
        <v>363</v>
      </c>
      <c r="X469" s="253" t="s">
        <v>6306</v>
      </c>
      <c r="Y469" s="271">
        <f>N469</f>
        <v>45528</v>
      </c>
      <c r="Z469" s="274" t="s">
        <v>31</v>
      </c>
      <c r="AA469" s="255">
        <v>8.36</v>
      </c>
      <c r="AB469" s="256"/>
      <c r="AC469" s="253">
        <v>120</v>
      </c>
      <c r="AD469" s="253">
        <v>120</v>
      </c>
      <c r="AE469" s="253">
        <v>450</v>
      </c>
      <c r="AF469" s="253">
        <v>450</v>
      </c>
      <c r="AG469" s="322" t="s">
        <v>724</v>
      </c>
      <c r="AH469" s="322">
        <v>50</v>
      </c>
      <c r="AI469" s="322">
        <v>70</v>
      </c>
      <c r="AJ469" s="322">
        <v>2</v>
      </c>
      <c r="AK469" s="253"/>
      <c r="AL469" s="322"/>
      <c r="AM469" s="322"/>
      <c r="AN469" s="253"/>
      <c r="AO469" s="408"/>
      <c r="AP469" s="283"/>
      <c r="AQ469" s="283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</row>
    <row r="470" spans="1:125" s="317" customFormat="1" ht="12.75" customHeight="1">
      <c r="A470" s="242">
        <v>469</v>
      </c>
      <c r="B470" s="253" t="s">
        <v>731</v>
      </c>
      <c r="C470" s="270" t="s">
        <v>5891</v>
      </c>
      <c r="D470" s="253"/>
      <c r="E470" s="253" t="s">
        <v>3519</v>
      </c>
      <c r="F470" s="253"/>
      <c r="G470" s="264" t="s">
        <v>5892</v>
      </c>
      <c r="H470" s="639"/>
      <c r="I470" s="253" t="s">
        <v>1424</v>
      </c>
      <c r="J470" s="253"/>
      <c r="K470" s="253" t="s">
        <v>4906</v>
      </c>
      <c r="L470" s="438" t="s">
        <v>4907</v>
      </c>
      <c r="M470" s="274">
        <v>43993</v>
      </c>
      <c r="N470" s="275">
        <v>45418</v>
      </c>
      <c r="O470" s="249" t="s">
        <v>722</v>
      </c>
      <c r="P470" s="267">
        <f>N470</f>
        <v>45418</v>
      </c>
      <c r="Q470" s="236">
        <v>20476</v>
      </c>
      <c r="R470" s="236">
        <v>2018</v>
      </c>
      <c r="S470" s="237">
        <v>44687</v>
      </c>
      <c r="T470" s="253" t="s">
        <v>175</v>
      </c>
      <c r="U470" s="253" t="s">
        <v>722</v>
      </c>
      <c r="V470" s="421" t="s">
        <v>8100</v>
      </c>
      <c r="W470" s="421" t="s">
        <v>8101</v>
      </c>
      <c r="X470" s="253" t="s">
        <v>4908</v>
      </c>
      <c r="Y470" s="271">
        <f t="shared" ref="Y470:Y477" si="105">N470</f>
        <v>45418</v>
      </c>
      <c r="Z470" s="322" t="s">
        <v>1550</v>
      </c>
      <c r="AA470" s="255">
        <v>3.49</v>
      </c>
      <c r="AB470" s="256"/>
      <c r="AC470" s="253">
        <v>60</v>
      </c>
      <c r="AD470" s="253"/>
      <c r="AE470" s="253">
        <v>78</v>
      </c>
      <c r="AF470" s="253"/>
      <c r="AG470" s="322" t="s">
        <v>724</v>
      </c>
      <c r="AH470" s="322">
        <v>38</v>
      </c>
      <c r="AI470" s="322">
        <v>55</v>
      </c>
      <c r="AJ470" s="322">
        <v>1</v>
      </c>
      <c r="AK470" s="237"/>
      <c r="AL470" s="322"/>
      <c r="AM470" s="322"/>
      <c r="AN470" s="253"/>
      <c r="AO470" s="412"/>
      <c r="AP470" s="330"/>
      <c r="AQ470" s="330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</row>
    <row r="471" spans="1:125" s="374" customFormat="1" ht="12.75" customHeight="1">
      <c r="A471" s="362">
        <v>470</v>
      </c>
      <c r="B471" s="253" t="s">
        <v>731</v>
      </c>
      <c r="C471" s="314" t="s">
        <v>352</v>
      </c>
      <c r="D471" s="253"/>
      <c r="E471" s="253" t="s">
        <v>4733</v>
      </c>
      <c r="F471" s="253"/>
      <c r="G471" s="264" t="s">
        <v>4973</v>
      </c>
      <c r="H471" s="639"/>
      <c r="I471" s="253" t="s">
        <v>1173</v>
      </c>
      <c r="J471" s="253"/>
      <c r="K471" s="253" t="s">
        <v>5302</v>
      </c>
      <c r="L471" s="438" t="s">
        <v>5303</v>
      </c>
      <c r="M471" s="274">
        <v>43573</v>
      </c>
      <c r="N471" s="275">
        <v>45022</v>
      </c>
      <c r="O471" s="322" t="s">
        <v>722</v>
      </c>
      <c r="P471" s="323">
        <f>N471</f>
        <v>45022</v>
      </c>
      <c r="Q471" s="335">
        <v>21155</v>
      </c>
      <c r="R471" s="335">
        <v>2019</v>
      </c>
      <c r="S471" s="237">
        <v>44292</v>
      </c>
      <c r="T471" s="283" t="s">
        <v>1216</v>
      </c>
      <c r="U471" s="283" t="s">
        <v>722</v>
      </c>
      <c r="V471" s="421" t="s">
        <v>1097</v>
      </c>
      <c r="W471" s="421" t="s">
        <v>1763</v>
      </c>
      <c r="X471" s="253" t="s">
        <v>5304</v>
      </c>
      <c r="Y471" s="271">
        <f t="shared" si="105"/>
        <v>45022</v>
      </c>
      <c r="Z471" s="322" t="s">
        <v>364</v>
      </c>
      <c r="AA471" s="255">
        <v>4.9000000000000004</v>
      </c>
      <c r="AB471" s="256"/>
      <c r="AC471" s="253">
        <v>75</v>
      </c>
      <c r="AD471" s="253"/>
      <c r="AE471" s="253">
        <v>100</v>
      </c>
      <c r="AF471" s="253"/>
      <c r="AG471" s="322" t="s">
        <v>724</v>
      </c>
      <c r="AH471" s="322" t="s">
        <v>724</v>
      </c>
      <c r="AI471" s="336" t="s">
        <v>724</v>
      </c>
      <c r="AJ471" s="336">
        <v>1</v>
      </c>
      <c r="AK471" s="373"/>
      <c r="AL471" s="370"/>
      <c r="AM471" s="370"/>
      <c r="AN471" s="363"/>
      <c r="AO471" s="414"/>
    </row>
    <row r="472" spans="1:125" s="538" customFormat="1" ht="12.75" customHeight="1">
      <c r="A472" s="529">
        <v>471</v>
      </c>
      <c r="B472" s="532" t="s">
        <v>10412</v>
      </c>
      <c r="C472" s="532"/>
      <c r="D472" s="532"/>
      <c r="E472" s="532" t="s">
        <v>2902</v>
      </c>
      <c r="F472" s="532"/>
      <c r="G472" s="540"/>
      <c r="H472" s="646"/>
      <c r="I472" s="532"/>
      <c r="J472" s="532"/>
      <c r="K472" s="532"/>
      <c r="L472" s="541"/>
      <c r="M472" s="542"/>
      <c r="N472" s="543"/>
      <c r="O472" s="844"/>
      <c r="P472" s="539"/>
      <c r="Q472" s="530"/>
      <c r="R472" s="530"/>
      <c r="S472" s="531"/>
      <c r="T472" s="532"/>
      <c r="U472" s="532"/>
      <c r="V472" s="627"/>
      <c r="W472" s="627"/>
      <c r="X472" s="532"/>
      <c r="Y472" s="534"/>
      <c r="Z472" s="586"/>
      <c r="AA472" s="665"/>
      <c r="AB472" s="535"/>
      <c r="AC472" s="532"/>
      <c r="AD472" s="532"/>
      <c r="AE472" s="532"/>
      <c r="AF472" s="532"/>
      <c r="AG472" s="586"/>
      <c r="AH472" s="586"/>
      <c r="AI472" s="586"/>
      <c r="AJ472" s="586"/>
      <c r="AK472" s="532"/>
      <c r="AL472" s="586"/>
      <c r="AM472" s="586"/>
      <c r="AN472" s="532"/>
      <c r="AO472" s="975"/>
      <c r="AP472" s="976"/>
      <c r="AQ472" s="976"/>
      <c r="AR472" s="976"/>
      <c r="AS472" s="976"/>
      <c r="AT472" s="976"/>
      <c r="AU472" s="976"/>
      <c r="AV472" s="976"/>
      <c r="AW472" s="976"/>
      <c r="AX472" s="976"/>
      <c r="AY472" s="976"/>
      <c r="AZ472" s="976"/>
      <c r="BA472" s="976"/>
      <c r="BB472" s="976"/>
      <c r="BC472" s="976"/>
      <c r="BD472" s="976"/>
      <c r="BE472" s="976"/>
      <c r="BF472" s="976"/>
      <c r="BG472" s="976"/>
      <c r="BH472" s="976"/>
      <c r="BI472" s="976"/>
      <c r="BJ472" s="976"/>
      <c r="BK472" s="976"/>
      <c r="BL472" s="976"/>
      <c r="BM472" s="976"/>
      <c r="BN472" s="976"/>
      <c r="BO472" s="976"/>
      <c r="BP472" s="976"/>
      <c r="BQ472" s="976"/>
      <c r="BR472" s="976"/>
      <c r="BS472" s="976"/>
      <c r="BT472" s="976"/>
      <c r="BU472" s="976"/>
      <c r="BV472" s="976"/>
      <c r="BW472" s="976"/>
      <c r="BX472" s="976"/>
      <c r="BY472" s="976"/>
      <c r="BZ472" s="976"/>
      <c r="CA472" s="976"/>
      <c r="CB472" s="976"/>
      <c r="CC472" s="976"/>
      <c r="CD472" s="976"/>
      <c r="CE472" s="976"/>
      <c r="CF472" s="976"/>
      <c r="CG472" s="976"/>
      <c r="CH472" s="976"/>
      <c r="CI472" s="976"/>
      <c r="CJ472" s="976"/>
      <c r="CK472" s="976"/>
      <c r="CL472" s="976"/>
      <c r="CM472" s="976"/>
      <c r="CN472" s="976"/>
    </row>
    <row r="473" spans="1:125" s="317" customFormat="1" ht="12.75" customHeight="1">
      <c r="A473" s="242">
        <v>472</v>
      </c>
      <c r="B473" s="253" t="s">
        <v>731</v>
      </c>
      <c r="C473" s="253" t="s">
        <v>5124</v>
      </c>
      <c r="D473" s="253"/>
      <c r="E473" s="253" t="s">
        <v>1997</v>
      </c>
      <c r="F473" s="253"/>
      <c r="G473" s="264" t="s">
        <v>6730</v>
      </c>
      <c r="H473" s="639"/>
      <c r="I473" s="243" t="s">
        <v>1106</v>
      </c>
      <c r="J473" s="253"/>
      <c r="K473" s="253" t="s">
        <v>5483</v>
      </c>
      <c r="L473" s="438" t="s">
        <v>5484</v>
      </c>
      <c r="M473" s="274">
        <v>44284</v>
      </c>
      <c r="N473" s="275">
        <v>45005</v>
      </c>
      <c r="O473" s="249" t="s">
        <v>722</v>
      </c>
      <c r="P473" s="267">
        <f>N473</f>
        <v>45005</v>
      </c>
      <c r="Q473" s="236">
        <v>21134</v>
      </c>
      <c r="R473" s="236">
        <v>2018</v>
      </c>
      <c r="S473" s="237">
        <v>44275</v>
      </c>
      <c r="T473" s="253" t="s">
        <v>1450</v>
      </c>
      <c r="U473" s="253" t="s">
        <v>1279</v>
      </c>
      <c r="V473" s="421" t="s">
        <v>363</v>
      </c>
      <c r="W473" s="421" t="s">
        <v>73</v>
      </c>
      <c r="X473" s="253" t="s">
        <v>5485</v>
      </c>
      <c r="Y473" s="271">
        <f t="shared" si="105"/>
        <v>45005</v>
      </c>
      <c r="Z473" s="322" t="s">
        <v>1550</v>
      </c>
      <c r="AA473" s="255">
        <v>4.8499999999999996</v>
      </c>
      <c r="AB473" s="256"/>
      <c r="AC473" s="253">
        <v>80</v>
      </c>
      <c r="AD473" s="253"/>
      <c r="AE473" s="253">
        <v>100</v>
      </c>
      <c r="AF473" s="253"/>
      <c r="AG473" s="322">
        <v>25</v>
      </c>
      <c r="AH473" s="322">
        <v>38</v>
      </c>
      <c r="AI473" s="322">
        <v>48</v>
      </c>
      <c r="AJ473" s="322">
        <v>1</v>
      </c>
      <c r="AK473" s="253"/>
      <c r="AL473" s="322"/>
      <c r="AM473" s="322"/>
      <c r="AN473" s="253"/>
      <c r="AO473" s="408"/>
      <c r="AP473" s="283"/>
      <c r="AQ473" s="283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</row>
    <row r="474" spans="1:125" s="317" customFormat="1" ht="12.75" customHeight="1">
      <c r="A474" s="242">
        <v>473</v>
      </c>
      <c r="B474" s="253" t="s">
        <v>732</v>
      </c>
      <c r="C474" s="253" t="s">
        <v>9118</v>
      </c>
      <c r="D474" s="253" t="s">
        <v>8054</v>
      </c>
      <c r="E474" s="253" t="s">
        <v>1999</v>
      </c>
      <c r="F474" s="253" t="s">
        <v>8055</v>
      </c>
      <c r="G474" s="264" t="s">
        <v>8056</v>
      </c>
      <c r="H474" s="639" t="s">
        <v>8057</v>
      </c>
      <c r="I474" s="243" t="s">
        <v>2412</v>
      </c>
      <c r="J474" s="253" t="s">
        <v>8058</v>
      </c>
      <c r="K474" s="253" t="s">
        <v>2386</v>
      </c>
      <c r="L474" s="438" t="s">
        <v>1049</v>
      </c>
      <c r="M474" s="274">
        <v>44680</v>
      </c>
      <c r="N474" s="275">
        <v>45407</v>
      </c>
      <c r="O474" s="249" t="s">
        <v>722</v>
      </c>
      <c r="P474" s="267">
        <f>N474</f>
        <v>45407</v>
      </c>
      <c r="Q474" s="236">
        <v>22331</v>
      </c>
      <c r="R474" s="236">
        <v>2022</v>
      </c>
      <c r="S474" s="237">
        <v>44676</v>
      </c>
      <c r="T474" s="253" t="s">
        <v>3814</v>
      </c>
      <c r="U474" s="253" t="s">
        <v>4014</v>
      </c>
      <c r="V474" s="421" t="s">
        <v>1558</v>
      </c>
      <c r="W474" s="421" t="s">
        <v>1558</v>
      </c>
      <c r="X474" s="253" t="s">
        <v>3484</v>
      </c>
      <c r="Y474" s="271">
        <f t="shared" si="105"/>
        <v>45407</v>
      </c>
      <c r="Z474" s="322" t="s">
        <v>1550</v>
      </c>
      <c r="AA474" s="255">
        <v>5.4</v>
      </c>
      <c r="AB474" s="256">
        <v>22</v>
      </c>
      <c r="AC474" s="253">
        <v>80</v>
      </c>
      <c r="AD474" s="253">
        <v>105</v>
      </c>
      <c r="AE474" s="253">
        <v>105</v>
      </c>
      <c r="AF474" s="253">
        <v>125</v>
      </c>
      <c r="AG474" s="322" t="s">
        <v>724</v>
      </c>
      <c r="AH474" s="322">
        <v>38</v>
      </c>
      <c r="AI474" s="322">
        <v>50</v>
      </c>
      <c r="AJ474" s="322">
        <v>1</v>
      </c>
      <c r="AK474" s="237">
        <v>44680</v>
      </c>
      <c r="AL474" s="322">
        <v>2022</v>
      </c>
      <c r="AM474" s="322" t="s">
        <v>722</v>
      </c>
      <c r="AN474" s="253"/>
      <c r="AO474" s="408"/>
      <c r="AP474" s="283"/>
      <c r="AQ474" s="283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</row>
    <row r="475" spans="1:125" s="317" customFormat="1" ht="12.75" customHeight="1">
      <c r="A475" s="242">
        <v>474</v>
      </c>
      <c r="B475" s="242" t="s">
        <v>731</v>
      </c>
      <c r="C475" s="242" t="s">
        <v>2345</v>
      </c>
      <c r="D475" s="243"/>
      <c r="E475" s="243" t="s">
        <v>1254</v>
      </c>
      <c r="F475" s="243"/>
      <c r="G475" s="244" t="s">
        <v>6060</v>
      </c>
      <c r="H475" s="638"/>
      <c r="I475" s="243" t="s">
        <v>4829</v>
      </c>
      <c r="J475" s="243"/>
      <c r="K475" s="243" t="s">
        <v>8526</v>
      </c>
      <c r="L475" s="245" t="s">
        <v>8527</v>
      </c>
      <c r="M475" s="247">
        <v>44036</v>
      </c>
      <c r="N475" s="123">
        <v>45514</v>
      </c>
      <c r="O475" s="249" t="s">
        <v>722</v>
      </c>
      <c r="P475" s="267">
        <f>N475</f>
        <v>45514</v>
      </c>
      <c r="Q475" s="236">
        <v>22557</v>
      </c>
      <c r="R475" s="236">
        <v>2020</v>
      </c>
      <c r="S475" s="237">
        <v>44783</v>
      </c>
      <c r="T475" s="253" t="s">
        <v>1278</v>
      </c>
      <c r="U475" s="253" t="s">
        <v>1217</v>
      </c>
      <c r="V475" s="421" t="s">
        <v>8528</v>
      </c>
      <c r="W475" s="421" t="s">
        <v>8529</v>
      </c>
      <c r="X475" s="253" t="s">
        <v>8530</v>
      </c>
      <c r="Y475" s="271">
        <f t="shared" si="105"/>
        <v>45514</v>
      </c>
      <c r="Z475" s="322" t="s">
        <v>1550</v>
      </c>
      <c r="AA475" s="255">
        <v>4.0999999999999996</v>
      </c>
      <c r="AB475" s="256"/>
      <c r="AC475" s="253">
        <v>60</v>
      </c>
      <c r="AD475" s="253"/>
      <c r="AE475" s="253">
        <v>85</v>
      </c>
      <c r="AF475" s="253"/>
      <c r="AG475" s="322">
        <v>22</v>
      </c>
      <c r="AH475" s="322">
        <v>36</v>
      </c>
      <c r="AI475" s="322">
        <v>54</v>
      </c>
      <c r="AJ475" s="322">
        <v>1</v>
      </c>
      <c r="AK475" s="253"/>
      <c r="AL475" s="322"/>
      <c r="AM475" s="322"/>
      <c r="AN475" s="253"/>
      <c r="AO475" s="408"/>
      <c r="AP475" s="283"/>
      <c r="AQ475" s="283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</row>
    <row r="476" spans="1:125" s="317" customFormat="1" ht="12.75" customHeight="1">
      <c r="A476" s="242">
        <v>475</v>
      </c>
      <c r="B476" s="253" t="s">
        <v>731</v>
      </c>
      <c r="C476" s="253" t="s">
        <v>5101</v>
      </c>
      <c r="D476" s="253"/>
      <c r="E476" s="253" t="s">
        <v>4644</v>
      </c>
      <c r="F476" s="253"/>
      <c r="G476" s="264" t="s">
        <v>9010</v>
      </c>
      <c r="H476" s="639"/>
      <c r="I476" s="253" t="s">
        <v>2322</v>
      </c>
      <c r="J476" s="253"/>
      <c r="K476" s="253" t="s">
        <v>5360</v>
      </c>
      <c r="L476" s="438" t="s">
        <v>5361</v>
      </c>
      <c r="M476" s="274">
        <v>44951</v>
      </c>
      <c r="N476" s="326">
        <v>45672</v>
      </c>
      <c r="O476" s="249" t="s">
        <v>722</v>
      </c>
      <c r="P476" s="267">
        <f>N476</f>
        <v>45672</v>
      </c>
      <c r="Q476" s="236">
        <v>23028</v>
      </c>
      <c r="R476" s="236">
        <v>2020</v>
      </c>
      <c r="S476" s="237">
        <v>44941</v>
      </c>
      <c r="T476" s="253" t="s">
        <v>645</v>
      </c>
      <c r="U476" s="253" t="s">
        <v>1279</v>
      </c>
      <c r="V476" s="421" t="s">
        <v>363</v>
      </c>
      <c r="W476" s="421" t="s">
        <v>1110</v>
      </c>
      <c r="X476" s="253" t="s">
        <v>5362</v>
      </c>
      <c r="Y476" s="271">
        <f>N476</f>
        <v>45672</v>
      </c>
      <c r="Z476" s="322" t="s">
        <v>1028</v>
      </c>
      <c r="AA476" s="255">
        <v>5.2</v>
      </c>
      <c r="AB476" s="256"/>
      <c r="AC476" s="253">
        <v>92</v>
      </c>
      <c r="AD476" s="253"/>
      <c r="AE476" s="253">
        <v>112</v>
      </c>
      <c r="AF476" s="253"/>
      <c r="AG476" s="322" t="s">
        <v>6493</v>
      </c>
      <c r="AH476" s="322" t="s">
        <v>8357</v>
      </c>
      <c r="AI476" s="322" t="s">
        <v>9011</v>
      </c>
      <c r="AJ476" s="322">
        <v>1</v>
      </c>
      <c r="AK476" s="253"/>
      <c r="AL476" s="322"/>
      <c r="AM476" s="322"/>
      <c r="AN476" s="253"/>
      <c r="AO476" s="408"/>
      <c r="AP476" s="283"/>
      <c r="AQ476" s="283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</row>
    <row r="477" spans="1:125" s="378" customFormat="1" ht="12.75" customHeight="1">
      <c r="A477" s="362">
        <v>476</v>
      </c>
      <c r="B477" s="363" t="s">
        <v>732</v>
      </c>
      <c r="C477" s="363" t="s">
        <v>4739</v>
      </c>
      <c r="D477" s="363" t="s">
        <v>4746</v>
      </c>
      <c r="E477" s="363" t="s">
        <v>4740</v>
      </c>
      <c r="F477" s="363" t="s">
        <v>4741</v>
      </c>
      <c r="G477" s="365" t="s">
        <v>4742</v>
      </c>
      <c r="H477" s="640" t="s">
        <v>4741</v>
      </c>
      <c r="I477" s="363" t="s">
        <v>2412</v>
      </c>
      <c r="J477" s="363" t="s">
        <v>2473</v>
      </c>
      <c r="K477" s="364" t="s">
        <v>4743</v>
      </c>
      <c r="L477" s="382" t="s">
        <v>4744</v>
      </c>
      <c r="M477" s="383">
        <v>43512</v>
      </c>
      <c r="N477" s="384">
        <v>45692</v>
      </c>
      <c r="O477" s="385" t="s">
        <v>722</v>
      </c>
      <c r="P477" s="386">
        <f t="shared" ref="P477" si="106">N477</f>
        <v>45692</v>
      </c>
      <c r="Q477" s="387">
        <v>19052</v>
      </c>
      <c r="R477" s="387">
        <v>2018</v>
      </c>
      <c r="S477" s="373">
        <v>44961</v>
      </c>
      <c r="T477" s="363" t="s">
        <v>3814</v>
      </c>
      <c r="U477" s="363" t="s">
        <v>3544</v>
      </c>
      <c r="V477" s="626" t="s">
        <v>9055</v>
      </c>
      <c r="W477" s="626" t="s">
        <v>9056</v>
      </c>
      <c r="X477" s="363" t="s">
        <v>4745</v>
      </c>
      <c r="Y477" s="375">
        <f t="shared" si="105"/>
        <v>45692</v>
      </c>
      <c r="Z477" s="370" t="s">
        <v>1550</v>
      </c>
      <c r="AA477" s="657" t="s">
        <v>724</v>
      </c>
      <c r="AB477" s="376">
        <v>24</v>
      </c>
      <c r="AC477" s="363">
        <v>105</v>
      </c>
      <c r="AD477" s="363">
        <v>105</v>
      </c>
      <c r="AE477" s="363">
        <v>125</v>
      </c>
      <c r="AF477" s="363">
        <v>150</v>
      </c>
      <c r="AG477" s="370" t="s">
        <v>724</v>
      </c>
      <c r="AH477" s="370">
        <v>40</v>
      </c>
      <c r="AI477" s="370">
        <v>50</v>
      </c>
      <c r="AJ477" s="370">
        <v>1</v>
      </c>
      <c r="AK477" s="373">
        <v>43512</v>
      </c>
      <c r="AL477" s="370">
        <v>2018</v>
      </c>
      <c r="AM477" s="370" t="s">
        <v>722</v>
      </c>
      <c r="AN477" s="363"/>
      <c r="AO477" s="414"/>
      <c r="AP477" s="374"/>
      <c r="AQ477" s="374"/>
      <c r="AR477" s="374"/>
      <c r="AS477" s="374"/>
      <c r="AT477" s="374"/>
      <c r="AU477" s="374"/>
      <c r="AV477" s="374"/>
      <c r="AW477" s="374"/>
      <c r="AX477" s="374"/>
      <c r="AY477" s="374"/>
      <c r="AZ477" s="374"/>
      <c r="BA477" s="374"/>
      <c r="BB477" s="374"/>
      <c r="BC477" s="374"/>
      <c r="BD477" s="374"/>
      <c r="BE477" s="374"/>
      <c r="BF477" s="374"/>
      <c r="BG477" s="374"/>
      <c r="BH477" s="374"/>
      <c r="BI477" s="374"/>
      <c r="BJ477" s="374"/>
      <c r="BK477" s="374"/>
      <c r="BL477" s="374"/>
      <c r="BM477" s="374"/>
      <c r="BN477" s="374"/>
      <c r="BO477" s="374"/>
      <c r="BP477" s="374"/>
      <c r="BQ477" s="374"/>
      <c r="BR477" s="374"/>
      <c r="BS477" s="374"/>
      <c r="BT477" s="374"/>
      <c r="BU477" s="374"/>
      <c r="BV477" s="374"/>
      <c r="BW477" s="374"/>
      <c r="BX477" s="374"/>
      <c r="BY477" s="374"/>
      <c r="BZ477" s="374"/>
      <c r="CA477" s="374"/>
      <c r="CB477" s="374"/>
      <c r="CC477" s="374"/>
      <c r="CD477" s="374"/>
      <c r="CE477" s="374"/>
      <c r="CF477" s="374"/>
      <c r="CG477" s="374"/>
      <c r="CH477" s="374"/>
      <c r="CI477" s="374"/>
      <c r="CJ477" s="374"/>
      <c r="CK477" s="374"/>
      <c r="CL477" s="374"/>
      <c r="CM477" s="374"/>
      <c r="CN477" s="374"/>
    </row>
    <row r="478" spans="1:125" ht="12.75" customHeight="1">
      <c r="A478" s="242">
        <v>477</v>
      </c>
      <c r="B478" s="253" t="s">
        <v>731</v>
      </c>
      <c r="C478" s="253" t="s">
        <v>341</v>
      </c>
      <c r="D478" s="253"/>
      <c r="E478" s="253" t="s">
        <v>342</v>
      </c>
      <c r="F478" s="253"/>
      <c r="G478" s="264" t="s">
        <v>343</v>
      </c>
      <c r="H478" s="639"/>
      <c r="I478" s="243" t="s">
        <v>440</v>
      </c>
      <c r="J478" s="237"/>
      <c r="K478" s="243" t="s">
        <v>248</v>
      </c>
      <c r="L478" s="245" t="s">
        <v>2484</v>
      </c>
      <c r="M478" s="247">
        <v>41341</v>
      </c>
      <c r="N478" s="248">
        <v>44593</v>
      </c>
      <c r="O478" s="249" t="s">
        <v>722</v>
      </c>
      <c r="P478" s="266">
        <f t="shared" ref="P478:P505" si="107">N478</f>
        <v>44593</v>
      </c>
      <c r="Q478" s="250">
        <v>16267</v>
      </c>
      <c r="R478" s="250">
        <v>2009</v>
      </c>
      <c r="S478" s="251">
        <v>43862</v>
      </c>
      <c r="T478" s="252" t="s">
        <v>29</v>
      </c>
      <c r="U478" s="253" t="s">
        <v>722</v>
      </c>
      <c r="V478" s="625" t="s">
        <v>73</v>
      </c>
      <c r="W478" s="625" t="s">
        <v>3905</v>
      </c>
      <c r="X478" s="252" t="s">
        <v>1093</v>
      </c>
      <c r="Y478" s="271">
        <f t="shared" ref="Y478:Y485" si="108">N478</f>
        <v>44593</v>
      </c>
      <c r="Z478" s="605" t="s">
        <v>1028</v>
      </c>
      <c r="AA478" s="656">
        <v>5.8</v>
      </c>
      <c r="AB478" s="273"/>
      <c r="AC478" s="252">
        <v>85</v>
      </c>
      <c r="AD478" s="252"/>
      <c r="AE478" s="252">
        <v>110</v>
      </c>
      <c r="AF478" s="252"/>
      <c r="AG478" s="605">
        <v>24</v>
      </c>
      <c r="AH478" s="605">
        <v>39</v>
      </c>
      <c r="AI478" s="605">
        <v>53</v>
      </c>
      <c r="AJ478" s="605">
        <v>1</v>
      </c>
      <c r="AK478" s="252"/>
      <c r="AL478" s="605"/>
      <c r="AM478" s="605"/>
      <c r="AN478" s="252"/>
      <c r="AO478" s="407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5"/>
      <c r="CP478" s="315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</row>
    <row r="479" spans="1:125" s="317" customFormat="1" ht="12.75" customHeight="1">
      <c r="A479" s="242">
        <v>478</v>
      </c>
      <c r="B479" s="253" t="s">
        <v>731</v>
      </c>
      <c r="C479" s="270" t="s">
        <v>3752</v>
      </c>
      <c r="D479" s="253"/>
      <c r="E479" s="253" t="s">
        <v>3753</v>
      </c>
      <c r="F479" s="253"/>
      <c r="G479" s="264" t="s">
        <v>3754</v>
      </c>
      <c r="H479" s="639"/>
      <c r="I479" s="243" t="s">
        <v>317</v>
      </c>
      <c r="J479" s="243"/>
      <c r="K479" s="253" t="s">
        <v>2911</v>
      </c>
      <c r="L479" s="438" t="s">
        <v>2912</v>
      </c>
      <c r="M479" s="274">
        <v>42893</v>
      </c>
      <c r="N479" s="123">
        <v>45710</v>
      </c>
      <c r="O479" s="249" t="s">
        <v>722</v>
      </c>
      <c r="P479" s="267">
        <f>N479</f>
        <v>45710</v>
      </c>
      <c r="Q479" s="236">
        <v>17598</v>
      </c>
      <c r="R479" s="236">
        <v>2017</v>
      </c>
      <c r="S479" s="237">
        <v>44979</v>
      </c>
      <c r="T479" s="253" t="s">
        <v>175</v>
      </c>
      <c r="U479" s="253" t="s">
        <v>722</v>
      </c>
      <c r="V479" s="421" t="s">
        <v>1110</v>
      </c>
      <c r="W479" s="421" t="s">
        <v>9084</v>
      </c>
      <c r="X479" s="253" t="s">
        <v>2913</v>
      </c>
      <c r="Y479" s="271">
        <f t="shared" si="108"/>
        <v>45710</v>
      </c>
      <c r="Z479" s="322" t="s">
        <v>1550</v>
      </c>
      <c r="AA479" s="255">
        <v>4.05</v>
      </c>
      <c r="AB479" s="256"/>
      <c r="AC479" s="253">
        <v>65</v>
      </c>
      <c r="AD479" s="253"/>
      <c r="AE479" s="253">
        <v>85</v>
      </c>
      <c r="AF479" s="253"/>
      <c r="AG479" s="322" t="s">
        <v>724</v>
      </c>
      <c r="AH479" s="322" t="s">
        <v>724</v>
      </c>
      <c r="AI479" s="322" t="s">
        <v>724</v>
      </c>
      <c r="AJ479" s="322">
        <v>1</v>
      </c>
      <c r="AK479" s="251"/>
      <c r="AL479" s="605"/>
      <c r="AM479" s="605"/>
      <c r="AN479" s="253"/>
      <c r="AO479" s="408"/>
      <c r="AP479" s="283"/>
      <c r="AQ479" s="283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</row>
    <row r="480" spans="1:125" s="317" customFormat="1" ht="12.75" customHeight="1">
      <c r="A480" s="242">
        <v>479</v>
      </c>
      <c r="B480" s="242" t="s">
        <v>731</v>
      </c>
      <c r="C480" s="253" t="s">
        <v>1226</v>
      </c>
      <c r="D480" s="243"/>
      <c r="E480" s="243" t="s">
        <v>1227</v>
      </c>
      <c r="F480" s="243"/>
      <c r="G480" s="244" t="s">
        <v>1228</v>
      </c>
      <c r="H480" s="638"/>
      <c r="I480" s="253" t="s">
        <v>102</v>
      </c>
      <c r="J480" s="243"/>
      <c r="K480" s="243" t="s">
        <v>6448</v>
      </c>
      <c r="L480" s="245" t="s">
        <v>6449</v>
      </c>
      <c r="M480" s="247">
        <v>41549</v>
      </c>
      <c r="N480" s="123">
        <v>45666</v>
      </c>
      <c r="O480" s="249" t="s">
        <v>722</v>
      </c>
      <c r="P480" s="267">
        <f t="shared" si="107"/>
        <v>45666</v>
      </c>
      <c r="Q480" s="236">
        <v>20184</v>
      </c>
      <c r="R480" s="236">
        <v>2013</v>
      </c>
      <c r="S480" s="251">
        <v>44935</v>
      </c>
      <c r="T480" s="253" t="s">
        <v>175</v>
      </c>
      <c r="U480" s="253" t="s">
        <v>722</v>
      </c>
      <c r="V480" s="421" t="s">
        <v>932</v>
      </c>
      <c r="W480" s="421" t="s">
        <v>4921</v>
      </c>
      <c r="X480" s="253" t="s">
        <v>8989</v>
      </c>
      <c r="Y480" s="271">
        <f t="shared" si="108"/>
        <v>45666</v>
      </c>
      <c r="Z480" s="322" t="s">
        <v>1550</v>
      </c>
      <c r="AA480" s="255">
        <v>5.8</v>
      </c>
      <c r="AB480" s="256"/>
      <c r="AC480" s="253">
        <v>110</v>
      </c>
      <c r="AD480" s="253"/>
      <c r="AE480" s="253">
        <v>130</v>
      </c>
      <c r="AF480" s="253"/>
      <c r="AG480" s="322">
        <v>24</v>
      </c>
      <c r="AH480" s="322">
        <v>38</v>
      </c>
      <c r="AI480" s="322">
        <v>51</v>
      </c>
      <c r="AJ480" s="322">
        <v>1</v>
      </c>
      <c r="AK480" s="253"/>
      <c r="AL480" s="322"/>
      <c r="AM480" s="322"/>
      <c r="AN480" s="253"/>
      <c r="AO480" s="408"/>
      <c r="AP480" s="283"/>
      <c r="AQ480" s="283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</row>
    <row r="481" spans="1:125" s="317" customFormat="1" ht="12.75" customHeight="1">
      <c r="A481" s="242">
        <v>480</v>
      </c>
      <c r="B481" s="253" t="s">
        <v>731</v>
      </c>
      <c r="C481" s="253" t="s">
        <v>5888</v>
      </c>
      <c r="D481" s="253"/>
      <c r="E481" s="253" t="s">
        <v>323</v>
      </c>
      <c r="F481" s="253"/>
      <c r="G481" s="264" t="s">
        <v>5889</v>
      </c>
      <c r="H481" s="639"/>
      <c r="I481" s="253" t="s">
        <v>1424</v>
      </c>
      <c r="J481" s="253"/>
      <c r="K481" s="253" t="s">
        <v>4906</v>
      </c>
      <c r="L481" s="438" t="s">
        <v>4919</v>
      </c>
      <c r="M481" s="274">
        <v>43993</v>
      </c>
      <c r="N481" s="275">
        <v>44720</v>
      </c>
      <c r="O481" s="249" t="s">
        <v>722</v>
      </c>
      <c r="P481" s="267">
        <f>N481</f>
        <v>44720</v>
      </c>
      <c r="Q481" s="236">
        <v>20474</v>
      </c>
      <c r="R481" s="236">
        <v>2017</v>
      </c>
      <c r="S481" s="237">
        <v>43990</v>
      </c>
      <c r="T481" s="253" t="s">
        <v>175</v>
      </c>
      <c r="U481" s="253" t="s">
        <v>1279</v>
      </c>
      <c r="V481" s="421" t="s">
        <v>363</v>
      </c>
      <c r="W481" s="421" t="s">
        <v>955</v>
      </c>
      <c r="X481" s="253" t="s">
        <v>4908</v>
      </c>
      <c r="Y481" s="271">
        <v>44720</v>
      </c>
      <c r="Z481" s="322" t="s">
        <v>1550</v>
      </c>
      <c r="AA481" s="255">
        <v>5.0999999999999996</v>
      </c>
      <c r="AB481" s="256"/>
      <c r="AC481" s="253">
        <v>60</v>
      </c>
      <c r="AD481" s="253"/>
      <c r="AE481" s="253">
        <v>75</v>
      </c>
      <c r="AF481" s="253"/>
      <c r="AG481" s="322">
        <v>23</v>
      </c>
      <c r="AH481" s="322">
        <v>38</v>
      </c>
      <c r="AI481" s="322">
        <v>55</v>
      </c>
      <c r="AJ481" s="322">
        <v>1</v>
      </c>
      <c r="AK481" s="253"/>
      <c r="AL481" s="322"/>
      <c r="AM481" s="322"/>
      <c r="AN481" s="253"/>
      <c r="AO481" s="408"/>
      <c r="AP481" s="283"/>
      <c r="AQ481" s="283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</row>
    <row r="482" spans="1:125" s="317" customFormat="1" ht="12.75" customHeight="1">
      <c r="A482" s="242">
        <v>481</v>
      </c>
      <c r="B482" s="253" t="s">
        <v>731</v>
      </c>
      <c r="C482" s="242" t="s">
        <v>3743</v>
      </c>
      <c r="D482" s="253"/>
      <c r="E482" s="253" t="s">
        <v>3744</v>
      </c>
      <c r="F482" s="253"/>
      <c r="G482" s="264" t="s">
        <v>3745</v>
      </c>
      <c r="H482" s="639"/>
      <c r="I482" s="253" t="s">
        <v>1424</v>
      </c>
      <c r="J482" s="237"/>
      <c r="K482" s="253" t="s">
        <v>3746</v>
      </c>
      <c r="L482" s="274">
        <v>31935</v>
      </c>
      <c r="M482" s="274">
        <v>42885</v>
      </c>
      <c r="N482" s="275">
        <v>44610</v>
      </c>
      <c r="O482" s="322" t="s">
        <v>722</v>
      </c>
      <c r="P482" s="323">
        <f t="shared" si="107"/>
        <v>44610</v>
      </c>
      <c r="Q482" s="335">
        <v>17585</v>
      </c>
      <c r="R482" s="335">
        <v>2017</v>
      </c>
      <c r="S482" s="237">
        <v>43879</v>
      </c>
      <c r="T482" s="283" t="s">
        <v>24</v>
      </c>
      <c r="U482" s="283" t="s">
        <v>722</v>
      </c>
      <c r="V482" s="421" t="s">
        <v>413</v>
      </c>
      <c r="W482" s="421" t="s">
        <v>413</v>
      </c>
      <c r="X482" s="253" t="s">
        <v>3747</v>
      </c>
      <c r="Y482" s="271">
        <f t="shared" si="108"/>
        <v>44610</v>
      </c>
      <c r="Z482" s="322" t="s">
        <v>364</v>
      </c>
      <c r="AA482" s="255">
        <v>5.3</v>
      </c>
      <c r="AB482" s="256"/>
      <c r="AC482" s="253">
        <v>70</v>
      </c>
      <c r="AD482" s="253"/>
      <c r="AE482" s="253">
        <v>90</v>
      </c>
      <c r="AF482" s="253"/>
      <c r="AG482" s="322" t="s">
        <v>724</v>
      </c>
      <c r="AH482" s="322">
        <v>37</v>
      </c>
      <c r="AI482" s="336">
        <v>48</v>
      </c>
      <c r="AJ482" s="336">
        <v>1</v>
      </c>
      <c r="AK482" s="253"/>
      <c r="AL482" s="322"/>
      <c r="AM482" s="322"/>
      <c r="AN482" s="253"/>
      <c r="AO482" s="408"/>
      <c r="AP482" s="283"/>
      <c r="AQ482" s="283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</row>
    <row r="483" spans="1:125" ht="12.75" customHeight="1">
      <c r="A483" s="242">
        <v>482</v>
      </c>
      <c r="B483" s="253" t="s">
        <v>731</v>
      </c>
      <c r="C483" s="253" t="s">
        <v>14</v>
      </c>
      <c r="D483" s="253"/>
      <c r="E483" s="253" t="s">
        <v>15</v>
      </c>
      <c r="F483" s="253"/>
      <c r="G483" s="264" t="s">
        <v>16</v>
      </c>
      <c r="H483" s="639"/>
      <c r="I483" s="253" t="s">
        <v>17</v>
      </c>
      <c r="J483" s="253"/>
      <c r="K483" s="253" t="s">
        <v>6</v>
      </c>
      <c r="L483" s="438" t="s">
        <v>7</v>
      </c>
      <c r="M483" s="274">
        <v>41431</v>
      </c>
      <c r="N483" s="288">
        <v>45423</v>
      </c>
      <c r="O483" s="249" t="s">
        <v>722</v>
      </c>
      <c r="P483" s="266">
        <f t="shared" si="107"/>
        <v>45423</v>
      </c>
      <c r="Q483" s="250">
        <v>18441</v>
      </c>
      <c r="R483" s="250">
        <v>2009</v>
      </c>
      <c r="S483" s="251">
        <v>44692</v>
      </c>
      <c r="T483" s="252" t="s">
        <v>299</v>
      </c>
      <c r="U483" s="253" t="s">
        <v>722</v>
      </c>
      <c r="V483" s="625" t="s">
        <v>1301</v>
      </c>
      <c r="W483" s="625" t="s">
        <v>1291</v>
      </c>
      <c r="X483" s="252" t="s">
        <v>1613</v>
      </c>
      <c r="Y483" s="271">
        <f t="shared" si="108"/>
        <v>45423</v>
      </c>
      <c r="Z483" s="605" t="s">
        <v>1028</v>
      </c>
      <c r="AA483" s="656">
        <v>6</v>
      </c>
      <c r="AB483" s="273"/>
      <c r="AC483" s="252">
        <v>70</v>
      </c>
      <c r="AD483" s="252"/>
      <c r="AE483" s="252">
        <v>95</v>
      </c>
      <c r="AF483" s="252"/>
      <c r="AG483" s="605">
        <v>21</v>
      </c>
      <c r="AH483" s="605">
        <v>38</v>
      </c>
      <c r="AI483" s="605">
        <v>55</v>
      </c>
      <c r="AJ483" s="605">
        <v>1</v>
      </c>
      <c r="AK483" s="252"/>
      <c r="AL483" s="605"/>
      <c r="AM483" s="605"/>
      <c r="AN483" s="252"/>
      <c r="AO483" s="407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5"/>
      <c r="CP483" s="315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</row>
    <row r="484" spans="1:125" s="317" customFormat="1" ht="12.75" customHeight="1">
      <c r="A484" s="242">
        <v>483</v>
      </c>
      <c r="B484" s="253" t="s">
        <v>731</v>
      </c>
      <c r="C484" s="253" t="s">
        <v>1783</v>
      </c>
      <c r="D484" s="253"/>
      <c r="E484" s="253" t="s">
        <v>3420</v>
      </c>
      <c r="F484" s="253"/>
      <c r="G484" s="264" t="s">
        <v>3421</v>
      </c>
      <c r="H484" s="639"/>
      <c r="I484" s="253" t="s">
        <v>1911</v>
      </c>
      <c r="J484" s="253"/>
      <c r="K484" s="253" t="s">
        <v>2094</v>
      </c>
      <c r="L484" s="438" t="s">
        <v>2095</v>
      </c>
      <c r="M484" s="274">
        <v>42723</v>
      </c>
      <c r="N484" s="288">
        <v>45949</v>
      </c>
      <c r="O484" s="322" t="s">
        <v>722</v>
      </c>
      <c r="P484" s="328">
        <f t="shared" si="107"/>
        <v>45949</v>
      </c>
      <c r="Q484" s="236">
        <v>16988</v>
      </c>
      <c r="R484" s="236">
        <v>2016</v>
      </c>
      <c r="S484" s="251">
        <v>45218</v>
      </c>
      <c r="T484" s="253" t="s">
        <v>3715</v>
      </c>
      <c r="U484" s="253" t="s">
        <v>722</v>
      </c>
      <c r="V484" s="625" t="s">
        <v>9201</v>
      </c>
      <c r="W484" s="625" t="s">
        <v>10236</v>
      </c>
      <c r="X484" s="252" t="s">
        <v>3422</v>
      </c>
      <c r="Y484" s="284">
        <f t="shared" si="108"/>
        <v>45949</v>
      </c>
      <c r="Z484" s="605" t="s">
        <v>1550</v>
      </c>
      <c r="AA484" s="656">
        <v>4.7</v>
      </c>
      <c r="AB484" s="273"/>
      <c r="AC484" s="252">
        <v>95</v>
      </c>
      <c r="AD484" s="252"/>
      <c r="AE484" s="252">
        <v>120</v>
      </c>
      <c r="AF484" s="252"/>
      <c r="AG484" s="605">
        <v>22</v>
      </c>
      <c r="AH484" s="605">
        <v>37</v>
      </c>
      <c r="AI484" s="322">
        <v>57</v>
      </c>
      <c r="AJ484" s="322">
        <v>1</v>
      </c>
      <c r="AK484" s="253"/>
      <c r="AL484" s="322"/>
      <c r="AM484" s="322"/>
      <c r="AN484" s="253"/>
      <c r="AO484" s="408"/>
      <c r="AP484" s="283"/>
      <c r="AQ484" s="283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</row>
    <row r="485" spans="1:125" s="317" customFormat="1" ht="12.75" customHeight="1">
      <c r="A485" s="242">
        <v>484</v>
      </c>
      <c r="B485" s="242" t="s">
        <v>731</v>
      </c>
      <c r="C485" s="242" t="s">
        <v>4163</v>
      </c>
      <c r="D485" s="243"/>
      <c r="E485" s="243" t="s">
        <v>4164</v>
      </c>
      <c r="F485" s="243"/>
      <c r="G485" s="244" t="s">
        <v>6840</v>
      </c>
      <c r="H485" s="638"/>
      <c r="I485" s="253" t="s">
        <v>1911</v>
      </c>
      <c r="J485" s="243"/>
      <c r="K485" s="283" t="s">
        <v>6843</v>
      </c>
      <c r="L485" s="438" t="s">
        <v>6841</v>
      </c>
      <c r="M485" s="325">
        <v>43185</v>
      </c>
      <c r="N485" s="325">
        <v>45436</v>
      </c>
      <c r="O485" s="249" t="s">
        <v>722</v>
      </c>
      <c r="P485" s="267">
        <f t="shared" si="107"/>
        <v>45436</v>
      </c>
      <c r="Q485" s="236">
        <v>21224</v>
      </c>
      <c r="R485" s="236">
        <v>2011</v>
      </c>
      <c r="S485" s="237">
        <v>45070</v>
      </c>
      <c r="T485" s="253" t="s">
        <v>3715</v>
      </c>
      <c r="U485" s="253" t="s">
        <v>722</v>
      </c>
      <c r="V485" s="421" t="s">
        <v>525</v>
      </c>
      <c r="W485" s="421" t="s">
        <v>3536</v>
      </c>
      <c r="X485" s="253" t="s">
        <v>6842</v>
      </c>
      <c r="Y485" s="271">
        <f t="shared" si="108"/>
        <v>45436</v>
      </c>
      <c r="Z485" s="322" t="s">
        <v>1550</v>
      </c>
      <c r="AA485" s="255">
        <v>4.5</v>
      </c>
      <c r="AB485" s="256"/>
      <c r="AC485" s="253">
        <v>55</v>
      </c>
      <c r="AD485" s="253"/>
      <c r="AE485" s="253">
        <v>70</v>
      </c>
      <c r="AF485" s="253"/>
      <c r="AG485" s="322">
        <v>22</v>
      </c>
      <c r="AH485" s="322">
        <v>37</v>
      </c>
      <c r="AI485" s="322">
        <v>50</v>
      </c>
      <c r="AJ485" s="322">
        <v>1</v>
      </c>
      <c r="AK485" s="253"/>
      <c r="AL485" s="322"/>
      <c r="AM485" s="322"/>
      <c r="AN485" s="253"/>
      <c r="AO485" s="408"/>
      <c r="AP485" s="283"/>
      <c r="AQ485" s="283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</row>
    <row r="486" spans="1:125" s="317" customFormat="1" ht="12.75" customHeight="1">
      <c r="A486" s="242">
        <v>485</v>
      </c>
      <c r="B486" s="253" t="s">
        <v>731</v>
      </c>
      <c r="C486" s="253" t="s">
        <v>6825</v>
      </c>
      <c r="D486" s="253"/>
      <c r="E486" s="253" t="s">
        <v>5636</v>
      </c>
      <c r="F486" s="253"/>
      <c r="G486" s="264" t="s">
        <v>6826</v>
      </c>
      <c r="H486" s="639"/>
      <c r="I486" s="253" t="s">
        <v>1173</v>
      </c>
      <c r="J486" s="253"/>
      <c r="K486" s="253" t="s">
        <v>1342</v>
      </c>
      <c r="L486" s="438" t="s">
        <v>1343</v>
      </c>
      <c r="M486" s="274">
        <v>44321</v>
      </c>
      <c r="N486" s="275">
        <v>45047</v>
      </c>
      <c r="O486" s="249" t="s">
        <v>722</v>
      </c>
      <c r="P486" s="267">
        <f>N486</f>
        <v>45047</v>
      </c>
      <c r="Q486" s="236">
        <v>21213</v>
      </c>
      <c r="R486" s="236">
        <v>2009</v>
      </c>
      <c r="S486" s="237">
        <v>44317</v>
      </c>
      <c r="T486" s="253" t="s">
        <v>175</v>
      </c>
      <c r="U486" s="253" t="s">
        <v>1279</v>
      </c>
      <c r="V486" s="421" t="s">
        <v>363</v>
      </c>
      <c r="W486" s="421" t="s">
        <v>3548</v>
      </c>
      <c r="X486" s="253" t="s">
        <v>1303</v>
      </c>
      <c r="Y486" s="271">
        <f>N486</f>
        <v>45047</v>
      </c>
      <c r="Z486" s="322" t="s">
        <v>364</v>
      </c>
      <c r="AA486" s="255">
        <v>5.8</v>
      </c>
      <c r="AB486" s="256"/>
      <c r="AC486" s="253">
        <v>90</v>
      </c>
      <c r="AD486" s="253"/>
      <c r="AE486" s="253">
        <v>110</v>
      </c>
      <c r="AF486" s="253"/>
      <c r="AG486" s="322">
        <v>23</v>
      </c>
      <c r="AH486" s="322">
        <v>38</v>
      </c>
      <c r="AI486" s="322">
        <v>51</v>
      </c>
      <c r="AJ486" s="322">
        <v>1</v>
      </c>
      <c r="AK486" s="253"/>
      <c r="AL486" s="322"/>
      <c r="AM486" s="322"/>
      <c r="AN486" s="253"/>
      <c r="AO486" s="408"/>
      <c r="AP486" s="283"/>
      <c r="AQ486" s="283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</row>
    <row r="487" spans="1:125" s="317" customFormat="1" ht="12.75" customHeight="1">
      <c r="A487" s="242">
        <v>486</v>
      </c>
      <c r="B487" s="242" t="s">
        <v>732</v>
      </c>
      <c r="C487" s="242" t="s">
        <v>728</v>
      </c>
      <c r="D487" s="243" t="s">
        <v>1619</v>
      </c>
      <c r="E487" s="243" t="s">
        <v>348</v>
      </c>
      <c r="F487" s="243" t="s">
        <v>1620</v>
      </c>
      <c r="G487" s="244" t="s">
        <v>1064</v>
      </c>
      <c r="H487" s="638" t="s">
        <v>1618</v>
      </c>
      <c r="I487" s="243" t="s">
        <v>1911</v>
      </c>
      <c r="J487" s="253" t="s">
        <v>1612</v>
      </c>
      <c r="K487" s="243" t="s">
        <v>1065</v>
      </c>
      <c r="L487" s="245" t="s">
        <v>1066</v>
      </c>
      <c r="M487" s="131">
        <v>41722</v>
      </c>
      <c r="N487" s="123">
        <v>45392</v>
      </c>
      <c r="O487" s="249" t="s">
        <v>722</v>
      </c>
      <c r="P487" s="267">
        <f t="shared" si="107"/>
        <v>45392</v>
      </c>
      <c r="Q487" s="236">
        <v>18401</v>
      </c>
      <c r="R487" s="236">
        <v>2007</v>
      </c>
      <c r="S487" s="251">
        <v>44661</v>
      </c>
      <c r="T487" s="253" t="s">
        <v>24</v>
      </c>
      <c r="U487" s="253" t="s">
        <v>189</v>
      </c>
      <c r="V487" s="421" t="s">
        <v>7952</v>
      </c>
      <c r="W487" s="421" t="s">
        <v>7953</v>
      </c>
      <c r="X487" s="253" t="s">
        <v>1067</v>
      </c>
      <c r="Y487" s="271">
        <f t="shared" ref="Y487:Y492" si="109">N487</f>
        <v>45392</v>
      </c>
      <c r="Z487" s="322" t="s">
        <v>1550</v>
      </c>
      <c r="AA487" s="255">
        <v>4.0999999999999996</v>
      </c>
      <c r="AB487" s="256">
        <v>28</v>
      </c>
      <c r="AC487" s="253">
        <v>65</v>
      </c>
      <c r="AD487" s="253">
        <v>88</v>
      </c>
      <c r="AE487" s="253">
        <v>85</v>
      </c>
      <c r="AF487" s="253">
        <v>111</v>
      </c>
      <c r="AG487" s="322">
        <v>22</v>
      </c>
      <c r="AH487" s="322">
        <v>37</v>
      </c>
      <c r="AI487" s="322">
        <v>48</v>
      </c>
      <c r="AJ487" s="322">
        <v>1</v>
      </c>
      <c r="AK487" s="237">
        <v>40729</v>
      </c>
      <c r="AL487" s="322">
        <v>2009</v>
      </c>
      <c r="AM487" s="322" t="s">
        <v>722</v>
      </c>
      <c r="AN487" s="253"/>
      <c r="AO487" s="408"/>
      <c r="AP487" s="243"/>
      <c r="AQ487" s="243"/>
      <c r="AR487" s="243"/>
      <c r="AS487" s="244"/>
      <c r="AT487" s="245"/>
      <c r="AU487" s="243"/>
      <c r="AV487" s="253"/>
      <c r="AW487" s="243"/>
      <c r="AX487" s="246"/>
      <c r="AY487" s="131"/>
      <c r="AZ487" s="123"/>
      <c r="BA487" s="249"/>
      <c r="BB487" s="267"/>
      <c r="BC487" s="236"/>
      <c r="BD487" s="236"/>
      <c r="BE487" s="251"/>
      <c r="BF487" s="253"/>
      <c r="BG487" s="253"/>
      <c r="BH487" s="138"/>
      <c r="BI487" s="138"/>
      <c r="BJ487" s="253"/>
      <c r="BK487" s="253"/>
      <c r="BL487" s="138"/>
      <c r="BM487" s="237"/>
      <c r="BN487" s="253"/>
      <c r="BO487" s="253"/>
      <c r="BP487" s="256"/>
      <c r="BQ487" s="253"/>
      <c r="BR487" s="253"/>
      <c r="BS487" s="253"/>
      <c r="BT487" s="253"/>
      <c r="BU487" s="253"/>
      <c r="BV487" s="253"/>
      <c r="BW487" s="253"/>
      <c r="BX487" s="253"/>
      <c r="BY487" s="237"/>
      <c r="BZ487" s="253"/>
      <c r="CA487" s="253"/>
      <c r="CB487" s="253"/>
      <c r="CC487" s="283"/>
      <c r="CD487" s="28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</row>
    <row r="488" spans="1:125" s="317" customFormat="1" ht="12.75" customHeight="1">
      <c r="A488" s="242">
        <v>487</v>
      </c>
      <c r="B488" s="253" t="s">
        <v>731</v>
      </c>
      <c r="C488" s="253" t="s">
        <v>1727</v>
      </c>
      <c r="D488" s="242"/>
      <c r="E488" s="243" t="s">
        <v>1614</v>
      </c>
      <c r="F488" s="243"/>
      <c r="G488" s="244" t="s">
        <v>7082</v>
      </c>
      <c r="H488" s="638"/>
      <c r="I488" s="253" t="s">
        <v>1173</v>
      </c>
      <c r="J488" s="242"/>
      <c r="K488" s="253" t="s">
        <v>2353</v>
      </c>
      <c r="L488" s="438" t="s">
        <v>1657</v>
      </c>
      <c r="M488" s="274">
        <v>43640</v>
      </c>
      <c r="N488" s="275">
        <v>45828</v>
      </c>
      <c r="O488" s="249" t="s">
        <v>722</v>
      </c>
      <c r="P488" s="267">
        <f t="shared" si="107"/>
        <v>45828</v>
      </c>
      <c r="Q488" s="236">
        <v>21367</v>
      </c>
      <c r="R488" s="236">
        <v>2014</v>
      </c>
      <c r="S488" s="237">
        <v>45097</v>
      </c>
      <c r="T488" s="253" t="s">
        <v>9576</v>
      </c>
      <c r="U488" s="253" t="s">
        <v>722</v>
      </c>
      <c r="V488" s="421" t="s">
        <v>3521</v>
      </c>
      <c r="W488" s="421" t="s">
        <v>1530</v>
      </c>
      <c r="X488" s="253" t="s">
        <v>1658</v>
      </c>
      <c r="Y488" s="271">
        <f t="shared" si="109"/>
        <v>45828</v>
      </c>
      <c r="Z488" s="322" t="s">
        <v>1028</v>
      </c>
      <c r="AA488" s="255">
        <v>4.8</v>
      </c>
      <c r="AB488" s="256"/>
      <c r="AC488" s="253">
        <v>77</v>
      </c>
      <c r="AD488" s="253"/>
      <c r="AE488" s="253">
        <v>90</v>
      </c>
      <c r="AF488" s="253"/>
      <c r="AG488" s="322">
        <v>24</v>
      </c>
      <c r="AH488" s="322">
        <v>39</v>
      </c>
      <c r="AI488" s="322">
        <v>57</v>
      </c>
      <c r="AJ488" s="322">
        <v>1</v>
      </c>
      <c r="AK488" s="237"/>
      <c r="AL488" s="322"/>
      <c r="AM488" s="322"/>
      <c r="AN488" s="253"/>
      <c r="AO488" s="408"/>
      <c r="AP488" s="283"/>
      <c r="AQ488" s="283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</row>
    <row r="489" spans="1:125" s="378" customFormat="1" ht="12.75" customHeight="1">
      <c r="A489" s="362">
        <v>488</v>
      </c>
      <c r="B489" s="363" t="s">
        <v>731</v>
      </c>
      <c r="C489" s="363" t="s">
        <v>9842</v>
      </c>
      <c r="D489" s="363"/>
      <c r="E489" s="363" t="s">
        <v>11</v>
      </c>
      <c r="F489" s="363"/>
      <c r="G489" s="365" t="s">
        <v>9843</v>
      </c>
      <c r="H489" s="640"/>
      <c r="I489" s="363" t="s">
        <v>8469</v>
      </c>
      <c r="J489" s="363"/>
      <c r="K489" s="363" t="s">
        <v>7605</v>
      </c>
      <c r="L489" s="366" t="s">
        <v>7606</v>
      </c>
      <c r="M489" s="368">
        <v>45132</v>
      </c>
      <c r="N489" s="369">
        <v>45845</v>
      </c>
      <c r="O489" s="385" t="s">
        <v>722</v>
      </c>
      <c r="P489" s="386">
        <v>45845</v>
      </c>
      <c r="Q489" s="387">
        <v>23425</v>
      </c>
      <c r="R489" s="387">
        <v>2023</v>
      </c>
      <c r="S489" s="373">
        <v>45114</v>
      </c>
      <c r="T489" s="363" t="s">
        <v>3715</v>
      </c>
      <c r="U489" s="363" t="s">
        <v>1279</v>
      </c>
      <c r="V489" s="626" t="s">
        <v>363</v>
      </c>
      <c r="W489" s="626" t="s">
        <v>363</v>
      </c>
      <c r="X489" s="363" t="s">
        <v>9844</v>
      </c>
      <c r="Y489" s="375">
        <v>45845</v>
      </c>
      <c r="Z489" s="370" t="s">
        <v>364</v>
      </c>
      <c r="AA489" s="657">
        <v>5.7</v>
      </c>
      <c r="AB489" s="376"/>
      <c r="AC489" s="363">
        <v>85</v>
      </c>
      <c r="AD489" s="363"/>
      <c r="AE489" s="363">
        <v>105</v>
      </c>
      <c r="AF489" s="363"/>
      <c r="AG489" s="370" t="s">
        <v>724</v>
      </c>
      <c r="AH489" s="370" t="s">
        <v>724</v>
      </c>
      <c r="AI489" s="370" t="s">
        <v>724</v>
      </c>
      <c r="AJ489" s="370">
        <v>1</v>
      </c>
      <c r="AK489" s="363"/>
      <c r="AL489" s="370"/>
      <c r="AM489" s="370"/>
      <c r="AN489" s="363"/>
      <c r="AO489" s="414"/>
      <c r="AP489" s="374"/>
      <c r="AQ489" s="374"/>
      <c r="AR489" s="374"/>
      <c r="AS489" s="374"/>
      <c r="AT489" s="374"/>
      <c r="AU489" s="374"/>
      <c r="AV489" s="374"/>
      <c r="AW489" s="374"/>
      <c r="AX489" s="374"/>
      <c r="AY489" s="374"/>
      <c r="AZ489" s="374"/>
      <c r="BA489" s="374"/>
      <c r="BB489" s="374"/>
      <c r="BC489" s="374"/>
      <c r="BD489" s="374"/>
      <c r="BE489" s="374"/>
      <c r="BF489" s="374"/>
      <c r="BG489" s="374"/>
      <c r="BH489" s="374"/>
      <c r="BI489" s="374"/>
      <c r="BJ489" s="374"/>
      <c r="BK489" s="374"/>
      <c r="BL489" s="374"/>
      <c r="BM489" s="374"/>
      <c r="BN489" s="374"/>
      <c r="BO489" s="374"/>
      <c r="BP489" s="374"/>
      <c r="BQ489" s="374"/>
      <c r="BR489" s="374"/>
      <c r="BS489" s="374"/>
      <c r="BT489" s="374"/>
      <c r="BU489" s="374"/>
      <c r="BV489" s="374"/>
      <c r="BW489" s="374"/>
      <c r="BX489" s="374"/>
      <c r="BY489" s="374"/>
      <c r="BZ489" s="374"/>
      <c r="CA489" s="374"/>
      <c r="CB489" s="374"/>
      <c r="CC489" s="374"/>
      <c r="CD489" s="374"/>
      <c r="CE489" s="374"/>
      <c r="CF489" s="374"/>
      <c r="CG489" s="374"/>
      <c r="CH489" s="374"/>
      <c r="CI489" s="374"/>
      <c r="CJ489" s="374"/>
      <c r="CK489" s="374"/>
      <c r="CL489" s="374"/>
      <c r="CM489" s="374"/>
      <c r="CN489" s="374"/>
    </row>
    <row r="490" spans="1:125" s="317" customFormat="1" ht="12.75" customHeight="1">
      <c r="A490" s="242">
        <v>489</v>
      </c>
      <c r="B490" s="253" t="s">
        <v>731</v>
      </c>
      <c r="C490" s="253" t="s">
        <v>3651</v>
      </c>
      <c r="D490" s="253"/>
      <c r="E490" s="253" t="s">
        <v>2978</v>
      </c>
      <c r="F490" s="253"/>
      <c r="G490" s="264" t="s">
        <v>6097</v>
      </c>
      <c r="H490" s="639"/>
      <c r="I490" s="253" t="s">
        <v>2145</v>
      </c>
      <c r="J490" s="253"/>
      <c r="K490" s="253" t="s">
        <v>6098</v>
      </c>
      <c r="L490" s="438" t="s">
        <v>6099</v>
      </c>
      <c r="M490" s="274">
        <v>44053</v>
      </c>
      <c r="N490" s="275">
        <v>44772</v>
      </c>
      <c r="O490" s="249" t="s">
        <v>722</v>
      </c>
      <c r="P490" s="267">
        <f t="shared" si="107"/>
        <v>44772</v>
      </c>
      <c r="Q490" s="236">
        <v>20586</v>
      </c>
      <c r="R490" s="236">
        <v>2020</v>
      </c>
      <c r="S490" s="237">
        <v>44042</v>
      </c>
      <c r="T490" s="253" t="s">
        <v>24</v>
      </c>
      <c r="U490" s="253" t="s">
        <v>1279</v>
      </c>
      <c r="V490" s="421" t="s">
        <v>363</v>
      </c>
      <c r="W490" s="421" t="s">
        <v>1487</v>
      </c>
      <c r="X490" s="253" t="s">
        <v>6100</v>
      </c>
      <c r="Y490" s="271">
        <f t="shared" si="109"/>
        <v>44772</v>
      </c>
      <c r="Z490" s="322" t="s">
        <v>364</v>
      </c>
      <c r="AA490" s="255">
        <v>4.5999999999999996</v>
      </c>
      <c r="AB490" s="256"/>
      <c r="AC490" s="253">
        <v>85</v>
      </c>
      <c r="AD490" s="253"/>
      <c r="AE490" s="253">
        <v>108</v>
      </c>
      <c r="AF490" s="253"/>
      <c r="AG490" s="322">
        <v>24</v>
      </c>
      <c r="AH490" s="322">
        <v>38</v>
      </c>
      <c r="AI490" s="322">
        <v>50</v>
      </c>
      <c r="AJ490" s="322">
        <v>1</v>
      </c>
      <c r="AK490" s="253"/>
      <c r="AL490" s="322"/>
      <c r="AM490" s="322"/>
      <c r="AN490" s="253"/>
      <c r="AO490" s="408"/>
      <c r="AP490" s="283"/>
      <c r="AQ490" s="283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</row>
    <row r="491" spans="1:125" s="317" customFormat="1" ht="12.75" customHeight="1">
      <c r="A491" s="242">
        <v>490</v>
      </c>
      <c r="B491" s="253" t="s">
        <v>732</v>
      </c>
      <c r="C491" s="253" t="s">
        <v>2362</v>
      </c>
      <c r="D491" s="253" t="s">
        <v>4711</v>
      </c>
      <c r="E491" s="253" t="s">
        <v>2976</v>
      </c>
      <c r="F491" s="253" t="s">
        <v>8565</v>
      </c>
      <c r="G491" s="264" t="s">
        <v>8566</v>
      </c>
      <c r="H491" s="639" t="s">
        <v>8567</v>
      </c>
      <c r="I491" s="253" t="s">
        <v>1272</v>
      </c>
      <c r="J491" s="253" t="s">
        <v>5065</v>
      </c>
      <c r="K491" s="253" t="s">
        <v>8568</v>
      </c>
      <c r="L491" s="438" t="s">
        <v>8569</v>
      </c>
      <c r="M491" s="274">
        <v>44798</v>
      </c>
      <c r="N491" s="275">
        <v>45468</v>
      </c>
      <c r="O491" s="249" t="s">
        <v>722</v>
      </c>
      <c r="P491" s="267">
        <f t="shared" si="107"/>
        <v>45468</v>
      </c>
      <c r="Q491" s="236">
        <v>22579</v>
      </c>
      <c r="R491" s="236">
        <v>2022</v>
      </c>
      <c r="S491" s="237">
        <v>44780</v>
      </c>
      <c r="T491" s="253" t="s">
        <v>3814</v>
      </c>
      <c r="U491" s="253" t="s">
        <v>7466</v>
      </c>
      <c r="V491" s="421" t="s">
        <v>8570</v>
      </c>
      <c r="W491" s="421" t="s">
        <v>8571</v>
      </c>
      <c r="X491" s="253" t="s">
        <v>8572</v>
      </c>
      <c r="Y491" s="271">
        <f t="shared" si="109"/>
        <v>45468</v>
      </c>
      <c r="Z491" s="322" t="s">
        <v>31</v>
      </c>
      <c r="AA491" s="255">
        <v>5.85</v>
      </c>
      <c r="AB491" s="256">
        <v>20</v>
      </c>
      <c r="AC491" s="253">
        <v>85</v>
      </c>
      <c r="AD491" s="253">
        <v>85</v>
      </c>
      <c r="AE491" s="253">
        <v>145</v>
      </c>
      <c r="AF491" s="253">
        <v>145</v>
      </c>
      <c r="AG491" s="322">
        <v>21</v>
      </c>
      <c r="AH491" s="322">
        <v>50</v>
      </c>
      <c r="AI491" s="322">
        <v>62</v>
      </c>
      <c r="AJ491" s="322">
        <v>1</v>
      </c>
      <c r="AK491" s="237">
        <v>44047</v>
      </c>
      <c r="AL491" s="322">
        <v>2019</v>
      </c>
      <c r="AM491" s="322" t="s">
        <v>722</v>
      </c>
      <c r="AN491" s="253"/>
      <c r="AO491" s="408"/>
      <c r="AP491" s="283"/>
      <c r="AQ491" s="283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</row>
    <row r="492" spans="1:125" s="317" customFormat="1" ht="12.75" customHeight="1">
      <c r="A492" s="242">
        <v>491</v>
      </c>
      <c r="B492" s="253" t="s">
        <v>731</v>
      </c>
      <c r="C492" s="253" t="s">
        <v>6804</v>
      </c>
      <c r="D492" s="253"/>
      <c r="E492" s="253" t="s">
        <v>5409</v>
      </c>
      <c r="F492" s="253"/>
      <c r="G492" s="264" t="s">
        <v>7234</v>
      </c>
      <c r="H492" s="639"/>
      <c r="I492" s="253" t="s">
        <v>102</v>
      </c>
      <c r="J492" s="253"/>
      <c r="K492" s="253" t="s">
        <v>2940</v>
      </c>
      <c r="L492" s="438" t="s">
        <v>314</v>
      </c>
      <c r="M492" s="274">
        <v>44417</v>
      </c>
      <c r="N492" s="275">
        <v>45855</v>
      </c>
      <c r="O492" s="322" t="s">
        <v>722</v>
      </c>
      <c r="P492" s="323">
        <f>N492</f>
        <v>45855</v>
      </c>
      <c r="Q492" s="335">
        <v>21452</v>
      </c>
      <c r="R492" s="335">
        <v>2021</v>
      </c>
      <c r="S492" s="237">
        <v>45124</v>
      </c>
      <c r="T492" s="283" t="s">
        <v>175</v>
      </c>
      <c r="U492" s="283" t="s">
        <v>722</v>
      </c>
      <c r="V492" s="421" t="s">
        <v>567</v>
      </c>
      <c r="W492" s="421" t="s">
        <v>567</v>
      </c>
      <c r="X492" s="253" t="s">
        <v>2941</v>
      </c>
      <c r="Y492" s="271">
        <f t="shared" si="109"/>
        <v>45855</v>
      </c>
      <c r="Z492" s="322" t="s">
        <v>1028</v>
      </c>
      <c r="AA492" s="255">
        <v>4.7</v>
      </c>
      <c r="AB492" s="256"/>
      <c r="AC492" s="253">
        <v>85</v>
      </c>
      <c r="AD492" s="253"/>
      <c r="AE492" s="253">
        <v>105</v>
      </c>
      <c r="AF492" s="253"/>
      <c r="AG492" s="322">
        <v>24</v>
      </c>
      <c r="AH492" s="322">
        <v>39</v>
      </c>
      <c r="AI492" s="336">
        <v>58</v>
      </c>
      <c r="AJ492" s="336">
        <v>1</v>
      </c>
      <c r="AK492" s="321"/>
      <c r="AL492" s="336"/>
      <c r="AM492" s="336"/>
      <c r="AN492" s="253"/>
      <c r="AO492" s="408"/>
      <c r="AP492" s="283"/>
      <c r="AQ492" s="283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</row>
    <row r="493" spans="1:125" s="317" customFormat="1" ht="12.75" customHeight="1">
      <c r="A493" s="242">
        <v>492</v>
      </c>
      <c r="B493" s="253" t="s">
        <v>731</v>
      </c>
      <c r="C493" s="253" t="s">
        <v>4959</v>
      </c>
      <c r="D493" s="253"/>
      <c r="E493" s="253" t="s">
        <v>411</v>
      </c>
      <c r="F493" s="253"/>
      <c r="G493" s="244" t="s">
        <v>6874</v>
      </c>
      <c r="H493" s="638"/>
      <c r="I493" s="243" t="s">
        <v>440</v>
      </c>
      <c r="J493" s="243"/>
      <c r="K493" s="243" t="s">
        <v>6878</v>
      </c>
      <c r="L493" s="245" t="s">
        <v>6879</v>
      </c>
      <c r="M493" s="247">
        <v>44334</v>
      </c>
      <c r="N493" s="123">
        <v>45790</v>
      </c>
      <c r="O493" s="249" t="s">
        <v>722</v>
      </c>
      <c r="P493" s="267">
        <f>N493</f>
        <v>45790</v>
      </c>
      <c r="Q493" s="236">
        <v>21238</v>
      </c>
      <c r="R493" s="236">
        <v>2021</v>
      </c>
      <c r="S493" s="237">
        <v>45059</v>
      </c>
      <c r="T493" s="253" t="s">
        <v>1216</v>
      </c>
      <c r="U493" s="253" t="s">
        <v>722</v>
      </c>
      <c r="V493" s="421" t="s">
        <v>9463</v>
      </c>
      <c r="W493" s="421" t="s">
        <v>9463</v>
      </c>
      <c r="X493" s="253" t="s">
        <v>6880</v>
      </c>
      <c r="Y493" s="271">
        <f>N493</f>
        <v>45790</v>
      </c>
      <c r="Z493" s="322" t="s">
        <v>2397</v>
      </c>
      <c r="AA493" s="255">
        <v>5.2</v>
      </c>
      <c r="AB493" s="256"/>
      <c r="AC493" s="253">
        <v>70</v>
      </c>
      <c r="AD493" s="253"/>
      <c r="AE493" s="253">
        <v>95</v>
      </c>
      <c r="AF493" s="253"/>
      <c r="AG493" s="322" t="s">
        <v>724</v>
      </c>
      <c r="AH493" s="322">
        <v>38</v>
      </c>
      <c r="AI493" s="322">
        <v>47</v>
      </c>
      <c r="AJ493" s="322">
        <v>1</v>
      </c>
      <c r="AK493" s="253"/>
      <c r="AL493" s="322"/>
      <c r="AM493" s="322"/>
      <c r="AN493" s="253"/>
      <c r="AO493" s="408"/>
      <c r="AP493" s="283"/>
      <c r="AQ493" s="283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</row>
    <row r="494" spans="1:125" ht="12.75" customHeight="1">
      <c r="A494" s="242">
        <v>493</v>
      </c>
      <c r="B494" s="253" t="s">
        <v>731</v>
      </c>
      <c r="C494" s="253" t="s">
        <v>318</v>
      </c>
      <c r="D494" s="253"/>
      <c r="E494" s="253" t="s">
        <v>643</v>
      </c>
      <c r="F494" s="253"/>
      <c r="G494" s="264" t="s">
        <v>644</v>
      </c>
      <c r="H494" s="639"/>
      <c r="I494" s="253" t="s">
        <v>440</v>
      </c>
      <c r="J494" s="253"/>
      <c r="K494" s="253" t="s">
        <v>2050</v>
      </c>
      <c r="L494" s="438" t="s">
        <v>1351</v>
      </c>
      <c r="M494" s="274">
        <v>41425</v>
      </c>
      <c r="N494" s="288">
        <v>45574</v>
      </c>
      <c r="O494" s="249" t="s">
        <v>722</v>
      </c>
      <c r="P494" s="266">
        <f t="shared" si="107"/>
        <v>45574</v>
      </c>
      <c r="Q494" s="250">
        <v>18630</v>
      </c>
      <c r="R494" s="250">
        <v>2012</v>
      </c>
      <c r="S494" s="251">
        <v>44843</v>
      </c>
      <c r="T494" s="252" t="s">
        <v>3814</v>
      </c>
      <c r="U494" s="253" t="s">
        <v>722</v>
      </c>
      <c r="V494" s="625" t="s">
        <v>1115</v>
      </c>
      <c r="W494" s="625" t="s">
        <v>4679</v>
      </c>
      <c r="X494" s="252" t="s">
        <v>4622</v>
      </c>
      <c r="Y494" s="271">
        <f>N494</f>
        <v>45574</v>
      </c>
      <c r="Z494" s="605" t="s">
        <v>1550</v>
      </c>
      <c r="AA494" s="656">
        <v>6.9</v>
      </c>
      <c r="AB494" s="273"/>
      <c r="AC494" s="252">
        <v>90</v>
      </c>
      <c r="AD494" s="252"/>
      <c r="AE494" s="252">
        <v>115</v>
      </c>
      <c r="AF494" s="252"/>
      <c r="AG494" s="605">
        <v>23</v>
      </c>
      <c r="AH494" s="605">
        <v>38</v>
      </c>
      <c r="AI494" s="605">
        <v>50</v>
      </c>
      <c r="AJ494" s="605">
        <v>1</v>
      </c>
      <c r="AK494" s="252"/>
      <c r="AL494" s="605"/>
      <c r="AM494" s="605"/>
      <c r="AN494" s="252"/>
      <c r="AO494" s="407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5"/>
      <c r="CP494" s="315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</row>
    <row r="495" spans="1:125" s="317" customFormat="1" ht="12.75" customHeight="1">
      <c r="A495" s="242">
        <v>494</v>
      </c>
      <c r="B495" s="253" t="s">
        <v>731</v>
      </c>
      <c r="C495" s="253" t="s">
        <v>2500</v>
      </c>
      <c r="D495" s="253"/>
      <c r="E495" s="253" t="s">
        <v>2979</v>
      </c>
      <c r="F495" s="253"/>
      <c r="G495" s="264" t="s">
        <v>6103</v>
      </c>
      <c r="H495" s="639"/>
      <c r="I495" s="253" t="s">
        <v>1106</v>
      </c>
      <c r="J495" s="253"/>
      <c r="K495" s="253" t="s">
        <v>6104</v>
      </c>
      <c r="L495" s="438" t="s">
        <v>6105</v>
      </c>
      <c r="M495" s="274">
        <v>44055</v>
      </c>
      <c r="N495" s="275">
        <v>44783</v>
      </c>
      <c r="O495" s="276" t="s">
        <v>722</v>
      </c>
      <c r="P495" s="267">
        <f t="shared" si="107"/>
        <v>44783</v>
      </c>
      <c r="Q495" s="236">
        <v>20590</v>
      </c>
      <c r="R495" s="236">
        <v>2020</v>
      </c>
      <c r="S495" s="237">
        <v>44053</v>
      </c>
      <c r="T495" s="253" t="s">
        <v>4069</v>
      </c>
      <c r="U495" s="253" t="s">
        <v>1279</v>
      </c>
      <c r="V495" s="421" t="s">
        <v>363</v>
      </c>
      <c r="W495" s="421" t="s">
        <v>363</v>
      </c>
      <c r="X495" s="253" t="s">
        <v>6106</v>
      </c>
      <c r="Y495" s="271">
        <v>44783</v>
      </c>
      <c r="Z495" s="322" t="s">
        <v>364</v>
      </c>
      <c r="AA495" s="255">
        <v>4.75</v>
      </c>
      <c r="AB495" s="256"/>
      <c r="AC495" s="253">
        <v>70</v>
      </c>
      <c r="AD495" s="253"/>
      <c r="AE495" s="253">
        <v>110</v>
      </c>
      <c r="AF495" s="253"/>
      <c r="AG495" s="322" t="s">
        <v>724</v>
      </c>
      <c r="AH495" s="322" t="s">
        <v>724</v>
      </c>
      <c r="AI495" s="322" t="s">
        <v>724</v>
      </c>
      <c r="AJ495" s="322">
        <v>1</v>
      </c>
      <c r="AK495" s="253"/>
      <c r="AL495" s="322"/>
      <c r="AM495" s="322"/>
      <c r="AN495" s="253"/>
      <c r="AO495" s="408"/>
      <c r="AP495" s="283"/>
      <c r="AQ495" s="283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</row>
    <row r="496" spans="1:125" s="317" customFormat="1" ht="12.75" customHeight="1">
      <c r="A496" s="242">
        <v>495</v>
      </c>
      <c r="B496" s="253" t="s">
        <v>732</v>
      </c>
      <c r="C496" s="253" t="s">
        <v>2577</v>
      </c>
      <c r="D496" s="253" t="s">
        <v>718</v>
      </c>
      <c r="E496" s="253" t="s">
        <v>4674</v>
      </c>
      <c r="F496" s="253" t="s">
        <v>1338</v>
      </c>
      <c r="G496" s="264" t="s">
        <v>4676</v>
      </c>
      <c r="H496" s="639" t="s">
        <v>766</v>
      </c>
      <c r="I496" s="243" t="s">
        <v>1096</v>
      </c>
      <c r="J496" s="253" t="s">
        <v>1368</v>
      </c>
      <c r="K496" s="253" t="s">
        <v>1298</v>
      </c>
      <c r="L496" s="438" t="s">
        <v>1290</v>
      </c>
      <c r="M496" s="274">
        <v>43439</v>
      </c>
      <c r="N496" s="275">
        <v>44956</v>
      </c>
      <c r="O496" s="249" t="s">
        <v>722</v>
      </c>
      <c r="P496" s="267">
        <f>N496</f>
        <v>44956</v>
      </c>
      <c r="Q496" s="236">
        <v>18669</v>
      </c>
      <c r="R496" s="236">
        <v>2016</v>
      </c>
      <c r="S496" s="237">
        <v>44226</v>
      </c>
      <c r="T496" s="253" t="s">
        <v>5382</v>
      </c>
      <c r="U496" s="253" t="s">
        <v>3544</v>
      </c>
      <c r="V496" s="421" t="s">
        <v>6641</v>
      </c>
      <c r="W496" s="421" t="s">
        <v>6642</v>
      </c>
      <c r="X496" s="253" t="s">
        <v>4677</v>
      </c>
      <c r="Y496" s="271">
        <f>N496</f>
        <v>44956</v>
      </c>
      <c r="Z496" s="322" t="s">
        <v>31</v>
      </c>
      <c r="AA496" s="255">
        <v>5.19</v>
      </c>
      <c r="AB496" s="256">
        <v>27.5</v>
      </c>
      <c r="AC496" s="253">
        <v>120</v>
      </c>
      <c r="AD496" s="253">
        <v>120</v>
      </c>
      <c r="AE496" s="253">
        <v>160</v>
      </c>
      <c r="AF496" s="253">
        <v>160</v>
      </c>
      <c r="AG496" s="322">
        <v>30</v>
      </c>
      <c r="AH496" s="322">
        <v>60</v>
      </c>
      <c r="AI496" s="322">
        <v>75</v>
      </c>
      <c r="AJ496" s="322">
        <v>1</v>
      </c>
      <c r="AK496" s="332">
        <v>41050</v>
      </c>
      <c r="AL496" s="322">
        <v>2010</v>
      </c>
      <c r="AM496" s="322" t="s">
        <v>722</v>
      </c>
      <c r="AN496" s="253" t="s">
        <v>6643</v>
      </c>
      <c r="AO496" s="408"/>
      <c r="AP496" s="283"/>
      <c r="AQ496" s="283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</row>
    <row r="497" spans="1:125" s="317" customFormat="1" ht="12.75" customHeight="1">
      <c r="A497" s="242">
        <v>496</v>
      </c>
      <c r="B497" s="253" t="s">
        <v>731</v>
      </c>
      <c r="C497" s="253" t="s">
        <v>5514</v>
      </c>
      <c r="D497" s="253"/>
      <c r="E497" s="253" t="s">
        <v>1113</v>
      </c>
      <c r="F497" s="253"/>
      <c r="G497" s="264" t="s">
        <v>8060</v>
      </c>
      <c r="H497" s="639"/>
      <c r="I497" s="243" t="s">
        <v>1424</v>
      </c>
      <c r="J497" s="253"/>
      <c r="K497" s="253" t="s">
        <v>8061</v>
      </c>
      <c r="L497" s="438" t="s">
        <v>5120</v>
      </c>
      <c r="M497" s="274">
        <v>44680</v>
      </c>
      <c r="N497" s="275">
        <v>45407</v>
      </c>
      <c r="O497" s="249" t="s">
        <v>722</v>
      </c>
      <c r="P497" s="267">
        <f>N497</f>
        <v>45407</v>
      </c>
      <c r="Q497" s="236">
        <v>22339</v>
      </c>
      <c r="R497" s="236">
        <v>2021</v>
      </c>
      <c r="S497" s="237">
        <v>44676</v>
      </c>
      <c r="T497" s="253" t="s">
        <v>4069</v>
      </c>
      <c r="U497" s="253" t="s">
        <v>1279</v>
      </c>
      <c r="V497" s="421" t="s">
        <v>363</v>
      </c>
      <c r="W497" s="421" t="s">
        <v>1082</v>
      </c>
      <c r="X497" s="253" t="s">
        <v>8062</v>
      </c>
      <c r="Y497" s="271">
        <f>N497</f>
        <v>45407</v>
      </c>
      <c r="Z497" s="322" t="s">
        <v>364</v>
      </c>
      <c r="AA497" s="255">
        <v>4.8</v>
      </c>
      <c r="AB497" s="256"/>
      <c r="AC497" s="253">
        <v>72</v>
      </c>
      <c r="AD497" s="253"/>
      <c r="AE497" s="253">
        <v>92</v>
      </c>
      <c r="AF497" s="253"/>
      <c r="AG497" s="322" t="s">
        <v>724</v>
      </c>
      <c r="AH497" s="322" t="s">
        <v>724</v>
      </c>
      <c r="AI497" s="322" t="s">
        <v>724</v>
      </c>
      <c r="AJ497" s="322">
        <v>1</v>
      </c>
      <c r="AK497" s="253"/>
      <c r="AL497" s="322"/>
      <c r="AM497" s="322"/>
      <c r="AN497" s="253"/>
      <c r="AO497" s="408"/>
      <c r="AP497" s="283"/>
      <c r="AQ497" s="283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</row>
    <row r="498" spans="1:125" s="378" customFormat="1" ht="12.75" customHeight="1">
      <c r="A498" s="362">
        <v>497</v>
      </c>
      <c r="B498" s="363" t="s">
        <v>732</v>
      </c>
      <c r="C498" s="363" t="s">
        <v>8172</v>
      </c>
      <c r="D498" s="363" t="s">
        <v>9776</v>
      </c>
      <c r="E498" s="363" t="s">
        <v>1114</v>
      </c>
      <c r="F498" s="363" t="s">
        <v>9825</v>
      </c>
      <c r="G498" s="365" t="s">
        <v>9826</v>
      </c>
      <c r="H498" s="640" t="s">
        <v>9827</v>
      </c>
      <c r="I498" s="364" t="s">
        <v>82</v>
      </c>
      <c r="J498" s="363" t="s">
        <v>7040</v>
      </c>
      <c r="K498" s="363" t="s">
        <v>6335</v>
      </c>
      <c r="L498" s="366" t="s">
        <v>6336</v>
      </c>
      <c r="M498" s="368">
        <v>45132</v>
      </c>
      <c r="N498" s="369">
        <v>45863</v>
      </c>
      <c r="O498" s="385" t="s">
        <v>722</v>
      </c>
      <c r="P498" s="386">
        <f>N498</f>
        <v>45863</v>
      </c>
      <c r="Q498" s="387">
        <v>23421</v>
      </c>
      <c r="R498" s="387">
        <v>2023</v>
      </c>
      <c r="S498" s="373">
        <v>45132</v>
      </c>
      <c r="T498" s="363" t="s">
        <v>9744</v>
      </c>
      <c r="U498" s="363" t="s">
        <v>4014</v>
      </c>
      <c r="V498" s="626" t="s">
        <v>1558</v>
      </c>
      <c r="W498" s="626" t="s">
        <v>1558</v>
      </c>
      <c r="X498" s="363" t="s">
        <v>6337</v>
      </c>
      <c r="Y498" s="375">
        <f>N498</f>
        <v>45863</v>
      </c>
      <c r="Z498" s="370" t="s">
        <v>31</v>
      </c>
      <c r="AA498" s="657">
        <v>5.6</v>
      </c>
      <c r="AB498" s="376">
        <v>28</v>
      </c>
      <c r="AC498" s="363">
        <v>90</v>
      </c>
      <c r="AD498" s="363">
        <v>90</v>
      </c>
      <c r="AE498" s="363">
        <v>130</v>
      </c>
      <c r="AF498" s="363">
        <v>130</v>
      </c>
      <c r="AG498" s="370" t="s">
        <v>724</v>
      </c>
      <c r="AH498" s="370" t="s">
        <v>724</v>
      </c>
      <c r="AI498" s="370" t="s">
        <v>724</v>
      </c>
      <c r="AJ498" s="370">
        <v>1</v>
      </c>
      <c r="AK498" s="373">
        <v>45132</v>
      </c>
      <c r="AL498" s="370">
        <v>2023</v>
      </c>
      <c r="AM498" s="370" t="s">
        <v>722</v>
      </c>
      <c r="AN498" s="363" t="s">
        <v>9828</v>
      </c>
      <c r="AO498" s="414"/>
      <c r="AP498" s="374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</row>
    <row r="499" spans="1:125" s="283" customFormat="1" ht="12.75" customHeight="1">
      <c r="A499" s="242">
        <v>498</v>
      </c>
      <c r="B499" s="253" t="s">
        <v>731</v>
      </c>
      <c r="C499" s="242" t="s">
        <v>6844</v>
      </c>
      <c r="E499" s="283" t="s">
        <v>4162</v>
      </c>
      <c r="G499" s="503" t="s">
        <v>6847</v>
      </c>
      <c r="H499" s="642"/>
      <c r="I499" s="253" t="s">
        <v>2322</v>
      </c>
      <c r="K499" s="283" t="s">
        <v>6846</v>
      </c>
      <c r="L499" s="438" t="s">
        <v>6845</v>
      </c>
      <c r="M499" s="325">
        <v>43185</v>
      </c>
      <c r="N499" s="325">
        <v>44691</v>
      </c>
      <c r="O499" s="249" t="s">
        <v>722</v>
      </c>
      <c r="P499" s="267">
        <f t="shared" si="107"/>
        <v>44691</v>
      </c>
      <c r="Q499" s="236">
        <v>21225</v>
      </c>
      <c r="R499" s="236">
        <v>2007</v>
      </c>
      <c r="S499" s="237">
        <f t="shared" ref="S499" si="110">SUM(N499-365)</f>
        <v>44326</v>
      </c>
      <c r="T499" s="253" t="s">
        <v>3715</v>
      </c>
      <c r="U499" s="253" t="s">
        <v>722</v>
      </c>
      <c r="V499" s="421" t="s">
        <v>97</v>
      </c>
      <c r="W499" s="421" t="s">
        <v>6626</v>
      </c>
      <c r="X499" s="253" t="s">
        <v>6842</v>
      </c>
      <c r="Y499" s="271">
        <f>N499</f>
        <v>44691</v>
      </c>
      <c r="Z499" s="322" t="s">
        <v>4157</v>
      </c>
      <c r="AA499" s="255">
        <v>6.3</v>
      </c>
      <c r="AB499" s="256"/>
      <c r="AC499" s="253">
        <v>85</v>
      </c>
      <c r="AD499" s="253"/>
      <c r="AE499" s="253">
        <v>105</v>
      </c>
      <c r="AF499" s="253"/>
      <c r="AG499" s="322">
        <v>24</v>
      </c>
      <c r="AH499" s="322">
        <v>37</v>
      </c>
      <c r="AI499" s="322">
        <v>52</v>
      </c>
      <c r="AJ499" s="322">
        <v>1</v>
      </c>
      <c r="AK499" s="253"/>
      <c r="AL499" s="322"/>
      <c r="AM499" s="322"/>
      <c r="AN499" s="253"/>
      <c r="AO499" s="408"/>
      <c r="CO499" s="327"/>
    </row>
    <row r="500" spans="1:125" s="538" customFormat="1" ht="12.75" customHeight="1">
      <c r="A500" s="529">
        <v>499</v>
      </c>
      <c r="B500" s="532" t="s">
        <v>10412</v>
      </c>
      <c r="C500" s="532"/>
      <c r="D500" s="532"/>
      <c r="E500" s="532" t="s">
        <v>842</v>
      </c>
      <c r="F500" s="532"/>
      <c r="G500" s="540"/>
      <c r="H500" s="646"/>
      <c r="I500" s="133"/>
      <c r="J500" s="532"/>
      <c r="K500" s="532"/>
      <c r="L500" s="541"/>
      <c r="M500" s="542"/>
      <c r="N500" s="543"/>
      <c r="O500" s="979"/>
      <c r="P500" s="539"/>
      <c r="Q500" s="530"/>
      <c r="R500" s="530"/>
      <c r="S500" s="531"/>
      <c r="T500" s="532"/>
      <c r="U500" s="532"/>
      <c r="V500" s="627"/>
      <c r="W500" s="627"/>
      <c r="X500" s="532"/>
      <c r="Y500" s="534"/>
      <c r="Z500" s="586"/>
      <c r="AA500" s="665"/>
      <c r="AB500" s="535"/>
      <c r="AC500" s="532"/>
      <c r="AD500" s="532"/>
      <c r="AE500" s="532"/>
      <c r="AF500" s="980"/>
      <c r="AG500" s="586"/>
      <c r="AH500" s="586"/>
      <c r="AI500" s="586"/>
      <c r="AJ500" s="586"/>
      <c r="AK500" s="531"/>
      <c r="AL500" s="586"/>
      <c r="AM500" s="586"/>
      <c r="AN500" s="532"/>
      <c r="AO500" s="536"/>
      <c r="AP500" s="537"/>
      <c r="AQ500" s="537"/>
      <c r="AR500" s="537"/>
      <c r="AS500" s="537"/>
      <c r="AT500" s="537"/>
      <c r="AU500" s="537"/>
      <c r="AV500" s="537"/>
      <c r="AW500" s="537"/>
      <c r="AX500" s="537"/>
      <c r="AY500" s="537"/>
      <c r="AZ500" s="537"/>
      <c r="BA500" s="537"/>
      <c r="BB500" s="537"/>
      <c r="BC500" s="537"/>
      <c r="BD500" s="537"/>
      <c r="BE500" s="537"/>
      <c r="BF500" s="537"/>
      <c r="BG500" s="537"/>
      <c r="BH500" s="537"/>
      <c r="BI500" s="537"/>
      <c r="BJ500" s="537"/>
      <c r="BK500" s="537"/>
      <c r="BL500" s="537"/>
      <c r="BM500" s="537"/>
      <c r="BN500" s="537"/>
      <c r="BO500" s="537"/>
      <c r="BP500" s="537"/>
      <c r="BQ500" s="537"/>
      <c r="BR500" s="537"/>
      <c r="BS500" s="537"/>
      <c r="BT500" s="537"/>
      <c r="BU500" s="537"/>
      <c r="BV500" s="537"/>
      <c r="BW500" s="537"/>
      <c r="BX500" s="537"/>
      <c r="BY500" s="537"/>
      <c r="BZ500" s="537"/>
      <c r="CA500" s="537"/>
      <c r="CB500" s="537"/>
      <c r="CC500" s="537"/>
      <c r="CD500" s="537"/>
      <c r="CE500" s="537"/>
      <c r="CF500" s="537"/>
      <c r="CG500" s="537"/>
      <c r="CH500" s="537"/>
      <c r="CI500" s="537"/>
      <c r="CJ500" s="537"/>
      <c r="CK500" s="537"/>
      <c r="CL500" s="537"/>
      <c r="CM500" s="537"/>
      <c r="CN500" s="537"/>
    </row>
    <row r="501" spans="1:125" ht="12.75" customHeight="1">
      <c r="A501" s="242">
        <v>500</v>
      </c>
      <c r="B501" s="253" t="s">
        <v>731</v>
      </c>
      <c r="C501" s="253" t="s">
        <v>1410</v>
      </c>
      <c r="D501" s="253"/>
      <c r="E501" s="253" t="s">
        <v>1407</v>
      </c>
      <c r="F501" s="253"/>
      <c r="G501" s="264" t="s">
        <v>4112</v>
      </c>
      <c r="H501" s="639"/>
      <c r="I501" s="243" t="s">
        <v>1911</v>
      </c>
      <c r="J501" s="253"/>
      <c r="K501" s="253" t="s">
        <v>541</v>
      </c>
      <c r="L501" s="438" t="s">
        <v>542</v>
      </c>
      <c r="M501" s="274">
        <v>41369</v>
      </c>
      <c r="N501" s="275">
        <v>45316</v>
      </c>
      <c r="O501" s="249" t="s">
        <v>722</v>
      </c>
      <c r="P501" s="267">
        <f t="shared" si="107"/>
        <v>45316</v>
      </c>
      <c r="Q501" s="236">
        <v>20221</v>
      </c>
      <c r="R501" s="236">
        <v>2013</v>
      </c>
      <c r="S501" s="251">
        <v>44951</v>
      </c>
      <c r="T501" s="253" t="s">
        <v>1409</v>
      </c>
      <c r="U501" s="253" t="s">
        <v>722</v>
      </c>
      <c r="V501" s="421" t="s">
        <v>931</v>
      </c>
      <c r="W501" s="421" t="s">
        <v>7579</v>
      </c>
      <c r="X501" s="253" t="s">
        <v>543</v>
      </c>
      <c r="Y501" s="271">
        <f t="shared" ref="Y501:Y505" si="111">N501</f>
        <v>45316</v>
      </c>
      <c r="Z501" s="322" t="s">
        <v>1144</v>
      </c>
      <c r="AA501" s="255">
        <v>7</v>
      </c>
      <c r="AB501" s="256"/>
      <c r="AC501" s="253">
        <v>88</v>
      </c>
      <c r="AD501" s="253"/>
      <c r="AE501" s="253">
        <v>102</v>
      </c>
      <c r="AF501" s="253"/>
      <c r="AG501" s="322">
        <v>25</v>
      </c>
      <c r="AH501" s="322">
        <v>40</v>
      </c>
      <c r="AI501" s="322">
        <v>60</v>
      </c>
      <c r="AJ501" s="322">
        <v>1</v>
      </c>
      <c r="AK501" s="252"/>
      <c r="AL501" s="605"/>
      <c r="AM501" s="605"/>
      <c r="AN501" s="252"/>
      <c r="AO501" s="407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5"/>
      <c r="CP501" s="315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</row>
    <row r="502" spans="1:125" s="317" customFormat="1" ht="12.75" customHeight="1">
      <c r="A502" s="242">
        <v>501</v>
      </c>
      <c r="B502" s="242" t="s">
        <v>732</v>
      </c>
      <c r="C502" s="242" t="s">
        <v>7323</v>
      </c>
      <c r="D502" s="243" t="s">
        <v>616</v>
      </c>
      <c r="E502" s="243" t="s">
        <v>3843</v>
      </c>
      <c r="F502" s="243" t="s">
        <v>1674</v>
      </c>
      <c r="G502" s="244" t="s">
        <v>7324</v>
      </c>
      <c r="H502" s="645" t="s">
        <v>1675</v>
      </c>
      <c r="I502" s="253" t="s">
        <v>2322</v>
      </c>
      <c r="J502" s="243" t="s">
        <v>1368</v>
      </c>
      <c r="K502" s="253" t="s">
        <v>6101</v>
      </c>
      <c r="L502" s="438" t="s">
        <v>6102</v>
      </c>
      <c r="M502" s="247">
        <v>44446</v>
      </c>
      <c r="N502" s="123">
        <v>45172</v>
      </c>
      <c r="O502" s="249" t="s">
        <v>722</v>
      </c>
      <c r="P502" s="267">
        <f>N502</f>
        <v>45172</v>
      </c>
      <c r="Q502" s="236">
        <v>21507</v>
      </c>
      <c r="R502" s="236">
        <v>2019</v>
      </c>
      <c r="S502" s="237">
        <v>44442</v>
      </c>
      <c r="T502" s="253" t="s">
        <v>8361</v>
      </c>
      <c r="U502" s="253" t="s">
        <v>3957</v>
      </c>
      <c r="V502" s="421" t="s">
        <v>8362</v>
      </c>
      <c r="W502" s="421" t="s">
        <v>8363</v>
      </c>
      <c r="X502" s="253" t="s">
        <v>7326</v>
      </c>
      <c r="Y502" s="271">
        <f>N502</f>
        <v>45172</v>
      </c>
      <c r="Z502" s="322" t="s">
        <v>31</v>
      </c>
      <c r="AA502" s="255">
        <v>5.15</v>
      </c>
      <c r="AB502" s="256">
        <v>25</v>
      </c>
      <c r="AC502" s="253">
        <v>95</v>
      </c>
      <c r="AD502" s="253">
        <v>95</v>
      </c>
      <c r="AE502" s="253">
        <v>130</v>
      </c>
      <c r="AF502" s="253">
        <v>130</v>
      </c>
      <c r="AG502" s="322" t="s">
        <v>6408</v>
      </c>
      <c r="AH502" s="322" t="s">
        <v>6490</v>
      </c>
      <c r="AI502" s="322" t="s">
        <v>7327</v>
      </c>
      <c r="AJ502" s="322">
        <v>1</v>
      </c>
      <c r="AK502" s="237">
        <v>41805</v>
      </c>
      <c r="AL502" s="322">
        <v>2006</v>
      </c>
      <c r="AM502" s="322" t="s">
        <v>722</v>
      </c>
      <c r="AN502" s="253" t="s">
        <v>8364</v>
      </c>
      <c r="AO502" s="408"/>
      <c r="AP502" s="283"/>
      <c r="AQ502" s="283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</row>
    <row r="503" spans="1:125" ht="12.75" customHeight="1">
      <c r="A503" s="242">
        <v>502</v>
      </c>
      <c r="B503" s="242" t="s">
        <v>731</v>
      </c>
      <c r="C503" s="243" t="s">
        <v>1734</v>
      </c>
      <c r="D503" s="243"/>
      <c r="E503" s="121" t="s">
        <v>6245</v>
      </c>
      <c r="F503" s="243"/>
      <c r="G503" s="244" t="s">
        <v>1200</v>
      </c>
      <c r="H503" s="638"/>
      <c r="I503" s="243" t="s">
        <v>747</v>
      </c>
      <c r="J503" s="243"/>
      <c r="K503" s="243" t="s">
        <v>7171</v>
      </c>
      <c r="L503" s="245" t="s">
        <v>1202</v>
      </c>
      <c r="M503" s="247">
        <v>39153</v>
      </c>
      <c r="N503" s="248">
        <v>45858</v>
      </c>
      <c r="O503" s="249" t="s">
        <v>722</v>
      </c>
      <c r="P503" s="266">
        <f t="shared" si="107"/>
        <v>45858</v>
      </c>
      <c r="Q503" s="250">
        <v>19402</v>
      </c>
      <c r="R503" s="250">
        <v>2005</v>
      </c>
      <c r="S503" s="251">
        <v>45127</v>
      </c>
      <c r="T503" s="252" t="s">
        <v>24</v>
      </c>
      <c r="U503" s="253" t="s">
        <v>722</v>
      </c>
      <c r="V503" s="625" t="s">
        <v>931</v>
      </c>
      <c r="W503" s="625" t="s">
        <v>9817</v>
      </c>
      <c r="X503" s="252" t="s">
        <v>1569</v>
      </c>
      <c r="Y503" s="271">
        <f t="shared" si="111"/>
        <v>45858</v>
      </c>
      <c r="Z503" s="605" t="s">
        <v>1423</v>
      </c>
      <c r="AA503" s="656">
        <v>5.8</v>
      </c>
      <c r="AB503" s="273"/>
      <c r="AC503" s="252">
        <v>70</v>
      </c>
      <c r="AD503" s="252"/>
      <c r="AE503" s="252">
        <v>95</v>
      </c>
      <c r="AF503" s="252"/>
      <c r="AG503" s="605">
        <v>22</v>
      </c>
      <c r="AH503" s="605">
        <v>37</v>
      </c>
      <c r="AI503" s="605">
        <v>53</v>
      </c>
      <c r="AJ503" s="605">
        <v>1</v>
      </c>
      <c r="AK503" s="252"/>
      <c r="AL503" s="605"/>
      <c r="AM503" s="605"/>
      <c r="AN503" s="252"/>
      <c r="AO503" s="407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5"/>
      <c r="CP503" s="315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</row>
    <row r="504" spans="1:125" s="317" customFormat="1" ht="12.75" customHeight="1">
      <c r="A504" s="242">
        <v>503</v>
      </c>
      <c r="B504" s="253" t="s">
        <v>731</v>
      </c>
      <c r="C504" s="253" t="s">
        <v>8274</v>
      </c>
      <c r="D504" s="253"/>
      <c r="E504" s="253" t="s">
        <v>3793</v>
      </c>
      <c r="F504" s="253"/>
      <c r="G504" s="264" t="s">
        <v>8275</v>
      </c>
      <c r="H504" s="639"/>
      <c r="I504" s="253" t="s">
        <v>440</v>
      </c>
      <c r="J504" s="253"/>
      <c r="K504" s="253" t="s">
        <v>8276</v>
      </c>
      <c r="L504" s="438" t="s">
        <v>8277</v>
      </c>
      <c r="M504" s="274">
        <v>44732</v>
      </c>
      <c r="N504" s="275">
        <v>45460</v>
      </c>
      <c r="O504" s="276" t="s">
        <v>722</v>
      </c>
      <c r="P504" s="267">
        <f>N504</f>
        <v>45460</v>
      </c>
      <c r="Q504" s="236">
        <v>22452</v>
      </c>
      <c r="R504" s="236">
        <v>2022</v>
      </c>
      <c r="S504" s="237">
        <v>44729</v>
      </c>
      <c r="T504" s="253" t="s">
        <v>1216</v>
      </c>
      <c r="U504" s="253" t="s">
        <v>1279</v>
      </c>
      <c r="V504" s="421" t="s">
        <v>363</v>
      </c>
      <c r="W504" s="421" t="s">
        <v>363</v>
      </c>
      <c r="X504" s="253" t="s">
        <v>8278</v>
      </c>
      <c r="Y504" s="271">
        <f>N504</f>
        <v>45460</v>
      </c>
      <c r="Z504" s="322" t="s">
        <v>364</v>
      </c>
      <c r="AA504" s="255">
        <v>6</v>
      </c>
      <c r="AB504" s="256"/>
      <c r="AC504" s="253">
        <v>115</v>
      </c>
      <c r="AD504" s="253">
        <v>115</v>
      </c>
      <c r="AE504" s="253">
        <v>135</v>
      </c>
      <c r="AF504" s="253">
        <v>145</v>
      </c>
      <c r="AG504" s="322" t="s">
        <v>724</v>
      </c>
      <c r="AH504" s="322">
        <v>38</v>
      </c>
      <c r="AI504" s="322">
        <v>50</v>
      </c>
      <c r="AJ504" s="322">
        <v>1</v>
      </c>
      <c r="AK504" s="321"/>
      <c r="AL504" s="336"/>
      <c r="AM504" s="336"/>
      <c r="AN504" s="253"/>
      <c r="AO504" s="408"/>
      <c r="AP504" s="283"/>
      <c r="AQ504" s="283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</row>
    <row r="505" spans="1:125" s="317" customFormat="1" ht="12.75" customHeight="1">
      <c r="A505" s="242">
        <v>504</v>
      </c>
      <c r="B505" s="242" t="s">
        <v>731</v>
      </c>
      <c r="C505" s="253" t="s">
        <v>4847</v>
      </c>
      <c r="D505" s="243"/>
      <c r="E505" s="243" t="s">
        <v>4848</v>
      </c>
      <c r="F505" s="243"/>
      <c r="G505" s="244" t="s">
        <v>4849</v>
      </c>
      <c r="H505" s="638"/>
      <c r="I505" s="243" t="s">
        <v>4850</v>
      </c>
      <c r="J505" s="243"/>
      <c r="K505" s="243" t="s">
        <v>4851</v>
      </c>
      <c r="L505" s="245" t="s">
        <v>4852</v>
      </c>
      <c r="M505" s="247">
        <v>43546</v>
      </c>
      <c r="N505" s="123">
        <v>45736</v>
      </c>
      <c r="O505" s="249" t="s">
        <v>722</v>
      </c>
      <c r="P505" s="267">
        <f t="shared" si="107"/>
        <v>45736</v>
      </c>
      <c r="Q505" s="236">
        <v>19121</v>
      </c>
      <c r="R505" s="236">
        <v>2019</v>
      </c>
      <c r="S505" s="237">
        <v>45005</v>
      </c>
      <c r="T505" s="253" t="s">
        <v>5544</v>
      </c>
      <c r="U505" s="253" t="s">
        <v>722</v>
      </c>
      <c r="V505" s="421" t="s">
        <v>9257</v>
      </c>
      <c r="W505" s="421" t="s">
        <v>2257</v>
      </c>
      <c r="X505" s="253" t="s">
        <v>4853</v>
      </c>
      <c r="Y505" s="271">
        <f t="shared" si="111"/>
        <v>45736</v>
      </c>
      <c r="Z505" s="322" t="s">
        <v>4811</v>
      </c>
      <c r="AA505" s="255">
        <v>6</v>
      </c>
      <c r="AB505" s="256"/>
      <c r="AC505" s="253">
        <v>95</v>
      </c>
      <c r="AD505" s="253"/>
      <c r="AE505" s="253">
        <v>105</v>
      </c>
      <c r="AF505" s="253"/>
      <c r="AG505" s="322" t="s">
        <v>724</v>
      </c>
      <c r="AH505" s="322" t="s">
        <v>724</v>
      </c>
      <c r="AI505" s="322" t="s">
        <v>724</v>
      </c>
      <c r="AJ505" s="322">
        <v>1</v>
      </c>
      <c r="AK505" s="237"/>
      <c r="AL505" s="322"/>
      <c r="AM505" s="322"/>
      <c r="AN505" s="253"/>
      <c r="AO505" s="408"/>
      <c r="AP505" s="283"/>
      <c r="AQ505" s="283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</row>
    <row r="506" spans="1:125" s="538" customFormat="1" ht="12.75" customHeight="1">
      <c r="A506" s="529">
        <v>505</v>
      </c>
      <c r="B506" s="532" t="s">
        <v>10414</v>
      </c>
      <c r="C506" s="532"/>
      <c r="D506" s="532"/>
      <c r="E506" s="532" t="s">
        <v>1799</v>
      </c>
      <c r="F506" s="532"/>
      <c r="G506" s="540"/>
      <c r="H506" s="646"/>
      <c r="I506" s="133"/>
      <c r="J506" s="532"/>
      <c r="K506" s="532"/>
      <c r="L506" s="541"/>
      <c r="M506" s="542"/>
      <c r="N506" s="543"/>
      <c r="O506" s="844"/>
      <c r="P506" s="539"/>
      <c r="Q506" s="530"/>
      <c r="R506" s="530"/>
      <c r="S506" s="531"/>
      <c r="T506" s="532"/>
      <c r="U506" s="532"/>
      <c r="V506" s="627"/>
      <c r="W506" s="627"/>
      <c r="X506" s="532"/>
      <c r="Y506" s="534"/>
      <c r="Z506" s="586"/>
      <c r="AA506" s="665"/>
      <c r="AB506" s="535"/>
      <c r="AC506" s="532"/>
      <c r="AD506" s="532"/>
      <c r="AE506" s="532"/>
      <c r="AF506" s="532"/>
      <c r="AG506" s="586"/>
      <c r="AH506" s="586"/>
      <c r="AI506" s="586"/>
      <c r="AJ506" s="586"/>
      <c r="AK506" s="532"/>
      <c r="AL506" s="586"/>
      <c r="AM506" s="586"/>
      <c r="AN506" s="532"/>
      <c r="AO506" s="536"/>
      <c r="AP506" s="537"/>
      <c r="AQ506" s="537"/>
      <c r="AR506" s="537"/>
      <c r="AS506" s="537"/>
      <c r="AT506" s="537"/>
      <c r="AU506" s="537"/>
      <c r="AV506" s="537"/>
      <c r="AW506" s="537"/>
      <c r="AX506" s="537"/>
      <c r="AY506" s="537"/>
      <c r="AZ506" s="537"/>
      <c r="BA506" s="537"/>
      <c r="BB506" s="537"/>
      <c r="BC506" s="537"/>
      <c r="BD506" s="537"/>
      <c r="BE506" s="537"/>
      <c r="BF506" s="537"/>
      <c r="BG506" s="537"/>
      <c r="BH506" s="537"/>
      <c r="BI506" s="537"/>
      <c r="BJ506" s="537"/>
      <c r="BK506" s="537"/>
      <c r="BL506" s="537"/>
      <c r="BM506" s="537"/>
      <c r="BN506" s="537"/>
      <c r="BO506" s="537"/>
      <c r="BP506" s="537"/>
      <c r="BQ506" s="537"/>
      <c r="BR506" s="537"/>
      <c r="BS506" s="537"/>
      <c r="BT506" s="537"/>
      <c r="BU506" s="537"/>
      <c r="BV506" s="537"/>
      <c r="BW506" s="537"/>
      <c r="BX506" s="537"/>
      <c r="BY506" s="537"/>
      <c r="BZ506" s="537"/>
      <c r="CA506" s="537"/>
      <c r="CB506" s="537"/>
      <c r="CC506" s="537"/>
      <c r="CD506" s="537"/>
      <c r="CE506" s="537"/>
      <c r="CF506" s="537"/>
      <c r="CG506" s="537"/>
      <c r="CH506" s="537"/>
      <c r="CI506" s="537"/>
      <c r="CJ506" s="537"/>
      <c r="CK506" s="537"/>
      <c r="CL506" s="537"/>
      <c r="CM506" s="537"/>
      <c r="CN506" s="537"/>
    </row>
    <row r="507" spans="1:125" s="317" customFormat="1" ht="12.75" customHeight="1">
      <c r="A507" s="242">
        <v>506</v>
      </c>
      <c r="B507" s="242" t="s">
        <v>731</v>
      </c>
      <c r="C507" s="242" t="s">
        <v>2509</v>
      </c>
      <c r="D507" s="243"/>
      <c r="E507" s="243" t="s">
        <v>3945</v>
      </c>
      <c r="F507" s="243"/>
      <c r="G507" s="244" t="s">
        <v>5457</v>
      </c>
      <c r="H507" s="638"/>
      <c r="I507" s="243" t="s">
        <v>1106</v>
      </c>
      <c r="J507" s="243"/>
      <c r="K507" s="243" t="s">
        <v>5458</v>
      </c>
      <c r="L507" s="245" t="s">
        <v>5459</v>
      </c>
      <c r="M507" s="247">
        <v>43873</v>
      </c>
      <c r="N507" s="123">
        <v>45323</v>
      </c>
      <c r="O507" s="249" t="s">
        <v>722</v>
      </c>
      <c r="P507" s="267">
        <f>N507</f>
        <v>45323</v>
      </c>
      <c r="Q507" s="236">
        <v>20100</v>
      </c>
      <c r="R507" s="236">
        <v>2019</v>
      </c>
      <c r="S507" s="237">
        <v>43862</v>
      </c>
      <c r="T507" s="253" t="s">
        <v>4069</v>
      </c>
      <c r="U507" s="253" t="s">
        <v>722</v>
      </c>
      <c r="V507" s="421" t="s">
        <v>6602</v>
      </c>
      <c r="W507" s="421" t="s">
        <v>6602</v>
      </c>
      <c r="X507" s="253" t="s">
        <v>5460</v>
      </c>
      <c r="Y507" s="271">
        <f>N507</f>
        <v>45323</v>
      </c>
      <c r="Z507" s="322" t="s">
        <v>364</v>
      </c>
      <c r="AA507" s="255">
        <v>5.25</v>
      </c>
      <c r="AB507" s="256"/>
      <c r="AC507" s="253">
        <v>85</v>
      </c>
      <c r="AD507" s="253"/>
      <c r="AE507" s="253">
        <v>125</v>
      </c>
      <c r="AF507" s="253"/>
      <c r="AG507" s="322" t="s">
        <v>724</v>
      </c>
      <c r="AH507" s="322">
        <v>38</v>
      </c>
      <c r="AI507" s="322">
        <v>48</v>
      </c>
      <c r="AJ507" s="322">
        <v>1</v>
      </c>
      <c r="AK507" s="253"/>
      <c r="AL507" s="322"/>
      <c r="AM507" s="322"/>
      <c r="AN507" s="253"/>
      <c r="AO507" s="408"/>
      <c r="AP507" s="283"/>
      <c r="AQ507" s="283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</row>
    <row r="508" spans="1:125" ht="12.75" customHeight="1">
      <c r="A508" s="242">
        <v>507</v>
      </c>
      <c r="B508" s="433" t="s">
        <v>732</v>
      </c>
      <c r="C508" s="243" t="s">
        <v>1656</v>
      </c>
      <c r="D508" s="243" t="s">
        <v>7888</v>
      </c>
      <c r="E508" s="243" t="s">
        <v>5631</v>
      </c>
      <c r="F508" s="243" t="s">
        <v>811</v>
      </c>
      <c r="G508" s="244" t="s">
        <v>812</v>
      </c>
      <c r="H508" s="638" t="s">
        <v>811</v>
      </c>
      <c r="I508" s="243" t="s">
        <v>1911</v>
      </c>
      <c r="J508" s="243" t="s">
        <v>7889</v>
      </c>
      <c r="K508" s="243" t="s">
        <v>813</v>
      </c>
      <c r="L508" s="245" t="s">
        <v>814</v>
      </c>
      <c r="M508" s="247">
        <v>39658</v>
      </c>
      <c r="N508" s="248">
        <v>45337</v>
      </c>
      <c r="O508" s="249" t="s">
        <v>722</v>
      </c>
      <c r="P508" s="266">
        <f t="shared" ref="P508:P517" si="112">N508</f>
        <v>45337</v>
      </c>
      <c r="Q508" s="250">
        <v>18081</v>
      </c>
      <c r="R508" s="250">
        <v>2008</v>
      </c>
      <c r="S508" s="251">
        <v>44607</v>
      </c>
      <c r="T508" s="252" t="s">
        <v>299</v>
      </c>
      <c r="U508" s="253" t="s">
        <v>3544</v>
      </c>
      <c r="V508" s="625" t="s">
        <v>7890</v>
      </c>
      <c r="W508" s="625" t="s">
        <v>7891</v>
      </c>
      <c r="X508" s="252" t="s">
        <v>1981</v>
      </c>
      <c r="Y508" s="271">
        <f t="shared" ref="Y508:Y517" si="113">N508</f>
        <v>45337</v>
      </c>
      <c r="Z508" s="605" t="s">
        <v>364</v>
      </c>
      <c r="AA508" s="656">
        <v>6.5</v>
      </c>
      <c r="AB508" s="273">
        <v>38</v>
      </c>
      <c r="AC508" s="252">
        <v>70</v>
      </c>
      <c r="AD508" s="252">
        <v>108</v>
      </c>
      <c r="AE508" s="252">
        <v>100</v>
      </c>
      <c r="AF508" s="252">
        <v>130</v>
      </c>
      <c r="AG508" s="605">
        <v>21</v>
      </c>
      <c r="AH508" s="605">
        <v>34</v>
      </c>
      <c r="AI508" s="605">
        <v>44</v>
      </c>
      <c r="AJ508" s="605">
        <v>1</v>
      </c>
      <c r="AK508" s="251">
        <v>40657</v>
      </c>
      <c r="AL508" s="605">
        <v>2010</v>
      </c>
      <c r="AM508" s="605" t="s">
        <v>1078</v>
      </c>
      <c r="AN508" s="252"/>
      <c r="AO508" s="407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5"/>
      <c r="CP508" s="315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</row>
    <row r="509" spans="1:125" ht="12.75" customHeight="1">
      <c r="A509" s="242">
        <v>508</v>
      </c>
      <c r="B509" s="253" t="s">
        <v>731</v>
      </c>
      <c r="C509" s="242" t="s">
        <v>1822</v>
      </c>
      <c r="D509" s="253"/>
      <c r="E509" s="253" t="s">
        <v>1879</v>
      </c>
      <c r="F509" s="253"/>
      <c r="G509" s="264" t="s">
        <v>1880</v>
      </c>
      <c r="H509" s="639"/>
      <c r="I509" s="253" t="s">
        <v>1173</v>
      </c>
      <c r="J509" s="253"/>
      <c r="K509" s="253" t="s">
        <v>1881</v>
      </c>
      <c r="L509" s="438" t="s">
        <v>1231</v>
      </c>
      <c r="M509" s="274">
        <v>41954</v>
      </c>
      <c r="N509" s="275">
        <v>45003</v>
      </c>
      <c r="O509" s="249" t="s">
        <v>722</v>
      </c>
      <c r="P509" s="267">
        <f>N509</f>
        <v>45003</v>
      </c>
      <c r="Q509" s="236">
        <v>21132</v>
      </c>
      <c r="R509" s="236">
        <v>2014</v>
      </c>
      <c r="S509" s="251">
        <v>44273</v>
      </c>
      <c r="T509" s="253" t="s">
        <v>4069</v>
      </c>
      <c r="U509" s="253" t="s">
        <v>722</v>
      </c>
      <c r="V509" s="421" t="s">
        <v>1102</v>
      </c>
      <c r="W509" s="421" t="s">
        <v>6724</v>
      </c>
      <c r="X509" s="253" t="s">
        <v>1882</v>
      </c>
      <c r="Y509" s="271">
        <f t="shared" si="113"/>
        <v>45003</v>
      </c>
      <c r="Z509" s="322" t="s">
        <v>1028</v>
      </c>
      <c r="AA509" s="255">
        <v>5.0999999999999996</v>
      </c>
      <c r="AB509" s="256"/>
      <c r="AC509" s="253">
        <v>85</v>
      </c>
      <c r="AD509" s="253"/>
      <c r="AE509" s="253">
        <v>103</v>
      </c>
      <c r="AF509" s="253"/>
      <c r="AG509" s="322" t="s">
        <v>724</v>
      </c>
      <c r="AH509" s="322" t="s">
        <v>724</v>
      </c>
      <c r="AI509" s="322" t="s">
        <v>724</v>
      </c>
      <c r="AJ509" s="322">
        <v>1</v>
      </c>
      <c r="AK509" s="253"/>
      <c r="AL509" s="322"/>
      <c r="AM509" s="605"/>
      <c r="AN509" s="252"/>
      <c r="AO509" s="407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5"/>
      <c r="CP509" s="315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</row>
    <row r="510" spans="1:125" s="317" customFormat="1" ht="12.75" customHeight="1">
      <c r="A510" s="242">
        <v>509</v>
      </c>
      <c r="B510" s="253" t="s">
        <v>731</v>
      </c>
      <c r="C510" s="242" t="s">
        <v>2975</v>
      </c>
      <c r="D510" s="253"/>
      <c r="E510" s="253" t="s">
        <v>1811</v>
      </c>
      <c r="F510" s="253"/>
      <c r="G510" s="264" t="s">
        <v>5111</v>
      </c>
      <c r="H510" s="639"/>
      <c r="I510" s="253" t="s">
        <v>5112</v>
      </c>
      <c r="J510" s="253"/>
      <c r="K510" s="253" t="s">
        <v>5114</v>
      </c>
      <c r="L510" s="438" t="s">
        <v>5113</v>
      </c>
      <c r="M510" s="274">
        <v>43643</v>
      </c>
      <c r="N510" s="275">
        <v>45618</v>
      </c>
      <c r="O510" s="249" t="s">
        <v>722</v>
      </c>
      <c r="P510" s="267">
        <f>N510</f>
        <v>45618</v>
      </c>
      <c r="Q510" s="236">
        <v>19335</v>
      </c>
      <c r="R510" s="236">
        <v>2012</v>
      </c>
      <c r="S510" s="237">
        <v>44887</v>
      </c>
      <c r="T510" s="253" t="s">
        <v>175</v>
      </c>
      <c r="U510" s="253" t="s">
        <v>722</v>
      </c>
      <c r="V510" s="421" t="s">
        <v>931</v>
      </c>
      <c r="W510" s="421" t="s">
        <v>3548</v>
      </c>
      <c r="X510" s="253" t="s">
        <v>5115</v>
      </c>
      <c r="Y510" s="271">
        <f>N510</f>
        <v>45618</v>
      </c>
      <c r="Z510" s="322" t="s">
        <v>1550</v>
      </c>
      <c r="AA510" s="255">
        <v>5.5</v>
      </c>
      <c r="AB510" s="256"/>
      <c r="AC510" s="253">
        <v>75</v>
      </c>
      <c r="AD510" s="253"/>
      <c r="AE510" s="253">
        <v>95</v>
      </c>
      <c r="AF510" s="253"/>
      <c r="AG510" s="322">
        <v>24</v>
      </c>
      <c r="AH510" s="322">
        <v>38</v>
      </c>
      <c r="AI510" s="322">
        <v>50</v>
      </c>
      <c r="AJ510" s="322">
        <v>1</v>
      </c>
      <c r="AK510" s="253"/>
      <c r="AL510" s="322"/>
      <c r="AM510" s="322"/>
      <c r="AN510" s="253"/>
      <c r="AO510" s="408"/>
      <c r="AP510" s="283"/>
      <c r="AQ510" s="283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</row>
    <row r="511" spans="1:125" ht="12.75" customHeight="1">
      <c r="A511" s="242">
        <v>510</v>
      </c>
      <c r="B511" s="253" t="s">
        <v>731</v>
      </c>
      <c r="C511" s="253" t="s">
        <v>583</v>
      </c>
      <c r="D511" s="253"/>
      <c r="E511" s="253" t="s">
        <v>1494</v>
      </c>
      <c r="F511" s="253"/>
      <c r="G511" s="264" t="s">
        <v>1462</v>
      </c>
      <c r="H511" s="639"/>
      <c r="I511" s="121" t="s">
        <v>2356</v>
      </c>
      <c r="J511" s="253"/>
      <c r="K511" s="253" t="s">
        <v>6000</v>
      </c>
      <c r="L511" s="438" t="s">
        <v>6001</v>
      </c>
      <c r="M511" s="274">
        <v>41593</v>
      </c>
      <c r="N511" s="288">
        <v>44755</v>
      </c>
      <c r="O511" s="276" t="s">
        <v>722</v>
      </c>
      <c r="P511" s="266">
        <f t="shared" si="112"/>
        <v>44755</v>
      </c>
      <c r="Q511" s="250">
        <v>20531</v>
      </c>
      <c r="R511" s="250">
        <v>2013</v>
      </c>
      <c r="S511" s="251">
        <v>44025</v>
      </c>
      <c r="T511" s="252" t="s">
        <v>1278</v>
      </c>
      <c r="U511" s="253" t="s">
        <v>1217</v>
      </c>
      <c r="V511" s="625" t="s">
        <v>1352</v>
      </c>
      <c r="W511" s="625" t="s">
        <v>932</v>
      </c>
      <c r="X511" s="252" t="s">
        <v>6002</v>
      </c>
      <c r="Y511" s="271">
        <f t="shared" si="113"/>
        <v>44755</v>
      </c>
      <c r="Z511" s="605" t="s">
        <v>1550</v>
      </c>
      <c r="AA511" s="656">
        <v>5.3</v>
      </c>
      <c r="AB511" s="273"/>
      <c r="AC511" s="252">
        <v>80</v>
      </c>
      <c r="AD511" s="252"/>
      <c r="AE511" s="252">
        <v>105</v>
      </c>
      <c r="AF511" s="252"/>
      <c r="AG511" s="605">
        <v>22</v>
      </c>
      <c r="AH511" s="605">
        <v>37</v>
      </c>
      <c r="AI511" s="605">
        <v>50</v>
      </c>
      <c r="AJ511" s="605">
        <v>1</v>
      </c>
      <c r="AK511" s="252"/>
      <c r="AL511" s="605"/>
      <c r="AM511" s="605"/>
      <c r="AN511" s="252"/>
      <c r="AO511" s="407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5"/>
      <c r="CP511" s="315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</row>
    <row r="512" spans="1:125" s="317" customFormat="1" ht="12.75" customHeight="1">
      <c r="A512" s="242">
        <v>511</v>
      </c>
      <c r="B512" s="253" t="s">
        <v>731</v>
      </c>
      <c r="C512" s="242" t="s">
        <v>6268</v>
      </c>
      <c r="D512" s="253"/>
      <c r="E512" s="253" t="s">
        <v>3742</v>
      </c>
      <c r="F512" s="253"/>
      <c r="G512" s="264" t="s">
        <v>7328</v>
      </c>
      <c r="H512" s="639"/>
      <c r="I512" s="253" t="s">
        <v>440</v>
      </c>
      <c r="J512" s="253"/>
      <c r="K512" s="253" t="s">
        <v>7329</v>
      </c>
      <c r="L512" s="438" t="s">
        <v>7330</v>
      </c>
      <c r="M512" s="274">
        <v>44446</v>
      </c>
      <c r="N512" s="275">
        <v>45172</v>
      </c>
      <c r="O512" s="322" t="s">
        <v>722</v>
      </c>
      <c r="P512" s="323">
        <f t="shared" si="112"/>
        <v>45172</v>
      </c>
      <c r="Q512" s="335">
        <v>21508</v>
      </c>
      <c r="R512" s="335">
        <v>2021</v>
      </c>
      <c r="S512" s="237">
        <v>44442</v>
      </c>
      <c r="T512" s="283" t="s">
        <v>7325</v>
      </c>
      <c r="U512" s="283" t="s">
        <v>1279</v>
      </c>
      <c r="V512" s="421" t="s">
        <v>363</v>
      </c>
      <c r="W512" s="421" t="s">
        <v>363</v>
      </c>
      <c r="X512" s="253" t="s">
        <v>7331</v>
      </c>
      <c r="Y512" s="271">
        <f>N512</f>
        <v>45172</v>
      </c>
      <c r="Z512" s="322" t="s">
        <v>4963</v>
      </c>
      <c r="AA512" s="255">
        <v>4.8</v>
      </c>
      <c r="AB512" s="256"/>
      <c r="AC512" s="253">
        <v>55</v>
      </c>
      <c r="AD512" s="253"/>
      <c r="AE512" s="253">
        <v>80</v>
      </c>
      <c r="AF512" s="253"/>
      <c r="AG512" s="322" t="s">
        <v>724</v>
      </c>
      <c r="AH512" s="322">
        <v>38</v>
      </c>
      <c r="AI512" s="336">
        <v>47</v>
      </c>
      <c r="AJ512" s="336">
        <v>1</v>
      </c>
      <c r="AK512" s="237"/>
      <c r="AL512" s="322"/>
      <c r="AM512" s="322"/>
      <c r="AN512" s="253"/>
      <c r="AO512" s="408"/>
      <c r="AP512" s="283"/>
      <c r="AQ512" s="283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</row>
    <row r="513" spans="1:125" s="378" customFormat="1" ht="12.75" customHeight="1">
      <c r="A513" s="362">
        <v>512</v>
      </c>
      <c r="B513" s="362" t="s">
        <v>731</v>
      </c>
      <c r="C513" s="364" t="s">
        <v>2321</v>
      </c>
      <c r="D513" s="364"/>
      <c r="E513" s="364" t="s">
        <v>5630</v>
      </c>
      <c r="F513" s="364"/>
      <c r="G513" s="404" t="s">
        <v>9867</v>
      </c>
      <c r="H513" s="641"/>
      <c r="I513" s="364" t="s">
        <v>4829</v>
      </c>
      <c r="J513" s="364"/>
      <c r="K513" s="364" t="s">
        <v>9840</v>
      </c>
      <c r="L513" s="382" t="s">
        <v>9868</v>
      </c>
      <c r="M513" s="383">
        <v>45135</v>
      </c>
      <c r="N513" s="384">
        <v>45861</v>
      </c>
      <c r="O513" s="385" t="s">
        <v>722</v>
      </c>
      <c r="P513" s="386">
        <f t="shared" si="112"/>
        <v>45861</v>
      </c>
      <c r="Q513" s="387">
        <v>23431</v>
      </c>
      <c r="R513" s="387">
        <v>2018</v>
      </c>
      <c r="S513" s="373">
        <v>45130</v>
      </c>
      <c r="T513" s="363" t="s">
        <v>1278</v>
      </c>
      <c r="U513" s="363" t="s">
        <v>1279</v>
      </c>
      <c r="V513" s="626" t="s">
        <v>363</v>
      </c>
      <c r="W513" s="626" t="s">
        <v>931</v>
      </c>
      <c r="X513" s="363" t="s">
        <v>9869</v>
      </c>
      <c r="Y513" s="375">
        <f>N513</f>
        <v>45861</v>
      </c>
      <c r="Z513" s="370" t="s">
        <v>1550</v>
      </c>
      <c r="AA513" s="657">
        <v>5.8</v>
      </c>
      <c r="AB513" s="376"/>
      <c r="AC513" s="363">
        <v>75</v>
      </c>
      <c r="AD513" s="363"/>
      <c r="AE513" s="363">
        <v>100</v>
      </c>
      <c r="AF513" s="363"/>
      <c r="AG513" s="370">
        <v>22</v>
      </c>
      <c r="AH513" s="370">
        <v>36</v>
      </c>
      <c r="AI513" s="370">
        <v>54</v>
      </c>
      <c r="AJ513" s="370">
        <v>1</v>
      </c>
      <c r="AK513" s="373"/>
      <c r="AL513" s="370"/>
      <c r="AM513" s="370"/>
      <c r="AN513" s="363"/>
      <c r="AO513" s="875"/>
      <c r="AP513" s="364"/>
      <c r="AQ513" s="364"/>
      <c r="AR513" s="404"/>
      <c r="AS513" s="382"/>
      <c r="AT513" s="364"/>
      <c r="AU513" s="364"/>
      <c r="AV513" s="364"/>
      <c r="AW513" s="876"/>
      <c r="AX513" s="383"/>
      <c r="AY513" s="384"/>
      <c r="AZ513" s="385"/>
      <c r="BA513" s="386"/>
      <c r="BB513" s="387"/>
      <c r="BC513" s="387"/>
      <c r="BD513" s="373"/>
      <c r="BE513" s="363"/>
      <c r="BF513" s="363"/>
      <c r="BG513" s="367"/>
      <c r="BH513" s="367"/>
      <c r="BI513" s="363"/>
      <c r="BJ513" s="363"/>
      <c r="BK513" s="367"/>
      <c r="BL513" s="373"/>
      <c r="BM513" s="363"/>
      <c r="BN513" s="363"/>
      <c r="BO513" s="376"/>
      <c r="BP513" s="363"/>
      <c r="BQ513" s="363"/>
      <c r="BR513" s="363"/>
      <c r="BS513" s="363"/>
      <c r="BT513" s="363"/>
      <c r="BU513" s="363"/>
      <c r="BV513" s="363"/>
      <c r="BW513" s="363"/>
      <c r="BX513" s="373"/>
      <c r="BY513" s="363"/>
      <c r="BZ513" s="363"/>
      <c r="CA513" s="374"/>
      <c r="CB513" s="374"/>
      <c r="CC513" s="374"/>
      <c r="CD513" s="374"/>
      <c r="CE513" s="374"/>
      <c r="CF513" s="374"/>
      <c r="CG513" s="374"/>
      <c r="CH513" s="374"/>
      <c r="CI513" s="374"/>
      <c r="CJ513" s="374"/>
      <c r="CK513" s="374"/>
      <c r="CL513" s="374"/>
      <c r="CM513" s="374"/>
      <c r="CN513" s="374"/>
    </row>
    <row r="514" spans="1:125" s="317" customFormat="1" ht="12.75" customHeight="1">
      <c r="A514" s="242">
        <v>513</v>
      </c>
      <c r="B514" s="253" t="s">
        <v>731</v>
      </c>
      <c r="C514" s="253" t="s">
        <v>5606</v>
      </c>
      <c r="D514" s="253"/>
      <c r="E514" s="253" t="s">
        <v>5473</v>
      </c>
      <c r="F514" s="253"/>
      <c r="G514" s="264" t="s">
        <v>5607</v>
      </c>
      <c r="H514" s="639"/>
      <c r="I514" s="253" t="s">
        <v>1911</v>
      </c>
      <c r="J514" s="253"/>
      <c r="K514" s="253" t="s">
        <v>5608</v>
      </c>
      <c r="L514" s="438" t="s">
        <v>3092</v>
      </c>
      <c r="M514" s="274">
        <v>43901</v>
      </c>
      <c r="N514" s="275">
        <v>45363</v>
      </c>
      <c r="O514" s="249" t="s">
        <v>722</v>
      </c>
      <c r="P514" s="267">
        <f t="shared" si="112"/>
        <v>45363</v>
      </c>
      <c r="Q514" s="236">
        <v>20264</v>
      </c>
      <c r="R514" s="236">
        <v>2008</v>
      </c>
      <c r="S514" s="237">
        <v>44997</v>
      </c>
      <c r="T514" s="253" t="s">
        <v>3715</v>
      </c>
      <c r="U514" s="253" t="s">
        <v>722</v>
      </c>
      <c r="V514" s="421" t="s">
        <v>9182</v>
      </c>
      <c r="W514" s="421" t="s">
        <v>9183</v>
      </c>
      <c r="X514" s="253" t="s">
        <v>5465</v>
      </c>
      <c r="Y514" s="271">
        <f t="shared" si="113"/>
        <v>45363</v>
      </c>
      <c r="Z514" s="322" t="s">
        <v>1144</v>
      </c>
      <c r="AA514" s="255">
        <v>7.5</v>
      </c>
      <c r="AB514" s="256"/>
      <c r="AC514" s="253">
        <v>100</v>
      </c>
      <c r="AD514" s="253"/>
      <c r="AE514" s="253">
        <v>125</v>
      </c>
      <c r="AF514" s="253"/>
      <c r="AG514" s="322">
        <v>24</v>
      </c>
      <c r="AH514" s="322">
        <v>38</v>
      </c>
      <c r="AI514" s="322">
        <v>60</v>
      </c>
      <c r="AJ514" s="322">
        <v>1</v>
      </c>
      <c r="AK514" s="237"/>
      <c r="AL514" s="322"/>
      <c r="AM514" s="322"/>
      <c r="AN514" s="253"/>
      <c r="AO514" s="408"/>
      <c r="AP514" s="283"/>
      <c r="AQ514" s="283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</row>
    <row r="515" spans="1:125" s="538" customFormat="1" ht="12.75" customHeight="1">
      <c r="A515" s="529">
        <v>514</v>
      </c>
      <c r="B515" s="532" t="s">
        <v>10402</v>
      </c>
      <c r="C515" s="532"/>
      <c r="D515" s="532"/>
      <c r="E515" s="532" t="s">
        <v>1717</v>
      </c>
      <c r="F515" s="532"/>
      <c r="G515" s="540"/>
      <c r="H515" s="646"/>
      <c r="I515" s="864"/>
      <c r="J515" s="532"/>
      <c r="K515" s="532"/>
      <c r="L515" s="541"/>
      <c r="M515" s="542"/>
      <c r="N515" s="543"/>
      <c r="O515" s="844"/>
      <c r="P515" s="539"/>
      <c r="Q515" s="530"/>
      <c r="R515" s="530"/>
      <c r="S515" s="531"/>
      <c r="T515" s="532"/>
      <c r="U515" s="532"/>
      <c r="V515" s="627"/>
      <c r="W515" s="627"/>
      <c r="X515" s="532"/>
      <c r="Y515" s="534"/>
      <c r="Z515" s="586"/>
      <c r="AA515" s="665"/>
      <c r="AB515" s="535"/>
      <c r="AC515" s="532"/>
      <c r="AD515" s="532"/>
      <c r="AE515" s="532"/>
      <c r="AF515" s="532"/>
      <c r="AG515" s="586"/>
      <c r="AH515" s="586"/>
      <c r="AI515" s="586"/>
      <c r="AJ515" s="586"/>
      <c r="AK515" s="532"/>
      <c r="AL515" s="586"/>
      <c r="AM515" s="586"/>
      <c r="AN515" s="532"/>
      <c r="AO515" s="536"/>
      <c r="AP515" s="537"/>
      <c r="AQ515" s="537"/>
      <c r="AR515" s="537"/>
      <c r="AS515" s="537"/>
      <c r="AT515" s="537"/>
      <c r="AU515" s="537"/>
      <c r="AV515" s="537"/>
      <c r="AW515" s="537"/>
      <c r="AX515" s="537"/>
      <c r="AY515" s="537"/>
      <c r="AZ515" s="537"/>
      <c r="BA515" s="537"/>
      <c r="BB515" s="537"/>
      <c r="BC515" s="537"/>
      <c r="BD515" s="537"/>
      <c r="BE515" s="537"/>
      <c r="BF515" s="537"/>
      <c r="BG515" s="537"/>
      <c r="BH515" s="537"/>
      <c r="BI515" s="537"/>
      <c r="BJ515" s="537"/>
      <c r="BK515" s="537"/>
      <c r="BL515" s="537"/>
      <c r="BM515" s="537"/>
      <c r="BN515" s="537"/>
      <c r="BO515" s="537"/>
      <c r="BP515" s="537"/>
      <c r="BQ515" s="537"/>
      <c r="BR515" s="537"/>
      <c r="BS515" s="537"/>
      <c r="BT515" s="537"/>
      <c r="BU515" s="537"/>
      <c r="BV515" s="537"/>
      <c r="BW515" s="537"/>
      <c r="BX515" s="537"/>
      <c r="BY515" s="537"/>
      <c r="BZ515" s="537"/>
      <c r="CA515" s="537"/>
      <c r="CB515" s="537"/>
      <c r="CC515" s="537"/>
      <c r="CD515" s="537"/>
      <c r="CE515" s="537"/>
      <c r="CF515" s="537"/>
      <c r="CG515" s="537"/>
      <c r="CH515" s="537"/>
      <c r="CI515" s="537"/>
      <c r="CJ515" s="537"/>
      <c r="CK515" s="537"/>
      <c r="CL515" s="537"/>
      <c r="CM515" s="537"/>
      <c r="CN515" s="537"/>
    </row>
    <row r="516" spans="1:125" ht="12.75" customHeight="1">
      <c r="A516" s="242">
        <v>515</v>
      </c>
      <c r="B516" s="242" t="s">
        <v>731</v>
      </c>
      <c r="C516" s="243" t="s">
        <v>1032</v>
      </c>
      <c r="D516" s="243"/>
      <c r="E516" s="243" t="s">
        <v>5629</v>
      </c>
      <c r="F516" s="243"/>
      <c r="G516" s="244" t="s">
        <v>1033</v>
      </c>
      <c r="H516" s="638"/>
      <c r="I516" s="243" t="s">
        <v>1911</v>
      </c>
      <c r="J516" s="243"/>
      <c r="K516" s="243" t="s">
        <v>2472</v>
      </c>
      <c r="L516" s="245" t="s">
        <v>1061</v>
      </c>
      <c r="M516" s="247">
        <v>39177</v>
      </c>
      <c r="N516" s="248">
        <v>45412</v>
      </c>
      <c r="O516" s="249" t="s">
        <v>722</v>
      </c>
      <c r="P516" s="266">
        <f t="shared" si="112"/>
        <v>45412</v>
      </c>
      <c r="Q516" s="250">
        <v>20361</v>
      </c>
      <c r="R516" s="250">
        <v>2006</v>
      </c>
      <c r="S516" s="251">
        <v>44681</v>
      </c>
      <c r="T516" s="252" t="s">
        <v>1062</v>
      </c>
      <c r="U516" s="253" t="s">
        <v>722</v>
      </c>
      <c r="V516" s="625" t="s">
        <v>363</v>
      </c>
      <c r="W516" s="625" t="s">
        <v>4348</v>
      </c>
      <c r="X516" s="252" t="s">
        <v>1031</v>
      </c>
      <c r="Y516" s="284">
        <f t="shared" si="113"/>
        <v>45412</v>
      </c>
      <c r="Z516" s="605" t="s">
        <v>1144</v>
      </c>
      <c r="AA516" s="656">
        <v>5.7</v>
      </c>
      <c r="AB516" s="273"/>
      <c r="AC516" s="253">
        <v>90</v>
      </c>
      <c r="AD516" s="252"/>
      <c r="AE516" s="253">
        <v>105</v>
      </c>
      <c r="AF516" s="252"/>
      <c r="AG516" s="605">
        <v>25</v>
      </c>
      <c r="AH516" s="605">
        <v>48</v>
      </c>
      <c r="AI516" s="605">
        <v>60</v>
      </c>
      <c r="AJ516" s="605">
        <v>1</v>
      </c>
      <c r="AK516" s="252"/>
      <c r="AL516" s="605"/>
      <c r="AM516" s="605"/>
      <c r="AN516" s="252"/>
      <c r="AO516" s="407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5"/>
      <c r="CP516" s="315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</row>
    <row r="517" spans="1:125" s="317" customFormat="1" ht="12.75" customHeight="1">
      <c r="A517" s="242">
        <v>516</v>
      </c>
      <c r="B517" s="242" t="s">
        <v>732</v>
      </c>
      <c r="C517" s="242" t="s">
        <v>6268</v>
      </c>
      <c r="D517" s="243" t="s">
        <v>4925</v>
      </c>
      <c r="E517" s="243" t="s">
        <v>4926</v>
      </c>
      <c r="F517" s="243" t="s">
        <v>4924</v>
      </c>
      <c r="G517" s="244" t="s">
        <v>6269</v>
      </c>
      <c r="H517" s="638" t="s">
        <v>4927</v>
      </c>
      <c r="I517" s="243" t="s">
        <v>440</v>
      </c>
      <c r="J517" s="243" t="s">
        <v>1163</v>
      </c>
      <c r="K517" s="243" t="s">
        <v>6270</v>
      </c>
      <c r="L517" s="245" t="s">
        <v>5700</v>
      </c>
      <c r="M517" s="247">
        <v>44069</v>
      </c>
      <c r="N517" s="123">
        <v>45923</v>
      </c>
      <c r="O517" s="249" t="s">
        <v>722</v>
      </c>
      <c r="P517" s="267">
        <f t="shared" si="112"/>
        <v>45923</v>
      </c>
      <c r="Q517" s="236">
        <v>20339</v>
      </c>
      <c r="R517" s="236">
        <v>2020</v>
      </c>
      <c r="S517" s="237" t="s">
        <v>10121</v>
      </c>
      <c r="T517" s="253" t="s">
        <v>10122</v>
      </c>
      <c r="U517" s="253" t="s">
        <v>3544</v>
      </c>
      <c r="V517" s="421" t="s">
        <v>10123</v>
      </c>
      <c r="W517" s="421" t="s">
        <v>10123</v>
      </c>
      <c r="X517" s="253" t="s">
        <v>5701</v>
      </c>
      <c r="Y517" s="271">
        <f t="shared" si="113"/>
        <v>45923</v>
      </c>
      <c r="Z517" s="322" t="s">
        <v>4963</v>
      </c>
      <c r="AA517" s="255">
        <v>4.8</v>
      </c>
      <c r="AB517" s="256">
        <v>18.5</v>
      </c>
      <c r="AC517" s="253">
        <v>55</v>
      </c>
      <c r="AD517" s="253">
        <v>55</v>
      </c>
      <c r="AE517" s="253">
        <v>80</v>
      </c>
      <c r="AF517" s="253">
        <v>80</v>
      </c>
      <c r="AG517" s="322" t="s">
        <v>724</v>
      </c>
      <c r="AH517" s="322">
        <v>38</v>
      </c>
      <c r="AI517" s="322">
        <v>47</v>
      </c>
      <c r="AJ517" s="322">
        <v>1</v>
      </c>
      <c r="AK517" s="237">
        <v>43571</v>
      </c>
      <c r="AL517" s="322">
        <v>2019</v>
      </c>
      <c r="AM517" s="322" t="s">
        <v>722</v>
      </c>
      <c r="AN517" s="253" t="s">
        <v>6773</v>
      </c>
      <c r="AO517" s="408"/>
      <c r="AP517" s="283"/>
      <c r="AQ517" s="283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</row>
    <row r="518" spans="1:125" ht="12.75" customHeight="1">
      <c r="A518" s="242">
        <v>517</v>
      </c>
      <c r="B518" s="242" t="s">
        <v>732</v>
      </c>
      <c r="C518" s="243" t="s">
        <v>778</v>
      </c>
      <c r="D518" s="243" t="s">
        <v>3941</v>
      </c>
      <c r="E518" s="121" t="s">
        <v>5632</v>
      </c>
      <c r="F518" s="243" t="s">
        <v>3942</v>
      </c>
      <c r="G518" s="244" t="s">
        <v>779</v>
      </c>
      <c r="H518" s="638" t="s">
        <v>3943</v>
      </c>
      <c r="I518" s="243" t="s">
        <v>747</v>
      </c>
      <c r="J518" s="243" t="s">
        <v>3944</v>
      </c>
      <c r="K518" s="243" t="s">
        <v>5271</v>
      </c>
      <c r="L518" s="245" t="s">
        <v>780</v>
      </c>
      <c r="M518" s="247">
        <v>39191</v>
      </c>
      <c r="N518" s="248">
        <v>45677</v>
      </c>
      <c r="O518" s="249" t="s">
        <v>722</v>
      </c>
      <c r="P518" s="266">
        <f t="shared" ref="P518:P523" si="114">N518</f>
        <v>45677</v>
      </c>
      <c r="Q518" s="250">
        <v>17868</v>
      </c>
      <c r="R518" s="250">
        <v>2004</v>
      </c>
      <c r="S518" s="251">
        <v>44946</v>
      </c>
      <c r="T518" s="252" t="s">
        <v>24</v>
      </c>
      <c r="U518" s="253" t="s">
        <v>3544</v>
      </c>
      <c r="V518" s="421" t="s">
        <v>7350</v>
      </c>
      <c r="W518" s="421" t="s">
        <v>9003</v>
      </c>
      <c r="X518" s="252" t="s">
        <v>1261</v>
      </c>
      <c r="Y518" s="284">
        <f t="shared" ref="Y518:Y527" si="115">N518</f>
        <v>45677</v>
      </c>
      <c r="Z518" s="605" t="s">
        <v>724</v>
      </c>
      <c r="AA518" s="656">
        <v>6</v>
      </c>
      <c r="AB518" s="273">
        <v>26.6</v>
      </c>
      <c r="AC518" s="252">
        <v>105</v>
      </c>
      <c r="AD518" s="252">
        <v>105</v>
      </c>
      <c r="AE518" s="252">
        <v>130</v>
      </c>
      <c r="AF518" s="252">
        <v>148</v>
      </c>
      <c r="AG518" s="605">
        <v>22</v>
      </c>
      <c r="AH518" s="605">
        <v>38</v>
      </c>
      <c r="AI518" s="605">
        <v>50</v>
      </c>
      <c r="AJ518" s="605">
        <v>1</v>
      </c>
      <c r="AK518" s="251">
        <v>43021</v>
      </c>
      <c r="AL518" s="605">
        <v>2016</v>
      </c>
      <c r="AM518" s="605" t="s">
        <v>721</v>
      </c>
      <c r="AN518" s="252"/>
      <c r="AO518" s="407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5"/>
      <c r="CP518" s="315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</row>
    <row r="519" spans="1:125" s="317" customFormat="1" ht="12.75" customHeight="1">
      <c r="A519" s="242">
        <v>518</v>
      </c>
      <c r="B519" s="253" t="s">
        <v>731</v>
      </c>
      <c r="C519" s="253" t="s">
        <v>583</v>
      </c>
      <c r="D519" s="253"/>
      <c r="E519" s="253" t="s">
        <v>4977</v>
      </c>
      <c r="F519" s="253"/>
      <c r="G519" s="264" t="s">
        <v>6363</v>
      </c>
      <c r="H519" s="639"/>
      <c r="I519" s="253" t="s">
        <v>1911</v>
      </c>
      <c r="J519" s="253"/>
      <c r="K519" s="253" t="s">
        <v>6364</v>
      </c>
      <c r="L519" s="438" t="s">
        <v>6365</v>
      </c>
      <c r="M519" s="274">
        <v>44090</v>
      </c>
      <c r="N519" s="275">
        <v>44789</v>
      </c>
      <c r="O519" s="249" t="s">
        <v>722</v>
      </c>
      <c r="P519" s="274">
        <f t="shared" si="114"/>
        <v>44789</v>
      </c>
      <c r="Q519" s="236">
        <v>20661</v>
      </c>
      <c r="R519" s="236">
        <v>2014</v>
      </c>
      <c r="S519" s="237">
        <v>44424</v>
      </c>
      <c r="T519" s="253" t="s">
        <v>3715</v>
      </c>
      <c r="U519" s="253" t="s">
        <v>722</v>
      </c>
      <c r="V519" s="421" t="s">
        <v>176</v>
      </c>
      <c r="W519" s="421" t="s">
        <v>5836</v>
      </c>
      <c r="X519" s="253" t="s">
        <v>6366</v>
      </c>
      <c r="Y519" s="237">
        <f>N519</f>
        <v>44789</v>
      </c>
      <c r="Z519" s="322" t="s">
        <v>1550</v>
      </c>
      <c r="AA519" s="255">
        <v>5.3</v>
      </c>
      <c r="AB519" s="256"/>
      <c r="AC519" s="253">
        <v>80</v>
      </c>
      <c r="AD519" s="253"/>
      <c r="AE519" s="253">
        <v>105</v>
      </c>
      <c r="AF519" s="253"/>
      <c r="AG519" s="322">
        <v>22</v>
      </c>
      <c r="AH519" s="322">
        <v>37</v>
      </c>
      <c r="AI519" s="322">
        <v>50</v>
      </c>
      <c r="AJ519" s="322">
        <v>1</v>
      </c>
      <c r="AK519" s="253"/>
      <c r="AL519" s="322"/>
      <c r="AM519" s="322"/>
      <c r="AN519" s="253"/>
      <c r="AO519" s="408"/>
      <c r="AP519" s="283"/>
      <c r="AQ519" s="283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</row>
    <row r="520" spans="1:125" s="317" customFormat="1" ht="12.75" customHeight="1">
      <c r="A520" s="242">
        <v>519</v>
      </c>
      <c r="B520" s="242" t="s">
        <v>731</v>
      </c>
      <c r="C520" s="121" t="s">
        <v>1915</v>
      </c>
      <c r="D520" s="243"/>
      <c r="E520" s="121" t="s">
        <v>4976</v>
      </c>
      <c r="F520" s="243"/>
      <c r="G520" s="264" t="s">
        <v>6738</v>
      </c>
      <c r="H520" s="639"/>
      <c r="I520" s="253" t="s">
        <v>317</v>
      </c>
      <c r="J520" s="253"/>
      <c r="K520" s="253" t="s">
        <v>5692</v>
      </c>
      <c r="L520" s="438" t="s">
        <v>4447</v>
      </c>
      <c r="M520" s="274">
        <v>44287</v>
      </c>
      <c r="N520" s="275">
        <v>45737</v>
      </c>
      <c r="O520" s="322" t="s">
        <v>722</v>
      </c>
      <c r="P520" s="323">
        <f>N520</f>
        <v>45737</v>
      </c>
      <c r="Q520" s="335">
        <v>23158</v>
      </c>
      <c r="R520" s="335">
        <v>2014</v>
      </c>
      <c r="S520" s="237">
        <v>45006</v>
      </c>
      <c r="T520" s="283" t="s">
        <v>1498</v>
      </c>
      <c r="U520" s="283" t="s">
        <v>722</v>
      </c>
      <c r="V520" s="421" t="s">
        <v>1538</v>
      </c>
      <c r="W520" s="421" t="s">
        <v>4158</v>
      </c>
      <c r="X520" s="253" t="s">
        <v>9214</v>
      </c>
      <c r="Y520" s="271">
        <f>N520</f>
        <v>45737</v>
      </c>
      <c r="Z520" s="322" t="s">
        <v>1550</v>
      </c>
      <c r="AA520" s="255">
        <v>5.2</v>
      </c>
      <c r="AB520" s="256"/>
      <c r="AC520" s="253">
        <v>65</v>
      </c>
      <c r="AD520" s="253"/>
      <c r="AE520" s="253">
        <v>85</v>
      </c>
      <c r="AF520" s="253"/>
      <c r="AG520" s="322" t="s">
        <v>724</v>
      </c>
      <c r="AH520" s="322" t="s">
        <v>724</v>
      </c>
      <c r="AI520" s="336" t="s">
        <v>724</v>
      </c>
      <c r="AJ520" s="336">
        <v>1</v>
      </c>
      <c r="AK520" s="237"/>
      <c r="AL520" s="322"/>
      <c r="AM520" s="322"/>
      <c r="AN520" s="253"/>
      <c r="AO520" s="408"/>
      <c r="AP520" s="283"/>
      <c r="AQ520" s="283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</row>
    <row r="521" spans="1:125" s="538" customFormat="1" ht="12.75" customHeight="1">
      <c r="A521" s="529">
        <v>520</v>
      </c>
      <c r="B521" s="532" t="s">
        <v>10412</v>
      </c>
      <c r="C521" s="532"/>
      <c r="D521" s="532"/>
      <c r="E521" s="532" t="s">
        <v>589</v>
      </c>
      <c r="F521" s="532"/>
      <c r="G521" s="540"/>
      <c r="H521" s="646"/>
      <c r="I521" s="532"/>
      <c r="J521" s="532"/>
      <c r="K521" s="532"/>
      <c r="L521" s="541"/>
      <c r="M521" s="981"/>
      <c r="N521" s="843"/>
      <c r="O521" s="982"/>
      <c r="P521" s="983"/>
      <c r="Q521" s="984"/>
      <c r="R521" s="984"/>
      <c r="S521" s="983"/>
      <c r="T521" s="985"/>
      <c r="U521" s="985"/>
      <c r="V521" s="986"/>
      <c r="W521" s="986"/>
      <c r="X521" s="985"/>
      <c r="Y521" s="987"/>
      <c r="Z521" s="988"/>
      <c r="AA521" s="989"/>
      <c r="AB521" s="990"/>
      <c r="AC521" s="985"/>
      <c r="AD521" s="985"/>
      <c r="AE521" s="985"/>
      <c r="AF521" s="985"/>
      <c r="AG521" s="988"/>
      <c r="AH521" s="988"/>
      <c r="AI521" s="988"/>
      <c r="AJ521" s="988"/>
      <c r="AK521" s="985"/>
      <c r="AL521" s="988"/>
      <c r="AM521" s="988"/>
      <c r="AN521" s="532"/>
      <c r="AO521" s="536"/>
      <c r="AP521" s="537"/>
      <c r="AQ521" s="537"/>
      <c r="AR521" s="537"/>
      <c r="AS521" s="537"/>
      <c r="AT521" s="537"/>
      <c r="AU521" s="537"/>
      <c r="AV521" s="537"/>
      <c r="AW521" s="537"/>
      <c r="AX521" s="537"/>
      <c r="AY521" s="537"/>
      <c r="AZ521" s="537"/>
      <c r="BA521" s="537"/>
      <c r="BB521" s="537"/>
      <c r="BC521" s="537"/>
      <c r="BD521" s="537"/>
      <c r="BE521" s="537"/>
      <c r="BF521" s="537"/>
      <c r="BG521" s="537"/>
      <c r="BH521" s="537"/>
      <c r="BI521" s="537"/>
      <c r="BJ521" s="537"/>
      <c r="BK521" s="537"/>
      <c r="BL521" s="537"/>
      <c r="BM521" s="537"/>
      <c r="BN521" s="537"/>
      <c r="BO521" s="537"/>
      <c r="BP521" s="537"/>
      <c r="BQ521" s="537"/>
      <c r="BR521" s="537"/>
      <c r="BS521" s="537"/>
      <c r="BT521" s="537"/>
      <c r="BU521" s="537"/>
      <c r="BV521" s="537"/>
      <c r="BW521" s="537"/>
      <c r="BX521" s="537"/>
      <c r="BY521" s="537"/>
      <c r="BZ521" s="537"/>
      <c r="CA521" s="537"/>
      <c r="CB521" s="537"/>
      <c r="CC521" s="537"/>
      <c r="CD521" s="537"/>
      <c r="CE521" s="537"/>
      <c r="CF521" s="537"/>
      <c r="CG521" s="537"/>
      <c r="CH521" s="537"/>
      <c r="CI521" s="537"/>
      <c r="CJ521" s="537"/>
      <c r="CK521" s="537"/>
      <c r="CL521" s="537"/>
      <c r="CM521" s="537"/>
      <c r="CN521" s="537"/>
    </row>
    <row r="522" spans="1:125" s="317" customFormat="1" ht="12.75" customHeight="1">
      <c r="A522" s="242">
        <v>521</v>
      </c>
      <c r="B522" s="253" t="s">
        <v>731</v>
      </c>
      <c r="C522" s="253" t="s">
        <v>4356</v>
      </c>
      <c r="D522" s="253"/>
      <c r="E522" s="253" t="s">
        <v>630</v>
      </c>
      <c r="F522" s="253"/>
      <c r="G522" s="264" t="s">
        <v>5890</v>
      </c>
      <c r="H522" s="639"/>
      <c r="I522" s="253" t="s">
        <v>317</v>
      </c>
      <c r="J522" s="253"/>
      <c r="K522" s="253" t="s">
        <v>246</v>
      </c>
      <c r="L522" s="438" t="s">
        <v>247</v>
      </c>
      <c r="M522" s="274">
        <v>43993</v>
      </c>
      <c r="N522" s="275">
        <v>45446</v>
      </c>
      <c r="O522" s="249" t="s">
        <v>722</v>
      </c>
      <c r="P522" s="267">
        <f t="shared" si="114"/>
        <v>45446</v>
      </c>
      <c r="Q522" s="236">
        <v>20475</v>
      </c>
      <c r="R522" s="236">
        <v>2020</v>
      </c>
      <c r="S522" s="237">
        <v>44715</v>
      </c>
      <c r="T522" s="253" t="s">
        <v>24</v>
      </c>
      <c r="U522" s="253" t="s">
        <v>722</v>
      </c>
      <c r="V522" s="421" t="s">
        <v>821</v>
      </c>
      <c r="W522" s="421" t="s">
        <v>821</v>
      </c>
      <c r="X522" s="253" t="s">
        <v>2889</v>
      </c>
      <c r="Y522" s="271">
        <f>N522</f>
        <v>45446</v>
      </c>
      <c r="Z522" s="322" t="s">
        <v>1550</v>
      </c>
      <c r="AA522" s="255">
        <v>5.71</v>
      </c>
      <c r="AB522" s="256"/>
      <c r="AC522" s="253">
        <v>95</v>
      </c>
      <c r="AD522" s="253"/>
      <c r="AE522" s="253">
        <v>115</v>
      </c>
      <c r="AF522" s="253"/>
      <c r="AG522" s="322">
        <v>24</v>
      </c>
      <c r="AH522" s="322">
        <v>39</v>
      </c>
      <c r="AI522" s="322">
        <v>54</v>
      </c>
      <c r="AJ522" s="322">
        <v>1</v>
      </c>
      <c r="AK522" s="253"/>
      <c r="AL522" s="322"/>
      <c r="AM522" s="322"/>
      <c r="AN522" s="253"/>
      <c r="AO522" s="408"/>
      <c r="AP522" s="283"/>
      <c r="AQ522" s="283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</row>
    <row r="523" spans="1:125" s="283" customFormat="1" ht="12.75" customHeight="1">
      <c r="A523" s="242">
        <v>522</v>
      </c>
      <c r="B523" s="253" t="s">
        <v>731</v>
      </c>
      <c r="C523" s="253" t="s">
        <v>4216</v>
      </c>
      <c r="D523" s="253"/>
      <c r="E523" s="253" t="s">
        <v>2122</v>
      </c>
      <c r="F523" s="253"/>
      <c r="G523" s="264" t="s">
        <v>6731</v>
      </c>
      <c r="H523" s="639"/>
      <c r="I523" s="253" t="s">
        <v>317</v>
      </c>
      <c r="J523" s="253"/>
      <c r="K523" s="253" t="s">
        <v>5551</v>
      </c>
      <c r="L523" s="438" t="s">
        <v>1212</v>
      </c>
      <c r="M523" s="274">
        <v>44285</v>
      </c>
      <c r="N523" s="275">
        <v>45706</v>
      </c>
      <c r="O523" s="322" t="s">
        <v>722</v>
      </c>
      <c r="P523" s="323">
        <f t="shared" si="114"/>
        <v>45706</v>
      </c>
      <c r="Q523" s="335">
        <v>21136</v>
      </c>
      <c r="R523" s="335">
        <v>2021</v>
      </c>
      <c r="S523" s="237">
        <v>44975</v>
      </c>
      <c r="T523" s="283" t="s">
        <v>175</v>
      </c>
      <c r="U523" s="283" t="s">
        <v>722</v>
      </c>
      <c r="V523" s="421" t="s">
        <v>1097</v>
      </c>
      <c r="W523" s="421" t="s">
        <v>1097</v>
      </c>
      <c r="X523" s="253" t="s">
        <v>3497</v>
      </c>
      <c r="Y523" s="271">
        <f>N523</f>
        <v>45706</v>
      </c>
      <c r="Z523" s="322" t="s">
        <v>1550</v>
      </c>
      <c r="AA523" s="255">
        <v>5.5</v>
      </c>
      <c r="AB523" s="256"/>
      <c r="AC523" s="253">
        <v>85</v>
      </c>
      <c r="AD523" s="253"/>
      <c r="AE523" s="253">
        <v>105</v>
      </c>
      <c r="AF523" s="253"/>
      <c r="AG523" s="322">
        <v>24</v>
      </c>
      <c r="AH523" s="322">
        <v>39</v>
      </c>
      <c r="AI523" s="336">
        <v>54</v>
      </c>
      <c r="AJ523" s="336">
        <v>1</v>
      </c>
      <c r="AL523" s="336"/>
      <c r="AM523" s="336"/>
      <c r="AN523" s="253"/>
      <c r="AO523" s="408"/>
      <c r="CO523" s="327"/>
    </row>
    <row r="524" spans="1:125" s="538" customFormat="1" ht="12.75" customHeight="1">
      <c r="A524" s="529">
        <v>523</v>
      </c>
      <c r="B524" s="532" t="s">
        <v>10412</v>
      </c>
      <c r="C524" s="529"/>
      <c r="D524" s="532"/>
      <c r="E524" s="532" t="s">
        <v>2870</v>
      </c>
      <c r="F524" s="532"/>
      <c r="G524" s="540"/>
      <c r="H524" s="646"/>
      <c r="I524" s="532"/>
      <c r="J524" s="532"/>
      <c r="K524" s="532"/>
      <c r="L524" s="541"/>
      <c r="M524" s="542"/>
      <c r="N524" s="543"/>
      <c r="O524" s="844"/>
      <c r="P524" s="539"/>
      <c r="Q524" s="530"/>
      <c r="R524" s="530"/>
      <c r="S524" s="531"/>
      <c r="T524" s="532"/>
      <c r="U524" s="532"/>
      <c r="V524" s="627"/>
      <c r="W524" s="627"/>
      <c r="X524" s="532"/>
      <c r="Y524" s="534"/>
      <c r="Z524" s="586"/>
      <c r="AA524" s="665"/>
      <c r="AB524" s="535"/>
      <c r="AC524" s="532"/>
      <c r="AD524" s="991"/>
      <c r="AE524" s="532"/>
      <c r="AF524" s="532"/>
      <c r="AG524" s="586"/>
      <c r="AH524" s="586"/>
      <c r="AI524" s="586"/>
      <c r="AJ524" s="586"/>
      <c r="AK524" s="531"/>
      <c r="AL524" s="586"/>
      <c r="AM524" s="586"/>
      <c r="AN524" s="532"/>
      <c r="AO524" s="536"/>
      <c r="AP524" s="537"/>
      <c r="AQ524" s="537"/>
      <c r="AR524" s="537"/>
      <c r="AS524" s="537"/>
      <c r="AT524" s="537"/>
      <c r="AU524" s="537"/>
      <c r="AV524" s="537"/>
      <c r="AW524" s="537"/>
      <c r="AX524" s="537"/>
      <c r="AY524" s="537"/>
      <c r="AZ524" s="537"/>
      <c r="BA524" s="537"/>
      <c r="BB524" s="537"/>
      <c r="BC524" s="537"/>
      <c r="BD524" s="537"/>
      <c r="BE524" s="537"/>
      <c r="BF524" s="537"/>
      <c r="BG524" s="537"/>
      <c r="BH524" s="537"/>
      <c r="BI524" s="537"/>
      <c r="BJ524" s="537"/>
      <c r="BK524" s="537"/>
      <c r="BL524" s="537"/>
      <c r="BM524" s="537"/>
      <c r="BN524" s="537"/>
      <c r="BO524" s="537"/>
      <c r="BP524" s="537"/>
      <c r="BQ524" s="537"/>
      <c r="BR524" s="537"/>
      <c r="BS524" s="537"/>
      <c r="BT524" s="537"/>
      <c r="BU524" s="537"/>
      <c r="BV524" s="537"/>
      <c r="BW524" s="537"/>
      <c r="BX524" s="537"/>
      <c r="BY524" s="537"/>
      <c r="BZ524" s="537"/>
      <c r="CA524" s="537"/>
      <c r="CB524" s="537"/>
      <c r="CC524" s="537"/>
      <c r="CD524" s="537"/>
      <c r="CE524" s="537"/>
      <c r="CF524" s="537"/>
      <c r="CG524" s="537"/>
      <c r="CH524" s="537"/>
      <c r="CI524" s="537"/>
      <c r="CJ524" s="537"/>
      <c r="CK524" s="537"/>
      <c r="CL524" s="537"/>
      <c r="CM524" s="537"/>
      <c r="CN524" s="537"/>
    </row>
    <row r="525" spans="1:125" s="283" customFormat="1" ht="12.75" customHeight="1">
      <c r="A525" s="242">
        <v>524</v>
      </c>
      <c r="B525" s="253" t="s">
        <v>731</v>
      </c>
      <c r="C525" s="253" t="s">
        <v>7333</v>
      </c>
      <c r="D525" s="253"/>
      <c r="E525" s="253" t="s">
        <v>3722</v>
      </c>
      <c r="F525" s="253"/>
      <c r="G525" s="264" t="s">
        <v>7334</v>
      </c>
      <c r="H525" s="639"/>
      <c r="I525" s="253" t="s">
        <v>452</v>
      </c>
      <c r="J525" s="253"/>
      <c r="K525" s="253" t="s">
        <v>4521</v>
      </c>
      <c r="L525" s="438" t="s">
        <v>4522</v>
      </c>
      <c r="M525" s="274">
        <v>44448</v>
      </c>
      <c r="N525" s="275">
        <v>45901</v>
      </c>
      <c r="O525" s="249" t="s">
        <v>722</v>
      </c>
      <c r="P525" s="267">
        <f>N525</f>
        <v>45901</v>
      </c>
      <c r="Q525" s="236">
        <v>21511</v>
      </c>
      <c r="R525" s="236">
        <v>2020</v>
      </c>
      <c r="S525" s="237">
        <v>45170</v>
      </c>
      <c r="T525" s="253" t="s">
        <v>3715</v>
      </c>
      <c r="U525" s="253" t="s">
        <v>722</v>
      </c>
      <c r="V525" s="421" t="s">
        <v>358</v>
      </c>
      <c r="W525" s="421" t="s">
        <v>414</v>
      </c>
      <c r="X525" s="253" t="s">
        <v>4523</v>
      </c>
      <c r="Y525" s="271">
        <f>N525</f>
        <v>45901</v>
      </c>
      <c r="Z525" s="322" t="s">
        <v>1028</v>
      </c>
      <c r="AA525" s="255">
        <v>4.7</v>
      </c>
      <c r="AB525" s="256"/>
      <c r="AC525" s="253">
        <v>100</v>
      </c>
      <c r="AD525" s="253"/>
      <c r="AE525" s="253">
        <v>130</v>
      </c>
      <c r="AF525" s="253"/>
      <c r="AG525" s="322" t="s">
        <v>724</v>
      </c>
      <c r="AH525" s="322" t="s">
        <v>724</v>
      </c>
      <c r="AI525" s="322" t="s">
        <v>724</v>
      </c>
      <c r="AJ525" s="322">
        <v>1</v>
      </c>
      <c r="AK525" s="253"/>
      <c r="AL525" s="322"/>
      <c r="AM525" s="322"/>
      <c r="AN525" s="253"/>
      <c r="AO525" s="408"/>
      <c r="CO525" s="327"/>
    </row>
    <row r="526" spans="1:125" s="317" customFormat="1" ht="12.75" customHeight="1">
      <c r="A526" s="242">
        <v>525</v>
      </c>
      <c r="B526" s="253" t="s">
        <v>732</v>
      </c>
      <c r="C526" s="242" t="s">
        <v>6766</v>
      </c>
      <c r="D526" s="253" t="s">
        <v>2918</v>
      </c>
      <c r="E526" s="253" t="s">
        <v>4281</v>
      </c>
      <c r="F526" s="253" t="s">
        <v>4282</v>
      </c>
      <c r="G526" s="264" t="s">
        <v>6767</v>
      </c>
      <c r="H526" s="639" t="s">
        <v>1487</v>
      </c>
      <c r="I526" s="253" t="s">
        <v>2322</v>
      </c>
      <c r="J526" s="253" t="s">
        <v>2136</v>
      </c>
      <c r="K526" s="253" t="s">
        <v>95</v>
      </c>
      <c r="L526" s="438" t="s">
        <v>96</v>
      </c>
      <c r="M526" s="274">
        <v>44298</v>
      </c>
      <c r="N526" s="288">
        <v>45751</v>
      </c>
      <c r="O526" s="276" t="s">
        <v>722</v>
      </c>
      <c r="P526" s="266">
        <f t="shared" ref="P526:P538" si="116">N526</f>
        <v>45751</v>
      </c>
      <c r="Q526" s="250">
        <v>21171</v>
      </c>
      <c r="R526" s="250">
        <v>2021</v>
      </c>
      <c r="S526" s="251">
        <v>45020</v>
      </c>
      <c r="T526" s="252" t="s">
        <v>645</v>
      </c>
      <c r="U526" s="253" t="s">
        <v>3544</v>
      </c>
      <c r="V526" s="421" t="s">
        <v>9282</v>
      </c>
      <c r="W526" s="421" t="s">
        <v>9283</v>
      </c>
      <c r="X526" s="252" t="s">
        <v>975</v>
      </c>
      <c r="Y526" s="284">
        <f t="shared" si="115"/>
        <v>45751</v>
      </c>
      <c r="Z526" s="605" t="s">
        <v>31</v>
      </c>
      <c r="AA526" s="656">
        <v>9.15</v>
      </c>
      <c r="AB526" s="273">
        <v>160</v>
      </c>
      <c r="AC526" s="252">
        <v>250</v>
      </c>
      <c r="AD526" s="252">
        <v>250</v>
      </c>
      <c r="AE526" s="252">
        <v>499</v>
      </c>
      <c r="AF526" s="252">
        <v>499</v>
      </c>
      <c r="AG526" s="605" t="s">
        <v>6768</v>
      </c>
      <c r="AH526" s="605" t="s">
        <v>6769</v>
      </c>
      <c r="AI526" s="605" t="s">
        <v>6770</v>
      </c>
      <c r="AJ526" s="605">
        <v>2</v>
      </c>
      <c r="AK526" s="251">
        <v>43221</v>
      </c>
      <c r="AL526" s="605">
        <v>2017</v>
      </c>
      <c r="AM526" s="322" t="s">
        <v>722</v>
      </c>
      <c r="AN526" s="253" t="s">
        <v>8059</v>
      </c>
      <c r="AO526" s="408"/>
      <c r="AP526" s="283"/>
      <c r="AQ526" s="283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</row>
    <row r="527" spans="1:125" s="283" customFormat="1" ht="12.75" customHeight="1">
      <c r="A527" s="242">
        <v>526</v>
      </c>
      <c r="B527" s="242" t="s">
        <v>731</v>
      </c>
      <c r="C527" s="283" t="s">
        <v>1411</v>
      </c>
      <c r="E527" s="283" t="s">
        <v>934</v>
      </c>
      <c r="G527" s="324" t="s">
        <v>935</v>
      </c>
      <c r="H527" s="642"/>
      <c r="I527" s="283" t="s">
        <v>452</v>
      </c>
      <c r="K527" s="283" t="s">
        <v>2620</v>
      </c>
      <c r="L527" s="438" t="s">
        <v>2621</v>
      </c>
      <c r="M527" s="325">
        <v>41549</v>
      </c>
      <c r="N527" s="326">
        <v>45332</v>
      </c>
      <c r="O527" s="336" t="s">
        <v>722</v>
      </c>
      <c r="P527" s="323">
        <f>N527</f>
        <v>45332</v>
      </c>
      <c r="Q527" s="283">
        <v>19247</v>
      </c>
      <c r="R527" s="283">
        <v>2013</v>
      </c>
      <c r="S527" s="251">
        <v>44602</v>
      </c>
      <c r="T527" s="283" t="s">
        <v>4709</v>
      </c>
      <c r="U527" s="283" t="s">
        <v>722</v>
      </c>
      <c r="V527" s="339">
        <v>49</v>
      </c>
      <c r="W527" s="339">
        <v>97.3</v>
      </c>
      <c r="X527" s="283" t="s">
        <v>5035</v>
      </c>
      <c r="Y527" s="357">
        <f t="shared" si="115"/>
        <v>45332</v>
      </c>
      <c r="Z527" s="336" t="s">
        <v>1550</v>
      </c>
      <c r="AA527" s="655">
        <v>6.1</v>
      </c>
      <c r="AC527" s="283">
        <v>90</v>
      </c>
      <c r="AE527" s="283">
        <v>110</v>
      </c>
      <c r="AG527" s="336">
        <v>23</v>
      </c>
      <c r="AH527" s="336">
        <v>38</v>
      </c>
      <c r="AI527" s="336">
        <v>48</v>
      </c>
      <c r="AJ527" s="336">
        <v>1</v>
      </c>
      <c r="AK527" s="253"/>
      <c r="AL527" s="322"/>
      <c r="AM527" s="322"/>
      <c r="AN527" s="253"/>
      <c r="AO527" s="408"/>
      <c r="CO527" s="327"/>
    </row>
    <row r="528" spans="1:125" ht="12.75" customHeight="1">
      <c r="A528" s="242">
        <v>527</v>
      </c>
      <c r="B528" s="253" t="s">
        <v>732</v>
      </c>
      <c r="C528" s="253" t="s">
        <v>2258</v>
      </c>
      <c r="D528" s="253" t="s">
        <v>1307</v>
      </c>
      <c r="E528" s="253" t="s">
        <v>675</v>
      </c>
      <c r="F528" s="253" t="s">
        <v>2259</v>
      </c>
      <c r="G528" s="264" t="s">
        <v>2260</v>
      </c>
      <c r="H528" s="639" t="s">
        <v>2304</v>
      </c>
      <c r="I528" s="253" t="s">
        <v>17</v>
      </c>
      <c r="J528" s="253" t="s">
        <v>1251</v>
      </c>
      <c r="K528" s="253" t="s">
        <v>3485</v>
      </c>
      <c r="L528" s="438" t="s">
        <v>1063</v>
      </c>
      <c r="M528" s="274">
        <v>42162</v>
      </c>
      <c r="N528" s="288">
        <v>45117</v>
      </c>
      <c r="O528" s="249" t="s">
        <v>722</v>
      </c>
      <c r="P528" s="266">
        <f t="shared" si="116"/>
        <v>45117</v>
      </c>
      <c r="Q528" s="250">
        <v>21381</v>
      </c>
      <c r="R528" s="250">
        <v>2014</v>
      </c>
      <c r="S528" s="251">
        <v>44387</v>
      </c>
      <c r="T528" s="252" t="s">
        <v>3814</v>
      </c>
      <c r="U528" s="253" t="s">
        <v>189</v>
      </c>
      <c r="V528" s="421" t="s">
        <v>1558</v>
      </c>
      <c r="W528" s="421" t="s">
        <v>5187</v>
      </c>
      <c r="X528" s="252" t="s">
        <v>306</v>
      </c>
      <c r="Y528" s="284">
        <f>N528</f>
        <v>45117</v>
      </c>
      <c r="Z528" s="605" t="s">
        <v>31</v>
      </c>
      <c r="AA528" s="656">
        <v>7.1</v>
      </c>
      <c r="AB528" s="273">
        <v>40</v>
      </c>
      <c r="AC528" s="252">
        <v>110</v>
      </c>
      <c r="AD528" s="252">
        <v>110</v>
      </c>
      <c r="AE528" s="252">
        <v>140</v>
      </c>
      <c r="AF528" s="252">
        <v>185</v>
      </c>
      <c r="AG528" s="605">
        <v>21</v>
      </c>
      <c r="AH528" s="605">
        <v>50</v>
      </c>
      <c r="AI528" s="605">
        <v>62</v>
      </c>
      <c r="AJ528" s="605">
        <v>1</v>
      </c>
      <c r="AK528" s="251">
        <v>42162</v>
      </c>
      <c r="AL528" s="605">
        <v>2018</v>
      </c>
      <c r="AM528" s="605" t="s">
        <v>721</v>
      </c>
      <c r="AN528" s="252"/>
      <c r="AO528" s="407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5"/>
      <c r="CP528" s="315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</row>
    <row r="529" spans="1:125" s="378" customFormat="1" ht="12.75" customHeight="1">
      <c r="A529" s="362">
        <v>528</v>
      </c>
      <c r="B529" s="363" t="s">
        <v>731</v>
      </c>
      <c r="C529" s="363" t="s">
        <v>9846</v>
      </c>
      <c r="D529" s="363"/>
      <c r="E529" s="363" t="s">
        <v>1531</v>
      </c>
      <c r="F529" s="363"/>
      <c r="G529" s="365" t="s">
        <v>9847</v>
      </c>
      <c r="H529" s="640"/>
      <c r="I529" s="363" t="s">
        <v>9848</v>
      </c>
      <c r="J529" s="363"/>
      <c r="K529" s="363" t="s">
        <v>9849</v>
      </c>
      <c r="L529" s="366" t="s">
        <v>9850</v>
      </c>
      <c r="M529" s="368">
        <v>45133</v>
      </c>
      <c r="N529" s="369">
        <v>45863</v>
      </c>
      <c r="O529" s="385" t="s">
        <v>722</v>
      </c>
      <c r="P529" s="386">
        <f>N529</f>
        <v>45863</v>
      </c>
      <c r="Q529" s="387">
        <v>23427</v>
      </c>
      <c r="R529" s="387">
        <v>2023</v>
      </c>
      <c r="S529" s="373">
        <v>45132</v>
      </c>
      <c r="T529" s="363" t="s">
        <v>1278</v>
      </c>
      <c r="U529" s="363" t="s">
        <v>1279</v>
      </c>
      <c r="V529" s="626" t="s">
        <v>868</v>
      </c>
      <c r="W529" s="626" t="s">
        <v>868</v>
      </c>
      <c r="X529" s="363" t="s">
        <v>9851</v>
      </c>
      <c r="Y529" s="375">
        <v>45863</v>
      </c>
      <c r="Z529" s="370" t="s">
        <v>364</v>
      </c>
      <c r="AA529" s="657">
        <v>3.15</v>
      </c>
      <c r="AB529" s="376"/>
      <c r="AC529" s="363">
        <v>75</v>
      </c>
      <c r="AD529" s="363"/>
      <c r="AE529" s="363">
        <v>100</v>
      </c>
      <c r="AF529" s="363"/>
      <c r="AG529" s="370" t="s">
        <v>724</v>
      </c>
      <c r="AH529" s="370" t="s">
        <v>724</v>
      </c>
      <c r="AI529" s="370" t="s">
        <v>724</v>
      </c>
      <c r="AJ529" s="370">
        <v>1</v>
      </c>
      <c r="AK529" s="363"/>
      <c r="AL529" s="370"/>
      <c r="AM529" s="370"/>
      <c r="AN529" s="363"/>
      <c r="AO529" s="414"/>
      <c r="AP529" s="374"/>
      <c r="AQ529" s="374"/>
      <c r="AR529" s="374"/>
      <c r="AS529" s="374"/>
      <c r="AT529" s="374"/>
      <c r="AU529" s="374"/>
      <c r="AV529" s="374"/>
      <c r="AW529" s="374"/>
      <c r="AX529" s="374"/>
      <c r="AY529" s="374"/>
      <c r="AZ529" s="374"/>
      <c r="BA529" s="374"/>
      <c r="BB529" s="374"/>
      <c r="BC529" s="374"/>
      <c r="BD529" s="374"/>
      <c r="BE529" s="374"/>
      <c r="BF529" s="374"/>
      <c r="BG529" s="374"/>
      <c r="BH529" s="374"/>
      <c r="BI529" s="374"/>
      <c r="BJ529" s="374"/>
      <c r="BK529" s="374"/>
      <c r="BL529" s="374"/>
      <c r="BM529" s="374"/>
      <c r="BN529" s="374"/>
      <c r="BO529" s="374"/>
      <c r="BP529" s="374"/>
      <c r="BQ529" s="374"/>
      <c r="BR529" s="374"/>
      <c r="BS529" s="374"/>
      <c r="BT529" s="374"/>
      <c r="BU529" s="374"/>
      <c r="BV529" s="374"/>
      <c r="BW529" s="374"/>
      <c r="BX529" s="374"/>
      <c r="BY529" s="374"/>
      <c r="BZ529" s="374"/>
      <c r="CA529" s="374"/>
      <c r="CB529" s="374"/>
      <c r="CC529" s="374"/>
      <c r="CD529" s="374"/>
      <c r="CE529" s="374"/>
      <c r="CF529" s="374"/>
      <c r="CG529" s="374"/>
      <c r="CH529" s="374"/>
      <c r="CI529" s="374"/>
      <c r="CJ529" s="374"/>
      <c r="CK529" s="374"/>
      <c r="CL529" s="374"/>
      <c r="CM529" s="374"/>
      <c r="CN529" s="374"/>
    </row>
    <row r="530" spans="1:125" s="317" customFormat="1" ht="12.75" customHeight="1">
      <c r="A530" s="242">
        <v>529</v>
      </c>
      <c r="B530" s="253" t="s">
        <v>731</v>
      </c>
      <c r="C530" s="314" t="s">
        <v>4207</v>
      </c>
      <c r="D530" s="253"/>
      <c r="E530" s="253" t="s">
        <v>2963</v>
      </c>
      <c r="F530" s="253"/>
      <c r="G530" s="264" t="s">
        <v>6107</v>
      </c>
      <c r="H530" s="639"/>
      <c r="I530" s="253" t="s">
        <v>1424</v>
      </c>
      <c r="J530" s="253"/>
      <c r="K530" s="253" t="s">
        <v>6108</v>
      </c>
      <c r="L530" s="438" t="s">
        <v>6109</v>
      </c>
      <c r="M530" s="274">
        <v>44055</v>
      </c>
      <c r="N530" s="275">
        <v>45560</v>
      </c>
      <c r="O530" s="249" t="s">
        <v>722</v>
      </c>
      <c r="P530" s="267">
        <f t="shared" si="116"/>
        <v>45560</v>
      </c>
      <c r="Q530" s="236">
        <v>20591</v>
      </c>
      <c r="R530" s="236">
        <v>2018</v>
      </c>
      <c r="S530" s="237">
        <v>44829</v>
      </c>
      <c r="T530" s="253" t="s">
        <v>4069</v>
      </c>
      <c r="U530" s="253" t="s">
        <v>722</v>
      </c>
      <c r="V530" s="421" t="s">
        <v>1763</v>
      </c>
      <c r="W530" s="421" t="s">
        <v>1763</v>
      </c>
      <c r="X530" s="253" t="s">
        <v>6110</v>
      </c>
      <c r="Y530" s="271">
        <f t="shared" ref="Y530:Y537" si="117">N530</f>
        <v>45560</v>
      </c>
      <c r="Z530" s="322" t="s">
        <v>364</v>
      </c>
      <c r="AA530" s="255">
        <v>5.81</v>
      </c>
      <c r="AB530" s="256"/>
      <c r="AC530" s="253">
        <v>100</v>
      </c>
      <c r="AD530" s="253"/>
      <c r="AE530" s="253">
        <v>125</v>
      </c>
      <c r="AF530" s="253"/>
      <c r="AG530" s="322" t="s">
        <v>724</v>
      </c>
      <c r="AH530" s="322" t="s">
        <v>724</v>
      </c>
      <c r="AI530" s="322" t="s">
        <v>724</v>
      </c>
      <c r="AJ530" s="322">
        <v>1</v>
      </c>
      <c r="AK530" s="253"/>
      <c r="AL530" s="322"/>
      <c r="AM530" s="322"/>
      <c r="AN530" s="253"/>
      <c r="AO530" s="408"/>
      <c r="AP530" s="283"/>
      <c r="AQ530" s="283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</row>
    <row r="531" spans="1:125" s="317" customFormat="1" ht="12.75" customHeight="1">
      <c r="A531" s="242">
        <v>530</v>
      </c>
      <c r="B531" s="253" t="s">
        <v>731</v>
      </c>
      <c r="C531" s="253" t="s">
        <v>7642</v>
      </c>
      <c r="D531" s="253"/>
      <c r="E531" s="253" t="s">
        <v>889</v>
      </c>
      <c r="F531" s="253"/>
      <c r="G531" s="264" t="s">
        <v>7643</v>
      </c>
      <c r="H531" s="639"/>
      <c r="I531" s="243" t="s">
        <v>1911</v>
      </c>
      <c r="J531" s="253"/>
      <c r="K531" s="253" t="s">
        <v>5951</v>
      </c>
      <c r="L531" s="438" t="s">
        <v>5952</v>
      </c>
      <c r="M531" s="274">
        <v>44600</v>
      </c>
      <c r="N531" s="275">
        <v>45305</v>
      </c>
      <c r="O531" s="249" t="s">
        <v>722</v>
      </c>
      <c r="P531" s="267">
        <f t="shared" si="116"/>
        <v>45305</v>
      </c>
      <c r="Q531" s="236">
        <v>22049</v>
      </c>
      <c r="R531" s="236">
        <v>2022</v>
      </c>
      <c r="S531" s="237">
        <v>44575</v>
      </c>
      <c r="T531" s="253" t="s">
        <v>1278</v>
      </c>
      <c r="U531" s="253" t="s">
        <v>1279</v>
      </c>
      <c r="V531" s="421" t="s">
        <v>363</v>
      </c>
      <c r="W531" s="421" t="s">
        <v>868</v>
      </c>
      <c r="X531" s="253" t="s">
        <v>7644</v>
      </c>
      <c r="Y531" s="271">
        <f t="shared" si="117"/>
        <v>45305</v>
      </c>
      <c r="Z531" s="322" t="s">
        <v>1550</v>
      </c>
      <c r="AA531" s="255">
        <v>4</v>
      </c>
      <c r="AB531" s="256"/>
      <c r="AC531" s="253">
        <v>75</v>
      </c>
      <c r="AD531" s="253"/>
      <c r="AE531" s="253">
        <v>100</v>
      </c>
      <c r="AF531" s="253"/>
      <c r="AG531" s="322" t="s">
        <v>724</v>
      </c>
      <c r="AH531" s="322" t="s">
        <v>724</v>
      </c>
      <c r="AI531" s="322" t="s">
        <v>724</v>
      </c>
      <c r="AJ531" s="322">
        <v>1</v>
      </c>
      <c r="AK531" s="237"/>
      <c r="AL531" s="322"/>
      <c r="AM531" s="322"/>
      <c r="AN531" s="253"/>
      <c r="AO531" s="408"/>
      <c r="AP531" s="283"/>
      <c r="AQ531" s="283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</row>
    <row r="532" spans="1:125" s="317" customFormat="1" ht="12.75" customHeight="1">
      <c r="A532" s="242">
        <v>531</v>
      </c>
      <c r="B532" s="253" t="s">
        <v>731</v>
      </c>
      <c r="C532" s="253" t="s">
        <v>6997</v>
      </c>
      <c r="D532" s="253"/>
      <c r="E532" s="253" t="s">
        <v>569</v>
      </c>
      <c r="F532" s="253"/>
      <c r="G532" s="264" t="s">
        <v>6998</v>
      </c>
      <c r="H532" s="639"/>
      <c r="I532" s="243" t="s">
        <v>317</v>
      </c>
      <c r="J532" s="253"/>
      <c r="K532" s="253" t="s">
        <v>6999</v>
      </c>
      <c r="L532" s="438" t="s">
        <v>7000</v>
      </c>
      <c r="M532" s="274">
        <v>44358</v>
      </c>
      <c r="N532" s="275">
        <v>45083</v>
      </c>
      <c r="O532" s="249" t="s">
        <v>722</v>
      </c>
      <c r="P532" s="267">
        <f t="shared" si="116"/>
        <v>45083</v>
      </c>
      <c r="Q532" s="236">
        <v>21321</v>
      </c>
      <c r="R532" s="236">
        <v>2020</v>
      </c>
      <c r="S532" s="237">
        <v>44353</v>
      </c>
      <c r="T532" s="253" t="s">
        <v>29</v>
      </c>
      <c r="U532" s="253" t="s">
        <v>1279</v>
      </c>
      <c r="V532" s="421" t="s">
        <v>363</v>
      </c>
      <c r="W532" s="421" t="s">
        <v>363</v>
      </c>
      <c r="X532" s="253" t="s">
        <v>7001</v>
      </c>
      <c r="Y532" s="271">
        <f>N532</f>
        <v>45083</v>
      </c>
      <c r="Z532" s="322" t="s">
        <v>1550</v>
      </c>
      <c r="AA532" s="255">
        <v>5.4</v>
      </c>
      <c r="AB532" s="256"/>
      <c r="AC532" s="253">
        <v>95</v>
      </c>
      <c r="AD532" s="253"/>
      <c r="AE532" s="253">
        <v>115</v>
      </c>
      <c r="AF532" s="253"/>
      <c r="AG532" s="322" t="s">
        <v>724</v>
      </c>
      <c r="AH532" s="322" t="s">
        <v>724</v>
      </c>
      <c r="AI532" s="322" t="s">
        <v>724</v>
      </c>
      <c r="AJ532" s="322">
        <v>1</v>
      </c>
      <c r="AK532" s="253"/>
      <c r="AL532" s="322"/>
      <c r="AM532" s="322"/>
      <c r="AN532" s="253"/>
      <c r="AO532" s="408"/>
      <c r="AP532" s="283"/>
      <c r="AQ532" s="283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</row>
    <row r="533" spans="1:125" s="317" customFormat="1" ht="12.75" customHeight="1">
      <c r="A533" s="242">
        <v>532</v>
      </c>
      <c r="B533" s="253" t="s">
        <v>731</v>
      </c>
      <c r="C533" s="314" t="s">
        <v>2957</v>
      </c>
      <c r="D533" s="253"/>
      <c r="E533" s="253" t="s">
        <v>2958</v>
      </c>
      <c r="F533" s="253"/>
      <c r="G533" s="264" t="s">
        <v>2959</v>
      </c>
      <c r="H533" s="639"/>
      <c r="I533" s="253" t="s">
        <v>2145</v>
      </c>
      <c r="J533" s="253"/>
      <c r="K533" s="253" t="s">
        <v>2960</v>
      </c>
      <c r="L533" s="438" t="s">
        <v>2961</v>
      </c>
      <c r="M533" s="274">
        <v>42617</v>
      </c>
      <c r="N533" s="275">
        <v>44798</v>
      </c>
      <c r="O533" s="249" t="s">
        <v>722</v>
      </c>
      <c r="P533" s="267">
        <f t="shared" si="116"/>
        <v>44798</v>
      </c>
      <c r="Q533" s="236">
        <v>16800</v>
      </c>
      <c r="R533" s="236">
        <v>2015</v>
      </c>
      <c r="S533" s="237">
        <v>44068</v>
      </c>
      <c r="T533" s="253" t="s">
        <v>24</v>
      </c>
      <c r="U533" s="253" t="s">
        <v>722</v>
      </c>
      <c r="V533" s="421" t="s">
        <v>537</v>
      </c>
      <c r="W533" s="421" t="s">
        <v>4724</v>
      </c>
      <c r="X533" s="253" t="s">
        <v>2962</v>
      </c>
      <c r="Y533" s="271">
        <f t="shared" si="117"/>
        <v>44798</v>
      </c>
      <c r="Z533" s="322" t="s">
        <v>1117</v>
      </c>
      <c r="AA533" s="255">
        <v>4.55</v>
      </c>
      <c r="AB533" s="256"/>
      <c r="AC533" s="253">
        <v>77</v>
      </c>
      <c r="AD533" s="253"/>
      <c r="AE533" s="253">
        <v>100</v>
      </c>
      <c r="AF533" s="253"/>
      <c r="AG533" s="322">
        <v>22</v>
      </c>
      <c r="AH533" s="322" t="s">
        <v>724</v>
      </c>
      <c r="AI533" s="322">
        <v>45</v>
      </c>
      <c r="AJ533" s="322">
        <v>1</v>
      </c>
      <c r="AK533" s="253"/>
      <c r="AL533" s="322"/>
      <c r="AM533" s="322"/>
      <c r="AN533" s="253"/>
      <c r="AO533" s="408"/>
      <c r="AP533" s="283"/>
      <c r="AQ533" s="283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</row>
    <row r="534" spans="1:125" s="538" customFormat="1" ht="12.75" customHeight="1">
      <c r="A534" s="529">
        <v>533</v>
      </c>
      <c r="B534" s="529" t="s">
        <v>10412</v>
      </c>
      <c r="C534" s="532"/>
      <c r="D534" s="532"/>
      <c r="E534" s="133" t="s">
        <v>4448</v>
      </c>
      <c r="F534" s="133"/>
      <c r="G534" s="839"/>
      <c r="H534" s="646"/>
      <c r="I534" s="532"/>
      <c r="J534" s="532"/>
      <c r="K534" s="133"/>
      <c r="L534" s="841"/>
      <c r="M534" s="842"/>
      <c r="N534" s="843"/>
      <c r="O534" s="844"/>
      <c r="P534" s="539"/>
      <c r="Q534" s="530"/>
      <c r="R534" s="530"/>
      <c r="S534" s="531"/>
      <c r="T534" s="532"/>
      <c r="U534" s="532"/>
      <c r="V534" s="627"/>
      <c r="W534" s="627"/>
      <c r="X534" s="532"/>
      <c r="Y534" s="534"/>
      <c r="Z534" s="586"/>
      <c r="AA534" s="665"/>
      <c r="AB534" s="535"/>
      <c r="AC534" s="532"/>
      <c r="AD534" s="532"/>
      <c r="AE534" s="532"/>
      <c r="AF534" s="532"/>
      <c r="AG534" s="586"/>
      <c r="AH534" s="586"/>
      <c r="AI534" s="586"/>
      <c r="AJ534" s="586"/>
      <c r="AK534" s="531"/>
      <c r="AL534" s="586"/>
      <c r="AM534" s="586"/>
      <c r="AN534" s="532"/>
      <c r="AO534" s="536"/>
      <c r="AP534" s="537"/>
      <c r="AQ534" s="537"/>
      <c r="AR534" s="537"/>
      <c r="AS534" s="537"/>
      <c r="AT534" s="537"/>
      <c r="AU534" s="537"/>
      <c r="AV534" s="537"/>
      <c r="AW534" s="537"/>
      <c r="AX534" s="537"/>
      <c r="AY534" s="537"/>
      <c r="AZ534" s="537"/>
      <c r="BA534" s="537"/>
      <c r="BB534" s="537"/>
      <c r="BC534" s="537"/>
      <c r="BD534" s="537"/>
      <c r="BE534" s="537"/>
      <c r="BF534" s="537"/>
      <c r="BG534" s="537"/>
      <c r="BH534" s="537"/>
      <c r="BI534" s="537"/>
      <c r="BJ534" s="537"/>
      <c r="BK534" s="537"/>
      <c r="BL534" s="537"/>
      <c r="BM534" s="537"/>
      <c r="BN534" s="537"/>
      <c r="BO534" s="537"/>
      <c r="BP534" s="537"/>
      <c r="BQ534" s="537"/>
      <c r="BR534" s="537"/>
      <c r="BS534" s="537"/>
      <c r="BT534" s="537"/>
      <c r="BU534" s="537"/>
      <c r="BV534" s="537"/>
      <c r="BW534" s="537"/>
      <c r="BX534" s="537"/>
      <c r="BY534" s="537"/>
      <c r="BZ534" s="537"/>
      <c r="CA534" s="537"/>
      <c r="CB534" s="537"/>
      <c r="CC534" s="537"/>
      <c r="CD534" s="537"/>
      <c r="CE534" s="537"/>
      <c r="CF534" s="537"/>
      <c r="CG534" s="537"/>
      <c r="CH534" s="537"/>
      <c r="CI534" s="537"/>
      <c r="CJ534" s="537"/>
      <c r="CK534" s="537"/>
      <c r="CL534" s="537"/>
      <c r="CM534" s="537"/>
      <c r="CN534" s="537"/>
    </row>
    <row r="535" spans="1:125" s="317" customFormat="1" ht="12.75" customHeight="1">
      <c r="A535" s="242">
        <v>534</v>
      </c>
      <c r="B535" s="253" t="s">
        <v>731</v>
      </c>
      <c r="C535" s="243" t="s">
        <v>658</v>
      </c>
      <c r="D535" s="253"/>
      <c r="E535" s="283" t="s">
        <v>668</v>
      </c>
      <c r="F535" s="253"/>
      <c r="G535" s="264" t="s">
        <v>6813</v>
      </c>
      <c r="H535" s="639"/>
      <c r="I535" s="243" t="s">
        <v>1911</v>
      </c>
      <c r="J535" s="253"/>
      <c r="K535" s="253" t="s">
        <v>6814</v>
      </c>
      <c r="L535" s="438" t="s">
        <v>6815</v>
      </c>
      <c r="M535" s="274">
        <v>41389</v>
      </c>
      <c r="N535" s="275">
        <v>45043</v>
      </c>
      <c r="O535" s="249" t="s">
        <v>722</v>
      </c>
      <c r="P535" s="267">
        <f t="shared" si="116"/>
        <v>45043</v>
      </c>
      <c r="Q535" s="236">
        <v>21210</v>
      </c>
      <c r="R535" s="236">
        <v>2005</v>
      </c>
      <c r="S535" s="237">
        <f t="shared" ref="S535" si="118">SUM(N535-365)</f>
        <v>44678</v>
      </c>
      <c r="T535" s="253" t="s">
        <v>3715</v>
      </c>
      <c r="U535" s="253" t="s">
        <v>722</v>
      </c>
      <c r="V535" s="421" t="s">
        <v>1115</v>
      </c>
      <c r="W535" s="421" t="s">
        <v>8085</v>
      </c>
      <c r="X535" s="253" t="s">
        <v>6816</v>
      </c>
      <c r="Y535" s="271">
        <f t="shared" si="117"/>
        <v>45043</v>
      </c>
      <c r="Z535" s="322" t="s">
        <v>1550</v>
      </c>
      <c r="AA535" s="255">
        <v>5.0999999999999996</v>
      </c>
      <c r="AB535" s="256"/>
      <c r="AC535" s="253">
        <v>95</v>
      </c>
      <c r="AD535" s="253"/>
      <c r="AE535" s="253">
        <v>125</v>
      </c>
      <c r="AF535" s="253"/>
      <c r="AG535" s="322">
        <v>22</v>
      </c>
      <c r="AH535" s="322">
        <v>37</v>
      </c>
      <c r="AI535" s="322">
        <v>50</v>
      </c>
      <c r="AJ535" s="322">
        <v>1</v>
      </c>
      <c r="AK535" s="253"/>
      <c r="AL535" s="322"/>
      <c r="AM535" s="322"/>
      <c r="AN535" s="253"/>
      <c r="AO535" s="408"/>
      <c r="AP535" s="283"/>
      <c r="AQ535" s="283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</row>
    <row r="536" spans="1:125" s="317" customFormat="1" ht="12.75" customHeight="1">
      <c r="A536" s="242">
        <v>535</v>
      </c>
      <c r="B536" s="242" t="s">
        <v>731</v>
      </c>
      <c r="C536" s="242" t="s">
        <v>8049</v>
      </c>
      <c r="D536" s="242"/>
      <c r="E536" s="243" t="s">
        <v>3037</v>
      </c>
      <c r="F536" s="243"/>
      <c r="G536" s="244" t="s">
        <v>8063</v>
      </c>
      <c r="H536" s="638"/>
      <c r="I536" s="242" t="s">
        <v>1106</v>
      </c>
      <c r="J536" s="242"/>
      <c r="K536" s="243" t="s">
        <v>8064</v>
      </c>
      <c r="L536" s="245" t="s">
        <v>8065</v>
      </c>
      <c r="M536" s="274">
        <v>44680</v>
      </c>
      <c r="N536" s="123">
        <v>45399</v>
      </c>
      <c r="O536" s="249" t="s">
        <v>722</v>
      </c>
      <c r="P536" s="267">
        <f t="shared" si="116"/>
        <v>45399</v>
      </c>
      <c r="Q536" s="236">
        <v>22340</v>
      </c>
      <c r="R536" s="236">
        <v>2020</v>
      </c>
      <c r="S536" s="237">
        <v>44668</v>
      </c>
      <c r="T536" s="253" t="s">
        <v>4069</v>
      </c>
      <c r="U536" s="253" t="s">
        <v>1279</v>
      </c>
      <c r="V536" s="421" t="s">
        <v>363</v>
      </c>
      <c r="W536" s="421" t="s">
        <v>1102</v>
      </c>
      <c r="X536" s="253" t="s">
        <v>8066</v>
      </c>
      <c r="Y536" s="271">
        <f t="shared" si="117"/>
        <v>45399</v>
      </c>
      <c r="Z536" s="322" t="s">
        <v>364</v>
      </c>
      <c r="AA536" s="255">
        <v>5.15</v>
      </c>
      <c r="AB536" s="256"/>
      <c r="AC536" s="253">
        <v>85</v>
      </c>
      <c r="AD536" s="253">
        <v>85</v>
      </c>
      <c r="AE536" s="253">
        <v>125</v>
      </c>
      <c r="AF536" s="253">
        <v>125</v>
      </c>
      <c r="AG536" s="322" t="s">
        <v>724</v>
      </c>
      <c r="AH536" s="322" t="s">
        <v>724</v>
      </c>
      <c r="AI536" s="322" t="s">
        <v>724</v>
      </c>
      <c r="AJ536" s="322">
        <v>1</v>
      </c>
      <c r="AK536" s="253"/>
      <c r="AL536" s="322"/>
      <c r="AM536" s="322"/>
      <c r="AN536" s="253"/>
      <c r="AO536" s="408"/>
      <c r="AP536" s="283"/>
      <c r="AQ536" s="283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</row>
    <row r="537" spans="1:125" s="317" customFormat="1" ht="12.75" customHeight="1">
      <c r="A537" s="242">
        <v>536</v>
      </c>
      <c r="B537" s="253" t="s">
        <v>731</v>
      </c>
      <c r="C537" s="253" t="s">
        <v>6111</v>
      </c>
      <c r="D537" s="253"/>
      <c r="E537" s="253" t="s">
        <v>1420</v>
      </c>
      <c r="F537" s="253"/>
      <c r="G537" s="264" t="s">
        <v>6112</v>
      </c>
      <c r="H537" s="639"/>
      <c r="I537" s="243" t="s">
        <v>2322</v>
      </c>
      <c r="J537" s="242"/>
      <c r="K537" s="253" t="s">
        <v>2542</v>
      </c>
      <c r="L537" s="438" t="s">
        <v>2543</v>
      </c>
      <c r="M537" s="274">
        <v>44055</v>
      </c>
      <c r="N537" s="275">
        <v>45505</v>
      </c>
      <c r="O537" s="249" t="s">
        <v>722</v>
      </c>
      <c r="P537" s="267">
        <f t="shared" si="116"/>
        <v>45505</v>
      </c>
      <c r="Q537" s="236">
        <v>20592</v>
      </c>
      <c r="R537" s="236">
        <v>2020</v>
      </c>
      <c r="S537" s="237">
        <v>44774</v>
      </c>
      <c r="T537" s="253" t="s">
        <v>4069</v>
      </c>
      <c r="U537" s="253" t="s">
        <v>722</v>
      </c>
      <c r="V537" s="421" t="s">
        <v>4082</v>
      </c>
      <c r="W537" s="421" t="s">
        <v>4082</v>
      </c>
      <c r="X537" s="253" t="s">
        <v>2544</v>
      </c>
      <c r="Y537" s="271">
        <f t="shared" si="117"/>
        <v>45505</v>
      </c>
      <c r="Z537" s="322" t="s">
        <v>1550</v>
      </c>
      <c r="AA537" s="255">
        <v>5.6</v>
      </c>
      <c r="AB537" s="256"/>
      <c r="AC537" s="253">
        <v>115</v>
      </c>
      <c r="AD537" s="253"/>
      <c r="AE537" s="253">
        <v>145</v>
      </c>
      <c r="AF537" s="253"/>
      <c r="AG537" s="322">
        <v>23</v>
      </c>
      <c r="AH537" s="322">
        <v>38</v>
      </c>
      <c r="AI537" s="322">
        <v>52</v>
      </c>
      <c r="AJ537" s="322">
        <v>1</v>
      </c>
      <c r="AK537" s="237"/>
      <c r="AL537" s="322"/>
      <c r="AM537" s="322"/>
      <c r="AN537" s="253"/>
      <c r="AO537" s="408"/>
      <c r="AP537" s="283"/>
      <c r="AQ537" s="283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</row>
    <row r="538" spans="1:125" s="317" customFormat="1" ht="12.75" customHeight="1">
      <c r="A538" s="242">
        <v>537</v>
      </c>
      <c r="B538" s="253" t="s">
        <v>731</v>
      </c>
      <c r="C538" s="242" t="s">
        <v>3656</v>
      </c>
      <c r="D538" s="253"/>
      <c r="E538" s="253" t="s">
        <v>3657</v>
      </c>
      <c r="F538" s="253"/>
      <c r="G538" s="264" t="s">
        <v>3658</v>
      </c>
      <c r="H538" s="639"/>
      <c r="I538" s="243" t="s">
        <v>2145</v>
      </c>
      <c r="J538" s="253"/>
      <c r="K538" s="253" t="s">
        <v>2080</v>
      </c>
      <c r="L538" s="438" t="s">
        <v>116</v>
      </c>
      <c r="M538" s="274">
        <v>42852</v>
      </c>
      <c r="N538" s="288">
        <v>45324</v>
      </c>
      <c r="O538" s="322" t="s">
        <v>722</v>
      </c>
      <c r="P538" s="328">
        <f t="shared" si="116"/>
        <v>45324</v>
      </c>
      <c r="Q538" s="329">
        <v>17470</v>
      </c>
      <c r="R538" s="329">
        <v>2009</v>
      </c>
      <c r="S538" s="251">
        <v>44594</v>
      </c>
      <c r="T538" s="316" t="s">
        <v>1498</v>
      </c>
      <c r="U538" s="283" t="s">
        <v>722</v>
      </c>
      <c r="V538" s="625" t="s">
        <v>363</v>
      </c>
      <c r="W538" s="625" t="s">
        <v>21</v>
      </c>
      <c r="X538" s="252" t="s">
        <v>117</v>
      </c>
      <c r="Y538" s="284">
        <f>N538</f>
        <v>45324</v>
      </c>
      <c r="Z538" s="605" t="s">
        <v>1550</v>
      </c>
      <c r="AA538" s="656">
        <v>4.5</v>
      </c>
      <c r="AB538" s="273"/>
      <c r="AC538" s="252">
        <v>69</v>
      </c>
      <c r="AD538" s="252"/>
      <c r="AE538" s="252">
        <v>90</v>
      </c>
      <c r="AF538" s="252"/>
      <c r="AG538" s="605">
        <v>22</v>
      </c>
      <c r="AH538" s="605">
        <v>36</v>
      </c>
      <c r="AI538" s="613">
        <v>45</v>
      </c>
      <c r="AJ538" s="613">
        <v>1</v>
      </c>
      <c r="AK538" s="253"/>
      <c r="AL538" s="322"/>
      <c r="AM538" s="322"/>
      <c r="AN538" s="253"/>
      <c r="AO538" s="408"/>
      <c r="AP538" s="283"/>
      <c r="AQ538" s="283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</row>
    <row r="539" spans="1:125" s="317" customFormat="1" ht="12.75" customHeight="1">
      <c r="A539" s="242">
        <v>538</v>
      </c>
      <c r="B539" s="253" t="s">
        <v>732</v>
      </c>
      <c r="C539" s="253" t="s">
        <v>7323</v>
      </c>
      <c r="D539" s="253" t="s">
        <v>892</v>
      </c>
      <c r="E539" s="253" t="s">
        <v>1334</v>
      </c>
      <c r="F539" s="253" t="s">
        <v>8225</v>
      </c>
      <c r="G539" s="264" t="s">
        <v>8556</v>
      </c>
      <c r="H539" s="639" t="s">
        <v>8226</v>
      </c>
      <c r="I539" s="253" t="s">
        <v>2322</v>
      </c>
      <c r="J539" s="253" t="s">
        <v>1163</v>
      </c>
      <c r="K539" s="253" t="s">
        <v>8557</v>
      </c>
      <c r="L539" s="438" t="s">
        <v>8227</v>
      </c>
      <c r="M539" s="274">
        <v>44797</v>
      </c>
      <c r="N539" s="275">
        <v>45521</v>
      </c>
      <c r="O539" s="249" t="s">
        <v>722</v>
      </c>
      <c r="P539" s="267">
        <f>N539</f>
        <v>45521</v>
      </c>
      <c r="Q539" s="236">
        <v>22573</v>
      </c>
      <c r="R539" s="236">
        <v>2020</v>
      </c>
      <c r="S539" s="237">
        <v>44790</v>
      </c>
      <c r="T539" s="253" t="s">
        <v>499</v>
      </c>
      <c r="U539" s="253" t="s">
        <v>4014</v>
      </c>
      <c r="V539" s="421" t="s">
        <v>363</v>
      </c>
      <c r="W539" s="421" t="s">
        <v>363</v>
      </c>
      <c r="X539" s="253" t="s">
        <v>8228</v>
      </c>
      <c r="Y539" s="271">
        <f>N539</f>
        <v>45521</v>
      </c>
      <c r="Z539" s="322" t="s">
        <v>31</v>
      </c>
      <c r="AA539" s="255">
        <v>5.15</v>
      </c>
      <c r="AB539" s="256">
        <v>18.5</v>
      </c>
      <c r="AC539" s="253">
        <v>95</v>
      </c>
      <c r="AD539" s="253">
        <v>95</v>
      </c>
      <c r="AE539" s="253">
        <v>130</v>
      </c>
      <c r="AF539" s="253">
        <v>130</v>
      </c>
      <c r="AG539" s="322" t="s">
        <v>6408</v>
      </c>
      <c r="AH539" s="322" t="s">
        <v>7487</v>
      </c>
      <c r="AI539" s="322" t="s">
        <v>7327</v>
      </c>
      <c r="AJ539" s="322">
        <v>1</v>
      </c>
      <c r="AK539" s="237">
        <v>44720</v>
      </c>
      <c r="AL539" s="322">
        <v>2022</v>
      </c>
      <c r="AM539" s="322" t="s">
        <v>722</v>
      </c>
      <c r="AN539" s="237" t="s">
        <v>8560</v>
      </c>
      <c r="AO539" s="408"/>
      <c r="AP539" s="283"/>
      <c r="AQ539" s="283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</row>
    <row r="540" spans="1:125" s="317" customFormat="1" ht="12.75" customHeight="1">
      <c r="A540" s="242">
        <v>539</v>
      </c>
      <c r="B540" s="253" t="s">
        <v>731</v>
      </c>
      <c r="C540" s="253" t="s">
        <v>7670</v>
      </c>
      <c r="D540" s="253"/>
      <c r="E540" s="253" t="s">
        <v>4944</v>
      </c>
      <c r="F540" s="253"/>
      <c r="G540" s="264" t="s">
        <v>7671</v>
      </c>
      <c r="H540" s="639"/>
      <c r="I540" s="253" t="s">
        <v>440</v>
      </c>
      <c r="J540" s="253"/>
      <c r="K540" s="253" t="s">
        <v>4496</v>
      </c>
      <c r="L540" s="438" t="s">
        <v>7672</v>
      </c>
      <c r="M540" s="274">
        <v>44608</v>
      </c>
      <c r="N540" s="275">
        <v>45320</v>
      </c>
      <c r="O540" s="249" t="s">
        <v>722</v>
      </c>
      <c r="P540" s="267">
        <f>N540</f>
        <v>45320</v>
      </c>
      <c r="Q540" s="236">
        <v>22076</v>
      </c>
      <c r="R540" s="236">
        <v>2016</v>
      </c>
      <c r="S540" s="237">
        <v>44590</v>
      </c>
      <c r="T540" s="253" t="s">
        <v>4709</v>
      </c>
      <c r="U540" s="253" t="s">
        <v>1279</v>
      </c>
      <c r="V540" s="421" t="s">
        <v>363</v>
      </c>
      <c r="W540" s="421" t="s">
        <v>932</v>
      </c>
      <c r="X540" s="253" t="s">
        <v>7673</v>
      </c>
      <c r="Y540" s="271">
        <f>N540</f>
        <v>45320</v>
      </c>
      <c r="Z540" s="322" t="s">
        <v>364</v>
      </c>
      <c r="AA540" s="255">
        <v>5.8</v>
      </c>
      <c r="AB540" s="256"/>
      <c r="AC540" s="253">
        <v>95</v>
      </c>
      <c r="AD540" s="253"/>
      <c r="AE540" s="253">
        <v>115</v>
      </c>
      <c r="AF540" s="253"/>
      <c r="AG540" s="322" t="s">
        <v>724</v>
      </c>
      <c r="AH540" s="322">
        <v>38</v>
      </c>
      <c r="AI540" s="322">
        <v>47</v>
      </c>
      <c r="AJ540" s="322">
        <v>1</v>
      </c>
      <c r="AK540" s="253"/>
      <c r="AL540" s="322"/>
      <c r="AM540" s="322"/>
      <c r="AN540" s="253"/>
      <c r="AO540" s="408"/>
      <c r="AP540" s="283"/>
      <c r="AQ540" s="283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</row>
    <row r="541" spans="1:125" s="378" customFormat="1" ht="12.75" customHeight="1">
      <c r="A541" s="362">
        <v>540</v>
      </c>
      <c r="B541" s="363" t="s">
        <v>731</v>
      </c>
      <c r="C541" s="374" t="s">
        <v>9978</v>
      </c>
      <c r="D541" s="363"/>
      <c r="E541" s="363" t="s">
        <v>1466</v>
      </c>
      <c r="F541" s="363"/>
      <c r="G541" s="365" t="s">
        <v>9979</v>
      </c>
      <c r="H541" s="640"/>
      <c r="I541" s="363" t="s">
        <v>2322</v>
      </c>
      <c r="J541" s="363"/>
      <c r="K541" s="363" t="s">
        <v>5523</v>
      </c>
      <c r="L541" s="366" t="s">
        <v>5524</v>
      </c>
      <c r="M541" s="368">
        <v>45162</v>
      </c>
      <c r="N541" s="384">
        <v>45887</v>
      </c>
      <c r="O541" s="385" t="s">
        <v>722</v>
      </c>
      <c r="P541" s="386">
        <f>N541</f>
        <v>45887</v>
      </c>
      <c r="Q541" s="387">
        <v>23480</v>
      </c>
      <c r="R541" s="387">
        <v>2015</v>
      </c>
      <c r="S541" s="373">
        <v>45156</v>
      </c>
      <c r="T541" s="363" t="s">
        <v>175</v>
      </c>
      <c r="U541" s="363" t="s">
        <v>1279</v>
      </c>
      <c r="V541" s="626" t="s">
        <v>363</v>
      </c>
      <c r="W541" s="626" t="s">
        <v>8898</v>
      </c>
      <c r="X541" s="363" t="s">
        <v>5525</v>
      </c>
      <c r="Y541" s="375">
        <v>45887</v>
      </c>
      <c r="Z541" s="370" t="s">
        <v>1028</v>
      </c>
      <c r="AA541" s="657">
        <v>4.2</v>
      </c>
      <c r="AB541" s="376"/>
      <c r="AC541" s="363">
        <v>78</v>
      </c>
      <c r="AD541" s="363"/>
      <c r="AE541" s="363">
        <v>100</v>
      </c>
      <c r="AF541" s="363"/>
      <c r="AG541" s="370">
        <v>24</v>
      </c>
      <c r="AH541" s="370">
        <v>39</v>
      </c>
      <c r="AI541" s="370">
        <v>55</v>
      </c>
      <c r="AJ541" s="370">
        <v>1</v>
      </c>
      <c r="AK541" s="373"/>
      <c r="AL541" s="370"/>
      <c r="AM541" s="370"/>
      <c r="AN541" s="363"/>
      <c r="AO541" s="414"/>
      <c r="AP541" s="374"/>
      <c r="AQ541" s="374"/>
      <c r="AR541" s="374"/>
      <c r="AS541" s="374"/>
      <c r="AT541" s="374"/>
      <c r="AU541" s="374"/>
      <c r="AV541" s="374"/>
      <c r="AW541" s="374"/>
      <c r="AX541" s="374"/>
      <c r="AY541" s="374"/>
      <c r="AZ541" s="374"/>
      <c r="BA541" s="374"/>
      <c r="BB541" s="374"/>
      <c r="BC541" s="374"/>
      <c r="BD541" s="374"/>
      <c r="BE541" s="374"/>
      <c r="BF541" s="374"/>
      <c r="BG541" s="374"/>
      <c r="BH541" s="374"/>
      <c r="BI541" s="374"/>
      <c r="BJ541" s="374"/>
      <c r="BK541" s="374"/>
      <c r="BL541" s="374"/>
      <c r="BM541" s="374"/>
      <c r="BN541" s="374"/>
      <c r="BO541" s="374"/>
      <c r="BP541" s="374"/>
      <c r="BQ541" s="374"/>
      <c r="BR541" s="374"/>
      <c r="BS541" s="374"/>
      <c r="BT541" s="374"/>
      <c r="BU541" s="374"/>
      <c r="BV541" s="374"/>
      <c r="BW541" s="374"/>
      <c r="BX541" s="374"/>
      <c r="BY541" s="374"/>
      <c r="BZ541" s="374"/>
      <c r="CA541" s="374"/>
      <c r="CB541" s="374"/>
      <c r="CC541" s="374"/>
      <c r="CD541" s="374"/>
      <c r="CE541" s="374"/>
      <c r="CF541" s="374"/>
      <c r="CG541" s="374"/>
      <c r="CH541" s="374"/>
      <c r="CI541" s="374"/>
      <c r="CJ541" s="374"/>
      <c r="CK541" s="374"/>
      <c r="CL541" s="374"/>
      <c r="CM541" s="374"/>
      <c r="CN541" s="374"/>
    </row>
    <row r="542" spans="1:125" s="317" customFormat="1" ht="12.75" customHeight="1">
      <c r="A542" s="242">
        <v>541</v>
      </c>
      <c r="B542" s="242" t="s">
        <v>731</v>
      </c>
      <c r="C542" s="243" t="s">
        <v>3877</v>
      </c>
      <c r="D542" s="243"/>
      <c r="E542" s="121" t="s">
        <v>6119</v>
      </c>
      <c r="F542" s="243"/>
      <c r="G542" s="244" t="s">
        <v>6732</v>
      </c>
      <c r="H542" s="638"/>
      <c r="I542" s="243" t="s">
        <v>317</v>
      </c>
      <c r="J542" s="243"/>
      <c r="K542" s="243" t="s">
        <v>5749</v>
      </c>
      <c r="L542" s="245" t="s">
        <v>5750</v>
      </c>
      <c r="M542" s="247">
        <v>44285</v>
      </c>
      <c r="N542" s="123">
        <v>45726</v>
      </c>
      <c r="O542" s="249" t="s">
        <v>722</v>
      </c>
      <c r="P542" s="267">
        <f>N542</f>
        <v>45726</v>
      </c>
      <c r="Q542" s="236">
        <v>21138</v>
      </c>
      <c r="R542" s="236">
        <v>2017</v>
      </c>
      <c r="S542" s="237">
        <v>44995</v>
      </c>
      <c r="T542" s="253" t="s">
        <v>645</v>
      </c>
      <c r="U542" s="253" t="s">
        <v>722</v>
      </c>
      <c r="V542" s="421" t="s">
        <v>567</v>
      </c>
      <c r="W542" s="421" t="s">
        <v>9186</v>
      </c>
      <c r="X542" s="253" t="s">
        <v>5751</v>
      </c>
      <c r="Y542" s="271">
        <f>N542</f>
        <v>45726</v>
      </c>
      <c r="Z542" s="322" t="s">
        <v>1028</v>
      </c>
      <c r="AA542" s="255">
        <v>5.75</v>
      </c>
      <c r="AB542" s="256"/>
      <c r="AC542" s="253">
        <v>95</v>
      </c>
      <c r="AD542" s="253"/>
      <c r="AE542" s="253">
        <v>115</v>
      </c>
      <c r="AF542" s="253"/>
      <c r="AG542" s="322" t="s">
        <v>724</v>
      </c>
      <c r="AH542" s="322" t="s">
        <v>724</v>
      </c>
      <c r="AI542" s="322" t="s">
        <v>724</v>
      </c>
      <c r="AJ542" s="322">
        <v>1</v>
      </c>
      <c r="AK542" s="253"/>
      <c r="AL542" s="322"/>
      <c r="AM542" s="322"/>
      <c r="AN542" s="253"/>
      <c r="AO542" s="408"/>
      <c r="AP542" s="283"/>
      <c r="AQ542" s="283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</row>
    <row r="543" spans="1:125" s="538" customFormat="1" ht="12.75" customHeight="1">
      <c r="A543" s="529">
        <v>542</v>
      </c>
      <c r="B543" s="992" t="s">
        <v>10412</v>
      </c>
      <c r="C543" s="993"/>
      <c r="D543" s="133"/>
      <c r="E543" s="994" t="s">
        <v>860</v>
      </c>
      <c r="F543" s="133"/>
      <c r="G543" s="995"/>
      <c r="H543" s="996"/>
      <c r="I543" s="993"/>
      <c r="J543" s="993"/>
      <c r="K543" s="994"/>
      <c r="L543" s="997"/>
      <c r="M543" s="998"/>
      <c r="N543" s="999"/>
      <c r="O543" s="1000"/>
      <c r="P543" s="539"/>
      <c r="Q543" s="530"/>
      <c r="R543" s="530"/>
      <c r="S543" s="531"/>
      <c r="T543" s="532"/>
      <c r="U543" s="532"/>
      <c r="V543" s="627"/>
      <c r="W543" s="627"/>
      <c r="X543" s="532"/>
      <c r="Y543" s="534"/>
      <c r="Z543" s="586"/>
      <c r="AA543" s="665"/>
      <c r="AB543" s="533"/>
      <c r="AC543" s="532"/>
      <c r="AD543" s="532"/>
      <c r="AE543" s="532"/>
      <c r="AF543" s="532"/>
      <c r="AG543" s="586"/>
      <c r="AH543" s="586"/>
      <c r="AI543" s="586"/>
      <c r="AJ543" s="586"/>
      <c r="AK543" s="531"/>
      <c r="AL543" s="586"/>
      <c r="AM543" s="586"/>
      <c r="AN543" s="1001"/>
      <c r="AO543" s="536"/>
      <c r="AP543" s="537"/>
      <c r="AQ543" s="537"/>
      <c r="AR543" s="537"/>
      <c r="AS543" s="537"/>
      <c r="AT543" s="537"/>
      <c r="AU543" s="537"/>
      <c r="AV543" s="537"/>
      <c r="AW543" s="537"/>
      <c r="AX543" s="537"/>
      <c r="AY543" s="537"/>
      <c r="AZ543" s="537"/>
      <c r="BA543" s="537"/>
      <c r="BB543" s="537"/>
      <c r="BC543" s="537"/>
      <c r="BD543" s="537"/>
      <c r="BE543" s="537"/>
      <c r="BF543" s="537"/>
      <c r="BG543" s="537"/>
      <c r="BH543" s="537"/>
      <c r="BI543" s="537"/>
      <c r="BJ543" s="537"/>
      <c r="BK543" s="537"/>
      <c r="BL543" s="537"/>
      <c r="BM543" s="537"/>
      <c r="BN543" s="537"/>
      <c r="BO543" s="537"/>
      <c r="BP543" s="537"/>
      <c r="BQ543" s="537"/>
      <c r="BR543" s="537"/>
      <c r="BS543" s="537"/>
      <c r="BT543" s="537"/>
      <c r="BU543" s="537"/>
      <c r="BV543" s="537"/>
      <c r="BW543" s="537"/>
      <c r="BX543" s="537"/>
      <c r="BY543" s="537"/>
      <c r="BZ543" s="537"/>
      <c r="CA543" s="537"/>
      <c r="CB543" s="537"/>
      <c r="CC543" s="537"/>
      <c r="CD543" s="537"/>
      <c r="CE543" s="537"/>
      <c r="CF543" s="537"/>
      <c r="CG543" s="537"/>
      <c r="CH543" s="537"/>
      <c r="CI543" s="537"/>
      <c r="CJ543" s="537"/>
      <c r="CK543" s="537"/>
      <c r="CL543" s="537"/>
      <c r="CM543" s="537"/>
      <c r="CN543" s="537"/>
    </row>
    <row r="544" spans="1:125" ht="12.75" customHeight="1">
      <c r="A544" s="242">
        <v>543</v>
      </c>
      <c r="B544" s="242" t="s">
        <v>731</v>
      </c>
      <c r="C544" s="253" t="s">
        <v>262</v>
      </c>
      <c r="D544" s="242"/>
      <c r="E544" s="242" t="s">
        <v>263</v>
      </c>
      <c r="F544" s="242"/>
      <c r="G544" s="264" t="s">
        <v>264</v>
      </c>
      <c r="H544" s="639"/>
      <c r="I544" s="242" t="s">
        <v>452</v>
      </c>
      <c r="J544" s="242"/>
      <c r="K544" s="242" t="s">
        <v>1719</v>
      </c>
      <c r="L544" s="438" t="s">
        <v>1720</v>
      </c>
      <c r="M544" s="274">
        <v>41563</v>
      </c>
      <c r="N544" s="287">
        <v>45112</v>
      </c>
      <c r="O544" s="276" t="s">
        <v>722</v>
      </c>
      <c r="P544" s="266">
        <f t="shared" ref="P544:P550" si="119">N544</f>
        <v>45112</v>
      </c>
      <c r="Q544" s="250">
        <v>19424</v>
      </c>
      <c r="R544" s="250">
        <v>2011</v>
      </c>
      <c r="S544" s="251">
        <v>44382</v>
      </c>
      <c r="T544" s="252" t="s">
        <v>175</v>
      </c>
      <c r="U544" s="253" t="s">
        <v>722</v>
      </c>
      <c r="V544" s="625" t="s">
        <v>1352</v>
      </c>
      <c r="W544" s="625" t="s">
        <v>7064</v>
      </c>
      <c r="X544" s="252" t="s">
        <v>1721</v>
      </c>
      <c r="Y544" s="284">
        <f t="shared" ref="Y544" si="120">N544</f>
        <v>45112</v>
      </c>
      <c r="Z544" s="605" t="s">
        <v>1550</v>
      </c>
      <c r="AA544" s="656">
        <v>6.3</v>
      </c>
      <c r="AB544" s="273"/>
      <c r="AC544" s="252">
        <v>100</v>
      </c>
      <c r="AD544" s="252"/>
      <c r="AE544" s="252">
        <v>130</v>
      </c>
      <c r="AF544" s="252"/>
      <c r="AG544" s="605">
        <v>23</v>
      </c>
      <c r="AH544" s="605">
        <v>38</v>
      </c>
      <c r="AI544" s="605">
        <v>55</v>
      </c>
      <c r="AJ544" s="605">
        <v>1</v>
      </c>
      <c r="AK544" s="252"/>
      <c r="AL544" s="605"/>
      <c r="AM544" s="605"/>
      <c r="AN544" s="252"/>
      <c r="AO544" s="407"/>
      <c r="AP544" s="316"/>
      <c r="AQ544" s="316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5"/>
      <c r="CP544" s="315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</row>
    <row r="545" spans="1:93" s="378" customFormat="1" ht="12.75" customHeight="1">
      <c r="A545" s="362">
        <v>544</v>
      </c>
      <c r="B545" s="363" t="s">
        <v>731</v>
      </c>
      <c r="C545" s="363" t="s">
        <v>5670</v>
      </c>
      <c r="D545" s="363"/>
      <c r="E545" s="363" t="s">
        <v>1865</v>
      </c>
      <c r="F545" s="363"/>
      <c r="G545" s="365" t="s">
        <v>5671</v>
      </c>
      <c r="H545" s="640"/>
      <c r="I545" s="363" t="s">
        <v>317</v>
      </c>
      <c r="J545" s="363"/>
      <c r="K545" s="363" t="s">
        <v>10110</v>
      </c>
      <c r="L545" s="366" t="s">
        <v>10119</v>
      </c>
      <c r="M545" s="368">
        <v>43753</v>
      </c>
      <c r="N545" s="369">
        <v>45924</v>
      </c>
      <c r="O545" s="403" t="s">
        <v>722</v>
      </c>
      <c r="P545" s="386">
        <f t="shared" si="119"/>
        <v>45924</v>
      </c>
      <c r="Q545" s="387">
        <v>20304</v>
      </c>
      <c r="R545" s="387">
        <v>2019</v>
      </c>
      <c r="S545" s="373">
        <v>45193</v>
      </c>
      <c r="T545" s="363" t="s">
        <v>175</v>
      </c>
      <c r="U545" s="363" t="s">
        <v>1217</v>
      </c>
      <c r="V545" s="626" t="s">
        <v>363</v>
      </c>
      <c r="W545" s="626" t="s">
        <v>413</v>
      </c>
      <c r="X545" s="363" t="s">
        <v>10120</v>
      </c>
      <c r="Y545" s="375">
        <v>45924</v>
      </c>
      <c r="Z545" s="370" t="s">
        <v>1550</v>
      </c>
      <c r="AA545" s="657">
        <v>4.0999999999999996</v>
      </c>
      <c r="AB545" s="376"/>
      <c r="AC545" s="363">
        <v>95</v>
      </c>
      <c r="AD545" s="363"/>
      <c r="AE545" s="363">
        <v>115</v>
      </c>
      <c r="AF545" s="363"/>
      <c r="AG545" s="370">
        <v>24</v>
      </c>
      <c r="AH545" s="370">
        <v>39</v>
      </c>
      <c r="AI545" s="370">
        <v>54</v>
      </c>
      <c r="AJ545" s="370">
        <v>1</v>
      </c>
      <c r="AK545" s="373"/>
      <c r="AL545" s="370"/>
      <c r="AM545" s="370"/>
      <c r="AN545" s="363"/>
      <c r="AO545" s="414"/>
      <c r="AP545" s="374"/>
      <c r="AQ545" s="374"/>
      <c r="AR545" s="374"/>
      <c r="AS545" s="374"/>
      <c r="AT545" s="374"/>
      <c r="AU545" s="374"/>
      <c r="AV545" s="374"/>
      <c r="AW545" s="374"/>
      <c r="AX545" s="374"/>
      <c r="AY545" s="374"/>
      <c r="AZ545" s="374"/>
      <c r="BA545" s="374"/>
      <c r="BB545" s="374"/>
      <c r="BC545" s="374"/>
      <c r="BD545" s="374"/>
      <c r="BE545" s="374"/>
      <c r="BF545" s="374"/>
      <c r="BG545" s="374"/>
      <c r="BH545" s="374"/>
      <c r="BI545" s="374"/>
      <c r="BJ545" s="374"/>
      <c r="BK545" s="374"/>
      <c r="BL545" s="374"/>
      <c r="BM545" s="374"/>
      <c r="BN545" s="374"/>
      <c r="BO545" s="374"/>
      <c r="BP545" s="374"/>
      <c r="BQ545" s="374"/>
      <c r="BR545" s="374"/>
      <c r="BS545" s="374"/>
      <c r="BT545" s="374"/>
      <c r="BU545" s="374"/>
      <c r="BV545" s="374"/>
      <c r="BW545" s="374"/>
      <c r="BX545" s="374"/>
      <c r="BY545" s="374"/>
      <c r="BZ545" s="374"/>
      <c r="CA545" s="374"/>
      <c r="CB545" s="374"/>
      <c r="CC545" s="374"/>
      <c r="CD545" s="374"/>
      <c r="CE545" s="374"/>
      <c r="CF545" s="374"/>
      <c r="CG545" s="374"/>
      <c r="CH545" s="374"/>
      <c r="CI545" s="374"/>
      <c r="CJ545" s="374"/>
      <c r="CK545" s="374"/>
      <c r="CL545" s="374"/>
      <c r="CM545" s="374"/>
      <c r="CN545" s="374"/>
    </row>
    <row r="546" spans="1:93" s="317" customFormat="1" ht="12.75" customHeight="1">
      <c r="A546" s="242">
        <v>545</v>
      </c>
      <c r="B546" s="253" t="s">
        <v>731</v>
      </c>
      <c r="C546" s="253" t="s">
        <v>4688</v>
      </c>
      <c r="D546" s="253"/>
      <c r="E546" s="253" t="s">
        <v>5209</v>
      </c>
      <c r="F546" s="253"/>
      <c r="G546" s="264" t="s">
        <v>5215</v>
      </c>
      <c r="H546" s="639"/>
      <c r="I546" s="253" t="s">
        <v>1173</v>
      </c>
      <c r="J546" s="253"/>
      <c r="K546" s="253" t="s">
        <v>5216</v>
      </c>
      <c r="L546" s="438" t="s">
        <v>5217</v>
      </c>
      <c r="M546" s="274">
        <v>43696</v>
      </c>
      <c r="N546" s="275">
        <v>45268</v>
      </c>
      <c r="O546" s="249" t="s">
        <v>722</v>
      </c>
      <c r="P546" s="267">
        <f t="shared" si="119"/>
        <v>45268</v>
      </c>
      <c r="Q546" s="236">
        <v>19429</v>
      </c>
      <c r="R546" s="236">
        <v>2019</v>
      </c>
      <c r="S546" s="237">
        <v>44538</v>
      </c>
      <c r="T546" s="253" t="s">
        <v>4069</v>
      </c>
      <c r="U546" s="253" t="s">
        <v>722</v>
      </c>
      <c r="V546" s="421" t="s">
        <v>2521</v>
      </c>
      <c r="W546" s="421" t="s">
        <v>2521</v>
      </c>
      <c r="X546" s="253" t="s">
        <v>5218</v>
      </c>
      <c r="Y546" s="271">
        <f t="shared" ref="Y546:Y551" si="121">N546</f>
        <v>45268</v>
      </c>
      <c r="Z546" s="322" t="s">
        <v>1229</v>
      </c>
      <c r="AA546" s="255">
        <v>4.8</v>
      </c>
      <c r="AB546" s="256"/>
      <c r="AC546" s="253">
        <v>75</v>
      </c>
      <c r="AD546" s="253"/>
      <c r="AE546" s="253">
        <v>90</v>
      </c>
      <c r="AF546" s="253"/>
      <c r="AG546" s="322" t="s">
        <v>724</v>
      </c>
      <c r="AH546" s="322" t="s">
        <v>724</v>
      </c>
      <c r="AI546" s="322" t="s">
        <v>724</v>
      </c>
      <c r="AJ546" s="322">
        <v>1</v>
      </c>
      <c r="AK546" s="253"/>
      <c r="AL546" s="322"/>
      <c r="AM546" s="322"/>
      <c r="AN546" s="253"/>
      <c r="AO546" s="408"/>
      <c r="AP546" s="283"/>
      <c r="AQ546" s="283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</row>
    <row r="547" spans="1:93" s="317" customFormat="1" ht="12.75" customHeight="1">
      <c r="A547" s="242">
        <v>546</v>
      </c>
      <c r="B547" s="242" t="s">
        <v>731</v>
      </c>
      <c r="C547" s="243" t="s">
        <v>3433</v>
      </c>
      <c r="D547" s="243"/>
      <c r="E547" s="243" t="s">
        <v>3434</v>
      </c>
      <c r="F547" s="243"/>
      <c r="G547" s="244" t="s">
        <v>3435</v>
      </c>
      <c r="H547" s="638"/>
      <c r="I547" s="243" t="s">
        <v>317</v>
      </c>
      <c r="J547" s="243"/>
      <c r="K547" s="121" t="s">
        <v>1919</v>
      </c>
      <c r="L547" s="245" t="s">
        <v>1920</v>
      </c>
      <c r="M547" s="247">
        <v>42737</v>
      </c>
      <c r="N547" s="123">
        <v>44767</v>
      </c>
      <c r="O547" s="249" t="s">
        <v>722</v>
      </c>
      <c r="P547" s="267">
        <f t="shared" si="119"/>
        <v>44767</v>
      </c>
      <c r="Q547" s="236">
        <v>20561</v>
      </c>
      <c r="R547" s="236">
        <v>2016</v>
      </c>
      <c r="S547" s="237">
        <v>44037</v>
      </c>
      <c r="T547" s="253" t="s">
        <v>1450</v>
      </c>
      <c r="U547" s="253" t="s">
        <v>722</v>
      </c>
      <c r="V547" s="421" t="s">
        <v>1631</v>
      </c>
      <c r="W547" s="421" t="s">
        <v>523</v>
      </c>
      <c r="X547" s="253" t="s">
        <v>3851</v>
      </c>
      <c r="Y547" s="271">
        <f t="shared" si="121"/>
        <v>44767</v>
      </c>
      <c r="Z547" s="322" t="s">
        <v>1144</v>
      </c>
      <c r="AA547" s="255">
        <v>5.7</v>
      </c>
      <c r="AB547" s="256"/>
      <c r="AC547" s="253">
        <v>105</v>
      </c>
      <c r="AD547" s="253"/>
      <c r="AE547" s="253">
        <v>125</v>
      </c>
      <c r="AF547" s="253"/>
      <c r="AG547" s="322">
        <v>26</v>
      </c>
      <c r="AH547" s="322">
        <v>41</v>
      </c>
      <c r="AI547" s="322">
        <v>64</v>
      </c>
      <c r="AJ547" s="322">
        <v>1</v>
      </c>
      <c r="AK547" s="253"/>
      <c r="AL547" s="322"/>
      <c r="AM547" s="322"/>
      <c r="AN547" s="253"/>
      <c r="AO547" s="408"/>
      <c r="AP547" s="283"/>
      <c r="AQ547" s="283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</row>
    <row r="548" spans="1:93" s="317" customFormat="1" ht="12.75" customHeight="1">
      <c r="A548" s="242">
        <v>547</v>
      </c>
      <c r="B548" s="242" t="s">
        <v>731</v>
      </c>
      <c r="C548" s="253" t="s">
        <v>5825</v>
      </c>
      <c r="D548" s="243"/>
      <c r="E548" s="243" t="s">
        <v>4043</v>
      </c>
      <c r="F548" s="243"/>
      <c r="G548" s="244" t="s">
        <v>6733</v>
      </c>
      <c r="H548" s="638"/>
      <c r="I548" s="243" t="s">
        <v>1911</v>
      </c>
      <c r="J548" s="243"/>
      <c r="K548" s="121" t="s">
        <v>6734</v>
      </c>
      <c r="L548" s="245" t="s">
        <v>6735</v>
      </c>
      <c r="M548" s="247">
        <v>44286</v>
      </c>
      <c r="N548" s="123">
        <v>45735</v>
      </c>
      <c r="O548" s="249" t="s">
        <v>722</v>
      </c>
      <c r="P548" s="267">
        <f>N548</f>
        <v>45735</v>
      </c>
      <c r="Q548" s="236">
        <v>21147</v>
      </c>
      <c r="R548" s="236">
        <v>2021</v>
      </c>
      <c r="S548" s="237">
        <v>45004</v>
      </c>
      <c r="T548" s="253" t="s">
        <v>1278</v>
      </c>
      <c r="U548" s="253" t="s">
        <v>722</v>
      </c>
      <c r="V548" s="421" t="s">
        <v>931</v>
      </c>
      <c r="W548" s="421" t="s">
        <v>7084</v>
      </c>
      <c r="X548" s="253" t="s">
        <v>6736</v>
      </c>
      <c r="Y548" s="271">
        <f>N548</f>
        <v>45735</v>
      </c>
      <c r="Z548" s="322" t="s">
        <v>364</v>
      </c>
      <c r="AA548" s="255">
        <v>4.8</v>
      </c>
      <c r="AB548" s="256"/>
      <c r="AC548" s="253">
        <v>95</v>
      </c>
      <c r="AD548" s="253"/>
      <c r="AE548" s="253">
        <v>115</v>
      </c>
      <c r="AF548" s="253"/>
      <c r="AG548" s="322" t="s">
        <v>724</v>
      </c>
      <c r="AH548" s="322" t="s">
        <v>724</v>
      </c>
      <c r="AI548" s="322" t="s">
        <v>724</v>
      </c>
      <c r="AJ548" s="322">
        <v>1</v>
      </c>
      <c r="AL548" s="322"/>
      <c r="AM548" s="322"/>
      <c r="AN548" s="237" t="s">
        <v>9174</v>
      </c>
      <c r="AO548" s="408"/>
      <c r="AP548" s="283"/>
      <c r="AQ548" s="283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</row>
    <row r="549" spans="1:93" s="317" customFormat="1" ht="12.75" customHeight="1">
      <c r="A549" s="242">
        <v>548</v>
      </c>
      <c r="B549" s="253" t="s">
        <v>731</v>
      </c>
      <c r="C549" s="253" t="s">
        <v>514</v>
      </c>
      <c r="D549" s="253"/>
      <c r="E549" s="253" t="s">
        <v>4132</v>
      </c>
      <c r="F549" s="253"/>
      <c r="G549" s="264" t="s">
        <v>4133</v>
      </c>
      <c r="H549" s="639"/>
      <c r="I549" s="253" t="s">
        <v>1173</v>
      </c>
      <c r="J549" s="253"/>
      <c r="K549" s="253" t="s">
        <v>4134</v>
      </c>
      <c r="L549" s="438" t="s">
        <v>4135</v>
      </c>
      <c r="M549" s="274">
        <v>43159</v>
      </c>
      <c r="N549" s="275">
        <v>45341</v>
      </c>
      <c r="O549" s="249" t="s">
        <v>722</v>
      </c>
      <c r="P549" s="267">
        <f t="shared" si="119"/>
        <v>45341</v>
      </c>
      <c r="Q549" s="236">
        <v>18238</v>
      </c>
      <c r="R549" s="236">
        <v>2010</v>
      </c>
      <c r="S549" s="237">
        <v>44611</v>
      </c>
      <c r="T549" s="252" t="s">
        <v>1278</v>
      </c>
      <c r="U549" s="253" t="s">
        <v>722</v>
      </c>
      <c r="V549" s="421" t="s">
        <v>1352</v>
      </c>
      <c r="W549" s="421" t="s">
        <v>73</v>
      </c>
      <c r="X549" s="253" t="s">
        <v>4136</v>
      </c>
      <c r="Y549" s="271">
        <f t="shared" si="121"/>
        <v>45341</v>
      </c>
      <c r="Z549" s="322" t="s">
        <v>1550</v>
      </c>
      <c r="AA549" s="255">
        <v>5.7</v>
      </c>
      <c r="AB549" s="256"/>
      <c r="AC549" s="253">
        <v>95</v>
      </c>
      <c r="AD549" s="253"/>
      <c r="AE549" s="253">
        <v>115</v>
      </c>
      <c r="AF549" s="253"/>
      <c r="AG549" s="322" t="s">
        <v>724</v>
      </c>
      <c r="AH549" s="322">
        <v>38</v>
      </c>
      <c r="AI549" s="322" t="s">
        <v>968</v>
      </c>
      <c r="AJ549" s="322">
        <v>1</v>
      </c>
      <c r="AK549" s="253"/>
      <c r="AL549" s="322"/>
      <c r="AM549" s="322"/>
      <c r="AN549" s="253"/>
      <c r="AO549" s="412"/>
      <c r="AP549" s="330"/>
      <c r="AQ549" s="330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</row>
    <row r="550" spans="1:93" s="374" customFormat="1" ht="12.75" customHeight="1">
      <c r="A550" s="362">
        <v>549</v>
      </c>
      <c r="B550" s="374" t="s">
        <v>732</v>
      </c>
      <c r="C550" s="374" t="s">
        <v>4747</v>
      </c>
      <c r="D550" s="374" t="s">
        <v>4746</v>
      </c>
      <c r="E550" s="374" t="s">
        <v>4748</v>
      </c>
      <c r="F550" s="374" t="s">
        <v>4749</v>
      </c>
      <c r="G550" s="374" t="s">
        <v>4750</v>
      </c>
      <c r="H550" s="650" t="s">
        <v>4751</v>
      </c>
      <c r="I550" s="374" t="s">
        <v>2412</v>
      </c>
      <c r="J550" s="374" t="s">
        <v>2473</v>
      </c>
      <c r="K550" s="374" t="s">
        <v>4752</v>
      </c>
      <c r="L550" s="389" t="s">
        <v>4757</v>
      </c>
      <c r="M550" s="388">
        <v>43512</v>
      </c>
      <c r="N550" s="499">
        <v>45703</v>
      </c>
      <c r="O550" s="501" t="s">
        <v>722</v>
      </c>
      <c r="P550" s="499">
        <f t="shared" si="119"/>
        <v>45703</v>
      </c>
      <c r="Q550" s="374">
        <v>19053</v>
      </c>
      <c r="R550" s="374">
        <v>2018</v>
      </c>
      <c r="S550" s="388">
        <v>44972</v>
      </c>
      <c r="T550" s="374" t="s">
        <v>3814</v>
      </c>
      <c r="U550" s="374" t="s">
        <v>3544</v>
      </c>
      <c r="V550" s="502" t="s">
        <v>9085</v>
      </c>
      <c r="W550" s="502" t="s">
        <v>9086</v>
      </c>
      <c r="X550" s="374" t="s">
        <v>4753</v>
      </c>
      <c r="Y550" s="388">
        <f t="shared" si="121"/>
        <v>45703</v>
      </c>
      <c r="Z550" s="501" t="s">
        <v>1550</v>
      </c>
      <c r="AA550" s="662">
        <v>4.5999999999999996</v>
      </c>
      <c r="AB550" s="374">
        <v>26</v>
      </c>
      <c r="AC550" s="374">
        <v>60</v>
      </c>
      <c r="AD550" s="374">
        <v>78</v>
      </c>
      <c r="AE550" s="374">
        <v>80</v>
      </c>
      <c r="AF550" s="374">
        <v>104</v>
      </c>
      <c r="AG550" s="501" t="s">
        <v>724</v>
      </c>
      <c r="AH550" s="501">
        <v>38</v>
      </c>
      <c r="AI550" s="501">
        <v>50</v>
      </c>
      <c r="AJ550" s="501">
        <v>1</v>
      </c>
      <c r="AK550" s="388">
        <v>43512</v>
      </c>
      <c r="AL550" s="501">
        <v>2019</v>
      </c>
      <c r="AM550" s="501" t="s">
        <v>722</v>
      </c>
      <c r="AN550" s="363"/>
      <c r="AO550" s="414"/>
    </row>
    <row r="551" spans="1:93" s="317" customFormat="1" ht="12.75" customHeight="1">
      <c r="A551" s="242">
        <v>550</v>
      </c>
      <c r="B551" s="253" t="s">
        <v>731</v>
      </c>
      <c r="C551" s="253" t="s">
        <v>2594</v>
      </c>
      <c r="D551" s="253"/>
      <c r="E551" s="253" t="s">
        <v>4570</v>
      </c>
      <c r="F551" s="253"/>
      <c r="G551" s="264" t="s">
        <v>4571</v>
      </c>
      <c r="H551" s="639"/>
      <c r="I551" s="243" t="s">
        <v>452</v>
      </c>
      <c r="J551" s="253"/>
      <c r="K551" s="243" t="s">
        <v>4572</v>
      </c>
      <c r="L551" s="245" t="s">
        <v>4573</v>
      </c>
      <c r="M551" s="247">
        <v>43374</v>
      </c>
      <c r="N551" s="275">
        <v>45339</v>
      </c>
      <c r="O551" s="249" t="s">
        <v>722</v>
      </c>
      <c r="P551" s="267">
        <f t="shared" ref="P551:P560" si="122">N551</f>
        <v>45339</v>
      </c>
      <c r="Q551" s="236">
        <v>18606</v>
      </c>
      <c r="R551" s="236">
        <v>2014</v>
      </c>
      <c r="S551" s="237">
        <v>44609</v>
      </c>
      <c r="T551" s="253" t="s">
        <v>175</v>
      </c>
      <c r="U551" s="253" t="s">
        <v>722</v>
      </c>
      <c r="V551" s="421" t="s">
        <v>7817</v>
      </c>
      <c r="W551" s="421" t="s">
        <v>7818</v>
      </c>
      <c r="X551" s="253" t="s">
        <v>4585</v>
      </c>
      <c r="Y551" s="271">
        <f t="shared" si="121"/>
        <v>45339</v>
      </c>
      <c r="Z551" s="322" t="s">
        <v>1550</v>
      </c>
      <c r="AA551" s="255">
        <v>5.7</v>
      </c>
      <c r="AB551" s="256"/>
      <c r="AC551" s="253">
        <v>80</v>
      </c>
      <c r="AD551" s="253"/>
      <c r="AE551" s="253">
        <v>100</v>
      </c>
      <c r="AF551" s="253"/>
      <c r="AG551" s="322">
        <v>24</v>
      </c>
      <c r="AH551" s="322">
        <v>39</v>
      </c>
      <c r="AI551" s="322">
        <v>49</v>
      </c>
      <c r="AJ551" s="322">
        <v>1</v>
      </c>
      <c r="AK551" s="253"/>
      <c r="AL551" s="322"/>
      <c r="AM551" s="322"/>
      <c r="AN551" s="253"/>
      <c r="AO551" s="413"/>
      <c r="AP551" s="331"/>
      <c r="AQ551" s="331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</row>
    <row r="552" spans="1:93" s="317" customFormat="1" ht="12.75" customHeight="1">
      <c r="A552" s="242">
        <v>551</v>
      </c>
      <c r="B552" s="253" t="s">
        <v>732</v>
      </c>
      <c r="C552" s="242" t="s">
        <v>4320</v>
      </c>
      <c r="D552" s="253" t="s">
        <v>6509</v>
      </c>
      <c r="E552" s="253" t="s">
        <v>4321</v>
      </c>
      <c r="F552" s="253" t="s">
        <v>6508</v>
      </c>
      <c r="G552" s="264" t="s">
        <v>4323</v>
      </c>
      <c r="H552" s="639" t="s">
        <v>6510</v>
      </c>
      <c r="I552" s="243" t="s">
        <v>1096</v>
      </c>
      <c r="J552" s="253" t="s">
        <v>6511</v>
      </c>
      <c r="K552" s="243" t="s">
        <v>2498</v>
      </c>
      <c r="L552" s="245" t="s">
        <v>2499</v>
      </c>
      <c r="M552" s="247">
        <v>43235</v>
      </c>
      <c r="N552" s="123">
        <v>44886</v>
      </c>
      <c r="O552" s="249" t="s">
        <v>722</v>
      </c>
      <c r="P552" s="267">
        <f t="shared" si="122"/>
        <v>44886</v>
      </c>
      <c r="Q552" s="236">
        <v>19208</v>
      </c>
      <c r="R552" s="236">
        <v>2017</v>
      </c>
      <c r="S552" s="251">
        <v>44156</v>
      </c>
      <c r="T552" s="253" t="s">
        <v>299</v>
      </c>
      <c r="U552" s="253" t="s">
        <v>5411</v>
      </c>
      <c r="V552" s="421" t="s">
        <v>4255</v>
      </c>
      <c r="W552" s="421" t="s">
        <v>4255</v>
      </c>
      <c r="X552" s="253" t="s">
        <v>4978</v>
      </c>
      <c r="Y552" s="271">
        <v>44886</v>
      </c>
      <c r="Z552" s="322" t="s">
        <v>31</v>
      </c>
      <c r="AA552" s="255">
        <v>5</v>
      </c>
      <c r="AB552" s="256">
        <v>29.3</v>
      </c>
      <c r="AC552" s="253">
        <v>120</v>
      </c>
      <c r="AD552" s="253">
        <v>120</v>
      </c>
      <c r="AE552" s="253">
        <v>150</v>
      </c>
      <c r="AF552" s="253">
        <v>150</v>
      </c>
      <c r="AG552" s="322">
        <v>30</v>
      </c>
      <c r="AH552" s="322" t="s">
        <v>4325</v>
      </c>
      <c r="AI552" s="322">
        <v>75</v>
      </c>
      <c r="AJ552" s="322">
        <v>1</v>
      </c>
      <c r="AK552" s="251">
        <v>44167</v>
      </c>
      <c r="AL552" s="605">
        <v>2020</v>
      </c>
      <c r="AM552" s="605" t="s">
        <v>722</v>
      </c>
      <c r="AN552" s="253"/>
      <c r="AO552" s="408"/>
      <c r="AP552" s="283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</row>
    <row r="553" spans="1:93" s="317" customFormat="1" ht="12.75" customHeight="1">
      <c r="A553" s="242">
        <v>552</v>
      </c>
      <c r="B553" s="253" t="s">
        <v>731</v>
      </c>
      <c r="C553" s="253" t="s">
        <v>4747</v>
      </c>
      <c r="D553" s="253"/>
      <c r="E553" s="253" t="s">
        <v>1354</v>
      </c>
      <c r="F553" s="253"/>
      <c r="G553" s="264" t="s">
        <v>6739</v>
      </c>
      <c r="H553" s="639"/>
      <c r="I553" s="243" t="s">
        <v>2412</v>
      </c>
      <c r="J553" s="253"/>
      <c r="K553" s="243" t="s">
        <v>6740</v>
      </c>
      <c r="L553" s="438" t="s">
        <v>6741</v>
      </c>
      <c r="M553" s="274">
        <v>44287</v>
      </c>
      <c r="N553" s="275">
        <v>45735</v>
      </c>
      <c r="O553" s="249" t="s">
        <v>722</v>
      </c>
      <c r="P553" s="267">
        <f>N553</f>
        <v>45735</v>
      </c>
      <c r="Q553" s="236">
        <v>21152</v>
      </c>
      <c r="R553" s="236">
        <v>2019</v>
      </c>
      <c r="S553" s="237">
        <v>45004</v>
      </c>
      <c r="T553" s="253" t="s">
        <v>4709</v>
      </c>
      <c r="U553" s="253" t="s">
        <v>722</v>
      </c>
      <c r="V553" s="421" t="s">
        <v>176</v>
      </c>
      <c r="W553" s="421" t="s">
        <v>1639</v>
      </c>
      <c r="X553" s="253" t="s">
        <v>6742</v>
      </c>
      <c r="Y553" s="271">
        <f>N553</f>
        <v>45735</v>
      </c>
      <c r="Z553" s="322" t="s">
        <v>1550</v>
      </c>
      <c r="AA553" s="255">
        <v>4.5999999999999996</v>
      </c>
      <c r="AB553" s="256"/>
      <c r="AC553" s="253">
        <v>60</v>
      </c>
      <c r="AD553" s="253"/>
      <c r="AE553" s="253">
        <v>80</v>
      </c>
      <c r="AF553" s="253"/>
      <c r="AG553" s="322" t="s">
        <v>724</v>
      </c>
      <c r="AH553" s="322">
        <v>38</v>
      </c>
      <c r="AI553" s="322">
        <v>50</v>
      </c>
      <c r="AJ553" s="322">
        <v>1</v>
      </c>
      <c r="AK553" s="253"/>
      <c r="AL553" s="322"/>
      <c r="AM553" s="322"/>
      <c r="AN553" s="253"/>
      <c r="AO553" s="408"/>
      <c r="AP553" s="283"/>
      <c r="AQ553" s="283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</row>
    <row r="554" spans="1:93" s="283" customFormat="1" ht="12.75" customHeight="1">
      <c r="A554" s="242">
        <v>553</v>
      </c>
      <c r="B554" s="253" t="s">
        <v>731</v>
      </c>
      <c r="C554" s="253" t="s">
        <v>6121</v>
      </c>
      <c r="D554" s="253"/>
      <c r="E554" s="253" t="s">
        <v>3540</v>
      </c>
      <c r="F554" s="253"/>
      <c r="G554" s="264" t="s">
        <v>6122</v>
      </c>
      <c r="H554" s="639"/>
      <c r="I554" s="253" t="s">
        <v>317</v>
      </c>
      <c r="J554" s="253"/>
      <c r="K554" s="253" t="s">
        <v>1891</v>
      </c>
      <c r="L554" s="438" t="s">
        <v>1892</v>
      </c>
      <c r="M554" s="274">
        <v>44063</v>
      </c>
      <c r="N554" s="275">
        <v>45516</v>
      </c>
      <c r="O554" s="276" t="s">
        <v>722</v>
      </c>
      <c r="P554" s="267">
        <f t="shared" si="122"/>
        <v>45516</v>
      </c>
      <c r="Q554" s="236">
        <v>20597</v>
      </c>
      <c r="R554" s="236">
        <v>2020</v>
      </c>
      <c r="S554" s="237">
        <v>44785</v>
      </c>
      <c r="T554" s="253" t="s">
        <v>175</v>
      </c>
      <c r="U554" s="253" t="s">
        <v>722</v>
      </c>
      <c r="V554" s="421" t="s">
        <v>1735</v>
      </c>
      <c r="W554" s="421" t="s">
        <v>1735</v>
      </c>
      <c r="X554" s="253" t="s">
        <v>6123</v>
      </c>
      <c r="Y554" s="271">
        <f>N554</f>
        <v>45516</v>
      </c>
      <c r="Z554" s="322" t="s">
        <v>1028</v>
      </c>
      <c r="AA554" s="255">
        <v>5.26</v>
      </c>
      <c r="AB554" s="256"/>
      <c r="AC554" s="253">
        <v>85</v>
      </c>
      <c r="AD554" s="253"/>
      <c r="AE554" s="253">
        <v>105</v>
      </c>
      <c r="AF554" s="253"/>
      <c r="AG554" s="322">
        <v>24</v>
      </c>
      <c r="AH554" s="322">
        <v>39</v>
      </c>
      <c r="AI554" s="322">
        <v>58</v>
      </c>
      <c r="AJ554" s="322">
        <v>1</v>
      </c>
      <c r="AK554" s="253"/>
      <c r="AL554" s="322"/>
      <c r="AM554" s="322"/>
      <c r="AN554" s="253"/>
      <c r="AO554" s="408"/>
      <c r="CO554" s="327"/>
    </row>
    <row r="555" spans="1:93" s="378" customFormat="1" ht="12.75" customHeight="1">
      <c r="A555" s="362">
        <v>554</v>
      </c>
      <c r="B555" s="363" t="s">
        <v>732</v>
      </c>
      <c r="C555" s="362" t="s">
        <v>6271</v>
      </c>
      <c r="D555" s="363"/>
      <c r="E555" s="363" t="s">
        <v>2003</v>
      </c>
      <c r="F555" s="363"/>
      <c r="G555" s="365" t="s">
        <v>9894</v>
      </c>
      <c r="H555" s="640"/>
      <c r="I555" s="363" t="s">
        <v>440</v>
      </c>
      <c r="J555" s="363"/>
      <c r="K555" s="363" t="s">
        <v>9877</v>
      </c>
      <c r="L555" s="366" t="s">
        <v>9895</v>
      </c>
      <c r="M555" s="368">
        <v>45145</v>
      </c>
      <c r="N555" s="369">
        <v>45866</v>
      </c>
      <c r="O555" s="370" t="s">
        <v>722</v>
      </c>
      <c r="P555" s="371">
        <f t="shared" si="122"/>
        <v>45866</v>
      </c>
      <c r="Q555" s="372">
        <v>23449</v>
      </c>
      <c r="R555" s="372">
        <v>2023</v>
      </c>
      <c r="S555" s="373">
        <v>45135</v>
      </c>
      <c r="T555" s="374" t="s">
        <v>1216</v>
      </c>
      <c r="U555" s="374" t="s">
        <v>722</v>
      </c>
      <c r="V555" s="626" t="s">
        <v>363</v>
      </c>
      <c r="W555" s="626" t="s">
        <v>363</v>
      </c>
      <c r="X555" s="363" t="s">
        <v>9896</v>
      </c>
      <c r="Y555" s="375">
        <f>N555</f>
        <v>45866</v>
      </c>
      <c r="Z555" s="370" t="s">
        <v>1229</v>
      </c>
      <c r="AA555" s="657">
        <v>5.0999999999999996</v>
      </c>
      <c r="AB555" s="376"/>
      <c r="AC555" s="363">
        <v>90</v>
      </c>
      <c r="AD555" s="363">
        <v>110</v>
      </c>
      <c r="AE555" s="363">
        <v>110</v>
      </c>
      <c r="AF555" s="363">
        <v>140</v>
      </c>
      <c r="AG555" s="370" t="s">
        <v>724</v>
      </c>
      <c r="AH555" s="370">
        <v>40</v>
      </c>
      <c r="AI555" s="501">
        <v>54</v>
      </c>
      <c r="AJ555" s="501">
        <v>1</v>
      </c>
      <c r="AK555" s="373"/>
      <c r="AL555" s="370"/>
      <c r="AM555" s="370"/>
      <c r="AN555" s="363"/>
      <c r="AO555" s="414"/>
      <c r="AP555" s="374"/>
      <c r="AQ555" s="374"/>
      <c r="AR555" s="374"/>
      <c r="AS555" s="374"/>
      <c r="AT555" s="374"/>
      <c r="AU555" s="374"/>
      <c r="AV555" s="374"/>
      <c r="AW555" s="374"/>
      <c r="AX555" s="374"/>
      <c r="AY555" s="374"/>
      <c r="AZ555" s="374"/>
      <c r="BA555" s="374"/>
      <c r="BB555" s="374"/>
      <c r="BC555" s="374"/>
      <c r="BD555" s="374"/>
      <c r="BE555" s="374"/>
      <c r="BF555" s="374"/>
      <c r="BG555" s="374"/>
      <c r="BH555" s="374"/>
      <c r="BI555" s="374"/>
      <c r="BJ555" s="374"/>
      <c r="BK555" s="374"/>
      <c r="BL555" s="374"/>
      <c r="BM555" s="374"/>
      <c r="BN555" s="374"/>
      <c r="BO555" s="374"/>
      <c r="BP555" s="374"/>
      <c r="BQ555" s="374"/>
      <c r="BR555" s="374"/>
      <c r="BS555" s="374"/>
      <c r="BT555" s="374"/>
      <c r="BU555" s="374"/>
      <c r="BV555" s="374"/>
      <c r="BW555" s="374"/>
      <c r="BX555" s="374"/>
      <c r="BY555" s="374"/>
      <c r="BZ555" s="374"/>
      <c r="CA555" s="374"/>
      <c r="CB555" s="374"/>
      <c r="CC555" s="374"/>
      <c r="CD555" s="374"/>
      <c r="CE555" s="374"/>
      <c r="CF555" s="374"/>
      <c r="CG555" s="374"/>
      <c r="CH555" s="374"/>
      <c r="CI555" s="374"/>
      <c r="CJ555" s="374"/>
      <c r="CK555" s="374"/>
      <c r="CL555" s="374"/>
      <c r="CM555" s="374"/>
      <c r="CN555" s="374"/>
    </row>
    <row r="556" spans="1:93" s="922" customFormat="1" ht="12.75" customHeight="1">
      <c r="A556" s="941">
        <v>555</v>
      </c>
      <c r="B556" s="903"/>
      <c r="C556" s="903"/>
      <c r="D556" s="903"/>
      <c r="E556" s="903" t="s">
        <v>3912</v>
      </c>
      <c r="F556" s="903"/>
      <c r="G556" s="904"/>
      <c r="H556" s="905"/>
      <c r="I556" s="903"/>
      <c r="J556" s="903"/>
      <c r="K556" s="941" t="s">
        <v>10390</v>
      </c>
      <c r="L556" s="906"/>
      <c r="M556" s="907"/>
      <c r="N556" s="908"/>
      <c r="O556" s="942"/>
      <c r="P556" s="929"/>
      <c r="Q556" s="930"/>
      <c r="R556" s="930"/>
      <c r="S556" s="912"/>
      <c r="T556" s="903"/>
      <c r="U556" s="903"/>
      <c r="V556" s="914"/>
      <c r="W556" s="914"/>
      <c r="X556" s="903"/>
      <c r="Y556" s="915"/>
      <c r="Z556" s="909"/>
      <c r="AA556" s="916"/>
      <c r="AB556" s="917"/>
      <c r="AC556" s="903"/>
      <c r="AD556" s="903"/>
      <c r="AE556" s="903"/>
      <c r="AF556" s="903"/>
      <c r="AG556" s="909"/>
      <c r="AH556" s="909"/>
      <c r="AI556" s="909"/>
      <c r="AJ556" s="909"/>
      <c r="AK556" s="912"/>
      <c r="AL556" s="909"/>
      <c r="AM556" s="909"/>
      <c r="AN556" s="903"/>
      <c r="AO556" s="920"/>
      <c r="AP556" s="913"/>
      <c r="AQ556" s="913"/>
      <c r="AR556" s="913"/>
      <c r="AS556" s="913"/>
      <c r="AT556" s="913"/>
      <c r="AU556" s="913"/>
      <c r="AV556" s="913"/>
      <c r="AW556" s="913"/>
      <c r="AX556" s="913"/>
      <c r="AY556" s="913"/>
      <c r="AZ556" s="913"/>
      <c r="BA556" s="913"/>
      <c r="BB556" s="913"/>
      <c r="BC556" s="913"/>
      <c r="BD556" s="913"/>
      <c r="BE556" s="913"/>
      <c r="BF556" s="913"/>
      <c r="BG556" s="913"/>
      <c r="BH556" s="913"/>
      <c r="BI556" s="913"/>
      <c r="BJ556" s="913"/>
      <c r="BK556" s="913"/>
      <c r="BL556" s="913"/>
      <c r="BM556" s="913"/>
      <c r="BN556" s="913"/>
      <c r="BO556" s="913"/>
      <c r="BP556" s="913"/>
      <c r="BQ556" s="913"/>
      <c r="BR556" s="913"/>
      <c r="BS556" s="913"/>
      <c r="BT556" s="913"/>
      <c r="BU556" s="913"/>
      <c r="BV556" s="913"/>
      <c r="BW556" s="913"/>
      <c r="BX556" s="913"/>
      <c r="BY556" s="913"/>
      <c r="BZ556" s="913"/>
      <c r="CA556" s="913"/>
      <c r="CB556" s="913"/>
      <c r="CC556" s="913"/>
      <c r="CD556" s="913"/>
      <c r="CE556" s="913"/>
      <c r="CF556" s="913"/>
      <c r="CG556" s="913"/>
      <c r="CH556" s="913"/>
      <c r="CI556" s="913"/>
      <c r="CJ556" s="913"/>
      <c r="CK556" s="913"/>
      <c r="CL556" s="913"/>
      <c r="CM556" s="913"/>
      <c r="CN556" s="913"/>
    </row>
    <row r="557" spans="1:93" s="317" customFormat="1" ht="12.75" customHeight="1">
      <c r="A557" s="242">
        <v>556</v>
      </c>
      <c r="B557" s="253" t="s">
        <v>731</v>
      </c>
      <c r="C557" s="253" t="s">
        <v>3572</v>
      </c>
      <c r="D557" s="253"/>
      <c r="E557" s="253" t="s">
        <v>3940</v>
      </c>
      <c r="F557" s="253"/>
      <c r="G557" s="264" t="s">
        <v>5601</v>
      </c>
      <c r="H557" s="639"/>
      <c r="I557" s="253" t="s">
        <v>1911</v>
      </c>
      <c r="J557" s="253"/>
      <c r="K557" s="243" t="s">
        <v>2422</v>
      </c>
      <c r="L557" s="245" t="s">
        <v>981</v>
      </c>
      <c r="M557" s="274">
        <v>43900</v>
      </c>
      <c r="N557" s="123">
        <v>45333</v>
      </c>
      <c r="O557" s="249" t="s">
        <v>722</v>
      </c>
      <c r="P557" s="267">
        <f>N557</f>
        <v>45333</v>
      </c>
      <c r="Q557" s="236">
        <v>22070</v>
      </c>
      <c r="R557" s="236">
        <v>2020</v>
      </c>
      <c r="S557" s="237">
        <v>44603</v>
      </c>
      <c r="T557" s="253" t="s">
        <v>3715</v>
      </c>
      <c r="U557" s="253" t="s">
        <v>722</v>
      </c>
      <c r="V557" s="421" t="s">
        <v>1146</v>
      </c>
      <c r="W557" s="421" t="s">
        <v>1146</v>
      </c>
      <c r="X557" s="253" t="s">
        <v>7667</v>
      </c>
      <c r="Y557" s="271">
        <f>N557</f>
        <v>45333</v>
      </c>
      <c r="Z557" s="322" t="s">
        <v>364</v>
      </c>
      <c r="AA557" s="255">
        <v>4.8</v>
      </c>
      <c r="AB557" s="256"/>
      <c r="AC557" s="253">
        <v>75</v>
      </c>
      <c r="AD557" s="253"/>
      <c r="AE557" s="253">
        <v>100</v>
      </c>
      <c r="AF557" s="253"/>
      <c r="AG557" s="322">
        <v>23</v>
      </c>
      <c r="AH557" s="322">
        <v>37</v>
      </c>
      <c r="AI557" s="322">
        <v>54</v>
      </c>
      <c r="AJ557" s="322">
        <v>1</v>
      </c>
      <c r="AK557" s="253"/>
      <c r="AL557" s="322"/>
      <c r="AM557" s="322"/>
      <c r="AN557" s="253"/>
      <c r="AO557" s="408"/>
      <c r="AP557" s="283"/>
      <c r="AQ557" s="283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</row>
    <row r="558" spans="1:93" s="317" customFormat="1" ht="12.75" customHeight="1">
      <c r="A558" s="242">
        <v>557</v>
      </c>
      <c r="B558" s="253" t="s">
        <v>731</v>
      </c>
      <c r="C558" s="253" t="s">
        <v>8365</v>
      </c>
      <c r="D558" s="253"/>
      <c r="E558" s="253" t="s">
        <v>2004</v>
      </c>
      <c r="F558" s="253"/>
      <c r="G558" s="264" t="s">
        <v>8366</v>
      </c>
      <c r="H558" s="639"/>
      <c r="I558" s="243" t="s">
        <v>2322</v>
      </c>
      <c r="J558" s="253"/>
      <c r="K558" s="253" t="s">
        <v>5749</v>
      </c>
      <c r="L558" s="438" t="s">
        <v>5750</v>
      </c>
      <c r="M558" s="274">
        <v>44760</v>
      </c>
      <c r="N558" s="275">
        <v>45484</v>
      </c>
      <c r="O558" s="249" t="s">
        <v>722</v>
      </c>
      <c r="P558" s="267">
        <f>N558</f>
        <v>45484</v>
      </c>
      <c r="Q558" s="236">
        <v>22499</v>
      </c>
      <c r="R558" s="236">
        <v>2022</v>
      </c>
      <c r="S558" s="237">
        <v>44753</v>
      </c>
      <c r="T558" s="253" t="s">
        <v>645</v>
      </c>
      <c r="U558" s="253" t="s">
        <v>1279</v>
      </c>
      <c r="V558" s="421" t="s">
        <v>363</v>
      </c>
      <c r="W558" s="421" t="s">
        <v>363</v>
      </c>
      <c r="X558" s="253" t="s">
        <v>5751</v>
      </c>
      <c r="Y558" s="271">
        <f>N558</f>
        <v>45484</v>
      </c>
      <c r="Z558" s="322" t="s">
        <v>1028</v>
      </c>
      <c r="AA558" s="255">
        <v>4.8</v>
      </c>
      <c r="AB558" s="256"/>
      <c r="AC558" s="253">
        <v>87</v>
      </c>
      <c r="AD558" s="253"/>
      <c r="AE558" s="253">
        <v>105</v>
      </c>
      <c r="AF558" s="253"/>
      <c r="AG558" s="322" t="s">
        <v>6493</v>
      </c>
      <c r="AH558" s="322" t="s">
        <v>8357</v>
      </c>
      <c r="AI558" s="322" t="s">
        <v>8358</v>
      </c>
      <c r="AJ558" s="322">
        <v>1</v>
      </c>
      <c r="AK558" s="253"/>
      <c r="AL558" s="322"/>
      <c r="AM558" s="322"/>
      <c r="AN558" s="253"/>
      <c r="AO558" s="408"/>
      <c r="AP558" s="283"/>
      <c r="AQ558" s="283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</row>
    <row r="559" spans="1:93" s="317" customFormat="1" ht="12.75" customHeight="1">
      <c r="A559" s="242">
        <v>558</v>
      </c>
      <c r="B559" s="253" t="s">
        <v>731</v>
      </c>
      <c r="C559" s="253" t="s">
        <v>4004</v>
      </c>
      <c r="D559" s="253"/>
      <c r="E559" s="253" t="s">
        <v>4586</v>
      </c>
      <c r="F559" s="253"/>
      <c r="G559" s="264" t="s">
        <v>4587</v>
      </c>
      <c r="H559" s="639"/>
      <c r="I559" s="243" t="s">
        <v>1173</v>
      </c>
      <c r="J559" s="253"/>
      <c r="K559" s="253" t="s">
        <v>7436</v>
      </c>
      <c r="L559" s="438" t="s">
        <v>7437</v>
      </c>
      <c r="M559" s="274">
        <v>43376</v>
      </c>
      <c r="N559" s="275">
        <v>44974</v>
      </c>
      <c r="O559" s="249" t="s">
        <v>722</v>
      </c>
      <c r="P559" s="267">
        <f t="shared" si="122"/>
        <v>44974</v>
      </c>
      <c r="Q559" s="236">
        <v>21567</v>
      </c>
      <c r="R559" s="236">
        <v>2018</v>
      </c>
      <c r="S559" s="237">
        <v>44244</v>
      </c>
      <c r="T559" s="253" t="s">
        <v>1450</v>
      </c>
      <c r="U559" s="253" t="s">
        <v>721</v>
      </c>
      <c r="V559" s="421" t="s">
        <v>7438</v>
      </c>
      <c r="W559" s="421" t="s">
        <v>7439</v>
      </c>
      <c r="X559" s="253" t="s">
        <v>7440</v>
      </c>
      <c r="Y559" s="271">
        <f>N559</f>
        <v>44974</v>
      </c>
      <c r="Z559" s="322" t="s">
        <v>364</v>
      </c>
      <c r="AA559" s="255">
        <v>5.0999999999999996</v>
      </c>
      <c r="AB559" s="256"/>
      <c r="AC559" s="253">
        <v>85</v>
      </c>
      <c r="AD559" s="253"/>
      <c r="AE559" s="253">
        <v>105</v>
      </c>
      <c r="AF559" s="253"/>
      <c r="AG559" s="322" t="s">
        <v>724</v>
      </c>
      <c r="AH559" s="322" t="s">
        <v>724</v>
      </c>
      <c r="AI559" s="322" t="s">
        <v>724</v>
      </c>
      <c r="AJ559" s="322">
        <v>1</v>
      </c>
      <c r="AK559" s="253"/>
      <c r="AL559" s="322"/>
      <c r="AM559" s="322"/>
      <c r="AN559" s="253"/>
      <c r="AO559" s="408"/>
      <c r="AP559" s="283"/>
      <c r="AQ559" s="283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</row>
    <row r="560" spans="1:93" s="317" customFormat="1" ht="12.75" customHeight="1">
      <c r="A560" s="242">
        <v>559</v>
      </c>
      <c r="B560" s="253" t="s">
        <v>732</v>
      </c>
      <c r="C560" s="253" t="s">
        <v>5350</v>
      </c>
      <c r="D560" s="253"/>
      <c r="E560" s="253" t="s">
        <v>1430</v>
      </c>
      <c r="F560" s="253" t="s">
        <v>5325</v>
      </c>
      <c r="G560" s="264" t="s">
        <v>8092</v>
      </c>
      <c r="H560" s="639"/>
      <c r="I560" s="242" t="s">
        <v>1096</v>
      </c>
      <c r="J560" s="242"/>
      <c r="K560" s="253" t="s">
        <v>5329</v>
      </c>
      <c r="L560" s="138" t="s">
        <v>5330</v>
      </c>
      <c r="M560" s="274">
        <v>44693</v>
      </c>
      <c r="N560" s="275">
        <v>45420</v>
      </c>
      <c r="O560" s="249" t="s">
        <v>722</v>
      </c>
      <c r="P560" s="267">
        <f t="shared" si="122"/>
        <v>45420</v>
      </c>
      <c r="Q560" s="236">
        <v>22356</v>
      </c>
      <c r="R560" s="236">
        <v>2014</v>
      </c>
      <c r="S560" s="237">
        <v>44689</v>
      </c>
      <c r="T560" s="253" t="s">
        <v>299</v>
      </c>
      <c r="U560" s="253" t="s">
        <v>1217</v>
      </c>
      <c r="V560" s="421" t="s">
        <v>1237</v>
      </c>
      <c r="W560" s="421" t="s">
        <v>1237</v>
      </c>
      <c r="X560" s="253" t="s">
        <v>5331</v>
      </c>
      <c r="Y560" s="271">
        <f t="shared" ref="Y560" si="123">N560</f>
        <v>45420</v>
      </c>
      <c r="Z560" s="322" t="s">
        <v>31</v>
      </c>
      <c r="AA560" s="255">
        <v>5.8</v>
      </c>
      <c r="AB560" s="138"/>
      <c r="AC560" s="253">
        <v>85</v>
      </c>
      <c r="AD560" s="253">
        <v>85</v>
      </c>
      <c r="AE560" s="253">
        <v>120</v>
      </c>
      <c r="AF560" s="253">
        <v>145</v>
      </c>
      <c r="AG560" s="322">
        <v>25</v>
      </c>
      <c r="AH560" s="322">
        <v>39</v>
      </c>
      <c r="AI560" s="322">
        <v>65</v>
      </c>
      <c r="AJ560" s="322">
        <v>1</v>
      </c>
      <c r="AK560" s="237"/>
      <c r="AL560" s="322"/>
      <c r="AM560" s="322"/>
      <c r="AN560" s="253"/>
      <c r="AO560" s="408"/>
      <c r="AP560" s="283"/>
      <c r="AQ560" s="283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</row>
    <row r="561" spans="1:125" s="374" customFormat="1" ht="12.75" customHeight="1">
      <c r="A561" s="362">
        <v>560</v>
      </c>
      <c r="B561" s="363" t="s">
        <v>731</v>
      </c>
      <c r="C561" s="362" t="s">
        <v>6121</v>
      </c>
      <c r="D561" s="363"/>
      <c r="E561" s="363" t="s">
        <v>4063</v>
      </c>
      <c r="F561" s="363"/>
      <c r="G561" s="365" t="s">
        <v>6399</v>
      </c>
      <c r="H561" s="640"/>
      <c r="I561" s="364" t="s">
        <v>317</v>
      </c>
      <c r="J561" s="363"/>
      <c r="K561" s="363" t="s">
        <v>6400</v>
      </c>
      <c r="L561" s="366" t="s">
        <v>880</v>
      </c>
      <c r="M561" s="368">
        <v>44104</v>
      </c>
      <c r="N561" s="369">
        <v>45557</v>
      </c>
      <c r="O561" s="385" t="s">
        <v>722</v>
      </c>
      <c r="P561" s="386">
        <f>N561</f>
        <v>45557</v>
      </c>
      <c r="Q561" s="387">
        <v>20273</v>
      </c>
      <c r="R561" s="387">
        <v>2020</v>
      </c>
      <c r="S561" s="373">
        <v>44098</v>
      </c>
      <c r="T561" s="363" t="s">
        <v>175</v>
      </c>
      <c r="U561" s="363" t="s">
        <v>722</v>
      </c>
      <c r="V561" s="626" t="s">
        <v>6724</v>
      </c>
      <c r="W561" s="626" t="s">
        <v>6724</v>
      </c>
      <c r="X561" s="363" t="s">
        <v>6401</v>
      </c>
      <c r="Y561" s="375">
        <f t="shared" ref="Y561:Y566" si="124">N561</f>
        <v>45557</v>
      </c>
      <c r="Z561" s="370" t="s">
        <v>1028</v>
      </c>
      <c r="AA561" s="657">
        <v>5.26</v>
      </c>
      <c r="AB561" s="376"/>
      <c r="AC561" s="363">
        <v>85</v>
      </c>
      <c r="AD561" s="363"/>
      <c r="AE561" s="363">
        <v>105</v>
      </c>
      <c r="AF561" s="363"/>
      <c r="AG561" s="370">
        <v>24</v>
      </c>
      <c r="AH561" s="370">
        <v>39</v>
      </c>
      <c r="AI561" s="370">
        <v>56</v>
      </c>
      <c r="AJ561" s="370">
        <v>1</v>
      </c>
      <c r="AK561" s="363"/>
      <c r="AL561" s="370"/>
      <c r="AM561" s="370"/>
      <c r="AN561" s="363"/>
      <c r="AO561" s="414"/>
      <c r="CO561" s="678"/>
    </row>
    <row r="562" spans="1:125" s="317" customFormat="1" ht="12.75" customHeight="1">
      <c r="A562" s="242">
        <v>561</v>
      </c>
      <c r="B562" s="253" t="s">
        <v>732</v>
      </c>
      <c r="C562" s="253" t="s">
        <v>8584</v>
      </c>
      <c r="D562" s="253"/>
      <c r="E562" s="253" t="s">
        <v>1877</v>
      </c>
      <c r="F562" s="253"/>
      <c r="G562" s="264" t="s">
        <v>8587</v>
      </c>
      <c r="H562" s="639"/>
      <c r="I562" s="253" t="s">
        <v>1096</v>
      </c>
      <c r="J562" s="253"/>
      <c r="K562" s="253" t="s">
        <v>8589</v>
      </c>
      <c r="L562" s="438" t="s">
        <v>8590</v>
      </c>
      <c r="M562" s="274">
        <v>44803</v>
      </c>
      <c r="N562" s="275">
        <v>45531</v>
      </c>
      <c r="O562" s="249" t="s">
        <v>722</v>
      </c>
      <c r="P562" s="267">
        <f>N562</f>
        <v>45531</v>
      </c>
      <c r="Q562" s="236">
        <v>22586</v>
      </c>
      <c r="R562" s="236">
        <v>2022</v>
      </c>
      <c r="S562" s="237">
        <v>44800</v>
      </c>
      <c r="T562" s="253" t="s">
        <v>29</v>
      </c>
      <c r="U562" s="253" t="s">
        <v>1279</v>
      </c>
      <c r="V562" s="421" t="s">
        <v>363</v>
      </c>
      <c r="W562" s="421" t="s">
        <v>363</v>
      </c>
      <c r="X562" s="253" t="s">
        <v>8591</v>
      </c>
      <c r="Y562" s="271">
        <f t="shared" si="124"/>
        <v>45531</v>
      </c>
      <c r="Z562" s="322" t="s">
        <v>31</v>
      </c>
      <c r="AA562" s="255">
        <v>4.92</v>
      </c>
      <c r="AB562" s="256"/>
      <c r="AC562" s="253">
        <v>100</v>
      </c>
      <c r="AD562" s="253">
        <v>100</v>
      </c>
      <c r="AE562" s="253">
        <v>120</v>
      </c>
      <c r="AF562" s="253">
        <v>140</v>
      </c>
      <c r="AG562" s="322">
        <v>29</v>
      </c>
      <c r="AH562" s="322">
        <v>45</v>
      </c>
      <c r="AI562" s="322">
        <v>71</v>
      </c>
      <c r="AJ562" s="322">
        <v>1</v>
      </c>
      <c r="AK562" s="237"/>
      <c r="AL562" s="322"/>
      <c r="AM562" s="322"/>
      <c r="AN562" s="253"/>
      <c r="AO562" s="408"/>
      <c r="AP562" s="283"/>
      <c r="AQ562" s="283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</row>
    <row r="563" spans="1:125" s="317" customFormat="1" ht="12.75" customHeight="1">
      <c r="A563" s="242">
        <v>562</v>
      </c>
      <c r="B563" s="242" t="s">
        <v>731</v>
      </c>
      <c r="C563" s="242" t="s">
        <v>7335</v>
      </c>
      <c r="D563" s="243"/>
      <c r="E563" s="243" t="s">
        <v>3844</v>
      </c>
      <c r="F563" s="243"/>
      <c r="G563" s="244" t="s">
        <v>7336</v>
      </c>
      <c r="H563" s="638"/>
      <c r="I563" s="253" t="s">
        <v>1296</v>
      </c>
      <c r="J563" s="243"/>
      <c r="K563" s="253" t="s">
        <v>2318</v>
      </c>
      <c r="L563" s="438" t="s">
        <v>2319</v>
      </c>
      <c r="M563" s="247">
        <v>44448</v>
      </c>
      <c r="N563" s="123">
        <v>45172</v>
      </c>
      <c r="O563" s="249" t="s">
        <v>722</v>
      </c>
      <c r="P563" s="267">
        <f t="shared" ref="P563:P565" si="125">N563</f>
        <v>45172</v>
      </c>
      <c r="Q563" s="236">
        <v>21512</v>
      </c>
      <c r="R563" s="236">
        <v>2021</v>
      </c>
      <c r="S563" s="237">
        <v>44442</v>
      </c>
      <c r="T563" s="253" t="s">
        <v>3715</v>
      </c>
      <c r="U563" s="253" t="s">
        <v>1279</v>
      </c>
      <c r="V563" s="421" t="s">
        <v>363</v>
      </c>
      <c r="W563" s="421" t="s">
        <v>363</v>
      </c>
      <c r="X563" s="253" t="s">
        <v>7337</v>
      </c>
      <c r="Y563" s="271">
        <f t="shared" si="124"/>
        <v>45172</v>
      </c>
      <c r="Z563" s="322" t="s">
        <v>1028</v>
      </c>
      <c r="AA563" s="255">
        <v>5.9</v>
      </c>
      <c r="AB563" s="256"/>
      <c r="AC563" s="253">
        <v>110</v>
      </c>
      <c r="AD563" s="253"/>
      <c r="AE563" s="253">
        <v>130</v>
      </c>
      <c r="AF563" s="253"/>
      <c r="AG563" s="322" t="s">
        <v>724</v>
      </c>
      <c r="AH563" s="322" t="s">
        <v>724</v>
      </c>
      <c r="AI563" s="322" t="s">
        <v>724</v>
      </c>
      <c r="AJ563" s="322">
        <v>1</v>
      </c>
      <c r="AK563" s="253"/>
      <c r="AL563" s="322"/>
      <c r="AM563" s="322"/>
      <c r="AN563" s="253"/>
      <c r="AO563" s="408"/>
      <c r="AP563" s="283"/>
      <c r="AQ563" s="283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</row>
    <row r="564" spans="1:125" s="316" customFormat="1" ht="12.75" customHeight="1">
      <c r="A564" s="242">
        <v>563</v>
      </c>
      <c r="B564" s="242" t="s">
        <v>731</v>
      </c>
      <c r="C564" s="243" t="s">
        <v>605</v>
      </c>
      <c r="D564" s="243"/>
      <c r="E564" s="121" t="s">
        <v>6246</v>
      </c>
      <c r="F564" s="243"/>
      <c r="G564" s="244" t="s">
        <v>1987</v>
      </c>
      <c r="H564" s="638"/>
      <c r="I564" s="243" t="s">
        <v>440</v>
      </c>
      <c r="J564" s="243"/>
      <c r="K564" s="243" t="s">
        <v>6921</v>
      </c>
      <c r="L564" s="245" t="s">
        <v>6922</v>
      </c>
      <c r="M564" s="247">
        <v>42065</v>
      </c>
      <c r="N564" s="123">
        <v>45067</v>
      </c>
      <c r="O564" s="249" t="s">
        <v>722</v>
      </c>
      <c r="P564" s="269">
        <f t="shared" si="125"/>
        <v>45067</v>
      </c>
      <c r="Q564" s="236">
        <v>21269</v>
      </c>
      <c r="R564" s="236">
        <v>2008</v>
      </c>
      <c r="S564" s="251">
        <v>44337</v>
      </c>
      <c r="T564" s="253" t="s">
        <v>3814</v>
      </c>
      <c r="U564" s="253" t="s">
        <v>1217</v>
      </c>
      <c r="V564" s="421" t="s">
        <v>6923</v>
      </c>
      <c r="W564" s="421" t="s">
        <v>6924</v>
      </c>
      <c r="X564" s="253" t="s">
        <v>6925</v>
      </c>
      <c r="Y564" s="271">
        <f t="shared" si="124"/>
        <v>45067</v>
      </c>
      <c r="Z564" s="322" t="s">
        <v>99</v>
      </c>
      <c r="AA564" s="255">
        <v>7</v>
      </c>
      <c r="AB564" s="256"/>
      <c r="AC564" s="253">
        <v>95</v>
      </c>
      <c r="AD564" s="253">
        <v>123</v>
      </c>
      <c r="AE564" s="253">
        <v>125</v>
      </c>
      <c r="AF564" s="253">
        <v>160</v>
      </c>
      <c r="AG564" s="322">
        <v>23</v>
      </c>
      <c r="AH564" s="322">
        <v>36</v>
      </c>
      <c r="AI564" s="322">
        <v>45</v>
      </c>
      <c r="AJ564" s="322">
        <v>1</v>
      </c>
      <c r="AK564" s="237"/>
      <c r="AL564" s="322"/>
      <c r="AM564" s="322"/>
      <c r="AN564" s="252"/>
      <c r="AO564" s="407"/>
      <c r="CO564" s="320"/>
    </row>
    <row r="565" spans="1:125" s="317" customFormat="1" ht="12.75" customHeight="1">
      <c r="A565" s="242">
        <v>564</v>
      </c>
      <c r="B565" s="253" t="s">
        <v>731</v>
      </c>
      <c r="C565" s="253" t="s">
        <v>1225</v>
      </c>
      <c r="D565" s="253"/>
      <c r="E565" s="253" t="s">
        <v>4593</v>
      </c>
      <c r="F565" s="253"/>
      <c r="G565" s="264" t="s">
        <v>4591</v>
      </c>
      <c r="H565" s="639"/>
      <c r="I565" s="242" t="s">
        <v>82</v>
      </c>
      <c r="J565" s="242"/>
      <c r="K565" s="253" t="s">
        <v>4595</v>
      </c>
      <c r="L565" s="438" t="s">
        <v>4596</v>
      </c>
      <c r="M565" s="274">
        <v>41616</v>
      </c>
      <c r="N565" s="275">
        <v>45537</v>
      </c>
      <c r="O565" s="249" t="s">
        <v>722</v>
      </c>
      <c r="P565" s="267">
        <f t="shared" si="125"/>
        <v>45537</v>
      </c>
      <c r="Q565" s="236">
        <v>20677</v>
      </c>
      <c r="R565" s="236">
        <v>2011</v>
      </c>
      <c r="S565" s="237">
        <v>44806</v>
      </c>
      <c r="T565" s="253" t="s">
        <v>1047</v>
      </c>
      <c r="U565" s="253" t="s">
        <v>722</v>
      </c>
      <c r="V565" s="421" t="s">
        <v>4724</v>
      </c>
      <c r="W565" s="421" t="s">
        <v>577</v>
      </c>
      <c r="X565" s="253" t="s">
        <v>6397</v>
      </c>
      <c r="Y565" s="271">
        <f t="shared" si="124"/>
        <v>45537</v>
      </c>
      <c r="Z565" s="322" t="s">
        <v>1028</v>
      </c>
      <c r="AA565" s="255">
        <v>5</v>
      </c>
      <c r="AB565" s="256"/>
      <c r="AC565" s="253">
        <v>75</v>
      </c>
      <c r="AD565" s="253">
        <v>75</v>
      </c>
      <c r="AE565" s="253">
        <v>95</v>
      </c>
      <c r="AF565" s="253">
        <v>95</v>
      </c>
      <c r="AG565" s="322">
        <v>24</v>
      </c>
      <c r="AH565" s="322">
        <v>38</v>
      </c>
      <c r="AI565" s="322">
        <v>52</v>
      </c>
      <c r="AJ565" s="322">
        <v>1</v>
      </c>
      <c r="AK565" s="237"/>
      <c r="AL565" s="322"/>
      <c r="AM565" s="322"/>
      <c r="AN565" s="253"/>
      <c r="AO565" s="408"/>
      <c r="AP565" s="283"/>
      <c r="AQ565" s="283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</row>
    <row r="566" spans="1:125" s="283" customFormat="1" ht="12.75" customHeight="1">
      <c r="A566" s="242">
        <v>565</v>
      </c>
      <c r="B566" s="253" t="s">
        <v>731</v>
      </c>
      <c r="C566" s="253" t="s">
        <v>6259</v>
      </c>
      <c r="D566" s="253"/>
      <c r="E566" s="253" t="s">
        <v>3605</v>
      </c>
      <c r="F566" s="253"/>
      <c r="G566" s="264" t="s">
        <v>6882</v>
      </c>
      <c r="H566" s="639"/>
      <c r="I566" s="253" t="s">
        <v>440</v>
      </c>
      <c r="J566" s="253"/>
      <c r="K566" s="253" t="s">
        <v>6883</v>
      </c>
      <c r="L566" s="438" t="s">
        <v>6884</v>
      </c>
      <c r="M566" s="274">
        <v>44334</v>
      </c>
      <c r="N566" s="275">
        <v>45780</v>
      </c>
      <c r="O566" s="276" t="s">
        <v>722</v>
      </c>
      <c r="P566" s="267">
        <f>N566</f>
        <v>45780</v>
      </c>
      <c r="Q566" s="236">
        <v>21239</v>
      </c>
      <c r="R566" s="236">
        <v>2021</v>
      </c>
      <c r="S566" s="237">
        <v>45049</v>
      </c>
      <c r="T566" s="253" t="s">
        <v>1216</v>
      </c>
      <c r="U566" s="253" t="s">
        <v>722</v>
      </c>
      <c r="V566" s="421" t="s">
        <v>9386</v>
      </c>
      <c r="W566" s="421" t="s">
        <v>9386</v>
      </c>
      <c r="X566" s="253" t="s">
        <v>6885</v>
      </c>
      <c r="Y566" s="271">
        <f t="shared" si="124"/>
        <v>45780</v>
      </c>
      <c r="Z566" s="322" t="s">
        <v>2397</v>
      </c>
      <c r="AA566" s="255">
        <v>5.6</v>
      </c>
      <c r="AB566" s="256"/>
      <c r="AC566" s="253">
        <v>85</v>
      </c>
      <c r="AD566" s="253"/>
      <c r="AE566" s="253">
        <v>110</v>
      </c>
      <c r="AF566" s="253"/>
      <c r="AG566" s="322" t="s">
        <v>724</v>
      </c>
      <c r="AH566" s="322">
        <v>38</v>
      </c>
      <c r="AI566" s="322">
        <v>47</v>
      </c>
      <c r="AJ566" s="322">
        <v>1</v>
      </c>
      <c r="AK566" s="237"/>
      <c r="AL566" s="322"/>
      <c r="AM566" s="322"/>
      <c r="AN566" s="253"/>
      <c r="AO566" s="408"/>
      <c r="CO566" s="327"/>
    </row>
    <row r="567" spans="1:125" s="378" customFormat="1" ht="12.75" customHeight="1">
      <c r="A567" s="362">
        <v>566</v>
      </c>
      <c r="B567" s="362" t="s">
        <v>732</v>
      </c>
      <c r="C567" s="362" t="s">
        <v>9522</v>
      </c>
      <c r="D567" s="363"/>
      <c r="E567" s="879" t="s">
        <v>4990</v>
      </c>
      <c r="F567" s="362"/>
      <c r="G567" s="365" t="s">
        <v>9980</v>
      </c>
      <c r="H567" s="640"/>
      <c r="I567" s="362" t="s">
        <v>1424</v>
      </c>
      <c r="J567" s="374"/>
      <c r="K567" s="363" t="s">
        <v>9855</v>
      </c>
      <c r="L567" s="366" t="s">
        <v>9981</v>
      </c>
      <c r="M567" s="368">
        <v>45162</v>
      </c>
      <c r="N567" s="369">
        <v>45858</v>
      </c>
      <c r="O567" s="403" t="s">
        <v>722</v>
      </c>
      <c r="P567" s="386">
        <f>N567</f>
        <v>45858</v>
      </c>
      <c r="Q567" s="387">
        <v>23481</v>
      </c>
      <c r="R567" s="387">
        <v>2022</v>
      </c>
      <c r="S567" s="373">
        <v>45127</v>
      </c>
      <c r="T567" s="363" t="s">
        <v>4069</v>
      </c>
      <c r="U567" s="363" t="s">
        <v>1279</v>
      </c>
      <c r="V567" s="626" t="s">
        <v>363</v>
      </c>
      <c r="W567" s="626" t="s">
        <v>1082</v>
      </c>
      <c r="X567" s="363" t="s">
        <v>9982</v>
      </c>
      <c r="Y567" s="375">
        <v>45858</v>
      </c>
      <c r="Z567" s="370" t="s">
        <v>364</v>
      </c>
      <c r="AA567" s="657">
        <v>5.2</v>
      </c>
      <c r="AB567" s="376"/>
      <c r="AC567" s="363">
        <v>85</v>
      </c>
      <c r="AD567" s="363">
        <v>85</v>
      </c>
      <c r="AE567" s="363">
        <v>105</v>
      </c>
      <c r="AF567" s="363">
        <v>120</v>
      </c>
      <c r="AG567" s="370" t="s">
        <v>724</v>
      </c>
      <c r="AH567" s="370" t="s">
        <v>724</v>
      </c>
      <c r="AI567" s="370" t="s">
        <v>724</v>
      </c>
      <c r="AJ567" s="370">
        <v>1</v>
      </c>
      <c r="AK567" s="373"/>
      <c r="AL567" s="370"/>
      <c r="AM567" s="370"/>
      <c r="AN567" s="363"/>
      <c r="AO567" s="414"/>
      <c r="AP567" s="374"/>
      <c r="AQ567" s="374"/>
      <c r="AR567" s="374"/>
      <c r="AS567" s="374"/>
      <c r="AT567" s="374"/>
      <c r="AU567" s="374"/>
      <c r="AV567" s="374"/>
      <c r="AW567" s="374"/>
      <c r="AX567" s="374"/>
      <c r="AY567" s="374"/>
      <c r="AZ567" s="374"/>
      <c r="BA567" s="374"/>
      <c r="BB567" s="374"/>
      <c r="BC567" s="374"/>
      <c r="BD567" s="374"/>
      <c r="BE567" s="374"/>
      <c r="BF567" s="374"/>
      <c r="BG567" s="374"/>
      <c r="BH567" s="374"/>
      <c r="BI567" s="374"/>
      <c r="BJ567" s="374"/>
      <c r="BK567" s="374"/>
      <c r="BL567" s="374"/>
      <c r="BM567" s="374"/>
      <c r="BN567" s="374"/>
      <c r="BO567" s="374"/>
      <c r="BP567" s="374"/>
      <c r="BQ567" s="374"/>
      <c r="BR567" s="374"/>
      <c r="BS567" s="374"/>
      <c r="BT567" s="374"/>
      <c r="BU567" s="374"/>
      <c r="BV567" s="374"/>
      <c r="BW567" s="374"/>
      <c r="BX567" s="374"/>
      <c r="BY567" s="374"/>
      <c r="BZ567" s="374"/>
      <c r="CA567" s="374"/>
      <c r="CB567" s="374"/>
      <c r="CC567" s="374"/>
      <c r="CD567" s="374"/>
      <c r="CE567" s="374"/>
      <c r="CF567" s="374"/>
      <c r="CG567" s="374"/>
      <c r="CH567" s="374"/>
      <c r="CI567" s="374"/>
      <c r="CJ567" s="374"/>
      <c r="CK567" s="374"/>
      <c r="CL567" s="374"/>
      <c r="CM567" s="374"/>
      <c r="CN567" s="374"/>
    </row>
    <row r="568" spans="1:125" s="317" customFormat="1" ht="12.75" customHeight="1">
      <c r="A568" s="242">
        <v>567</v>
      </c>
      <c r="B568" s="242" t="s">
        <v>731</v>
      </c>
      <c r="C568" s="253" t="s">
        <v>7343</v>
      </c>
      <c r="D568" s="243"/>
      <c r="E568" s="243" t="s">
        <v>4464</v>
      </c>
      <c r="F568" s="243"/>
      <c r="G568" s="244" t="s">
        <v>7344</v>
      </c>
      <c r="H568" s="638"/>
      <c r="I568" s="243" t="s">
        <v>2322</v>
      </c>
      <c r="J568" s="243"/>
      <c r="K568" s="243" t="s">
        <v>7345</v>
      </c>
      <c r="L568" s="245" t="s">
        <v>7346</v>
      </c>
      <c r="M568" s="247">
        <v>44452</v>
      </c>
      <c r="N568" s="123">
        <v>45886</v>
      </c>
      <c r="O568" s="249" t="s">
        <v>722</v>
      </c>
      <c r="P568" s="267">
        <f>N568</f>
        <v>45886</v>
      </c>
      <c r="Q568" s="236">
        <v>21522</v>
      </c>
      <c r="R568" s="236">
        <v>2021</v>
      </c>
      <c r="S568" s="237">
        <v>45155</v>
      </c>
      <c r="T568" s="253" t="s">
        <v>1278</v>
      </c>
      <c r="U568" s="253" t="s">
        <v>722</v>
      </c>
      <c r="V568" s="421" t="s">
        <v>73</v>
      </c>
      <c r="W568" s="421" t="s">
        <v>1615</v>
      </c>
      <c r="X568" s="253" t="s">
        <v>7347</v>
      </c>
      <c r="Y568" s="271">
        <f>N568</f>
        <v>45886</v>
      </c>
      <c r="Z568" s="322" t="s">
        <v>364</v>
      </c>
      <c r="AA568" s="255">
        <v>5.5</v>
      </c>
      <c r="AB568" s="256"/>
      <c r="AC568" s="253">
        <v>87</v>
      </c>
      <c r="AD568" s="253"/>
      <c r="AE568" s="253">
        <v>110</v>
      </c>
      <c r="AF568" s="253"/>
      <c r="AG568" s="322" t="s">
        <v>6493</v>
      </c>
      <c r="AH568" s="322" t="s">
        <v>6494</v>
      </c>
      <c r="AI568" s="322" t="s">
        <v>7348</v>
      </c>
      <c r="AJ568" s="322">
        <v>1</v>
      </c>
      <c r="AK568" s="253"/>
      <c r="AL568" s="322"/>
      <c r="AM568" s="322"/>
      <c r="AN568" s="253"/>
      <c r="AO568" s="408"/>
      <c r="AP568" s="283"/>
      <c r="AQ568" s="283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</row>
    <row r="569" spans="1:125" s="317" customFormat="1" ht="12.75" customHeight="1">
      <c r="A569" s="242">
        <v>568</v>
      </c>
      <c r="B569" s="242" t="s">
        <v>731</v>
      </c>
      <c r="C569" s="242" t="s">
        <v>0</v>
      </c>
      <c r="D569" s="243"/>
      <c r="E569" s="243" t="s">
        <v>382</v>
      </c>
      <c r="F569" s="243"/>
      <c r="G569" s="244" t="s">
        <v>383</v>
      </c>
      <c r="H569" s="638"/>
      <c r="I569" s="243" t="s">
        <v>1911</v>
      </c>
      <c r="J569" s="243"/>
      <c r="K569" s="243" t="s">
        <v>2361</v>
      </c>
      <c r="L569" s="245" t="s">
        <v>1518</v>
      </c>
      <c r="M569" s="247">
        <v>41689</v>
      </c>
      <c r="N569" s="123">
        <v>45472</v>
      </c>
      <c r="O569" s="249" t="s">
        <v>722</v>
      </c>
      <c r="P569" s="267">
        <f t="shared" ref="P569:P577" si="126">N569</f>
        <v>45472</v>
      </c>
      <c r="Q569" s="236">
        <v>22436</v>
      </c>
      <c r="R569" s="236">
        <v>2004</v>
      </c>
      <c r="S569" s="251">
        <v>45106</v>
      </c>
      <c r="T569" s="253" t="s">
        <v>3715</v>
      </c>
      <c r="U569" s="253" t="s">
        <v>722</v>
      </c>
      <c r="V569" s="421" t="s">
        <v>1082</v>
      </c>
      <c r="W569" s="421" t="s">
        <v>241</v>
      </c>
      <c r="X569" s="253" t="s">
        <v>1978</v>
      </c>
      <c r="Y569" s="271">
        <f t="shared" ref="Y569:Y578" si="127">N569</f>
        <v>45472</v>
      </c>
      <c r="Z569" s="322" t="s">
        <v>1028</v>
      </c>
      <c r="AA569" s="255">
        <v>6</v>
      </c>
      <c r="AB569" s="256"/>
      <c r="AC569" s="253">
        <v>85</v>
      </c>
      <c r="AD569" s="253"/>
      <c r="AE569" s="253">
        <v>110</v>
      </c>
      <c r="AF569" s="253"/>
      <c r="AG569" s="322">
        <v>24</v>
      </c>
      <c r="AH569" s="322">
        <v>38</v>
      </c>
      <c r="AI569" s="322">
        <v>55</v>
      </c>
      <c r="AJ569" s="322">
        <v>1</v>
      </c>
      <c r="AK569" s="253"/>
      <c r="AL569" s="322"/>
      <c r="AM569" s="322"/>
      <c r="AN569" s="253"/>
      <c r="AO569" s="408"/>
      <c r="AP569" s="283"/>
      <c r="AQ569" s="283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</row>
    <row r="570" spans="1:125" ht="12.75" customHeight="1">
      <c r="A570" s="242">
        <v>569</v>
      </c>
      <c r="B570" s="253" t="s">
        <v>732</v>
      </c>
      <c r="C570" s="253" t="s">
        <v>758</v>
      </c>
      <c r="D570" s="253" t="s">
        <v>5729</v>
      </c>
      <c r="E570" s="253" t="s">
        <v>3550</v>
      </c>
      <c r="F570" s="253" t="s">
        <v>5728</v>
      </c>
      <c r="G570" s="264" t="s">
        <v>184</v>
      </c>
      <c r="H570" s="639" t="s">
        <v>5730</v>
      </c>
      <c r="I570" s="243" t="s">
        <v>1911</v>
      </c>
      <c r="J570" s="253" t="s">
        <v>1612</v>
      </c>
      <c r="K570" s="253" t="s">
        <v>186</v>
      </c>
      <c r="L570" s="438" t="s">
        <v>187</v>
      </c>
      <c r="M570" s="274">
        <v>41305</v>
      </c>
      <c r="N570" s="275">
        <v>45319</v>
      </c>
      <c r="O570" s="249" t="s">
        <v>722</v>
      </c>
      <c r="P570" s="266">
        <f t="shared" si="126"/>
        <v>45319</v>
      </c>
      <c r="Q570" s="250">
        <v>20061</v>
      </c>
      <c r="R570" s="250">
        <v>2012</v>
      </c>
      <c r="S570" s="251">
        <v>44589</v>
      </c>
      <c r="T570" s="252" t="s">
        <v>7626</v>
      </c>
      <c r="U570" s="253" t="s">
        <v>3544</v>
      </c>
      <c r="V570" s="421" t="s">
        <v>7627</v>
      </c>
      <c r="W570" s="421" t="s">
        <v>7628</v>
      </c>
      <c r="X570" s="252" t="s">
        <v>5731</v>
      </c>
      <c r="Y570" s="284">
        <f t="shared" si="127"/>
        <v>45319</v>
      </c>
      <c r="Z570" s="605" t="s">
        <v>364</v>
      </c>
      <c r="AA570" s="656">
        <v>5.0999999999999996</v>
      </c>
      <c r="AB570" s="273">
        <v>52</v>
      </c>
      <c r="AC570" s="252">
        <v>95</v>
      </c>
      <c r="AD570" s="252">
        <v>95</v>
      </c>
      <c r="AE570" s="252">
        <v>125</v>
      </c>
      <c r="AF570" s="252">
        <v>125</v>
      </c>
      <c r="AG570" s="605">
        <v>22</v>
      </c>
      <c r="AH570" s="605">
        <v>37</v>
      </c>
      <c r="AI570" s="605">
        <v>48</v>
      </c>
      <c r="AJ570" s="605">
        <v>1</v>
      </c>
      <c r="AK570" s="251">
        <v>43962</v>
      </c>
      <c r="AL570" s="605">
        <v>2020</v>
      </c>
      <c r="AM570" s="605" t="s">
        <v>721</v>
      </c>
      <c r="AN570" s="252" t="s">
        <v>7629</v>
      </c>
      <c r="AO570" s="407"/>
      <c r="AP570" s="316"/>
      <c r="AQ570" s="316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5"/>
      <c r="CP570" s="315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</row>
    <row r="571" spans="1:125" s="317" customFormat="1" ht="12.75" customHeight="1">
      <c r="A571" s="242">
        <v>570</v>
      </c>
      <c r="B571" s="253" t="s">
        <v>731</v>
      </c>
      <c r="C571" s="253" t="s">
        <v>3611</v>
      </c>
      <c r="D571" s="253"/>
      <c r="E571" s="253" t="s">
        <v>4605</v>
      </c>
      <c r="F571" s="253"/>
      <c r="G571" s="264" t="s">
        <v>4606</v>
      </c>
      <c r="H571" s="639"/>
      <c r="I571" s="253" t="s">
        <v>855</v>
      </c>
      <c r="J571" s="253"/>
      <c r="K571" s="253" t="s">
        <v>885</v>
      </c>
      <c r="L571" s="438" t="s">
        <v>886</v>
      </c>
      <c r="M571" s="274">
        <v>43375</v>
      </c>
      <c r="N571" s="275">
        <v>45558</v>
      </c>
      <c r="O571" s="249" t="s">
        <v>722</v>
      </c>
      <c r="P571" s="267">
        <f>N571</f>
        <v>45558</v>
      </c>
      <c r="Q571" s="236">
        <v>18620</v>
      </c>
      <c r="R571" s="236">
        <v>2018</v>
      </c>
      <c r="S571" s="237">
        <v>44827</v>
      </c>
      <c r="T571" s="253" t="s">
        <v>24</v>
      </c>
      <c r="U571" s="253" t="s">
        <v>722</v>
      </c>
      <c r="V571" s="421" t="s">
        <v>4584</v>
      </c>
      <c r="W571" s="421" t="s">
        <v>1352</v>
      </c>
      <c r="X571" s="253" t="s">
        <v>887</v>
      </c>
      <c r="Y571" s="271">
        <f>N571</f>
        <v>45558</v>
      </c>
      <c r="Z571" s="322" t="s">
        <v>1550</v>
      </c>
      <c r="AA571" s="255">
        <v>7.8</v>
      </c>
      <c r="AB571" s="256"/>
      <c r="AC571" s="253">
        <v>120</v>
      </c>
      <c r="AD571" s="253"/>
      <c r="AE571" s="253">
        <v>190</v>
      </c>
      <c r="AF571" s="253"/>
      <c r="AG571" s="322" t="s">
        <v>724</v>
      </c>
      <c r="AH571" s="322">
        <v>39</v>
      </c>
      <c r="AI571" s="322">
        <v>45</v>
      </c>
      <c r="AJ571" s="322">
        <v>2</v>
      </c>
      <c r="AK571" s="253"/>
      <c r="AL571" s="322"/>
      <c r="AM571" s="322"/>
      <c r="AN571" s="253"/>
      <c r="AO571" s="408"/>
      <c r="AP571" s="283"/>
      <c r="AQ571" s="283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</row>
    <row r="572" spans="1:125" s="317" customFormat="1" ht="12.75" customHeight="1">
      <c r="A572" s="242">
        <v>571</v>
      </c>
      <c r="B572" s="253" t="s">
        <v>731</v>
      </c>
      <c r="C572" s="253" t="s">
        <v>4393</v>
      </c>
      <c r="D572" s="253"/>
      <c r="E572" s="253" t="s">
        <v>4607</v>
      </c>
      <c r="F572" s="253"/>
      <c r="G572" s="264" t="s">
        <v>4608</v>
      </c>
      <c r="H572" s="639"/>
      <c r="I572" s="253" t="s">
        <v>452</v>
      </c>
      <c r="J572" s="253"/>
      <c r="K572" s="253" t="s">
        <v>4609</v>
      </c>
      <c r="L572" s="438" t="s">
        <v>4610</v>
      </c>
      <c r="M572" s="274">
        <v>43374</v>
      </c>
      <c r="N572" s="275">
        <v>45564</v>
      </c>
      <c r="O572" s="249" t="s">
        <v>722</v>
      </c>
      <c r="P572" s="267">
        <f>N572</f>
        <v>45564</v>
      </c>
      <c r="Q572" s="236">
        <v>20763</v>
      </c>
      <c r="R572" s="236">
        <v>2014</v>
      </c>
      <c r="S572" s="237">
        <v>44833</v>
      </c>
      <c r="T572" s="253" t="s">
        <v>29</v>
      </c>
      <c r="U572" s="253" t="s">
        <v>722</v>
      </c>
      <c r="V572" s="421" t="s">
        <v>1097</v>
      </c>
      <c r="W572" s="421" t="s">
        <v>4280</v>
      </c>
      <c r="X572" s="253" t="s">
        <v>4611</v>
      </c>
      <c r="Y572" s="271">
        <f>N572</f>
        <v>45564</v>
      </c>
      <c r="Z572" s="322" t="s">
        <v>1550</v>
      </c>
      <c r="AA572" s="255">
        <v>6.5</v>
      </c>
      <c r="AB572" s="256"/>
      <c r="AC572" s="253">
        <v>100</v>
      </c>
      <c r="AD572" s="253"/>
      <c r="AE572" s="253">
        <v>130</v>
      </c>
      <c r="AF572" s="253"/>
      <c r="AG572" s="322">
        <v>24</v>
      </c>
      <c r="AH572" s="322">
        <v>39</v>
      </c>
      <c r="AI572" s="322">
        <v>49</v>
      </c>
      <c r="AJ572" s="322">
        <v>1</v>
      </c>
      <c r="AK572" s="253"/>
      <c r="AL572" s="322"/>
      <c r="AM572" s="322"/>
      <c r="AN572" s="253"/>
      <c r="AO572" s="408"/>
      <c r="AP572" s="283"/>
      <c r="AQ572" s="283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</row>
    <row r="573" spans="1:125" ht="12.75" customHeight="1">
      <c r="A573" s="242">
        <v>572</v>
      </c>
      <c r="B573" s="242" t="s">
        <v>731</v>
      </c>
      <c r="C573" s="270" t="s">
        <v>1601</v>
      </c>
      <c r="D573" s="243"/>
      <c r="E573" s="243" t="s">
        <v>2132</v>
      </c>
      <c r="F573" s="243"/>
      <c r="G573" s="244" t="s">
        <v>2133</v>
      </c>
      <c r="H573" s="638"/>
      <c r="I573" s="243" t="s">
        <v>1911</v>
      </c>
      <c r="J573" s="242"/>
      <c r="K573" s="243" t="s">
        <v>6603</v>
      </c>
      <c r="L573" s="245" t="s">
        <v>6604</v>
      </c>
      <c r="M573" s="247">
        <v>42136</v>
      </c>
      <c r="N573" s="123">
        <v>45681</v>
      </c>
      <c r="O573" s="249" t="s">
        <v>722</v>
      </c>
      <c r="P573" s="267">
        <f t="shared" si="126"/>
        <v>45681</v>
      </c>
      <c r="Q573" s="236">
        <v>21034</v>
      </c>
      <c r="R573" s="236">
        <v>2014</v>
      </c>
      <c r="S573" s="251">
        <v>45681</v>
      </c>
      <c r="T573" s="253" t="s">
        <v>1278</v>
      </c>
      <c r="U573" s="253" t="s">
        <v>722</v>
      </c>
      <c r="V573" s="421" t="s">
        <v>13</v>
      </c>
      <c r="W573" s="421" t="s">
        <v>9448</v>
      </c>
      <c r="X573" s="253" t="s">
        <v>6606</v>
      </c>
      <c r="Y573" s="271">
        <f>N573</f>
        <v>45681</v>
      </c>
      <c r="Z573" s="322" t="s">
        <v>1550</v>
      </c>
      <c r="AA573" s="255">
        <v>4.4000000000000004</v>
      </c>
      <c r="AB573" s="256"/>
      <c r="AC573" s="253">
        <v>65</v>
      </c>
      <c r="AD573" s="253"/>
      <c r="AE573" s="253">
        <v>85</v>
      </c>
      <c r="AF573" s="253"/>
      <c r="AG573" s="322">
        <v>22</v>
      </c>
      <c r="AH573" s="322">
        <v>38</v>
      </c>
      <c r="AI573" s="322">
        <v>52</v>
      </c>
      <c r="AJ573" s="322">
        <v>1</v>
      </c>
      <c r="AK573" s="237"/>
      <c r="AL573" s="322"/>
      <c r="AM573" s="322"/>
      <c r="AN573" s="252"/>
      <c r="AO573" s="415"/>
      <c r="AP573" s="243"/>
      <c r="AQ573" s="243"/>
      <c r="AR573" s="244"/>
      <c r="AS573" s="245"/>
      <c r="AT573" s="243"/>
      <c r="AU573" s="253"/>
      <c r="AV573" s="243"/>
      <c r="AW573" s="246"/>
      <c r="AX573" s="247"/>
      <c r="AY573" s="123"/>
      <c r="AZ573" s="249"/>
      <c r="BA573" s="267"/>
      <c r="BB573" s="236"/>
      <c r="BC573" s="236"/>
      <c r="BD573" s="251"/>
      <c r="BE573" s="253"/>
      <c r="BF573" s="253"/>
      <c r="BG573" s="138"/>
      <c r="BH573" s="138"/>
      <c r="BI573" s="253"/>
      <c r="BJ573" s="253"/>
      <c r="BK573" s="138"/>
      <c r="BL573" s="271"/>
      <c r="BM573" s="253"/>
      <c r="BN573" s="253"/>
      <c r="BO573" s="256"/>
      <c r="BP573" s="253"/>
      <c r="BQ573" s="253"/>
      <c r="BR573" s="253"/>
      <c r="BS573" s="253"/>
      <c r="BT573" s="253"/>
      <c r="BU573" s="253"/>
      <c r="BV573" s="253"/>
      <c r="BW573" s="253"/>
      <c r="BX573" s="237"/>
      <c r="BY573" s="253"/>
      <c r="BZ573" s="253"/>
      <c r="CA573" s="253"/>
      <c r="CB573" s="283"/>
      <c r="CC573" s="283"/>
      <c r="CD573" s="283"/>
      <c r="CE573" s="316"/>
      <c r="CF573" s="316"/>
      <c r="CG573" s="316"/>
      <c r="CH573" s="316"/>
      <c r="CI573" s="316"/>
      <c r="CJ573" s="316"/>
      <c r="CK573" s="316"/>
      <c r="CL573" s="316"/>
      <c r="CM573" s="316"/>
      <c r="CN573" s="316"/>
      <c r="CO573" s="315"/>
      <c r="CP573" s="315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</row>
    <row r="574" spans="1:125" s="378" customFormat="1" ht="12.75" customHeight="1">
      <c r="A574" s="362">
        <v>573</v>
      </c>
      <c r="B574" s="362" t="s">
        <v>731</v>
      </c>
      <c r="C574" s="362" t="s">
        <v>10403</v>
      </c>
      <c r="D574" s="364"/>
      <c r="E574" s="364" t="s">
        <v>4185</v>
      </c>
      <c r="F574" s="364"/>
      <c r="G574" s="404" t="s">
        <v>10404</v>
      </c>
      <c r="H574" s="641"/>
      <c r="I574" s="364" t="s">
        <v>1106</v>
      </c>
      <c r="J574" s="364"/>
      <c r="K574" s="363" t="s">
        <v>2997</v>
      </c>
      <c r="L574" s="366" t="s">
        <v>509</v>
      </c>
      <c r="M574" s="368">
        <v>45295</v>
      </c>
      <c r="N574" s="369">
        <v>46022</v>
      </c>
      <c r="O574" s="370" t="s">
        <v>722</v>
      </c>
      <c r="P574" s="371">
        <f t="shared" si="126"/>
        <v>46022</v>
      </c>
      <c r="Q574" s="372">
        <v>24009</v>
      </c>
      <c r="R574" s="372">
        <v>2023</v>
      </c>
      <c r="S574" s="373">
        <v>45291</v>
      </c>
      <c r="T574" s="374" t="s">
        <v>4069</v>
      </c>
      <c r="U574" s="374" t="s">
        <v>1279</v>
      </c>
      <c r="V574" s="626" t="s">
        <v>363</v>
      </c>
      <c r="W574" s="626" t="s">
        <v>363</v>
      </c>
      <c r="X574" s="363" t="s">
        <v>510</v>
      </c>
      <c r="Y574" s="375">
        <f>N574</f>
        <v>46022</v>
      </c>
      <c r="Z574" s="370" t="s">
        <v>1550</v>
      </c>
      <c r="AA574" s="657">
        <v>4.3499999999999996</v>
      </c>
      <c r="AB574" s="376"/>
      <c r="AC574" s="363">
        <v>80</v>
      </c>
      <c r="AD574" s="363"/>
      <c r="AE574" s="363">
        <v>100</v>
      </c>
      <c r="AF574" s="363"/>
      <c r="AG574" s="370" t="s">
        <v>724</v>
      </c>
      <c r="AH574" s="370" t="s">
        <v>724</v>
      </c>
      <c r="AI574" s="501" t="s">
        <v>724</v>
      </c>
      <c r="AJ574" s="501">
        <v>1</v>
      </c>
      <c r="AK574" s="363"/>
      <c r="AL574" s="370"/>
      <c r="AM574" s="370"/>
      <c r="AN574" s="363"/>
      <c r="AO574" s="414"/>
      <c r="AP574" s="374"/>
      <c r="AQ574" s="374"/>
      <c r="AR574" s="374"/>
      <c r="AS574" s="374"/>
      <c r="AT574" s="374"/>
      <c r="AU574" s="374"/>
      <c r="AV574" s="374"/>
      <c r="AW574" s="374"/>
      <c r="AX574" s="374"/>
      <c r="AY574" s="374"/>
      <c r="AZ574" s="374"/>
      <c r="BA574" s="374"/>
      <c r="BB574" s="374"/>
      <c r="BC574" s="374"/>
      <c r="BD574" s="374"/>
      <c r="BE574" s="374"/>
      <c r="BF574" s="374"/>
      <c r="BG574" s="374"/>
      <c r="BH574" s="374"/>
      <c r="BI574" s="374"/>
      <c r="BJ574" s="374"/>
      <c r="BK574" s="374"/>
      <c r="BL574" s="374"/>
      <c r="BM574" s="374"/>
      <c r="BN574" s="374"/>
      <c r="BO574" s="374"/>
      <c r="BP574" s="374"/>
      <c r="BQ574" s="374"/>
      <c r="BR574" s="374"/>
      <c r="BS574" s="374"/>
      <c r="BT574" s="374"/>
      <c r="BU574" s="374"/>
      <c r="BV574" s="374"/>
      <c r="BW574" s="374"/>
      <c r="BX574" s="374"/>
      <c r="BY574" s="374"/>
      <c r="BZ574" s="374"/>
      <c r="CA574" s="374"/>
      <c r="CB574" s="374"/>
      <c r="CC574" s="374"/>
      <c r="CD574" s="374"/>
      <c r="CE574" s="374"/>
      <c r="CF574" s="374"/>
      <c r="CG574" s="374"/>
      <c r="CH574" s="374"/>
      <c r="CI574" s="374"/>
      <c r="CJ574" s="374"/>
      <c r="CK574" s="374"/>
      <c r="CL574" s="374"/>
      <c r="CM574" s="374"/>
      <c r="CN574" s="374"/>
    </row>
    <row r="575" spans="1:125" ht="12.75" customHeight="1">
      <c r="A575" s="242">
        <v>574</v>
      </c>
      <c r="B575" s="253" t="s">
        <v>731</v>
      </c>
      <c r="C575" s="253" t="s">
        <v>570</v>
      </c>
      <c r="D575" s="253"/>
      <c r="E575" s="253" t="s">
        <v>41</v>
      </c>
      <c r="F575" s="253"/>
      <c r="G575" s="264" t="s">
        <v>2390</v>
      </c>
      <c r="H575" s="639"/>
      <c r="I575" s="253" t="s">
        <v>1173</v>
      </c>
      <c r="J575" s="253"/>
      <c r="K575" s="253" t="s">
        <v>2391</v>
      </c>
      <c r="L575" s="438" t="s">
        <v>973</v>
      </c>
      <c r="M575" s="274">
        <v>41351</v>
      </c>
      <c r="N575" s="288">
        <v>45058</v>
      </c>
      <c r="O575" s="249" t="s">
        <v>722</v>
      </c>
      <c r="P575" s="266">
        <f t="shared" si="126"/>
        <v>45058</v>
      </c>
      <c r="Q575" s="250">
        <v>15645</v>
      </c>
      <c r="R575" s="250">
        <v>2009</v>
      </c>
      <c r="S575" s="251">
        <v>44693</v>
      </c>
      <c r="T575" s="252" t="s">
        <v>4069</v>
      </c>
      <c r="U575" s="253" t="s">
        <v>722</v>
      </c>
      <c r="V575" s="625" t="s">
        <v>21</v>
      </c>
      <c r="W575" s="625" t="s">
        <v>2298</v>
      </c>
      <c r="X575" s="252" t="s">
        <v>4213</v>
      </c>
      <c r="Y575" s="284">
        <f t="shared" si="127"/>
        <v>45058</v>
      </c>
      <c r="Z575" s="605" t="s">
        <v>1550</v>
      </c>
      <c r="AA575" s="656">
        <v>5.2</v>
      </c>
      <c r="AB575" s="273"/>
      <c r="AC575" s="252">
        <v>80</v>
      </c>
      <c r="AD575" s="252"/>
      <c r="AE575" s="252">
        <v>100</v>
      </c>
      <c r="AF575" s="252"/>
      <c r="AG575" s="605" t="s">
        <v>724</v>
      </c>
      <c r="AH575" s="605" t="s">
        <v>724</v>
      </c>
      <c r="AI575" s="605">
        <v>55</v>
      </c>
      <c r="AJ575" s="605">
        <v>1</v>
      </c>
      <c r="AK575" s="252"/>
      <c r="AL575" s="605"/>
      <c r="AM575" s="605"/>
      <c r="AN575" s="252"/>
      <c r="AO575" s="407"/>
      <c r="AP575" s="316"/>
      <c r="AQ575" s="316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5"/>
      <c r="CP575" s="315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</row>
    <row r="576" spans="1:125" ht="12.75" customHeight="1">
      <c r="A576" s="242">
        <v>575</v>
      </c>
      <c r="B576" s="253" t="s">
        <v>732</v>
      </c>
      <c r="C576" s="253" t="s">
        <v>514</v>
      </c>
      <c r="D576" s="253" t="s">
        <v>1014</v>
      </c>
      <c r="E576" s="253" t="s">
        <v>1317</v>
      </c>
      <c r="F576" s="253" t="s">
        <v>1015</v>
      </c>
      <c r="G576" s="264" t="s">
        <v>1318</v>
      </c>
      <c r="H576" s="639" t="s">
        <v>1016</v>
      </c>
      <c r="I576" s="253" t="s">
        <v>1173</v>
      </c>
      <c r="J576" s="253" t="s">
        <v>1174</v>
      </c>
      <c r="K576" s="253" t="s">
        <v>1319</v>
      </c>
      <c r="L576" s="438" t="s">
        <v>1320</v>
      </c>
      <c r="M576" s="274">
        <v>41408</v>
      </c>
      <c r="N576" s="288">
        <v>45796</v>
      </c>
      <c r="O576" s="249" t="s">
        <v>722</v>
      </c>
      <c r="P576" s="266">
        <f t="shared" si="126"/>
        <v>45796</v>
      </c>
      <c r="Q576" s="250">
        <v>19265</v>
      </c>
      <c r="R576" s="250">
        <v>2013</v>
      </c>
      <c r="S576" s="251">
        <v>45065</v>
      </c>
      <c r="T576" s="252" t="s">
        <v>299</v>
      </c>
      <c r="U576" s="253" t="s">
        <v>189</v>
      </c>
      <c r="V576" s="625" t="s">
        <v>9504</v>
      </c>
      <c r="W576" s="625" t="s">
        <v>9503</v>
      </c>
      <c r="X576" s="252" t="s">
        <v>2140</v>
      </c>
      <c r="Y576" s="284">
        <f t="shared" si="127"/>
        <v>45796</v>
      </c>
      <c r="Z576" s="605" t="s">
        <v>1550</v>
      </c>
      <c r="AA576" s="656">
        <v>5.7</v>
      </c>
      <c r="AB576" s="273" t="s">
        <v>1030</v>
      </c>
      <c r="AC576" s="252">
        <v>95</v>
      </c>
      <c r="AD576" s="252">
        <v>127</v>
      </c>
      <c r="AE576" s="252">
        <v>115</v>
      </c>
      <c r="AF576" s="252">
        <v>150</v>
      </c>
      <c r="AG576" s="605" t="s">
        <v>724</v>
      </c>
      <c r="AH576" s="605">
        <v>38</v>
      </c>
      <c r="AI576" s="605">
        <v>55</v>
      </c>
      <c r="AJ576" s="605">
        <v>1</v>
      </c>
      <c r="AK576" s="251">
        <v>41583</v>
      </c>
      <c r="AL576" s="605">
        <v>2013</v>
      </c>
      <c r="AM576" s="605" t="s">
        <v>722</v>
      </c>
      <c r="AN576" s="252"/>
      <c r="AO576" s="407"/>
      <c r="AP576" s="316"/>
      <c r="AQ576" s="316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5"/>
      <c r="CP576" s="315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</row>
    <row r="577" spans="1:125" ht="12.75" customHeight="1">
      <c r="A577" s="242">
        <v>576</v>
      </c>
      <c r="B577" s="253" t="s">
        <v>731</v>
      </c>
      <c r="C577" s="253" t="s">
        <v>1656</v>
      </c>
      <c r="D577" s="253"/>
      <c r="E577" s="253" t="s">
        <v>3437</v>
      </c>
      <c r="F577" s="253"/>
      <c r="G577" s="253" t="s">
        <v>5954</v>
      </c>
      <c r="H577" s="639"/>
      <c r="I577" s="235" t="s">
        <v>1911</v>
      </c>
      <c r="J577" s="253"/>
      <c r="K577" s="253" t="s">
        <v>7922</v>
      </c>
      <c r="L577" s="138" t="s">
        <v>3665</v>
      </c>
      <c r="M577" s="274">
        <v>39443</v>
      </c>
      <c r="N577" s="288">
        <v>45376</v>
      </c>
      <c r="O577" s="322" t="s">
        <v>722</v>
      </c>
      <c r="P577" s="328">
        <f t="shared" si="126"/>
        <v>45376</v>
      </c>
      <c r="Q577" s="329">
        <v>22249</v>
      </c>
      <c r="R577" s="329">
        <v>2007</v>
      </c>
      <c r="S577" s="251">
        <v>44645</v>
      </c>
      <c r="T577" s="316" t="s">
        <v>1278</v>
      </c>
      <c r="U577" s="283" t="s">
        <v>1217</v>
      </c>
      <c r="V577" s="625" t="s">
        <v>931</v>
      </c>
      <c r="W577" s="625" t="s">
        <v>403</v>
      </c>
      <c r="X577" s="252" t="s">
        <v>7923</v>
      </c>
      <c r="Y577" s="284">
        <f t="shared" si="127"/>
        <v>45376</v>
      </c>
      <c r="Z577" s="605" t="s">
        <v>364</v>
      </c>
      <c r="AA577" s="656">
        <v>4.5</v>
      </c>
      <c r="AB577" s="254"/>
      <c r="AC577" s="252">
        <v>80</v>
      </c>
      <c r="AD577" s="252"/>
      <c r="AE577" s="252">
        <v>105</v>
      </c>
      <c r="AF577" s="252"/>
      <c r="AG577" s="605">
        <v>22</v>
      </c>
      <c r="AH577" s="605">
        <v>36</v>
      </c>
      <c r="AI577" s="613">
        <v>48</v>
      </c>
      <c r="AJ577" s="613">
        <v>1</v>
      </c>
      <c r="AK577" s="441"/>
      <c r="AL577" s="615"/>
      <c r="AM577" s="615"/>
      <c r="AN577" s="252"/>
      <c r="AO577" s="407"/>
      <c r="AP577" s="316"/>
      <c r="AQ577" s="316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5"/>
      <c r="CP577" s="315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</row>
    <row r="578" spans="1:125" s="317" customFormat="1" ht="12.75" customHeight="1">
      <c r="A578" s="242">
        <v>577</v>
      </c>
      <c r="B578" s="253" t="s">
        <v>731</v>
      </c>
      <c r="C578" s="253" t="s">
        <v>6755</v>
      </c>
      <c r="D578" s="253"/>
      <c r="E578" s="253" t="s">
        <v>3874</v>
      </c>
      <c r="F578" s="253"/>
      <c r="G578" s="264" t="s">
        <v>6753</v>
      </c>
      <c r="H578" s="639"/>
      <c r="I578" s="253" t="s">
        <v>2412</v>
      </c>
      <c r="J578" s="253"/>
      <c r="K578" s="253" t="s">
        <v>6560</v>
      </c>
      <c r="L578" s="438" t="s">
        <v>6561</v>
      </c>
      <c r="M578" s="274">
        <v>44295</v>
      </c>
      <c r="N578" s="275">
        <v>45743</v>
      </c>
      <c r="O578" s="249" t="s">
        <v>722</v>
      </c>
      <c r="P578" s="267">
        <f>N578</f>
        <v>45743</v>
      </c>
      <c r="Q578" s="236">
        <v>21166</v>
      </c>
      <c r="R578" s="236">
        <v>2020</v>
      </c>
      <c r="S578" s="237">
        <v>45012</v>
      </c>
      <c r="T578" s="253" t="s">
        <v>6620</v>
      </c>
      <c r="U578" s="253" t="s">
        <v>722</v>
      </c>
      <c r="V578" s="421" t="s">
        <v>3904</v>
      </c>
      <c r="W578" s="421" t="s">
        <v>3904</v>
      </c>
      <c r="X578" s="253" t="s">
        <v>6754</v>
      </c>
      <c r="Y578" s="271">
        <f t="shared" si="127"/>
        <v>45743</v>
      </c>
      <c r="Z578" s="322" t="s">
        <v>1550</v>
      </c>
      <c r="AA578" s="255">
        <v>4.4000000000000004</v>
      </c>
      <c r="AB578" s="256"/>
      <c r="AC578" s="253">
        <v>50</v>
      </c>
      <c r="AD578" s="253"/>
      <c r="AE578" s="253">
        <v>65</v>
      </c>
      <c r="AF578" s="253"/>
      <c r="AG578" s="322" t="s">
        <v>724</v>
      </c>
      <c r="AH578" s="322">
        <v>39</v>
      </c>
      <c r="AI578" s="322">
        <v>55</v>
      </c>
      <c r="AJ578" s="322">
        <v>1</v>
      </c>
      <c r="AK578" s="237"/>
      <c r="AL578" s="322"/>
      <c r="AM578" s="322"/>
      <c r="AN578" s="253"/>
      <c r="AO578" s="408"/>
      <c r="AP578" s="283"/>
      <c r="AQ578" s="283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</row>
    <row r="579" spans="1:125" ht="12.75" customHeight="1">
      <c r="A579" s="242">
        <v>578</v>
      </c>
      <c r="B579" s="242" t="s">
        <v>731</v>
      </c>
      <c r="C579" s="243" t="s">
        <v>1412</v>
      </c>
      <c r="D579" s="243"/>
      <c r="E579" s="243" t="s">
        <v>1667</v>
      </c>
      <c r="F579" s="243"/>
      <c r="G579" s="244" t="s">
        <v>1668</v>
      </c>
      <c r="H579" s="638"/>
      <c r="I579" s="243" t="s">
        <v>2322</v>
      </c>
      <c r="J579" s="243"/>
      <c r="K579" s="243" t="s">
        <v>870</v>
      </c>
      <c r="L579" s="245" t="s">
        <v>1167</v>
      </c>
      <c r="M579" s="247">
        <v>41792</v>
      </c>
      <c r="N579" s="248">
        <v>45677</v>
      </c>
      <c r="O579" s="249" t="s">
        <v>722</v>
      </c>
      <c r="P579" s="266">
        <f>N579</f>
        <v>45677</v>
      </c>
      <c r="Q579" s="250">
        <v>20095</v>
      </c>
      <c r="R579" s="250">
        <v>2014</v>
      </c>
      <c r="S579" s="251">
        <v>44946</v>
      </c>
      <c r="T579" s="252" t="s">
        <v>1450</v>
      </c>
      <c r="U579" s="253" t="s">
        <v>722</v>
      </c>
      <c r="V579" s="625" t="s">
        <v>363</v>
      </c>
      <c r="W579" s="625" t="s">
        <v>1097</v>
      </c>
      <c r="X579" s="252" t="s">
        <v>7715</v>
      </c>
      <c r="Y579" s="284">
        <f t="shared" ref="Y579:Y581" si="128">N579</f>
        <v>45677</v>
      </c>
      <c r="Z579" s="605" t="s">
        <v>1550</v>
      </c>
      <c r="AA579" s="656">
        <v>5.6</v>
      </c>
      <c r="AB579" s="273"/>
      <c r="AC579" s="252">
        <v>85</v>
      </c>
      <c r="AD579" s="252"/>
      <c r="AE579" s="252">
        <v>110</v>
      </c>
      <c r="AF579" s="252"/>
      <c r="AG579" s="605">
        <v>23</v>
      </c>
      <c r="AH579" s="605">
        <v>38</v>
      </c>
      <c r="AI579" s="605">
        <v>50</v>
      </c>
      <c r="AJ579" s="605">
        <v>1</v>
      </c>
      <c r="AK579" s="252"/>
      <c r="AL579" s="605"/>
      <c r="AM579" s="605"/>
      <c r="AN579" s="252"/>
      <c r="AO579" s="407"/>
      <c r="AP579" s="316"/>
      <c r="AQ579" s="316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5"/>
      <c r="CP579" s="315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</row>
    <row r="580" spans="1:125" s="317" customFormat="1" ht="12.75" customHeight="1">
      <c r="A580" s="242">
        <v>579</v>
      </c>
      <c r="B580" s="242" t="s">
        <v>731</v>
      </c>
      <c r="C580" s="243" t="s">
        <v>6526</v>
      </c>
      <c r="D580" s="243"/>
      <c r="E580" s="243" t="s">
        <v>6687</v>
      </c>
      <c r="F580" s="243"/>
      <c r="G580" s="244" t="s">
        <v>7351</v>
      </c>
      <c r="H580" s="638"/>
      <c r="I580" s="243" t="s">
        <v>452</v>
      </c>
      <c r="J580" s="243"/>
      <c r="K580" s="243" t="s">
        <v>7352</v>
      </c>
      <c r="L580" s="245" t="s">
        <v>7353</v>
      </c>
      <c r="M580" s="247">
        <v>44453</v>
      </c>
      <c r="N580" s="123">
        <v>45169</v>
      </c>
      <c r="O580" s="249" t="s">
        <v>722</v>
      </c>
      <c r="P580" s="269">
        <f>N580</f>
        <v>45169</v>
      </c>
      <c r="Q580" s="236">
        <v>21525</v>
      </c>
      <c r="R580" s="236">
        <v>2021</v>
      </c>
      <c r="S580" s="237">
        <v>44439</v>
      </c>
      <c r="T580" s="253" t="s">
        <v>175</v>
      </c>
      <c r="U580" s="253" t="s">
        <v>1279</v>
      </c>
      <c r="V580" s="421" t="s">
        <v>363</v>
      </c>
      <c r="W580" s="421" t="s">
        <v>363</v>
      </c>
      <c r="X580" s="253" t="s">
        <v>7354</v>
      </c>
      <c r="Y580" s="271">
        <f>N580</f>
        <v>45169</v>
      </c>
      <c r="Z580" s="322" t="s">
        <v>364</v>
      </c>
      <c r="AA580" s="663">
        <v>4.75</v>
      </c>
      <c r="AB580" s="256"/>
      <c r="AC580" s="253">
        <v>80</v>
      </c>
      <c r="AD580" s="253"/>
      <c r="AE580" s="253">
        <v>100</v>
      </c>
      <c r="AF580" s="253"/>
      <c r="AG580" s="322">
        <v>23</v>
      </c>
      <c r="AH580" s="322">
        <v>39</v>
      </c>
      <c r="AI580" s="322">
        <v>53</v>
      </c>
      <c r="AJ580" s="322">
        <v>1</v>
      </c>
      <c r="AK580" s="237"/>
      <c r="AL580" s="322"/>
      <c r="AM580" s="322"/>
      <c r="AN580" s="253"/>
      <c r="AO580" s="408"/>
      <c r="AP580" s="283"/>
      <c r="AQ580" s="283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</row>
    <row r="581" spans="1:125" s="317" customFormat="1" ht="12.75" customHeight="1">
      <c r="A581" s="242">
        <v>580</v>
      </c>
      <c r="B581" s="253" t="s">
        <v>731</v>
      </c>
      <c r="C581" s="253" t="s">
        <v>4467</v>
      </c>
      <c r="D581" s="253"/>
      <c r="E581" s="253" t="s">
        <v>4468</v>
      </c>
      <c r="F581" s="253"/>
      <c r="G581" s="264" t="s">
        <v>4469</v>
      </c>
      <c r="H581" s="639"/>
      <c r="I581" s="253" t="s">
        <v>118</v>
      </c>
      <c r="J581" s="253"/>
      <c r="K581" s="243" t="s">
        <v>870</v>
      </c>
      <c r="L581" s="245" t="s">
        <v>1167</v>
      </c>
      <c r="M581" s="247">
        <v>43313</v>
      </c>
      <c r="N581" s="123">
        <v>45677</v>
      </c>
      <c r="O581" s="249" t="s">
        <v>722</v>
      </c>
      <c r="P581" s="266">
        <f t="shared" ref="P581" si="129">N581</f>
        <v>45677</v>
      </c>
      <c r="Q581" s="250">
        <v>18549</v>
      </c>
      <c r="R581" s="250">
        <v>2018</v>
      </c>
      <c r="S581" s="251">
        <v>44946</v>
      </c>
      <c r="T581" s="252" t="s">
        <v>1450</v>
      </c>
      <c r="U581" s="253" t="s">
        <v>722</v>
      </c>
      <c r="V581" s="625" t="s">
        <v>5435</v>
      </c>
      <c r="W581" s="625" t="s">
        <v>6903</v>
      </c>
      <c r="X581" s="252" t="s">
        <v>7715</v>
      </c>
      <c r="Y581" s="284">
        <f t="shared" si="128"/>
        <v>45677</v>
      </c>
      <c r="Z581" s="605" t="s">
        <v>1144</v>
      </c>
      <c r="AA581" s="656">
        <v>5.5</v>
      </c>
      <c r="AB581" s="273"/>
      <c r="AC581" s="252">
        <v>100</v>
      </c>
      <c r="AD581" s="252"/>
      <c r="AE581" s="252">
        <v>115</v>
      </c>
      <c r="AF581" s="252"/>
      <c r="AG581" s="605" t="s">
        <v>724</v>
      </c>
      <c r="AH581" s="605" t="s">
        <v>724</v>
      </c>
      <c r="AI581" s="605" t="s">
        <v>724</v>
      </c>
      <c r="AJ581" s="605">
        <v>1</v>
      </c>
      <c r="AK581" s="253"/>
      <c r="AL581" s="322"/>
      <c r="AM581" s="322"/>
      <c r="AN581" s="253"/>
      <c r="AO581" s="408"/>
      <c r="AP581" s="283"/>
      <c r="AQ581" s="283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</row>
    <row r="582" spans="1:125" s="317" customFormat="1" ht="12.75" customHeight="1">
      <c r="A582" s="242">
        <v>581</v>
      </c>
      <c r="B582" s="253" t="s">
        <v>731</v>
      </c>
      <c r="C582" s="253" t="s">
        <v>4216</v>
      </c>
      <c r="D582" s="253"/>
      <c r="E582" s="253" t="s">
        <v>5474</v>
      </c>
      <c r="F582" s="253"/>
      <c r="G582" s="264" t="s">
        <v>5605</v>
      </c>
      <c r="H582" s="639"/>
      <c r="I582" s="253" t="s">
        <v>317</v>
      </c>
      <c r="J582" s="253"/>
      <c r="K582" s="253" t="s">
        <v>4182</v>
      </c>
      <c r="L582" s="438" t="s">
        <v>3882</v>
      </c>
      <c r="M582" s="274">
        <v>43900</v>
      </c>
      <c r="N582" s="275">
        <v>44626</v>
      </c>
      <c r="O582" s="249" t="s">
        <v>722</v>
      </c>
      <c r="P582" s="267">
        <f>N582</f>
        <v>44626</v>
      </c>
      <c r="Q582" s="236">
        <v>20263</v>
      </c>
      <c r="R582" s="236">
        <v>2019</v>
      </c>
      <c r="S582" s="237">
        <v>43896</v>
      </c>
      <c r="T582" s="253" t="s">
        <v>3715</v>
      </c>
      <c r="U582" s="253" t="s">
        <v>1279</v>
      </c>
      <c r="V582" s="421" t="s">
        <v>363</v>
      </c>
      <c r="W582" s="421" t="s">
        <v>363</v>
      </c>
      <c r="X582" s="253" t="s">
        <v>3883</v>
      </c>
      <c r="Y582" s="271">
        <v>44626</v>
      </c>
      <c r="Z582" s="322" t="s">
        <v>1550</v>
      </c>
      <c r="AA582" s="255">
        <v>5.47</v>
      </c>
      <c r="AB582" s="256"/>
      <c r="AC582" s="253">
        <v>90</v>
      </c>
      <c r="AD582" s="253"/>
      <c r="AE582" s="253">
        <v>104</v>
      </c>
      <c r="AF582" s="253"/>
      <c r="AG582" s="322">
        <v>24</v>
      </c>
      <c r="AH582" s="322">
        <v>39</v>
      </c>
      <c r="AI582" s="322">
        <v>54</v>
      </c>
      <c r="AJ582" s="322">
        <v>1</v>
      </c>
      <c r="AK582" s="253"/>
      <c r="AL582" s="322"/>
      <c r="AM582" s="322"/>
      <c r="AN582" s="253"/>
      <c r="AO582" s="408"/>
      <c r="AP582" s="283"/>
      <c r="AQ582" s="283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</row>
    <row r="583" spans="1:125" s="283" customFormat="1" ht="12.75" customHeight="1">
      <c r="A583" s="242">
        <v>582</v>
      </c>
      <c r="B583" s="242" t="s">
        <v>731</v>
      </c>
      <c r="C583" s="242" t="s">
        <v>7157</v>
      </c>
      <c r="D583" s="243"/>
      <c r="E583" s="243" t="s">
        <v>3953</v>
      </c>
      <c r="F583" s="243"/>
      <c r="G583" s="244" t="s">
        <v>7598</v>
      </c>
      <c r="H583" s="638"/>
      <c r="I583" s="243" t="s">
        <v>452</v>
      </c>
      <c r="J583" s="243"/>
      <c r="K583" s="243" t="s">
        <v>7599</v>
      </c>
      <c r="L583" s="245" t="s">
        <v>7600</v>
      </c>
      <c r="M583" s="247">
        <v>44578</v>
      </c>
      <c r="N583" s="123">
        <v>46019</v>
      </c>
      <c r="O583" s="249" t="s">
        <v>722</v>
      </c>
      <c r="P583" s="267">
        <f>N583</f>
        <v>46019</v>
      </c>
      <c r="Q583" s="236">
        <v>22009</v>
      </c>
      <c r="R583" s="236">
        <v>2022</v>
      </c>
      <c r="S583" s="237">
        <v>45288</v>
      </c>
      <c r="T583" s="253" t="s">
        <v>175</v>
      </c>
      <c r="U583" s="253" t="s">
        <v>722</v>
      </c>
      <c r="V583" s="421" t="s">
        <v>931</v>
      </c>
      <c r="W583" s="421" t="s">
        <v>931</v>
      </c>
      <c r="X583" s="253" t="s">
        <v>7601</v>
      </c>
      <c r="Y583" s="271">
        <f>N583</f>
        <v>46019</v>
      </c>
      <c r="Z583" s="322" t="s">
        <v>1550</v>
      </c>
      <c r="AA583" s="255">
        <v>5</v>
      </c>
      <c r="AB583" s="256"/>
      <c r="AC583" s="253">
        <v>90</v>
      </c>
      <c r="AD583" s="253"/>
      <c r="AE583" s="253">
        <v>110</v>
      </c>
      <c r="AF583" s="253"/>
      <c r="AG583" s="322">
        <v>24</v>
      </c>
      <c r="AH583" s="322">
        <v>39</v>
      </c>
      <c r="AI583" s="322">
        <v>54</v>
      </c>
      <c r="AJ583" s="322">
        <v>1</v>
      </c>
      <c r="AK583" s="237"/>
      <c r="AL583" s="322"/>
      <c r="AM583" s="322"/>
      <c r="AN583" s="253"/>
      <c r="AO583" s="408"/>
      <c r="CO583" s="327"/>
    </row>
    <row r="584" spans="1:125" s="537" customFormat="1" ht="12.75" customHeight="1">
      <c r="A584" s="529">
        <v>583</v>
      </c>
      <c r="B584" s="532" t="s">
        <v>10412</v>
      </c>
      <c r="C584" s="529"/>
      <c r="D584" s="532"/>
      <c r="E584" s="532" t="s">
        <v>4061</v>
      </c>
      <c r="F584" s="532"/>
      <c r="G584" s="540"/>
      <c r="H584" s="646"/>
      <c r="I584" s="133"/>
      <c r="J584" s="532"/>
      <c r="K584" s="532"/>
      <c r="L584" s="541"/>
      <c r="M584" s="542"/>
      <c r="N584" s="543"/>
      <c r="O584" s="844"/>
      <c r="P584" s="539"/>
      <c r="Q584" s="530"/>
      <c r="R584" s="530"/>
      <c r="S584" s="531"/>
      <c r="T584" s="532"/>
      <c r="U584" s="532"/>
      <c r="V584" s="627"/>
      <c r="W584" s="627"/>
      <c r="X584" s="532"/>
      <c r="Y584" s="534"/>
      <c r="Z584" s="586"/>
      <c r="AA584" s="665"/>
      <c r="AB584" s="535"/>
      <c r="AC584" s="532"/>
      <c r="AD584" s="532"/>
      <c r="AE584" s="532"/>
      <c r="AF584" s="532"/>
      <c r="AG584" s="586"/>
      <c r="AH584" s="586"/>
      <c r="AI584" s="586"/>
      <c r="AJ584" s="586"/>
      <c r="AK584" s="532"/>
      <c r="AL584" s="586"/>
      <c r="AM584" s="586"/>
      <c r="AN584" s="532"/>
      <c r="AO584" s="536"/>
      <c r="CO584" s="865"/>
    </row>
    <row r="585" spans="1:125" s="317" customFormat="1" ht="12.75" customHeight="1">
      <c r="A585" s="242">
        <v>584</v>
      </c>
      <c r="B585" s="242" t="s">
        <v>731</v>
      </c>
      <c r="C585" s="243" t="s">
        <v>1511</v>
      </c>
      <c r="D585" s="243"/>
      <c r="E585" s="121" t="s">
        <v>764</v>
      </c>
      <c r="F585" s="243"/>
      <c r="G585" s="244" t="s">
        <v>8072</v>
      </c>
      <c r="H585" s="638"/>
      <c r="I585" s="243" t="s">
        <v>1173</v>
      </c>
      <c r="J585" s="243"/>
      <c r="K585" s="243" t="s">
        <v>8073</v>
      </c>
      <c r="L585" s="246" t="s">
        <v>6099</v>
      </c>
      <c r="M585" s="247">
        <v>40333</v>
      </c>
      <c r="N585" s="123">
        <v>45379</v>
      </c>
      <c r="O585" s="249" t="s">
        <v>722</v>
      </c>
      <c r="P585" s="267">
        <f t="shared" ref="P585" si="130">N585</f>
        <v>45379</v>
      </c>
      <c r="Q585" s="236">
        <v>22342</v>
      </c>
      <c r="R585" s="236">
        <v>2010</v>
      </c>
      <c r="S585" s="237">
        <v>44648</v>
      </c>
      <c r="T585" s="253" t="s">
        <v>5544</v>
      </c>
      <c r="U585" s="253" t="s">
        <v>722</v>
      </c>
      <c r="V585" s="421" t="s">
        <v>931</v>
      </c>
      <c r="W585" s="421" t="s">
        <v>1147</v>
      </c>
      <c r="X585" s="253" t="s">
        <v>890</v>
      </c>
      <c r="Y585" s="271">
        <f t="shared" ref="Y585" si="131">N585</f>
        <v>45379</v>
      </c>
      <c r="Z585" s="322" t="s">
        <v>1550</v>
      </c>
      <c r="AA585" s="255">
        <v>5.8</v>
      </c>
      <c r="AB585" s="138"/>
      <c r="AC585" s="253">
        <v>90</v>
      </c>
      <c r="AD585" s="253"/>
      <c r="AE585" s="253">
        <v>110</v>
      </c>
      <c r="AF585" s="253"/>
      <c r="AG585" s="322">
        <v>22</v>
      </c>
      <c r="AH585" s="322">
        <v>36</v>
      </c>
      <c r="AI585" s="322">
        <v>48</v>
      </c>
      <c r="AJ585" s="322">
        <v>1</v>
      </c>
      <c r="AK585" s="283"/>
      <c r="AL585" s="336"/>
      <c r="AM585" s="336"/>
      <c r="AN585" s="253"/>
      <c r="AO585" s="408"/>
      <c r="AP585" s="283"/>
      <c r="AQ585" s="283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</row>
    <row r="586" spans="1:125" s="317" customFormat="1" ht="12.75" customHeight="1">
      <c r="A586" s="242">
        <v>585</v>
      </c>
      <c r="B586" s="242" t="s">
        <v>732</v>
      </c>
      <c r="C586" s="242" t="s">
        <v>482</v>
      </c>
      <c r="D586" s="243"/>
      <c r="E586" s="243" t="s">
        <v>1973</v>
      </c>
      <c r="F586" s="243" t="s">
        <v>142</v>
      </c>
      <c r="G586" s="244" t="s">
        <v>1974</v>
      </c>
      <c r="H586" s="638"/>
      <c r="I586" s="243" t="s">
        <v>1368</v>
      </c>
      <c r="J586" s="243"/>
      <c r="K586" s="243" t="s">
        <v>5510</v>
      </c>
      <c r="L586" s="245" t="s">
        <v>790</v>
      </c>
      <c r="M586" s="274">
        <v>41802</v>
      </c>
      <c r="N586" s="288">
        <v>45338</v>
      </c>
      <c r="O586" s="322" t="s">
        <v>722</v>
      </c>
      <c r="P586" s="328">
        <f>N586</f>
        <v>45338</v>
      </c>
      <c r="Q586" s="329">
        <v>20148</v>
      </c>
      <c r="R586" s="329">
        <v>2008</v>
      </c>
      <c r="S586" s="251">
        <v>44608</v>
      </c>
      <c r="T586" s="253" t="s">
        <v>93</v>
      </c>
      <c r="U586" s="253" t="s">
        <v>722</v>
      </c>
      <c r="V586" s="421" t="s">
        <v>3987</v>
      </c>
      <c r="W586" s="421" t="s">
        <v>7770</v>
      </c>
      <c r="X586" s="253" t="s">
        <v>791</v>
      </c>
      <c r="Y586" s="271">
        <f>N586</f>
        <v>45338</v>
      </c>
      <c r="Z586" s="605" t="s">
        <v>364</v>
      </c>
      <c r="AA586" s="656">
        <v>5.5</v>
      </c>
      <c r="AB586" s="273">
        <v>23</v>
      </c>
      <c r="AC586" s="252">
        <v>65</v>
      </c>
      <c r="AD586" s="252">
        <v>88</v>
      </c>
      <c r="AE586" s="252">
        <v>85</v>
      </c>
      <c r="AF586" s="252">
        <v>110</v>
      </c>
      <c r="AG586" s="605">
        <v>25</v>
      </c>
      <c r="AH586" s="605">
        <v>43</v>
      </c>
      <c r="AI586" s="613">
        <v>55</v>
      </c>
      <c r="AJ586" s="613">
        <v>1</v>
      </c>
      <c r="AK586" s="332"/>
      <c r="AL586" s="613"/>
      <c r="AM586" s="613"/>
      <c r="AN586" s="253"/>
      <c r="AO586" s="408"/>
      <c r="AP586" s="283"/>
      <c r="AQ586" s="283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</row>
    <row r="587" spans="1:125" s="538" customFormat="1" ht="12.75" customHeight="1">
      <c r="A587" s="529">
        <v>586</v>
      </c>
      <c r="B587" s="529" t="s">
        <v>10413</v>
      </c>
      <c r="C587" s="529"/>
      <c r="D587" s="133"/>
      <c r="E587" s="864" t="s">
        <v>2141</v>
      </c>
      <c r="F587" s="133"/>
      <c r="G587" s="839"/>
      <c r="H587" s="840"/>
      <c r="I587" s="133"/>
      <c r="J587" s="133"/>
      <c r="K587" s="133"/>
      <c r="L587" s="841"/>
      <c r="M587" s="842"/>
      <c r="N587" s="843"/>
      <c r="O587" s="844"/>
      <c r="P587" s="539"/>
      <c r="Q587" s="530"/>
      <c r="R587" s="530"/>
      <c r="S587" s="531"/>
      <c r="T587" s="532"/>
      <c r="U587" s="532"/>
      <c r="V587" s="627"/>
      <c r="W587" s="627"/>
      <c r="X587" s="532"/>
      <c r="Y587" s="534"/>
      <c r="Z587" s="586"/>
      <c r="AA587" s="665"/>
      <c r="AB587" s="535"/>
      <c r="AC587" s="532"/>
      <c r="AD587" s="532"/>
      <c r="AE587" s="532"/>
      <c r="AF587" s="532"/>
      <c r="AG587" s="586"/>
      <c r="AH587" s="586"/>
      <c r="AI587" s="586"/>
      <c r="AJ587" s="586"/>
      <c r="AK587" s="532"/>
      <c r="AL587" s="586"/>
      <c r="AM587" s="586"/>
      <c r="AN587" s="532"/>
      <c r="AO587" s="536"/>
      <c r="AP587" s="537"/>
      <c r="AQ587" s="537"/>
      <c r="AR587" s="537"/>
      <c r="AS587" s="537"/>
      <c r="AT587" s="537"/>
      <c r="AU587" s="537"/>
      <c r="AV587" s="537"/>
      <c r="AW587" s="537"/>
      <c r="AX587" s="537"/>
      <c r="AY587" s="537"/>
      <c r="AZ587" s="537"/>
      <c r="BA587" s="537"/>
      <c r="BB587" s="537"/>
      <c r="BC587" s="537"/>
      <c r="BD587" s="537"/>
      <c r="BE587" s="537"/>
      <c r="BF587" s="537"/>
      <c r="BG587" s="537"/>
      <c r="BH587" s="537"/>
      <c r="BI587" s="537"/>
      <c r="BJ587" s="537"/>
      <c r="BK587" s="537"/>
      <c r="BL587" s="537"/>
      <c r="BM587" s="537"/>
      <c r="BN587" s="537"/>
      <c r="BO587" s="537"/>
      <c r="BP587" s="537"/>
      <c r="BQ587" s="537"/>
      <c r="BR587" s="537"/>
      <c r="BS587" s="537"/>
      <c r="BT587" s="537"/>
      <c r="BU587" s="537"/>
      <c r="BV587" s="537"/>
      <c r="BW587" s="537"/>
      <c r="BX587" s="537"/>
      <c r="BY587" s="537"/>
      <c r="BZ587" s="537"/>
      <c r="CA587" s="537"/>
      <c r="CB587" s="537"/>
      <c r="CC587" s="537"/>
      <c r="CD587" s="537"/>
      <c r="CE587" s="537"/>
      <c r="CF587" s="537"/>
      <c r="CG587" s="537"/>
      <c r="CH587" s="537"/>
      <c r="CI587" s="537"/>
      <c r="CJ587" s="537"/>
      <c r="CK587" s="537"/>
      <c r="CL587" s="537"/>
      <c r="CM587" s="537"/>
      <c r="CN587" s="537"/>
    </row>
    <row r="588" spans="1:125" s="317" customFormat="1" ht="12.75" customHeight="1">
      <c r="A588" s="242">
        <v>587</v>
      </c>
      <c r="B588" s="242" t="s">
        <v>731</v>
      </c>
      <c r="C588" s="243" t="s">
        <v>8076</v>
      </c>
      <c r="D588" s="243"/>
      <c r="E588" s="243" t="s">
        <v>6247</v>
      </c>
      <c r="F588" s="243"/>
      <c r="G588" s="244" t="s">
        <v>8074</v>
      </c>
      <c r="H588" s="638"/>
      <c r="I588" s="243">
        <v>777</v>
      </c>
      <c r="J588" s="243"/>
      <c r="K588" s="243" t="s">
        <v>8075</v>
      </c>
      <c r="L588" s="245" t="s">
        <v>566</v>
      </c>
      <c r="M588" s="247">
        <v>44684</v>
      </c>
      <c r="N588" s="123">
        <v>45388</v>
      </c>
      <c r="O588" s="249" t="s">
        <v>722</v>
      </c>
      <c r="P588" s="267">
        <f>N588</f>
        <v>45388</v>
      </c>
      <c r="Q588" s="236">
        <v>22343</v>
      </c>
      <c r="R588" s="236">
        <v>2022</v>
      </c>
      <c r="S588" s="237">
        <v>44657</v>
      </c>
      <c r="T588" s="253" t="s">
        <v>6620</v>
      </c>
      <c r="U588" s="253" t="s">
        <v>1279</v>
      </c>
      <c r="V588" s="421" t="s">
        <v>363</v>
      </c>
      <c r="W588" s="421" t="s">
        <v>363</v>
      </c>
      <c r="X588" s="253" t="s">
        <v>1956</v>
      </c>
      <c r="Y588" s="271">
        <f>N588</f>
        <v>45388</v>
      </c>
      <c r="Z588" s="322" t="s">
        <v>1028</v>
      </c>
      <c r="AA588" s="255">
        <v>3.9</v>
      </c>
      <c r="AB588" s="256"/>
      <c r="AC588" s="253">
        <v>70</v>
      </c>
      <c r="AD588" s="253"/>
      <c r="AE588" s="253">
        <v>85</v>
      </c>
      <c r="AF588" s="253"/>
      <c r="AG588" s="322">
        <v>25</v>
      </c>
      <c r="AH588" s="322">
        <v>40</v>
      </c>
      <c r="AI588" s="322">
        <v>60</v>
      </c>
      <c r="AJ588" s="322">
        <v>1</v>
      </c>
      <c r="AK588" s="253"/>
      <c r="AL588" s="322"/>
      <c r="AM588" s="322"/>
      <c r="AN588" s="253"/>
      <c r="AO588" s="408"/>
      <c r="AP588" s="283"/>
      <c r="AQ588" s="283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</row>
    <row r="589" spans="1:125" ht="12.75" customHeight="1">
      <c r="A589" s="242">
        <v>588</v>
      </c>
      <c r="B589" s="253" t="s">
        <v>731</v>
      </c>
      <c r="C589" s="253" t="s">
        <v>370</v>
      </c>
      <c r="D589" s="253"/>
      <c r="E589" s="253" t="s">
        <v>6248</v>
      </c>
      <c r="F589" s="253"/>
      <c r="G589" s="264" t="s">
        <v>1559</v>
      </c>
      <c r="H589" s="639"/>
      <c r="I589" s="253" t="s">
        <v>1173</v>
      </c>
      <c r="J589" s="253"/>
      <c r="K589" s="253" t="s">
        <v>106</v>
      </c>
      <c r="L589" s="438" t="s">
        <v>107</v>
      </c>
      <c r="M589" s="274">
        <v>41534</v>
      </c>
      <c r="N589" s="275">
        <v>44638</v>
      </c>
      <c r="O589" s="249" t="s">
        <v>722</v>
      </c>
      <c r="P589" s="266">
        <f t="shared" ref="P589:P602" si="132">N589</f>
        <v>44638</v>
      </c>
      <c r="Q589" s="250">
        <v>16860</v>
      </c>
      <c r="R589" s="250">
        <v>2013</v>
      </c>
      <c r="S589" s="251">
        <v>43908</v>
      </c>
      <c r="T589" s="252" t="s">
        <v>1216</v>
      </c>
      <c r="U589" s="253" t="s">
        <v>722</v>
      </c>
      <c r="V589" s="625" t="s">
        <v>413</v>
      </c>
      <c r="W589" s="625" t="s">
        <v>4158</v>
      </c>
      <c r="X589" s="252" t="s">
        <v>1689</v>
      </c>
      <c r="Y589" s="284">
        <f t="shared" ref="Y589:Y596" si="133">N589</f>
        <v>44638</v>
      </c>
      <c r="Z589" s="605" t="s">
        <v>1550</v>
      </c>
      <c r="AA589" s="656">
        <v>5.2</v>
      </c>
      <c r="AB589" s="273"/>
      <c r="AC589" s="252">
        <v>85</v>
      </c>
      <c r="AD589" s="252"/>
      <c r="AE589" s="252">
        <v>100</v>
      </c>
      <c r="AF589" s="252"/>
      <c r="AG589" s="605" t="s">
        <v>724</v>
      </c>
      <c r="AH589" s="605">
        <v>38</v>
      </c>
      <c r="AI589" s="605" t="s">
        <v>724</v>
      </c>
      <c r="AJ589" s="605">
        <v>1</v>
      </c>
      <c r="AK589" s="252"/>
      <c r="AL589" s="605"/>
      <c r="AM589" s="605"/>
      <c r="AN589" s="252"/>
      <c r="AO589" s="407"/>
      <c r="AP589" s="316"/>
      <c r="AQ589" s="316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5"/>
      <c r="CP589" s="315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</row>
    <row r="590" spans="1:125" s="317" customFormat="1" ht="12.75" customHeight="1">
      <c r="A590" s="242">
        <v>589</v>
      </c>
      <c r="B590" s="253" t="s">
        <v>731</v>
      </c>
      <c r="C590" s="253" t="s">
        <v>7355</v>
      </c>
      <c r="D590" s="253"/>
      <c r="E590" s="253" t="s">
        <v>3857</v>
      </c>
      <c r="F590" s="253"/>
      <c r="G590" s="264" t="s">
        <v>7356</v>
      </c>
      <c r="H590" s="639"/>
      <c r="I590" s="253" t="s">
        <v>7357</v>
      </c>
      <c r="J590" s="253"/>
      <c r="K590" s="253" t="s">
        <v>7358</v>
      </c>
      <c r="L590" s="438" t="s">
        <v>7359</v>
      </c>
      <c r="M590" s="274">
        <v>44455</v>
      </c>
      <c r="N590" s="275">
        <v>45886</v>
      </c>
      <c r="O590" s="276" t="s">
        <v>722</v>
      </c>
      <c r="P590" s="267">
        <f>N590</f>
        <v>45886</v>
      </c>
      <c r="Q590" s="236">
        <v>21526</v>
      </c>
      <c r="R590" s="236">
        <v>2021</v>
      </c>
      <c r="S590" s="237">
        <v>45155</v>
      </c>
      <c r="T590" s="253" t="s">
        <v>1278</v>
      </c>
      <c r="U590" s="253" t="s">
        <v>722</v>
      </c>
      <c r="V590" s="421" t="s">
        <v>2489</v>
      </c>
      <c r="W590" s="421" t="s">
        <v>9926</v>
      </c>
      <c r="X590" s="253" t="s">
        <v>7360</v>
      </c>
      <c r="Y590" s="271">
        <f>N590</f>
        <v>45886</v>
      </c>
      <c r="Z590" s="322" t="s">
        <v>364</v>
      </c>
      <c r="AA590" s="255">
        <v>4.5999999999999996</v>
      </c>
      <c r="AB590" s="256"/>
      <c r="AC590" s="253">
        <v>80</v>
      </c>
      <c r="AD590" s="253"/>
      <c r="AE590" s="253">
        <v>103</v>
      </c>
      <c r="AF590" s="253"/>
      <c r="AG590" s="322" t="s">
        <v>724</v>
      </c>
      <c r="AH590" s="322" t="s">
        <v>724</v>
      </c>
      <c r="AI590" s="322" t="s">
        <v>724</v>
      </c>
      <c r="AJ590" s="322">
        <v>1</v>
      </c>
      <c r="AK590" s="253"/>
      <c r="AL590" s="322"/>
      <c r="AM590" s="322"/>
      <c r="AN590" s="253"/>
      <c r="AO590" s="408"/>
      <c r="AP590" s="283"/>
      <c r="AQ590" s="283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</row>
    <row r="591" spans="1:125" ht="12.75" customHeight="1">
      <c r="A591" s="242">
        <v>590</v>
      </c>
      <c r="B591" s="242" t="s">
        <v>732</v>
      </c>
      <c r="C591" s="243" t="s">
        <v>684</v>
      </c>
      <c r="D591" s="243" t="s">
        <v>1180</v>
      </c>
      <c r="E591" s="121" t="s">
        <v>6249</v>
      </c>
      <c r="F591" s="243" t="s">
        <v>113</v>
      </c>
      <c r="G591" s="244" t="s">
        <v>114</v>
      </c>
      <c r="H591" s="638" t="s">
        <v>115</v>
      </c>
      <c r="I591" s="243" t="s">
        <v>883</v>
      </c>
      <c r="J591" s="243" t="s">
        <v>1286</v>
      </c>
      <c r="K591" s="243" t="s">
        <v>2350</v>
      </c>
      <c r="L591" s="245" t="s">
        <v>116</v>
      </c>
      <c r="M591" s="247">
        <v>39513</v>
      </c>
      <c r="N591" s="248">
        <v>45250</v>
      </c>
      <c r="O591" s="249" t="s">
        <v>722</v>
      </c>
      <c r="P591" s="268">
        <f t="shared" si="132"/>
        <v>45250</v>
      </c>
      <c r="Q591" s="250">
        <v>19589</v>
      </c>
      <c r="R591" s="250">
        <v>2007</v>
      </c>
      <c r="S591" s="251">
        <v>44520</v>
      </c>
      <c r="T591" s="252" t="s">
        <v>1498</v>
      </c>
      <c r="U591" s="253" t="s">
        <v>189</v>
      </c>
      <c r="V591" s="625" t="s">
        <v>1558</v>
      </c>
      <c r="W591" s="625" t="s">
        <v>7540</v>
      </c>
      <c r="X591" s="252" t="s">
        <v>117</v>
      </c>
      <c r="Y591" s="358">
        <f>N591</f>
        <v>45250</v>
      </c>
      <c r="Z591" s="605" t="s">
        <v>1550</v>
      </c>
      <c r="AA591" s="656">
        <v>7.7</v>
      </c>
      <c r="AB591" s="273">
        <v>35</v>
      </c>
      <c r="AC591" s="252">
        <v>100</v>
      </c>
      <c r="AD591" s="252">
        <v>135</v>
      </c>
      <c r="AE591" s="252">
        <v>130</v>
      </c>
      <c r="AF591" s="252">
        <v>165</v>
      </c>
      <c r="AG591" s="605">
        <v>23</v>
      </c>
      <c r="AH591" s="605">
        <v>36</v>
      </c>
      <c r="AI591" s="605">
        <v>50</v>
      </c>
      <c r="AJ591" s="605">
        <v>1</v>
      </c>
      <c r="AK591" s="251">
        <v>40379</v>
      </c>
      <c r="AL591" s="605">
        <v>2010</v>
      </c>
      <c r="AM591" s="605" t="s">
        <v>722</v>
      </c>
      <c r="AN591" s="252" t="s">
        <v>10304</v>
      </c>
      <c r="AO591" s="407"/>
      <c r="AP591" s="316"/>
      <c r="AQ591" s="316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5"/>
      <c r="CP591" s="315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</row>
    <row r="592" spans="1:125" s="317" customFormat="1" ht="12.75" customHeight="1">
      <c r="A592" s="242">
        <v>591</v>
      </c>
      <c r="B592" s="242" t="s">
        <v>731</v>
      </c>
      <c r="C592" s="253" t="s">
        <v>7006</v>
      </c>
      <c r="D592" s="243"/>
      <c r="E592" s="243" t="s">
        <v>3539</v>
      </c>
      <c r="F592" s="243"/>
      <c r="G592" s="244" t="s">
        <v>7007</v>
      </c>
      <c r="H592" s="638"/>
      <c r="I592" s="243" t="s">
        <v>1814</v>
      </c>
      <c r="J592" s="243"/>
      <c r="K592" s="243" t="s">
        <v>7008</v>
      </c>
      <c r="L592" s="245" t="s">
        <v>7009</v>
      </c>
      <c r="M592" s="247">
        <v>44361</v>
      </c>
      <c r="N592" s="123">
        <v>45085</v>
      </c>
      <c r="O592" s="249" t="s">
        <v>722</v>
      </c>
      <c r="P592" s="267">
        <f>N592</f>
        <v>45085</v>
      </c>
      <c r="Q592" s="236">
        <v>21325</v>
      </c>
      <c r="R592" s="236">
        <v>2021</v>
      </c>
      <c r="S592" s="237">
        <v>44355</v>
      </c>
      <c r="T592" s="253" t="s">
        <v>3715</v>
      </c>
      <c r="U592" s="253" t="s">
        <v>1279</v>
      </c>
      <c r="V592" s="421" t="s">
        <v>363</v>
      </c>
      <c r="W592" s="421" t="s">
        <v>363</v>
      </c>
      <c r="X592" s="253" t="s">
        <v>7010</v>
      </c>
      <c r="Y592" s="136">
        <f>N592</f>
        <v>45085</v>
      </c>
      <c r="Z592" s="322" t="s">
        <v>1550</v>
      </c>
      <c r="AA592" s="255">
        <v>5.3</v>
      </c>
      <c r="AB592" s="256"/>
      <c r="AC592" s="253">
        <v>60</v>
      </c>
      <c r="AD592" s="253"/>
      <c r="AE592" s="253">
        <v>80</v>
      </c>
      <c r="AF592" s="253"/>
      <c r="AG592" s="322">
        <v>23</v>
      </c>
      <c r="AH592" s="322" t="s">
        <v>724</v>
      </c>
      <c r="AI592" s="322">
        <v>51</v>
      </c>
      <c r="AJ592" s="322">
        <v>1</v>
      </c>
      <c r="AK592" s="253"/>
      <c r="AL592" s="322"/>
      <c r="AM592" s="322"/>
      <c r="AN592" s="253"/>
      <c r="AO592" s="408"/>
      <c r="AP592" s="283"/>
      <c r="AQ592" s="283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</row>
    <row r="593" spans="1:125" s="538" customFormat="1" ht="12.75" customHeight="1">
      <c r="A593" s="529">
        <v>592</v>
      </c>
      <c r="B593" s="532" t="s">
        <v>10413</v>
      </c>
      <c r="C593" s="532"/>
      <c r="D593" s="532"/>
      <c r="E593" s="532" t="s">
        <v>4277</v>
      </c>
      <c r="F593" s="532"/>
      <c r="G593" s="540"/>
      <c r="H593" s="646"/>
      <c r="I593" s="133"/>
      <c r="J593" s="532"/>
      <c r="K593" s="532"/>
      <c r="L593" s="541"/>
      <c r="M593" s="542"/>
      <c r="N593" s="543"/>
      <c r="O593" s="844"/>
      <c r="P593" s="539"/>
      <c r="Q593" s="530"/>
      <c r="R593" s="530"/>
      <c r="S593" s="531"/>
      <c r="T593" s="531"/>
      <c r="U593" s="532"/>
      <c r="V593" s="627"/>
      <c r="W593" s="627"/>
      <c r="X593" s="532"/>
      <c r="Y593" s="534"/>
      <c r="Z593" s="542"/>
      <c r="AA593" s="665"/>
      <c r="AB593" s="535"/>
      <c r="AC593" s="532"/>
      <c r="AD593" s="532"/>
      <c r="AE593" s="532"/>
      <c r="AF593" s="532"/>
      <c r="AG593" s="586"/>
      <c r="AH593" s="586"/>
      <c r="AI593" s="586"/>
      <c r="AJ593" s="586"/>
      <c r="AK593" s="532"/>
      <c r="AL593" s="586"/>
      <c r="AM593" s="586"/>
      <c r="AN593" s="532"/>
      <c r="AO593" s="536"/>
      <c r="AP593" s="537"/>
      <c r="AQ593" s="537"/>
      <c r="AR593" s="537"/>
      <c r="AS593" s="537"/>
      <c r="AT593" s="537"/>
      <c r="AU593" s="537"/>
      <c r="AV593" s="537"/>
      <c r="AW593" s="537"/>
      <c r="AX593" s="537"/>
      <c r="AY593" s="537"/>
      <c r="AZ593" s="537"/>
      <c r="BA593" s="537"/>
      <c r="BB593" s="537"/>
      <c r="BC593" s="537"/>
      <c r="BD593" s="537"/>
      <c r="BE593" s="537"/>
      <c r="BF593" s="537"/>
      <c r="BG593" s="537"/>
      <c r="BH593" s="537"/>
      <c r="BI593" s="537"/>
      <c r="BJ593" s="537"/>
      <c r="BK593" s="537"/>
      <c r="BL593" s="537"/>
      <c r="BM593" s="537"/>
      <c r="BN593" s="537"/>
      <c r="BO593" s="537"/>
      <c r="BP593" s="537"/>
      <c r="BQ593" s="537"/>
      <c r="BR593" s="537"/>
      <c r="BS593" s="537"/>
      <c r="BT593" s="537"/>
      <c r="BU593" s="537"/>
      <c r="BV593" s="537"/>
      <c r="BW593" s="537"/>
      <c r="BX593" s="537"/>
      <c r="BY593" s="537"/>
      <c r="BZ593" s="537"/>
      <c r="CA593" s="537"/>
      <c r="CB593" s="537"/>
      <c r="CC593" s="537"/>
      <c r="CD593" s="537"/>
      <c r="CE593" s="537"/>
      <c r="CF593" s="537"/>
      <c r="CG593" s="537"/>
      <c r="CH593" s="537"/>
      <c r="CI593" s="537"/>
      <c r="CJ593" s="537"/>
      <c r="CK593" s="537"/>
      <c r="CL593" s="537"/>
      <c r="CM593" s="537"/>
      <c r="CN593" s="537"/>
    </row>
    <row r="594" spans="1:125" ht="12.75" customHeight="1">
      <c r="A594" s="242">
        <v>593</v>
      </c>
      <c r="B594" s="242" t="s">
        <v>732</v>
      </c>
      <c r="C594" s="243" t="s">
        <v>262</v>
      </c>
      <c r="D594" s="243" t="s">
        <v>7694</v>
      </c>
      <c r="E594" s="243" t="s">
        <v>143</v>
      </c>
      <c r="F594" s="243" t="s">
        <v>7695</v>
      </c>
      <c r="G594" s="244" t="s">
        <v>144</v>
      </c>
      <c r="H594" s="638" t="s">
        <v>724</v>
      </c>
      <c r="I594" s="243" t="s">
        <v>452</v>
      </c>
      <c r="J594" s="243" t="s">
        <v>7040</v>
      </c>
      <c r="K594" s="243" t="s">
        <v>2350</v>
      </c>
      <c r="L594" s="245" t="s">
        <v>116</v>
      </c>
      <c r="M594" s="247">
        <v>41568</v>
      </c>
      <c r="N594" s="248">
        <v>45418</v>
      </c>
      <c r="O594" s="249" t="s">
        <v>722</v>
      </c>
      <c r="P594" s="266">
        <f t="shared" si="132"/>
        <v>45418</v>
      </c>
      <c r="Q594" s="250">
        <v>22535</v>
      </c>
      <c r="R594" s="250">
        <v>2011</v>
      </c>
      <c r="S594" s="251" t="s">
        <v>8086</v>
      </c>
      <c r="T594" s="252" t="s">
        <v>1498</v>
      </c>
      <c r="U594" s="253" t="s">
        <v>722</v>
      </c>
      <c r="V594" s="625" t="s">
        <v>5379</v>
      </c>
      <c r="W594" s="625" t="s">
        <v>8087</v>
      </c>
      <c r="X594" s="252" t="s">
        <v>117</v>
      </c>
      <c r="Y594" s="284">
        <f t="shared" si="133"/>
        <v>45418</v>
      </c>
      <c r="Z594" s="605" t="s">
        <v>1550</v>
      </c>
      <c r="AA594" s="656">
        <v>6.3</v>
      </c>
      <c r="AB594" s="273">
        <v>35</v>
      </c>
      <c r="AC594" s="252">
        <v>100</v>
      </c>
      <c r="AD594" s="252">
        <v>100</v>
      </c>
      <c r="AE594" s="252">
        <v>130</v>
      </c>
      <c r="AF594" s="252">
        <v>165</v>
      </c>
      <c r="AG594" s="605">
        <v>23</v>
      </c>
      <c r="AH594" s="605">
        <v>38</v>
      </c>
      <c r="AI594" s="605">
        <v>55</v>
      </c>
      <c r="AJ594" s="605">
        <v>1</v>
      </c>
      <c r="AK594" s="251">
        <v>44609</v>
      </c>
      <c r="AL594" s="605">
        <v>2022</v>
      </c>
      <c r="AM594" s="605" t="s">
        <v>722</v>
      </c>
      <c r="AN594" s="252" t="s">
        <v>7696</v>
      </c>
      <c r="AO594" s="407"/>
      <c r="AP594" s="316"/>
      <c r="AQ594" s="316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5"/>
      <c r="CP594" s="315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</row>
    <row r="595" spans="1:125" s="317" customFormat="1" ht="12.75" customHeight="1">
      <c r="A595" s="242">
        <v>594</v>
      </c>
      <c r="B595" s="253" t="s">
        <v>731</v>
      </c>
      <c r="C595" s="242" t="s">
        <v>1610</v>
      </c>
      <c r="D595" s="242"/>
      <c r="E595" s="243" t="s">
        <v>3537</v>
      </c>
      <c r="F595" s="243"/>
      <c r="G595" s="244" t="s">
        <v>3538</v>
      </c>
      <c r="H595" s="638"/>
      <c r="I595" s="253" t="s">
        <v>2322</v>
      </c>
      <c r="J595" s="242"/>
      <c r="K595" s="243" t="s">
        <v>4401</v>
      </c>
      <c r="L595" s="245" t="s">
        <v>4402</v>
      </c>
      <c r="M595" s="274">
        <v>42801</v>
      </c>
      <c r="N595" s="123">
        <v>45428</v>
      </c>
      <c r="O595" s="249" t="s">
        <v>722</v>
      </c>
      <c r="P595" s="267">
        <f t="shared" si="132"/>
        <v>45428</v>
      </c>
      <c r="Q595" s="236">
        <v>18497</v>
      </c>
      <c r="R595" s="236">
        <v>2010</v>
      </c>
      <c r="S595" s="251">
        <v>44697</v>
      </c>
      <c r="T595" s="253" t="s">
        <v>1278</v>
      </c>
      <c r="U595" s="253" t="s">
        <v>722</v>
      </c>
      <c r="V595" s="421" t="s">
        <v>1115</v>
      </c>
      <c r="W595" s="421" t="s">
        <v>4280</v>
      </c>
      <c r="X595" s="253" t="s">
        <v>4403</v>
      </c>
      <c r="Y595" s="271">
        <f t="shared" si="133"/>
        <v>45428</v>
      </c>
      <c r="Z595" s="322" t="s">
        <v>1550</v>
      </c>
      <c r="AA595" s="255">
        <v>6</v>
      </c>
      <c r="AB595" s="256"/>
      <c r="AC595" s="253">
        <v>77</v>
      </c>
      <c r="AD595" s="253"/>
      <c r="AE595" s="253">
        <v>97</v>
      </c>
      <c r="AF595" s="253"/>
      <c r="AG595" s="322">
        <v>24</v>
      </c>
      <c r="AH595" s="322">
        <v>37</v>
      </c>
      <c r="AI595" s="322">
        <v>49</v>
      </c>
      <c r="AJ595" s="322">
        <v>1</v>
      </c>
      <c r="AK595" s="253"/>
      <c r="AL595" s="322"/>
      <c r="AM595" s="322"/>
      <c r="AN595" s="253"/>
      <c r="AO595" s="408"/>
      <c r="AP595" s="283"/>
      <c r="AQ595" s="283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</row>
    <row r="596" spans="1:125" ht="12.75" customHeight="1">
      <c r="A596" s="242">
        <v>595</v>
      </c>
      <c r="B596" s="253" t="s">
        <v>731</v>
      </c>
      <c r="C596" s="253" t="s">
        <v>370</v>
      </c>
      <c r="D596" s="253"/>
      <c r="E596" s="253" t="s">
        <v>992</v>
      </c>
      <c r="F596" s="253"/>
      <c r="G596" s="264" t="s">
        <v>993</v>
      </c>
      <c r="H596" s="639"/>
      <c r="I596" s="253" t="s">
        <v>1173</v>
      </c>
      <c r="J596" s="253"/>
      <c r="K596" s="253" t="s">
        <v>994</v>
      </c>
      <c r="L596" s="438" t="s">
        <v>995</v>
      </c>
      <c r="M596" s="274">
        <v>41705</v>
      </c>
      <c r="N596" s="288">
        <v>45680</v>
      </c>
      <c r="O596" s="276" t="s">
        <v>722</v>
      </c>
      <c r="P596" s="266">
        <f t="shared" si="132"/>
        <v>45680</v>
      </c>
      <c r="Q596" s="250">
        <v>18247</v>
      </c>
      <c r="R596" s="250">
        <v>2014</v>
      </c>
      <c r="S596" s="251">
        <v>45314</v>
      </c>
      <c r="T596" s="252" t="s">
        <v>3715</v>
      </c>
      <c r="U596" s="253" t="s">
        <v>722</v>
      </c>
      <c r="V596" s="625" t="s">
        <v>1082</v>
      </c>
      <c r="W596" s="625" t="s">
        <v>358</v>
      </c>
      <c r="X596" s="252" t="s">
        <v>996</v>
      </c>
      <c r="Y596" s="284">
        <f t="shared" si="133"/>
        <v>45680</v>
      </c>
      <c r="Z596" s="605" t="s">
        <v>1550</v>
      </c>
      <c r="AA596" s="656">
        <v>5.2</v>
      </c>
      <c r="AB596" s="273"/>
      <c r="AC596" s="252">
        <v>85</v>
      </c>
      <c r="AD596" s="252"/>
      <c r="AE596" s="252">
        <v>100</v>
      </c>
      <c r="AF596" s="252"/>
      <c r="AG596" s="605">
        <v>23</v>
      </c>
      <c r="AH596" s="605">
        <v>38</v>
      </c>
      <c r="AI596" s="605">
        <v>51</v>
      </c>
      <c r="AJ596" s="605">
        <v>1</v>
      </c>
      <c r="AK596" s="252"/>
      <c r="AL596" s="605"/>
      <c r="AM596" s="605"/>
      <c r="AN596" s="252"/>
      <c r="AO596" s="407"/>
      <c r="AP596" s="316"/>
      <c r="AQ596" s="316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5"/>
      <c r="CP596" s="315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</row>
    <row r="597" spans="1:125" s="283" customFormat="1" ht="12.75" customHeight="1">
      <c r="A597" s="242">
        <v>596</v>
      </c>
      <c r="B597" s="253" t="s">
        <v>731</v>
      </c>
      <c r="C597" s="253" t="s">
        <v>6469</v>
      </c>
      <c r="D597" s="253"/>
      <c r="E597" s="253" t="s">
        <v>1544</v>
      </c>
      <c r="F597" s="253"/>
      <c r="G597" s="264" t="s">
        <v>8077</v>
      </c>
      <c r="H597" s="639"/>
      <c r="I597" s="436">
        <v>777</v>
      </c>
      <c r="J597" s="253"/>
      <c r="K597" s="253" t="s">
        <v>5412</v>
      </c>
      <c r="L597" s="438" t="s">
        <v>5413</v>
      </c>
      <c r="M597" s="274">
        <v>44684</v>
      </c>
      <c r="N597" s="275">
        <v>45388</v>
      </c>
      <c r="O597" s="249" t="s">
        <v>722</v>
      </c>
      <c r="P597" s="267">
        <f>N597</f>
        <v>45388</v>
      </c>
      <c r="Q597" s="236">
        <v>22344</v>
      </c>
      <c r="R597" s="236">
        <v>2022</v>
      </c>
      <c r="S597" s="237">
        <v>44657</v>
      </c>
      <c r="T597" s="253" t="s">
        <v>6620</v>
      </c>
      <c r="U597" s="253" t="s">
        <v>1279</v>
      </c>
      <c r="V597" s="421" t="s">
        <v>363</v>
      </c>
      <c r="W597" s="421" t="s">
        <v>363</v>
      </c>
      <c r="X597" s="253" t="s">
        <v>8078</v>
      </c>
      <c r="Y597" s="271">
        <f>N597</f>
        <v>45388</v>
      </c>
      <c r="Z597" s="322" t="s">
        <v>1550</v>
      </c>
      <c r="AA597" s="255">
        <v>5.0999999999999996</v>
      </c>
      <c r="AB597" s="256"/>
      <c r="AC597" s="253">
        <v>90</v>
      </c>
      <c r="AD597" s="253"/>
      <c r="AE597" s="253">
        <v>105</v>
      </c>
      <c r="AF597" s="253"/>
      <c r="AG597" s="322">
        <v>24</v>
      </c>
      <c r="AH597" s="322">
        <v>38</v>
      </c>
      <c r="AI597" s="322">
        <v>57</v>
      </c>
      <c r="AJ597" s="322">
        <v>1</v>
      </c>
      <c r="AK597" s="253"/>
      <c r="AL597" s="322"/>
      <c r="AM597" s="322"/>
      <c r="AN597" s="253"/>
      <c r="AO597" s="408"/>
      <c r="CO597" s="327"/>
    </row>
    <row r="598" spans="1:125" s="317" customFormat="1" ht="12.75" customHeight="1">
      <c r="A598" s="242">
        <v>597</v>
      </c>
      <c r="B598" s="253" t="s">
        <v>731</v>
      </c>
      <c r="C598" s="253" t="s">
        <v>6467</v>
      </c>
      <c r="D598" s="243"/>
      <c r="E598" s="253" t="s">
        <v>4612</v>
      </c>
      <c r="F598" s="253"/>
      <c r="G598" s="264" t="s">
        <v>6468</v>
      </c>
      <c r="H598" s="639"/>
      <c r="I598" s="243" t="s">
        <v>452</v>
      </c>
      <c r="J598" s="242"/>
      <c r="K598" s="253" t="s">
        <v>7308</v>
      </c>
      <c r="L598" s="438" t="s">
        <v>2872</v>
      </c>
      <c r="M598" s="274">
        <v>44133</v>
      </c>
      <c r="N598" s="275">
        <v>44858</v>
      </c>
      <c r="O598" s="249" t="s">
        <v>722</v>
      </c>
      <c r="P598" s="267">
        <v>44128</v>
      </c>
      <c r="Q598" s="236">
        <v>21496</v>
      </c>
      <c r="R598" s="236">
        <v>2020</v>
      </c>
      <c r="S598" s="237">
        <v>44128</v>
      </c>
      <c r="T598" s="253" t="s">
        <v>175</v>
      </c>
      <c r="U598" s="253" t="s">
        <v>721</v>
      </c>
      <c r="V598" s="421" t="s">
        <v>363</v>
      </c>
      <c r="W598" s="421" t="s">
        <v>363</v>
      </c>
      <c r="X598" s="253" t="s">
        <v>7309</v>
      </c>
      <c r="Y598" s="271">
        <f>N598</f>
        <v>44858</v>
      </c>
      <c r="Z598" s="322" t="s">
        <v>1550</v>
      </c>
      <c r="AA598" s="255">
        <v>5.3</v>
      </c>
      <c r="AB598" s="256"/>
      <c r="AC598" s="253">
        <v>90</v>
      </c>
      <c r="AD598" s="253"/>
      <c r="AE598" s="253">
        <v>110</v>
      </c>
      <c r="AF598" s="253"/>
      <c r="AG598" s="322">
        <v>24</v>
      </c>
      <c r="AH598" s="322">
        <v>39</v>
      </c>
      <c r="AI598" s="322">
        <v>56</v>
      </c>
      <c r="AJ598" s="322">
        <v>1</v>
      </c>
      <c r="AK598" s="237"/>
      <c r="AL598" s="322"/>
      <c r="AM598" s="322"/>
      <c r="AN598" s="253"/>
      <c r="AO598" s="408"/>
      <c r="AP598" s="283"/>
      <c r="AQ598" s="283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</row>
    <row r="599" spans="1:125" s="317" customFormat="1" ht="12.75" customHeight="1">
      <c r="A599" s="242">
        <v>598</v>
      </c>
      <c r="B599" s="242" t="s">
        <v>731</v>
      </c>
      <c r="C599" s="253" t="s">
        <v>5242</v>
      </c>
      <c r="D599" s="243"/>
      <c r="E599" s="243" t="s">
        <v>3900</v>
      </c>
      <c r="F599" s="243"/>
      <c r="G599" s="244" t="s">
        <v>7361</v>
      </c>
      <c r="H599" s="638"/>
      <c r="I599" s="243" t="s">
        <v>1911</v>
      </c>
      <c r="J599" s="243"/>
      <c r="K599" s="243" t="s">
        <v>7362</v>
      </c>
      <c r="L599" s="245" t="s">
        <v>7363</v>
      </c>
      <c r="M599" s="247">
        <v>44456</v>
      </c>
      <c r="N599" s="123">
        <v>46003</v>
      </c>
      <c r="O599" s="249" t="s">
        <v>722</v>
      </c>
      <c r="P599" s="267">
        <f>N599</f>
        <v>46003</v>
      </c>
      <c r="Q599" s="236">
        <v>21527</v>
      </c>
      <c r="R599" s="236">
        <v>2021</v>
      </c>
      <c r="S599" s="237">
        <v>45272</v>
      </c>
      <c r="T599" s="253" t="s">
        <v>1278</v>
      </c>
      <c r="U599" s="253" t="s">
        <v>722</v>
      </c>
      <c r="V599" s="421" t="s">
        <v>10377</v>
      </c>
      <c r="W599" s="421" t="s">
        <v>1110</v>
      </c>
      <c r="X599" s="253" t="s">
        <v>7364</v>
      </c>
      <c r="Y599" s="271">
        <f>N599</f>
        <v>46003</v>
      </c>
      <c r="Z599" s="322" t="s">
        <v>364</v>
      </c>
      <c r="AA599" s="255">
        <v>4.2</v>
      </c>
      <c r="AB599" s="256"/>
      <c r="AC599" s="253">
        <v>75</v>
      </c>
      <c r="AD599" s="253"/>
      <c r="AE599" s="253">
        <v>100</v>
      </c>
      <c r="AF599" s="253"/>
      <c r="AG599" s="322" t="s">
        <v>724</v>
      </c>
      <c r="AH599" s="322" t="s">
        <v>724</v>
      </c>
      <c r="AI599" s="322" t="s">
        <v>724</v>
      </c>
      <c r="AJ599" s="322">
        <v>1</v>
      </c>
      <c r="AK599" s="237"/>
      <c r="AL599" s="322"/>
      <c r="AM599" s="322"/>
      <c r="AN599" s="253"/>
      <c r="AO599" s="408"/>
      <c r="AP599" s="283"/>
      <c r="AQ599" s="283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</row>
    <row r="600" spans="1:125" s="317" customFormat="1" ht="12.75" customHeight="1">
      <c r="A600" s="242">
        <v>599</v>
      </c>
      <c r="B600" s="253" t="s">
        <v>732</v>
      </c>
      <c r="C600" s="253" t="s">
        <v>6124</v>
      </c>
      <c r="D600" s="253"/>
      <c r="E600" s="253" t="s">
        <v>639</v>
      </c>
      <c r="F600" s="253"/>
      <c r="G600" s="264" t="s">
        <v>6125</v>
      </c>
      <c r="H600" s="639"/>
      <c r="I600" s="253" t="s">
        <v>317</v>
      </c>
      <c r="J600" s="253"/>
      <c r="K600" s="253" t="s">
        <v>1792</v>
      </c>
      <c r="L600" s="438" t="s">
        <v>1793</v>
      </c>
      <c r="M600" s="274">
        <v>44063</v>
      </c>
      <c r="N600" s="275">
        <v>45518</v>
      </c>
      <c r="O600" s="249" t="s">
        <v>722</v>
      </c>
      <c r="P600" s="267">
        <f>N600</f>
        <v>45518</v>
      </c>
      <c r="Q600" s="236">
        <v>20599</v>
      </c>
      <c r="R600" s="236">
        <v>2020</v>
      </c>
      <c r="S600" s="237">
        <v>44787</v>
      </c>
      <c r="T600" s="253" t="s">
        <v>3814</v>
      </c>
      <c r="U600" s="253" t="s">
        <v>722</v>
      </c>
      <c r="V600" s="421" t="s">
        <v>1102</v>
      </c>
      <c r="W600" s="421" t="s">
        <v>1102</v>
      </c>
      <c r="X600" s="253" t="s">
        <v>6126</v>
      </c>
      <c r="Y600" s="271">
        <f>N600</f>
        <v>45518</v>
      </c>
      <c r="Z600" s="322" t="s">
        <v>1550</v>
      </c>
      <c r="AA600" s="255">
        <v>7.26</v>
      </c>
      <c r="AB600" s="256"/>
      <c r="AC600" s="253">
        <v>110</v>
      </c>
      <c r="AD600" s="253">
        <v>110</v>
      </c>
      <c r="AE600" s="253">
        <v>185</v>
      </c>
      <c r="AF600" s="253">
        <v>265</v>
      </c>
      <c r="AG600" s="322" t="s">
        <v>724</v>
      </c>
      <c r="AH600" s="322" t="s">
        <v>724</v>
      </c>
      <c r="AI600" s="322" t="s">
        <v>724</v>
      </c>
      <c r="AJ600" s="322">
        <v>2</v>
      </c>
      <c r="AK600" s="237"/>
      <c r="AL600" s="322"/>
      <c r="AM600" s="322"/>
      <c r="AN600" s="253"/>
      <c r="AO600" s="408"/>
      <c r="AP600" s="283"/>
      <c r="AQ600" s="283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</row>
    <row r="601" spans="1:125" s="317" customFormat="1" ht="12.75" customHeight="1">
      <c r="A601" s="242">
        <v>600</v>
      </c>
      <c r="B601" s="253" t="s">
        <v>731</v>
      </c>
      <c r="C601" s="253" t="s">
        <v>4276</v>
      </c>
      <c r="D601" s="253"/>
      <c r="E601" s="253" t="s">
        <v>4278</v>
      </c>
      <c r="F601" s="253"/>
      <c r="G601" s="264" t="s">
        <v>4279</v>
      </c>
      <c r="H601" s="639"/>
      <c r="I601" s="243" t="s">
        <v>1911</v>
      </c>
      <c r="J601" s="242"/>
      <c r="K601" s="253" t="s">
        <v>1463</v>
      </c>
      <c r="L601" s="438" t="s">
        <v>385</v>
      </c>
      <c r="M601" s="247">
        <v>43228</v>
      </c>
      <c r="N601" s="123">
        <v>45656</v>
      </c>
      <c r="O601" s="249" t="s">
        <v>722</v>
      </c>
      <c r="P601" s="267">
        <f t="shared" si="132"/>
        <v>45656</v>
      </c>
      <c r="Q601" s="236">
        <v>18640</v>
      </c>
      <c r="R601" s="236">
        <v>2018</v>
      </c>
      <c r="S601" s="251">
        <v>44925</v>
      </c>
      <c r="T601" s="253" t="s">
        <v>1278</v>
      </c>
      <c r="U601" s="253" t="s">
        <v>722</v>
      </c>
      <c r="V601" s="421" t="s">
        <v>1632</v>
      </c>
      <c r="W601" s="421" t="s">
        <v>2420</v>
      </c>
      <c r="X601" s="252" t="s">
        <v>4631</v>
      </c>
      <c r="Y601" s="271">
        <f t="shared" ref="Y601" si="134">N601</f>
        <v>45656</v>
      </c>
      <c r="Z601" s="322" t="s">
        <v>1028</v>
      </c>
      <c r="AA601" s="255">
        <v>5.5</v>
      </c>
      <c r="AB601" s="256"/>
      <c r="AC601" s="253">
        <v>80</v>
      </c>
      <c r="AD601" s="253"/>
      <c r="AE601" s="253">
        <v>105</v>
      </c>
      <c r="AF601" s="253"/>
      <c r="AG601" s="322">
        <v>25</v>
      </c>
      <c r="AH601" s="322">
        <v>40</v>
      </c>
      <c r="AI601" s="322">
        <v>60</v>
      </c>
      <c r="AJ601" s="322">
        <v>1</v>
      </c>
      <c r="AK601" s="237"/>
      <c r="AL601" s="322"/>
      <c r="AM601" s="322"/>
      <c r="AN601" s="253"/>
      <c r="AO601" s="408"/>
      <c r="AP601" s="283"/>
      <c r="AQ601" s="283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</row>
    <row r="602" spans="1:125" ht="12.75" customHeight="1">
      <c r="A602" s="242">
        <v>601</v>
      </c>
      <c r="B602" s="242" t="s">
        <v>731</v>
      </c>
      <c r="C602" s="242" t="s">
        <v>469</v>
      </c>
      <c r="D602" s="242"/>
      <c r="E602" s="242" t="s">
        <v>470</v>
      </c>
      <c r="F602" s="242"/>
      <c r="G602" s="264" t="s">
        <v>471</v>
      </c>
      <c r="H602" s="639"/>
      <c r="I602" s="243" t="s">
        <v>1911</v>
      </c>
      <c r="J602" s="242"/>
      <c r="K602" s="242" t="s">
        <v>1738</v>
      </c>
      <c r="L602" s="438" t="s">
        <v>1739</v>
      </c>
      <c r="M602" s="274">
        <v>41736</v>
      </c>
      <c r="N602" s="287">
        <v>45322</v>
      </c>
      <c r="O602" s="276" t="s">
        <v>722</v>
      </c>
      <c r="P602" s="266">
        <f t="shared" si="132"/>
        <v>45322</v>
      </c>
      <c r="Q602" s="250">
        <v>22030</v>
      </c>
      <c r="R602" s="250">
        <v>2014</v>
      </c>
      <c r="S602" s="251">
        <v>44592</v>
      </c>
      <c r="T602" s="252" t="s">
        <v>1278</v>
      </c>
      <c r="U602" s="253" t="s">
        <v>722</v>
      </c>
      <c r="V602" s="625" t="s">
        <v>956</v>
      </c>
      <c r="W602" s="421" t="s">
        <v>1706</v>
      </c>
      <c r="X602" s="252" t="s">
        <v>7630</v>
      </c>
      <c r="Y602" s="284">
        <f>N602</f>
        <v>45322</v>
      </c>
      <c r="Z602" s="605" t="s">
        <v>1550</v>
      </c>
      <c r="AA602" s="656">
        <v>4.5</v>
      </c>
      <c r="AB602" s="273"/>
      <c r="AC602" s="252">
        <v>80</v>
      </c>
      <c r="AD602" s="252"/>
      <c r="AE602" s="252">
        <v>105</v>
      </c>
      <c r="AF602" s="252"/>
      <c r="AG602" s="605">
        <v>22</v>
      </c>
      <c r="AH602" s="605">
        <v>37</v>
      </c>
      <c r="AI602" s="605">
        <v>54</v>
      </c>
      <c r="AJ602" s="605">
        <v>1</v>
      </c>
      <c r="AK602" s="252"/>
      <c r="AL602" s="605"/>
      <c r="AM602" s="605"/>
      <c r="AN602" s="252"/>
      <c r="AO602" s="407"/>
      <c r="AP602" s="316"/>
      <c r="AQ602" s="316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5"/>
      <c r="CP602" s="315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</row>
    <row r="603" spans="1:125" s="283" customFormat="1" ht="12.75" customHeight="1">
      <c r="A603" s="242">
        <v>602</v>
      </c>
      <c r="B603" s="253" t="s">
        <v>731</v>
      </c>
      <c r="C603" s="253" t="s">
        <v>6615</v>
      </c>
      <c r="D603" s="253"/>
      <c r="E603" s="253" t="s">
        <v>3648</v>
      </c>
      <c r="F603" s="253"/>
      <c r="G603" s="264" t="s">
        <v>6616</v>
      </c>
      <c r="H603" s="639"/>
      <c r="I603" s="253" t="s">
        <v>118</v>
      </c>
      <c r="J603" s="253"/>
      <c r="K603" s="253" t="s">
        <v>2643</v>
      </c>
      <c r="L603" s="438" t="s">
        <v>2644</v>
      </c>
      <c r="M603" s="274">
        <v>44242</v>
      </c>
      <c r="N603" s="275">
        <v>45730</v>
      </c>
      <c r="O603" s="322" t="s">
        <v>722</v>
      </c>
      <c r="P603" s="267">
        <f>N603</f>
        <v>45730</v>
      </c>
      <c r="Q603" s="236">
        <v>21043</v>
      </c>
      <c r="R603" s="236">
        <v>2021</v>
      </c>
      <c r="S603" s="237">
        <v>44999</v>
      </c>
      <c r="T603" s="253" t="s">
        <v>1047</v>
      </c>
      <c r="U603" s="253" t="s">
        <v>722</v>
      </c>
      <c r="V603" s="421" t="s">
        <v>9154</v>
      </c>
      <c r="W603" s="421" t="s">
        <v>9154</v>
      </c>
      <c r="X603" s="253" t="s">
        <v>2645</v>
      </c>
      <c r="Y603" s="271">
        <f>N603</f>
        <v>45730</v>
      </c>
      <c r="Z603" s="322" t="s">
        <v>1550</v>
      </c>
      <c r="AA603" s="255">
        <v>5.2</v>
      </c>
      <c r="AB603" s="256"/>
      <c r="AC603" s="253">
        <v>75</v>
      </c>
      <c r="AD603" s="253"/>
      <c r="AE603" s="253">
        <v>100</v>
      </c>
      <c r="AF603" s="253"/>
      <c r="AG603" s="322" t="s">
        <v>724</v>
      </c>
      <c r="AH603" s="322" t="s">
        <v>724</v>
      </c>
      <c r="AI603" s="322" t="s">
        <v>724</v>
      </c>
      <c r="AJ603" s="322">
        <v>1</v>
      </c>
      <c r="AK603" s="253"/>
      <c r="AL603" s="322"/>
      <c r="AM603" s="322"/>
      <c r="AN603" s="253"/>
      <c r="AO603" s="408"/>
      <c r="CO603" s="327"/>
    </row>
    <row r="604" spans="1:125" ht="12.75" customHeight="1">
      <c r="A604" s="242">
        <v>603</v>
      </c>
      <c r="B604" s="242" t="s">
        <v>731</v>
      </c>
      <c r="C604" s="243" t="s">
        <v>587</v>
      </c>
      <c r="D604" s="243"/>
      <c r="E604" s="121" t="s">
        <v>1221</v>
      </c>
      <c r="F604" s="243"/>
      <c r="G604" s="244" t="s">
        <v>588</v>
      </c>
      <c r="H604" s="638"/>
      <c r="I604" s="243" t="s">
        <v>1173</v>
      </c>
      <c r="J604" s="243"/>
      <c r="K604" s="243" t="s">
        <v>2123</v>
      </c>
      <c r="L604" s="245" t="s">
        <v>259</v>
      </c>
      <c r="M604" s="247">
        <v>39522</v>
      </c>
      <c r="N604" s="248">
        <v>45245</v>
      </c>
      <c r="O604" s="249" t="s">
        <v>722</v>
      </c>
      <c r="P604" s="268">
        <f t="shared" ref="P604:P608" si="135">N604</f>
        <v>45245</v>
      </c>
      <c r="Q604" s="250">
        <v>19515</v>
      </c>
      <c r="R604" s="250">
        <v>2008</v>
      </c>
      <c r="S604" s="251">
        <v>44880</v>
      </c>
      <c r="T604" s="252" t="s">
        <v>1450</v>
      </c>
      <c r="U604" s="253" t="s">
        <v>722</v>
      </c>
      <c r="V604" s="625" t="s">
        <v>1301</v>
      </c>
      <c r="W604" s="625" t="s">
        <v>8947</v>
      </c>
      <c r="X604" s="252" t="s">
        <v>8946</v>
      </c>
      <c r="Y604" s="284">
        <f>N604</f>
        <v>45245</v>
      </c>
      <c r="Z604" s="605" t="s">
        <v>1550</v>
      </c>
      <c r="AA604" s="656">
        <v>5.8</v>
      </c>
      <c r="AB604" s="273"/>
      <c r="AC604" s="252">
        <v>90</v>
      </c>
      <c r="AD604" s="252"/>
      <c r="AE604" s="252">
        <v>115</v>
      </c>
      <c r="AF604" s="252"/>
      <c r="AG604" s="605">
        <v>23</v>
      </c>
      <c r="AH604" s="605">
        <v>37</v>
      </c>
      <c r="AI604" s="605">
        <v>50</v>
      </c>
      <c r="AJ604" s="605">
        <v>1</v>
      </c>
      <c r="AK604" s="251"/>
      <c r="AL604" s="605"/>
      <c r="AM604" s="605"/>
      <c r="AN604" s="252"/>
      <c r="AO604" s="411"/>
      <c r="AP604" s="243"/>
      <c r="AQ604" s="133"/>
      <c r="AR604" s="121"/>
      <c r="AS604" s="243"/>
      <c r="AT604" s="245"/>
      <c r="AU604" s="245"/>
      <c r="AV604" s="243"/>
      <c r="AW604" s="243"/>
      <c r="AX604" s="243"/>
      <c r="AY604" s="246"/>
      <c r="AZ604" s="134"/>
      <c r="BA604" s="239"/>
      <c r="BB604" s="249"/>
      <c r="BC604" s="239"/>
      <c r="BD604" s="250"/>
      <c r="BE604" s="250"/>
      <c r="BF604" s="251"/>
      <c r="BG604" s="252"/>
      <c r="BH604" s="253"/>
      <c r="BI604" s="254"/>
      <c r="BJ604" s="254"/>
      <c r="BK604" s="252"/>
      <c r="BL604" s="252"/>
      <c r="BM604" s="254"/>
      <c r="BN604" s="251"/>
      <c r="BO604" s="252"/>
      <c r="BP604" s="252"/>
      <c r="BQ604" s="273"/>
      <c r="BR604" s="252"/>
      <c r="BS604" s="252"/>
      <c r="BT604" s="252"/>
      <c r="BU604" s="252"/>
      <c r="BV604" s="252"/>
      <c r="BW604" s="252"/>
      <c r="BX604" s="252"/>
      <c r="BY604" s="252"/>
      <c r="BZ604" s="251"/>
      <c r="CA604" s="252"/>
      <c r="CB604" s="252"/>
      <c r="CC604" s="316"/>
      <c r="CD604" s="316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5"/>
      <c r="CP604" s="315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</row>
    <row r="605" spans="1:125" ht="12.75" customHeight="1">
      <c r="A605" s="242">
        <v>604</v>
      </c>
      <c r="B605" s="242" t="s">
        <v>731</v>
      </c>
      <c r="C605" s="242" t="s">
        <v>758</v>
      </c>
      <c r="D605" s="243" t="s">
        <v>2262</v>
      </c>
      <c r="E605" s="243" t="s">
        <v>472</v>
      </c>
      <c r="F605" s="243" t="s">
        <v>2263</v>
      </c>
      <c r="G605" s="244" t="s">
        <v>473</v>
      </c>
      <c r="H605" s="638" t="s">
        <v>2264</v>
      </c>
      <c r="I605" s="243" t="s">
        <v>1911</v>
      </c>
      <c r="J605" s="243" t="s">
        <v>753</v>
      </c>
      <c r="K605" s="243" t="s">
        <v>4887</v>
      </c>
      <c r="L605" s="245" t="s">
        <v>1370</v>
      </c>
      <c r="M605" s="247">
        <v>41736</v>
      </c>
      <c r="N605" s="248">
        <v>45790</v>
      </c>
      <c r="O605" s="249" t="s">
        <v>722</v>
      </c>
      <c r="P605" s="266">
        <f t="shared" si="135"/>
        <v>45790</v>
      </c>
      <c r="Q605" s="250">
        <v>21203</v>
      </c>
      <c r="R605" s="250">
        <v>2014</v>
      </c>
      <c r="S605" s="251">
        <v>45059</v>
      </c>
      <c r="T605" s="252" t="s">
        <v>299</v>
      </c>
      <c r="U605" s="253" t="s">
        <v>3544</v>
      </c>
      <c r="V605" s="625" t="s">
        <v>9459</v>
      </c>
      <c r="W605" s="625" t="s">
        <v>9460</v>
      </c>
      <c r="X605" s="252" t="s">
        <v>474</v>
      </c>
      <c r="Y605" s="284">
        <f t="shared" ref="Y605:Y608" si="136">N605</f>
        <v>45790</v>
      </c>
      <c r="Z605" s="605" t="s">
        <v>1550</v>
      </c>
      <c r="AA605" s="656">
        <v>4.5999999999999996</v>
      </c>
      <c r="AB605" s="273">
        <v>29.1</v>
      </c>
      <c r="AC605" s="252">
        <v>95</v>
      </c>
      <c r="AD605" s="252">
        <v>95</v>
      </c>
      <c r="AE605" s="252">
        <v>125</v>
      </c>
      <c r="AF605" s="252">
        <v>125</v>
      </c>
      <c r="AG605" s="605">
        <v>22</v>
      </c>
      <c r="AH605" s="605">
        <v>38</v>
      </c>
      <c r="AI605" s="605">
        <v>52</v>
      </c>
      <c r="AJ605" s="605">
        <v>1</v>
      </c>
      <c r="AK605" s="237">
        <v>42159</v>
      </c>
      <c r="AL605" s="322">
        <v>2015</v>
      </c>
      <c r="AM605" s="322" t="s">
        <v>722</v>
      </c>
      <c r="AN605" s="252"/>
      <c r="AO605" s="407"/>
      <c r="AP605" s="243"/>
      <c r="AQ605" s="243"/>
      <c r="AR605" s="243"/>
      <c r="AS605" s="244"/>
      <c r="AT605" s="245"/>
      <c r="AU605" s="243"/>
      <c r="AV605" s="243"/>
      <c r="AW605" s="243"/>
      <c r="AX605" s="246"/>
      <c r="AY605" s="247"/>
      <c r="AZ605" s="123"/>
      <c r="BA605" s="249"/>
      <c r="BB605" s="266"/>
      <c r="BC605" s="250"/>
      <c r="BD605" s="250"/>
      <c r="BE605" s="134"/>
      <c r="BF605" s="252"/>
      <c r="BG605" s="253"/>
      <c r="BH605" s="254"/>
      <c r="BI605" s="254"/>
      <c r="BJ605" s="252"/>
      <c r="BK605" s="252"/>
      <c r="BL605" s="254"/>
      <c r="BM605" s="251"/>
      <c r="BN605" s="252"/>
      <c r="BO605" s="252"/>
      <c r="BP605" s="273"/>
      <c r="BQ605" s="252"/>
      <c r="BR605" s="252"/>
      <c r="BS605" s="252"/>
      <c r="BT605" s="252"/>
      <c r="BU605" s="252"/>
      <c r="BV605" s="252"/>
      <c r="BW605" s="252"/>
      <c r="BX605" s="252"/>
      <c r="BY605" s="251"/>
      <c r="BZ605" s="252"/>
      <c r="CA605" s="252"/>
      <c r="CB605" s="252"/>
      <c r="CC605" s="316"/>
      <c r="CD605" s="316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5"/>
      <c r="CP605" s="315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</row>
    <row r="606" spans="1:125" s="317" customFormat="1" ht="12.75" customHeight="1">
      <c r="A606" s="242">
        <v>605</v>
      </c>
      <c r="B606" s="253" t="s">
        <v>731</v>
      </c>
      <c r="C606" s="253" t="s">
        <v>7366</v>
      </c>
      <c r="D606" s="253"/>
      <c r="E606" s="253" t="s">
        <v>475</v>
      </c>
      <c r="F606" s="253"/>
      <c r="G606" s="264" t="s">
        <v>7367</v>
      </c>
      <c r="H606" s="639"/>
      <c r="I606" s="253" t="s">
        <v>7365</v>
      </c>
      <c r="J606" s="253"/>
      <c r="K606" s="253" t="s">
        <v>7368</v>
      </c>
      <c r="L606" s="138" t="s">
        <v>7369</v>
      </c>
      <c r="M606" s="247">
        <v>41511</v>
      </c>
      <c r="N606" s="275">
        <v>45158</v>
      </c>
      <c r="O606" s="249" t="s">
        <v>722</v>
      </c>
      <c r="P606" s="267">
        <f t="shared" si="135"/>
        <v>45158</v>
      </c>
      <c r="Q606" s="236">
        <v>21528</v>
      </c>
      <c r="R606" s="236">
        <v>2007</v>
      </c>
      <c r="S606" s="237">
        <v>44428</v>
      </c>
      <c r="T606" s="253" t="s">
        <v>1047</v>
      </c>
      <c r="U606" s="253" t="s">
        <v>1217</v>
      </c>
      <c r="V606" s="421" t="s">
        <v>3929</v>
      </c>
      <c r="W606" s="421" t="s">
        <v>7370</v>
      </c>
      <c r="X606" s="253" t="s">
        <v>7371</v>
      </c>
      <c r="Y606" s="271">
        <f t="shared" si="136"/>
        <v>45158</v>
      </c>
      <c r="Z606" s="322" t="s">
        <v>1017</v>
      </c>
      <c r="AA606" s="255">
        <v>6</v>
      </c>
      <c r="AB606" s="138"/>
      <c r="AC606" s="253">
        <v>80</v>
      </c>
      <c r="AD606" s="253"/>
      <c r="AE606" s="253">
        <v>100</v>
      </c>
      <c r="AF606" s="253"/>
      <c r="AG606" s="322">
        <v>22</v>
      </c>
      <c r="AH606" s="322">
        <v>37</v>
      </c>
      <c r="AI606" s="322">
        <v>52</v>
      </c>
      <c r="AJ606" s="322">
        <v>1</v>
      </c>
      <c r="AK606" s="253"/>
      <c r="AL606" s="322"/>
      <c r="AM606" s="322"/>
      <c r="AN606" s="253"/>
      <c r="AO606" s="408"/>
      <c r="AP606" s="283"/>
      <c r="AQ606" s="283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</row>
    <row r="607" spans="1:125" s="317" customFormat="1" ht="12.75" customHeight="1">
      <c r="A607" s="242">
        <v>606</v>
      </c>
      <c r="B607" s="242" t="s">
        <v>732</v>
      </c>
      <c r="C607" s="243" t="s">
        <v>6792</v>
      </c>
      <c r="D607" s="253" t="s">
        <v>892</v>
      </c>
      <c r="E607" s="121" t="s">
        <v>6774</v>
      </c>
      <c r="F607" s="243" t="s">
        <v>3688</v>
      </c>
      <c r="G607" s="244" t="s">
        <v>6793</v>
      </c>
      <c r="H607" s="638" t="s">
        <v>7558</v>
      </c>
      <c r="I607" s="243" t="s">
        <v>2322</v>
      </c>
      <c r="J607" s="253" t="s">
        <v>1163</v>
      </c>
      <c r="K607" s="243" t="s">
        <v>3689</v>
      </c>
      <c r="L607" s="245" t="s">
        <v>3690</v>
      </c>
      <c r="M607" s="247">
        <v>44312</v>
      </c>
      <c r="N607" s="123">
        <v>45746</v>
      </c>
      <c r="O607" s="249" t="s">
        <v>722</v>
      </c>
      <c r="P607" s="267">
        <f t="shared" si="135"/>
        <v>45746</v>
      </c>
      <c r="Q607" s="236">
        <v>21195</v>
      </c>
      <c r="R607" s="236">
        <v>2021</v>
      </c>
      <c r="S607" s="237">
        <v>45015</v>
      </c>
      <c r="T607" s="253" t="s">
        <v>645</v>
      </c>
      <c r="U607" s="253" t="s">
        <v>3544</v>
      </c>
      <c r="V607" s="421" t="s">
        <v>9240</v>
      </c>
      <c r="W607" s="421" t="s">
        <v>9241</v>
      </c>
      <c r="X607" s="253" t="s">
        <v>3691</v>
      </c>
      <c r="Y607" s="271">
        <f>N607</f>
        <v>45746</v>
      </c>
      <c r="Z607" s="322" t="s">
        <v>31</v>
      </c>
      <c r="AA607" s="255">
        <v>5.4</v>
      </c>
      <c r="AB607" s="283">
        <v>18.5</v>
      </c>
      <c r="AC607" s="253">
        <v>95</v>
      </c>
      <c r="AD607" s="253">
        <v>95</v>
      </c>
      <c r="AE607" s="253">
        <v>115</v>
      </c>
      <c r="AF607" s="253">
        <v>130</v>
      </c>
      <c r="AG607" s="322" t="s">
        <v>6768</v>
      </c>
      <c r="AH607" s="322" t="s">
        <v>6769</v>
      </c>
      <c r="AI607" s="322" t="s">
        <v>6770</v>
      </c>
      <c r="AJ607" s="322">
        <v>1</v>
      </c>
      <c r="AK607" s="237">
        <v>42867</v>
      </c>
      <c r="AL607" s="322">
        <v>2011</v>
      </c>
      <c r="AM607" s="322" t="s">
        <v>722</v>
      </c>
      <c r="AN607" s="253" t="s">
        <v>6827</v>
      </c>
      <c r="AO607" s="408"/>
      <c r="AP607" s="283"/>
      <c r="AQ607" s="283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</row>
    <row r="608" spans="1:125" ht="12.75" customHeight="1">
      <c r="A608" s="242">
        <v>607</v>
      </c>
      <c r="B608" s="253" t="s">
        <v>732</v>
      </c>
      <c r="C608" s="253" t="s">
        <v>167</v>
      </c>
      <c r="D608" s="253"/>
      <c r="E608" s="253" t="s">
        <v>344</v>
      </c>
      <c r="F608" s="253"/>
      <c r="G608" s="264" t="s">
        <v>345</v>
      </c>
      <c r="H608" s="639"/>
      <c r="I608" s="283" t="s">
        <v>2322</v>
      </c>
      <c r="J608" s="253"/>
      <c r="K608" s="253" t="s">
        <v>6424</v>
      </c>
      <c r="L608" s="438" t="s">
        <v>6425</v>
      </c>
      <c r="M608" s="274">
        <v>41337</v>
      </c>
      <c r="N608" s="288">
        <v>45352</v>
      </c>
      <c r="O608" s="249" t="s">
        <v>722</v>
      </c>
      <c r="P608" s="266">
        <f t="shared" si="135"/>
        <v>45352</v>
      </c>
      <c r="Q608" s="250">
        <v>23348</v>
      </c>
      <c r="R608" s="250">
        <v>2010</v>
      </c>
      <c r="S608" s="251">
        <v>44986</v>
      </c>
      <c r="T608" s="252" t="s">
        <v>3715</v>
      </c>
      <c r="U608" s="253" t="s">
        <v>722</v>
      </c>
      <c r="V608" s="625" t="s">
        <v>9127</v>
      </c>
      <c r="W608" s="625" t="s">
        <v>9693</v>
      </c>
      <c r="X608" s="252" t="s">
        <v>6426</v>
      </c>
      <c r="Y608" s="284">
        <f t="shared" si="136"/>
        <v>45352</v>
      </c>
      <c r="Z608" s="605" t="s">
        <v>1550</v>
      </c>
      <c r="AA608" s="656">
        <v>6.2</v>
      </c>
      <c r="AB608" s="273"/>
      <c r="AC608" s="252">
        <v>85</v>
      </c>
      <c r="AD608" s="252">
        <v>113</v>
      </c>
      <c r="AE608" s="252">
        <v>110</v>
      </c>
      <c r="AF608" s="252">
        <v>147</v>
      </c>
      <c r="AG608" s="605" t="s">
        <v>6493</v>
      </c>
      <c r="AH608" s="605" t="s">
        <v>377</v>
      </c>
      <c r="AI608" s="605" t="s">
        <v>8646</v>
      </c>
      <c r="AJ608" s="605">
        <v>1</v>
      </c>
      <c r="AK608" s="332"/>
      <c r="AL608" s="613"/>
      <c r="AM608" s="613"/>
      <c r="AN608" s="251"/>
      <c r="AO608" s="407"/>
      <c r="AP608" s="316"/>
      <c r="AQ608" s="316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5"/>
      <c r="CP608" s="315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</row>
    <row r="609" spans="1:125" s="374" customFormat="1" ht="12.75" customHeight="1">
      <c r="A609" s="362">
        <v>608</v>
      </c>
      <c r="B609" s="362" t="s">
        <v>731</v>
      </c>
      <c r="C609" s="374" t="s">
        <v>4356</v>
      </c>
      <c r="E609" s="374" t="s">
        <v>1452</v>
      </c>
      <c r="G609" s="622" t="s">
        <v>9888</v>
      </c>
      <c r="H609" s="650"/>
      <c r="I609" s="364" t="s">
        <v>317</v>
      </c>
      <c r="J609" s="363"/>
      <c r="K609" s="374" t="s">
        <v>9856</v>
      </c>
      <c r="L609" s="366" t="s">
        <v>9889</v>
      </c>
      <c r="M609" s="499">
        <v>45141</v>
      </c>
      <c r="N609" s="624">
        <v>45862</v>
      </c>
      <c r="O609" s="403" t="s">
        <v>722</v>
      </c>
      <c r="P609" s="386">
        <f>N609</f>
        <v>45862</v>
      </c>
      <c r="Q609" s="387">
        <v>23445</v>
      </c>
      <c r="R609" s="387">
        <v>2020</v>
      </c>
      <c r="S609" s="373">
        <v>45131</v>
      </c>
      <c r="T609" s="363" t="s">
        <v>3715</v>
      </c>
      <c r="U609" s="363" t="s">
        <v>1279</v>
      </c>
      <c r="V609" s="626" t="s">
        <v>363</v>
      </c>
      <c r="W609" s="626" t="s">
        <v>1468</v>
      </c>
      <c r="X609" s="363" t="s">
        <v>9890</v>
      </c>
      <c r="Y609" s="375">
        <v>45862</v>
      </c>
      <c r="Z609" s="370" t="s">
        <v>1550</v>
      </c>
      <c r="AA609" s="657">
        <v>5.71</v>
      </c>
      <c r="AB609" s="376"/>
      <c r="AC609" s="363">
        <v>100</v>
      </c>
      <c r="AD609" s="363"/>
      <c r="AE609" s="363">
        <v>114</v>
      </c>
      <c r="AF609" s="363"/>
      <c r="AG609" s="370" t="s">
        <v>724</v>
      </c>
      <c r="AH609" s="370" t="s">
        <v>724</v>
      </c>
      <c r="AI609" s="370" t="s">
        <v>724</v>
      </c>
      <c r="AJ609" s="370">
        <v>1</v>
      </c>
      <c r="AK609" s="373"/>
      <c r="AL609" s="370"/>
      <c r="AM609" s="370"/>
      <c r="AN609" s="363"/>
      <c r="AO609" s="414"/>
      <c r="CO609" s="678"/>
    </row>
    <row r="610" spans="1:125" s="317" customFormat="1" ht="12.75" customHeight="1">
      <c r="A610" s="242">
        <v>609</v>
      </c>
      <c r="B610" s="242" t="s">
        <v>732</v>
      </c>
      <c r="C610" s="242" t="s">
        <v>583</v>
      </c>
      <c r="D610" s="243"/>
      <c r="E610" s="243" t="s">
        <v>4044</v>
      </c>
      <c r="F610" s="243" t="s">
        <v>5325</v>
      </c>
      <c r="G610" s="244" t="s">
        <v>724</v>
      </c>
      <c r="H610" s="638"/>
      <c r="I610" s="243" t="s">
        <v>1911</v>
      </c>
      <c r="J610" s="243"/>
      <c r="K610" s="243" t="s">
        <v>5329</v>
      </c>
      <c r="L610" s="245" t="s">
        <v>5330</v>
      </c>
      <c r="M610" s="247">
        <v>44693</v>
      </c>
      <c r="N610" s="123">
        <v>45420</v>
      </c>
      <c r="O610" s="249" t="s">
        <v>722</v>
      </c>
      <c r="P610" s="267">
        <f t="shared" ref="P610:P615" si="137">N610</f>
        <v>45420</v>
      </c>
      <c r="Q610" s="236">
        <v>22362</v>
      </c>
      <c r="R610" s="236">
        <v>2016</v>
      </c>
      <c r="S610" s="237">
        <v>44689</v>
      </c>
      <c r="T610" s="253" t="s">
        <v>299</v>
      </c>
      <c r="U610" s="253" t="s">
        <v>1279</v>
      </c>
      <c r="V610" s="421" t="s">
        <v>363</v>
      </c>
      <c r="W610" s="421" t="s">
        <v>1593</v>
      </c>
      <c r="X610" s="253" t="s">
        <v>5331</v>
      </c>
      <c r="Y610" s="271">
        <f>N610</f>
        <v>45420</v>
      </c>
      <c r="Z610" s="322" t="s">
        <v>1550</v>
      </c>
      <c r="AA610" s="255">
        <v>5.3</v>
      </c>
      <c r="AB610" s="256"/>
      <c r="AC610" s="253">
        <v>80</v>
      </c>
      <c r="AD610" s="253">
        <v>80</v>
      </c>
      <c r="AE610" s="253">
        <v>105</v>
      </c>
      <c r="AF610" s="439">
        <v>136.5</v>
      </c>
      <c r="AG610" s="322">
        <v>22</v>
      </c>
      <c r="AH610" s="322">
        <v>37</v>
      </c>
      <c r="AI610" s="322">
        <v>50</v>
      </c>
      <c r="AJ610" s="322">
        <v>1</v>
      </c>
      <c r="AK610" s="253"/>
      <c r="AL610" s="322"/>
      <c r="AM610" s="322"/>
      <c r="AN610" s="253"/>
      <c r="AO610" s="408"/>
      <c r="AP610" s="283"/>
      <c r="AQ610" s="283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</row>
    <row r="611" spans="1:125" s="317" customFormat="1" ht="12.75" customHeight="1">
      <c r="A611" s="242">
        <v>610</v>
      </c>
      <c r="B611" s="242" t="s">
        <v>731</v>
      </c>
      <c r="C611" s="242" t="s">
        <v>6391</v>
      </c>
      <c r="D611" s="243"/>
      <c r="E611" s="243" t="s">
        <v>4143</v>
      </c>
      <c r="F611" s="243"/>
      <c r="G611" s="244" t="s">
        <v>7003</v>
      </c>
      <c r="H611" s="638"/>
      <c r="I611" s="243" t="s">
        <v>1911</v>
      </c>
      <c r="J611" s="243"/>
      <c r="K611" s="243" t="s">
        <v>7004</v>
      </c>
      <c r="L611" s="245" t="s">
        <v>7005</v>
      </c>
      <c r="M611" s="247">
        <v>44362</v>
      </c>
      <c r="N611" s="123">
        <v>45091</v>
      </c>
      <c r="O611" s="249" t="s">
        <v>722</v>
      </c>
      <c r="P611" s="267">
        <f t="shared" si="137"/>
        <v>45091</v>
      </c>
      <c r="Q611" s="236">
        <v>21324</v>
      </c>
      <c r="R611" s="236">
        <v>2020</v>
      </c>
      <c r="S611" s="237">
        <v>44361</v>
      </c>
      <c r="T611" s="253" t="s">
        <v>1278</v>
      </c>
      <c r="U611" s="253" t="s">
        <v>1279</v>
      </c>
      <c r="V611" s="421" t="s">
        <v>363</v>
      </c>
      <c r="W611" s="421" t="s">
        <v>868</v>
      </c>
      <c r="X611" s="253" t="s">
        <v>5644</v>
      </c>
      <c r="Y611" s="271">
        <f t="shared" ref="Y611:Y616" si="138">N611</f>
        <v>45091</v>
      </c>
      <c r="Z611" s="322" t="s">
        <v>364</v>
      </c>
      <c r="AA611" s="255" t="s">
        <v>724</v>
      </c>
      <c r="AB611" s="256"/>
      <c r="AC611" s="253">
        <v>55</v>
      </c>
      <c r="AD611" s="253"/>
      <c r="AE611" s="253">
        <v>75</v>
      </c>
      <c r="AF611" s="253"/>
      <c r="AG611" s="322" t="s">
        <v>724</v>
      </c>
      <c r="AH611" s="322" t="s">
        <v>724</v>
      </c>
      <c r="AI611" s="322" t="s">
        <v>724</v>
      </c>
      <c r="AJ611" s="322">
        <v>1</v>
      </c>
      <c r="AK611" s="237"/>
      <c r="AL611" s="322"/>
      <c r="AM611" s="322"/>
      <c r="AN611" s="253"/>
      <c r="AO611" s="408"/>
      <c r="AP611" s="283"/>
      <c r="AQ611" s="283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</row>
    <row r="612" spans="1:125" s="317" customFormat="1" ht="12.75" customHeight="1">
      <c r="A612" s="242">
        <v>611</v>
      </c>
      <c r="B612" s="242" t="s">
        <v>731</v>
      </c>
      <c r="C612" s="121" t="s">
        <v>1234</v>
      </c>
      <c r="D612" s="243"/>
      <c r="E612" s="243" t="s">
        <v>6900</v>
      </c>
      <c r="F612" s="243"/>
      <c r="G612" s="244" t="s">
        <v>5054</v>
      </c>
      <c r="H612" s="638"/>
      <c r="I612" s="121" t="s">
        <v>2356</v>
      </c>
      <c r="J612" s="243"/>
      <c r="K612" s="243" t="s">
        <v>2386</v>
      </c>
      <c r="L612" s="245" t="s">
        <v>1049</v>
      </c>
      <c r="M612" s="247">
        <v>39533</v>
      </c>
      <c r="N612" s="135">
        <v>45796</v>
      </c>
      <c r="O612" s="249" t="s">
        <v>722</v>
      </c>
      <c r="P612" s="274">
        <f t="shared" si="137"/>
        <v>45796</v>
      </c>
      <c r="Q612" s="236">
        <v>19267</v>
      </c>
      <c r="R612" s="236">
        <v>2008</v>
      </c>
      <c r="S612" s="237">
        <v>45065</v>
      </c>
      <c r="T612" s="253" t="s">
        <v>3814</v>
      </c>
      <c r="U612" s="253" t="s">
        <v>722</v>
      </c>
      <c r="V612" s="421" t="s">
        <v>931</v>
      </c>
      <c r="W612" s="421" t="s">
        <v>8332</v>
      </c>
      <c r="X612" s="253" t="s">
        <v>3484</v>
      </c>
      <c r="Y612" s="237">
        <f t="shared" si="138"/>
        <v>45796</v>
      </c>
      <c r="Z612" s="322" t="s">
        <v>1550</v>
      </c>
      <c r="AA612" s="656">
        <v>5.4</v>
      </c>
      <c r="AB612" s="273"/>
      <c r="AC612" s="252">
        <v>70</v>
      </c>
      <c r="AD612" s="252"/>
      <c r="AE612" s="252">
        <v>95</v>
      </c>
      <c r="AF612" s="252"/>
      <c r="AG612" s="605">
        <v>23</v>
      </c>
      <c r="AH612" s="605">
        <v>39</v>
      </c>
      <c r="AI612" s="605">
        <v>56</v>
      </c>
      <c r="AJ612" s="605">
        <v>1</v>
      </c>
      <c r="AK612" s="237"/>
      <c r="AL612" s="322"/>
      <c r="AM612" s="322"/>
      <c r="AN612" s="253"/>
      <c r="AO612" s="408"/>
      <c r="AP612" s="283"/>
      <c r="AQ612" s="283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</row>
    <row r="613" spans="1:125" ht="12.75" customHeight="1">
      <c r="A613" s="242">
        <v>612</v>
      </c>
      <c r="B613" s="242" t="s">
        <v>731</v>
      </c>
      <c r="C613" s="243" t="s">
        <v>322</v>
      </c>
      <c r="D613" s="243"/>
      <c r="E613" s="121" t="s">
        <v>6901</v>
      </c>
      <c r="F613" s="243"/>
      <c r="G613" s="244" t="s">
        <v>1566</v>
      </c>
      <c r="H613" s="638"/>
      <c r="I613" s="243" t="s">
        <v>1911</v>
      </c>
      <c r="J613" s="243"/>
      <c r="K613" s="243" t="s">
        <v>5307</v>
      </c>
      <c r="L613" s="245" t="s">
        <v>1567</v>
      </c>
      <c r="M613" s="247">
        <v>39546</v>
      </c>
      <c r="N613" s="248">
        <v>45220</v>
      </c>
      <c r="O613" s="249" t="s">
        <v>722</v>
      </c>
      <c r="P613" s="268">
        <f t="shared" si="137"/>
        <v>45220</v>
      </c>
      <c r="Q613" s="250">
        <v>19531</v>
      </c>
      <c r="R613" s="250">
        <v>2005</v>
      </c>
      <c r="S613" s="251">
        <v>44490</v>
      </c>
      <c r="T613" s="252" t="s">
        <v>1278</v>
      </c>
      <c r="U613" s="253" t="s">
        <v>722</v>
      </c>
      <c r="V613" s="625" t="s">
        <v>931</v>
      </c>
      <c r="W613" s="625" t="s">
        <v>5536</v>
      </c>
      <c r="X613" s="252" t="s">
        <v>1568</v>
      </c>
      <c r="Y613" s="284">
        <f t="shared" si="138"/>
        <v>45220</v>
      </c>
      <c r="Z613" s="605" t="s">
        <v>4822</v>
      </c>
      <c r="AA613" s="656">
        <v>4.7</v>
      </c>
      <c r="AB613" s="273"/>
      <c r="AC613" s="252">
        <v>80</v>
      </c>
      <c r="AD613" s="252"/>
      <c r="AE613" s="252">
        <v>105</v>
      </c>
      <c r="AF613" s="252"/>
      <c r="AG613" s="605">
        <v>22</v>
      </c>
      <c r="AH613" s="605">
        <v>37</v>
      </c>
      <c r="AI613" s="605">
        <v>50</v>
      </c>
      <c r="AJ613" s="605">
        <v>1</v>
      </c>
      <c r="AK613" s="252"/>
      <c r="AL613" s="605"/>
      <c r="AM613" s="605"/>
      <c r="AN613" s="252"/>
      <c r="AO613" s="407"/>
      <c r="AP613" s="316"/>
      <c r="AQ613" s="316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5"/>
      <c r="CP613" s="315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</row>
    <row r="614" spans="1:125" s="317" customFormat="1" ht="12.75" customHeight="1">
      <c r="A614" s="242">
        <v>613</v>
      </c>
      <c r="B614" s="242" t="s">
        <v>732</v>
      </c>
      <c r="C614" s="243" t="s">
        <v>5306</v>
      </c>
      <c r="D614" s="243"/>
      <c r="E614" s="121" t="s">
        <v>2490</v>
      </c>
      <c r="F614" s="243" t="s">
        <v>4741</v>
      </c>
      <c r="G614" s="244" t="s">
        <v>2492</v>
      </c>
      <c r="H614" s="638"/>
      <c r="I614" s="243" t="s">
        <v>1272</v>
      </c>
      <c r="J614" s="243"/>
      <c r="K614" s="243" t="s">
        <v>4743</v>
      </c>
      <c r="L614" s="245" t="s">
        <v>4744</v>
      </c>
      <c r="M614" s="247">
        <v>42261</v>
      </c>
      <c r="N614" s="123">
        <v>45848</v>
      </c>
      <c r="O614" s="249" t="s">
        <v>722</v>
      </c>
      <c r="P614" s="269">
        <f t="shared" si="137"/>
        <v>45848</v>
      </c>
      <c r="Q614" s="236">
        <v>21416</v>
      </c>
      <c r="R614" s="236">
        <v>2015</v>
      </c>
      <c r="S614" s="251">
        <v>45117</v>
      </c>
      <c r="T614" s="253" t="s">
        <v>3814</v>
      </c>
      <c r="U614" s="253" t="s">
        <v>1217</v>
      </c>
      <c r="V614" s="421" t="s">
        <v>9806</v>
      </c>
      <c r="W614" s="421" t="s">
        <v>9807</v>
      </c>
      <c r="X614" s="253" t="s">
        <v>4745</v>
      </c>
      <c r="Y614" s="271">
        <f t="shared" si="138"/>
        <v>45848</v>
      </c>
      <c r="Z614" s="322" t="s">
        <v>1028</v>
      </c>
      <c r="AA614" s="255">
        <v>6.6</v>
      </c>
      <c r="AB614" s="256"/>
      <c r="AC614" s="253">
        <v>85</v>
      </c>
      <c r="AD614" s="253">
        <v>100</v>
      </c>
      <c r="AE614" s="253">
        <v>120</v>
      </c>
      <c r="AF614" s="253">
        <v>165</v>
      </c>
      <c r="AG614" s="322">
        <v>23</v>
      </c>
      <c r="AH614" s="322" t="s">
        <v>6409</v>
      </c>
      <c r="AI614" s="322" t="s">
        <v>2497</v>
      </c>
      <c r="AJ614" s="322">
        <v>1</v>
      </c>
      <c r="AK614" s="237"/>
      <c r="AL614" s="322"/>
      <c r="AM614" s="322"/>
      <c r="AN614" s="237"/>
      <c r="AO614" s="408"/>
      <c r="AP614" s="283"/>
      <c r="AQ614" s="283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</row>
    <row r="615" spans="1:125" s="317" customFormat="1" ht="12.75" customHeight="1">
      <c r="A615" s="242">
        <v>614</v>
      </c>
      <c r="B615" s="253" t="s">
        <v>731</v>
      </c>
      <c r="C615" s="253" t="s">
        <v>4398</v>
      </c>
      <c r="D615" s="253"/>
      <c r="E615" s="253" t="s">
        <v>3659</v>
      </c>
      <c r="F615" s="253"/>
      <c r="G615" s="264" t="s">
        <v>7011</v>
      </c>
      <c r="H615" s="639"/>
      <c r="I615" s="253" t="s">
        <v>1814</v>
      </c>
      <c r="J615" s="253"/>
      <c r="K615" s="243" t="s">
        <v>7012</v>
      </c>
      <c r="L615" s="245" t="s">
        <v>7013</v>
      </c>
      <c r="M615" s="274">
        <v>44361</v>
      </c>
      <c r="N615" s="123">
        <v>45085</v>
      </c>
      <c r="O615" s="249" t="s">
        <v>722</v>
      </c>
      <c r="P615" s="267">
        <f t="shared" si="137"/>
        <v>45085</v>
      </c>
      <c r="Q615" s="236">
        <v>21326</v>
      </c>
      <c r="R615" s="236">
        <v>2021</v>
      </c>
      <c r="S615" s="237">
        <v>44355</v>
      </c>
      <c r="T615" s="253" t="s">
        <v>3715</v>
      </c>
      <c r="U615" s="253" t="s">
        <v>1279</v>
      </c>
      <c r="V615" s="421" t="s">
        <v>363</v>
      </c>
      <c r="W615" s="421" t="s">
        <v>363</v>
      </c>
      <c r="X615" s="253" t="s">
        <v>7010</v>
      </c>
      <c r="Y615" s="271">
        <f t="shared" si="138"/>
        <v>45085</v>
      </c>
      <c r="Z615" s="322" t="s">
        <v>1550</v>
      </c>
      <c r="AA615" s="255">
        <v>5.8</v>
      </c>
      <c r="AB615" s="256"/>
      <c r="AC615" s="253">
        <v>80</v>
      </c>
      <c r="AD615" s="253"/>
      <c r="AE615" s="253">
        <v>100</v>
      </c>
      <c r="AF615" s="253"/>
      <c r="AG615" s="322">
        <v>23</v>
      </c>
      <c r="AH615" s="322">
        <v>37</v>
      </c>
      <c r="AI615" s="322">
        <v>50</v>
      </c>
      <c r="AJ615" s="322">
        <v>1</v>
      </c>
      <c r="AK615" s="253"/>
      <c r="AL615" s="322"/>
      <c r="AM615" s="322"/>
      <c r="AN615" s="253"/>
      <c r="AO615" s="408"/>
      <c r="AP615" s="283"/>
      <c r="AQ615" s="283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</row>
    <row r="616" spans="1:125" ht="12.75" customHeight="1">
      <c r="A616" s="242">
        <v>615</v>
      </c>
      <c r="B616" s="253" t="s">
        <v>732</v>
      </c>
      <c r="C616" s="253" t="s">
        <v>703</v>
      </c>
      <c r="D616" s="253"/>
      <c r="E616" s="253" t="s">
        <v>704</v>
      </c>
      <c r="F616" s="253"/>
      <c r="G616" s="264" t="s">
        <v>705</v>
      </c>
      <c r="H616" s="639"/>
      <c r="I616" s="243" t="s">
        <v>1911</v>
      </c>
      <c r="J616" s="253"/>
      <c r="K616" s="243" t="s">
        <v>395</v>
      </c>
      <c r="L616" s="245" t="s">
        <v>420</v>
      </c>
      <c r="M616" s="274">
        <v>41337</v>
      </c>
      <c r="N616" s="288">
        <v>45348</v>
      </c>
      <c r="O616" s="249" t="s">
        <v>722</v>
      </c>
      <c r="P616" s="266">
        <f t="shared" ref="P616:P637" si="139">N616</f>
        <v>45348</v>
      </c>
      <c r="Q616" s="250">
        <v>18211</v>
      </c>
      <c r="R616" s="250">
        <v>2011</v>
      </c>
      <c r="S616" s="251">
        <v>44618</v>
      </c>
      <c r="T616" s="252" t="s">
        <v>299</v>
      </c>
      <c r="U616" s="253" t="s">
        <v>722</v>
      </c>
      <c r="V616" s="625" t="s">
        <v>7842</v>
      </c>
      <c r="W616" s="625" t="s">
        <v>7725</v>
      </c>
      <c r="X616" s="252" t="s">
        <v>3666</v>
      </c>
      <c r="Y616" s="284">
        <f t="shared" si="138"/>
        <v>45348</v>
      </c>
      <c r="Z616" s="605" t="s">
        <v>1028</v>
      </c>
      <c r="AA616" s="656">
        <v>5.8</v>
      </c>
      <c r="AB616" s="273"/>
      <c r="AC616" s="252">
        <v>85</v>
      </c>
      <c r="AD616" s="252">
        <v>116</v>
      </c>
      <c r="AE616" s="252">
        <v>105</v>
      </c>
      <c r="AF616" s="252">
        <v>137</v>
      </c>
      <c r="AG616" s="605">
        <v>23</v>
      </c>
      <c r="AH616" s="605">
        <v>39</v>
      </c>
      <c r="AI616" s="605">
        <v>57</v>
      </c>
      <c r="AJ616" s="605">
        <v>1</v>
      </c>
      <c r="AK616" s="252"/>
      <c r="AL616" s="605"/>
      <c r="AM616" s="605"/>
      <c r="AN616" s="252"/>
      <c r="AO616" s="407"/>
      <c r="AP616" s="316"/>
      <c r="AQ616" s="316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5"/>
      <c r="CP616" s="315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</row>
    <row r="617" spans="1:125" s="283" customFormat="1" ht="12.75" customHeight="1">
      <c r="A617" s="242">
        <v>616</v>
      </c>
      <c r="B617" s="253" t="s">
        <v>731</v>
      </c>
      <c r="C617" s="253" t="s">
        <v>1870</v>
      </c>
      <c r="D617" s="253"/>
      <c r="E617" s="253" t="s">
        <v>4349</v>
      </c>
      <c r="F617" s="253"/>
      <c r="G617" s="264" t="s">
        <v>4350</v>
      </c>
      <c r="H617" s="639"/>
      <c r="I617" s="243" t="s">
        <v>1911</v>
      </c>
      <c r="J617" s="253"/>
      <c r="K617" s="253" t="s">
        <v>2603</v>
      </c>
      <c r="L617" s="438" t="s">
        <v>2604</v>
      </c>
      <c r="M617" s="274">
        <v>43228</v>
      </c>
      <c r="N617" s="288">
        <v>45396</v>
      </c>
      <c r="O617" s="322" t="s">
        <v>722</v>
      </c>
      <c r="P617" s="328">
        <f t="shared" si="139"/>
        <v>45396</v>
      </c>
      <c r="Q617" s="329">
        <v>18461</v>
      </c>
      <c r="R617" s="329">
        <v>2018</v>
      </c>
      <c r="S617" s="251">
        <v>44665</v>
      </c>
      <c r="T617" s="253" t="s">
        <v>1278</v>
      </c>
      <c r="U617" s="253" t="s">
        <v>722</v>
      </c>
      <c r="V617" s="421" t="s">
        <v>1632</v>
      </c>
      <c r="W617" s="421" t="s">
        <v>1357</v>
      </c>
      <c r="X617" s="252" t="s">
        <v>2605</v>
      </c>
      <c r="Y617" s="284">
        <f t="shared" ref="Y617" si="140">N617</f>
        <v>45396</v>
      </c>
      <c r="Z617" s="605" t="s">
        <v>1550</v>
      </c>
      <c r="AA617" s="656">
        <v>8.5</v>
      </c>
      <c r="AB617" s="273"/>
      <c r="AC617" s="252">
        <v>120</v>
      </c>
      <c r="AD617" s="252"/>
      <c r="AE617" s="252">
        <v>220</v>
      </c>
      <c r="AF617" s="252"/>
      <c r="AG617" s="605">
        <v>23</v>
      </c>
      <c r="AH617" s="605">
        <v>36</v>
      </c>
      <c r="AI617" s="613">
        <v>50</v>
      </c>
      <c r="AJ617" s="613">
        <v>2</v>
      </c>
      <c r="AK617" s="237"/>
      <c r="AL617" s="322"/>
      <c r="AM617" s="322"/>
      <c r="AN617" s="253"/>
      <c r="AO617" s="408"/>
      <c r="CO617" s="327"/>
    </row>
    <row r="618" spans="1:125" s="378" customFormat="1" ht="12.75" customHeight="1">
      <c r="A618" s="362">
        <v>617</v>
      </c>
      <c r="B618" s="363" t="s">
        <v>731</v>
      </c>
      <c r="C618" s="363" t="s">
        <v>7152</v>
      </c>
      <c r="D618" s="363"/>
      <c r="E618" s="363" t="s">
        <v>3664</v>
      </c>
      <c r="F618" s="363"/>
      <c r="G618" s="365" t="s">
        <v>9725</v>
      </c>
      <c r="H618" s="640"/>
      <c r="I618" s="363" t="s">
        <v>1106</v>
      </c>
      <c r="J618" s="362"/>
      <c r="K618" s="363" t="s">
        <v>9884</v>
      </c>
      <c r="L618" s="366" t="s">
        <v>9882</v>
      </c>
      <c r="M618" s="368">
        <v>45140</v>
      </c>
      <c r="N618" s="369">
        <v>45862</v>
      </c>
      <c r="O618" s="385" t="s">
        <v>722</v>
      </c>
      <c r="P618" s="386">
        <f>N618</f>
        <v>45862</v>
      </c>
      <c r="Q618" s="387">
        <v>23441</v>
      </c>
      <c r="R618" s="387">
        <v>2023</v>
      </c>
      <c r="S618" s="373">
        <v>45131</v>
      </c>
      <c r="T618" s="363" t="s">
        <v>4069</v>
      </c>
      <c r="U618" s="363" t="s">
        <v>1279</v>
      </c>
      <c r="V618" s="626" t="s">
        <v>363</v>
      </c>
      <c r="W618" s="626" t="s">
        <v>656</v>
      </c>
      <c r="X618" s="363" t="s">
        <v>9883</v>
      </c>
      <c r="Y618" s="375">
        <v>45862</v>
      </c>
      <c r="Z618" s="370" t="s">
        <v>364</v>
      </c>
      <c r="AA618" s="657">
        <v>4.75</v>
      </c>
      <c r="AB618" s="376"/>
      <c r="AC618" s="363">
        <v>70</v>
      </c>
      <c r="AD618" s="363"/>
      <c r="AE618" s="363">
        <v>110</v>
      </c>
      <c r="AF618" s="363"/>
      <c r="AG618" s="370" t="s">
        <v>724</v>
      </c>
      <c r="AH618" s="370" t="s">
        <v>724</v>
      </c>
      <c r="AI618" s="370" t="s">
        <v>724</v>
      </c>
      <c r="AJ618" s="370">
        <v>1</v>
      </c>
      <c r="AK618" s="373"/>
      <c r="AL618" s="370"/>
      <c r="AM618" s="370"/>
      <c r="AN618" s="363"/>
      <c r="AO618" s="414"/>
      <c r="AP618" s="374"/>
      <c r="AQ618" s="374"/>
      <c r="AR618" s="374"/>
      <c r="AS618" s="374"/>
      <c r="AT618" s="374"/>
      <c r="AU618" s="374"/>
      <c r="AV618" s="374"/>
      <c r="AW618" s="374"/>
      <c r="AX618" s="374"/>
      <c r="AY618" s="374"/>
      <c r="AZ618" s="374"/>
      <c r="BA618" s="374"/>
      <c r="BB618" s="374"/>
      <c r="BC618" s="374"/>
      <c r="BD618" s="374"/>
      <c r="BE618" s="374"/>
      <c r="BF618" s="374"/>
      <c r="BG618" s="374"/>
      <c r="BH618" s="374"/>
      <c r="BI618" s="374"/>
      <c r="BJ618" s="374"/>
      <c r="BK618" s="374"/>
      <c r="BL618" s="374"/>
      <c r="BM618" s="374"/>
      <c r="BN618" s="374"/>
      <c r="BO618" s="374"/>
      <c r="BP618" s="374"/>
      <c r="BQ618" s="374"/>
      <c r="BR618" s="374"/>
      <c r="BS618" s="374"/>
      <c r="BT618" s="374"/>
      <c r="BU618" s="374"/>
      <c r="BV618" s="374"/>
      <c r="BW618" s="374"/>
      <c r="BX618" s="374"/>
      <c r="BY618" s="374"/>
      <c r="BZ618" s="374"/>
      <c r="CA618" s="374"/>
      <c r="CB618" s="374"/>
      <c r="CC618" s="374"/>
      <c r="CD618" s="374"/>
      <c r="CE618" s="374"/>
      <c r="CF618" s="374"/>
      <c r="CG618" s="374"/>
      <c r="CH618" s="374"/>
      <c r="CI618" s="374"/>
      <c r="CJ618" s="374"/>
      <c r="CK618" s="374"/>
      <c r="CL618" s="374"/>
      <c r="CM618" s="374"/>
      <c r="CN618" s="374"/>
    </row>
    <row r="619" spans="1:125" s="317" customFormat="1" ht="12.75" customHeight="1">
      <c r="A619" s="242">
        <v>618</v>
      </c>
      <c r="B619" s="242" t="s">
        <v>731</v>
      </c>
      <c r="C619" s="243" t="s">
        <v>3723</v>
      </c>
      <c r="D619" s="243"/>
      <c r="E619" s="121" t="s">
        <v>6902</v>
      </c>
      <c r="F619" s="243"/>
      <c r="G619" s="244" t="s">
        <v>7611</v>
      </c>
      <c r="H619" s="638"/>
      <c r="I619" s="243" t="s">
        <v>317</v>
      </c>
      <c r="J619" s="243"/>
      <c r="K619" s="243" t="s">
        <v>2997</v>
      </c>
      <c r="L619" s="245" t="s">
        <v>509</v>
      </c>
      <c r="M619" s="247">
        <v>44585</v>
      </c>
      <c r="N619" s="123">
        <v>46022</v>
      </c>
      <c r="O619" s="249" t="s">
        <v>722</v>
      </c>
      <c r="P619" s="269">
        <f t="shared" ref="P619:P623" si="141">N619</f>
        <v>46022</v>
      </c>
      <c r="Q619" s="236">
        <v>22020</v>
      </c>
      <c r="R619" s="236">
        <v>2017</v>
      </c>
      <c r="S619" s="237">
        <v>46022</v>
      </c>
      <c r="T619" s="253" t="s">
        <v>4069</v>
      </c>
      <c r="U619" s="253" t="s">
        <v>722</v>
      </c>
      <c r="V619" s="421" t="s">
        <v>2040</v>
      </c>
      <c r="W619" s="421" t="s">
        <v>4679</v>
      </c>
      <c r="X619" s="253" t="s">
        <v>510</v>
      </c>
      <c r="Y619" s="271">
        <f>N619</f>
        <v>46022</v>
      </c>
      <c r="Z619" s="322" t="s">
        <v>1028</v>
      </c>
      <c r="AA619" s="255">
        <v>5.44</v>
      </c>
      <c r="AB619" s="256"/>
      <c r="AC619" s="253">
        <v>85</v>
      </c>
      <c r="AD619" s="253"/>
      <c r="AE619" s="253">
        <v>105</v>
      </c>
      <c r="AF619" s="253"/>
      <c r="AG619" s="322" t="s">
        <v>724</v>
      </c>
      <c r="AH619" s="322" t="s">
        <v>724</v>
      </c>
      <c r="AI619" s="322" t="s">
        <v>724</v>
      </c>
      <c r="AJ619" s="322">
        <v>1</v>
      </c>
      <c r="AK619" s="237"/>
      <c r="AL619" s="322"/>
      <c r="AM619" s="322"/>
      <c r="AN619" s="253"/>
      <c r="AO619" s="408"/>
      <c r="AP619" s="283"/>
      <c r="AQ619" s="283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</row>
    <row r="620" spans="1:125" s="317" customFormat="1" ht="12.75" customHeight="1">
      <c r="A620" s="242">
        <v>619</v>
      </c>
      <c r="B620" s="242" t="s">
        <v>731</v>
      </c>
      <c r="C620" s="243" t="s">
        <v>7372</v>
      </c>
      <c r="D620" s="243"/>
      <c r="E620" s="243" t="s">
        <v>297</v>
      </c>
      <c r="F620" s="243"/>
      <c r="G620" s="244" t="s">
        <v>7373</v>
      </c>
      <c r="H620" s="638"/>
      <c r="I620" s="243" t="s">
        <v>452</v>
      </c>
      <c r="J620" s="243"/>
      <c r="K620" s="243" t="s">
        <v>7374</v>
      </c>
      <c r="L620" s="245" t="s">
        <v>7375</v>
      </c>
      <c r="M620" s="247">
        <v>44459</v>
      </c>
      <c r="N620" s="123">
        <v>44814</v>
      </c>
      <c r="O620" s="249" t="s">
        <v>722</v>
      </c>
      <c r="P620" s="269">
        <f t="shared" si="141"/>
        <v>44814</v>
      </c>
      <c r="Q620" s="236">
        <v>21529</v>
      </c>
      <c r="R620" s="236">
        <v>1997</v>
      </c>
      <c r="S620" s="237">
        <v>44449</v>
      </c>
      <c r="T620" s="253" t="s">
        <v>3715</v>
      </c>
      <c r="U620" s="253" t="s">
        <v>1279</v>
      </c>
      <c r="V620" s="421" t="s">
        <v>363</v>
      </c>
      <c r="W620" s="421" t="s">
        <v>956</v>
      </c>
      <c r="X620" s="253" t="s">
        <v>7376</v>
      </c>
      <c r="Y620" s="271">
        <v>44449</v>
      </c>
      <c r="Z620" s="322" t="s">
        <v>724</v>
      </c>
      <c r="AA620" s="255">
        <v>6.5</v>
      </c>
      <c r="AB620" s="256"/>
      <c r="AC620" s="253">
        <v>85</v>
      </c>
      <c r="AD620" s="253"/>
      <c r="AE620" s="253">
        <v>105</v>
      </c>
      <c r="AF620" s="253"/>
      <c r="AG620" s="322" t="s">
        <v>724</v>
      </c>
      <c r="AH620" s="322" t="s">
        <v>724</v>
      </c>
      <c r="AI620" s="322" t="s">
        <v>724</v>
      </c>
      <c r="AJ620" s="322">
        <v>1</v>
      </c>
      <c r="AK620" s="237"/>
      <c r="AL620" s="322"/>
      <c r="AM620" s="322"/>
      <c r="AN620" s="253"/>
      <c r="AO620" s="408"/>
      <c r="AP620" s="283"/>
      <c r="AQ620" s="283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</row>
    <row r="621" spans="1:125" s="317" customFormat="1" ht="12.75" customHeight="1">
      <c r="A621" s="242">
        <v>620</v>
      </c>
      <c r="B621" s="253" t="s">
        <v>731</v>
      </c>
      <c r="C621" s="243" t="s">
        <v>8094</v>
      </c>
      <c r="D621" s="253"/>
      <c r="E621" s="283" t="s">
        <v>3559</v>
      </c>
      <c r="F621" s="253"/>
      <c r="G621" s="264" t="s">
        <v>8095</v>
      </c>
      <c r="H621" s="639"/>
      <c r="I621" s="243" t="s">
        <v>1106</v>
      </c>
      <c r="J621" s="253"/>
      <c r="K621" s="253" t="s">
        <v>8096</v>
      </c>
      <c r="L621" s="438" t="s">
        <v>8097</v>
      </c>
      <c r="M621" s="274">
        <v>44694</v>
      </c>
      <c r="N621" s="275">
        <v>45425</v>
      </c>
      <c r="O621" s="249" t="s">
        <v>722</v>
      </c>
      <c r="P621" s="267">
        <f t="shared" si="141"/>
        <v>45425</v>
      </c>
      <c r="Q621" s="236">
        <v>22363</v>
      </c>
      <c r="R621" s="236">
        <v>2017</v>
      </c>
      <c r="S621" s="237">
        <v>44694</v>
      </c>
      <c r="T621" s="253" t="s">
        <v>1278</v>
      </c>
      <c r="U621" s="253" t="s">
        <v>1279</v>
      </c>
      <c r="V621" s="421" t="s">
        <v>363</v>
      </c>
      <c r="W621" s="421" t="s">
        <v>13</v>
      </c>
      <c r="X621" s="253" t="s">
        <v>8098</v>
      </c>
      <c r="Y621" s="271">
        <f>N621</f>
        <v>45425</v>
      </c>
      <c r="Z621" s="322" t="s">
        <v>1550</v>
      </c>
      <c r="AA621" s="255">
        <v>6</v>
      </c>
      <c r="AB621" s="256"/>
      <c r="AC621" s="253">
        <v>70</v>
      </c>
      <c r="AD621" s="253"/>
      <c r="AE621" s="253">
        <v>100</v>
      </c>
      <c r="AF621" s="253"/>
      <c r="AG621" s="322" t="s">
        <v>724</v>
      </c>
      <c r="AH621" s="322" t="s">
        <v>724</v>
      </c>
      <c r="AI621" s="322" t="s">
        <v>724</v>
      </c>
      <c r="AJ621" s="322">
        <v>1</v>
      </c>
      <c r="AK621" s="253"/>
      <c r="AL621" s="322"/>
      <c r="AM621" s="322"/>
      <c r="AN621" s="253"/>
      <c r="AO621" s="408"/>
      <c r="AP621" s="283"/>
      <c r="AQ621" s="283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</row>
    <row r="622" spans="1:125" s="317" customFormat="1" ht="12.75" customHeight="1">
      <c r="A622" s="242">
        <v>621</v>
      </c>
      <c r="B622" s="253" t="s">
        <v>731</v>
      </c>
      <c r="C622" s="253" t="s">
        <v>8102</v>
      </c>
      <c r="D622" s="253"/>
      <c r="E622" s="253" t="s">
        <v>1246</v>
      </c>
      <c r="F622" s="253"/>
      <c r="G622" s="264" t="s">
        <v>8103</v>
      </c>
      <c r="H622" s="639"/>
      <c r="I622" s="243" t="s">
        <v>1173</v>
      </c>
      <c r="J622" s="253"/>
      <c r="K622" s="253" t="s">
        <v>8106</v>
      </c>
      <c r="L622" s="438" t="s">
        <v>8104</v>
      </c>
      <c r="M622" s="274">
        <v>44697</v>
      </c>
      <c r="N622" s="275">
        <v>45425</v>
      </c>
      <c r="O622" s="249" t="s">
        <v>722</v>
      </c>
      <c r="P622" s="267">
        <f t="shared" si="141"/>
        <v>45425</v>
      </c>
      <c r="Q622" s="236">
        <v>22366</v>
      </c>
      <c r="R622" s="236">
        <v>2007</v>
      </c>
      <c r="S622" s="237">
        <v>44694</v>
      </c>
      <c r="T622" s="253" t="s">
        <v>1278</v>
      </c>
      <c r="U622" s="253" t="s">
        <v>1279</v>
      </c>
      <c r="V622" s="421" t="s">
        <v>363</v>
      </c>
      <c r="W622" s="421" t="s">
        <v>414</v>
      </c>
      <c r="X622" s="253" t="s">
        <v>8105</v>
      </c>
      <c r="Y622" s="271">
        <f>N622</f>
        <v>45425</v>
      </c>
      <c r="Z622" s="322" t="s">
        <v>364</v>
      </c>
      <c r="AA622" s="255">
        <v>5.7</v>
      </c>
      <c r="AB622" s="256"/>
      <c r="AC622" s="253">
        <v>105</v>
      </c>
      <c r="AD622" s="253"/>
      <c r="AE622" s="253">
        <v>130</v>
      </c>
      <c r="AF622" s="253"/>
      <c r="AG622" s="322" t="s">
        <v>724</v>
      </c>
      <c r="AH622" s="322">
        <v>38</v>
      </c>
      <c r="AI622" s="322">
        <v>50</v>
      </c>
      <c r="AJ622" s="322">
        <v>1</v>
      </c>
      <c r="AK622" s="253"/>
      <c r="AL622" s="322"/>
      <c r="AM622" s="322"/>
      <c r="AN622" s="253"/>
      <c r="AO622" s="408"/>
      <c r="AP622" s="283"/>
      <c r="AQ622" s="283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</row>
    <row r="623" spans="1:125" s="317" customFormat="1" ht="12.75" customHeight="1">
      <c r="A623" s="242">
        <v>622</v>
      </c>
      <c r="B623" s="242" t="s">
        <v>731</v>
      </c>
      <c r="C623" s="243" t="s">
        <v>6070</v>
      </c>
      <c r="D623" s="243"/>
      <c r="E623" s="243" t="s">
        <v>6065</v>
      </c>
      <c r="F623" s="243"/>
      <c r="G623" s="244" t="s">
        <v>6069</v>
      </c>
      <c r="H623" s="638"/>
      <c r="I623" s="243" t="s">
        <v>1911</v>
      </c>
      <c r="J623" s="243"/>
      <c r="K623" s="243" t="s">
        <v>565</v>
      </c>
      <c r="L623" s="245" t="s">
        <v>566</v>
      </c>
      <c r="M623" s="247">
        <v>44040</v>
      </c>
      <c r="N623" s="123">
        <v>44763</v>
      </c>
      <c r="O623" s="249" t="s">
        <v>722</v>
      </c>
      <c r="P623" s="267">
        <f t="shared" si="141"/>
        <v>44763</v>
      </c>
      <c r="Q623" s="236">
        <v>20566</v>
      </c>
      <c r="R623" s="236">
        <v>2020</v>
      </c>
      <c r="S623" s="237">
        <v>44033</v>
      </c>
      <c r="T623" s="253" t="s">
        <v>29</v>
      </c>
      <c r="U623" s="253" t="s">
        <v>1279</v>
      </c>
      <c r="V623" s="421" t="s">
        <v>363</v>
      </c>
      <c r="W623" s="421" t="s">
        <v>363</v>
      </c>
      <c r="X623" s="253" t="s">
        <v>1956</v>
      </c>
      <c r="Y623" s="271">
        <v>44763</v>
      </c>
      <c r="Z623" s="322" t="s">
        <v>1028</v>
      </c>
      <c r="AA623" s="255">
        <v>4.5</v>
      </c>
      <c r="AB623" s="256"/>
      <c r="AC623" s="253">
        <v>72</v>
      </c>
      <c r="AD623" s="253"/>
      <c r="AE623" s="253">
        <v>92</v>
      </c>
      <c r="AF623" s="253"/>
      <c r="AG623" s="322" t="s">
        <v>724</v>
      </c>
      <c r="AH623" s="322" t="s">
        <v>724</v>
      </c>
      <c r="AI623" s="322" t="s">
        <v>724</v>
      </c>
      <c r="AJ623" s="322">
        <v>1</v>
      </c>
      <c r="AK623" s="253"/>
      <c r="AL623" s="322"/>
      <c r="AM623" s="322"/>
      <c r="AN623" s="253"/>
      <c r="AO623" s="408"/>
      <c r="AP623" s="283"/>
      <c r="AQ623" s="283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</row>
    <row r="624" spans="1:125" s="317" customFormat="1" ht="12.75" customHeight="1">
      <c r="A624" s="242">
        <v>623</v>
      </c>
      <c r="B624" s="253" t="s">
        <v>731</v>
      </c>
      <c r="C624" s="253" t="s">
        <v>2994</v>
      </c>
      <c r="D624" s="253"/>
      <c r="E624" s="253" t="s">
        <v>2995</v>
      </c>
      <c r="F624" s="253"/>
      <c r="G624" s="264" t="s">
        <v>2996</v>
      </c>
      <c r="H624" s="639"/>
      <c r="I624" s="253" t="s">
        <v>950</v>
      </c>
      <c r="J624" s="253"/>
      <c r="K624" s="283" t="s">
        <v>5648</v>
      </c>
      <c r="L624" s="438" t="s">
        <v>1859</v>
      </c>
      <c r="M624" s="325">
        <v>42641</v>
      </c>
      <c r="N624" s="325">
        <v>44626</v>
      </c>
      <c r="O624" s="249" t="s">
        <v>722</v>
      </c>
      <c r="P624" s="267">
        <f t="shared" si="139"/>
        <v>44626</v>
      </c>
      <c r="Q624" s="236">
        <v>16851</v>
      </c>
      <c r="R624" s="236">
        <v>2013</v>
      </c>
      <c r="S624" s="251">
        <v>43896</v>
      </c>
      <c r="T624" s="253" t="s">
        <v>175</v>
      </c>
      <c r="U624" s="253" t="s">
        <v>722</v>
      </c>
      <c r="V624" s="421" t="s">
        <v>537</v>
      </c>
      <c r="W624" s="421" t="s">
        <v>821</v>
      </c>
      <c r="X624" s="253" t="s">
        <v>4007</v>
      </c>
      <c r="Y624" s="271">
        <f t="shared" ref="Y624:Y628" si="142">N624</f>
        <v>44626</v>
      </c>
      <c r="Z624" s="322" t="s">
        <v>1550</v>
      </c>
      <c r="AA624" s="255">
        <v>8.9</v>
      </c>
      <c r="AB624" s="256"/>
      <c r="AC624" s="253">
        <v>125</v>
      </c>
      <c r="AD624" s="253"/>
      <c r="AE624" s="253">
        <v>150</v>
      </c>
      <c r="AF624" s="253"/>
      <c r="AG624" s="322">
        <v>25</v>
      </c>
      <c r="AH624" s="322">
        <v>38</v>
      </c>
      <c r="AI624" s="322">
        <v>48</v>
      </c>
      <c r="AJ624" s="322">
        <v>2</v>
      </c>
      <c r="AK624" s="253"/>
      <c r="AL624" s="322"/>
      <c r="AM624" s="322"/>
      <c r="AN624" s="253"/>
      <c r="AO624" s="408"/>
      <c r="AP624" s="283"/>
      <c r="AQ624" s="283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</row>
    <row r="625" spans="1:125" s="317" customFormat="1" ht="12.75" customHeight="1">
      <c r="A625" s="242">
        <v>624</v>
      </c>
      <c r="B625" s="242" t="s">
        <v>731</v>
      </c>
      <c r="C625" s="243" t="s">
        <v>8637</v>
      </c>
      <c r="D625" s="243"/>
      <c r="E625" s="121" t="s">
        <v>4638</v>
      </c>
      <c r="F625" s="243"/>
      <c r="G625" s="244" t="s">
        <v>8638</v>
      </c>
      <c r="H625" s="638"/>
      <c r="I625" s="243" t="s">
        <v>1911</v>
      </c>
      <c r="J625" s="243"/>
      <c r="K625" s="243" t="s">
        <v>2353</v>
      </c>
      <c r="L625" s="245" t="s">
        <v>1657</v>
      </c>
      <c r="M625" s="247">
        <v>44810</v>
      </c>
      <c r="N625" s="123">
        <v>45533</v>
      </c>
      <c r="O625" s="249" t="s">
        <v>722</v>
      </c>
      <c r="P625" s="267">
        <f>N625</f>
        <v>45533</v>
      </c>
      <c r="Q625" s="236">
        <v>22606</v>
      </c>
      <c r="R625" s="236">
        <v>2020</v>
      </c>
      <c r="S625" s="237">
        <v>44802</v>
      </c>
      <c r="T625" s="253" t="s">
        <v>29</v>
      </c>
      <c r="U625" s="253" t="s">
        <v>1279</v>
      </c>
      <c r="V625" s="421" t="s">
        <v>363</v>
      </c>
      <c r="W625" s="421" t="s">
        <v>363</v>
      </c>
      <c r="X625" s="253" t="s">
        <v>1658</v>
      </c>
      <c r="Y625" s="271">
        <f>N625</f>
        <v>45533</v>
      </c>
      <c r="Z625" s="322" t="s">
        <v>1550</v>
      </c>
      <c r="AA625" s="255">
        <v>6.9</v>
      </c>
      <c r="AB625" s="256"/>
      <c r="AC625" s="253">
        <v>120</v>
      </c>
      <c r="AD625" s="253"/>
      <c r="AE625" s="253">
        <v>220</v>
      </c>
      <c r="AF625" s="253"/>
      <c r="AG625" s="322" t="s">
        <v>724</v>
      </c>
      <c r="AH625" s="322" t="s">
        <v>724</v>
      </c>
      <c r="AI625" s="322" t="s">
        <v>724</v>
      </c>
      <c r="AJ625" s="322">
        <v>2</v>
      </c>
      <c r="AK625" s="253"/>
      <c r="AL625" s="322"/>
      <c r="AM625" s="322"/>
      <c r="AN625" s="253"/>
      <c r="AO625" s="408"/>
      <c r="AP625" s="283"/>
      <c r="AQ625" s="283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</row>
    <row r="626" spans="1:125" s="378" customFormat="1" ht="12.75" customHeight="1">
      <c r="A626" s="362">
        <v>625</v>
      </c>
      <c r="B626" s="362" t="s">
        <v>732</v>
      </c>
      <c r="C626" s="363" t="s">
        <v>9789</v>
      </c>
      <c r="D626" s="364"/>
      <c r="E626" s="405" t="s">
        <v>3006</v>
      </c>
      <c r="F626" s="364"/>
      <c r="G626" s="404" t="s">
        <v>9919</v>
      </c>
      <c r="H626" s="641"/>
      <c r="I626" s="364" t="s">
        <v>1533</v>
      </c>
      <c r="J626" s="364"/>
      <c r="K626" s="364" t="s">
        <v>1292</v>
      </c>
      <c r="L626" s="382" t="s">
        <v>1293</v>
      </c>
      <c r="M626" s="383">
        <v>45153</v>
      </c>
      <c r="N626" s="384">
        <v>45874</v>
      </c>
      <c r="O626" s="385" t="s">
        <v>722</v>
      </c>
      <c r="P626" s="386">
        <f>N626</f>
        <v>45874</v>
      </c>
      <c r="Q626" s="387">
        <v>23457</v>
      </c>
      <c r="R626" s="387">
        <v>2023</v>
      </c>
      <c r="S626" s="373">
        <v>45143</v>
      </c>
      <c r="T626" s="363" t="s">
        <v>3814</v>
      </c>
      <c r="U626" s="363" t="s">
        <v>1279</v>
      </c>
      <c r="V626" s="626" t="s">
        <v>363</v>
      </c>
      <c r="W626" s="626" t="s">
        <v>363</v>
      </c>
      <c r="X626" s="363" t="s">
        <v>1977</v>
      </c>
      <c r="Y626" s="375">
        <v>45874</v>
      </c>
      <c r="Z626" s="370" t="s">
        <v>9920</v>
      </c>
      <c r="AA626" s="657">
        <v>4.7699999999999996</v>
      </c>
      <c r="AB626" s="376"/>
      <c r="AC626" s="363">
        <v>100</v>
      </c>
      <c r="AD626" s="363">
        <v>100</v>
      </c>
      <c r="AE626" s="363">
        <v>120</v>
      </c>
      <c r="AF626" s="363">
        <v>140</v>
      </c>
      <c r="AG626" s="370">
        <v>27</v>
      </c>
      <c r="AH626" s="370" t="s">
        <v>7522</v>
      </c>
      <c r="AI626" s="370">
        <v>68</v>
      </c>
      <c r="AJ626" s="370">
        <v>1</v>
      </c>
      <c r="AK626" s="363"/>
      <c r="AL626" s="370"/>
      <c r="AM626" s="370"/>
      <c r="AN626" s="363"/>
      <c r="AO626" s="414"/>
      <c r="AP626" s="374"/>
      <c r="AQ626" s="374"/>
      <c r="AR626" s="374"/>
      <c r="AS626" s="374"/>
      <c r="AT626" s="374"/>
      <c r="AU626" s="374"/>
      <c r="AV626" s="374"/>
      <c r="AW626" s="374"/>
      <c r="AX626" s="374"/>
      <c r="AY626" s="374"/>
      <c r="AZ626" s="374"/>
      <c r="BA626" s="374"/>
      <c r="BB626" s="374"/>
      <c r="BC626" s="374"/>
      <c r="BD626" s="374"/>
      <c r="BE626" s="374"/>
      <c r="BF626" s="374"/>
      <c r="BG626" s="374"/>
      <c r="BH626" s="374"/>
      <c r="BI626" s="374"/>
      <c r="BJ626" s="374"/>
      <c r="BK626" s="374"/>
      <c r="BL626" s="374"/>
      <c r="BM626" s="374"/>
      <c r="BN626" s="374"/>
      <c r="BO626" s="374"/>
      <c r="BP626" s="374"/>
      <c r="BQ626" s="374"/>
      <c r="BR626" s="374"/>
      <c r="BS626" s="374"/>
      <c r="BT626" s="374"/>
      <c r="BU626" s="374"/>
      <c r="BV626" s="374"/>
      <c r="BW626" s="374"/>
      <c r="BX626" s="374"/>
      <c r="BY626" s="374"/>
      <c r="BZ626" s="374"/>
      <c r="CA626" s="374"/>
      <c r="CB626" s="374"/>
      <c r="CC626" s="374"/>
      <c r="CD626" s="374"/>
      <c r="CE626" s="374"/>
      <c r="CF626" s="374"/>
      <c r="CG626" s="374"/>
      <c r="CH626" s="374"/>
      <c r="CI626" s="374"/>
      <c r="CJ626" s="374"/>
      <c r="CK626" s="374"/>
      <c r="CL626" s="374"/>
      <c r="CM626" s="374"/>
      <c r="CN626" s="374"/>
    </row>
    <row r="627" spans="1:125" s="283" customFormat="1" ht="12.75" customHeight="1">
      <c r="A627" s="242">
        <v>626</v>
      </c>
      <c r="B627" s="253" t="s">
        <v>731</v>
      </c>
      <c r="C627" s="253" t="s">
        <v>7642</v>
      </c>
      <c r="D627" s="253"/>
      <c r="E627" s="253" t="s">
        <v>1760</v>
      </c>
      <c r="F627" s="253"/>
      <c r="G627" s="264" t="s">
        <v>8284</v>
      </c>
      <c r="H627" s="639"/>
      <c r="I627" s="253" t="s">
        <v>1911</v>
      </c>
      <c r="J627" s="253"/>
      <c r="K627" s="253" t="s">
        <v>8285</v>
      </c>
      <c r="L627" s="438" t="s">
        <v>321</v>
      </c>
      <c r="M627" s="274">
        <v>44736</v>
      </c>
      <c r="N627" s="275">
        <v>45460</v>
      </c>
      <c r="O627" s="249" t="s">
        <v>722</v>
      </c>
      <c r="P627" s="267">
        <f t="shared" si="139"/>
        <v>45460</v>
      </c>
      <c r="Q627" s="236">
        <v>22460</v>
      </c>
      <c r="R627" s="236">
        <v>2022</v>
      </c>
      <c r="S627" s="237">
        <v>44729</v>
      </c>
      <c r="T627" s="253" t="s">
        <v>29</v>
      </c>
      <c r="U627" s="253" t="s">
        <v>1279</v>
      </c>
      <c r="V627" s="421" t="s">
        <v>363</v>
      </c>
      <c r="W627" s="421" t="s">
        <v>363</v>
      </c>
      <c r="X627" s="253" t="s">
        <v>1333</v>
      </c>
      <c r="Y627" s="271">
        <f>N627</f>
        <v>45460</v>
      </c>
      <c r="Z627" s="322" t="s">
        <v>1550</v>
      </c>
      <c r="AA627" s="255">
        <v>4.0999999999999996</v>
      </c>
      <c r="AB627" s="256"/>
      <c r="AC627" s="253">
        <v>75</v>
      </c>
      <c r="AD627" s="253"/>
      <c r="AE627" s="253">
        <v>100</v>
      </c>
      <c r="AF627" s="253"/>
      <c r="AG627" s="322" t="s">
        <v>724</v>
      </c>
      <c r="AH627" s="322" t="s">
        <v>724</v>
      </c>
      <c r="AI627" s="322" t="s">
        <v>724</v>
      </c>
      <c r="AJ627" s="322">
        <v>1</v>
      </c>
      <c r="AK627" s="237"/>
      <c r="AL627" s="322"/>
      <c r="AM627" s="322"/>
      <c r="AN627" s="253"/>
      <c r="AO627" s="408"/>
      <c r="CO627" s="327"/>
    </row>
    <row r="628" spans="1:125" s="317" customFormat="1" ht="12.75" customHeight="1">
      <c r="A628" s="242">
        <v>627</v>
      </c>
      <c r="B628" s="253" t="s">
        <v>732</v>
      </c>
      <c r="C628" s="253" t="s">
        <v>8395</v>
      </c>
      <c r="D628" s="253" t="s">
        <v>4406</v>
      </c>
      <c r="E628" s="121" t="s">
        <v>6697</v>
      </c>
      <c r="F628" s="243" t="s">
        <v>4407</v>
      </c>
      <c r="G628" s="244" t="s">
        <v>2905</v>
      </c>
      <c r="H628" s="638" t="s">
        <v>4408</v>
      </c>
      <c r="I628" s="243" t="s">
        <v>317</v>
      </c>
      <c r="J628" s="253" t="s">
        <v>3811</v>
      </c>
      <c r="K628" s="243" t="s">
        <v>1553</v>
      </c>
      <c r="L628" s="245" t="s">
        <v>1554</v>
      </c>
      <c r="M628" s="247">
        <v>42573</v>
      </c>
      <c r="N628" s="248">
        <v>45534</v>
      </c>
      <c r="O628" s="249" t="s">
        <v>722</v>
      </c>
      <c r="P628" s="266">
        <f t="shared" si="139"/>
        <v>45534</v>
      </c>
      <c r="Q628" s="250">
        <v>22639</v>
      </c>
      <c r="R628" s="250">
        <v>2015</v>
      </c>
      <c r="S628" s="251">
        <v>44803</v>
      </c>
      <c r="T628" s="252" t="s">
        <v>93</v>
      </c>
      <c r="U628" s="253" t="s">
        <v>3544</v>
      </c>
      <c r="V628" s="421" t="s">
        <v>8716</v>
      </c>
      <c r="W628" s="421" t="s">
        <v>8717</v>
      </c>
      <c r="X628" s="252" t="s">
        <v>1555</v>
      </c>
      <c r="Y628" s="284">
        <f t="shared" si="142"/>
        <v>45534</v>
      </c>
      <c r="Z628" s="605" t="s">
        <v>1550</v>
      </c>
      <c r="AA628" s="656">
        <v>5.68</v>
      </c>
      <c r="AB628" s="273">
        <v>19.5</v>
      </c>
      <c r="AC628" s="252">
        <v>80</v>
      </c>
      <c r="AD628" s="252">
        <v>80</v>
      </c>
      <c r="AE628" s="252">
        <v>100</v>
      </c>
      <c r="AF628" s="252">
        <v>140</v>
      </c>
      <c r="AG628" s="605" t="s">
        <v>724</v>
      </c>
      <c r="AH628" s="605" t="s">
        <v>724</v>
      </c>
      <c r="AI628" s="605" t="s">
        <v>724</v>
      </c>
      <c r="AJ628" s="605">
        <v>1</v>
      </c>
      <c r="AK628" s="251">
        <v>43281</v>
      </c>
      <c r="AL628" s="605">
        <v>2017</v>
      </c>
      <c r="AM628" s="605" t="s">
        <v>722</v>
      </c>
      <c r="AN628" s="253"/>
      <c r="AO628" s="408"/>
      <c r="AP628" s="283"/>
      <c r="AQ628" s="283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</row>
    <row r="629" spans="1:125" ht="12.75" customHeight="1">
      <c r="A629" s="242">
        <v>628</v>
      </c>
      <c r="B629" s="242" t="s">
        <v>732</v>
      </c>
      <c r="C629" s="243" t="s">
        <v>360</v>
      </c>
      <c r="D629" s="243" t="s">
        <v>6431</v>
      </c>
      <c r="E629" s="243" t="s">
        <v>6698</v>
      </c>
      <c r="F629" s="243" t="s">
        <v>6432</v>
      </c>
      <c r="G629" s="244" t="s">
        <v>361</v>
      </c>
      <c r="H629" s="638" t="s">
        <v>4259</v>
      </c>
      <c r="I629" s="243" t="s">
        <v>1911</v>
      </c>
      <c r="J629" s="243" t="s">
        <v>2974</v>
      </c>
      <c r="K629" s="243" t="s">
        <v>6433</v>
      </c>
      <c r="L629" s="245" t="s">
        <v>1172</v>
      </c>
      <c r="M629" s="247">
        <v>39552</v>
      </c>
      <c r="N629" s="248">
        <v>45154</v>
      </c>
      <c r="O629" s="249" t="s">
        <v>722</v>
      </c>
      <c r="P629" s="266">
        <f t="shared" si="139"/>
        <v>45154</v>
      </c>
      <c r="Q629" s="250">
        <v>21472</v>
      </c>
      <c r="R629" s="250">
        <v>2008</v>
      </c>
      <c r="S629" s="251">
        <v>44424</v>
      </c>
      <c r="T629" s="252" t="s">
        <v>499</v>
      </c>
      <c r="U629" s="253" t="s">
        <v>4888</v>
      </c>
      <c r="V629" s="625" t="s">
        <v>7278</v>
      </c>
      <c r="W629" s="625" t="s">
        <v>7279</v>
      </c>
      <c r="X629" s="252" t="s">
        <v>6434</v>
      </c>
      <c r="Y629" s="284">
        <f>P629</f>
        <v>45154</v>
      </c>
      <c r="Z629" s="605" t="s">
        <v>724</v>
      </c>
      <c r="AA629" s="656">
        <v>6.6</v>
      </c>
      <c r="AB629" s="254">
        <v>78</v>
      </c>
      <c r="AC629" s="252">
        <v>145</v>
      </c>
      <c r="AD629" s="252">
        <v>145</v>
      </c>
      <c r="AE629" s="252">
        <v>210</v>
      </c>
      <c r="AF629" s="252">
        <v>210</v>
      </c>
      <c r="AG629" s="605">
        <v>23</v>
      </c>
      <c r="AH629" s="605">
        <v>37</v>
      </c>
      <c r="AI629" s="605">
        <v>48</v>
      </c>
      <c r="AJ629" s="605">
        <v>2</v>
      </c>
      <c r="AK629" s="332">
        <v>40514</v>
      </c>
      <c r="AL629" s="613">
        <v>2015</v>
      </c>
      <c r="AM629" s="613" t="s">
        <v>1078</v>
      </c>
      <c r="AN629" s="252" t="s">
        <v>7280</v>
      </c>
      <c r="AO629" s="407"/>
      <c r="AP629" s="316"/>
      <c r="AQ629" s="316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5"/>
      <c r="CP629" s="315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</row>
    <row r="630" spans="1:125" s="317" customFormat="1" ht="12.75" customHeight="1">
      <c r="A630" s="242">
        <v>629</v>
      </c>
      <c r="B630" s="253" t="s">
        <v>731</v>
      </c>
      <c r="C630" s="283" t="s">
        <v>2301</v>
      </c>
      <c r="D630" s="253"/>
      <c r="E630" s="253" t="s">
        <v>2915</v>
      </c>
      <c r="F630" s="253"/>
      <c r="G630" s="264" t="s">
        <v>2916</v>
      </c>
      <c r="H630" s="639"/>
      <c r="I630" s="243" t="s">
        <v>1911</v>
      </c>
      <c r="J630" s="253"/>
      <c r="K630" s="243" t="s">
        <v>1686</v>
      </c>
      <c r="L630" s="245" t="s">
        <v>1687</v>
      </c>
      <c r="M630" s="247">
        <v>42577</v>
      </c>
      <c r="N630" s="248">
        <v>45397</v>
      </c>
      <c r="O630" s="249" t="s">
        <v>722</v>
      </c>
      <c r="P630" s="268">
        <f t="shared" si="139"/>
        <v>45397</v>
      </c>
      <c r="Q630" s="250">
        <v>16713</v>
      </c>
      <c r="R630" s="250">
        <v>2016</v>
      </c>
      <c r="S630" s="251">
        <v>44666</v>
      </c>
      <c r="T630" s="252" t="s">
        <v>29</v>
      </c>
      <c r="U630" s="253" t="s">
        <v>722</v>
      </c>
      <c r="V630" s="625" t="s">
        <v>537</v>
      </c>
      <c r="W630" s="625" t="s">
        <v>932</v>
      </c>
      <c r="X630" s="252" t="s">
        <v>1688</v>
      </c>
      <c r="Y630" s="284">
        <f t="shared" ref="Y630:Y639" si="143">N630</f>
        <v>45397</v>
      </c>
      <c r="Z630" s="605" t="s">
        <v>1550</v>
      </c>
      <c r="AA630" s="656">
        <v>4.5</v>
      </c>
      <c r="AB630" s="273"/>
      <c r="AC630" s="252">
        <v>90</v>
      </c>
      <c r="AD630" s="252"/>
      <c r="AE630" s="252">
        <v>115</v>
      </c>
      <c r="AF630" s="252"/>
      <c r="AG630" s="605">
        <v>22</v>
      </c>
      <c r="AH630" s="605">
        <v>36</v>
      </c>
      <c r="AI630" s="605">
        <v>54</v>
      </c>
      <c r="AJ630" s="605">
        <v>1</v>
      </c>
      <c r="AK630" s="253"/>
      <c r="AL630" s="322"/>
      <c r="AM630" s="322"/>
      <c r="AN630" s="253"/>
      <c r="AO630" s="408"/>
      <c r="AP630" s="283"/>
      <c r="AQ630" s="283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</row>
    <row r="631" spans="1:125" s="317" customFormat="1" ht="12.75" customHeight="1">
      <c r="A631" s="242">
        <v>630</v>
      </c>
      <c r="B631" s="253" t="s">
        <v>731</v>
      </c>
      <c r="C631" s="253" t="s">
        <v>2509</v>
      </c>
      <c r="D631" s="253"/>
      <c r="E631" s="253" t="s">
        <v>2885</v>
      </c>
      <c r="F631" s="253"/>
      <c r="G631" s="264" t="s">
        <v>5464</v>
      </c>
      <c r="H631" s="639"/>
      <c r="I631" s="253" t="s">
        <v>1106</v>
      </c>
      <c r="J631" s="253"/>
      <c r="K631" s="253" t="s">
        <v>9302</v>
      </c>
      <c r="L631" s="438" t="s">
        <v>9303</v>
      </c>
      <c r="M631" s="274">
        <v>43873</v>
      </c>
      <c r="N631" s="275">
        <v>45766</v>
      </c>
      <c r="O631" s="249" t="s">
        <v>722</v>
      </c>
      <c r="P631" s="267">
        <f t="shared" si="139"/>
        <v>45766</v>
      </c>
      <c r="Q631" s="236">
        <v>23199</v>
      </c>
      <c r="R631" s="236">
        <v>2019</v>
      </c>
      <c r="S631" s="237">
        <v>45035</v>
      </c>
      <c r="T631" s="253" t="s">
        <v>4069</v>
      </c>
      <c r="U631" s="253" t="s">
        <v>722</v>
      </c>
      <c r="V631" s="421" t="s">
        <v>1102</v>
      </c>
      <c r="W631" s="421" t="s">
        <v>1102</v>
      </c>
      <c r="X631" s="253" t="s">
        <v>9304</v>
      </c>
      <c r="Y631" s="271">
        <f t="shared" si="143"/>
        <v>45766</v>
      </c>
      <c r="Z631" s="322" t="s">
        <v>364</v>
      </c>
      <c r="AA631" s="255">
        <v>5.25</v>
      </c>
      <c r="AB631" s="256"/>
      <c r="AC631" s="253">
        <v>85</v>
      </c>
      <c r="AD631" s="253"/>
      <c r="AE631" s="253">
        <v>125</v>
      </c>
      <c r="AF631" s="253"/>
      <c r="AG631" s="322" t="s">
        <v>724</v>
      </c>
      <c r="AH631" s="322">
        <v>38</v>
      </c>
      <c r="AI631" s="322">
        <v>48</v>
      </c>
      <c r="AJ631" s="322">
        <v>1</v>
      </c>
      <c r="AK631" s="253"/>
      <c r="AL631" s="322"/>
      <c r="AM631" s="322"/>
      <c r="AN631" s="253"/>
      <c r="AO631" s="408"/>
      <c r="AP631" s="283"/>
      <c r="AQ631" s="283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</row>
    <row r="632" spans="1:125" s="317" customFormat="1" ht="12.75" customHeight="1">
      <c r="A632" s="242">
        <v>631</v>
      </c>
      <c r="B632" s="242" t="s">
        <v>731</v>
      </c>
      <c r="C632" s="242" t="s">
        <v>5623</v>
      </c>
      <c r="D632" s="243"/>
      <c r="E632" s="121" t="s">
        <v>3486</v>
      </c>
      <c r="F632" s="243"/>
      <c r="G632" s="244" t="s">
        <v>5624</v>
      </c>
      <c r="H632" s="638"/>
      <c r="I632" s="243" t="s">
        <v>1106</v>
      </c>
      <c r="J632" s="243"/>
      <c r="K632" s="243" t="s">
        <v>4655</v>
      </c>
      <c r="L632" s="245" t="s">
        <v>1878</v>
      </c>
      <c r="M632" s="274">
        <v>43902</v>
      </c>
      <c r="N632" s="123">
        <v>45361</v>
      </c>
      <c r="O632" s="249" t="s">
        <v>722</v>
      </c>
      <c r="P632" s="267">
        <f t="shared" si="139"/>
        <v>45361</v>
      </c>
      <c r="Q632" s="236">
        <v>20269</v>
      </c>
      <c r="R632" s="236">
        <v>2020</v>
      </c>
      <c r="S632" s="237">
        <v>43901</v>
      </c>
      <c r="T632" s="253" t="s">
        <v>4069</v>
      </c>
      <c r="U632" s="253" t="s">
        <v>722</v>
      </c>
      <c r="V632" s="421" t="s">
        <v>1102</v>
      </c>
      <c r="W632" s="421" t="s">
        <v>1102</v>
      </c>
      <c r="X632" s="253" t="s">
        <v>2502</v>
      </c>
      <c r="Y632" s="271">
        <f t="shared" si="143"/>
        <v>45361</v>
      </c>
      <c r="Z632" s="322" t="s">
        <v>364</v>
      </c>
      <c r="AA632" s="255">
        <v>5.75</v>
      </c>
      <c r="AB632" s="256"/>
      <c r="AC632" s="253">
        <v>100</v>
      </c>
      <c r="AD632" s="253"/>
      <c r="AE632" s="253">
        <v>145</v>
      </c>
      <c r="AF632" s="253"/>
      <c r="AG632" s="322" t="s">
        <v>724</v>
      </c>
      <c r="AH632" s="322">
        <v>38</v>
      </c>
      <c r="AI632" s="322">
        <v>48</v>
      </c>
      <c r="AJ632" s="322">
        <v>1</v>
      </c>
      <c r="AK632" s="253"/>
      <c r="AL632" s="322"/>
      <c r="AM632" s="322"/>
      <c r="AN632" s="253"/>
      <c r="AO632" s="408"/>
      <c r="AP632" s="283"/>
      <c r="AQ632" s="283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</row>
    <row r="633" spans="1:125" s="317" customFormat="1" ht="12.75" customHeight="1">
      <c r="A633" s="242">
        <v>632</v>
      </c>
      <c r="B633" s="253" t="s">
        <v>731</v>
      </c>
      <c r="C633" s="253" t="s">
        <v>4827</v>
      </c>
      <c r="D633" s="253"/>
      <c r="E633" s="253" t="s">
        <v>3520</v>
      </c>
      <c r="F633" s="253"/>
      <c r="G633" s="264" t="s">
        <v>6071</v>
      </c>
      <c r="H633" s="639"/>
      <c r="I633" s="253" t="s">
        <v>1911</v>
      </c>
      <c r="J633" s="243"/>
      <c r="K633" s="253" t="s">
        <v>285</v>
      </c>
      <c r="L633" s="438" t="s">
        <v>286</v>
      </c>
      <c r="M633" s="274">
        <v>44040</v>
      </c>
      <c r="N633" s="275">
        <v>45491</v>
      </c>
      <c r="O633" s="322" t="s">
        <v>722</v>
      </c>
      <c r="P633" s="323">
        <f t="shared" si="139"/>
        <v>45491</v>
      </c>
      <c r="Q633" s="335">
        <v>20567</v>
      </c>
      <c r="R633" s="335">
        <v>2020</v>
      </c>
      <c r="S633" s="237">
        <v>44760</v>
      </c>
      <c r="T633" s="283" t="s">
        <v>29</v>
      </c>
      <c r="U633" s="283" t="s">
        <v>722</v>
      </c>
      <c r="V633" s="421" t="s">
        <v>5707</v>
      </c>
      <c r="W633" s="421" t="s">
        <v>5707</v>
      </c>
      <c r="X633" s="253" t="s">
        <v>8392</v>
      </c>
      <c r="Y633" s="271">
        <f t="shared" si="143"/>
        <v>45491</v>
      </c>
      <c r="Z633" s="322" t="s">
        <v>1028</v>
      </c>
      <c r="AA633" s="255">
        <v>4.7</v>
      </c>
      <c r="AB633" s="256"/>
      <c r="AC633" s="253">
        <v>85</v>
      </c>
      <c r="AD633" s="253"/>
      <c r="AE633" s="253">
        <v>105</v>
      </c>
      <c r="AF633" s="253"/>
      <c r="AG633" s="322" t="s">
        <v>724</v>
      </c>
      <c r="AH633" s="322" t="s">
        <v>724</v>
      </c>
      <c r="AI633" s="336" t="s">
        <v>724</v>
      </c>
      <c r="AJ633" s="336">
        <v>1</v>
      </c>
      <c r="AK633" s="253"/>
      <c r="AL633" s="322"/>
      <c r="AM633" s="322"/>
      <c r="AN633" s="253"/>
      <c r="AO633" s="408"/>
      <c r="AP633" s="283"/>
      <c r="AQ633" s="283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</row>
    <row r="634" spans="1:125" s="378" customFormat="1" ht="12.75" customHeight="1">
      <c r="A634" s="362">
        <v>633</v>
      </c>
      <c r="B634" s="362" t="s">
        <v>166</v>
      </c>
      <c r="C634" s="362"/>
      <c r="D634" s="364" t="s">
        <v>9923</v>
      </c>
      <c r="E634" s="405" t="s">
        <v>3545</v>
      </c>
      <c r="F634" s="364" t="s">
        <v>9898</v>
      </c>
      <c r="G634" s="404"/>
      <c r="H634" s="641" t="s">
        <v>9921</v>
      </c>
      <c r="I634" s="364"/>
      <c r="J634" s="364" t="s">
        <v>9922</v>
      </c>
      <c r="K634" s="374" t="s">
        <v>5130</v>
      </c>
      <c r="L634" s="382" t="s">
        <v>69</v>
      </c>
      <c r="M634" s="499">
        <v>45153</v>
      </c>
      <c r="N634" s="384">
        <v>45876</v>
      </c>
      <c r="O634" s="385" t="s">
        <v>722</v>
      </c>
      <c r="P634" s="386">
        <f>N634</f>
        <v>45876</v>
      </c>
      <c r="Q634" s="387">
        <v>23458</v>
      </c>
      <c r="R634" s="387">
        <v>2023</v>
      </c>
      <c r="S634" s="373">
        <v>45145</v>
      </c>
      <c r="T634" s="363" t="s">
        <v>299</v>
      </c>
      <c r="U634" s="363" t="s">
        <v>1279</v>
      </c>
      <c r="V634" s="626" t="s">
        <v>363</v>
      </c>
      <c r="W634" s="626" t="s">
        <v>363</v>
      </c>
      <c r="X634" s="363" t="s">
        <v>5131</v>
      </c>
      <c r="Y634" s="375">
        <v>45876</v>
      </c>
      <c r="Z634" s="370"/>
      <c r="AA634" s="657"/>
      <c r="AB634" s="376">
        <v>27.2</v>
      </c>
      <c r="AC634" s="363"/>
      <c r="AD634" s="363"/>
      <c r="AE634" s="363"/>
      <c r="AF634" s="363"/>
      <c r="AG634" s="370"/>
      <c r="AH634" s="370"/>
      <c r="AI634" s="370"/>
      <c r="AJ634" s="370">
        <v>1</v>
      </c>
      <c r="AK634" s="373">
        <v>45153</v>
      </c>
      <c r="AL634" s="370">
        <v>2023</v>
      </c>
      <c r="AM634" s="370" t="s">
        <v>722</v>
      </c>
      <c r="AN634" s="363"/>
      <c r="AO634" s="414"/>
      <c r="AP634" s="374"/>
      <c r="AQ634" s="374"/>
      <c r="AR634" s="374"/>
      <c r="AS634" s="374"/>
      <c r="AT634" s="374"/>
      <c r="AU634" s="374"/>
      <c r="AV634" s="374"/>
      <c r="AW634" s="374"/>
      <c r="AX634" s="374"/>
      <c r="AY634" s="374"/>
      <c r="AZ634" s="374"/>
      <c r="BA634" s="374"/>
      <c r="BB634" s="374"/>
      <c r="BC634" s="374"/>
      <c r="BD634" s="374"/>
      <c r="BE634" s="374"/>
      <c r="BF634" s="374"/>
      <c r="BG634" s="374"/>
      <c r="BH634" s="374"/>
      <c r="BI634" s="374"/>
      <c r="BJ634" s="374"/>
      <c r="BK634" s="374"/>
      <c r="BL634" s="374"/>
      <c r="BM634" s="374"/>
      <c r="BN634" s="374"/>
      <c r="BO634" s="374"/>
      <c r="BP634" s="374"/>
      <c r="BQ634" s="374"/>
      <c r="BR634" s="374"/>
      <c r="BS634" s="374"/>
      <c r="BT634" s="374"/>
      <c r="BU634" s="374"/>
      <c r="BV634" s="374"/>
      <c r="BW634" s="374"/>
      <c r="BX634" s="374"/>
      <c r="BY634" s="374"/>
      <c r="BZ634" s="374"/>
      <c r="CA634" s="374"/>
      <c r="CB634" s="374"/>
      <c r="CC634" s="374"/>
      <c r="CD634" s="374"/>
      <c r="CE634" s="374"/>
      <c r="CF634" s="374"/>
      <c r="CG634" s="374"/>
      <c r="CH634" s="374"/>
      <c r="CI634" s="374"/>
      <c r="CJ634" s="374"/>
      <c r="CK634" s="374"/>
      <c r="CL634" s="374"/>
      <c r="CM634" s="374"/>
      <c r="CN634" s="374"/>
    </row>
    <row r="635" spans="1:125" s="378" customFormat="1" ht="12.75" customHeight="1">
      <c r="A635" s="362">
        <v>634</v>
      </c>
      <c r="B635" s="363" t="s">
        <v>731</v>
      </c>
      <c r="C635" s="363" t="s">
        <v>8049</v>
      </c>
      <c r="D635" s="362"/>
      <c r="E635" s="364" t="s">
        <v>1927</v>
      </c>
      <c r="F635" s="364"/>
      <c r="G635" s="404" t="s">
        <v>9907</v>
      </c>
      <c r="H635" s="641"/>
      <c r="I635" s="363" t="s">
        <v>1106</v>
      </c>
      <c r="J635" s="362"/>
      <c r="K635" s="364" t="s">
        <v>9908</v>
      </c>
      <c r="L635" s="382" t="s">
        <v>9909</v>
      </c>
      <c r="M635" s="368">
        <v>45152</v>
      </c>
      <c r="N635" s="384">
        <v>45866</v>
      </c>
      <c r="O635" s="385" t="s">
        <v>722</v>
      </c>
      <c r="P635" s="386">
        <f>N635</f>
        <v>45866</v>
      </c>
      <c r="Q635" s="387">
        <v>23453</v>
      </c>
      <c r="R635" s="387">
        <v>2023</v>
      </c>
      <c r="S635" s="373">
        <v>45135</v>
      </c>
      <c r="T635" s="363" t="s">
        <v>4069</v>
      </c>
      <c r="U635" s="363" t="s">
        <v>1279</v>
      </c>
      <c r="V635" s="626" t="s">
        <v>363</v>
      </c>
      <c r="W635" s="626" t="s">
        <v>363</v>
      </c>
      <c r="X635" s="363" t="s">
        <v>9910</v>
      </c>
      <c r="Y635" s="375">
        <v>45866</v>
      </c>
      <c r="Z635" s="370" t="s">
        <v>364</v>
      </c>
      <c r="AA635" s="657">
        <v>5.15</v>
      </c>
      <c r="AB635" s="376"/>
      <c r="AC635" s="363">
        <v>85</v>
      </c>
      <c r="AD635" s="363"/>
      <c r="AE635" s="363">
        <v>125</v>
      </c>
      <c r="AF635" s="363"/>
      <c r="AG635" s="370" t="s">
        <v>724</v>
      </c>
      <c r="AH635" s="370" t="s">
        <v>724</v>
      </c>
      <c r="AI635" s="370" t="s">
        <v>724</v>
      </c>
      <c r="AJ635" s="370">
        <v>1</v>
      </c>
      <c r="AK635" s="373"/>
      <c r="AL635" s="370"/>
      <c r="AM635" s="370"/>
      <c r="AN635" s="363"/>
      <c r="AO635" s="414"/>
      <c r="AP635" s="374"/>
      <c r="AQ635" s="374"/>
      <c r="AR635" s="374"/>
      <c r="AS635" s="374"/>
      <c r="AT635" s="374"/>
      <c r="AU635" s="374"/>
      <c r="AV635" s="374"/>
      <c r="AW635" s="374"/>
      <c r="AX635" s="374"/>
      <c r="AY635" s="374"/>
      <c r="AZ635" s="374"/>
      <c r="BA635" s="374"/>
      <c r="BB635" s="374"/>
      <c r="BC635" s="374"/>
      <c r="BD635" s="374"/>
      <c r="BE635" s="374"/>
      <c r="BF635" s="374"/>
      <c r="BG635" s="374"/>
      <c r="BH635" s="374"/>
      <c r="BI635" s="374"/>
      <c r="BJ635" s="374"/>
      <c r="BK635" s="374"/>
      <c r="BL635" s="374"/>
      <c r="BM635" s="374"/>
      <c r="BN635" s="374"/>
      <c r="BO635" s="374"/>
      <c r="BP635" s="374"/>
      <c r="BQ635" s="374"/>
      <c r="BR635" s="374"/>
      <c r="BS635" s="374"/>
      <c r="BT635" s="374"/>
      <c r="BU635" s="374"/>
      <c r="BV635" s="374"/>
      <c r="BW635" s="374"/>
      <c r="BX635" s="374"/>
      <c r="BY635" s="374"/>
      <c r="BZ635" s="374"/>
      <c r="CA635" s="374"/>
      <c r="CB635" s="374"/>
      <c r="CC635" s="374"/>
      <c r="CD635" s="374"/>
      <c r="CE635" s="374"/>
      <c r="CF635" s="374"/>
      <c r="CG635" s="374"/>
      <c r="CH635" s="374"/>
      <c r="CI635" s="374"/>
      <c r="CJ635" s="374"/>
      <c r="CK635" s="374"/>
      <c r="CL635" s="374"/>
      <c r="CM635" s="374"/>
      <c r="CN635" s="374"/>
    </row>
    <row r="636" spans="1:125" s="378" customFormat="1" ht="12.75" customHeight="1">
      <c r="A636" s="362">
        <v>635</v>
      </c>
      <c r="B636" s="363" t="s">
        <v>731</v>
      </c>
      <c r="C636" s="362" t="s">
        <v>8049</v>
      </c>
      <c r="D636" s="363"/>
      <c r="E636" s="363" t="s">
        <v>2053</v>
      </c>
      <c r="F636" s="363"/>
      <c r="G636" s="365" t="s">
        <v>9904</v>
      </c>
      <c r="H636" s="640"/>
      <c r="I636" s="364" t="s">
        <v>1106</v>
      </c>
      <c r="J636" s="363"/>
      <c r="K636" s="363" t="s">
        <v>9905</v>
      </c>
      <c r="L636" s="366" t="s">
        <v>9906</v>
      </c>
      <c r="M636" s="368">
        <v>45153</v>
      </c>
      <c r="N636" s="369">
        <v>45879</v>
      </c>
      <c r="O636" s="385" t="s">
        <v>722</v>
      </c>
      <c r="P636" s="386">
        <f>N636</f>
        <v>45879</v>
      </c>
      <c r="Q636" s="387">
        <v>23456</v>
      </c>
      <c r="R636" s="387">
        <v>2021</v>
      </c>
      <c r="S636" s="373">
        <v>45148</v>
      </c>
      <c r="T636" s="363" t="s">
        <v>4069</v>
      </c>
      <c r="U636" s="363" t="s">
        <v>1279</v>
      </c>
      <c r="V636" s="626" t="s">
        <v>363</v>
      </c>
      <c r="W636" s="626" t="s">
        <v>453</v>
      </c>
      <c r="X636" s="363" t="s">
        <v>9918</v>
      </c>
      <c r="Y636" s="375">
        <v>45879</v>
      </c>
      <c r="Z636" s="370" t="s">
        <v>364</v>
      </c>
      <c r="AA636" s="657">
        <v>5.15</v>
      </c>
      <c r="AB636" s="376"/>
      <c r="AC636" s="363">
        <v>85</v>
      </c>
      <c r="AD636" s="363"/>
      <c r="AE636" s="363">
        <v>125</v>
      </c>
      <c r="AF636" s="363"/>
      <c r="AG636" s="370" t="s">
        <v>724</v>
      </c>
      <c r="AH636" s="370" t="s">
        <v>724</v>
      </c>
      <c r="AI636" s="370" t="s">
        <v>724</v>
      </c>
      <c r="AJ636" s="370">
        <v>1</v>
      </c>
      <c r="AK636" s="363"/>
      <c r="AL636" s="370"/>
      <c r="AM636" s="370"/>
      <c r="AN636" s="363"/>
      <c r="AO636" s="414"/>
      <c r="AP636" s="374"/>
      <c r="AQ636" s="374"/>
      <c r="AR636" s="374"/>
      <c r="AS636" s="374"/>
      <c r="AT636" s="374"/>
      <c r="AU636" s="374"/>
      <c r="AV636" s="374"/>
      <c r="AW636" s="374"/>
      <c r="AX636" s="374"/>
      <c r="AY636" s="374"/>
      <c r="AZ636" s="374"/>
      <c r="BA636" s="374"/>
      <c r="BB636" s="374"/>
      <c r="BC636" s="374"/>
      <c r="BD636" s="374"/>
      <c r="BE636" s="374"/>
      <c r="BF636" s="374"/>
      <c r="BG636" s="374"/>
      <c r="BH636" s="374"/>
      <c r="BI636" s="374"/>
      <c r="BJ636" s="374"/>
      <c r="BK636" s="374"/>
      <c r="BL636" s="374"/>
      <c r="BM636" s="374"/>
      <c r="BN636" s="374"/>
      <c r="BO636" s="374"/>
      <c r="BP636" s="374"/>
      <c r="BQ636" s="374"/>
      <c r="BR636" s="374"/>
      <c r="BS636" s="374"/>
      <c r="BT636" s="374"/>
      <c r="BU636" s="374"/>
      <c r="BV636" s="374"/>
      <c r="BW636" s="374"/>
      <c r="BX636" s="374"/>
      <c r="BY636" s="374"/>
      <c r="BZ636" s="374"/>
      <c r="CA636" s="374"/>
      <c r="CB636" s="374"/>
      <c r="CC636" s="374"/>
      <c r="CD636" s="374"/>
      <c r="CE636" s="374"/>
      <c r="CF636" s="374"/>
      <c r="CG636" s="374"/>
      <c r="CH636" s="374"/>
      <c r="CI636" s="374"/>
      <c r="CJ636" s="374"/>
      <c r="CK636" s="374"/>
      <c r="CL636" s="374"/>
      <c r="CM636" s="374"/>
      <c r="CN636" s="374"/>
    </row>
    <row r="637" spans="1:125" s="317" customFormat="1" ht="12.75" customHeight="1">
      <c r="A637" s="242">
        <v>636</v>
      </c>
      <c r="B637" s="242" t="s">
        <v>731</v>
      </c>
      <c r="C637" s="243" t="s">
        <v>3508</v>
      </c>
      <c r="D637" s="243"/>
      <c r="E637" s="121" t="s">
        <v>6693</v>
      </c>
      <c r="F637" s="243"/>
      <c r="G637" s="244" t="s">
        <v>3509</v>
      </c>
      <c r="H637" s="638"/>
      <c r="I637" s="243" t="s">
        <v>1173</v>
      </c>
      <c r="J637" s="243"/>
      <c r="K637" s="243" t="s">
        <v>4710</v>
      </c>
      <c r="L637" s="245" t="s">
        <v>3510</v>
      </c>
      <c r="M637" s="247">
        <v>39553</v>
      </c>
      <c r="N637" s="123">
        <v>45682</v>
      </c>
      <c r="O637" s="249" t="s">
        <v>722</v>
      </c>
      <c r="P637" s="267">
        <f t="shared" si="139"/>
        <v>45682</v>
      </c>
      <c r="Q637" s="236">
        <v>23070</v>
      </c>
      <c r="R637" s="236">
        <v>2005</v>
      </c>
      <c r="S637" s="237">
        <v>44951</v>
      </c>
      <c r="T637" s="253" t="s">
        <v>4709</v>
      </c>
      <c r="U637" s="253" t="s">
        <v>722</v>
      </c>
      <c r="V637" s="421" t="s">
        <v>363</v>
      </c>
      <c r="W637" s="421" t="s">
        <v>4052</v>
      </c>
      <c r="X637" s="253" t="s">
        <v>3511</v>
      </c>
      <c r="Y637" s="271">
        <f t="shared" si="143"/>
        <v>45682</v>
      </c>
      <c r="Z637" s="322" t="s">
        <v>1028</v>
      </c>
      <c r="AA637" s="255">
        <v>6.2</v>
      </c>
      <c r="AB637" s="256"/>
      <c r="AC637" s="253">
        <v>90</v>
      </c>
      <c r="AD637" s="253"/>
      <c r="AE637" s="253">
        <v>115</v>
      </c>
      <c r="AF637" s="253"/>
      <c r="AG637" s="322" t="s">
        <v>724</v>
      </c>
      <c r="AH637" s="322" t="s">
        <v>724</v>
      </c>
      <c r="AI637" s="322">
        <v>50</v>
      </c>
      <c r="AJ637" s="322">
        <v>1</v>
      </c>
      <c r="AK637" s="253"/>
      <c r="AL637" s="322"/>
      <c r="AM637" s="322"/>
      <c r="AN637" s="253"/>
      <c r="AO637" s="408"/>
      <c r="AP637" s="283"/>
      <c r="AQ637" s="283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</row>
    <row r="638" spans="1:125" s="317" customFormat="1" ht="12.75" customHeight="1">
      <c r="A638" s="242">
        <v>637</v>
      </c>
      <c r="B638" s="242" t="s">
        <v>731</v>
      </c>
      <c r="C638" s="242" t="s">
        <v>2345</v>
      </c>
      <c r="D638" s="243"/>
      <c r="E638" s="243" t="s">
        <v>4070</v>
      </c>
      <c r="F638" s="243"/>
      <c r="G638" s="244" t="s">
        <v>4071</v>
      </c>
      <c r="H638" s="638"/>
      <c r="I638" s="243" t="s">
        <v>1911</v>
      </c>
      <c r="J638" s="243"/>
      <c r="K638" s="243" t="s">
        <v>8689</v>
      </c>
      <c r="L638" s="245" t="s">
        <v>8690</v>
      </c>
      <c r="M638" s="247">
        <v>43153</v>
      </c>
      <c r="N638" s="123">
        <v>45276</v>
      </c>
      <c r="O638" s="249" t="s">
        <v>722</v>
      </c>
      <c r="P638" s="267">
        <f>N638</f>
        <v>45276</v>
      </c>
      <c r="Q638" s="236">
        <v>22627</v>
      </c>
      <c r="R638" s="236">
        <v>2018</v>
      </c>
      <c r="S638" s="237">
        <v>44546</v>
      </c>
      <c r="T638" s="253" t="s">
        <v>1278</v>
      </c>
      <c r="U638" s="253" t="s">
        <v>721</v>
      </c>
      <c r="V638" s="421" t="s">
        <v>7084</v>
      </c>
      <c r="W638" s="421" t="s">
        <v>7636</v>
      </c>
      <c r="X638" s="253" t="s">
        <v>6329</v>
      </c>
      <c r="Y638" s="271">
        <f>N638</f>
        <v>45276</v>
      </c>
      <c r="Z638" s="322" t="s">
        <v>1550</v>
      </c>
      <c r="AA638" s="255">
        <v>4.0999999999999996</v>
      </c>
      <c r="AB638" s="256"/>
      <c r="AC638" s="253">
        <v>60</v>
      </c>
      <c r="AD638" s="253"/>
      <c r="AE638" s="253">
        <v>85</v>
      </c>
      <c r="AF638" s="253"/>
      <c r="AG638" s="322">
        <v>22</v>
      </c>
      <c r="AH638" s="322">
        <v>36</v>
      </c>
      <c r="AI638" s="322">
        <v>54</v>
      </c>
      <c r="AJ638" s="322">
        <v>1</v>
      </c>
      <c r="AK638" s="237"/>
      <c r="AL638" s="322"/>
      <c r="AM638" s="322"/>
      <c r="AN638" s="253"/>
      <c r="AO638" s="408"/>
      <c r="AP638" s="283"/>
      <c r="AQ638" s="283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</row>
    <row r="639" spans="1:125" s="317" customFormat="1" ht="12.75" customHeight="1">
      <c r="A639" s="242">
        <v>638</v>
      </c>
      <c r="B639" s="253" t="s">
        <v>731</v>
      </c>
      <c r="C639" s="253" t="s">
        <v>296</v>
      </c>
      <c r="D639" s="253"/>
      <c r="E639" s="253" t="s">
        <v>3799</v>
      </c>
      <c r="F639" s="253"/>
      <c r="G639" s="264" t="s">
        <v>3800</v>
      </c>
      <c r="H639" s="639"/>
      <c r="I639" s="243" t="s">
        <v>1173</v>
      </c>
      <c r="J639" s="242"/>
      <c r="K639" s="253" t="s">
        <v>5799</v>
      </c>
      <c r="L639" s="438" t="s">
        <v>5800</v>
      </c>
      <c r="M639" s="274">
        <v>42635</v>
      </c>
      <c r="N639" s="288">
        <v>44686</v>
      </c>
      <c r="O639" s="322" t="s">
        <v>722</v>
      </c>
      <c r="P639" s="328">
        <f>N639</f>
        <v>44686</v>
      </c>
      <c r="Q639" s="329">
        <v>20415</v>
      </c>
      <c r="R639" s="329">
        <v>2016</v>
      </c>
      <c r="S639" s="251">
        <v>43971</v>
      </c>
      <c r="T639" s="316" t="s">
        <v>1450</v>
      </c>
      <c r="U639" s="283" t="s">
        <v>1217</v>
      </c>
      <c r="V639" s="625" t="s">
        <v>453</v>
      </c>
      <c r="W639" s="625" t="s">
        <v>453</v>
      </c>
      <c r="X639" s="252" t="s">
        <v>5801</v>
      </c>
      <c r="Y639" s="271">
        <f t="shared" si="143"/>
        <v>44686</v>
      </c>
      <c r="Z639" s="605" t="s">
        <v>1550</v>
      </c>
      <c r="AA639" s="656">
        <v>5.6</v>
      </c>
      <c r="AB639" s="273"/>
      <c r="AC639" s="252">
        <v>95</v>
      </c>
      <c r="AD639" s="252"/>
      <c r="AE639" s="252">
        <v>115</v>
      </c>
      <c r="AF639" s="252">
        <v>153</v>
      </c>
      <c r="AG639" s="605">
        <v>22</v>
      </c>
      <c r="AH639" s="605">
        <v>37</v>
      </c>
      <c r="AI639" s="613">
        <v>52</v>
      </c>
      <c r="AJ639" s="613">
        <v>1</v>
      </c>
      <c r="AK639" s="237"/>
      <c r="AL639" s="322"/>
      <c r="AM639" s="322"/>
      <c r="AN639" s="253"/>
      <c r="AO639" s="408"/>
      <c r="AP639" s="283"/>
      <c r="AQ639" s="283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</row>
    <row r="640" spans="1:125" s="317" customFormat="1" ht="12.75" customHeight="1">
      <c r="A640" s="242">
        <v>639</v>
      </c>
      <c r="B640" s="253" t="s">
        <v>731</v>
      </c>
      <c r="C640" s="253" t="s">
        <v>2321</v>
      </c>
      <c r="D640" s="253"/>
      <c r="E640" s="253" t="s">
        <v>3694</v>
      </c>
      <c r="F640" s="253"/>
      <c r="G640" s="264" t="s">
        <v>7377</v>
      </c>
      <c r="H640" s="639"/>
      <c r="I640" s="243" t="s">
        <v>1911</v>
      </c>
      <c r="J640" s="253"/>
      <c r="K640" s="253" t="s">
        <v>7378</v>
      </c>
      <c r="L640" s="438" t="s">
        <v>7379</v>
      </c>
      <c r="M640" s="274">
        <v>44459</v>
      </c>
      <c r="N640" s="275">
        <v>45940</v>
      </c>
      <c r="O640" s="322" t="s">
        <v>722</v>
      </c>
      <c r="P640" s="323">
        <f>N640</f>
        <v>45940</v>
      </c>
      <c r="Q640" s="335">
        <v>21530</v>
      </c>
      <c r="R640" s="335">
        <v>2021</v>
      </c>
      <c r="S640" s="237">
        <v>45209</v>
      </c>
      <c r="T640" s="253" t="s">
        <v>24</v>
      </c>
      <c r="U640" s="283" t="s">
        <v>722</v>
      </c>
      <c r="V640" s="421" t="s">
        <v>955</v>
      </c>
      <c r="W640" s="421" t="s">
        <v>955</v>
      </c>
      <c r="X640" s="253" t="s">
        <v>7380</v>
      </c>
      <c r="Y640" s="271">
        <f>N640</f>
        <v>45940</v>
      </c>
      <c r="Z640" s="322" t="s">
        <v>1550</v>
      </c>
      <c r="AA640" s="255">
        <v>4.3</v>
      </c>
      <c r="AB640" s="256"/>
      <c r="AC640" s="253">
        <v>75</v>
      </c>
      <c r="AD640" s="253"/>
      <c r="AE640" s="253">
        <v>100</v>
      </c>
      <c r="AF640" s="253"/>
      <c r="AG640" s="322">
        <v>22</v>
      </c>
      <c r="AH640" s="322">
        <v>36</v>
      </c>
      <c r="AI640" s="336">
        <v>54</v>
      </c>
      <c r="AJ640" s="336">
        <v>1</v>
      </c>
      <c r="AK640" s="253"/>
      <c r="AL640" s="322"/>
      <c r="AM640" s="322"/>
      <c r="AN640" s="253"/>
      <c r="AO640" s="408"/>
      <c r="AP640" s="283"/>
      <c r="AQ640" s="283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</row>
    <row r="641" spans="1:125" s="317" customFormat="1" ht="12.75" customHeight="1">
      <c r="A641" s="242">
        <v>640</v>
      </c>
      <c r="B641" s="242" t="s">
        <v>731</v>
      </c>
      <c r="C641" s="242" t="s">
        <v>3579</v>
      </c>
      <c r="D641" s="243"/>
      <c r="E641" s="121" t="s">
        <v>3580</v>
      </c>
      <c r="F641" s="243"/>
      <c r="G641" s="244" t="s">
        <v>3581</v>
      </c>
      <c r="H641" s="638"/>
      <c r="I641" s="243" t="s">
        <v>452</v>
      </c>
      <c r="J641" s="243"/>
      <c r="K641" s="243" t="s">
        <v>4700</v>
      </c>
      <c r="L641" s="245" t="s">
        <v>4701</v>
      </c>
      <c r="M641" s="247">
        <v>42821</v>
      </c>
      <c r="N641" s="123">
        <v>45722</v>
      </c>
      <c r="O641" s="249" t="s">
        <v>722</v>
      </c>
      <c r="P641" s="267">
        <f t="shared" ref="P641:P646" si="144">N641</f>
        <v>45722</v>
      </c>
      <c r="Q641" s="236">
        <v>19127</v>
      </c>
      <c r="R641" s="236">
        <v>2017</v>
      </c>
      <c r="S641" s="237">
        <v>44991</v>
      </c>
      <c r="T641" s="253" t="s">
        <v>3715</v>
      </c>
      <c r="U641" s="253" t="s">
        <v>722</v>
      </c>
      <c r="V641" s="421" t="s">
        <v>9126</v>
      </c>
      <c r="W641" s="421" t="s">
        <v>9127</v>
      </c>
      <c r="X641" s="253" t="s">
        <v>4872</v>
      </c>
      <c r="Y641" s="271">
        <f>N641</f>
        <v>45722</v>
      </c>
      <c r="Z641" s="322" t="s">
        <v>1550</v>
      </c>
      <c r="AA641" s="255">
        <v>4.55</v>
      </c>
      <c r="AB641" s="256"/>
      <c r="AC641" s="253">
        <v>100</v>
      </c>
      <c r="AD641" s="253"/>
      <c r="AE641" s="253">
        <v>130</v>
      </c>
      <c r="AF641" s="253"/>
      <c r="AG641" s="322">
        <v>24</v>
      </c>
      <c r="AH641" s="322">
        <v>39</v>
      </c>
      <c r="AI641" s="322">
        <v>49</v>
      </c>
      <c r="AJ641" s="322">
        <v>1</v>
      </c>
      <c r="AK641" s="253"/>
      <c r="AL641" s="322"/>
      <c r="AM641" s="322"/>
      <c r="AN641" s="253"/>
      <c r="AO641" s="408"/>
      <c r="AP641" s="283"/>
      <c r="AQ641" s="283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</row>
    <row r="642" spans="1:125" s="317" customFormat="1" ht="12.75" customHeight="1">
      <c r="A642" s="242">
        <v>641</v>
      </c>
      <c r="B642" s="253" t="s">
        <v>731</v>
      </c>
      <c r="C642" s="253" t="s">
        <v>4203</v>
      </c>
      <c r="D642" s="253"/>
      <c r="E642" s="253" t="s">
        <v>4204</v>
      </c>
      <c r="F642" s="253"/>
      <c r="G642" s="264" t="s">
        <v>4205</v>
      </c>
      <c r="H642" s="639"/>
      <c r="I642" s="253" t="s">
        <v>855</v>
      </c>
      <c r="J642" s="253"/>
      <c r="K642" s="253" t="s">
        <v>5708</v>
      </c>
      <c r="L642" s="438" t="s">
        <v>5709</v>
      </c>
      <c r="M642" s="274">
        <v>43207</v>
      </c>
      <c r="N642" s="288">
        <v>45030</v>
      </c>
      <c r="O642" s="249" t="s">
        <v>722</v>
      </c>
      <c r="P642" s="266">
        <f t="shared" si="144"/>
        <v>45030</v>
      </c>
      <c r="Q642" s="250">
        <v>20347</v>
      </c>
      <c r="R642" s="250">
        <v>2018</v>
      </c>
      <c r="S642" s="251">
        <v>44665</v>
      </c>
      <c r="T642" s="252" t="s">
        <v>4069</v>
      </c>
      <c r="U642" s="253" t="s">
        <v>722</v>
      </c>
      <c r="V642" s="625" t="s">
        <v>403</v>
      </c>
      <c r="W642" s="625" t="s">
        <v>2454</v>
      </c>
      <c r="X642" s="252" t="s">
        <v>5710</v>
      </c>
      <c r="Y642" s="284">
        <f t="shared" ref="Y642" si="145">N642</f>
        <v>45030</v>
      </c>
      <c r="Z642" s="605" t="s">
        <v>364</v>
      </c>
      <c r="AA642" s="656">
        <v>5.2</v>
      </c>
      <c r="AB642" s="273"/>
      <c r="AC642" s="252">
        <v>85</v>
      </c>
      <c r="AD642" s="252"/>
      <c r="AE642" s="252">
        <v>105</v>
      </c>
      <c r="AF642" s="252"/>
      <c r="AG642" s="605" t="s">
        <v>724</v>
      </c>
      <c r="AH642" s="605" t="s">
        <v>724</v>
      </c>
      <c r="AI642" s="605" t="s">
        <v>724</v>
      </c>
      <c r="AJ642" s="605">
        <v>1</v>
      </c>
      <c r="AK642" s="253"/>
      <c r="AL642" s="322"/>
      <c r="AM642" s="322"/>
      <c r="AN642" s="253"/>
      <c r="AO642" s="408"/>
      <c r="AP642" s="283"/>
      <c r="AQ642" s="283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</row>
    <row r="643" spans="1:125" ht="12.75" customHeight="1">
      <c r="A643" s="242">
        <v>642</v>
      </c>
      <c r="B643" s="242" t="s">
        <v>731</v>
      </c>
      <c r="C643" s="243" t="s">
        <v>759</v>
      </c>
      <c r="D643" s="243"/>
      <c r="E643" s="243" t="s">
        <v>6694</v>
      </c>
      <c r="F643" s="243"/>
      <c r="G643" s="244" t="s">
        <v>760</v>
      </c>
      <c r="H643" s="638"/>
      <c r="I643" s="243" t="s">
        <v>1911</v>
      </c>
      <c r="J643" s="243"/>
      <c r="K643" s="243" t="s">
        <v>1259</v>
      </c>
      <c r="L643" s="245" t="s">
        <v>1348</v>
      </c>
      <c r="M643" s="247">
        <v>39559</v>
      </c>
      <c r="N643" s="248">
        <v>45339</v>
      </c>
      <c r="O643" s="249" t="s">
        <v>722</v>
      </c>
      <c r="P643" s="266">
        <f t="shared" si="144"/>
        <v>45339</v>
      </c>
      <c r="Q643" s="250">
        <v>18144</v>
      </c>
      <c r="R643" s="250">
        <v>2007</v>
      </c>
      <c r="S643" s="251">
        <v>44609</v>
      </c>
      <c r="T643" s="252" t="s">
        <v>299</v>
      </c>
      <c r="U643" s="253" t="s">
        <v>722</v>
      </c>
      <c r="V643" s="625" t="s">
        <v>525</v>
      </c>
      <c r="W643" s="625" t="s">
        <v>7714</v>
      </c>
      <c r="X643" s="252" t="s">
        <v>1349</v>
      </c>
      <c r="Y643" s="284">
        <f>P643</f>
        <v>45339</v>
      </c>
      <c r="Z643" s="605" t="s">
        <v>364</v>
      </c>
      <c r="AA643" s="656">
        <v>6.7</v>
      </c>
      <c r="AB643" s="273"/>
      <c r="AC643" s="252">
        <v>85</v>
      </c>
      <c r="AD643" s="252"/>
      <c r="AE643" s="252">
        <v>120</v>
      </c>
      <c r="AF643" s="252"/>
      <c r="AG643" s="605">
        <v>21</v>
      </c>
      <c r="AH643" s="605">
        <v>34</v>
      </c>
      <c r="AI643" s="605">
        <v>44</v>
      </c>
      <c r="AJ643" s="605">
        <v>1</v>
      </c>
      <c r="AK643" s="251"/>
      <c r="AL643" s="605"/>
      <c r="AM643" s="605"/>
      <c r="AN643" s="242"/>
      <c r="AO643" s="411"/>
      <c r="AP643" s="240"/>
      <c r="AQ643" s="243"/>
      <c r="AR643" s="243"/>
      <c r="AS643" s="243"/>
      <c r="AT643" s="244"/>
      <c r="AU643" s="245"/>
      <c r="AV643" s="243"/>
      <c r="AW643" s="243"/>
      <c r="AX643" s="243"/>
      <c r="AY643" s="246"/>
      <c r="AZ643" s="247"/>
      <c r="BA643" s="128"/>
      <c r="BB643" s="249"/>
      <c r="BC643" s="251"/>
      <c r="BD643" s="250"/>
      <c r="BE643" s="250"/>
      <c r="BF643" s="251"/>
      <c r="BG643" s="252"/>
      <c r="BH643" s="253"/>
      <c r="BI643" s="254"/>
      <c r="BJ643" s="254"/>
      <c r="BK643" s="252"/>
      <c r="BL643" s="252"/>
      <c r="BM643" s="254"/>
      <c r="BN643" s="251"/>
      <c r="BO643" s="252"/>
      <c r="BP643" s="252"/>
      <c r="BQ643" s="273"/>
      <c r="BR643" s="252"/>
      <c r="BS643" s="252"/>
      <c r="BT643" s="252"/>
      <c r="BU643" s="252"/>
      <c r="BV643" s="252"/>
      <c r="BW643" s="252"/>
      <c r="BX643" s="252"/>
      <c r="BY643" s="252"/>
      <c r="BZ643" s="251"/>
      <c r="CA643" s="252"/>
      <c r="CB643" s="252"/>
      <c r="CC643" s="316"/>
      <c r="CD643" s="316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5"/>
      <c r="CP643" s="315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</row>
    <row r="644" spans="1:125" s="317" customFormat="1" ht="12.75" customHeight="1">
      <c r="A644" s="242">
        <v>643</v>
      </c>
      <c r="B644" s="253" t="s">
        <v>731</v>
      </c>
      <c r="C644" s="253" t="s">
        <v>296</v>
      </c>
      <c r="D644" s="253"/>
      <c r="E644" s="253" t="s">
        <v>3026</v>
      </c>
      <c r="F644" s="253"/>
      <c r="G644" s="264" t="s">
        <v>3027</v>
      </c>
      <c r="H644" s="639"/>
      <c r="I644" s="253" t="s">
        <v>1173</v>
      </c>
      <c r="J644" s="253"/>
      <c r="K644" s="253" t="s">
        <v>5320</v>
      </c>
      <c r="L644" s="438" t="s">
        <v>5321</v>
      </c>
      <c r="M644" s="274">
        <v>42657</v>
      </c>
      <c r="N644" s="288">
        <v>45910</v>
      </c>
      <c r="O644" s="322" t="s">
        <v>722</v>
      </c>
      <c r="P644" s="328">
        <f t="shared" si="144"/>
        <v>45910</v>
      </c>
      <c r="Q644" s="329">
        <v>19544</v>
      </c>
      <c r="R644" s="329">
        <v>2016</v>
      </c>
      <c r="S644" s="251">
        <v>45179</v>
      </c>
      <c r="T644" s="316" t="s">
        <v>4069</v>
      </c>
      <c r="U644" s="283" t="s">
        <v>722</v>
      </c>
      <c r="V644" s="625" t="s">
        <v>6599</v>
      </c>
      <c r="W644" s="625" t="s">
        <v>1593</v>
      </c>
      <c r="X644" s="252" t="s">
        <v>5322</v>
      </c>
      <c r="Y644" s="284">
        <f>N644</f>
        <v>45910</v>
      </c>
      <c r="Z644" s="605" t="s">
        <v>1550</v>
      </c>
      <c r="AA644" s="656">
        <v>5.6</v>
      </c>
      <c r="AB644" s="273"/>
      <c r="AC644" s="252">
        <v>95</v>
      </c>
      <c r="AD644" s="252"/>
      <c r="AE644" s="252">
        <v>115</v>
      </c>
      <c r="AF644" s="252"/>
      <c r="AG644" s="605">
        <v>22</v>
      </c>
      <c r="AH644" s="605">
        <v>37</v>
      </c>
      <c r="AI644" s="613">
        <v>52</v>
      </c>
      <c r="AJ644" s="613">
        <v>1</v>
      </c>
      <c r="AK644" s="253"/>
      <c r="AL644" s="322"/>
      <c r="AM644" s="322"/>
      <c r="AN644" s="253"/>
      <c r="AO644" s="408"/>
      <c r="AP644" s="283"/>
      <c r="AQ644" s="283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</row>
    <row r="645" spans="1:125" s="317" customFormat="1" ht="12.75" customHeight="1">
      <c r="A645" s="242">
        <v>644</v>
      </c>
      <c r="B645" s="242" t="s">
        <v>731</v>
      </c>
      <c r="C645" s="283" t="s">
        <v>2500</v>
      </c>
      <c r="D645" s="243"/>
      <c r="E645" s="121" t="s">
        <v>2917</v>
      </c>
      <c r="F645" s="243"/>
      <c r="G645" s="244" t="s">
        <v>5469</v>
      </c>
      <c r="H645" s="638"/>
      <c r="I645" s="243" t="s">
        <v>1106</v>
      </c>
      <c r="J645" s="243"/>
      <c r="K645" s="243" t="s">
        <v>5470</v>
      </c>
      <c r="L645" s="245" t="s">
        <v>5471</v>
      </c>
      <c r="M645" s="247">
        <v>43874</v>
      </c>
      <c r="N645" s="123">
        <v>45843</v>
      </c>
      <c r="O645" s="249" t="s">
        <v>722</v>
      </c>
      <c r="P645" s="269">
        <f t="shared" si="144"/>
        <v>45843</v>
      </c>
      <c r="Q645" s="236">
        <v>20110</v>
      </c>
      <c r="R645" s="236">
        <v>2018</v>
      </c>
      <c r="S645" s="237">
        <v>45112</v>
      </c>
      <c r="T645" s="253" t="s">
        <v>4069</v>
      </c>
      <c r="U645" s="253" t="s">
        <v>1279</v>
      </c>
      <c r="V645" s="421" t="s">
        <v>931</v>
      </c>
      <c r="W645" s="421" t="s">
        <v>1102</v>
      </c>
      <c r="X645" s="253" t="s">
        <v>5472</v>
      </c>
      <c r="Y645" s="271">
        <v>45843</v>
      </c>
      <c r="Z645" s="322" t="s">
        <v>364</v>
      </c>
      <c r="AA645" s="255">
        <v>4.75</v>
      </c>
      <c r="AB645" s="256"/>
      <c r="AC645" s="253">
        <v>70</v>
      </c>
      <c r="AD645" s="253"/>
      <c r="AE645" s="253">
        <v>110</v>
      </c>
      <c r="AF645" s="253"/>
      <c r="AG645" s="322" t="s">
        <v>724</v>
      </c>
      <c r="AH645" s="322">
        <v>38</v>
      </c>
      <c r="AI645" s="322">
        <v>48</v>
      </c>
      <c r="AJ645" s="322">
        <v>1</v>
      </c>
      <c r="AK645" s="253"/>
      <c r="AL645" s="322"/>
      <c r="AM645" s="322"/>
      <c r="AN645" s="253"/>
      <c r="AO645" s="408"/>
      <c r="AP645" s="283"/>
      <c r="AQ645" s="283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</row>
    <row r="646" spans="1:125" s="317" customFormat="1" ht="12.75" customHeight="1">
      <c r="A646" s="242">
        <v>645</v>
      </c>
      <c r="B646" s="242" t="s">
        <v>732</v>
      </c>
      <c r="C646" s="283" t="s">
        <v>2301</v>
      </c>
      <c r="D646" s="253"/>
      <c r="E646" s="253" t="s">
        <v>2938</v>
      </c>
      <c r="F646" s="253" t="s">
        <v>869</v>
      </c>
      <c r="G646" s="264" t="s">
        <v>2939</v>
      </c>
      <c r="H646" s="639"/>
      <c r="I646" s="243" t="s">
        <v>1911</v>
      </c>
      <c r="J646" s="253"/>
      <c r="K646" s="243" t="s">
        <v>3938</v>
      </c>
      <c r="L646" s="245" t="s">
        <v>338</v>
      </c>
      <c r="M646" s="247">
        <v>42587</v>
      </c>
      <c r="N646" s="248">
        <v>45334</v>
      </c>
      <c r="O646" s="249" t="s">
        <v>722</v>
      </c>
      <c r="P646" s="268">
        <f t="shared" si="144"/>
        <v>45334</v>
      </c>
      <c r="Q646" s="250">
        <v>20169</v>
      </c>
      <c r="R646" s="250">
        <v>2016</v>
      </c>
      <c r="S646" s="251">
        <v>44604</v>
      </c>
      <c r="T646" s="252" t="s">
        <v>299</v>
      </c>
      <c r="U646" s="253" t="s">
        <v>722</v>
      </c>
      <c r="V646" s="625" t="s">
        <v>7697</v>
      </c>
      <c r="W646" s="625" t="s">
        <v>7698</v>
      </c>
      <c r="X646" s="252" t="s">
        <v>468</v>
      </c>
      <c r="Y646" s="284">
        <f t="shared" ref="Y646:Y650" si="146">N646</f>
        <v>45334</v>
      </c>
      <c r="Z646" s="605" t="s">
        <v>1550</v>
      </c>
      <c r="AA646" s="656">
        <v>4.5</v>
      </c>
      <c r="AB646" s="273"/>
      <c r="AC646" s="252">
        <v>90</v>
      </c>
      <c r="AD646" s="252">
        <v>90</v>
      </c>
      <c r="AE646" s="252">
        <v>115</v>
      </c>
      <c r="AF646" s="252">
        <v>115</v>
      </c>
      <c r="AG646" s="605">
        <v>22</v>
      </c>
      <c r="AH646" s="605">
        <v>36</v>
      </c>
      <c r="AI646" s="605">
        <v>54</v>
      </c>
      <c r="AJ646" s="605">
        <v>1</v>
      </c>
      <c r="AK646" s="253"/>
      <c r="AL646" s="322"/>
      <c r="AM646" s="322"/>
      <c r="AN646" s="253"/>
      <c r="AO646" s="408"/>
      <c r="AP646" s="283"/>
      <c r="AQ646" s="283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</row>
    <row r="647" spans="1:125" s="317" customFormat="1" ht="12.75" customHeight="1">
      <c r="A647" s="242">
        <v>646</v>
      </c>
      <c r="B647" s="242" t="s">
        <v>731</v>
      </c>
      <c r="C647" s="242" t="s">
        <v>3802</v>
      </c>
      <c r="D647" s="243"/>
      <c r="E647" s="243" t="s">
        <v>3803</v>
      </c>
      <c r="F647" s="243"/>
      <c r="G647" s="244" t="s">
        <v>5163</v>
      </c>
      <c r="H647" s="638"/>
      <c r="I647" s="243" t="s">
        <v>118</v>
      </c>
      <c r="J647" s="243"/>
      <c r="K647" s="243" t="s">
        <v>3804</v>
      </c>
      <c r="L647" s="245" t="s">
        <v>3805</v>
      </c>
      <c r="M647" s="247">
        <v>42912</v>
      </c>
      <c r="N647" s="123">
        <v>45674</v>
      </c>
      <c r="O647" s="249" t="s">
        <v>722</v>
      </c>
      <c r="P647" s="267">
        <f t="shared" ref="P647:P652" si="147">N647</f>
        <v>45674</v>
      </c>
      <c r="Q647" s="236">
        <v>23053</v>
      </c>
      <c r="R647" s="236">
        <v>2017</v>
      </c>
      <c r="S647" s="237">
        <v>44943</v>
      </c>
      <c r="T647" s="253" t="s">
        <v>1450</v>
      </c>
      <c r="U647" s="253" t="s">
        <v>722</v>
      </c>
      <c r="V647" s="421" t="s">
        <v>9030</v>
      </c>
      <c r="W647" s="421" t="s">
        <v>9029</v>
      </c>
      <c r="X647" s="788" t="s">
        <v>9031</v>
      </c>
      <c r="Y647" s="271">
        <f t="shared" si="146"/>
        <v>45674</v>
      </c>
      <c r="Z647" s="322" t="s">
        <v>1550</v>
      </c>
      <c r="AA647" s="255">
        <v>4.7</v>
      </c>
      <c r="AB647" s="256"/>
      <c r="AC647" s="253">
        <v>75</v>
      </c>
      <c r="AD647" s="253"/>
      <c r="AE647" s="253">
        <v>95</v>
      </c>
      <c r="AF647" s="253"/>
      <c r="AG647" s="322" t="s">
        <v>724</v>
      </c>
      <c r="AH647" s="322" t="s">
        <v>724</v>
      </c>
      <c r="AI647" s="322" t="s">
        <v>724</v>
      </c>
      <c r="AJ647" s="322">
        <v>1</v>
      </c>
      <c r="AK647" s="237"/>
      <c r="AL647" s="322"/>
      <c r="AM647" s="322"/>
      <c r="AN647" s="253"/>
      <c r="AO647" s="415"/>
      <c r="AP647" s="243"/>
      <c r="AQ647" s="243"/>
      <c r="AR647" s="244"/>
      <c r="AS647" s="245"/>
      <c r="AT647" s="243"/>
      <c r="AU647" s="243"/>
      <c r="AV647" s="243"/>
      <c r="AW647" s="246"/>
      <c r="AX647" s="247"/>
      <c r="AY647" s="135"/>
      <c r="AZ647" s="249"/>
      <c r="BA647" s="237"/>
      <c r="BB647" s="236"/>
      <c r="BC647" s="236"/>
      <c r="BD647" s="134"/>
      <c r="BE647" s="253"/>
      <c r="BF647" s="253"/>
      <c r="BG647" s="138"/>
      <c r="BH647" s="138"/>
      <c r="BI647" s="253"/>
      <c r="BJ647" s="253"/>
      <c r="BK647" s="138"/>
      <c r="BL647" s="289"/>
      <c r="BM647" s="253"/>
      <c r="BN647" s="253"/>
      <c r="BO647" s="256"/>
      <c r="BP647" s="253"/>
      <c r="BQ647" s="253"/>
      <c r="BR647" s="253"/>
      <c r="BS647" s="253"/>
      <c r="BT647" s="253"/>
      <c r="BU647" s="253"/>
      <c r="BV647" s="253"/>
      <c r="BW647" s="253"/>
      <c r="BX647" s="237"/>
      <c r="BY647" s="253"/>
      <c r="BZ647" s="253"/>
      <c r="CA647" s="253"/>
      <c r="CB647" s="283"/>
      <c r="CC647" s="28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</row>
    <row r="648" spans="1:125" s="317" customFormat="1" ht="12.75" customHeight="1">
      <c r="A648" s="242">
        <v>647</v>
      </c>
      <c r="B648" s="242" t="s">
        <v>731</v>
      </c>
      <c r="C648" s="242" t="s">
        <v>5675</v>
      </c>
      <c r="D648" s="243"/>
      <c r="E648" s="243" t="s">
        <v>2060</v>
      </c>
      <c r="F648" s="243"/>
      <c r="G648" s="244" t="s">
        <v>6072</v>
      </c>
      <c r="H648" s="638"/>
      <c r="I648" s="253" t="s">
        <v>1911</v>
      </c>
      <c r="J648" s="243"/>
      <c r="K648" s="243" t="s">
        <v>1265</v>
      </c>
      <c r="L648" s="245" t="s">
        <v>568</v>
      </c>
      <c r="M648" s="247">
        <v>44040</v>
      </c>
      <c r="N648" s="123">
        <v>45492</v>
      </c>
      <c r="O648" s="249" t="s">
        <v>722</v>
      </c>
      <c r="P648" s="267">
        <f>N648</f>
        <v>45492</v>
      </c>
      <c r="Q648" s="236">
        <v>20568</v>
      </c>
      <c r="R648" s="236">
        <v>2020</v>
      </c>
      <c r="S648" s="237">
        <v>44761</v>
      </c>
      <c r="T648" s="253" t="s">
        <v>29</v>
      </c>
      <c r="U648" s="253" t="s">
        <v>722</v>
      </c>
      <c r="V648" s="421" t="s">
        <v>1102</v>
      </c>
      <c r="W648" s="421" t="s">
        <v>1102</v>
      </c>
      <c r="X648" s="253" t="s">
        <v>1266</v>
      </c>
      <c r="Y648" s="271">
        <f>N648</f>
        <v>45492</v>
      </c>
      <c r="Z648" s="322" t="s">
        <v>1028</v>
      </c>
      <c r="AA648" s="255">
        <v>4.5</v>
      </c>
      <c r="AB648" s="256"/>
      <c r="AC648" s="253">
        <v>72</v>
      </c>
      <c r="AD648" s="253"/>
      <c r="AE648" s="253">
        <v>92</v>
      </c>
      <c r="AF648" s="253"/>
      <c r="AG648" s="322" t="s">
        <v>724</v>
      </c>
      <c r="AH648" s="322" t="s">
        <v>724</v>
      </c>
      <c r="AI648" s="322" t="s">
        <v>724</v>
      </c>
      <c r="AJ648" s="322">
        <v>1</v>
      </c>
      <c r="AK648" s="253"/>
      <c r="AL648" s="322"/>
      <c r="AM648" s="322"/>
      <c r="AN648" s="253"/>
      <c r="AO648" s="408"/>
      <c r="AP648" s="283"/>
      <c r="AQ648" s="283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</row>
    <row r="649" spans="1:125" s="378" customFormat="1" ht="12.75" customHeight="1">
      <c r="A649" s="362">
        <v>648</v>
      </c>
      <c r="B649" s="363" t="s">
        <v>731</v>
      </c>
      <c r="C649" s="363" t="s">
        <v>3582</v>
      </c>
      <c r="D649" s="363"/>
      <c r="E649" s="363" t="s">
        <v>3583</v>
      </c>
      <c r="F649" s="363"/>
      <c r="G649" s="365" t="s">
        <v>3584</v>
      </c>
      <c r="H649" s="640"/>
      <c r="I649" s="363" t="s">
        <v>452</v>
      </c>
      <c r="J649" s="363"/>
      <c r="K649" s="363" t="s">
        <v>9299</v>
      </c>
      <c r="L649" s="366" t="s">
        <v>9300</v>
      </c>
      <c r="M649" s="368">
        <v>42824</v>
      </c>
      <c r="N649" s="369">
        <v>45891</v>
      </c>
      <c r="O649" s="370" t="s">
        <v>722</v>
      </c>
      <c r="P649" s="386">
        <f t="shared" si="147"/>
        <v>45891</v>
      </c>
      <c r="Q649" s="387">
        <v>17342</v>
      </c>
      <c r="R649" s="387">
        <v>2013</v>
      </c>
      <c r="S649" s="373">
        <v>45160</v>
      </c>
      <c r="T649" s="363" t="s">
        <v>175</v>
      </c>
      <c r="U649" s="363" t="s">
        <v>10027</v>
      </c>
      <c r="V649" s="626" t="s">
        <v>1735</v>
      </c>
      <c r="W649" s="626" t="s">
        <v>821</v>
      </c>
      <c r="X649" s="363" t="s">
        <v>10060</v>
      </c>
      <c r="Y649" s="375">
        <f t="shared" si="146"/>
        <v>45891</v>
      </c>
      <c r="Z649" s="370" t="s">
        <v>364</v>
      </c>
      <c r="AA649" s="657">
        <v>5.3</v>
      </c>
      <c r="AB649" s="376"/>
      <c r="AC649" s="363">
        <v>80</v>
      </c>
      <c r="AD649" s="363"/>
      <c r="AE649" s="363">
        <v>110</v>
      </c>
      <c r="AF649" s="363"/>
      <c r="AG649" s="370">
        <v>22</v>
      </c>
      <c r="AH649" s="370">
        <v>36</v>
      </c>
      <c r="AI649" s="370">
        <v>46</v>
      </c>
      <c r="AJ649" s="370">
        <v>1</v>
      </c>
      <c r="AK649" s="363"/>
      <c r="AL649" s="370"/>
      <c r="AM649" s="370"/>
      <c r="AN649" s="363"/>
      <c r="AO649" s="414"/>
      <c r="AP649" s="374"/>
      <c r="AQ649" s="374"/>
      <c r="AR649" s="374"/>
      <c r="AS649" s="374"/>
      <c r="AT649" s="374"/>
      <c r="AU649" s="374"/>
      <c r="AV649" s="374"/>
      <c r="AW649" s="374"/>
      <c r="AX649" s="374"/>
      <c r="AY649" s="374"/>
      <c r="AZ649" s="374"/>
      <c r="BA649" s="374"/>
      <c r="BB649" s="374"/>
      <c r="BC649" s="374"/>
      <c r="BD649" s="374"/>
      <c r="BE649" s="374"/>
      <c r="BF649" s="374"/>
      <c r="BG649" s="374"/>
      <c r="BH649" s="374"/>
      <c r="BI649" s="374"/>
      <c r="BJ649" s="374"/>
      <c r="BK649" s="374"/>
      <c r="BL649" s="374"/>
      <c r="BM649" s="374"/>
      <c r="BN649" s="374"/>
      <c r="BO649" s="374"/>
      <c r="BP649" s="374"/>
      <c r="BQ649" s="374"/>
      <c r="BR649" s="374"/>
      <c r="BS649" s="374"/>
      <c r="BT649" s="374"/>
      <c r="BU649" s="374"/>
      <c r="BV649" s="374"/>
      <c r="BW649" s="374"/>
      <c r="BX649" s="374"/>
      <c r="BY649" s="374"/>
      <c r="BZ649" s="374"/>
      <c r="CA649" s="374"/>
      <c r="CB649" s="374"/>
      <c r="CC649" s="374"/>
      <c r="CD649" s="374"/>
      <c r="CE649" s="374"/>
      <c r="CF649" s="374"/>
      <c r="CG649" s="374"/>
      <c r="CH649" s="374"/>
      <c r="CI649" s="374"/>
      <c r="CJ649" s="374"/>
      <c r="CK649" s="374"/>
      <c r="CL649" s="374"/>
      <c r="CM649" s="374"/>
      <c r="CN649" s="374"/>
    </row>
    <row r="650" spans="1:125" s="317" customFormat="1" ht="12.75" customHeight="1">
      <c r="A650" s="242">
        <v>649</v>
      </c>
      <c r="B650" s="253" t="s">
        <v>3428</v>
      </c>
      <c r="C650" s="242" t="s">
        <v>4024</v>
      </c>
      <c r="D650" s="253"/>
      <c r="E650" s="253" t="s">
        <v>3429</v>
      </c>
      <c r="F650" s="253"/>
      <c r="G650" s="264" t="s">
        <v>3430</v>
      </c>
      <c r="H650" s="639"/>
      <c r="I650" s="243" t="s">
        <v>317</v>
      </c>
      <c r="J650" s="253"/>
      <c r="K650" s="253" t="s">
        <v>3431</v>
      </c>
      <c r="L650" s="438" t="s">
        <v>3432</v>
      </c>
      <c r="M650" s="274">
        <v>42737</v>
      </c>
      <c r="N650" s="275">
        <v>44599</v>
      </c>
      <c r="O650" s="249" t="s">
        <v>722</v>
      </c>
      <c r="P650" s="267">
        <f t="shared" si="147"/>
        <v>44599</v>
      </c>
      <c r="Q650" s="236">
        <v>171021</v>
      </c>
      <c r="R650" s="236">
        <v>2014</v>
      </c>
      <c r="S650" s="237">
        <v>43868</v>
      </c>
      <c r="T650" s="253" t="s">
        <v>512</v>
      </c>
      <c r="U650" s="253" t="s">
        <v>722</v>
      </c>
      <c r="V650" s="421" t="s">
        <v>5466</v>
      </c>
      <c r="W650" s="421" t="s">
        <v>5467</v>
      </c>
      <c r="X650" s="253" t="s">
        <v>4025</v>
      </c>
      <c r="Y650" s="271">
        <f t="shared" si="146"/>
        <v>44599</v>
      </c>
      <c r="Z650" s="322" t="s">
        <v>1550</v>
      </c>
      <c r="AA650" s="255">
        <v>5.6</v>
      </c>
      <c r="AB650" s="256"/>
      <c r="AC650" s="253">
        <v>85</v>
      </c>
      <c r="AD650" s="253"/>
      <c r="AE650" s="253">
        <v>105</v>
      </c>
      <c r="AF650" s="253"/>
      <c r="AG650" s="322">
        <v>23</v>
      </c>
      <c r="AH650" s="322">
        <v>38</v>
      </c>
      <c r="AI650" s="322">
        <v>53</v>
      </c>
      <c r="AJ650" s="322">
        <v>1</v>
      </c>
      <c r="AK650" s="253"/>
      <c r="AL650" s="322"/>
      <c r="AM650" s="322"/>
      <c r="AN650" s="253"/>
      <c r="AO650" s="408"/>
      <c r="AP650" s="283"/>
      <c r="AQ650" s="283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</row>
    <row r="651" spans="1:125" ht="12.75" customHeight="1">
      <c r="A651" s="242">
        <v>650</v>
      </c>
      <c r="B651" s="242" t="s">
        <v>731</v>
      </c>
      <c r="C651" s="243" t="s">
        <v>1034</v>
      </c>
      <c r="D651" s="243"/>
      <c r="E651" s="243" t="s">
        <v>6695</v>
      </c>
      <c r="F651" s="243"/>
      <c r="G651" s="244" t="s">
        <v>1035</v>
      </c>
      <c r="H651" s="638"/>
      <c r="I651" s="243" t="s">
        <v>1911</v>
      </c>
      <c r="J651" s="243"/>
      <c r="K651" s="243" t="s">
        <v>2472</v>
      </c>
      <c r="L651" s="245" t="s">
        <v>1061</v>
      </c>
      <c r="M651" s="247">
        <v>39608</v>
      </c>
      <c r="N651" s="248">
        <v>45412</v>
      </c>
      <c r="O651" s="249" t="s">
        <v>722</v>
      </c>
      <c r="P651" s="266">
        <f t="shared" si="147"/>
        <v>45412</v>
      </c>
      <c r="Q651" s="250">
        <v>20362</v>
      </c>
      <c r="R651" s="250">
        <v>2007</v>
      </c>
      <c r="S651" s="251">
        <v>44681</v>
      </c>
      <c r="T651" s="252" t="s">
        <v>1062</v>
      </c>
      <c r="U651" s="253" t="s">
        <v>722</v>
      </c>
      <c r="V651" s="625" t="s">
        <v>363</v>
      </c>
      <c r="W651" s="625" t="s">
        <v>576</v>
      </c>
      <c r="X651" s="252" t="s">
        <v>1031</v>
      </c>
      <c r="Y651" s="284">
        <f t="shared" ref="Y651:Y657" si="148">N651</f>
        <v>45412</v>
      </c>
      <c r="Z651" s="605" t="s">
        <v>724</v>
      </c>
      <c r="AA651" s="656">
        <v>5.7</v>
      </c>
      <c r="AB651" s="273"/>
      <c r="AC651" s="252">
        <v>90</v>
      </c>
      <c r="AD651" s="252"/>
      <c r="AE651" s="252">
        <v>105</v>
      </c>
      <c r="AF651" s="252"/>
      <c r="AG651" s="605">
        <v>25</v>
      </c>
      <c r="AH651" s="605">
        <v>48</v>
      </c>
      <c r="AI651" s="605">
        <v>60</v>
      </c>
      <c r="AJ651" s="605">
        <v>1</v>
      </c>
      <c r="AK651" s="252"/>
      <c r="AL651" s="605"/>
      <c r="AM651" s="605"/>
      <c r="AN651" s="252"/>
      <c r="AO651" s="407"/>
      <c r="AP651" s="316"/>
      <c r="AQ651" s="316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5"/>
      <c r="CP651" s="315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</row>
    <row r="652" spans="1:125" ht="12.75" customHeight="1">
      <c r="A652" s="242">
        <v>651</v>
      </c>
      <c r="B652" s="242" t="s">
        <v>731</v>
      </c>
      <c r="C652" s="243" t="s">
        <v>1036</v>
      </c>
      <c r="D652" s="243"/>
      <c r="E652" s="243" t="s">
        <v>6696</v>
      </c>
      <c r="F652" s="243"/>
      <c r="G652" s="244" t="s">
        <v>1037</v>
      </c>
      <c r="H652" s="638"/>
      <c r="I652" s="243" t="s">
        <v>1911</v>
      </c>
      <c r="J652" s="243"/>
      <c r="K652" s="243" t="s">
        <v>2352</v>
      </c>
      <c r="L652" s="245" t="s">
        <v>155</v>
      </c>
      <c r="M652" s="247">
        <v>39608</v>
      </c>
      <c r="N652" s="248">
        <v>45408</v>
      </c>
      <c r="O652" s="249" t="s">
        <v>722</v>
      </c>
      <c r="P652" s="266">
        <f t="shared" si="147"/>
        <v>45408</v>
      </c>
      <c r="Q652" s="250">
        <v>20366</v>
      </c>
      <c r="R652" s="250">
        <v>2008</v>
      </c>
      <c r="S652" s="251">
        <v>44677</v>
      </c>
      <c r="T652" s="252" t="s">
        <v>1062</v>
      </c>
      <c r="U652" s="253" t="s">
        <v>722</v>
      </c>
      <c r="V652" s="625" t="s">
        <v>1115</v>
      </c>
      <c r="W652" s="625" t="s">
        <v>8041</v>
      </c>
      <c r="X652" s="252" t="s">
        <v>426</v>
      </c>
      <c r="Y652" s="284">
        <f t="shared" si="148"/>
        <v>45408</v>
      </c>
      <c r="Z652" s="605" t="s">
        <v>724</v>
      </c>
      <c r="AA652" s="656">
        <v>5.7</v>
      </c>
      <c r="AB652" s="273"/>
      <c r="AC652" s="252">
        <v>90</v>
      </c>
      <c r="AD652" s="252"/>
      <c r="AE652" s="252">
        <v>105</v>
      </c>
      <c r="AF652" s="252"/>
      <c r="AG652" s="605">
        <v>25</v>
      </c>
      <c r="AH652" s="605">
        <v>48</v>
      </c>
      <c r="AI652" s="605">
        <v>60</v>
      </c>
      <c r="AJ652" s="605">
        <v>1</v>
      </c>
      <c r="AK652" s="252"/>
      <c r="AL652" s="605"/>
      <c r="AM652" s="605"/>
      <c r="AN652" s="252"/>
      <c r="AO652" s="407"/>
      <c r="AP652" s="316"/>
      <c r="AQ652" s="316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5"/>
      <c r="CP652" s="315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</row>
    <row r="653" spans="1:125" s="317" customFormat="1" ht="12.75" customHeight="1">
      <c r="A653" s="242">
        <v>652</v>
      </c>
      <c r="B653" s="253" t="s">
        <v>731</v>
      </c>
      <c r="C653" s="253" t="s">
        <v>7355</v>
      </c>
      <c r="D653" s="253"/>
      <c r="E653" s="253" t="s">
        <v>829</v>
      </c>
      <c r="F653" s="253"/>
      <c r="G653" s="264" t="s">
        <v>8113</v>
      </c>
      <c r="H653" s="639"/>
      <c r="I653" s="243" t="s">
        <v>7357</v>
      </c>
      <c r="J653" s="253"/>
      <c r="K653" s="253" t="s">
        <v>8114</v>
      </c>
      <c r="L653" s="438" t="s">
        <v>8115</v>
      </c>
      <c r="M653" s="274">
        <v>44698</v>
      </c>
      <c r="N653" s="275">
        <v>45402</v>
      </c>
      <c r="O653" s="249" t="s">
        <v>722</v>
      </c>
      <c r="P653" s="267">
        <f>N653</f>
        <v>45402</v>
      </c>
      <c r="Q653" s="236">
        <v>22372</v>
      </c>
      <c r="R653" s="236">
        <v>2022</v>
      </c>
      <c r="S653" s="237">
        <v>44671</v>
      </c>
      <c r="T653" s="253" t="s">
        <v>1278</v>
      </c>
      <c r="U653" s="253" t="s">
        <v>1279</v>
      </c>
      <c r="V653" s="421" t="s">
        <v>363</v>
      </c>
      <c r="W653" s="421" t="s">
        <v>868</v>
      </c>
      <c r="X653" s="253" t="s">
        <v>8116</v>
      </c>
      <c r="Y653" s="271">
        <f>N653</f>
        <v>45402</v>
      </c>
      <c r="Z653" s="322" t="s">
        <v>364</v>
      </c>
      <c r="AA653" s="255">
        <v>4.5999999999999996</v>
      </c>
      <c r="AB653" s="256"/>
      <c r="AC653" s="253">
        <v>80</v>
      </c>
      <c r="AD653" s="253"/>
      <c r="AE653" s="253">
        <v>103</v>
      </c>
      <c r="AF653" s="253"/>
      <c r="AG653" s="322" t="s">
        <v>724</v>
      </c>
      <c r="AH653" s="322" t="s">
        <v>724</v>
      </c>
      <c r="AI653" s="322" t="s">
        <v>724</v>
      </c>
      <c r="AJ653" s="322">
        <v>1</v>
      </c>
      <c r="AK653" s="253"/>
      <c r="AL653" s="322"/>
      <c r="AM653" s="322"/>
      <c r="AN653" s="253"/>
      <c r="AO653" s="408"/>
      <c r="AP653" s="283"/>
      <c r="AQ653" s="283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</row>
    <row r="654" spans="1:125" s="317" customFormat="1" ht="12.75" customHeight="1">
      <c r="A654" s="242">
        <v>653</v>
      </c>
      <c r="B654" s="253" t="s">
        <v>731</v>
      </c>
      <c r="C654" s="253" t="s">
        <v>6914</v>
      </c>
      <c r="D654" s="253"/>
      <c r="E654" s="253" t="s">
        <v>3909</v>
      </c>
      <c r="F654" s="253"/>
      <c r="G654" s="264" t="s">
        <v>7618</v>
      </c>
      <c r="H654" s="639"/>
      <c r="I654" s="253" t="s">
        <v>1106</v>
      </c>
      <c r="J654" s="253"/>
      <c r="K654" s="253" t="s">
        <v>6927</v>
      </c>
      <c r="L654" s="438" t="s">
        <v>6928</v>
      </c>
      <c r="M654" s="274">
        <v>44587</v>
      </c>
      <c r="N654" s="275">
        <v>45311</v>
      </c>
      <c r="O654" s="249" t="s">
        <v>722</v>
      </c>
      <c r="P654" s="267">
        <f t="shared" ref="P654:P687" si="149">N654</f>
        <v>45311</v>
      </c>
      <c r="Q654" s="236">
        <v>23210</v>
      </c>
      <c r="R654" s="236">
        <v>2021</v>
      </c>
      <c r="S654" s="237">
        <v>44581</v>
      </c>
      <c r="T654" s="253" t="s">
        <v>4069</v>
      </c>
      <c r="U654" s="253" t="s">
        <v>721</v>
      </c>
      <c r="V654" s="421" t="s">
        <v>363</v>
      </c>
      <c r="W654" s="421" t="s">
        <v>1082</v>
      </c>
      <c r="X654" s="253" t="s">
        <v>6929</v>
      </c>
      <c r="Y654" s="271">
        <f>N654</f>
        <v>45311</v>
      </c>
      <c r="Z654" s="322" t="s">
        <v>1550</v>
      </c>
      <c r="AA654" s="255">
        <v>5.25</v>
      </c>
      <c r="AB654" s="256"/>
      <c r="AC654" s="253">
        <v>105</v>
      </c>
      <c r="AD654" s="253"/>
      <c r="AE654" s="253">
        <v>128</v>
      </c>
      <c r="AF654" s="253"/>
      <c r="AG654" s="322" t="s">
        <v>724</v>
      </c>
      <c r="AH654" s="322" t="s">
        <v>724</v>
      </c>
      <c r="AI654" s="322" t="s">
        <v>724</v>
      </c>
      <c r="AJ654" s="322">
        <v>1</v>
      </c>
      <c r="AK654" s="253"/>
      <c r="AL654" s="322"/>
      <c r="AM654" s="322"/>
      <c r="AN654" s="253"/>
      <c r="AO654" s="408"/>
      <c r="AP654" s="283"/>
      <c r="AQ654" s="283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</row>
    <row r="655" spans="1:125" s="317" customFormat="1" ht="12.75" customHeight="1">
      <c r="A655" s="242">
        <v>654</v>
      </c>
      <c r="B655" s="242" t="s">
        <v>731</v>
      </c>
      <c r="C655" s="242" t="s">
        <v>6259</v>
      </c>
      <c r="D655" s="243"/>
      <c r="E655" s="243" t="s">
        <v>1245</v>
      </c>
      <c r="F655" s="243"/>
      <c r="G655" s="244" t="s">
        <v>8286</v>
      </c>
      <c r="H655" s="638"/>
      <c r="I655" s="243" t="s">
        <v>440</v>
      </c>
      <c r="J655" s="243"/>
      <c r="K655" s="243" t="s">
        <v>8288</v>
      </c>
      <c r="L655" s="245" t="s">
        <v>8287</v>
      </c>
      <c r="M655" s="247">
        <v>44736</v>
      </c>
      <c r="N655" s="123">
        <v>45458</v>
      </c>
      <c r="O655" s="249" t="s">
        <v>722</v>
      </c>
      <c r="P655" s="267">
        <f t="shared" si="149"/>
        <v>45458</v>
      </c>
      <c r="Q655" s="236">
        <v>22460</v>
      </c>
      <c r="R655" s="236">
        <v>2022</v>
      </c>
      <c r="S655" s="237">
        <v>44728</v>
      </c>
      <c r="T655" s="253" t="s">
        <v>1216</v>
      </c>
      <c r="U655" s="253" t="s">
        <v>1279</v>
      </c>
      <c r="V655" s="421" t="s">
        <v>363</v>
      </c>
      <c r="W655" s="421" t="s">
        <v>363</v>
      </c>
      <c r="X655" s="253" t="s">
        <v>8289</v>
      </c>
      <c r="Y655" s="271">
        <f>N655</f>
        <v>45458</v>
      </c>
      <c r="Z655" s="322" t="s">
        <v>2397</v>
      </c>
      <c r="AA655" s="255">
        <v>5.6</v>
      </c>
      <c r="AB655" s="256"/>
      <c r="AC655" s="253">
        <v>85</v>
      </c>
      <c r="AD655" s="253"/>
      <c r="AE655" s="253">
        <v>110</v>
      </c>
      <c r="AF655" s="253"/>
      <c r="AG655" s="322" t="s">
        <v>724</v>
      </c>
      <c r="AH655" s="322">
        <v>38</v>
      </c>
      <c r="AI655" s="322">
        <v>47</v>
      </c>
      <c r="AJ655" s="322">
        <v>1</v>
      </c>
      <c r="AK655" s="253"/>
      <c r="AL655" s="322"/>
      <c r="AM655" s="322"/>
      <c r="AN655" s="253"/>
      <c r="AO655" s="408"/>
      <c r="AP655" s="283"/>
      <c r="AQ655" s="283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</row>
    <row r="656" spans="1:125" s="317" customFormat="1" ht="12.75" customHeight="1">
      <c r="A656" s="242">
        <v>655</v>
      </c>
      <c r="B656" s="242" t="s">
        <v>731</v>
      </c>
      <c r="C656" s="242" t="s">
        <v>5602</v>
      </c>
      <c r="D656" s="243"/>
      <c r="E656" s="243" t="s">
        <v>2501</v>
      </c>
      <c r="F656" s="243"/>
      <c r="G656" s="244" t="s">
        <v>5603</v>
      </c>
      <c r="H656" s="638"/>
      <c r="I656" s="243" t="s">
        <v>1911</v>
      </c>
      <c r="J656" s="243"/>
      <c r="K656" s="253" t="s">
        <v>2422</v>
      </c>
      <c r="L656" s="438" t="s">
        <v>981</v>
      </c>
      <c r="M656" s="274">
        <v>43900</v>
      </c>
      <c r="N656" s="275">
        <v>45352</v>
      </c>
      <c r="O656" s="249" t="s">
        <v>722</v>
      </c>
      <c r="P656" s="267">
        <f>N656</f>
        <v>45352</v>
      </c>
      <c r="Q656" s="236">
        <v>20258</v>
      </c>
      <c r="R656" s="236">
        <v>2012</v>
      </c>
      <c r="S656" s="237">
        <v>44986</v>
      </c>
      <c r="T656" s="253" t="s">
        <v>3715</v>
      </c>
      <c r="U656" s="253" t="s">
        <v>722</v>
      </c>
      <c r="V656" s="421" t="s">
        <v>9089</v>
      </c>
      <c r="W656" s="421" t="s">
        <v>9090</v>
      </c>
      <c r="X656" s="253" t="s">
        <v>601</v>
      </c>
      <c r="Y656" s="271">
        <f>N656</f>
        <v>45352</v>
      </c>
      <c r="Z656" s="322" t="s">
        <v>724</v>
      </c>
      <c r="AA656" s="255">
        <v>8.5</v>
      </c>
      <c r="AB656" s="256"/>
      <c r="AC656" s="253">
        <v>150</v>
      </c>
      <c r="AD656" s="253"/>
      <c r="AE656" s="253">
        <v>210</v>
      </c>
      <c r="AF656" s="253"/>
      <c r="AG656" s="322">
        <v>23</v>
      </c>
      <c r="AH656" s="322">
        <v>39</v>
      </c>
      <c r="AI656" s="322">
        <v>57</v>
      </c>
      <c r="AJ656" s="322">
        <v>2</v>
      </c>
      <c r="AK656" s="253"/>
      <c r="AL656" s="322"/>
      <c r="AM656" s="322"/>
      <c r="AN656" s="253"/>
      <c r="AO656" s="408"/>
      <c r="AP656" s="283"/>
      <c r="AQ656" s="283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</row>
    <row r="657" spans="1:125" s="317" customFormat="1" ht="12.75" customHeight="1">
      <c r="A657" s="242">
        <v>656</v>
      </c>
      <c r="B657" s="253" t="s">
        <v>731</v>
      </c>
      <c r="C657" s="433" t="s">
        <v>5372</v>
      </c>
      <c r="D657" s="253"/>
      <c r="E657" s="253" t="s">
        <v>433</v>
      </c>
      <c r="F657" s="253"/>
      <c r="G657" s="264" t="s">
        <v>5373</v>
      </c>
      <c r="H657" s="639"/>
      <c r="I657" s="243" t="s">
        <v>1911</v>
      </c>
      <c r="J657" s="253"/>
      <c r="K657" s="253" t="s">
        <v>5374</v>
      </c>
      <c r="L657" s="438" t="s">
        <v>5375</v>
      </c>
      <c r="M657" s="274">
        <v>43808</v>
      </c>
      <c r="N657" s="275">
        <v>45265</v>
      </c>
      <c r="O657" s="249" t="s">
        <v>722</v>
      </c>
      <c r="P657" s="267">
        <f t="shared" si="149"/>
        <v>45265</v>
      </c>
      <c r="Q657" s="236">
        <v>19591</v>
      </c>
      <c r="R657" s="236">
        <v>2018</v>
      </c>
      <c r="S657" s="237">
        <v>44535</v>
      </c>
      <c r="T657" s="253" t="s">
        <v>29</v>
      </c>
      <c r="U657" s="253" t="s">
        <v>722</v>
      </c>
      <c r="V657" s="421" t="s">
        <v>932</v>
      </c>
      <c r="W657" s="421" t="s">
        <v>358</v>
      </c>
      <c r="X657" s="253" t="s">
        <v>5376</v>
      </c>
      <c r="Y657" s="271">
        <f t="shared" si="148"/>
        <v>45265</v>
      </c>
      <c r="Z657" s="322" t="s">
        <v>724</v>
      </c>
      <c r="AA657" s="255">
        <v>5.0999999999999996</v>
      </c>
      <c r="AB657" s="256"/>
      <c r="AC657" s="253">
        <v>105</v>
      </c>
      <c r="AD657" s="253"/>
      <c r="AE657" s="253">
        <v>135</v>
      </c>
      <c r="AF657" s="253"/>
      <c r="AG657" s="322">
        <v>25</v>
      </c>
      <c r="AH657" s="322">
        <v>38</v>
      </c>
      <c r="AI657" s="322" t="s">
        <v>724</v>
      </c>
      <c r="AJ657" s="322">
        <v>1</v>
      </c>
      <c r="AK657" s="253"/>
      <c r="AL657" s="322"/>
      <c r="AM657" s="322"/>
      <c r="AN657" s="253"/>
      <c r="AO657" s="408"/>
      <c r="AP657" s="283"/>
      <c r="AQ657" s="283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</row>
    <row r="658" spans="1:125" ht="12.75" customHeight="1">
      <c r="A658" s="242">
        <v>657</v>
      </c>
      <c r="B658" s="253" t="s">
        <v>732</v>
      </c>
      <c r="C658" s="242" t="s">
        <v>658</v>
      </c>
      <c r="D658" s="243" t="s">
        <v>1345</v>
      </c>
      <c r="E658" s="243" t="s">
        <v>1046</v>
      </c>
      <c r="F658" s="243" t="s">
        <v>899</v>
      </c>
      <c r="G658" s="244" t="s">
        <v>2503</v>
      </c>
      <c r="H658" s="638" t="s">
        <v>899</v>
      </c>
      <c r="I658" s="242" t="s">
        <v>1911</v>
      </c>
      <c r="J658" s="243" t="s">
        <v>1286</v>
      </c>
      <c r="K658" s="243" t="s">
        <v>2504</v>
      </c>
      <c r="L658" s="245" t="s">
        <v>2505</v>
      </c>
      <c r="M658" s="247">
        <v>41478</v>
      </c>
      <c r="N658" s="248">
        <v>45451</v>
      </c>
      <c r="O658" s="249" t="s">
        <v>722</v>
      </c>
      <c r="P658" s="266">
        <f t="shared" ref="P658:P663" si="150">N658</f>
        <v>45451</v>
      </c>
      <c r="Q658" s="250">
        <v>19106</v>
      </c>
      <c r="R658" s="250">
        <v>2008</v>
      </c>
      <c r="S658" s="134" t="s">
        <v>9620</v>
      </c>
      <c r="T658" s="252" t="s">
        <v>4633</v>
      </c>
      <c r="U658" s="253" t="s">
        <v>3544</v>
      </c>
      <c r="V658" s="625" t="s">
        <v>9621</v>
      </c>
      <c r="W658" s="625" t="s">
        <v>9265</v>
      </c>
      <c r="X658" s="252" t="s">
        <v>3674</v>
      </c>
      <c r="Y658" s="251">
        <f>N658</f>
        <v>45451</v>
      </c>
      <c r="Z658" s="605" t="s">
        <v>1550</v>
      </c>
      <c r="AA658" s="656">
        <v>5.0999999999999996</v>
      </c>
      <c r="AB658" s="273">
        <v>31</v>
      </c>
      <c r="AC658" s="252">
        <v>95</v>
      </c>
      <c r="AD658" s="252">
        <v>100</v>
      </c>
      <c r="AE658" s="252">
        <v>125</v>
      </c>
      <c r="AF658" s="252">
        <v>162</v>
      </c>
      <c r="AG658" s="605">
        <v>22</v>
      </c>
      <c r="AH658" s="605">
        <v>37</v>
      </c>
      <c r="AI658" s="605">
        <v>50</v>
      </c>
      <c r="AJ658" s="605">
        <v>1</v>
      </c>
      <c r="AK658" s="251">
        <v>40494</v>
      </c>
      <c r="AL658" s="605">
        <v>2009</v>
      </c>
      <c r="AM658" s="605" t="s">
        <v>722</v>
      </c>
      <c r="AN658" s="252" t="s">
        <v>9266</v>
      </c>
      <c r="AO658" s="407"/>
      <c r="AP658" s="316"/>
      <c r="AQ658" s="316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5"/>
      <c r="CP658" s="315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</row>
    <row r="659" spans="1:125" s="283" customFormat="1" ht="12.75" customHeight="1">
      <c r="A659" s="242">
        <v>658</v>
      </c>
      <c r="B659" s="253" t="s">
        <v>731</v>
      </c>
      <c r="C659" s="253" t="s">
        <v>5854</v>
      </c>
      <c r="D659" s="253"/>
      <c r="E659" s="253" t="s">
        <v>1929</v>
      </c>
      <c r="F659" s="253"/>
      <c r="G659" s="264" t="s">
        <v>6939</v>
      </c>
      <c r="H659" s="639"/>
      <c r="I659" s="242" t="s">
        <v>5112</v>
      </c>
      <c r="J659" s="253"/>
      <c r="K659" s="253" t="s">
        <v>8136</v>
      </c>
      <c r="L659" s="438" t="s">
        <v>5856</v>
      </c>
      <c r="M659" s="274">
        <v>43986</v>
      </c>
      <c r="N659" s="275">
        <v>45421</v>
      </c>
      <c r="O659" s="249" t="s">
        <v>722</v>
      </c>
      <c r="P659" s="267">
        <f t="shared" si="150"/>
        <v>45421</v>
      </c>
      <c r="Q659" s="236">
        <v>21277</v>
      </c>
      <c r="R659" s="236">
        <v>2010</v>
      </c>
      <c r="S659" s="237">
        <v>45055</v>
      </c>
      <c r="T659" s="253" t="s">
        <v>3715</v>
      </c>
      <c r="U659" s="253" t="s">
        <v>722</v>
      </c>
      <c r="V659" s="421" t="s">
        <v>449</v>
      </c>
      <c r="W659" s="421" t="s">
        <v>5088</v>
      </c>
      <c r="X659" s="253" t="s">
        <v>5855</v>
      </c>
      <c r="Y659" s="271">
        <f>N659</f>
        <v>45421</v>
      </c>
      <c r="Z659" s="322" t="s">
        <v>364</v>
      </c>
      <c r="AA659" s="255">
        <v>4.9000000000000004</v>
      </c>
      <c r="AB659" s="256"/>
      <c r="AC659" s="253">
        <v>75</v>
      </c>
      <c r="AD659" s="253"/>
      <c r="AE659" s="253">
        <v>95</v>
      </c>
      <c r="AF659" s="253"/>
      <c r="AG659" s="322" t="s">
        <v>724</v>
      </c>
      <c r="AH659" s="322" t="s">
        <v>724</v>
      </c>
      <c r="AI659" s="322" t="s">
        <v>724</v>
      </c>
      <c r="AJ659" s="322">
        <v>1</v>
      </c>
      <c r="AK659" s="237"/>
      <c r="AL659" s="322"/>
      <c r="AM659" s="322"/>
      <c r="AN659" s="253"/>
      <c r="AO659" s="408"/>
      <c r="CO659" s="327"/>
    </row>
    <row r="660" spans="1:125" s="317" customFormat="1" ht="12.75" customHeight="1">
      <c r="A660" s="242">
        <v>659</v>
      </c>
      <c r="B660" s="253" t="s">
        <v>731</v>
      </c>
      <c r="C660" s="253" t="s">
        <v>3647</v>
      </c>
      <c r="D660" s="253"/>
      <c r="E660" s="253" t="s">
        <v>3440</v>
      </c>
      <c r="F660" s="253"/>
      <c r="G660" s="264" t="s">
        <v>5721</v>
      </c>
      <c r="H660" s="639"/>
      <c r="I660" s="253" t="s">
        <v>1911</v>
      </c>
      <c r="J660" s="253"/>
      <c r="K660" s="253" t="s">
        <v>5722</v>
      </c>
      <c r="L660" s="438" t="s">
        <v>5723</v>
      </c>
      <c r="M660" s="274">
        <v>43951</v>
      </c>
      <c r="N660" s="275">
        <v>45406</v>
      </c>
      <c r="O660" s="322" t="s">
        <v>722</v>
      </c>
      <c r="P660" s="323">
        <f t="shared" si="150"/>
        <v>45406</v>
      </c>
      <c r="Q660" s="335">
        <v>20356</v>
      </c>
      <c r="R660" s="335">
        <v>2020</v>
      </c>
      <c r="S660" s="237">
        <v>44675</v>
      </c>
      <c r="T660" s="283" t="s">
        <v>1278</v>
      </c>
      <c r="U660" s="283" t="s">
        <v>722</v>
      </c>
      <c r="V660" s="421" t="s">
        <v>7956</v>
      </c>
      <c r="W660" s="421" t="s">
        <v>525</v>
      </c>
      <c r="X660" s="253" t="s">
        <v>5724</v>
      </c>
      <c r="Y660" s="271">
        <f>N660</f>
        <v>45406</v>
      </c>
      <c r="Z660" s="322" t="s">
        <v>1550</v>
      </c>
      <c r="AA660" s="255">
        <v>4.5</v>
      </c>
      <c r="AB660" s="256"/>
      <c r="AC660" s="253">
        <v>80</v>
      </c>
      <c r="AD660" s="253"/>
      <c r="AE660" s="253">
        <v>105</v>
      </c>
      <c r="AF660" s="253"/>
      <c r="AG660" s="322">
        <v>24</v>
      </c>
      <c r="AH660" s="322">
        <v>39</v>
      </c>
      <c r="AI660" s="336">
        <v>55</v>
      </c>
      <c r="AJ660" s="336">
        <v>1</v>
      </c>
      <c r="AK660" s="253"/>
      <c r="AL660" s="322"/>
      <c r="AM660" s="322"/>
      <c r="AN660" s="253"/>
      <c r="AO660" s="408"/>
      <c r="AP660" s="283"/>
      <c r="AQ660" s="283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</row>
    <row r="661" spans="1:125" s="317" customFormat="1" ht="12.75" customHeight="1">
      <c r="A661" s="242">
        <v>660</v>
      </c>
      <c r="B661" s="242" t="s">
        <v>731</v>
      </c>
      <c r="C661" s="283" t="s">
        <v>6373</v>
      </c>
      <c r="D661" s="243"/>
      <c r="E661" s="243" t="s">
        <v>3662</v>
      </c>
      <c r="F661" s="243"/>
      <c r="G661" s="244" t="s">
        <v>7389</v>
      </c>
      <c r="H661" s="638"/>
      <c r="I661" s="242" t="s">
        <v>440</v>
      </c>
      <c r="J661" s="243"/>
      <c r="K661" s="253" t="s">
        <v>7390</v>
      </c>
      <c r="L661" s="438" t="s">
        <v>7391</v>
      </c>
      <c r="M661" s="274">
        <v>44466</v>
      </c>
      <c r="N661" s="275">
        <v>45955</v>
      </c>
      <c r="O661" s="249" t="s">
        <v>722</v>
      </c>
      <c r="P661" s="267">
        <f>N661</f>
        <v>45955</v>
      </c>
      <c r="Q661" s="236">
        <v>21543</v>
      </c>
      <c r="R661" s="236">
        <v>2021</v>
      </c>
      <c r="S661" s="237">
        <v>45224</v>
      </c>
      <c r="T661" s="253" t="s">
        <v>1216</v>
      </c>
      <c r="U661" s="253" t="s">
        <v>722</v>
      </c>
      <c r="V661" s="421" t="s">
        <v>9953</v>
      </c>
      <c r="W661" s="421" t="s">
        <v>9953</v>
      </c>
      <c r="X661" s="253" t="s">
        <v>7392</v>
      </c>
      <c r="Y661" s="271">
        <f>N661</f>
        <v>45955</v>
      </c>
      <c r="Z661" s="322" t="s">
        <v>10237</v>
      </c>
      <c r="AA661" s="255">
        <v>4.8</v>
      </c>
      <c r="AB661" s="256"/>
      <c r="AC661" s="253">
        <v>80</v>
      </c>
      <c r="AD661" s="253"/>
      <c r="AE661" s="253">
        <v>100</v>
      </c>
      <c r="AF661" s="253"/>
      <c r="AG661" s="322" t="s">
        <v>724</v>
      </c>
      <c r="AH661" s="322">
        <v>38</v>
      </c>
      <c r="AI661" s="322">
        <v>50</v>
      </c>
      <c r="AJ661" s="322">
        <v>1</v>
      </c>
      <c r="AK661" s="253"/>
      <c r="AL661" s="322"/>
      <c r="AM661" s="322"/>
      <c r="AN661" s="253"/>
      <c r="AO661" s="408"/>
      <c r="AP661" s="283"/>
      <c r="AQ661" s="283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</row>
    <row r="662" spans="1:125" s="317" customFormat="1" ht="12.75" customHeight="1">
      <c r="A662" s="242">
        <v>661</v>
      </c>
      <c r="B662" s="242" t="s">
        <v>731</v>
      </c>
      <c r="C662" s="243" t="s">
        <v>583</v>
      </c>
      <c r="D662" s="243"/>
      <c r="E662" s="243" t="s">
        <v>6692</v>
      </c>
      <c r="F662" s="243"/>
      <c r="G662" s="244" t="s">
        <v>7014</v>
      </c>
      <c r="H662" s="638"/>
      <c r="I662" s="243" t="s">
        <v>1911</v>
      </c>
      <c r="J662" s="243"/>
      <c r="K662" s="243" t="s">
        <v>7015</v>
      </c>
      <c r="L662" s="245" t="s">
        <v>7016</v>
      </c>
      <c r="M662" s="247">
        <v>44361</v>
      </c>
      <c r="N662" s="123">
        <v>44722</v>
      </c>
      <c r="O662" s="249" t="s">
        <v>722</v>
      </c>
      <c r="P662" s="267">
        <f t="shared" si="150"/>
        <v>44722</v>
      </c>
      <c r="Q662" s="236">
        <v>21327</v>
      </c>
      <c r="R662" s="236">
        <v>2009</v>
      </c>
      <c r="S662" s="237">
        <v>44357</v>
      </c>
      <c r="T662" s="253" t="s">
        <v>3715</v>
      </c>
      <c r="U662" s="253" t="s">
        <v>1279</v>
      </c>
      <c r="V662" s="421" t="s">
        <v>363</v>
      </c>
      <c r="W662" s="421" t="s">
        <v>956</v>
      </c>
      <c r="X662" s="253" t="s">
        <v>7017</v>
      </c>
      <c r="Y662" s="271">
        <f>N662</f>
        <v>44722</v>
      </c>
      <c r="Z662" s="322" t="s">
        <v>1550</v>
      </c>
      <c r="AA662" s="255">
        <v>5.3</v>
      </c>
      <c r="AB662" s="256"/>
      <c r="AC662" s="253">
        <v>80</v>
      </c>
      <c r="AD662" s="253"/>
      <c r="AE662" s="253">
        <v>105</v>
      </c>
      <c r="AF662" s="253"/>
      <c r="AG662" s="322">
        <v>22</v>
      </c>
      <c r="AH662" s="322">
        <v>37</v>
      </c>
      <c r="AI662" s="322">
        <v>50</v>
      </c>
      <c r="AJ662" s="322">
        <v>1</v>
      </c>
      <c r="AK662" s="237"/>
      <c r="AL662" s="322"/>
      <c r="AM662" s="322"/>
      <c r="AN662" s="253"/>
      <c r="AO662" s="408"/>
      <c r="AP662" s="283"/>
      <c r="AQ662" s="283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</row>
    <row r="663" spans="1:125" s="378" customFormat="1" ht="12.75" customHeight="1">
      <c r="A663" s="362">
        <v>662</v>
      </c>
      <c r="B663" s="363" t="s">
        <v>732</v>
      </c>
      <c r="C663" s="363" t="s">
        <v>5055</v>
      </c>
      <c r="D663" s="363" t="s">
        <v>905</v>
      </c>
      <c r="E663" s="363" t="s">
        <v>1644</v>
      </c>
      <c r="F663" s="363" t="s">
        <v>5377</v>
      </c>
      <c r="G663" s="365" t="s">
        <v>5056</v>
      </c>
      <c r="H663" s="640" t="s">
        <v>5378</v>
      </c>
      <c r="I663" s="362" t="s">
        <v>1368</v>
      </c>
      <c r="J663" s="363" t="s">
        <v>5065</v>
      </c>
      <c r="K663" s="363" t="s">
        <v>5365</v>
      </c>
      <c r="L663" s="366" t="s">
        <v>5366</v>
      </c>
      <c r="M663" s="368">
        <v>43614</v>
      </c>
      <c r="N663" s="369">
        <v>45926</v>
      </c>
      <c r="O663" s="385" t="s">
        <v>722</v>
      </c>
      <c r="P663" s="386">
        <f t="shared" si="150"/>
        <v>45926</v>
      </c>
      <c r="Q663" s="387">
        <v>19592</v>
      </c>
      <c r="R663" s="387">
        <v>2003</v>
      </c>
      <c r="S663" s="373">
        <v>45195</v>
      </c>
      <c r="T663" s="363" t="s">
        <v>3814</v>
      </c>
      <c r="U663" s="363" t="s">
        <v>3544</v>
      </c>
      <c r="V663" s="626" t="s">
        <v>10117</v>
      </c>
      <c r="W663" s="626" t="s">
        <v>10116</v>
      </c>
      <c r="X663" s="363" t="s">
        <v>5367</v>
      </c>
      <c r="Y663" s="375">
        <v>45926</v>
      </c>
      <c r="Z663" s="370" t="s">
        <v>2288</v>
      </c>
      <c r="AA663" s="657">
        <v>6.3</v>
      </c>
      <c r="AB663" s="376">
        <v>50</v>
      </c>
      <c r="AC663" s="363">
        <v>100</v>
      </c>
      <c r="AD663" s="363">
        <v>110</v>
      </c>
      <c r="AE663" s="363">
        <v>130</v>
      </c>
      <c r="AF663" s="363">
        <v>170</v>
      </c>
      <c r="AG663" s="370">
        <v>25</v>
      </c>
      <c r="AH663" s="370">
        <v>43</v>
      </c>
      <c r="AI663" s="370">
        <v>55</v>
      </c>
      <c r="AJ663" s="370">
        <v>1</v>
      </c>
      <c r="AK663" s="373">
        <v>43809</v>
      </c>
      <c r="AL663" s="370">
        <v>2009</v>
      </c>
      <c r="AM663" s="370" t="s">
        <v>722</v>
      </c>
      <c r="AN663" s="363" t="s">
        <v>10118</v>
      </c>
      <c r="AO663" s="414"/>
      <c r="AP663" s="374"/>
      <c r="AQ663" s="374"/>
      <c r="AR663" s="374"/>
      <c r="AS663" s="374"/>
      <c r="AT663" s="374"/>
      <c r="AU663" s="374"/>
      <c r="AV663" s="374"/>
      <c r="AW663" s="374"/>
      <c r="AX663" s="374"/>
      <c r="AY663" s="374"/>
      <c r="AZ663" s="374"/>
      <c r="BA663" s="374"/>
      <c r="BB663" s="374"/>
      <c r="BC663" s="374"/>
      <c r="BD663" s="374"/>
      <c r="BE663" s="374"/>
      <c r="BF663" s="374"/>
      <c r="BG663" s="374"/>
      <c r="BH663" s="374"/>
      <c r="BI663" s="374"/>
      <c r="BJ663" s="374"/>
      <c r="BK663" s="374"/>
      <c r="BL663" s="374"/>
      <c r="BM663" s="374"/>
      <c r="BN663" s="374"/>
      <c r="BO663" s="374"/>
      <c r="BP663" s="374"/>
      <c r="BQ663" s="374"/>
      <c r="BR663" s="374"/>
      <c r="BS663" s="374"/>
      <c r="BT663" s="374"/>
      <c r="BU663" s="374"/>
      <c r="BV663" s="374"/>
      <c r="BW663" s="374"/>
      <c r="BX663" s="374"/>
      <c r="BY663" s="374"/>
      <c r="BZ663" s="374"/>
      <c r="CA663" s="374"/>
      <c r="CB663" s="374"/>
      <c r="CC663" s="374"/>
      <c r="CD663" s="374"/>
      <c r="CE663" s="374"/>
      <c r="CF663" s="374"/>
      <c r="CG663" s="374"/>
      <c r="CH663" s="374"/>
      <c r="CI663" s="374"/>
      <c r="CJ663" s="374"/>
      <c r="CK663" s="374"/>
      <c r="CL663" s="374"/>
      <c r="CM663" s="374"/>
      <c r="CN663" s="374"/>
    </row>
    <row r="664" spans="1:125" ht="12.75" customHeight="1">
      <c r="A664" s="242">
        <v>663</v>
      </c>
      <c r="B664" s="242" t="s">
        <v>731</v>
      </c>
      <c r="C664" s="243" t="s">
        <v>1511</v>
      </c>
      <c r="D664" s="243"/>
      <c r="E664" s="121" t="s">
        <v>6691</v>
      </c>
      <c r="F664" s="243"/>
      <c r="G664" s="244" t="s">
        <v>972</v>
      </c>
      <c r="H664" s="638"/>
      <c r="I664" s="243" t="s">
        <v>1173</v>
      </c>
      <c r="J664" s="243"/>
      <c r="K664" s="243" t="s">
        <v>964</v>
      </c>
      <c r="L664" s="245" t="s">
        <v>965</v>
      </c>
      <c r="M664" s="247">
        <v>39770</v>
      </c>
      <c r="N664" s="248">
        <v>45409</v>
      </c>
      <c r="O664" s="249" t="s">
        <v>722</v>
      </c>
      <c r="P664" s="266">
        <f t="shared" si="149"/>
        <v>45409</v>
      </c>
      <c r="Q664" s="250">
        <v>20374</v>
      </c>
      <c r="R664" s="250">
        <v>2008</v>
      </c>
      <c r="S664" s="251">
        <v>44678</v>
      </c>
      <c r="T664" s="252" t="s">
        <v>1216</v>
      </c>
      <c r="U664" s="253" t="s">
        <v>722</v>
      </c>
      <c r="V664" s="625" t="s">
        <v>8067</v>
      </c>
      <c r="W664" s="625" t="s">
        <v>8068</v>
      </c>
      <c r="X664" s="252" t="s">
        <v>2163</v>
      </c>
      <c r="Y664" s="284">
        <f t="shared" ref="Y664:Y667" si="151">N664</f>
        <v>45409</v>
      </c>
      <c r="Z664" s="605" t="s">
        <v>1595</v>
      </c>
      <c r="AA664" s="656">
        <v>5.8</v>
      </c>
      <c r="AB664" s="273"/>
      <c r="AC664" s="252">
        <v>90</v>
      </c>
      <c r="AD664" s="252"/>
      <c r="AE664" s="252">
        <v>110</v>
      </c>
      <c r="AF664" s="252"/>
      <c r="AG664" s="605">
        <v>22</v>
      </c>
      <c r="AH664" s="605">
        <v>37</v>
      </c>
      <c r="AI664" s="605">
        <v>48</v>
      </c>
      <c r="AJ664" s="605">
        <v>1</v>
      </c>
      <c r="AK664" s="252"/>
      <c r="AL664" s="605"/>
      <c r="AM664" s="605"/>
      <c r="AN664" s="252"/>
      <c r="AO664" s="407"/>
      <c r="AP664" s="316"/>
      <c r="AQ664" s="316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5"/>
      <c r="CP664" s="315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</row>
    <row r="665" spans="1:125" s="317" customFormat="1" ht="12.75" customHeight="1">
      <c r="A665" s="242">
        <v>664</v>
      </c>
      <c r="B665" s="253" t="s">
        <v>731</v>
      </c>
      <c r="C665" s="253" t="s">
        <v>7157</v>
      </c>
      <c r="D665" s="253"/>
      <c r="E665" s="253" t="s">
        <v>4303</v>
      </c>
      <c r="F665" s="253"/>
      <c r="G665" s="264" t="s">
        <v>8119</v>
      </c>
      <c r="H665" s="639"/>
      <c r="I665" s="242" t="s">
        <v>452</v>
      </c>
      <c r="J665" s="253"/>
      <c r="K665" s="253" t="s">
        <v>8120</v>
      </c>
      <c r="L665" s="438" t="s">
        <v>8121</v>
      </c>
      <c r="M665" s="274">
        <v>44698</v>
      </c>
      <c r="N665" s="275">
        <v>45418</v>
      </c>
      <c r="O665" s="276" t="s">
        <v>722</v>
      </c>
      <c r="P665" s="267">
        <f>N665</f>
        <v>45418</v>
      </c>
      <c r="Q665" s="236">
        <v>22375</v>
      </c>
      <c r="R665" s="236">
        <v>2022</v>
      </c>
      <c r="S665" s="237">
        <v>44687</v>
      </c>
      <c r="T665" s="253" t="s">
        <v>175</v>
      </c>
      <c r="U665" s="253" t="s">
        <v>1279</v>
      </c>
      <c r="V665" s="421" t="s">
        <v>363</v>
      </c>
      <c r="W665" s="421" t="s">
        <v>363</v>
      </c>
      <c r="X665" s="253" t="s">
        <v>8122</v>
      </c>
      <c r="Y665" s="271">
        <f>N665</f>
        <v>45418</v>
      </c>
      <c r="Z665" s="322" t="s">
        <v>1550</v>
      </c>
      <c r="AA665" s="255">
        <v>5</v>
      </c>
      <c r="AB665" s="256"/>
      <c r="AC665" s="253">
        <v>90</v>
      </c>
      <c r="AD665" s="253"/>
      <c r="AE665" s="253">
        <v>110</v>
      </c>
      <c r="AF665" s="253"/>
      <c r="AG665" s="322">
        <v>22</v>
      </c>
      <c r="AH665" s="322">
        <v>38</v>
      </c>
      <c r="AI665" s="322">
        <v>55</v>
      </c>
      <c r="AJ665" s="322">
        <v>1</v>
      </c>
      <c r="AK665" s="283"/>
      <c r="AL665" s="336"/>
      <c r="AM665" s="336"/>
      <c r="AN665" s="253"/>
      <c r="AO665" s="408"/>
      <c r="AP665" s="283"/>
      <c r="AQ665" s="283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</row>
    <row r="666" spans="1:125" s="317" customFormat="1" ht="12.75" customHeight="1">
      <c r="A666" s="242">
        <v>665</v>
      </c>
      <c r="B666" s="242" t="s">
        <v>732</v>
      </c>
      <c r="C666" s="242" t="s">
        <v>3641</v>
      </c>
      <c r="D666" s="243" t="s">
        <v>59</v>
      </c>
      <c r="E666" s="243" t="s">
        <v>4557</v>
      </c>
      <c r="F666" s="243" t="s">
        <v>9137</v>
      </c>
      <c r="G666" s="244" t="s">
        <v>4558</v>
      </c>
      <c r="H666" s="638" t="s">
        <v>9138</v>
      </c>
      <c r="I666" s="243" t="s">
        <v>2322</v>
      </c>
      <c r="J666" s="243" t="s">
        <v>1467</v>
      </c>
      <c r="K666" s="243" t="s">
        <v>8636</v>
      </c>
      <c r="L666" s="245" t="s">
        <v>2719</v>
      </c>
      <c r="M666" s="247">
        <v>43360</v>
      </c>
      <c r="N666" s="123">
        <v>45546</v>
      </c>
      <c r="O666" s="249" t="s">
        <v>722</v>
      </c>
      <c r="P666" s="267">
        <f>N666</f>
        <v>45546</v>
      </c>
      <c r="Q666" s="236">
        <v>23124</v>
      </c>
      <c r="R666" s="236">
        <v>2018</v>
      </c>
      <c r="S666" s="237" t="s">
        <v>9139</v>
      </c>
      <c r="T666" s="253" t="s">
        <v>9140</v>
      </c>
      <c r="U666" s="253" t="s">
        <v>5411</v>
      </c>
      <c r="V666" s="421" t="s">
        <v>4255</v>
      </c>
      <c r="W666" s="421" t="s">
        <v>9141</v>
      </c>
      <c r="X666" s="253" t="s">
        <v>7142</v>
      </c>
      <c r="Y666" s="271">
        <f>N666</f>
        <v>45546</v>
      </c>
      <c r="Z666" s="322" t="s">
        <v>31</v>
      </c>
      <c r="AA666" s="255">
        <v>5.6</v>
      </c>
      <c r="AB666" s="256">
        <v>28</v>
      </c>
      <c r="AC666" s="253">
        <v>110</v>
      </c>
      <c r="AD666" s="253">
        <v>110</v>
      </c>
      <c r="AE666" s="253">
        <v>145</v>
      </c>
      <c r="AF666" s="253">
        <v>160</v>
      </c>
      <c r="AG666" s="322" t="s">
        <v>6768</v>
      </c>
      <c r="AH666" s="322" t="s">
        <v>9142</v>
      </c>
      <c r="AI666" s="322" t="s">
        <v>6770</v>
      </c>
      <c r="AJ666" s="322">
        <v>1</v>
      </c>
      <c r="AK666" s="237">
        <v>45000</v>
      </c>
      <c r="AL666" s="322">
        <v>2010</v>
      </c>
      <c r="AM666" s="322" t="s">
        <v>722</v>
      </c>
      <c r="AN666" s="253" t="s">
        <v>9147</v>
      </c>
      <c r="AO666" s="408"/>
      <c r="AP666" s="283"/>
      <c r="AQ666" s="283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</row>
    <row r="667" spans="1:125" ht="12.75" customHeight="1">
      <c r="A667" s="242">
        <v>666</v>
      </c>
      <c r="B667" s="242" t="s">
        <v>731</v>
      </c>
      <c r="C667" s="242" t="s">
        <v>758</v>
      </c>
      <c r="D667" s="242"/>
      <c r="E667" s="243" t="s">
        <v>2112</v>
      </c>
      <c r="F667" s="243"/>
      <c r="G667" s="244" t="s">
        <v>2113</v>
      </c>
      <c r="H667" s="638"/>
      <c r="I667" s="242" t="s">
        <v>1911</v>
      </c>
      <c r="J667" s="242"/>
      <c r="K667" s="243" t="s">
        <v>2114</v>
      </c>
      <c r="L667" s="245" t="s">
        <v>2115</v>
      </c>
      <c r="M667" s="274">
        <v>42129</v>
      </c>
      <c r="N667" s="248">
        <v>45014</v>
      </c>
      <c r="O667" s="249" t="s">
        <v>722</v>
      </c>
      <c r="P667" s="266">
        <f t="shared" si="149"/>
        <v>45014</v>
      </c>
      <c r="Q667" s="250">
        <v>21159</v>
      </c>
      <c r="R667" s="250">
        <v>2015</v>
      </c>
      <c r="S667" s="251">
        <v>44284</v>
      </c>
      <c r="T667" s="252" t="s">
        <v>29</v>
      </c>
      <c r="U667" s="253" t="s">
        <v>722</v>
      </c>
      <c r="V667" s="625" t="s">
        <v>453</v>
      </c>
      <c r="W667" s="625" t="s">
        <v>1632</v>
      </c>
      <c r="X667" s="252" t="s">
        <v>6752</v>
      </c>
      <c r="Y667" s="284">
        <f t="shared" si="151"/>
        <v>45014</v>
      </c>
      <c r="Z667" s="605" t="s">
        <v>1550</v>
      </c>
      <c r="AA667" s="656">
        <v>6.9</v>
      </c>
      <c r="AB667" s="273"/>
      <c r="AC667" s="252">
        <v>95</v>
      </c>
      <c r="AD667" s="252"/>
      <c r="AE667" s="252">
        <v>125</v>
      </c>
      <c r="AF667" s="252"/>
      <c r="AG667" s="605">
        <v>22</v>
      </c>
      <c r="AH667" s="605">
        <v>38</v>
      </c>
      <c r="AI667" s="605">
        <v>52</v>
      </c>
      <c r="AJ667" s="605">
        <v>1</v>
      </c>
      <c r="AK667" s="252"/>
      <c r="AL667" s="605"/>
      <c r="AM667" s="605"/>
      <c r="AN667" s="252"/>
      <c r="AO667" s="407"/>
      <c r="AP667" s="316"/>
      <c r="AQ667" s="316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5"/>
      <c r="CP667" s="315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</row>
    <row r="668" spans="1:125" s="283" customFormat="1" ht="12.75" customHeight="1">
      <c r="A668" s="242">
        <v>667</v>
      </c>
      <c r="B668" s="253" t="s">
        <v>732</v>
      </c>
      <c r="C668" s="253" t="s">
        <v>514</v>
      </c>
      <c r="D668" s="253" t="s">
        <v>2535</v>
      </c>
      <c r="E668" s="253" t="s">
        <v>736</v>
      </c>
      <c r="F668" s="253" t="s">
        <v>2537</v>
      </c>
      <c r="G668" s="264" t="s">
        <v>737</v>
      </c>
      <c r="H668" s="639" t="s">
        <v>2538</v>
      </c>
      <c r="I668" s="253" t="s">
        <v>1173</v>
      </c>
      <c r="J668" s="253" t="s">
        <v>1612</v>
      </c>
      <c r="K668" s="253" t="s">
        <v>2539</v>
      </c>
      <c r="L668" s="438" t="s">
        <v>2540</v>
      </c>
      <c r="M668" s="274">
        <v>41685</v>
      </c>
      <c r="N668" s="275">
        <v>45985</v>
      </c>
      <c r="O668" s="249" t="s">
        <v>722</v>
      </c>
      <c r="P668" s="267">
        <f t="shared" si="149"/>
        <v>45985</v>
      </c>
      <c r="Q668" s="236">
        <v>18001</v>
      </c>
      <c r="R668" s="236">
        <v>2011</v>
      </c>
      <c r="S668" s="237">
        <v>45254</v>
      </c>
      <c r="T668" s="253" t="s">
        <v>24</v>
      </c>
      <c r="U668" s="253" t="s">
        <v>3544</v>
      </c>
      <c r="V668" s="421" t="s">
        <v>10315</v>
      </c>
      <c r="W668" s="421" t="s">
        <v>10314</v>
      </c>
      <c r="X668" s="253" t="s">
        <v>4018</v>
      </c>
      <c r="Y668" s="271">
        <f>N668</f>
        <v>45985</v>
      </c>
      <c r="Z668" s="322" t="s">
        <v>1550</v>
      </c>
      <c r="AA668" s="255">
        <v>5.7</v>
      </c>
      <c r="AB668" s="256">
        <v>30</v>
      </c>
      <c r="AC668" s="253">
        <v>95</v>
      </c>
      <c r="AD668" s="253">
        <v>95</v>
      </c>
      <c r="AE668" s="253">
        <v>115</v>
      </c>
      <c r="AF668" s="253">
        <v>153</v>
      </c>
      <c r="AG668" s="322">
        <v>22</v>
      </c>
      <c r="AH668" s="322">
        <v>38</v>
      </c>
      <c r="AI668" s="322">
        <v>50</v>
      </c>
      <c r="AJ668" s="322">
        <v>1</v>
      </c>
      <c r="AK668" s="332">
        <v>42386</v>
      </c>
      <c r="AL668" s="613">
        <v>2013</v>
      </c>
      <c r="AM668" s="613" t="s">
        <v>722</v>
      </c>
      <c r="AN668" s="253"/>
      <c r="AO668" s="408"/>
      <c r="CO668" s="327"/>
    </row>
    <row r="669" spans="1:125" s="316" customFormat="1" ht="12.75" customHeight="1">
      <c r="A669" s="242">
        <v>668</v>
      </c>
      <c r="B669" s="253" t="s">
        <v>732</v>
      </c>
      <c r="C669" s="253" t="s">
        <v>2152</v>
      </c>
      <c r="D669" s="253" t="s">
        <v>2506</v>
      </c>
      <c r="E669" s="253" t="s">
        <v>708</v>
      </c>
      <c r="F669" s="253" t="s">
        <v>444</v>
      </c>
      <c r="G669" s="264" t="s">
        <v>4470</v>
      </c>
      <c r="H669" s="639" t="s">
        <v>445</v>
      </c>
      <c r="I669" s="253" t="s">
        <v>1096</v>
      </c>
      <c r="J669" s="253" t="s">
        <v>1467</v>
      </c>
      <c r="K669" s="253" t="s">
        <v>1778</v>
      </c>
      <c r="L669" s="438" t="s">
        <v>1779</v>
      </c>
      <c r="M669" s="274">
        <v>43308</v>
      </c>
      <c r="N669" s="288">
        <v>45902</v>
      </c>
      <c r="O669" s="322" t="s">
        <v>722</v>
      </c>
      <c r="P669" s="328">
        <f t="shared" si="149"/>
        <v>45902</v>
      </c>
      <c r="Q669" s="329">
        <v>18550</v>
      </c>
      <c r="R669" s="329">
        <v>2014</v>
      </c>
      <c r="S669" s="251">
        <v>45171</v>
      </c>
      <c r="T669" s="316" t="s">
        <v>3814</v>
      </c>
      <c r="U669" s="283" t="s">
        <v>3544</v>
      </c>
      <c r="V669" s="625" t="s">
        <v>10043</v>
      </c>
      <c r="W669" s="625" t="s">
        <v>10042</v>
      </c>
      <c r="X669" s="252" t="s">
        <v>1780</v>
      </c>
      <c r="Y669" s="284">
        <f t="shared" ref="Y669:Y672" si="152">N669</f>
        <v>45902</v>
      </c>
      <c r="Z669" s="605" t="s">
        <v>724</v>
      </c>
      <c r="AA669" s="656">
        <v>6.9</v>
      </c>
      <c r="AB669" s="273" t="s">
        <v>1030</v>
      </c>
      <c r="AC669" s="252">
        <v>90</v>
      </c>
      <c r="AD669" s="252">
        <v>92</v>
      </c>
      <c r="AE669" s="252">
        <v>130</v>
      </c>
      <c r="AF669" s="252">
        <v>150</v>
      </c>
      <c r="AG669" s="605">
        <v>23</v>
      </c>
      <c r="AH669" s="605">
        <v>37</v>
      </c>
      <c r="AI669" s="613">
        <v>67</v>
      </c>
      <c r="AJ669" s="613">
        <v>1</v>
      </c>
      <c r="AK669" s="332">
        <v>41710</v>
      </c>
      <c r="AL669" s="613">
        <v>2001</v>
      </c>
      <c r="AM669" s="613" t="s">
        <v>722</v>
      </c>
      <c r="AN669" s="252" t="s">
        <v>7332</v>
      </c>
      <c r="AO669" s="407"/>
      <c r="CO669" s="320"/>
    </row>
    <row r="670" spans="1:125" s="317" customFormat="1" ht="12.75" customHeight="1">
      <c r="A670" s="242">
        <v>669</v>
      </c>
      <c r="B670" s="278" t="s">
        <v>732</v>
      </c>
      <c r="C670" s="253" t="s">
        <v>9119</v>
      </c>
      <c r="D670" s="242" t="s">
        <v>7038</v>
      </c>
      <c r="E670" s="242" t="s">
        <v>4146</v>
      </c>
      <c r="F670" s="242" t="s">
        <v>7037</v>
      </c>
      <c r="G670" s="264" t="s">
        <v>4148</v>
      </c>
      <c r="H670" s="639" t="s">
        <v>7039</v>
      </c>
      <c r="I670" s="242" t="s">
        <v>2412</v>
      </c>
      <c r="J670" s="242" t="s">
        <v>7040</v>
      </c>
      <c r="K670" s="253" t="s">
        <v>6719</v>
      </c>
      <c r="L670" s="438" t="s">
        <v>6720</v>
      </c>
      <c r="M670" s="274">
        <v>43162</v>
      </c>
      <c r="N670" s="275">
        <v>45346</v>
      </c>
      <c r="O670" s="276" t="s">
        <v>722</v>
      </c>
      <c r="P670" s="267">
        <f>N670</f>
        <v>45346</v>
      </c>
      <c r="Q670" s="236">
        <v>21122</v>
      </c>
      <c r="R670" s="236">
        <v>2017</v>
      </c>
      <c r="S670" s="237">
        <v>44616</v>
      </c>
      <c r="T670" s="253" t="s">
        <v>3814</v>
      </c>
      <c r="U670" s="253" t="s">
        <v>5411</v>
      </c>
      <c r="V670" s="421" t="s">
        <v>5032</v>
      </c>
      <c r="W670" s="421" t="s">
        <v>7784</v>
      </c>
      <c r="X670" s="253" t="s">
        <v>6721</v>
      </c>
      <c r="Y670" s="271">
        <f>N670</f>
        <v>45346</v>
      </c>
      <c r="Z670" s="322" t="s">
        <v>1550</v>
      </c>
      <c r="AA670" s="255">
        <v>5.7</v>
      </c>
      <c r="AB670" s="256">
        <v>30</v>
      </c>
      <c r="AC670" s="253">
        <v>100</v>
      </c>
      <c r="AD670" s="253">
        <v>120</v>
      </c>
      <c r="AE670" s="253">
        <v>120</v>
      </c>
      <c r="AF670" s="253">
        <v>145</v>
      </c>
      <c r="AG670" s="322" t="s">
        <v>724</v>
      </c>
      <c r="AH670" s="322">
        <v>38</v>
      </c>
      <c r="AI670" s="322">
        <v>50</v>
      </c>
      <c r="AJ670" s="322">
        <v>1</v>
      </c>
      <c r="AK670" s="237">
        <v>44368</v>
      </c>
      <c r="AL670" s="322">
        <v>2021</v>
      </c>
      <c r="AM670" s="322" t="s">
        <v>722</v>
      </c>
      <c r="AN670" s="253" t="s">
        <v>7785</v>
      </c>
      <c r="AO670" s="408"/>
      <c r="AP670" s="283"/>
      <c r="AQ670" s="283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</row>
    <row r="671" spans="1:125" s="283" customFormat="1" ht="12.75" customHeight="1">
      <c r="A671" s="242">
        <v>670</v>
      </c>
      <c r="B671" s="253" t="s">
        <v>731</v>
      </c>
      <c r="C671" s="253" t="s">
        <v>4108</v>
      </c>
      <c r="D671" s="253"/>
      <c r="E671" s="253" t="s">
        <v>4109</v>
      </c>
      <c r="F671" s="253"/>
      <c r="G671" s="264" t="s">
        <v>4110</v>
      </c>
      <c r="H671" s="639"/>
      <c r="I671" s="253" t="s">
        <v>317</v>
      </c>
      <c r="J671" s="253"/>
      <c r="K671" s="253" t="s">
        <v>969</v>
      </c>
      <c r="L671" s="438" t="s">
        <v>970</v>
      </c>
      <c r="M671" s="274">
        <v>43163</v>
      </c>
      <c r="N671" s="288">
        <v>45331</v>
      </c>
      <c r="O671" s="249" t="s">
        <v>722</v>
      </c>
      <c r="P671" s="266">
        <f t="shared" ref="P671" si="153">N671</f>
        <v>45331</v>
      </c>
      <c r="Q671" s="250">
        <v>18199</v>
      </c>
      <c r="R671" s="250">
        <v>2018</v>
      </c>
      <c r="S671" s="251">
        <v>44601</v>
      </c>
      <c r="T671" s="252" t="s">
        <v>175</v>
      </c>
      <c r="U671" s="253" t="s">
        <v>722</v>
      </c>
      <c r="V671" s="625" t="s">
        <v>7663</v>
      </c>
      <c r="W671" s="625" t="s">
        <v>7664</v>
      </c>
      <c r="X671" s="252" t="s">
        <v>971</v>
      </c>
      <c r="Y671" s="284">
        <f t="shared" ref="Y671" si="154">N671</f>
        <v>45331</v>
      </c>
      <c r="Z671" s="605" t="s">
        <v>1028</v>
      </c>
      <c r="AA671" s="656">
        <v>5.0999999999999996</v>
      </c>
      <c r="AB671" s="273"/>
      <c r="AC671" s="252">
        <v>65</v>
      </c>
      <c r="AD671" s="252"/>
      <c r="AE671" s="252">
        <v>85</v>
      </c>
      <c r="AF671" s="252"/>
      <c r="AG671" s="605">
        <v>24</v>
      </c>
      <c r="AH671" s="605">
        <v>39</v>
      </c>
      <c r="AI671" s="605">
        <v>58</v>
      </c>
      <c r="AJ671" s="605">
        <v>1</v>
      </c>
      <c r="AK671" s="253"/>
      <c r="AL671" s="322"/>
      <c r="AM671" s="322"/>
      <c r="AN671" s="253"/>
      <c r="AO671" s="408"/>
      <c r="CO671" s="327"/>
    </row>
    <row r="672" spans="1:125" s="317" customFormat="1" ht="12.75" customHeight="1">
      <c r="A672" s="242">
        <v>671</v>
      </c>
      <c r="B672" s="242" t="s">
        <v>731</v>
      </c>
      <c r="C672" s="121" t="s">
        <v>3723</v>
      </c>
      <c r="D672" s="243"/>
      <c r="E672" s="243" t="s">
        <v>3724</v>
      </c>
      <c r="F672" s="243"/>
      <c r="G672" s="244" t="s">
        <v>3725</v>
      </c>
      <c r="H672" s="638"/>
      <c r="I672" s="243" t="s">
        <v>317</v>
      </c>
      <c r="J672" s="243"/>
      <c r="K672" s="243" t="s">
        <v>3466</v>
      </c>
      <c r="L672" s="245" t="s">
        <v>1913</v>
      </c>
      <c r="M672" s="247">
        <v>42891</v>
      </c>
      <c r="N672" s="123">
        <v>45666</v>
      </c>
      <c r="O672" s="249" t="s">
        <v>722</v>
      </c>
      <c r="P672" s="267">
        <f t="shared" si="149"/>
        <v>45666</v>
      </c>
      <c r="Q672" s="236">
        <v>17567</v>
      </c>
      <c r="R672" s="236">
        <v>2017</v>
      </c>
      <c r="S672" s="237">
        <v>44935</v>
      </c>
      <c r="T672" s="253" t="s">
        <v>175</v>
      </c>
      <c r="U672" s="253" t="s">
        <v>722</v>
      </c>
      <c r="V672" s="421" t="s">
        <v>6668</v>
      </c>
      <c r="W672" s="421" t="s">
        <v>8998</v>
      </c>
      <c r="X672" s="253" t="s">
        <v>1914</v>
      </c>
      <c r="Y672" s="271">
        <f t="shared" si="152"/>
        <v>45666</v>
      </c>
      <c r="Z672" s="322" t="s">
        <v>1028</v>
      </c>
      <c r="AA672" s="255">
        <v>5.0999999999999996</v>
      </c>
      <c r="AB672" s="256"/>
      <c r="AC672" s="253">
        <v>85</v>
      </c>
      <c r="AD672" s="253"/>
      <c r="AE672" s="253">
        <v>105</v>
      </c>
      <c r="AF672" s="253"/>
      <c r="AG672" s="322">
        <v>24</v>
      </c>
      <c r="AH672" s="322">
        <v>39</v>
      </c>
      <c r="AI672" s="322">
        <v>57</v>
      </c>
      <c r="AJ672" s="322">
        <v>1</v>
      </c>
      <c r="AK672" s="253"/>
      <c r="AL672" s="322"/>
      <c r="AM672" s="322"/>
      <c r="AN672" s="253"/>
      <c r="AO672" s="408"/>
      <c r="AP672" s="283"/>
      <c r="AQ672" s="283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</row>
    <row r="673" spans="1:125" s="317" customFormat="1" ht="12.75" customHeight="1">
      <c r="A673" s="242">
        <v>672</v>
      </c>
      <c r="B673" s="242" t="s">
        <v>732</v>
      </c>
      <c r="C673" s="243" t="s">
        <v>7680</v>
      </c>
      <c r="D673" s="243" t="s">
        <v>7681</v>
      </c>
      <c r="E673" s="243" t="s">
        <v>6688</v>
      </c>
      <c r="F673" s="243" t="s">
        <v>7682</v>
      </c>
      <c r="G673" s="244" t="s">
        <v>7683</v>
      </c>
      <c r="H673" s="638" t="s">
        <v>7684</v>
      </c>
      <c r="I673" s="243" t="s">
        <v>17</v>
      </c>
      <c r="J673" s="243" t="s">
        <v>7685</v>
      </c>
      <c r="K673" s="121" t="s">
        <v>7686</v>
      </c>
      <c r="L673" s="245" t="s">
        <v>7687</v>
      </c>
      <c r="M673" s="247">
        <v>44608</v>
      </c>
      <c r="N673" s="123">
        <v>45334</v>
      </c>
      <c r="O673" s="249" t="s">
        <v>722</v>
      </c>
      <c r="P673" s="267">
        <f>N673</f>
        <v>45334</v>
      </c>
      <c r="Q673" s="236">
        <v>22081</v>
      </c>
      <c r="R673" s="236">
        <v>2021</v>
      </c>
      <c r="S673" s="237">
        <v>44604</v>
      </c>
      <c r="T673" s="253" t="s">
        <v>3814</v>
      </c>
      <c r="U673" s="253" t="s">
        <v>7688</v>
      </c>
      <c r="V673" s="421" t="s">
        <v>1558</v>
      </c>
      <c r="W673" s="421" t="s">
        <v>7689</v>
      </c>
      <c r="X673" s="253" t="s">
        <v>7690</v>
      </c>
      <c r="Y673" s="271">
        <f t="shared" ref="Y673:Y678" si="155">N673</f>
        <v>45334</v>
      </c>
      <c r="Z673" s="322" t="s">
        <v>1550</v>
      </c>
      <c r="AA673" s="255">
        <v>5.5</v>
      </c>
      <c r="AB673" s="256">
        <v>34</v>
      </c>
      <c r="AC673" s="253">
        <v>70</v>
      </c>
      <c r="AD673" s="253">
        <v>94</v>
      </c>
      <c r="AE673" s="253">
        <v>100</v>
      </c>
      <c r="AF673" s="253">
        <v>140</v>
      </c>
      <c r="AG673" s="322">
        <v>21</v>
      </c>
      <c r="AH673" s="322">
        <v>50</v>
      </c>
      <c r="AI673" s="322">
        <v>62</v>
      </c>
      <c r="AJ673" s="322">
        <v>1</v>
      </c>
      <c r="AK673" s="237">
        <v>44608</v>
      </c>
      <c r="AL673" s="322">
        <v>2015</v>
      </c>
      <c r="AM673" s="322" t="s">
        <v>722</v>
      </c>
      <c r="AN673" s="253"/>
      <c r="AO673" s="408"/>
      <c r="AP673" s="283"/>
      <c r="AQ673" s="283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</row>
    <row r="674" spans="1:125" s="283" customFormat="1" ht="12.75" customHeight="1">
      <c r="A674" s="242">
        <v>673</v>
      </c>
      <c r="B674" s="242" t="s">
        <v>731</v>
      </c>
      <c r="C674" s="242" t="s">
        <v>629</v>
      </c>
      <c r="E674" s="283" t="s">
        <v>1208</v>
      </c>
      <c r="G674" s="584" t="s">
        <v>1209</v>
      </c>
      <c r="H674" s="642"/>
      <c r="I674" s="283" t="s">
        <v>317</v>
      </c>
      <c r="K674" s="283" t="s">
        <v>1988</v>
      </c>
      <c r="L674" s="245" t="s">
        <v>655</v>
      </c>
      <c r="M674" s="325">
        <v>41674</v>
      </c>
      <c r="N674" s="326">
        <v>45337</v>
      </c>
      <c r="O674" s="249" t="s">
        <v>722</v>
      </c>
      <c r="P674" s="267">
        <f t="shared" si="149"/>
        <v>45337</v>
      </c>
      <c r="Q674" s="236">
        <v>22126</v>
      </c>
      <c r="R674" s="236">
        <v>2014</v>
      </c>
      <c r="S674" s="251">
        <v>44607</v>
      </c>
      <c r="T674" s="253" t="s">
        <v>5544</v>
      </c>
      <c r="U674" s="253" t="s">
        <v>722</v>
      </c>
      <c r="V674" s="421" t="s">
        <v>1763</v>
      </c>
      <c r="W674" s="421" t="s">
        <v>7758</v>
      </c>
      <c r="X674" s="253" t="s">
        <v>3531</v>
      </c>
      <c r="Y674" s="271">
        <f t="shared" si="155"/>
        <v>45337</v>
      </c>
      <c r="Z674" s="322" t="s">
        <v>1028</v>
      </c>
      <c r="AA674" s="255">
        <v>5.3</v>
      </c>
      <c r="AB674" s="256"/>
      <c r="AC674" s="253">
        <v>85</v>
      </c>
      <c r="AD674" s="253"/>
      <c r="AE674" s="253">
        <v>105</v>
      </c>
      <c r="AF674" s="253"/>
      <c r="AG674" s="322">
        <v>24</v>
      </c>
      <c r="AH674" s="322">
        <v>39</v>
      </c>
      <c r="AI674" s="322">
        <v>54</v>
      </c>
      <c r="AJ674" s="322">
        <v>1</v>
      </c>
      <c r="AK674" s="253"/>
      <c r="AL674" s="322"/>
      <c r="AM674" s="322"/>
      <c r="AN674" s="253"/>
      <c r="AO674" s="408"/>
      <c r="CO674" s="327"/>
    </row>
    <row r="675" spans="1:125" s="317" customFormat="1" ht="12.75" customHeight="1">
      <c r="A675" s="242">
        <v>674</v>
      </c>
      <c r="B675" s="242" t="s">
        <v>732</v>
      </c>
      <c r="C675" s="253" t="s">
        <v>6795</v>
      </c>
      <c r="D675" s="243" t="s">
        <v>8585</v>
      </c>
      <c r="E675" s="243" t="s">
        <v>4336</v>
      </c>
      <c r="F675" s="243" t="s">
        <v>8592</v>
      </c>
      <c r="G675" s="244" t="s">
        <v>8593</v>
      </c>
      <c r="H675" s="638" t="s">
        <v>8594</v>
      </c>
      <c r="I675" s="242" t="s">
        <v>2322</v>
      </c>
      <c r="J675" s="243" t="s">
        <v>7040</v>
      </c>
      <c r="K675" s="243" t="s">
        <v>8595</v>
      </c>
      <c r="L675" s="245" t="s">
        <v>6389</v>
      </c>
      <c r="M675" s="247">
        <v>44803</v>
      </c>
      <c r="N675" s="123">
        <v>45531</v>
      </c>
      <c r="O675" s="249" t="s">
        <v>722</v>
      </c>
      <c r="P675" s="267">
        <f>N675</f>
        <v>45531</v>
      </c>
      <c r="Q675" s="236">
        <v>22587</v>
      </c>
      <c r="R675" s="236">
        <v>2022</v>
      </c>
      <c r="S675" s="237">
        <v>44800</v>
      </c>
      <c r="T675" s="253" t="s">
        <v>7021</v>
      </c>
      <c r="U675" s="253" t="s">
        <v>4014</v>
      </c>
      <c r="V675" s="421" t="s">
        <v>1558</v>
      </c>
      <c r="W675" s="421" t="s">
        <v>1558</v>
      </c>
      <c r="X675" s="253" t="s">
        <v>8596</v>
      </c>
      <c r="Y675" s="271">
        <f>N675</f>
        <v>45531</v>
      </c>
      <c r="Z675" s="322" t="s">
        <v>31</v>
      </c>
      <c r="AA675" s="255">
        <v>5.6</v>
      </c>
      <c r="AB675" s="256">
        <v>26</v>
      </c>
      <c r="AC675" s="253">
        <v>110</v>
      </c>
      <c r="AD675" s="253">
        <v>110</v>
      </c>
      <c r="AE675" s="253">
        <v>145</v>
      </c>
      <c r="AF675" s="253">
        <v>160</v>
      </c>
      <c r="AG675" s="322" t="s">
        <v>6768</v>
      </c>
      <c r="AH675" s="322" t="s">
        <v>6794</v>
      </c>
      <c r="AI675" s="322">
        <v>61</v>
      </c>
      <c r="AJ675" s="322">
        <v>1</v>
      </c>
      <c r="AK675" s="237">
        <v>44803</v>
      </c>
      <c r="AL675" s="322">
        <v>2022</v>
      </c>
      <c r="AM675" s="322" t="s">
        <v>722</v>
      </c>
      <c r="AN675" s="253"/>
      <c r="AO675" s="408"/>
      <c r="AP675" s="283"/>
      <c r="AQ675" s="283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</row>
    <row r="676" spans="1:125" s="317" customFormat="1" ht="12.75" customHeight="1">
      <c r="A676" s="242">
        <v>675</v>
      </c>
      <c r="B676" s="242" t="s">
        <v>731</v>
      </c>
      <c r="C676" s="243" t="s">
        <v>5920</v>
      </c>
      <c r="D676" s="243"/>
      <c r="E676" s="121" t="s">
        <v>6699</v>
      </c>
      <c r="F676" s="243"/>
      <c r="G676" s="244" t="s">
        <v>6889</v>
      </c>
      <c r="H676" s="638"/>
      <c r="I676" s="243" t="s">
        <v>317</v>
      </c>
      <c r="J676" s="243"/>
      <c r="K676" s="243" t="s">
        <v>1729</v>
      </c>
      <c r="L676" s="246" t="s">
        <v>1732</v>
      </c>
      <c r="M676" s="247">
        <v>44336</v>
      </c>
      <c r="N676" s="123">
        <v>45061</v>
      </c>
      <c r="O676" s="249" t="s">
        <v>722</v>
      </c>
      <c r="P676" s="267">
        <f>N676</f>
        <v>45061</v>
      </c>
      <c r="Q676" s="236">
        <v>21253</v>
      </c>
      <c r="R676" s="236">
        <v>2020</v>
      </c>
      <c r="S676" s="237">
        <v>44321</v>
      </c>
      <c r="T676" s="253" t="s">
        <v>4069</v>
      </c>
      <c r="U676" s="253" t="s">
        <v>1279</v>
      </c>
      <c r="V676" s="421" t="s">
        <v>363</v>
      </c>
      <c r="W676" s="421" t="s">
        <v>1352</v>
      </c>
      <c r="X676" s="253" t="s">
        <v>1730</v>
      </c>
      <c r="Y676" s="271">
        <f t="shared" si="155"/>
        <v>45061</v>
      </c>
      <c r="Z676" s="322" t="s">
        <v>1144</v>
      </c>
      <c r="AA676" s="255">
        <v>3.7</v>
      </c>
      <c r="AB676" s="256"/>
      <c r="AC676" s="253">
        <v>80</v>
      </c>
      <c r="AD676" s="253"/>
      <c r="AE676" s="253">
        <v>95</v>
      </c>
      <c r="AF676" s="253"/>
      <c r="AG676" s="322" t="s">
        <v>724</v>
      </c>
      <c r="AH676" s="322" t="s">
        <v>724</v>
      </c>
      <c r="AI676" s="322" t="s">
        <v>724</v>
      </c>
      <c r="AJ676" s="322">
        <v>1</v>
      </c>
      <c r="AK676" s="237"/>
      <c r="AL676" s="322"/>
      <c r="AM676" s="322"/>
      <c r="AN676" s="253"/>
      <c r="AO676" s="408"/>
      <c r="AP676" s="283"/>
      <c r="AQ676" s="283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</row>
    <row r="677" spans="1:125" s="317" customFormat="1" ht="12.75" customHeight="1">
      <c r="A677" s="242">
        <v>676</v>
      </c>
      <c r="B677" s="242" t="s">
        <v>732</v>
      </c>
      <c r="C677" s="243" t="s">
        <v>5733</v>
      </c>
      <c r="D677" s="242" t="s">
        <v>905</v>
      </c>
      <c r="E677" s="243" t="s">
        <v>857</v>
      </c>
      <c r="F677" s="243" t="s">
        <v>5377</v>
      </c>
      <c r="G677" s="244" t="s">
        <v>5734</v>
      </c>
      <c r="H677" s="638"/>
      <c r="I677" s="243" t="s">
        <v>102</v>
      </c>
      <c r="J677" s="242" t="s">
        <v>5065</v>
      </c>
      <c r="K677" s="253" t="s">
        <v>5365</v>
      </c>
      <c r="L677" s="438" t="s">
        <v>5366</v>
      </c>
      <c r="M677" s="247">
        <v>43962</v>
      </c>
      <c r="N677" s="123">
        <v>45412</v>
      </c>
      <c r="O677" s="249" t="s">
        <v>722</v>
      </c>
      <c r="P677" s="267">
        <f t="shared" ref="P677" si="156">N677</f>
        <v>45412</v>
      </c>
      <c r="Q677" s="236">
        <v>20372</v>
      </c>
      <c r="R677" s="236">
        <v>2020</v>
      </c>
      <c r="S677" s="237">
        <v>44681</v>
      </c>
      <c r="T677" s="253" t="s">
        <v>3814</v>
      </c>
      <c r="U677" s="253" t="s">
        <v>722</v>
      </c>
      <c r="V677" s="421" t="s">
        <v>8093</v>
      </c>
      <c r="W677" s="421" t="s">
        <v>8093</v>
      </c>
      <c r="X677" s="253" t="s">
        <v>5367</v>
      </c>
      <c r="Y677" s="271">
        <f t="shared" si="155"/>
        <v>45412</v>
      </c>
      <c r="Z677" s="322" t="s">
        <v>31</v>
      </c>
      <c r="AA677" s="255">
        <v>5.4</v>
      </c>
      <c r="AB677" s="256"/>
      <c r="AC677" s="253">
        <v>90</v>
      </c>
      <c r="AD677" s="253">
        <v>90</v>
      </c>
      <c r="AE677" s="253">
        <v>195</v>
      </c>
      <c r="AF677" s="253">
        <v>195</v>
      </c>
      <c r="AG677" s="322">
        <v>40</v>
      </c>
      <c r="AH677" s="322">
        <v>60</v>
      </c>
      <c r="AI677" s="322">
        <v>80</v>
      </c>
      <c r="AJ677" s="322">
        <v>1</v>
      </c>
      <c r="AK677" s="237"/>
      <c r="AL677" s="322"/>
      <c r="AM677" s="322"/>
      <c r="AN677" s="253"/>
      <c r="AO677" s="408"/>
      <c r="AP677" s="283"/>
      <c r="AQ677" s="283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</row>
    <row r="678" spans="1:125" ht="12.75" customHeight="1">
      <c r="A678" s="242">
        <v>677</v>
      </c>
      <c r="B678" s="242" t="s">
        <v>732</v>
      </c>
      <c r="C678" s="243" t="s">
        <v>1604</v>
      </c>
      <c r="D678" s="243" t="s">
        <v>678</v>
      </c>
      <c r="E678" s="121" t="s">
        <v>6689</v>
      </c>
      <c r="F678" s="243" t="s">
        <v>90</v>
      </c>
      <c r="G678" s="244" t="s">
        <v>1605</v>
      </c>
      <c r="H678" s="638" t="s">
        <v>90</v>
      </c>
      <c r="I678" s="243" t="s">
        <v>2145</v>
      </c>
      <c r="J678" s="243" t="s">
        <v>91</v>
      </c>
      <c r="K678" s="243" t="s">
        <v>1606</v>
      </c>
      <c r="L678" s="245" t="s">
        <v>204</v>
      </c>
      <c r="M678" s="247">
        <v>39882</v>
      </c>
      <c r="N678" s="248">
        <v>45337</v>
      </c>
      <c r="O678" s="249" t="s">
        <v>722</v>
      </c>
      <c r="P678" s="266">
        <f t="shared" si="149"/>
        <v>45337</v>
      </c>
      <c r="Q678" s="250">
        <v>20179</v>
      </c>
      <c r="R678" s="250">
        <v>2008</v>
      </c>
      <c r="S678" s="251">
        <v>44607</v>
      </c>
      <c r="T678" s="252" t="s">
        <v>7021</v>
      </c>
      <c r="U678" s="253" t="s">
        <v>189</v>
      </c>
      <c r="V678" s="625" t="s">
        <v>7852</v>
      </c>
      <c r="W678" s="421" t="s">
        <v>7853</v>
      </c>
      <c r="X678" s="252" t="s">
        <v>5534</v>
      </c>
      <c r="Y678" s="284">
        <f t="shared" si="155"/>
        <v>45337</v>
      </c>
      <c r="Z678" s="605" t="s">
        <v>1550</v>
      </c>
      <c r="AA678" s="656">
        <v>5.4</v>
      </c>
      <c r="AB678" s="273">
        <v>21.8</v>
      </c>
      <c r="AC678" s="252">
        <v>87</v>
      </c>
      <c r="AD678" s="252">
        <v>109</v>
      </c>
      <c r="AE678" s="252">
        <v>110</v>
      </c>
      <c r="AF678" s="252">
        <v>143</v>
      </c>
      <c r="AG678" s="605">
        <v>23</v>
      </c>
      <c r="AH678" s="605">
        <v>37</v>
      </c>
      <c r="AI678" s="605">
        <v>48</v>
      </c>
      <c r="AJ678" s="605">
        <v>1</v>
      </c>
      <c r="AK678" s="251">
        <v>41197</v>
      </c>
      <c r="AL678" s="605">
        <v>2012</v>
      </c>
      <c r="AM678" s="605" t="s">
        <v>721</v>
      </c>
      <c r="AN678" s="252"/>
      <c r="AO678" s="407"/>
      <c r="AP678" s="316"/>
      <c r="AQ678" s="316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5"/>
      <c r="CP678" s="315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</row>
    <row r="679" spans="1:125" s="317" customFormat="1" ht="12.75" customHeight="1">
      <c r="A679" s="242">
        <v>678</v>
      </c>
      <c r="B679" s="242" t="s">
        <v>731</v>
      </c>
      <c r="C679" s="243" t="s">
        <v>8128</v>
      </c>
      <c r="D679" s="243"/>
      <c r="E679" s="243" t="s">
        <v>6690</v>
      </c>
      <c r="F679" s="243"/>
      <c r="G679" s="244" t="s">
        <v>8129</v>
      </c>
      <c r="H679" s="638"/>
      <c r="I679" s="243" t="s">
        <v>4329</v>
      </c>
      <c r="J679" s="243"/>
      <c r="K679" s="243" t="s">
        <v>4588</v>
      </c>
      <c r="L679" s="245" t="s">
        <v>4589</v>
      </c>
      <c r="M679" s="247">
        <v>44699</v>
      </c>
      <c r="N679" s="123">
        <v>45426</v>
      </c>
      <c r="O679" s="249" t="s">
        <v>722</v>
      </c>
      <c r="P679" s="267">
        <f>N679</f>
        <v>45426</v>
      </c>
      <c r="Q679" s="236">
        <v>22379</v>
      </c>
      <c r="R679" s="236">
        <v>2021</v>
      </c>
      <c r="S679" s="237">
        <v>44695</v>
      </c>
      <c r="T679" s="253" t="s">
        <v>175</v>
      </c>
      <c r="U679" s="253" t="s">
        <v>1279</v>
      </c>
      <c r="V679" s="421" t="s">
        <v>363</v>
      </c>
      <c r="W679" s="421" t="s">
        <v>363</v>
      </c>
      <c r="X679" s="253" t="s">
        <v>4590</v>
      </c>
      <c r="Y679" s="271">
        <f>N679</f>
        <v>45426</v>
      </c>
      <c r="Z679" s="322" t="s">
        <v>1550</v>
      </c>
      <c r="AA679" s="255">
        <v>5</v>
      </c>
      <c r="AB679" s="256"/>
      <c r="AC679" s="253">
        <v>90</v>
      </c>
      <c r="AD679" s="253"/>
      <c r="AE679" s="253">
        <v>110</v>
      </c>
      <c r="AF679" s="253"/>
      <c r="AG679" s="322">
        <v>24</v>
      </c>
      <c r="AH679" s="322">
        <v>38</v>
      </c>
      <c r="AI679" s="322">
        <v>55</v>
      </c>
      <c r="AJ679" s="322">
        <v>1</v>
      </c>
      <c r="AK679" s="237"/>
      <c r="AL679" s="322"/>
      <c r="AM679" s="322"/>
      <c r="AN679" s="253"/>
      <c r="AO679" s="408"/>
      <c r="AP679" s="283"/>
      <c r="AQ679" s="283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</row>
    <row r="680" spans="1:125" s="317" customFormat="1" ht="12.75" customHeight="1">
      <c r="A680" s="242">
        <v>679</v>
      </c>
      <c r="B680" s="242" t="s">
        <v>731</v>
      </c>
      <c r="C680" s="243" t="s">
        <v>3703</v>
      </c>
      <c r="D680" s="243"/>
      <c r="E680" s="121" t="s">
        <v>3704</v>
      </c>
      <c r="F680" s="243"/>
      <c r="G680" s="244" t="s">
        <v>3705</v>
      </c>
      <c r="H680" s="638"/>
      <c r="I680" s="243" t="s">
        <v>2412</v>
      </c>
      <c r="J680" s="243"/>
      <c r="K680" s="242" t="s">
        <v>5857</v>
      </c>
      <c r="L680" s="245" t="s">
        <v>4702</v>
      </c>
      <c r="M680" s="247">
        <v>42872</v>
      </c>
      <c r="N680" s="248">
        <v>44944</v>
      </c>
      <c r="O680" s="249" t="s">
        <v>722</v>
      </c>
      <c r="P680" s="266">
        <f>N680</f>
        <v>44944</v>
      </c>
      <c r="Q680" s="250">
        <v>20461</v>
      </c>
      <c r="R680" s="250">
        <v>2017</v>
      </c>
      <c r="S680" s="251">
        <v>44214</v>
      </c>
      <c r="T680" s="252" t="s">
        <v>175</v>
      </c>
      <c r="U680" s="253" t="s">
        <v>722</v>
      </c>
      <c r="V680" s="625" t="s">
        <v>6708</v>
      </c>
      <c r="W680" s="625" t="s">
        <v>6707</v>
      </c>
      <c r="X680" s="252" t="s">
        <v>4703</v>
      </c>
      <c r="Y680" s="284">
        <f>N680</f>
        <v>44944</v>
      </c>
      <c r="Z680" s="605" t="s">
        <v>31</v>
      </c>
      <c r="AA680" s="656">
        <v>7</v>
      </c>
      <c r="AB680" s="273"/>
      <c r="AC680" s="252">
        <v>80</v>
      </c>
      <c r="AD680" s="252"/>
      <c r="AE680" s="252">
        <v>105</v>
      </c>
      <c r="AF680" s="252"/>
      <c r="AG680" s="605">
        <v>23</v>
      </c>
      <c r="AH680" s="605">
        <v>47</v>
      </c>
      <c r="AI680" s="605">
        <v>65</v>
      </c>
      <c r="AJ680" s="605">
        <v>1</v>
      </c>
      <c r="AK680" s="251"/>
      <c r="AL680" s="605"/>
      <c r="AM680" s="605"/>
      <c r="AN680" s="253"/>
      <c r="AO680" s="408"/>
      <c r="AP680" s="283"/>
      <c r="AQ680" s="283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</row>
    <row r="681" spans="1:125" s="283" customFormat="1" ht="12.75" customHeight="1">
      <c r="A681" s="242">
        <v>680</v>
      </c>
      <c r="B681" s="253" t="s">
        <v>731</v>
      </c>
      <c r="C681" s="253" t="s">
        <v>4203</v>
      </c>
      <c r="D681" s="253"/>
      <c r="E681" s="253" t="s">
        <v>1141</v>
      </c>
      <c r="F681" s="253"/>
      <c r="G681" s="264" t="s">
        <v>5479</v>
      </c>
      <c r="H681" s="639"/>
      <c r="I681" s="243" t="s">
        <v>855</v>
      </c>
      <c r="J681" s="253"/>
      <c r="K681" s="253" t="s">
        <v>5480</v>
      </c>
      <c r="L681" s="438" t="s">
        <v>3693</v>
      </c>
      <c r="M681" s="274">
        <v>43878</v>
      </c>
      <c r="N681" s="275">
        <v>44600</v>
      </c>
      <c r="O681" s="249" t="s">
        <v>722</v>
      </c>
      <c r="P681" s="267">
        <f>N681</f>
        <v>44600</v>
      </c>
      <c r="Q681" s="236">
        <v>20125</v>
      </c>
      <c r="R681" s="236">
        <v>2019</v>
      </c>
      <c r="S681" s="237">
        <v>43869</v>
      </c>
      <c r="T681" s="253" t="s">
        <v>1450</v>
      </c>
      <c r="U681" s="253" t="s">
        <v>1279</v>
      </c>
      <c r="V681" s="421" t="s">
        <v>363</v>
      </c>
      <c r="W681" s="421" t="s">
        <v>363</v>
      </c>
      <c r="X681" s="253" t="s">
        <v>5481</v>
      </c>
      <c r="Y681" s="271">
        <v>44600</v>
      </c>
      <c r="Z681" s="322" t="s">
        <v>364</v>
      </c>
      <c r="AA681" s="255">
        <v>5.22</v>
      </c>
      <c r="AB681" s="256"/>
      <c r="AC681" s="253">
        <v>85</v>
      </c>
      <c r="AD681" s="253"/>
      <c r="AE681" s="253">
        <v>105</v>
      </c>
      <c r="AF681" s="253"/>
      <c r="AG681" s="322" t="s">
        <v>724</v>
      </c>
      <c r="AH681" s="322" t="s">
        <v>724</v>
      </c>
      <c r="AI681" s="322" t="s">
        <v>724</v>
      </c>
      <c r="AJ681" s="322">
        <v>1</v>
      </c>
      <c r="AK681" s="253"/>
      <c r="AL681" s="322"/>
      <c r="AM681" s="322"/>
      <c r="AN681" s="253"/>
      <c r="AO681" s="408"/>
      <c r="CO681" s="327"/>
    </row>
    <row r="682" spans="1:125" s="317" customFormat="1" ht="12.75" customHeight="1">
      <c r="A682" s="242">
        <v>681</v>
      </c>
      <c r="B682" s="253" t="s">
        <v>731</v>
      </c>
      <c r="C682" s="253" t="s">
        <v>7393</v>
      </c>
      <c r="D682" s="253"/>
      <c r="E682" s="253" t="s">
        <v>1358</v>
      </c>
      <c r="F682" s="253"/>
      <c r="G682" s="264" t="s">
        <v>7394</v>
      </c>
      <c r="H682" s="639"/>
      <c r="I682" s="242" t="s">
        <v>440</v>
      </c>
      <c r="J682" s="253"/>
      <c r="K682" s="253" t="s">
        <v>7396</v>
      </c>
      <c r="L682" s="438" t="s">
        <v>7395</v>
      </c>
      <c r="M682" s="274">
        <v>44466</v>
      </c>
      <c r="N682" s="275">
        <v>45192</v>
      </c>
      <c r="O682" s="276" t="s">
        <v>722</v>
      </c>
      <c r="P682" s="267">
        <f>N682</f>
        <v>45192</v>
      </c>
      <c r="Q682" s="236">
        <v>21544</v>
      </c>
      <c r="R682" s="236">
        <v>2021</v>
      </c>
      <c r="S682" s="237">
        <v>44462</v>
      </c>
      <c r="T682" s="253" t="s">
        <v>1216</v>
      </c>
      <c r="U682" s="253" t="s">
        <v>1279</v>
      </c>
      <c r="V682" s="421" t="s">
        <v>363</v>
      </c>
      <c r="W682" s="421" t="s">
        <v>363</v>
      </c>
      <c r="X682" s="253" t="s">
        <v>7413</v>
      </c>
      <c r="Y682" s="271">
        <f>N682</f>
        <v>45192</v>
      </c>
      <c r="Z682" s="322" t="s">
        <v>364</v>
      </c>
      <c r="AA682" s="255">
        <v>5.6</v>
      </c>
      <c r="AB682" s="256"/>
      <c r="AC682" s="253">
        <v>85</v>
      </c>
      <c r="AD682" s="253"/>
      <c r="AE682" s="253">
        <v>110</v>
      </c>
      <c r="AF682" s="253"/>
      <c r="AG682" s="322" t="s">
        <v>724</v>
      </c>
      <c r="AH682" s="322">
        <v>38</v>
      </c>
      <c r="AI682" s="322">
        <v>47</v>
      </c>
      <c r="AJ682" s="322">
        <v>1</v>
      </c>
      <c r="AK682" s="253"/>
      <c r="AL682" s="322"/>
      <c r="AM682" s="322"/>
      <c r="AN682" s="253"/>
      <c r="AO682" s="408"/>
      <c r="AP682" s="283"/>
      <c r="AQ682" s="283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</row>
    <row r="683" spans="1:125" ht="12.75" customHeight="1">
      <c r="A683" s="242">
        <v>682</v>
      </c>
      <c r="B683" s="242" t="s">
        <v>731</v>
      </c>
      <c r="C683" s="243" t="s">
        <v>100</v>
      </c>
      <c r="D683" s="243"/>
      <c r="E683" s="243" t="s">
        <v>5806</v>
      </c>
      <c r="F683" s="243"/>
      <c r="G683" s="244" t="s">
        <v>101</v>
      </c>
      <c r="H683" s="638"/>
      <c r="I683" s="243" t="s">
        <v>102</v>
      </c>
      <c r="J683" s="243"/>
      <c r="K683" s="243" t="s">
        <v>5807</v>
      </c>
      <c r="L683" s="245" t="s">
        <v>5808</v>
      </c>
      <c r="M683" s="247">
        <v>39882</v>
      </c>
      <c r="N683" s="248">
        <v>45409</v>
      </c>
      <c r="O683" s="249" t="s">
        <v>722</v>
      </c>
      <c r="P683" s="266">
        <f t="shared" si="149"/>
        <v>45409</v>
      </c>
      <c r="Q683" s="250">
        <v>20417</v>
      </c>
      <c r="R683" s="250">
        <v>2009</v>
      </c>
      <c r="S683" s="251">
        <v>44678</v>
      </c>
      <c r="T683" s="252" t="s">
        <v>175</v>
      </c>
      <c r="U683" s="253" t="s">
        <v>721</v>
      </c>
      <c r="V683" s="625" t="s">
        <v>1590</v>
      </c>
      <c r="W683" s="625" t="s">
        <v>8084</v>
      </c>
      <c r="X683" s="252" t="s">
        <v>5809</v>
      </c>
      <c r="Y683" s="284">
        <f t="shared" ref="Y683:Y694" si="157">N683</f>
        <v>45409</v>
      </c>
      <c r="Z683" s="605" t="s">
        <v>5810</v>
      </c>
      <c r="AA683" s="656">
        <v>6.9</v>
      </c>
      <c r="AB683" s="273"/>
      <c r="AC683" s="252">
        <v>97</v>
      </c>
      <c r="AD683" s="252"/>
      <c r="AE683" s="252">
        <v>107</v>
      </c>
      <c r="AF683" s="252"/>
      <c r="AG683" s="605" t="s">
        <v>724</v>
      </c>
      <c r="AH683" s="605" t="s">
        <v>724</v>
      </c>
      <c r="AI683" s="605" t="s">
        <v>724</v>
      </c>
      <c r="AJ683" s="605">
        <v>1</v>
      </c>
      <c r="AK683" s="252"/>
      <c r="AL683" s="605"/>
      <c r="AM683" s="605"/>
      <c r="AN683" s="252"/>
      <c r="AO683" s="407"/>
      <c r="AP683" s="316"/>
      <c r="AQ683" s="316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5"/>
      <c r="CP683" s="315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</row>
    <row r="684" spans="1:125" s="317" customFormat="1" ht="12.75" customHeight="1">
      <c r="A684" s="242">
        <v>683</v>
      </c>
      <c r="B684" s="242" t="s">
        <v>732</v>
      </c>
      <c r="C684" s="253" t="s">
        <v>6756</v>
      </c>
      <c r="D684" s="243" t="s">
        <v>7632</v>
      </c>
      <c r="E684" s="243" t="s">
        <v>943</v>
      </c>
      <c r="F684" s="243" t="s">
        <v>7633</v>
      </c>
      <c r="G684" s="244" t="s">
        <v>6757</v>
      </c>
      <c r="H684" s="638" t="s">
        <v>7634</v>
      </c>
      <c r="I684" s="243" t="s">
        <v>2322</v>
      </c>
      <c r="J684" s="243" t="s">
        <v>1467</v>
      </c>
      <c r="K684" s="243" t="s">
        <v>6758</v>
      </c>
      <c r="L684" s="245" t="s">
        <v>6759</v>
      </c>
      <c r="M684" s="247">
        <v>44295</v>
      </c>
      <c r="N684" s="123">
        <v>45014</v>
      </c>
      <c r="O684" s="249" t="s">
        <v>722</v>
      </c>
      <c r="P684" s="267">
        <f t="shared" si="149"/>
        <v>45014</v>
      </c>
      <c r="Q684" s="236">
        <v>21167</v>
      </c>
      <c r="R684" s="236">
        <v>2014</v>
      </c>
      <c r="S684" s="237">
        <v>44284</v>
      </c>
      <c r="T684" s="253" t="s">
        <v>1047</v>
      </c>
      <c r="U684" s="253" t="s">
        <v>4014</v>
      </c>
      <c r="V684" s="421" t="s">
        <v>1558</v>
      </c>
      <c r="W684" s="421" t="s">
        <v>7635</v>
      </c>
      <c r="X684" s="253" t="s">
        <v>6760</v>
      </c>
      <c r="Y684" s="271">
        <f>N684</f>
        <v>45014</v>
      </c>
      <c r="Z684" s="322" t="s">
        <v>364</v>
      </c>
      <c r="AA684" s="255">
        <v>5.3</v>
      </c>
      <c r="AB684" s="256">
        <v>28</v>
      </c>
      <c r="AC684" s="253">
        <v>85</v>
      </c>
      <c r="AD684" s="253">
        <v>88</v>
      </c>
      <c r="AE684" s="253">
        <v>110</v>
      </c>
      <c r="AF684" s="253">
        <v>113</v>
      </c>
      <c r="AG684" s="322" t="s">
        <v>6493</v>
      </c>
      <c r="AH684" s="322" t="s">
        <v>377</v>
      </c>
      <c r="AI684" s="322" t="s">
        <v>6761</v>
      </c>
      <c r="AJ684" s="322">
        <v>1</v>
      </c>
      <c r="AK684" s="237">
        <v>44595</v>
      </c>
      <c r="AL684" s="322">
        <v>2010</v>
      </c>
      <c r="AM684" s="322" t="s">
        <v>722</v>
      </c>
      <c r="AN684" s="253"/>
      <c r="AO684" s="408"/>
      <c r="AP684" s="283"/>
      <c r="AQ684" s="283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</row>
    <row r="685" spans="1:125" ht="12.75" customHeight="1">
      <c r="A685" s="242">
        <v>684</v>
      </c>
      <c r="B685" s="242" t="s">
        <v>732</v>
      </c>
      <c r="C685" s="253" t="s">
        <v>758</v>
      </c>
      <c r="D685" s="243" t="s">
        <v>2274</v>
      </c>
      <c r="E685" s="243" t="s">
        <v>944</v>
      </c>
      <c r="F685" s="243" t="s">
        <v>2275</v>
      </c>
      <c r="G685" s="244" t="s">
        <v>945</v>
      </c>
      <c r="H685" s="638" t="s">
        <v>2276</v>
      </c>
      <c r="I685" s="243" t="s">
        <v>1911</v>
      </c>
      <c r="J685" s="242" t="s">
        <v>1467</v>
      </c>
      <c r="K685" s="243" t="s">
        <v>946</v>
      </c>
      <c r="L685" s="245" t="s">
        <v>947</v>
      </c>
      <c r="M685" s="247">
        <v>41530</v>
      </c>
      <c r="N685" s="248">
        <v>45437</v>
      </c>
      <c r="O685" s="249" t="s">
        <v>722</v>
      </c>
      <c r="P685" s="266">
        <f t="shared" si="149"/>
        <v>45437</v>
      </c>
      <c r="Q685" s="250">
        <v>21319</v>
      </c>
      <c r="R685" s="250">
        <v>2013</v>
      </c>
      <c r="S685" s="251" t="s">
        <v>9656</v>
      </c>
      <c r="T685" s="252" t="s">
        <v>5659</v>
      </c>
      <c r="U685" s="253" t="s">
        <v>3544</v>
      </c>
      <c r="V685" s="625" t="s">
        <v>9657</v>
      </c>
      <c r="W685" s="625" t="s">
        <v>9658</v>
      </c>
      <c r="X685" s="252" t="s">
        <v>6993</v>
      </c>
      <c r="Y685" s="284">
        <f t="shared" si="157"/>
        <v>45437</v>
      </c>
      <c r="Z685" s="605" t="s">
        <v>1550</v>
      </c>
      <c r="AA685" s="656">
        <v>4.5999999999999996</v>
      </c>
      <c r="AB685" s="273">
        <v>28</v>
      </c>
      <c r="AC685" s="252">
        <v>95</v>
      </c>
      <c r="AD685" s="252">
        <v>95</v>
      </c>
      <c r="AE685" s="252">
        <v>125</v>
      </c>
      <c r="AF685" s="252">
        <v>125</v>
      </c>
      <c r="AG685" s="605">
        <v>22</v>
      </c>
      <c r="AH685" s="605">
        <v>38</v>
      </c>
      <c r="AI685" s="605">
        <v>52</v>
      </c>
      <c r="AJ685" s="605">
        <v>1</v>
      </c>
      <c r="AK685" s="251">
        <v>42166</v>
      </c>
      <c r="AL685" s="605">
        <v>2015</v>
      </c>
      <c r="AM685" s="605" t="s">
        <v>722</v>
      </c>
      <c r="AN685" s="252" t="s">
        <v>9659</v>
      </c>
      <c r="AO685" s="407"/>
      <c r="AP685" s="316"/>
      <c r="AQ685" s="316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5"/>
      <c r="CP685" s="315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</row>
    <row r="686" spans="1:125" s="374" customFormat="1" ht="12.75" customHeight="1">
      <c r="A686" s="362">
        <v>685</v>
      </c>
      <c r="B686" s="374" t="s">
        <v>731</v>
      </c>
      <c r="C686" s="363" t="s">
        <v>8049</v>
      </c>
      <c r="E686" s="374" t="s">
        <v>9899</v>
      </c>
      <c r="G686" s="622">
        <v>90440</v>
      </c>
      <c r="H686" s="650"/>
      <c r="I686" s="363" t="s">
        <v>1106</v>
      </c>
      <c r="J686" s="388"/>
      <c r="K686" s="363" t="s">
        <v>9903</v>
      </c>
      <c r="L686" s="366" t="s">
        <v>9901</v>
      </c>
      <c r="M686" s="383">
        <v>45152</v>
      </c>
      <c r="N686" s="384">
        <v>45879</v>
      </c>
      <c r="O686" s="385" t="s">
        <v>722</v>
      </c>
      <c r="P686" s="386">
        <f>N686</f>
        <v>45879</v>
      </c>
      <c r="Q686" s="387">
        <v>23452</v>
      </c>
      <c r="R686" s="387">
        <v>2021</v>
      </c>
      <c r="S686" s="373">
        <v>45148</v>
      </c>
      <c r="T686" s="363" t="s">
        <v>4069</v>
      </c>
      <c r="U686" s="363" t="s">
        <v>1279</v>
      </c>
      <c r="V686" s="626" t="s">
        <v>363</v>
      </c>
      <c r="W686" s="626" t="s">
        <v>1</v>
      </c>
      <c r="X686" s="363" t="s">
        <v>9902</v>
      </c>
      <c r="Y686" s="375">
        <v>45879</v>
      </c>
      <c r="Z686" s="370" t="s">
        <v>364</v>
      </c>
      <c r="AA686" s="657">
        <v>5.15</v>
      </c>
      <c r="AB686" s="376"/>
      <c r="AC686" s="363">
        <v>85</v>
      </c>
      <c r="AD686" s="363"/>
      <c r="AE686" s="363">
        <v>125</v>
      </c>
      <c r="AF686" s="363"/>
      <c r="AG686" s="370" t="s">
        <v>724</v>
      </c>
      <c r="AH686" s="370" t="s">
        <v>724</v>
      </c>
      <c r="AI686" s="370" t="s">
        <v>724</v>
      </c>
      <c r="AJ686" s="370">
        <v>1</v>
      </c>
      <c r="AK686" s="373"/>
      <c r="AL686" s="370"/>
      <c r="AM686" s="370"/>
      <c r="AO686" s="678"/>
      <c r="CO686" s="678"/>
    </row>
    <row r="687" spans="1:125" s="283" customFormat="1" ht="12.75" customHeight="1">
      <c r="A687" s="242">
        <v>686</v>
      </c>
      <c r="B687" s="242" t="s">
        <v>732</v>
      </c>
      <c r="C687" s="121" t="s">
        <v>3695</v>
      </c>
      <c r="D687" s="243" t="s">
        <v>3696</v>
      </c>
      <c r="E687" s="121" t="s">
        <v>3697</v>
      </c>
      <c r="F687" s="243" t="s">
        <v>3698</v>
      </c>
      <c r="G687" s="244" t="s">
        <v>3699</v>
      </c>
      <c r="H687" s="638" t="s">
        <v>3700</v>
      </c>
      <c r="I687" s="243" t="s">
        <v>3701</v>
      </c>
      <c r="J687" s="243" t="s">
        <v>3701</v>
      </c>
      <c r="K687" s="243" t="s">
        <v>2386</v>
      </c>
      <c r="L687" s="245" t="s">
        <v>1049</v>
      </c>
      <c r="M687" s="247">
        <v>42869</v>
      </c>
      <c r="N687" s="123">
        <v>45065</v>
      </c>
      <c r="O687" s="249" t="s">
        <v>722</v>
      </c>
      <c r="P687" s="269">
        <f t="shared" si="149"/>
        <v>45065</v>
      </c>
      <c r="Q687" s="236">
        <v>17520</v>
      </c>
      <c r="R687" s="236">
        <v>2015</v>
      </c>
      <c r="S687" s="251">
        <v>44335</v>
      </c>
      <c r="T687" s="253" t="s">
        <v>3814</v>
      </c>
      <c r="U687" s="253" t="s">
        <v>189</v>
      </c>
      <c r="V687" s="421" t="s">
        <v>6904</v>
      </c>
      <c r="W687" s="421" t="s">
        <v>6905</v>
      </c>
      <c r="X687" s="253" t="s">
        <v>3484</v>
      </c>
      <c r="Y687" s="271">
        <f t="shared" si="157"/>
        <v>45065</v>
      </c>
      <c r="Z687" s="322" t="s">
        <v>3702</v>
      </c>
      <c r="AA687" s="255">
        <v>10.3</v>
      </c>
      <c r="AB687" s="256">
        <v>168</v>
      </c>
      <c r="AC687" s="253">
        <v>200</v>
      </c>
      <c r="AD687" s="253">
        <v>200</v>
      </c>
      <c r="AE687" s="253">
        <v>368</v>
      </c>
      <c r="AF687" s="253">
        <v>368</v>
      </c>
      <c r="AG687" s="322" t="s">
        <v>724</v>
      </c>
      <c r="AH687" s="322" t="s">
        <v>724</v>
      </c>
      <c r="AI687" s="322">
        <v>85</v>
      </c>
      <c r="AJ687" s="322">
        <v>2</v>
      </c>
      <c r="AK687" s="237">
        <v>42869</v>
      </c>
      <c r="AL687" s="322">
        <v>2015</v>
      </c>
      <c r="AM687" s="322" t="s">
        <v>722</v>
      </c>
      <c r="AN687" s="253" t="s">
        <v>9175</v>
      </c>
      <c r="AO687" s="408"/>
      <c r="CO687" s="327"/>
    </row>
    <row r="688" spans="1:125" s="378" customFormat="1" ht="12.75" customHeight="1">
      <c r="A688" s="362">
        <v>687</v>
      </c>
      <c r="B688" s="362" t="s">
        <v>731</v>
      </c>
      <c r="C688" s="362" t="s">
        <v>7022</v>
      </c>
      <c r="D688" s="364"/>
      <c r="E688" s="364" t="s">
        <v>2129</v>
      </c>
      <c r="F688" s="364"/>
      <c r="G688" s="404" t="s">
        <v>7023</v>
      </c>
      <c r="H688" s="641"/>
      <c r="I688" s="363" t="s">
        <v>102</v>
      </c>
      <c r="J688" s="364"/>
      <c r="K688" s="364" t="s">
        <v>7024</v>
      </c>
      <c r="L688" s="382" t="s">
        <v>7025</v>
      </c>
      <c r="M688" s="383">
        <v>44363</v>
      </c>
      <c r="N688" s="384">
        <v>45897</v>
      </c>
      <c r="O688" s="385" t="s">
        <v>722</v>
      </c>
      <c r="P688" s="386">
        <f>N688</f>
        <v>45897</v>
      </c>
      <c r="Q688" s="387">
        <v>21335</v>
      </c>
      <c r="R688" s="387">
        <v>2019</v>
      </c>
      <c r="S688" s="373">
        <v>45166</v>
      </c>
      <c r="T688" s="363" t="s">
        <v>24</v>
      </c>
      <c r="U688" s="363" t="s">
        <v>722</v>
      </c>
      <c r="V688" s="626" t="s">
        <v>1291</v>
      </c>
      <c r="W688" s="626" t="s">
        <v>10026</v>
      </c>
      <c r="X688" s="363" t="s">
        <v>7026</v>
      </c>
      <c r="Y688" s="375">
        <f>N688</f>
        <v>45897</v>
      </c>
      <c r="Z688" s="370" t="s">
        <v>1550</v>
      </c>
      <c r="AA688" s="657">
        <v>5</v>
      </c>
      <c r="AB688" s="376"/>
      <c r="AC688" s="363">
        <v>80</v>
      </c>
      <c r="AD688" s="363"/>
      <c r="AE688" s="363">
        <v>100</v>
      </c>
      <c r="AF688" s="363"/>
      <c r="AG688" s="370" t="s">
        <v>724</v>
      </c>
      <c r="AH688" s="370" t="s">
        <v>724</v>
      </c>
      <c r="AI688" s="370" t="s">
        <v>724</v>
      </c>
      <c r="AJ688" s="370">
        <v>1</v>
      </c>
      <c r="AK688" s="373"/>
      <c r="AL688" s="370"/>
      <c r="AM688" s="370"/>
      <c r="AN688" s="363"/>
      <c r="AO688" s="414"/>
      <c r="AP688" s="374"/>
      <c r="AQ688" s="374"/>
      <c r="AR688" s="374"/>
      <c r="AS688" s="374"/>
      <c r="AT688" s="374"/>
      <c r="AU688" s="374"/>
      <c r="AV688" s="374"/>
      <c r="AW688" s="374"/>
      <c r="AX688" s="374"/>
      <c r="AY688" s="374"/>
      <c r="AZ688" s="374"/>
      <c r="BA688" s="374"/>
      <c r="BB688" s="374"/>
      <c r="BC688" s="374"/>
      <c r="BD688" s="374"/>
      <c r="BE688" s="374"/>
      <c r="BF688" s="374"/>
      <c r="BG688" s="374"/>
      <c r="BH688" s="374"/>
      <c r="BI688" s="374"/>
      <c r="BJ688" s="374"/>
      <c r="BK688" s="374"/>
      <c r="BL688" s="374"/>
      <c r="BM688" s="374"/>
      <c r="BN688" s="374"/>
      <c r="BO688" s="374"/>
      <c r="BP688" s="374"/>
      <c r="BQ688" s="374"/>
      <c r="BR688" s="374"/>
      <c r="BS688" s="374"/>
      <c r="BT688" s="374"/>
      <c r="BU688" s="374"/>
      <c r="BV688" s="374"/>
      <c r="BW688" s="374"/>
      <c r="BX688" s="374"/>
      <c r="BY688" s="374"/>
      <c r="BZ688" s="374"/>
      <c r="CA688" s="374"/>
      <c r="CB688" s="374"/>
      <c r="CC688" s="374"/>
      <c r="CD688" s="374"/>
      <c r="CE688" s="374"/>
      <c r="CF688" s="374"/>
      <c r="CG688" s="374"/>
      <c r="CH688" s="374"/>
      <c r="CI688" s="374"/>
      <c r="CJ688" s="374"/>
      <c r="CK688" s="374"/>
      <c r="CL688" s="374"/>
      <c r="CM688" s="374"/>
      <c r="CN688" s="374"/>
    </row>
    <row r="689" spans="1:125" s="283" customFormat="1" ht="12.75" customHeight="1">
      <c r="A689" s="242">
        <v>688</v>
      </c>
      <c r="B689" s="253" t="s">
        <v>731</v>
      </c>
      <c r="C689" s="253" t="s">
        <v>8127</v>
      </c>
      <c r="D689" s="253"/>
      <c r="E689" s="253" t="s">
        <v>2033</v>
      </c>
      <c r="F689" s="253"/>
      <c r="G689" s="264" t="s">
        <v>8126</v>
      </c>
      <c r="H689" s="639"/>
      <c r="I689" s="253" t="s">
        <v>102</v>
      </c>
      <c r="J689" s="253"/>
      <c r="K689" s="253" t="s">
        <v>5955</v>
      </c>
      <c r="L689" s="438" t="s">
        <v>8125</v>
      </c>
      <c r="M689" s="274">
        <v>44699</v>
      </c>
      <c r="N689" s="275">
        <v>45424</v>
      </c>
      <c r="O689" s="249" t="s">
        <v>722</v>
      </c>
      <c r="P689" s="267">
        <f>N689</f>
        <v>45424</v>
      </c>
      <c r="Q689" s="236">
        <v>22378</v>
      </c>
      <c r="R689" s="236">
        <v>2021</v>
      </c>
      <c r="S689" s="237">
        <v>44693</v>
      </c>
      <c r="T689" s="253" t="s">
        <v>175</v>
      </c>
      <c r="U689" s="253" t="s">
        <v>1279</v>
      </c>
      <c r="V689" s="421" t="s">
        <v>363</v>
      </c>
      <c r="W689" s="421" t="s">
        <v>363</v>
      </c>
      <c r="X689" s="253" t="s">
        <v>5956</v>
      </c>
      <c r="Y689" s="271">
        <f>N689</f>
        <v>45424</v>
      </c>
      <c r="Z689" s="322" t="s">
        <v>1028</v>
      </c>
      <c r="AA689" s="255">
        <v>4.7</v>
      </c>
      <c r="AB689" s="256"/>
      <c r="AC689" s="253">
        <v>85</v>
      </c>
      <c r="AD689" s="253"/>
      <c r="AE689" s="253">
        <v>105</v>
      </c>
      <c r="AF689" s="253"/>
      <c r="AG689" s="322">
        <v>24</v>
      </c>
      <c r="AH689" s="322">
        <v>39</v>
      </c>
      <c r="AI689" s="322">
        <v>58</v>
      </c>
      <c r="AJ689" s="322">
        <v>1</v>
      </c>
      <c r="AK689" s="237"/>
      <c r="AL689" s="322"/>
      <c r="AM689" s="322"/>
      <c r="AN689" s="253"/>
      <c r="AO689" s="408"/>
      <c r="CO689" s="327"/>
    </row>
    <row r="690" spans="1:125" s="378" customFormat="1" ht="12.75" customHeight="1">
      <c r="A690" s="362">
        <v>689</v>
      </c>
      <c r="B690" s="374" t="s">
        <v>731</v>
      </c>
      <c r="C690" s="879" t="s">
        <v>9915</v>
      </c>
      <c r="D690" s="364"/>
      <c r="E690" s="364" t="s">
        <v>2942</v>
      </c>
      <c r="F690" s="364"/>
      <c r="G690" s="404" t="s">
        <v>9916</v>
      </c>
      <c r="H690" s="641"/>
      <c r="I690" s="364" t="s">
        <v>1106</v>
      </c>
      <c r="J690" s="364"/>
      <c r="K690" s="364" t="s">
        <v>6285</v>
      </c>
      <c r="L690" s="382" t="s">
        <v>6286</v>
      </c>
      <c r="M690" s="383">
        <v>45152</v>
      </c>
      <c r="N690" s="384">
        <v>45874</v>
      </c>
      <c r="O690" s="385" t="s">
        <v>722</v>
      </c>
      <c r="P690" s="386">
        <f>N690</f>
        <v>45874</v>
      </c>
      <c r="Q690" s="387">
        <v>23455</v>
      </c>
      <c r="R690" s="387">
        <v>2023</v>
      </c>
      <c r="S690" s="373">
        <v>45143</v>
      </c>
      <c r="T690" s="363" t="s">
        <v>4069</v>
      </c>
      <c r="U690" s="363" t="s">
        <v>1279</v>
      </c>
      <c r="V690" s="626" t="s">
        <v>363</v>
      </c>
      <c r="W690" s="626" t="s">
        <v>363</v>
      </c>
      <c r="X690" s="363" t="s">
        <v>9917</v>
      </c>
      <c r="Y690" s="375">
        <v>45143</v>
      </c>
      <c r="Z690" s="370" t="s">
        <v>1550</v>
      </c>
      <c r="AA690" s="657">
        <v>4.0999999999999996</v>
      </c>
      <c r="AB690" s="376"/>
      <c r="AC690" s="363">
        <v>79</v>
      </c>
      <c r="AD690" s="363"/>
      <c r="AE690" s="363">
        <v>103</v>
      </c>
      <c r="AF690" s="363"/>
      <c r="AG690" s="370" t="s">
        <v>724</v>
      </c>
      <c r="AH690" s="370" t="s">
        <v>724</v>
      </c>
      <c r="AI690" s="370" t="s">
        <v>724</v>
      </c>
      <c r="AJ690" s="370">
        <v>1</v>
      </c>
      <c r="AK690" s="363"/>
      <c r="AL690" s="370"/>
      <c r="AM690" s="370"/>
      <c r="AN690" s="363"/>
      <c r="AO690" s="414"/>
      <c r="AP690" s="374"/>
      <c r="AQ690" s="374"/>
      <c r="AR690" s="374"/>
      <c r="AS690" s="374"/>
      <c r="AT690" s="374"/>
      <c r="AU690" s="374"/>
      <c r="AV690" s="374"/>
      <c r="AW690" s="374"/>
      <c r="AX690" s="374"/>
      <c r="AY690" s="374"/>
      <c r="AZ690" s="374"/>
      <c r="BA690" s="374"/>
      <c r="BB690" s="374"/>
      <c r="BC690" s="374"/>
      <c r="BD690" s="374"/>
      <c r="BE690" s="374"/>
      <c r="BF690" s="374"/>
      <c r="BG690" s="374"/>
      <c r="BH690" s="374"/>
      <c r="BI690" s="374"/>
      <c r="BJ690" s="374"/>
      <c r="BK690" s="374"/>
      <c r="BL690" s="374"/>
      <c r="BM690" s="374"/>
      <c r="BN690" s="374"/>
      <c r="BO690" s="374"/>
      <c r="BP690" s="374"/>
      <c r="BQ690" s="374"/>
      <c r="BR690" s="374"/>
      <c r="BS690" s="374"/>
      <c r="BT690" s="374"/>
      <c r="BU690" s="374"/>
      <c r="BV690" s="374"/>
      <c r="BW690" s="374"/>
      <c r="BX690" s="374"/>
      <c r="BY690" s="374"/>
      <c r="BZ690" s="374"/>
      <c r="CA690" s="374"/>
      <c r="CB690" s="374"/>
      <c r="CC690" s="374"/>
      <c r="CD690" s="374"/>
      <c r="CE690" s="374"/>
      <c r="CF690" s="374"/>
      <c r="CG690" s="374"/>
      <c r="CH690" s="374"/>
      <c r="CI690" s="374"/>
      <c r="CJ690" s="374"/>
      <c r="CK690" s="374"/>
      <c r="CL690" s="374"/>
      <c r="CM690" s="374"/>
      <c r="CN690" s="374"/>
    </row>
    <row r="691" spans="1:125" ht="12.75" customHeight="1">
      <c r="A691" s="242">
        <v>690</v>
      </c>
      <c r="B691" s="242" t="s">
        <v>731</v>
      </c>
      <c r="C691" s="243" t="s">
        <v>1269</v>
      </c>
      <c r="D691" s="243"/>
      <c r="E691" s="243" t="s">
        <v>7468</v>
      </c>
      <c r="F691" s="243" t="s">
        <v>6432</v>
      </c>
      <c r="G691" s="244" t="s">
        <v>1270</v>
      </c>
      <c r="H691" s="638"/>
      <c r="I691" s="243" t="s">
        <v>1911</v>
      </c>
      <c r="J691" s="243"/>
      <c r="K691" s="243" t="s">
        <v>8533</v>
      </c>
      <c r="L691" s="245" t="s">
        <v>1172</v>
      </c>
      <c r="M691" s="247">
        <v>40028</v>
      </c>
      <c r="N691" s="248">
        <v>45462</v>
      </c>
      <c r="O691" s="249" t="s">
        <v>722</v>
      </c>
      <c r="P691" s="266">
        <f t="shared" ref="P691:P696" si="158">N691</f>
        <v>45462</v>
      </c>
      <c r="Q691" s="250">
        <v>22561</v>
      </c>
      <c r="R691" s="250">
        <v>2008</v>
      </c>
      <c r="S691" s="251">
        <v>44731</v>
      </c>
      <c r="T691" s="252" t="s">
        <v>499</v>
      </c>
      <c r="U691" s="253" t="s">
        <v>1217</v>
      </c>
      <c r="V691" s="625" t="s">
        <v>8534</v>
      </c>
      <c r="W691" s="421" t="s">
        <v>8535</v>
      </c>
      <c r="X691" s="252" t="s">
        <v>6434</v>
      </c>
      <c r="Y691" s="284">
        <f t="shared" si="157"/>
        <v>45462</v>
      </c>
      <c r="Z691" s="605" t="s">
        <v>724</v>
      </c>
      <c r="AA691" s="656">
        <v>6.6</v>
      </c>
      <c r="AB691" s="273">
        <v>78</v>
      </c>
      <c r="AC691" s="252">
        <v>145</v>
      </c>
      <c r="AD691" s="252">
        <v>145</v>
      </c>
      <c r="AE691" s="252">
        <v>210</v>
      </c>
      <c r="AF691" s="252">
        <v>210</v>
      </c>
      <c r="AG691" s="605">
        <v>23</v>
      </c>
      <c r="AH691" s="605">
        <v>37</v>
      </c>
      <c r="AI691" s="605">
        <v>48</v>
      </c>
      <c r="AJ691" s="605">
        <v>2</v>
      </c>
      <c r="AK691" s="251"/>
      <c r="AL691" s="605"/>
      <c r="AM691" s="605"/>
      <c r="AN691" s="252"/>
      <c r="AO691" s="407"/>
      <c r="AP691" s="316"/>
      <c r="AQ691" s="316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5"/>
      <c r="CP691" s="315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</row>
    <row r="692" spans="1:125" s="317" customFormat="1" ht="12.75" customHeight="1">
      <c r="A692" s="242">
        <v>691</v>
      </c>
      <c r="B692" s="253" t="s">
        <v>731</v>
      </c>
      <c r="C692" s="253" t="s">
        <v>726</v>
      </c>
      <c r="D692" s="253"/>
      <c r="E692" s="253" t="s">
        <v>3551</v>
      </c>
      <c r="F692" s="253"/>
      <c r="G692" s="264" t="s">
        <v>3552</v>
      </c>
      <c r="H692" s="639"/>
      <c r="I692" s="253" t="s">
        <v>1911</v>
      </c>
      <c r="J692" s="253"/>
      <c r="K692" s="253" t="s">
        <v>3553</v>
      </c>
      <c r="L692" s="438" t="s">
        <v>3554</v>
      </c>
      <c r="M692" s="274">
        <v>42782</v>
      </c>
      <c r="N692" s="248">
        <v>45466</v>
      </c>
      <c r="O692" s="249" t="s">
        <v>722</v>
      </c>
      <c r="P692" s="266">
        <f t="shared" si="158"/>
        <v>45466</v>
      </c>
      <c r="Q692" s="250">
        <v>17274</v>
      </c>
      <c r="R692" s="250">
        <v>2013</v>
      </c>
      <c r="S692" s="251">
        <v>44735</v>
      </c>
      <c r="T692" s="252" t="s">
        <v>1047</v>
      </c>
      <c r="U692" s="253" t="s">
        <v>722</v>
      </c>
      <c r="V692" s="625" t="s">
        <v>449</v>
      </c>
      <c r="W692" s="625" t="s">
        <v>8312</v>
      </c>
      <c r="X692" s="252" t="s">
        <v>3555</v>
      </c>
      <c r="Y692" s="284">
        <f>P692</f>
        <v>45466</v>
      </c>
      <c r="Z692" s="605" t="s">
        <v>1550</v>
      </c>
      <c r="AA692" s="656">
        <v>5.6</v>
      </c>
      <c r="AB692" s="273"/>
      <c r="AC692" s="252">
        <v>80</v>
      </c>
      <c r="AD692" s="252"/>
      <c r="AE692" s="252">
        <v>105</v>
      </c>
      <c r="AF692" s="252"/>
      <c r="AG692" s="605">
        <v>22</v>
      </c>
      <c r="AH692" s="605">
        <v>38</v>
      </c>
      <c r="AI692" s="605">
        <v>57</v>
      </c>
      <c r="AJ692" s="605">
        <v>1</v>
      </c>
      <c r="AK692" s="253"/>
      <c r="AL692" s="322"/>
      <c r="AM692" s="322"/>
      <c r="AN692" s="253"/>
      <c r="AO692" s="408"/>
      <c r="AP692" s="283"/>
      <c r="AQ692" s="283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</row>
    <row r="693" spans="1:125" s="317" customFormat="1" ht="12.75" customHeight="1">
      <c r="A693" s="242">
        <v>692</v>
      </c>
      <c r="B693" s="242" t="s">
        <v>732</v>
      </c>
      <c r="C693" s="242" t="s">
        <v>8598</v>
      </c>
      <c r="D693" s="242" t="s">
        <v>2922</v>
      </c>
      <c r="E693" s="243" t="s">
        <v>882</v>
      </c>
      <c r="F693" s="243" t="s">
        <v>8599</v>
      </c>
      <c r="G693" s="244" t="s">
        <v>8600</v>
      </c>
      <c r="H693" s="638" t="s">
        <v>8607</v>
      </c>
      <c r="I693" s="242" t="s">
        <v>1096</v>
      </c>
      <c r="J693" s="242" t="s">
        <v>4985</v>
      </c>
      <c r="K693" s="243" t="s">
        <v>516</v>
      </c>
      <c r="L693" s="245" t="s">
        <v>8601</v>
      </c>
      <c r="M693" s="274">
        <v>44803</v>
      </c>
      <c r="N693" s="123">
        <v>45528</v>
      </c>
      <c r="O693" s="249" t="s">
        <v>722</v>
      </c>
      <c r="P693" s="267">
        <f>N693</f>
        <v>45528</v>
      </c>
      <c r="Q693" s="236">
        <v>22589</v>
      </c>
      <c r="R693" s="236">
        <v>2015</v>
      </c>
      <c r="S693" s="237">
        <v>44797</v>
      </c>
      <c r="T693" s="253" t="s">
        <v>645</v>
      </c>
      <c r="U693" s="253" t="s">
        <v>1279</v>
      </c>
      <c r="V693" s="421" t="s">
        <v>1558</v>
      </c>
      <c r="W693" s="421" t="s">
        <v>8602</v>
      </c>
      <c r="X693" s="253" t="s">
        <v>8603</v>
      </c>
      <c r="Y693" s="271">
        <f>N693</f>
        <v>45528</v>
      </c>
      <c r="Z693" s="322" t="s">
        <v>31</v>
      </c>
      <c r="AA693" s="255">
        <v>4.2</v>
      </c>
      <c r="AB693" s="256">
        <v>27.4</v>
      </c>
      <c r="AC693" s="253">
        <v>85</v>
      </c>
      <c r="AD693" s="253">
        <v>85</v>
      </c>
      <c r="AE693" s="253">
        <v>125</v>
      </c>
      <c r="AF693" s="253">
        <v>125</v>
      </c>
      <c r="AG693" s="322">
        <v>30</v>
      </c>
      <c r="AH693" s="322" t="s">
        <v>4325</v>
      </c>
      <c r="AI693" s="322">
        <v>75</v>
      </c>
      <c r="AJ693" s="322">
        <v>1</v>
      </c>
      <c r="AK693" s="237">
        <v>44803</v>
      </c>
      <c r="AL693" s="322">
        <v>2016</v>
      </c>
      <c r="AM693" s="322" t="s">
        <v>722</v>
      </c>
      <c r="AN693" s="253"/>
      <c r="AO693" s="408"/>
      <c r="AP693" s="283"/>
      <c r="AQ693" s="283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</row>
    <row r="694" spans="1:125" ht="12.75" customHeight="1">
      <c r="A694" s="242">
        <v>693</v>
      </c>
      <c r="B694" s="242" t="s">
        <v>731</v>
      </c>
      <c r="C694" s="242" t="s">
        <v>1635</v>
      </c>
      <c r="D694" s="242"/>
      <c r="E694" s="243" t="s">
        <v>1636</v>
      </c>
      <c r="F694" s="243"/>
      <c r="G694" s="244" t="s">
        <v>5508</v>
      </c>
      <c r="H694" s="638"/>
      <c r="I694" s="242" t="s">
        <v>317</v>
      </c>
      <c r="J694" s="242"/>
      <c r="K694" s="243" t="s">
        <v>2134</v>
      </c>
      <c r="L694" s="245" t="s">
        <v>1637</v>
      </c>
      <c r="M694" s="274">
        <v>41054</v>
      </c>
      <c r="N694" s="248">
        <v>44606</v>
      </c>
      <c r="O694" s="249" t="s">
        <v>722</v>
      </c>
      <c r="P694" s="266">
        <f t="shared" si="158"/>
        <v>44606</v>
      </c>
      <c r="Q694" s="250">
        <v>18411</v>
      </c>
      <c r="R694" s="250">
        <v>2010</v>
      </c>
      <c r="S694" s="251">
        <v>43875</v>
      </c>
      <c r="T694" s="252" t="s">
        <v>175</v>
      </c>
      <c r="U694" s="253" t="s">
        <v>722</v>
      </c>
      <c r="V694" s="625" t="s">
        <v>3521</v>
      </c>
      <c r="W694" s="625" t="s">
        <v>1706</v>
      </c>
      <c r="X694" s="252" t="s">
        <v>1137</v>
      </c>
      <c r="Y694" s="284">
        <f t="shared" si="157"/>
        <v>44606</v>
      </c>
      <c r="Z694" s="605" t="s">
        <v>1028</v>
      </c>
      <c r="AA694" s="656">
        <v>5.6</v>
      </c>
      <c r="AB694" s="273"/>
      <c r="AC694" s="252">
        <v>80</v>
      </c>
      <c r="AD694" s="252"/>
      <c r="AE694" s="252">
        <v>100</v>
      </c>
      <c r="AF694" s="252"/>
      <c r="AG694" s="605">
        <v>24</v>
      </c>
      <c r="AH694" s="605">
        <v>39</v>
      </c>
      <c r="AI694" s="605">
        <v>53</v>
      </c>
      <c r="AJ694" s="605">
        <v>1</v>
      </c>
      <c r="AK694" s="252"/>
      <c r="AL694" s="605"/>
      <c r="AM694" s="605"/>
      <c r="AN694" s="252"/>
      <c r="AO694" s="407"/>
      <c r="AP694" s="316"/>
      <c r="AQ694" s="316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5"/>
      <c r="CP694" s="315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</row>
    <row r="695" spans="1:125" s="374" customFormat="1" ht="12.75" customHeight="1">
      <c r="A695" s="362">
        <v>694</v>
      </c>
      <c r="B695" s="363" t="s">
        <v>732</v>
      </c>
      <c r="C695" s="901" t="s">
        <v>1609</v>
      </c>
      <c r="D695" s="363" t="s">
        <v>2929</v>
      </c>
      <c r="E695" s="363" t="s">
        <v>2930</v>
      </c>
      <c r="F695" s="363" t="s">
        <v>2931</v>
      </c>
      <c r="G695" s="365" t="s">
        <v>2932</v>
      </c>
      <c r="H695" s="640" t="s">
        <v>2933</v>
      </c>
      <c r="I695" s="364" t="s">
        <v>1911</v>
      </c>
      <c r="J695" s="364" t="s">
        <v>1467</v>
      </c>
      <c r="K695" s="363" t="s">
        <v>7236</v>
      </c>
      <c r="L695" s="366" t="s">
        <v>4161</v>
      </c>
      <c r="M695" s="368">
        <v>41931</v>
      </c>
      <c r="N695" s="369">
        <v>45906</v>
      </c>
      <c r="O695" s="385" t="s">
        <v>722</v>
      </c>
      <c r="P695" s="386">
        <f t="shared" si="158"/>
        <v>45906</v>
      </c>
      <c r="Q695" s="387">
        <v>16735</v>
      </c>
      <c r="R695" s="387">
        <v>2010</v>
      </c>
      <c r="S695" s="373">
        <v>45175</v>
      </c>
      <c r="T695" s="363" t="s">
        <v>24</v>
      </c>
      <c r="U695" s="363" t="s">
        <v>189</v>
      </c>
      <c r="V695" s="626" t="s">
        <v>10031</v>
      </c>
      <c r="W695" s="626" t="s">
        <v>10032</v>
      </c>
      <c r="X695" s="363" t="s">
        <v>2934</v>
      </c>
      <c r="Y695" s="375">
        <f t="shared" ref="Y695:Y700" si="159">N695</f>
        <v>45906</v>
      </c>
      <c r="Z695" s="370" t="s">
        <v>1028</v>
      </c>
      <c r="AA695" s="657">
        <v>6.4</v>
      </c>
      <c r="AB695" s="376" t="s">
        <v>2935</v>
      </c>
      <c r="AC695" s="363">
        <v>95</v>
      </c>
      <c r="AD695" s="363">
        <v>95</v>
      </c>
      <c r="AE695" s="363">
        <v>125</v>
      </c>
      <c r="AF695" s="363">
        <v>162.5</v>
      </c>
      <c r="AG695" s="370">
        <v>23</v>
      </c>
      <c r="AH695" s="370">
        <v>39</v>
      </c>
      <c r="AI695" s="370">
        <v>57</v>
      </c>
      <c r="AJ695" s="370">
        <v>1</v>
      </c>
      <c r="AK695" s="373">
        <v>42495</v>
      </c>
      <c r="AL695" s="370">
        <v>2008</v>
      </c>
      <c r="AM695" s="370" t="s">
        <v>722</v>
      </c>
      <c r="AN695" s="363"/>
      <c r="AO695" s="414"/>
      <c r="CO695" s="678"/>
    </row>
    <row r="696" spans="1:125" s="283" customFormat="1" ht="12.75" customHeight="1">
      <c r="A696" s="242">
        <v>695</v>
      </c>
      <c r="B696" s="253" t="s">
        <v>731</v>
      </c>
      <c r="C696" s="253" t="s">
        <v>6832</v>
      </c>
      <c r="D696" s="253"/>
      <c r="E696" s="253" t="s">
        <v>575</v>
      </c>
      <c r="F696" s="253"/>
      <c r="G696" s="264" t="s">
        <v>7709</v>
      </c>
      <c r="H696" s="639"/>
      <c r="I696" s="253" t="s">
        <v>1424</v>
      </c>
      <c r="J696" s="253"/>
      <c r="K696" s="253" t="s">
        <v>5454</v>
      </c>
      <c r="L696" s="438" t="s">
        <v>5455</v>
      </c>
      <c r="M696" s="274">
        <v>44610</v>
      </c>
      <c r="N696" s="275">
        <v>45337</v>
      </c>
      <c r="O696" s="276" t="s">
        <v>722</v>
      </c>
      <c r="P696" s="267">
        <f t="shared" si="158"/>
        <v>45337</v>
      </c>
      <c r="Q696" s="236">
        <v>22098</v>
      </c>
      <c r="R696" s="236">
        <v>2021</v>
      </c>
      <c r="S696" s="237">
        <v>44607</v>
      </c>
      <c r="T696" s="253" t="s">
        <v>4069</v>
      </c>
      <c r="U696" s="253" t="s">
        <v>1279</v>
      </c>
      <c r="V696" s="421" t="s">
        <v>363</v>
      </c>
      <c r="W696" s="421" t="s">
        <v>656</v>
      </c>
      <c r="X696" s="253" t="s">
        <v>5456</v>
      </c>
      <c r="Y696" s="271">
        <f t="shared" si="159"/>
        <v>45337</v>
      </c>
      <c r="Z696" s="322" t="s">
        <v>1550</v>
      </c>
      <c r="AA696" s="255">
        <v>2.81</v>
      </c>
      <c r="AB696" s="256"/>
      <c r="AC696" s="253">
        <v>72</v>
      </c>
      <c r="AD696" s="253"/>
      <c r="AE696" s="253">
        <v>122</v>
      </c>
      <c r="AF696" s="253"/>
      <c r="AG696" s="322" t="s">
        <v>724</v>
      </c>
      <c r="AH696" s="322" t="s">
        <v>724</v>
      </c>
      <c r="AI696" s="322" t="s">
        <v>724</v>
      </c>
      <c r="AJ696" s="322">
        <v>1</v>
      </c>
      <c r="AK696" s="253"/>
      <c r="AL696" s="322"/>
      <c r="AM696" s="322"/>
      <c r="AN696" s="253"/>
      <c r="AO696" s="408"/>
      <c r="CO696" s="327"/>
    </row>
    <row r="697" spans="1:125" s="317" customFormat="1" ht="12.75" customHeight="1">
      <c r="A697" s="242">
        <v>696</v>
      </c>
      <c r="B697" s="242" t="s">
        <v>731</v>
      </c>
      <c r="C697" s="242" t="s">
        <v>1306</v>
      </c>
      <c r="D697" s="243"/>
      <c r="E697" s="544" t="s">
        <v>1820</v>
      </c>
      <c r="F697" s="243"/>
      <c r="G697" s="244" t="s">
        <v>1821</v>
      </c>
      <c r="H697" s="638"/>
      <c r="I697" s="243" t="s">
        <v>317</v>
      </c>
      <c r="J697" s="243"/>
      <c r="K697" s="243" t="s">
        <v>5461</v>
      </c>
      <c r="L697" s="245" t="s">
        <v>5462</v>
      </c>
      <c r="M697" s="247">
        <v>41937</v>
      </c>
      <c r="N697" s="123">
        <v>45229</v>
      </c>
      <c r="O697" s="249" t="s">
        <v>722</v>
      </c>
      <c r="P697" s="267">
        <f t="shared" ref="P697:P713" si="160">N697</f>
        <v>45229</v>
      </c>
      <c r="Q697" s="236">
        <v>21655</v>
      </c>
      <c r="R697" s="236">
        <v>2014</v>
      </c>
      <c r="S697" s="251">
        <v>44499</v>
      </c>
      <c r="T697" s="253" t="s">
        <v>4069</v>
      </c>
      <c r="U697" s="253" t="s">
        <v>1217</v>
      </c>
      <c r="V697" s="421" t="s">
        <v>931</v>
      </c>
      <c r="W697" s="421" t="s">
        <v>1593</v>
      </c>
      <c r="X697" s="253" t="s">
        <v>5463</v>
      </c>
      <c r="Y697" s="271">
        <f t="shared" si="159"/>
        <v>45229</v>
      </c>
      <c r="Z697" s="322" t="s">
        <v>1028</v>
      </c>
      <c r="AA697" s="255">
        <v>4.5</v>
      </c>
      <c r="AB697" s="256"/>
      <c r="AC697" s="253">
        <v>85</v>
      </c>
      <c r="AD697" s="253"/>
      <c r="AE697" s="253">
        <v>105</v>
      </c>
      <c r="AF697" s="253"/>
      <c r="AG697" s="322">
        <v>24</v>
      </c>
      <c r="AH697" s="322">
        <v>39</v>
      </c>
      <c r="AI697" s="322">
        <v>53</v>
      </c>
      <c r="AJ697" s="322">
        <v>1</v>
      </c>
      <c r="AK697" s="253"/>
      <c r="AL697" s="322"/>
      <c r="AM697" s="322"/>
      <c r="AN697" s="253"/>
      <c r="AO697" s="408"/>
      <c r="AP697" s="283"/>
      <c r="AQ697" s="283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</row>
    <row r="698" spans="1:125" s="317" customFormat="1" ht="12.75" customHeight="1">
      <c r="A698" s="242">
        <v>697</v>
      </c>
      <c r="B698" s="242" t="s">
        <v>732</v>
      </c>
      <c r="C698" s="242" t="s">
        <v>1225</v>
      </c>
      <c r="D698" s="253" t="s">
        <v>1598</v>
      </c>
      <c r="E698" s="253" t="s">
        <v>4139</v>
      </c>
      <c r="F698" s="253" t="s">
        <v>6462</v>
      </c>
      <c r="G698" s="264" t="s">
        <v>6463</v>
      </c>
      <c r="H698" s="639" t="s">
        <v>6462</v>
      </c>
      <c r="I698" s="253" t="s">
        <v>2145</v>
      </c>
      <c r="J698" s="243" t="s">
        <v>1286</v>
      </c>
      <c r="K698" s="805" t="s">
        <v>10320</v>
      </c>
      <c r="L698" s="245" t="s">
        <v>6465</v>
      </c>
      <c r="M698" s="247">
        <v>44125</v>
      </c>
      <c r="N698" s="123">
        <v>45524</v>
      </c>
      <c r="O698" s="249" t="s">
        <v>722</v>
      </c>
      <c r="P698" s="267">
        <f t="shared" si="160"/>
        <v>45524</v>
      </c>
      <c r="Q698" s="236">
        <v>20718</v>
      </c>
      <c r="R698" s="236">
        <v>2008</v>
      </c>
      <c r="S698" s="237">
        <v>44793</v>
      </c>
      <c r="T698" s="253" t="s">
        <v>645</v>
      </c>
      <c r="U698" s="253" t="s">
        <v>3544</v>
      </c>
      <c r="V698" s="421" t="s">
        <v>8573</v>
      </c>
      <c r="W698" s="421" t="s">
        <v>8573</v>
      </c>
      <c r="X698" s="253" t="s">
        <v>6466</v>
      </c>
      <c r="Y698" s="271">
        <f>N698</f>
        <v>45524</v>
      </c>
      <c r="Z698" s="336" t="s">
        <v>1028</v>
      </c>
      <c r="AA698" s="655">
        <v>5</v>
      </c>
      <c r="AB698" s="283">
        <v>32</v>
      </c>
      <c r="AC698" s="283">
        <v>75</v>
      </c>
      <c r="AD698" s="283">
        <v>92</v>
      </c>
      <c r="AE698" s="283">
        <v>95</v>
      </c>
      <c r="AF698" s="283">
        <v>130</v>
      </c>
      <c r="AG698" s="336">
        <v>24</v>
      </c>
      <c r="AH698" s="336">
        <v>38</v>
      </c>
      <c r="AI698" s="336">
        <v>52</v>
      </c>
      <c r="AJ698" s="336">
        <v>1</v>
      </c>
      <c r="AK698" s="237">
        <v>44125</v>
      </c>
      <c r="AL698" s="322" t="s">
        <v>724</v>
      </c>
      <c r="AM698" s="322" t="s">
        <v>722</v>
      </c>
      <c r="AN698" s="253"/>
      <c r="AO698" s="408"/>
      <c r="AP698" s="283"/>
      <c r="AQ698" s="283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</row>
    <row r="699" spans="1:125" s="317" customFormat="1" ht="12.75" customHeight="1">
      <c r="A699" s="242">
        <v>698</v>
      </c>
      <c r="B699" s="242" t="s">
        <v>731</v>
      </c>
      <c r="C699" s="121" t="s">
        <v>6271</v>
      </c>
      <c r="D699" s="243"/>
      <c r="E699" s="121" t="s">
        <v>3726</v>
      </c>
      <c r="F699" s="243"/>
      <c r="G699" s="245" t="s">
        <v>7397</v>
      </c>
      <c r="H699" s="638"/>
      <c r="I699" s="243" t="s">
        <v>440</v>
      </c>
      <c r="J699" s="243"/>
      <c r="K699" s="243" t="s">
        <v>7398</v>
      </c>
      <c r="L699" s="245" t="s">
        <v>7399</v>
      </c>
      <c r="M699" s="247">
        <v>44466</v>
      </c>
      <c r="N699" s="123">
        <v>45195</v>
      </c>
      <c r="O699" s="249" t="s">
        <v>722</v>
      </c>
      <c r="P699" s="267">
        <f>N699</f>
        <v>45195</v>
      </c>
      <c r="Q699" s="236">
        <v>21545</v>
      </c>
      <c r="R699" s="236">
        <v>2021</v>
      </c>
      <c r="S699" s="237">
        <v>44465</v>
      </c>
      <c r="T699" s="253" t="s">
        <v>1216</v>
      </c>
      <c r="U699" s="253" t="s">
        <v>1279</v>
      </c>
      <c r="V699" s="421" t="s">
        <v>363</v>
      </c>
      <c r="W699" s="421" t="s">
        <v>363</v>
      </c>
      <c r="X699" s="253" t="s">
        <v>7400</v>
      </c>
      <c r="Y699" s="271">
        <f>N699</f>
        <v>45195</v>
      </c>
      <c r="Z699" s="322" t="s">
        <v>1229</v>
      </c>
      <c r="AA699" s="255">
        <v>5.0999999999999996</v>
      </c>
      <c r="AB699" s="256"/>
      <c r="AC699" s="253">
        <v>90</v>
      </c>
      <c r="AD699" s="253"/>
      <c r="AE699" s="253">
        <v>110</v>
      </c>
      <c r="AF699" s="253">
        <v>140</v>
      </c>
      <c r="AG699" s="322" t="s">
        <v>724</v>
      </c>
      <c r="AH699" s="322">
        <v>40</v>
      </c>
      <c r="AI699" s="322">
        <v>54</v>
      </c>
      <c r="AJ699" s="322">
        <v>1</v>
      </c>
      <c r="AK699" s="253"/>
      <c r="AL699" s="322"/>
      <c r="AM699" s="322"/>
      <c r="AN699" s="253"/>
      <c r="AO699" s="408"/>
      <c r="AP699" s="283"/>
      <c r="AQ699" s="283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</row>
    <row r="700" spans="1:125" ht="12.75" customHeight="1">
      <c r="A700" s="242">
        <v>699</v>
      </c>
      <c r="B700" s="253" t="s">
        <v>731</v>
      </c>
      <c r="C700" s="253" t="s">
        <v>3582</v>
      </c>
      <c r="D700" s="253"/>
      <c r="E700" s="253" t="s">
        <v>3589</v>
      </c>
      <c r="F700" s="253"/>
      <c r="G700" s="264" t="s">
        <v>3590</v>
      </c>
      <c r="H700" s="639"/>
      <c r="I700" s="253" t="s">
        <v>452</v>
      </c>
      <c r="J700" s="253"/>
      <c r="K700" s="253" t="s">
        <v>4545</v>
      </c>
      <c r="L700" s="438" t="s">
        <v>4546</v>
      </c>
      <c r="M700" s="274">
        <v>42824</v>
      </c>
      <c r="N700" s="275">
        <v>45329</v>
      </c>
      <c r="O700" s="322" t="s">
        <v>722</v>
      </c>
      <c r="P700" s="267">
        <f t="shared" si="160"/>
        <v>45329</v>
      </c>
      <c r="Q700" s="236">
        <v>18595</v>
      </c>
      <c r="R700" s="236">
        <v>2012</v>
      </c>
      <c r="S700" s="251">
        <v>44599</v>
      </c>
      <c r="T700" s="253" t="s">
        <v>175</v>
      </c>
      <c r="U700" s="253" t="s">
        <v>722</v>
      </c>
      <c r="V700" s="421" t="s">
        <v>1115</v>
      </c>
      <c r="W700" s="421" t="s">
        <v>7172</v>
      </c>
      <c r="X700" s="253" t="s">
        <v>4547</v>
      </c>
      <c r="Y700" s="284">
        <f t="shared" si="159"/>
        <v>45329</v>
      </c>
      <c r="Z700" s="322" t="s">
        <v>364</v>
      </c>
      <c r="AA700" s="255">
        <v>5.3</v>
      </c>
      <c r="AB700" s="256"/>
      <c r="AC700" s="253">
        <v>80</v>
      </c>
      <c r="AD700" s="253"/>
      <c r="AE700" s="253">
        <v>110</v>
      </c>
      <c r="AF700" s="253"/>
      <c r="AG700" s="322">
        <v>22</v>
      </c>
      <c r="AH700" s="322">
        <v>36</v>
      </c>
      <c r="AI700" s="322">
        <v>46</v>
      </c>
      <c r="AJ700" s="322">
        <v>1</v>
      </c>
      <c r="AK700" s="252"/>
      <c r="AL700" s="605"/>
      <c r="AM700" s="605"/>
      <c r="AN700" s="252"/>
      <c r="AO700" s="407"/>
      <c r="AP700" s="316"/>
      <c r="AQ700" s="316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5"/>
      <c r="CP700" s="315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</row>
    <row r="701" spans="1:125" ht="12.75" customHeight="1">
      <c r="A701" s="242">
        <v>700</v>
      </c>
      <c r="B701" s="242" t="s">
        <v>731</v>
      </c>
      <c r="C701" s="242" t="s">
        <v>1500</v>
      </c>
      <c r="D701" s="242"/>
      <c r="E701" s="243" t="s">
        <v>1501</v>
      </c>
      <c r="F701" s="243"/>
      <c r="G701" s="244" t="s">
        <v>1502</v>
      </c>
      <c r="H701" s="638"/>
      <c r="I701" s="242" t="s">
        <v>1106</v>
      </c>
      <c r="J701" s="242"/>
      <c r="K701" s="243" t="s">
        <v>487</v>
      </c>
      <c r="L701" s="245" t="s">
        <v>828</v>
      </c>
      <c r="M701" s="274">
        <v>41054</v>
      </c>
      <c r="N701" s="248">
        <v>45446</v>
      </c>
      <c r="O701" s="249" t="s">
        <v>722</v>
      </c>
      <c r="P701" s="266">
        <f t="shared" si="160"/>
        <v>45446</v>
      </c>
      <c r="Q701" s="250">
        <v>22432</v>
      </c>
      <c r="R701" s="250">
        <v>2009</v>
      </c>
      <c r="S701" s="251">
        <v>44715</v>
      </c>
      <c r="T701" s="252" t="s">
        <v>1409</v>
      </c>
      <c r="U701" s="253" t="s">
        <v>722</v>
      </c>
      <c r="V701" s="625" t="s">
        <v>656</v>
      </c>
      <c r="W701" s="625" t="s">
        <v>8224</v>
      </c>
      <c r="X701" s="252" t="s">
        <v>8223</v>
      </c>
      <c r="Y701" s="284">
        <f>N701</f>
        <v>45446</v>
      </c>
      <c r="Z701" s="605" t="s">
        <v>1144</v>
      </c>
      <c r="AA701" s="656">
        <v>6</v>
      </c>
      <c r="AB701" s="273"/>
      <c r="AC701" s="252">
        <v>70</v>
      </c>
      <c r="AD701" s="252"/>
      <c r="AE701" s="252">
        <v>90</v>
      </c>
      <c r="AF701" s="252"/>
      <c r="AG701" s="605">
        <v>23</v>
      </c>
      <c r="AH701" s="605">
        <v>39</v>
      </c>
      <c r="AI701" s="605">
        <v>57</v>
      </c>
      <c r="AJ701" s="605">
        <v>1</v>
      </c>
      <c r="AK701" s="252"/>
      <c r="AL701" s="605"/>
      <c r="AM701" s="605"/>
      <c r="AN701" s="252"/>
      <c r="AO701" s="407"/>
      <c r="AP701" s="316"/>
      <c r="AQ701" s="316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5"/>
      <c r="CP701" s="315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</row>
    <row r="702" spans="1:125" s="317" customFormat="1" ht="12.75" customHeight="1">
      <c r="A702" s="242">
        <v>701</v>
      </c>
      <c r="B702" s="242" t="s">
        <v>731</v>
      </c>
      <c r="C702" s="243" t="s">
        <v>8995</v>
      </c>
      <c r="D702" s="243"/>
      <c r="E702" s="121" t="s">
        <v>1390</v>
      </c>
      <c r="F702" s="243"/>
      <c r="G702" s="244" t="s">
        <v>8996</v>
      </c>
      <c r="H702" s="638"/>
      <c r="I702" s="243" t="s">
        <v>317</v>
      </c>
      <c r="J702" s="243"/>
      <c r="K702" s="243" t="s">
        <v>1377</v>
      </c>
      <c r="L702" s="245" t="s">
        <v>1378</v>
      </c>
      <c r="M702" s="247">
        <v>44943</v>
      </c>
      <c r="N702" s="123">
        <v>45667</v>
      </c>
      <c r="O702" s="249" t="s">
        <v>722</v>
      </c>
      <c r="P702" s="267">
        <f t="shared" si="160"/>
        <v>45667</v>
      </c>
      <c r="Q702" s="236">
        <v>23016</v>
      </c>
      <c r="R702" s="236">
        <v>2022</v>
      </c>
      <c r="S702" s="237">
        <v>44936</v>
      </c>
      <c r="T702" s="253" t="s">
        <v>175</v>
      </c>
      <c r="U702" s="253" t="s">
        <v>1279</v>
      </c>
      <c r="V702" s="421" t="s">
        <v>363</v>
      </c>
      <c r="W702" s="421" t="s">
        <v>363</v>
      </c>
      <c r="X702" s="253" t="s">
        <v>6280</v>
      </c>
      <c r="Y702" s="271">
        <f>N702</f>
        <v>45667</v>
      </c>
      <c r="Z702" s="322" t="s">
        <v>1028</v>
      </c>
      <c r="AA702" s="663">
        <v>4.8</v>
      </c>
      <c r="AB702" s="256"/>
      <c r="AC702" s="253">
        <v>65</v>
      </c>
      <c r="AD702" s="253"/>
      <c r="AE702" s="253">
        <v>85</v>
      </c>
      <c r="AF702" s="253"/>
      <c r="AG702" s="322">
        <v>24</v>
      </c>
      <c r="AH702" s="322">
        <v>39</v>
      </c>
      <c r="AI702" s="322">
        <v>57</v>
      </c>
      <c r="AJ702" s="322">
        <v>1</v>
      </c>
      <c r="AK702" s="237"/>
      <c r="AL702" s="322"/>
      <c r="AM702" s="322"/>
      <c r="AN702" s="253"/>
      <c r="AO702" s="408"/>
      <c r="AP702" s="283"/>
      <c r="AQ702" s="283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341"/>
      <c r="CP702" s="341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</row>
    <row r="703" spans="1:125" s="537" customFormat="1" ht="12.75" customHeight="1">
      <c r="A703" s="529">
        <v>702</v>
      </c>
      <c r="B703" s="529" t="s">
        <v>10413</v>
      </c>
      <c r="C703" s="529"/>
      <c r="D703" s="133"/>
      <c r="E703" s="133" t="s">
        <v>1206</v>
      </c>
      <c r="F703" s="133"/>
      <c r="G703" s="839"/>
      <c r="H703" s="840"/>
      <c r="I703" s="133"/>
      <c r="J703" s="133"/>
      <c r="K703" s="133"/>
      <c r="L703" s="841"/>
      <c r="M703" s="842"/>
      <c r="N703" s="843"/>
      <c r="O703" s="844"/>
      <c r="P703" s="539"/>
      <c r="Q703" s="530"/>
      <c r="R703" s="530"/>
      <c r="S703" s="531"/>
      <c r="T703" s="532"/>
      <c r="U703" s="532"/>
      <c r="V703" s="627"/>
      <c r="W703" s="627"/>
      <c r="X703" s="532"/>
      <c r="Y703" s="534"/>
      <c r="Z703" s="586"/>
      <c r="AA703" s="665"/>
      <c r="AB703" s="535"/>
      <c r="AC703" s="532"/>
      <c r="AD703" s="532"/>
      <c r="AE703" s="532"/>
      <c r="AF703" s="532"/>
      <c r="AG703" s="586"/>
      <c r="AH703" s="586"/>
      <c r="AI703" s="586"/>
      <c r="AJ703" s="586"/>
      <c r="AK703" s="531"/>
      <c r="AL703" s="586"/>
      <c r="AM703" s="586"/>
      <c r="AN703" s="532"/>
      <c r="AO703" s="1002"/>
      <c r="CO703" s="865"/>
    </row>
    <row r="704" spans="1:125" s="316" customFormat="1" ht="12.75" customHeight="1">
      <c r="A704" s="242">
        <v>703</v>
      </c>
      <c r="B704" s="253" t="s">
        <v>731</v>
      </c>
      <c r="C704" s="253" t="s">
        <v>1121</v>
      </c>
      <c r="D704" s="253"/>
      <c r="E704" s="253" t="s">
        <v>1122</v>
      </c>
      <c r="F704" s="253"/>
      <c r="G704" s="264" t="s">
        <v>2508</v>
      </c>
      <c r="H704" s="639"/>
      <c r="I704" s="253" t="s">
        <v>1106</v>
      </c>
      <c r="J704" s="253"/>
      <c r="K704" s="253" t="s">
        <v>1123</v>
      </c>
      <c r="L704" s="438" t="s">
        <v>1119</v>
      </c>
      <c r="M704" s="274">
        <v>41701</v>
      </c>
      <c r="N704" s="288">
        <v>45870</v>
      </c>
      <c r="O704" s="322" t="s">
        <v>722</v>
      </c>
      <c r="P704" s="328">
        <f t="shared" si="160"/>
        <v>45870</v>
      </c>
      <c r="Q704" s="329">
        <v>14382</v>
      </c>
      <c r="R704" s="329">
        <v>2012</v>
      </c>
      <c r="S704" s="251">
        <v>45139</v>
      </c>
      <c r="T704" s="316" t="s">
        <v>1278</v>
      </c>
      <c r="U704" s="283" t="s">
        <v>722</v>
      </c>
      <c r="V704" s="421" t="s">
        <v>956</v>
      </c>
      <c r="W704" s="421" t="s">
        <v>567</v>
      </c>
      <c r="X704" s="252" t="s">
        <v>1120</v>
      </c>
      <c r="Y704" s="284">
        <f>N704</f>
        <v>45870</v>
      </c>
      <c r="Z704" s="605" t="s">
        <v>1028</v>
      </c>
      <c r="AA704" s="656">
        <v>5.7</v>
      </c>
      <c r="AB704" s="273"/>
      <c r="AC704" s="252">
        <v>75</v>
      </c>
      <c r="AD704" s="252"/>
      <c r="AE704" s="252">
        <v>95</v>
      </c>
      <c r="AF704" s="252"/>
      <c r="AG704" s="605">
        <v>24</v>
      </c>
      <c r="AH704" s="605">
        <v>40</v>
      </c>
      <c r="AI704" s="605">
        <v>59</v>
      </c>
      <c r="AJ704" s="605">
        <v>1</v>
      </c>
      <c r="AK704" s="252"/>
      <c r="AL704" s="605"/>
      <c r="AM704" s="605"/>
      <c r="AN704" s="252"/>
      <c r="AO704" s="407"/>
      <c r="CO704" s="320"/>
    </row>
    <row r="705" spans="1:125" s="317" customFormat="1" ht="12.75" customHeight="1">
      <c r="A705" s="242">
        <v>704</v>
      </c>
      <c r="B705" s="242" t="s">
        <v>731</v>
      </c>
      <c r="C705" s="242" t="s">
        <v>5242</v>
      </c>
      <c r="D705" s="243"/>
      <c r="E705" s="243" t="s">
        <v>1740</v>
      </c>
      <c r="F705" s="240"/>
      <c r="G705" s="244" t="s">
        <v>6935</v>
      </c>
      <c r="H705" s="638"/>
      <c r="I705" s="243" t="s">
        <v>1911</v>
      </c>
      <c r="J705" s="243"/>
      <c r="K705" s="243" t="s">
        <v>6936</v>
      </c>
      <c r="L705" s="245" t="s">
        <v>6937</v>
      </c>
      <c r="M705" s="247">
        <v>44343</v>
      </c>
      <c r="N705" s="123">
        <v>45058</v>
      </c>
      <c r="O705" s="249" t="s">
        <v>722</v>
      </c>
      <c r="P705" s="267">
        <f t="shared" si="160"/>
        <v>45058</v>
      </c>
      <c r="Q705" s="236">
        <v>21272</v>
      </c>
      <c r="R705" s="236">
        <v>2021</v>
      </c>
      <c r="S705" s="237">
        <v>44328</v>
      </c>
      <c r="T705" s="253" t="s">
        <v>29</v>
      </c>
      <c r="U705" s="253" t="s">
        <v>1279</v>
      </c>
      <c r="V705" s="421" t="s">
        <v>363</v>
      </c>
      <c r="W705" s="421" t="s">
        <v>363</v>
      </c>
      <c r="X705" s="253" t="s">
        <v>6938</v>
      </c>
      <c r="Y705" s="271">
        <f>N705</f>
        <v>45058</v>
      </c>
      <c r="Z705" s="322" t="s">
        <v>364</v>
      </c>
      <c r="AA705" s="255">
        <v>4.2</v>
      </c>
      <c r="AB705" s="256"/>
      <c r="AC705" s="253">
        <v>75</v>
      </c>
      <c r="AD705" s="253"/>
      <c r="AE705" s="253">
        <v>100</v>
      </c>
      <c r="AF705" s="253"/>
      <c r="AG705" s="322" t="s">
        <v>724</v>
      </c>
      <c r="AH705" s="322" t="s">
        <v>724</v>
      </c>
      <c r="AI705" s="322" t="s">
        <v>724</v>
      </c>
      <c r="AJ705" s="322">
        <v>1</v>
      </c>
      <c r="AK705" s="253"/>
      <c r="AL705" s="322"/>
      <c r="AM705" s="322"/>
      <c r="AN705" s="253"/>
      <c r="AO705" s="408"/>
      <c r="AP705" s="283"/>
      <c r="AQ705" s="283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341"/>
      <c r="CP705" s="341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</row>
    <row r="706" spans="1:125" s="317" customFormat="1" ht="12.75" customHeight="1">
      <c r="A706" s="242">
        <v>705</v>
      </c>
      <c r="B706" s="242" t="s">
        <v>731</v>
      </c>
      <c r="C706" s="243" t="s">
        <v>5364</v>
      </c>
      <c r="D706" s="243"/>
      <c r="E706" s="243" t="s">
        <v>1673</v>
      </c>
      <c r="F706" s="243"/>
      <c r="G706" s="244" t="s">
        <v>7567</v>
      </c>
      <c r="H706" s="638"/>
      <c r="I706" s="243" t="s">
        <v>102</v>
      </c>
      <c r="J706" s="243"/>
      <c r="K706" s="243" t="s">
        <v>3009</v>
      </c>
      <c r="L706" s="245" t="s">
        <v>2142</v>
      </c>
      <c r="M706" s="247">
        <v>43788</v>
      </c>
      <c r="N706" s="123">
        <v>45976</v>
      </c>
      <c r="O706" s="249" t="s">
        <v>722</v>
      </c>
      <c r="P706" s="267">
        <f t="shared" si="160"/>
        <v>45976</v>
      </c>
      <c r="Q706" s="236">
        <v>19585</v>
      </c>
      <c r="R706" s="236">
        <v>2019</v>
      </c>
      <c r="S706" s="237">
        <v>45245</v>
      </c>
      <c r="T706" s="253" t="s">
        <v>175</v>
      </c>
      <c r="U706" s="253" t="s">
        <v>722</v>
      </c>
      <c r="V706" s="421" t="s">
        <v>1631</v>
      </c>
      <c r="W706" s="421" t="s">
        <v>10397</v>
      </c>
      <c r="X706" s="253" t="s">
        <v>2143</v>
      </c>
      <c r="Y706" s="271">
        <v>45976</v>
      </c>
      <c r="Z706" s="322" t="s">
        <v>1028</v>
      </c>
      <c r="AA706" s="255">
        <v>4.7</v>
      </c>
      <c r="AB706" s="256"/>
      <c r="AC706" s="253">
        <v>75</v>
      </c>
      <c r="AD706" s="253"/>
      <c r="AE706" s="253">
        <v>95</v>
      </c>
      <c r="AF706" s="253"/>
      <c r="AG706" s="322">
        <v>24</v>
      </c>
      <c r="AH706" s="322">
        <v>39</v>
      </c>
      <c r="AI706" s="322">
        <v>58</v>
      </c>
      <c r="AJ706" s="322">
        <v>1</v>
      </c>
      <c r="AK706" s="237"/>
      <c r="AL706" s="322"/>
      <c r="AM706" s="322"/>
      <c r="AN706" s="253"/>
      <c r="AO706" s="408"/>
      <c r="AP706" s="283"/>
      <c r="AQ706" s="283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341"/>
      <c r="CP706" s="341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</row>
    <row r="707" spans="1:125" s="317" customFormat="1" ht="12.75" customHeight="1">
      <c r="A707" s="242">
        <v>706</v>
      </c>
      <c r="B707" s="253" t="s">
        <v>731</v>
      </c>
      <c r="C707" s="283" t="s">
        <v>5179</v>
      </c>
      <c r="D707" s="253"/>
      <c r="E707" s="253" t="s">
        <v>853</v>
      </c>
      <c r="F707" s="253"/>
      <c r="G707" s="264" t="s">
        <v>5482</v>
      </c>
      <c r="H707" s="639"/>
      <c r="I707" s="253" t="s">
        <v>452</v>
      </c>
      <c r="J707" s="253"/>
      <c r="K707" s="253" t="s">
        <v>5483</v>
      </c>
      <c r="L707" s="438" t="s">
        <v>5484</v>
      </c>
      <c r="M707" s="274">
        <v>43878</v>
      </c>
      <c r="N707" s="275">
        <v>44597</v>
      </c>
      <c r="O707" s="276" t="s">
        <v>722</v>
      </c>
      <c r="P707" s="267">
        <f t="shared" si="160"/>
        <v>44597</v>
      </c>
      <c r="Q707" s="236">
        <v>20126</v>
      </c>
      <c r="R707" s="236">
        <v>2019</v>
      </c>
      <c r="S707" s="237">
        <v>43866</v>
      </c>
      <c r="T707" s="253" t="s">
        <v>175</v>
      </c>
      <c r="U707" s="253" t="s">
        <v>1279</v>
      </c>
      <c r="V707" s="421" t="s">
        <v>363</v>
      </c>
      <c r="W707" s="421" t="s">
        <v>931</v>
      </c>
      <c r="X707" s="253" t="s">
        <v>5485</v>
      </c>
      <c r="Y707" s="271">
        <v>44597</v>
      </c>
      <c r="Z707" s="322" t="s">
        <v>364</v>
      </c>
      <c r="AA707" s="255">
        <v>4.5</v>
      </c>
      <c r="AB707" s="256"/>
      <c r="AC707" s="253">
        <v>75</v>
      </c>
      <c r="AD707" s="253"/>
      <c r="AE707" s="253">
        <v>100</v>
      </c>
      <c r="AF707" s="253"/>
      <c r="AG707" s="322">
        <v>24</v>
      </c>
      <c r="AH707" s="322">
        <v>38</v>
      </c>
      <c r="AI707" s="322">
        <v>46</v>
      </c>
      <c r="AJ707" s="322">
        <v>1</v>
      </c>
      <c r="AK707" s="253"/>
      <c r="AL707" s="322"/>
      <c r="AM707" s="322"/>
      <c r="AN707" s="253"/>
      <c r="AO707" s="408"/>
      <c r="AP707" s="283"/>
      <c r="AQ707" s="283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341"/>
      <c r="CP707" s="341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</row>
    <row r="708" spans="1:125" ht="12.75" customHeight="1">
      <c r="A708" s="242">
        <v>707</v>
      </c>
      <c r="B708" s="242" t="s">
        <v>732</v>
      </c>
      <c r="C708" s="243" t="s">
        <v>1128</v>
      </c>
      <c r="D708" s="243" t="s">
        <v>1129</v>
      </c>
      <c r="E708" s="121" t="s">
        <v>1131</v>
      </c>
      <c r="F708" s="243" t="s">
        <v>49</v>
      </c>
      <c r="G708" s="244" t="s">
        <v>1130</v>
      </c>
      <c r="H708" s="638" t="s">
        <v>300</v>
      </c>
      <c r="I708" s="121" t="s">
        <v>1911</v>
      </c>
      <c r="J708" s="243" t="s">
        <v>1129</v>
      </c>
      <c r="K708" s="243" t="s">
        <v>1132</v>
      </c>
      <c r="L708" s="245" t="s">
        <v>1133</v>
      </c>
      <c r="M708" s="247">
        <v>40660</v>
      </c>
      <c r="N708" s="248">
        <v>45339</v>
      </c>
      <c r="O708" s="249" t="s">
        <v>722</v>
      </c>
      <c r="P708" s="266">
        <f t="shared" si="160"/>
        <v>45339</v>
      </c>
      <c r="Q708" s="250">
        <v>18145</v>
      </c>
      <c r="R708" s="250">
        <v>2011</v>
      </c>
      <c r="S708" s="251">
        <v>44609</v>
      </c>
      <c r="T708" s="252" t="s">
        <v>299</v>
      </c>
      <c r="U708" s="253" t="s">
        <v>189</v>
      </c>
      <c r="V708" s="625" t="s">
        <v>7845</v>
      </c>
      <c r="W708" s="625" t="s">
        <v>7846</v>
      </c>
      <c r="X708" s="252" t="s">
        <v>301</v>
      </c>
      <c r="Y708" s="284">
        <f>N708</f>
        <v>45339</v>
      </c>
      <c r="Z708" s="605" t="s">
        <v>724</v>
      </c>
      <c r="AA708" s="656">
        <v>6.9</v>
      </c>
      <c r="AB708" s="273">
        <v>115</v>
      </c>
      <c r="AC708" s="252">
        <v>120</v>
      </c>
      <c r="AD708" s="252">
        <v>175</v>
      </c>
      <c r="AE708" s="252">
        <v>180</v>
      </c>
      <c r="AF708" s="252">
        <v>234</v>
      </c>
      <c r="AG708" s="605">
        <v>24</v>
      </c>
      <c r="AH708" s="605">
        <v>38</v>
      </c>
      <c r="AI708" s="605">
        <v>52</v>
      </c>
      <c r="AJ708" s="605">
        <v>1</v>
      </c>
      <c r="AK708" s="251">
        <v>40660</v>
      </c>
      <c r="AL708" s="605">
        <v>2010</v>
      </c>
      <c r="AM708" s="605" t="s">
        <v>721</v>
      </c>
      <c r="AN708" s="252"/>
      <c r="AO708" s="407"/>
      <c r="AP708" s="316"/>
      <c r="AQ708" s="316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</row>
    <row r="709" spans="1:125" s="378" customFormat="1" ht="12.75" customHeight="1">
      <c r="A709" s="362">
        <v>708</v>
      </c>
      <c r="B709" s="362" t="s">
        <v>731</v>
      </c>
      <c r="C709" s="363" t="s">
        <v>7152</v>
      </c>
      <c r="D709" s="364"/>
      <c r="E709" s="364" t="s">
        <v>3762</v>
      </c>
      <c r="F709" s="364"/>
      <c r="G709" s="404" t="s">
        <v>10357</v>
      </c>
      <c r="H709" s="641"/>
      <c r="I709" s="405" t="s">
        <v>1106</v>
      </c>
      <c r="J709" s="364"/>
      <c r="K709" s="364" t="s">
        <v>10343</v>
      </c>
      <c r="L709" s="382" t="s">
        <v>10358</v>
      </c>
      <c r="M709" s="383">
        <v>45272</v>
      </c>
      <c r="N709" s="384">
        <v>46000</v>
      </c>
      <c r="O709" s="385" t="s">
        <v>722</v>
      </c>
      <c r="P709" s="386">
        <f>N709</f>
        <v>46000</v>
      </c>
      <c r="Q709" s="387">
        <v>23643</v>
      </c>
      <c r="R709" s="387">
        <v>2023</v>
      </c>
      <c r="S709" s="373">
        <v>45269</v>
      </c>
      <c r="T709" s="363" t="s">
        <v>4069</v>
      </c>
      <c r="U709" s="363" t="s">
        <v>1279</v>
      </c>
      <c r="V709" s="626" t="s">
        <v>363</v>
      </c>
      <c r="W709" s="626" t="s">
        <v>363</v>
      </c>
      <c r="X709" s="363" t="s">
        <v>10356</v>
      </c>
      <c r="Y709" s="375">
        <v>46000</v>
      </c>
      <c r="Z709" s="370" t="s">
        <v>364</v>
      </c>
      <c r="AA709" s="657">
        <v>4.75</v>
      </c>
      <c r="AB709" s="376"/>
      <c r="AC709" s="363">
        <v>70</v>
      </c>
      <c r="AD709" s="363"/>
      <c r="AE709" s="363">
        <v>110</v>
      </c>
      <c r="AF709" s="363"/>
      <c r="AG709" s="370" t="s">
        <v>724</v>
      </c>
      <c r="AH709" s="370" t="s">
        <v>724</v>
      </c>
      <c r="AI709" s="370" t="s">
        <v>724</v>
      </c>
      <c r="AJ709" s="370">
        <v>1</v>
      </c>
      <c r="AK709" s="373"/>
      <c r="AL709" s="370"/>
      <c r="AM709" s="370"/>
      <c r="AN709" s="363"/>
      <c r="AO709" s="414"/>
      <c r="AP709" s="374"/>
      <c r="AQ709" s="374"/>
      <c r="AR709" s="374"/>
      <c r="AS709" s="374"/>
      <c r="AT709" s="374"/>
      <c r="AU709" s="374"/>
      <c r="AV709" s="374"/>
      <c r="AW709" s="374"/>
      <c r="AX709" s="374"/>
      <c r="AY709" s="374"/>
      <c r="AZ709" s="374"/>
      <c r="BA709" s="374"/>
      <c r="BB709" s="374"/>
      <c r="BC709" s="374"/>
      <c r="BD709" s="374"/>
      <c r="BE709" s="374"/>
      <c r="BF709" s="374"/>
      <c r="BG709" s="374"/>
      <c r="BH709" s="374"/>
      <c r="BI709" s="374"/>
      <c r="BJ709" s="374"/>
      <c r="BK709" s="374"/>
      <c r="BL709" s="374"/>
      <c r="BM709" s="374"/>
      <c r="BN709" s="374"/>
      <c r="BO709" s="374"/>
      <c r="BP709" s="374"/>
      <c r="BQ709" s="374"/>
      <c r="BR709" s="374"/>
      <c r="BS709" s="374"/>
      <c r="BT709" s="374"/>
      <c r="BU709" s="374"/>
      <c r="BV709" s="374"/>
      <c r="BW709" s="374"/>
      <c r="BX709" s="374"/>
      <c r="BY709" s="374"/>
      <c r="BZ709" s="374"/>
      <c r="CA709" s="374"/>
      <c r="CB709" s="374"/>
      <c r="CC709" s="374"/>
      <c r="CD709" s="374"/>
      <c r="CE709" s="374"/>
      <c r="CF709" s="374"/>
      <c r="CG709" s="374"/>
      <c r="CH709" s="374"/>
      <c r="CI709" s="374"/>
      <c r="CJ709" s="374"/>
      <c r="CK709" s="374"/>
      <c r="CL709" s="374"/>
      <c r="CM709" s="374"/>
      <c r="CN709" s="374"/>
      <c r="CO709" s="377"/>
      <c r="CP709" s="377"/>
      <c r="CQ709" s="377"/>
      <c r="CR709" s="377"/>
      <c r="CS709" s="377"/>
      <c r="CT709" s="377"/>
      <c r="CU709" s="377"/>
      <c r="CV709" s="377"/>
      <c r="CW709" s="377"/>
      <c r="CX709" s="377"/>
      <c r="CY709" s="377"/>
      <c r="CZ709" s="377"/>
      <c r="DA709" s="377"/>
      <c r="DB709" s="377"/>
      <c r="DC709" s="377"/>
      <c r="DD709" s="377"/>
      <c r="DE709" s="377"/>
      <c r="DF709" s="377"/>
      <c r="DG709" s="377"/>
      <c r="DH709" s="377"/>
      <c r="DI709" s="377"/>
      <c r="DJ709" s="377"/>
      <c r="DK709" s="377"/>
      <c r="DL709" s="377"/>
      <c r="DM709" s="377"/>
      <c r="DN709" s="377"/>
      <c r="DO709" s="377"/>
      <c r="DP709" s="377"/>
      <c r="DQ709" s="377"/>
      <c r="DR709" s="377"/>
      <c r="DS709" s="377"/>
      <c r="DT709" s="377"/>
      <c r="DU709" s="377"/>
    </row>
    <row r="710" spans="1:125" ht="12.75" customHeight="1">
      <c r="A710" s="242">
        <v>709</v>
      </c>
      <c r="B710" s="242" t="s">
        <v>731</v>
      </c>
      <c r="C710" s="253" t="s">
        <v>1952</v>
      </c>
      <c r="D710" s="243"/>
      <c r="E710" s="243" t="s">
        <v>1953</v>
      </c>
      <c r="F710" s="243"/>
      <c r="G710" s="244" t="s">
        <v>1954</v>
      </c>
      <c r="H710" s="638"/>
      <c r="I710" s="243" t="s">
        <v>1173</v>
      </c>
      <c r="J710" s="242"/>
      <c r="K710" s="283" t="s">
        <v>870</v>
      </c>
      <c r="L710" s="438" t="s">
        <v>1167</v>
      </c>
      <c r="M710" s="274">
        <v>42038</v>
      </c>
      <c r="N710" s="123">
        <v>45677</v>
      </c>
      <c r="O710" s="249" t="s">
        <v>722</v>
      </c>
      <c r="P710" s="266">
        <f t="shared" si="160"/>
        <v>45677</v>
      </c>
      <c r="Q710" s="250">
        <v>20088</v>
      </c>
      <c r="R710" s="250">
        <v>2012</v>
      </c>
      <c r="S710" s="251">
        <v>44946</v>
      </c>
      <c r="T710" s="252" t="s">
        <v>1450</v>
      </c>
      <c r="U710" s="253" t="s">
        <v>722</v>
      </c>
      <c r="V710" s="625" t="s">
        <v>363</v>
      </c>
      <c r="W710" s="421" t="s">
        <v>821</v>
      </c>
      <c r="X710" s="252" t="s">
        <v>7715</v>
      </c>
      <c r="Y710" s="284">
        <f>N710</f>
        <v>45677</v>
      </c>
      <c r="Z710" s="605" t="s">
        <v>1144</v>
      </c>
      <c r="AA710" s="656">
        <v>4.9000000000000004</v>
      </c>
      <c r="AB710" s="273"/>
      <c r="AC710" s="252">
        <v>70</v>
      </c>
      <c r="AD710" s="252"/>
      <c r="AE710" s="252">
        <v>120</v>
      </c>
      <c r="AF710" s="252"/>
      <c r="AG710" s="605" t="s">
        <v>724</v>
      </c>
      <c r="AH710" s="605" t="s">
        <v>724</v>
      </c>
      <c r="AI710" s="605" t="s">
        <v>724</v>
      </c>
      <c r="AJ710" s="605">
        <v>1</v>
      </c>
      <c r="AK710" s="252"/>
      <c r="AL710" s="605"/>
      <c r="AM710" s="605"/>
      <c r="AN710" s="252"/>
      <c r="AO710" s="407"/>
      <c r="AP710" s="316"/>
      <c r="AQ710" s="316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</row>
    <row r="711" spans="1:125" s="317" customFormat="1" ht="12.75" customHeight="1">
      <c r="A711" s="242">
        <v>710</v>
      </c>
      <c r="B711" s="253" t="s">
        <v>731</v>
      </c>
      <c r="C711" s="242" t="s">
        <v>763</v>
      </c>
      <c r="D711" s="243"/>
      <c r="E711" s="253" t="s">
        <v>4167</v>
      </c>
      <c r="F711" s="253"/>
      <c r="G711" s="264" t="s">
        <v>4168</v>
      </c>
      <c r="H711" s="639"/>
      <c r="I711" s="121" t="s">
        <v>1911</v>
      </c>
      <c r="J711" s="243"/>
      <c r="K711" s="283" t="s">
        <v>2009</v>
      </c>
      <c r="L711" s="380" t="s">
        <v>2011</v>
      </c>
      <c r="M711" s="325">
        <v>43189</v>
      </c>
      <c r="N711" s="326">
        <v>45482</v>
      </c>
      <c r="O711" s="249" t="s">
        <v>722</v>
      </c>
      <c r="P711" s="267">
        <f t="shared" si="160"/>
        <v>45482</v>
      </c>
      <c r="Q711" s="236">
        <v>18287</v>
      </c>
      <c r="R711" s="236">
        <v>2011</v>
      </c>
      <c r="S711" s="251">
        <v>44751</v>
      </c>
      <c r="T711" s="253" t="s">
        <v>1498</v>
      </c>
      <c r="U711" s="253" t="s">
        <v>722</v>
      </c>
      <c r="V711" s="421" t="s">
        <v>1115</v>
      </c>
      <c r="W711" s="421" t="s">
        <v>738</v>
      </c>
      <c r="X711" s="253" t="s">
        <v>2010</v>
      </c>
      <c r="Y711" s="271">
        <f>N711</f>
        <v>45482</v>
      </c>
      <c r="Z711" s="322" t="s">
        <v>724</v>
      </c>
      <c r="AA711" s="255">
        <v>8.5</v>
      </c>
      <c r="AB711" s="256"/>
      <c r="AC711" s="253">
        <v>130</v>
      </c>
      <c r="AD711" s="253"/>
      <c r="AE711" s="253">
        <v>220</v>
      </c>
      <c r="AF711" s="253"/>
      <c r="AG711" s="322">
        <v>23</v>
      </c>
      <c r="AH711" s="322">
        <v>39</v>
      </c>
      <c r="AI711" s="322">
        <v>57</v>
      </c>
      <c r="AJ711" s="322">
        <v>2</v>
      </c>
      <c r="AK711" s="321"/>
      <c r="AL711" s="336"/>
      <c r="AM711" s="336"/>
      <c r="AN711" s="253"/>
      <c r="AO711" s="408"/>
      <c r="AP711" s="283"/>
      <c r="AQ711" s="283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341"/>
      <c r="CP711" s="341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</row>
    <row r="712" spans="1:125" s="317" customFormat="1" ht="12.75" customHeight="1">
      <c r="A712" s="242">
        <v>711</v>
      </c>
      <c r="B712" s="242" t="s">
        <v>731</v>
      </c>
      <c r="C712" s="253" t="s">
        <v>7508</v>
      </c>
      <c r="D712" s="243"/>
      <c r="E712" s="253" t="s">
        <v>4616</v>
      </c>
      <c r="F712" s="253"/>
      <c r="G712" s="264" t="s">
        <v>8925</v>
      </c>
      <c r="H712" s="639"/>
      <c r="I712" s="243" t="s">
        <v>317</v>
      </c>
      <c r="J712" s="242"/>
      <c r="K712" s="253" t="s">
        <v>5706</v>
      </c>
      <c r="L712" s="438" t="s">
        <v>1771</v>
      </c>
      <c r="M712" s="274">
        <v>44894</v>
      </c>
      <c r="N712" s="275">
        <v>45612</v>
      </c>
      <c r="O712" s="249" t="s">
        <v>722</v>
      </c>
      <c r="P712" s="267">
        <f>N712</f>
        <v>45612</v>
      </c>
      <c r="Q712" s="236">
        <v>22711</v>
      </c>
      <c r="R712" s="236">
        <v>2022</v>
      </c>
      <c r="S712" s="237">
        <v>44881</v>
      </c>
      <c r="T712" s="253" t="s">
        <v>175</v>
      </c>
      <c r="U712" s="253" t="s">
        <v>1279</v>
      </c>
      <c r="V712" s="421" t="s">
        <v>363</v>
      </c>
      <c r="W712" s="421" t="s">
        <v>363</v>
      </c>
      <c r="X712" s="253" t="s">
        <v>8926</v>
      </c>
      <c r="Y712" s="271">
        <f>N712</f>
        <v>45612</v>
      </c>
      <c r="Z712" s="322" t="s">
        <v>1550</v>
      </c>
      <c r="AA712" s="255">
        <v>4.96</v>
      </c>
      <c r="AB712" s="256"/>
      <c r="AC712" s="253">
        <v>75</v>
      </c>
      <c r="AD712" s="253"/>
      <c r="AE712" s="253">
        <v>95</v>
      </c>
      <c r="AF712" s="253"/>
      <c r="AG712" s="322">
        <v>24</v>
      </c>
      <c r="AH712" s="322">
        <v>38</v>
      </c>
      <c r="AI712" s="322">
        <v>56</v>
      </c>
      <c r="AJ712" s="322">
        <v>1</v>
      </c>
      <c r="AK712" s="237"/>
      <c r="AL712" s="322"/>
      <c r="AM712" s="322"/>
      <c r="AN712" s="253"/>
      <c r="AO712" s="408"/>
      <c r="AP712" s="283"/>
      <c r="AQ712" s="283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</row>
    <row r="713" spans="1:125" s="317" customFormat="1" ht="12.75" customHeight="1">
      <c r="A713" s="242">
        <v>712</v>
      </c>
      <c r="B713" s="242" t="s">
        <v>731</v>
      </c>
      <c r="C713" s="242" t="s">
        <v>958</v>
      </c>
      <c r="D713" s="243"/>
      <c r="E713" s="243" t="s">
        <v>959</v>
      </c>
      <c r="F713" s="243"/>
      <c r="G713" s="244" t="s">
        <v>960</v>
      </c>
      <c r="H713" s="638"/>
      <c r="I713" s="243" t="s">
        <v>452</v>
      </c>
      <c r="J713" s="243"/>
      <c r="K713" s="243" t="s">
        <v>151</v>
      </c>
      <c r="L713" s="245" t="s">
        <v>152</v>
      </c>
      <c r="M713" s="247">
        <v>41719</v>
      </c>
      <c r="N713" s="123">
        <v>45324</v>
      </c>
      <c r="O713" s="249" t="s">
        <v>722</v>
      </c>
      <c r="P713" s="267">
        <f t="shared" si="160"/>
        <v>45324</v>
      </c>
      <c r="Q713" s="236">
        <v>20152</v>
      </c>
      <c r="R713" s="236">
        <v>2013</v>
      </c>
      <c r="S713" s="237">
        <v>44594</v>
      </c>
      <c r="T713" s="253" t="s">
        <v>1498</v>
      </c>
      <c r="U713" s="253" t="s">
        <v>722</v>
      </c>
      <c r="V713" s="421" t="s">
        <v>1487</v>
      </c>
      <c r="W713" s="421" t="s">
        <v>1763</v>
      </c>
      <c r="X713" s="253" t="s">
        <v>961</v>
      </c>
      <c r="Y713" s="271">
        <f t="shared" ref="Y713:Y718" si="161">N713</f>
        <v>45324</v>
      </c>
      <c r="Z713" s="322" t="s">
        <v>1550</v>
      </c>
      <c r="AA713" s="255">
        <v>5.3</v>
      </c>
      <c r="AB713" s="256"/>
      <c r="AC713" s="253">
        <v>70</v>
      </c>
      <c r="AD713" s="253"/>
      <c r="AE713" s="253">
        <v>90</v>
      </c>
      <c r="AF713" s="253"/>
      <c r="AG713" s="322" t="s">
        <v>724</v>
      </c>
      <c r="AH713" s="322">
        <v>38</v>
      </c>
      <c r="AI713" s="322">
        <v>48</v>
      </c>
      <c r="AJ713" s="322">
        <v>1</v>
      </c>
      <c r="AK713" s="253"/>
      <c r="AL713" s="322"/>
      <c r="AM713" s="322"/>
      <c r="AN713" s="253"/>
      <c r="AO713" s="408"/>
      <c r="AP713" s="283"/>
      <c r="AQ713" s="283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341"/>
      <c r="CP713" s="341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</row>
    <row r="714" spans="1:125" s="283" customFormat="1" ht="12.75" customHeight="1">
      <c r="A714" s="242">
        <v>713</v>
      </c>
      <c r="B714" s="283" t="s">
        <v>166</v>
      </c>
      <c r="D714" s="283" t="s">
        <v>7091</v>
      </c>
      <c r="E714" s="283" t="s">
        <v>1824</v>
      </c>
      <c r="F714" s="283" t="s">
        <v>7092</v>
      </c>
      <c r="H714" s="642" t="s">
        <v>5280</v>
      </c>
      <c r="I714" s="339"/>
      <c r="J714" s="283" t="s">
        <v>7091</v>
      </c>
      <c r="K714" s="283" t="s">
        <v>6940</v>
      </c>
      <c r="L714" s="381" t="s">
        <v>6942</v>
      </c>
      <c r="M714" s="321">
        <v>44344</v>
      </c>
      <c r="N714" s="123">
        <v>45072</v>
      </c>
      <c r="O714" s="336" t="s">
        <v>722</v>
      </c>
      <c r="P714" s="325">
        <f>N714</f>
        <v>45072</v>
      </c>
      <c r="Q714" s="283">
        <v>21279</v>
      </c>
      <c r="R714" s="283">
        <v>2021</v>
      </c>
      <c r="S714" s="321">
        <v>44342</v>
      </c>
      <c r="T714" s="283" t="s">
        <v>3715</v>
      </c>
      <c r="U714" s="283" t="s">
        <v>1279</v>
      </c>
      <c r="V714" s="339">
        <v>0</v>
      </c>
      <c r="W714" s="339">
        <v>5</v>
      </c>
      <c r="X714" s="283" t="s">
        <v>6941</v>
      </c>
      <c r="Y714" s="321">
        <f t="shared" si="161"/>
        <v>45072</v>
      </c>
      <c r="Z714" s="336"/>
      <c r="AA714" s="655"/>
      <c r="AB714" s="283">
        <v>27</v>
      </c>
      <c r="AG714" s="336"/>
      <c r="AH714" s="336"/>
      <c r="AI714" s="336"/>
      <c r="AJ714" s="336">
        <v>1</v>
      </c>
      <c r="AK714" s="321">
        <v>44390</v>
      </c>
      <c r="AL714" s="336">
        <v>2021</v>
      </c>
      <c r="AM714" s="336" t="s">
        <v>721</v>
      </c>
      <c r="AN714" s="253" t="s">
        <v>7093</v>
      </c>
      <c r="AO714" s="408"/>
      <c r="CO714" s="327"/>
    </row>
    <row r="715" spans="1:125" s="317" customFormat="1" ht="12.75" customHeight="1">
      <c r="A715" s="242">
        <v>714</v>
      </c>
      <c r="B715" s="242" t="s">
        <v>731</v>
      </c>
      <c r="C715" s="243" t="s">
        <v>8141</v>
      </c>
      <c r="D715" s="243"/>
      <c r="E715" s="243" t="s">
        <v>4002</v>
      </c>
      <c r="F715" s="243"/>
      <c r="G715" s="244" t="s">
        <v>8142</v>
      </c>
      <c r="H715" s="638"/>
      <c r="I715" s="121" t="s">
        <v>4329</v>
      </c>
      <c r="J715" s="243"/>
      <c r="K715" s="243" t="s">
        <v>6000</v>
      </c>
      <c r="L715" s="245" t="s">
        <v>6001</v>
      </c>
      <c r="M715" s="131">
        <v>44704</v>
      </c>
      <c r="N715" s="123">
        <v>45431</v>
      </c>
      <c r="O715" s="249" t="s">
        <v>722</v>
      </c>
      <c r="P715" s="267">
        <f>N715</f>
        <v>45431</v>
      </c>
      <c r="Q715" s="236">
        <v>22389</v>
      </c>
      <c r="R715" s="236">
        <v>2019</v>
      </c>
      <c r="S715" s="237">
        <v>44700</v>
      </c>
      <c r="T715" s="253" t="s">
        <v>175</v>
      </c>
      <c r="U715" s="253" t="s">
        <v>1279</v>
      </c>
      <c r="V715" s="421" t="s">
        <v>363</v>
      </c>
      <c r="W715" s="421" t="s">
        <v>1468</v>
      </c>
      <c r="X715" s="253" t="s">
        <v>6002</v>
      </c>
      <c r="Y715" s="271">
        <f t="shared" si="161"/>
        <v>45431</v>
      </c>
      <c r="Z715" s="322" t="s">
        <v>1550</v>
      </c>
      <c r="AA715" s="255">
        <v>4.5999999999999996</v>
      </c>
      <c r="AB715" s="256"/>
      <c r="AC715" s="253">
        <v>75</v>
      </c>
      <c r="AD715" s="253"/>
      <c r="AE715" s="253">
        <v>100</v>
      </c>
      <c r="AF715" s="253"/>
      <c r="AG715" s="322">
        <v>24</v>
      </c>
      <c r="AH715" s="322">
        <v>38</v>
      </c>
      <c r="AI715" s="322">
        <v>56</v>
      </c>
      <c r="AJ715" s="322">
        <v>1</v>
      </c>
      <c r="AK715" s="253"/>
      <c r="AL715" s="322"/>
      <c r="AM715" s="322"/>
      <c r="AN715" s="253"/>
      <c r="AO715" s="408"/>
      <c r="AP715" s="283"/>
      <c r="AQ715" s="283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341"/>
      <c r="CP715" s="341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</row>
    <row r="716" spans="1:125" s="317" customFormat="1" ht="12.75" customHeight="1">
      <c r="A716" s="242">
        <v>715</v>
      </c>
      <c r="B716" s="283" t="s">
        <v>731</v>
      </c>
      <c r="C716" s="283" t="s">
        <v>6503</v>
      </c>
      <c r="D716" s="283"/>
      <c r="E716" s="283" t="s">
        <v>5210</v>
      </c>
      <c r="F716" s="283"/>
      <c r="G716" s="283" t="s">
        <v>6504</v>
      </c>
      <c r="H716" s="642"/>
      <c r="I716" s="283" t="s">
        <v>1173</v>
      </c>
      <c r="J716" s="283"/>
      <c r="K716" s="283" t="s">
        <v>6502</v>
      </c>
      <c r="L716" s="381" t="s">
        <v>884</v>
      </c>
      <c r="M716" s="321">
        <v>44165</v>
      </c>
      <c r="N716" s="325">
        <v>45612</v>
      </c>
      <c r="O716" s="336" t="s">
        <v>722</v>
      </c>
      <c r="P716" s="321">
        <f t="shared" ref="P716:P727" si="162">N716</f>
        <v>45612</v>
      </c>
      <c r="Q716" s="283">
        <v>20748</v>
      </c>
      <c r="R716" s="283">
        <v>2015</v>
      </c>
      <c r="S716" s="321">
        <v>44881</v>
      </c>
      <c r="T716" s="283" t="s">
        <v>29</v>
      </c>
      <c r="U716" s="283" t="s">
        <v>722</v>
      </c>
      <c r="V716" s="339">
        <v>23</v>
      </c>
      <c r="W716" s="339">
        <v>83</v>
      </c>
      <c r="X716" s="283" t="s">
        <v>8900</v>
      </c>
      <c r="Y716" s="321">
        <f t="shared" si="161"/>
        <v>45612</v>
      </c>
      <c r="Z716" s="336" t="s">
        <v>1550</v>
      </c>
      <c r="AA716" s="655">
        <v>7.3</v>
      </c>
      <c r="AB716" s="283"/>
      <c r="AC716" s="283">
        <v>120</v>
      </c>
      <c r="AD716" s="283"/>
      <c r="AE716" s="283">
        <v>220</v>
      </c>
      <c r="AF716" s="283"/>
      <c r="AG716" s="336" t="s">
        <v>724</v>
      </c>
      <c r="AH716" s="336" t="s">
        <v>724</v>
      </c>
      <c r="AI716" s="336" t="s">
        <v>724</v>
      </c>
      <c r="AJ716" s="336">
        <v>2</v>
      </c>
      <c r="AK716" s="283"/>
      <c r="AL716" s="336"/>
      <c r="AM716" s="336"/>
      <c r="AN716" s="253"/>
      <c r="AO716" s="408"/>
      <c r="AP716" s="243"/>
      <c r="AQ716" s="121"/>
      <c r="AR716" s="243"/>
      <c r="AS716" s="244"/>
      <c r="AT716" s="245"/>
      <c r="AU716" s="243"/>
      <c r="AV716" s="243"/>
      <c r="AW716" s="121"/>
      <c r="AX716" s="246"/>
      <c r="AY716" s="247"/>
      <c r="AZ716" s="123"/>
      <c r="BA716" s="249"/>
      <c r="BB716" s="267"/>
      <c r="BC716" s="236"/>
      <c r="BD716" s="236"/>
      <c r="BE716" s="237"/>
      <c r="BF716" s="253"/>
      <c r="BG716" s="253"/>
      <c r="BH716" s="138"/>
      <c r="BI716" s="138"/>
      <c r="BJ716" s="253"/>
      <c r="BK716" s="253"/>
      <c r="BL716" s="138"/>
      <c r="BM716" s="271"/>
      <c r="BN716" s="253"/>
      <c r="BO716" s="253"/>
      <c r="BP716" s="256"/>
      <c r="BQ716" s="253"/>
      <c r="BR716" s="253"/>
      <c r="BS716" s="253"/>
      <c r="BT716" s="253"/>
      <c r="BU716" s="253"/>
      <c r="BV716" s="253"/>
      <c r="BW716" s="253"/>
      <c r="BX716" s="253"/>
      <c r="BY716" s="237"/>
      <c r="BZ716" s="253"/>
      <c r="CA716" s="253"/>
      <c r="CB716" s="283"/>
      <c r="CC716" s="28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341"/>
      <c r="CP716" s="341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</row>
    <row r="717" spans="1:125" s="317" customFormat="1" ht="12.75" customHeight="1">
      <c r="A717" s="242">
        <v>716</v>
      </c>
      <c r="B717" s="253" t="s">
        <v>731</v>
      </c>
      <c r="C717" s="253" t="s">
        <v>5425</v>
      </c>
      <c r="D717" s="253"/>
      <c r="E717" s="253" t="s">
        <v>269</v>
      </c>
      <c r="F717" s="253"/>
      <c r="G717" s="264" t="s">
        <v>6127</v>
      </c>
      <c r="H717" s="639"/>
      <c r="I717" s="243" t="s">
        <v>317</v>
      </c>
      <c r="J717" s="253"/>
      <c r="K717" s="253" t="s">
        <v>5599</v>
      </c>
      <c r="L717" s="438" t="s">
        <v>1007</v>
      </c>
      <c r="M717" s="274">
        <v>44063</v>
      </c>
      <c r="N717" s="275">
        <v>45514</v>
      </c>
      <c r="O717" s="249" t="s">
        <v>722</v>
      </c>
      <c r="P717" s="267">
        <f t="shared" si="162"/>
        <v>45514</v>
      </c>
      <c r="Q717" s="236">
        <v>20600</v>
      </c>
      <c r="R717" s="236">
        <v>2018</v>
      </c>
      <c r="S717" s="237">
        <v>44783</v>
      </c>
      <c r="T717" s="253" t="s">
        <v>24</v>
      </c>
      <c r="U717" s="253" t="s">
        <v>722</v>
      </c>
      <c r="V717" s="421" t="s">
        <v>2521</v>
      </c>
      <c r="W717" s="421" t="s">
        <v>4003</v>
      </c>
      <c r="X717" s="253" t="s">
        <v>1670</v>
      </c>
      <c r="Y717" s="271">
        <f t="shared" si="161"/>
        <v>45514</v>
      </c>
      <c r="Z717" s="322" t="s">
        <v>1550</v>
      </c>
      <c r="AA717" s="255">
        <v>7.69</v>
      </c>
      <c r="AB717" s="256"/>
      <c r="AC717" s="253">
        <v>130</v>
      </c>
      <c r="AD717" s="253"/>
      <c r="AE717" s="253">
        <v>220</v>
      </c>
      <c r="AF717" s="253"/>
      <c r="AG717" s="322" t="s">
        <v>724</v>
      </c>
      <c r="AH717" s="322" t="s">
        <v>724</v>
      </c>
      <c r="AI717" s="322" t="s">
        <v>724</v>
      </c>
      <c r="AJ717" s="322">
        <v>2</v>
      </c>
      <c r="AK717" s="253"/>
      <c r="AL717" s="322"/>
      <c r="AM717" s="322"/>
      <c r="AN717" s="253"/>
      <c r="AO717" s="408"/>
      <c r="AP717" s="283"/>
      <c r="AQ717" s="283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341"/>
      <c r="CP717" s="341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</row>
    <row r="718" spans="1:125" s="317" customFormat="1" ht="12.75" customHeight="1">
      <c r="A718" s="242">
        <v>717</v>
      </c>
      <c r="B718" s="242" t="s">
        <v>731</v>
      </c>
      <c r="C718" s="242" t="s">
        <v>5122</v>
      </c>
      <c r="D718" s="243"/>
      <c r="E718" s="121" t="s">
        <v>6800</v>
      </c>
      <c r="F718" s="243"/>
      <c r="G718" s="244" t="s">
        <v>6890</v>
      </c>
      <c r="H718" s="638"/>
      <c r="I718" s="243" t="s">
        <v>3097</v>
      </c>
      <c r="J718" s="243"/>
      <c r="K718" s="243" t="s">
        <v>1849</v>
      </c>
      <c r="L718" s="245" t="s">
        <v>2452</v>
      </c>
      <c r="M718" s="247">
        <v>44336</v>
      </c>
      <c r="N718" s="123">
        <v>45061</v>
      </c>
      <c r="O718" s="249" t="s">
        <v>722</v>
      </c>
      <c r="P718" s="267">
        <f>N718</f>
        <v>45061</v>
      </c>
      <c r="Q718" s="236">
        <v>21254</v>
      </c>
      <c r="R718" s="236">
        <v>2018</v>
      </c>
      <c r="S718" s="237">
        <v>44331</v>
      </c>
      <c r="T718" s="253" t="s">
        <v>4069</v>
      </c>
      <c r="U718" s="253" t="s">
        <v>1279</v>
      </c>
      <c r="V718" s="421" t="s">
        <v>363</v>
      </c>
      <c r="W718" s="421" t="s">
        <v>1723</v>
      </c>
      <c r="X718" s="253" t="s">
        <v>1850</v>
      </c>
      <c r="Y718" s="271">
        <f t="shared" si="161"/>
        <v>45061</v>
      </c>
      <c r="Z718" s="322" t="s">
        <v>1028</v>
      </c>
      <c r="AA718" s="255">
        <v>5.0999999999999996</v>
      </c>
      <c r="AB718" s="256"/>
      <c r="AC718" s="253">
        <v>79</v>
      </c>
      <c r="AD718" s="253"/>
      <c r="AE718" s="253">
        <v>99</v>
      </c>
      <c r="AF718" s="253"/>
      <c r="AG718" s="322" t="s">
        <v>724</v>
      </c>
      <c r="AH718" s="322" t="s">
        <v>724</v>
      </c>
      <c r="AI718" s="322" t="s">
        <v>724</v>
      </c>
      <c r="AJ718" s="322">
        <v>1</v>
      </c>
      <c r="AK718" s="237"/>
      <c r="AL718" s="322"/>
      <c r="AM718" s="322"/>
      <c r="AN718" s="253"/>
      <c r="AO718" s="408"/>
      <c r="AP718" s="283"/>
      <c r="AQ718" s="283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341"/>
      <c r="CP718" s="341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</row>
    <row r="719" spans="1:125" s="317" customFormat="1" ht="12.75" customHeight="1">
      <c r="A719" s="242">
        <v>718</v>
      </c>
      <c r="B719" s="242" t="s">
        <v>731</v>
      </c>
      <c r="C719" s="242" t="s">
        <v>2663</v>
      </c>
      <c r="D719" s="243"/>
      <c r="E719" s="121" t="s">
        <v>4022</v>
      </c>
      <c r="F719" s="243"/>
      <c r="G719" s="244" t="s">
        <v>4023</v>
      </c>
      <c r="H719" s="638"/>
      <c r="I719" s="121" t="s">
        <v>1911</v>
      </c>
      <c r="J719" s="243"/>
      <c r="K719" s="253" t="s">
        <v>2603</v>
      </c>
      <c r="L719" s="438" t="s">
        <v>2604</v>
      </c>
      <c r="M719" s="274">
        <v>43097</v>
      </c>
      <c r="N719" s="288">
        <v>46027</v>
      </c>
      <c r="O719" s="322" t="s">
        <v>722</v>
      </c>
      <c r="P719" s="328">
        <f t="shared" si="162"/>
        <v>46027</v>
      </c>
      <c r="Q719" s="329">
        <v>171017</v>
      </c>
      <c r="R719" s="329">
        <v>2017</v>
      </c>
      <c r="S719" s="251">
        <v>45296</v>
      </c>
      <c r="T719" s="253" t="s">
        <v>1278</v>
      </c>
      <c r="U719" s="253" t="s">
        <v>722</v>
      </c>
      <c r="V719" s="421" t="s">
        <v>1082</v>
      </c>
      <c r="W719" s="421" t="s">
        <v>5707</v>
      </c>
      <c r="X719" s="252" t="s">
        <v>2605</v>
      </c>
      <c r="Y719" s="284">
        <f t="shared" ref="Y719:Y727" si="163">N719</f>
        <v>46027</v>
      </c>
      <c r="Z719" s="605" t="s">
        <v>1028</v>
      </c>
      <c r="AA719" s="656">
        <v>4.5</v>
      </c>
      <c r="AB719" s="273"/>
      <c r="AC719" s="252">
        <v>95</v>
      </c>
      <c r="AD719" s="252"/>
      <c r="AE719" s="252">
        <v>120</v>
      </c>
      <c r="AF719" s="252"/>
      <c r="AG719" s="605">
        <v>23</v>
      </c>
      <c r="AH719" s="605">
        <v>40</v>
      </c>
      <c r="AI719" s="613">
        <v>57</v>
      </c>
      <c r="AJ719" s="613">
        <v>1</v>
      </c>
      <c r="AK719" s="237"/>
      <c r="AL719" s="322"/>
      <c r="AM719" s="322"/>
      <c r="AN719" s="253"/>
      <c r="AO719" s="408"/>
      <c r="AP719" s="283"/>
      <c r="AQ719" s="283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341"/>
      <c r="CP719" s="341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</row>
    <row r="720" spans="1:125" s="317" customFormat="1" ht="12.75" customHeight="1">
      <c r="A720" s="242">
        <v>719</v>
      </c>
      <c r="B720" s="242" t="s">
        <v>731</v>
      </c>
      <c r="C720" s="121" t="s">
        <v>6763</v>
      </c>
      <c r="D720" s="243"/>
      <c r="E720" s="121" t="s">
        <v>6573</v>
      </c>
      <c r="F720" s="243"/>
      <c r="G720" s="244" t="s">
        <v>6762</v>
      </c>
      <c r="H720" s="638"/>
      <c r="I720" s="243" t="s">
        <v>4850</v>
      </c>
      <c r="J720" s="243"/>
      <c r="K720" s="243" t="s">
        <v>3894</v>
      </c>
      <c r="L720" s="245" t="s">
        <v>2794</v>
      </c>
      <c r="M720" s="247">
        <v>44295</v>
      </c>
      <c r="N720" s="123">
        <v>45022</v>
      </c>
      <c r="O720" s="249" t="s">
        <v>722</v>
      </c>
      <c r="P720" s="269">
        <f t="shared" si="162"/>
        <v>45022</v>
      </c>
      <c r="Q720" s="236">
        <v>21168</v>
      </c>
      <c r="R720" s="236">
        <v>2020</v>
      </c>
      <c r="S720" s="237">
        <v>44292</v>
      </c>
      <c r="T720" s="253" t="s">
        <v>175</v>
      </c>
      <c r="U720" s="253" t="s">
        <v>1279</v>
      </c>
      <c r="V720" s="421" t="s">
        <v>363</v>
      </c>
      <c r="W720" s="421" t="s">
        <v>1291</v>
      </c>
      <c r="X720" s="253" t="s">
        <v>936</v>
      </c>
      <c r="Y720" s="136">
        <f t="shared" si="163"/>
        <v>45022</v>
      </c>
      <c r="Z720" s="322" t="s">
        <v>1144</v>
      </c>
      <c r="AA720" s="255">
        <v>5</v>
      </c>
      <c r="AB720" s="256"/>
      <c r="AC720" s="253">
        <v>75</v>
      </c>
      <c r="AD720" s="253"/>
      <c r="AE720" s="253">
        <v>95</v>
      </c>
      <c r="AF720" s="253"/>
      <c r="AG720" s="322">
        <v>24</v>
      </c>
      <c r="AH720" s="322">
        <v>39</v>
      </c>
      <c r="AI720" s="322">
        <v>61</v>
      </c>
      <c r="AJ720" s="322">
        <v>1</v>
      </c>
      <c r="AK720" s="237"/>
      <c r="AL720" s="322"/>
      <c r="AM720" s="322"/>
      <c r="AN720" s="253"/>
      <c r="AO720" s="408"/>
      <c r="AP720" s="283"/>
      <c r="AQ720" s="283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341"/>
      <c r="CP720" s="341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</row>
    <row r="721" spans="1:125" ht="12.75" customHeight="1">
      <c r="A721" s="242">
        <v>720</v>
      </c>
      <c r="B721" s="242" t="s">
        <v>731</v>
      </c>
      <c r="C721" s="242" t="s">
        <v>2074</v>
      </c>
      <c r="D721" s="243"/>
      <c r="E721" s="243" t="s">
        <v>2116</v>
      </c>
      <c r="F721" s="243"/>
      <c r="G721" s="244" t="s">
        <v>2117</v>
      </c>
      <c r="H721" s="638"/>
      <c r="I721" s="253" t="s">
        <v>953</v>
      </c>
      <c r="J721" s="243"/>
      <c r="K721" s="243" t="s">
        <v>5649</v>
      </c>
      <c r="L721" s="245" t="s">
        <v>2118</v>
      </c>
      <c r="M721" s="247">
        <v>42129</v>
      </c>
      <c r="N721" s="248">
        <v>45725</v>
      </c>
      <c r="O721" s="249" t="s">
        <v>722</v>
      </c>
      <c r="P721" s="268">
        <f t="shared" si="162"/>
        <v>45725</v>
      </c>
      <c r="Q721" s="250">
        <v>21121</v>
      </c>
      <c r="R721" s="250">
        <v>2015</v>
      </c>
      <c r="S721" s="251">
        <v>44994</v>
      </c>
      <c r="T721" s="253" t="s">
        <v>175</v>
      </c>
      <c r="U721" s="253" t="s">
        <v>722</v>
      </c>
      <c r="V721" s="625" t="s">
        <v>449</v>
      </c>
      <c r="W721" s="625" t="s">
        <v>5707</v>
      </c>
      <c r="X721" s="252" t="s">
        <v>2119</v>
      </c>
      <c r="Y721" s="284">
        <f t="shared" si="163"/>
        <v>45725</v>
      </c>
      <c r="Z721" s="605" t="s">
        <v>364</v>
      </c>
      <c r="AA721" s="656">
        <v>5.4</v>
      </c>
      <c r="AB721" s="273"/>
      <c r="AC721" s="252">
        <v>75</v>
      </c>
      <c r="AD721" s="252"/>
      <c r="AE721" s="252">
        <v>95</v>
      </c>
      <c r="AF721" s="252"/>
      <c r="AG721" s="605">
        <v>22</v>
      </c>
      <c r="AH721" s="605">
        <v>38</v>
      </c>
      <c r="AI721" s="605">
        <v>49</v>
      </c>
      <c r="AJ721" s="605">
        <v>1</v>
      </c>
      <c r="AK721" s="251"/>
      <c r="AL721" s="605"/>
      <c r="AM721" s="605"/>
      <c r="AN721" s="252"/>
      <c r="AO721" s="407"/>
      <c r="AP721" s="316"/>
      <c r="AQ721" s="316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</row>
    <row r="722" spans="1:125" ht="12.75" customHeight="1">
      <c r="A722" s="242">
        <v>721</v>
      </c>
      <c r="B722" s="242" t="s">
        <v>731</v>
      </c>
      <c r="C722" s="242" t="s">
        <v>583</v>
      </c>
      <c r="D722" s="243"/>
      <c r="E722" s="243" t="s">
        <v>2107</v>
      </c>
      <c r="F722" s="243"/>
      <c r="G722" s="244" t="s">
        <v>2108</v>
      </c>
      <c r="H722" s="638"/>
      <c r="I722" s="121" t="s">
        <v>1911</v>
      </c>
      <c r="J722" s="243"/>
      <c r="K722" s="243" t="s">
        <v>2109</v>
      </c>
      <c r="L722" s="245" t="s">
        <v>2110</v>
      </c>
      <c r="M722" s="247">
        <v>42114</v>
      </c>
      <c r="N722" s="248">
        <v>45743</v>
      </c>
      <c r="O722" s="249" t="s">
        <v>722</v>
      </c>
      <c r="P722" s="268">
        <f t="shared" si="162"/>
        <v>45743</v>
      </c>
      <c r="Q722" s="250">
        <v>23150</v>
      </c>
      <c r="R722" s="250">
        <v>2015</v>
      </c>
      <c r="S722" s="251">
        <v>45012</v>
      </c>
      <c r="T722" s="252" t="s">
        <v>3715</v>
      </c>
      <c r="U722" s="253" t="s">
        <v>722</v>
      </c>
      <c r="V722" s="625" t="s">
        <v>656</v>
      </c>
      <c r="W722" s="625" t="s">
        <v>1538</v>
      </c>
      <c r="X722" s="252" t="s">
        <v>2111</v>
      </c>
      <c r="Y722" s="284">
        <f t="shared" si="163"/>
        <v>45743</v>
      </c>
      <c r="Z722" s="608" t="s">
        <v>1550</v>
      </c>
      <c r="AA722" s="656">
        <v>5.3</v>
      </c>
      <c r="AB722" s="252"/>
      <c r="AC722" s="254" t="s">
        <v>13</v>
      </c>
      <c r="AD722" s="251"/>
      <c r="AE722" s="252">
        <v>105</v>
      </c>
      <c r="AF722" s="252"/>
      <c r="AG722" s="605">
        <v>22</v>
      </c>
      <c r="AH722" s="605">
        <v>37</v>
      </c>
      <c r="AI722" s="605">
        <v>50</v>
      </c>
      <c r="AJ722" s="605">
        <v>1</v>
      </c>
      <c r="AK722" s="251"/>
      <c r="AL722" s="605"/>
      <c r="AM722" s="605"/>
      <c r="AN722" s="252"/>
      <c r="AO722" s="407"/>
      <c r="AP722" s="316"/>
      <c r="AQ722" s="316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</row>
    <row r="723" spans="1:125" s="317" customFormat="1" ht="12.75" customHeight="1">
      <c r="A723" s="242">
        <v>722</v>
      </c>
      <c r="B723" s="253" t="s">
        <v>731</v>
      </c>
      <c r="C723" s="433" t="s">
        <v>4086</v>
      </c>
      <c r="D723" s="253"/>
      <c r="E723" s="253" t="s">
        <v>3763</v>
      </c>
      <c r="F723" s="253"/>
      <c r="G723" s="264" t="s">
        <v>6764</v>
      </c>
      <c r="H723" s="639"/>
      <c r="I723" s="243" t="s">
        <v>317</v>
      </c>
      <c r="J723" s="253"/>
      <c r="K723" s="253" t="s">
        <v>3894</v>
      </c>
      <c r="L723" s="438" t="s">
        <v>2794</v>
      </c>
      <c r="M723" s="274">
        <v>44295</v>
      </c>
      <c r="N723" s="275">
        <v>45009</v>
      </c>
      <c r="O723" s="249" t="s">
        <v>722</v>
      </c>
      <c r="P723" s="267">
        <f t="shared" si="162"/>
        <v>45009</v>
      </c>
      <c r="Q723" s="236">
        <v>21169</v>
      </c>
      <c r="R723" s="236">
        <v>2021</v>
      </c>
      <c r="S723" s="237">
        <v>44279</v>
      </c>
      <c r="T723" s="253" t="s">
        <v>175</v>
      </c>
      <c r="U723" s="253" t="s">
        <v>1279</v>
      </c>
      <c r="V723" s="421" t="s">
        <v>363</v>
      </c>
      <c r="W723" s="421" t="s">
        <v>363</v>
      </c>
      <c r="X723" s="253" t="s">
        <v>936</v>
      </c>
      <c r="Y723" s="271">
        <f t="shared" si="163"/>
        <v>45009</v>
      </c>
      <c r="Z723" s="322" t="s">
        <v>4811</v>
      </c>
      <c r="AA723" s="255">
        <v>5.9</v>
      </c>
      <c r="AB723" s="256"/>
      <c r="AC723" s="253">
        <v>95</v>
      </c>
      <c r="AD723" s="253"/>
      <c r="AE723" s="253">
        <v>115</v>
      </c>
      <c r="AF723" s="253"/>
      <c r="AG723" s="322">
        <v>24</v>
      </c>
      <c r="AH723" s="322">
        <v>39</v>
      </c>
      <c r="AI723" s="322">
        <v>61</v>
      </c>
      <c r="AJ723" s="322">
        <v>1</v>
      </c>
      <c r="AK723" s="253"/>
      <c r="AL723" s="322"/>
      <c r="AM723" s="322"/>
      <c r="AN723" s="253"/>
      <c r="AO723" s="408"/>
      <c r="AP723" s="283"/>
      <c r="AQ723" s="283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341"/>
      <c r="CP723" s="341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</row>
    <row r="724" spans="1:125" s="317" customFormat="1" ht="12.75" customHeight="1">
      <c r="A724" s="242">
        <v>723</v>
      </c>
      <c r="B724" s="242" t="s">
        <v>731</v>
      </c>
      <c r="C724" s="243" t="s">
        <v>6128</v>
      </c>
      <c r="D724" s="243"/>
      <c r="E724" s="121" t="s">
        <v>371</v>
      </c>
      <c r="F724" s="243"/>
      <c r="G724" s="244" t="s">
        <v>6129</v>
      </c>
      <c r="H724" s="638"/>
      <c r="I724" s="243" t="s">
        <v>452</v>
      </c>
      <c r="J724" s="243"/>
      <c r="K724" s="243" t="s">
        <v>2374</v>
      </c>
      <c r="L724" s="245" t="s">
        <v>2375</v>
      </c>
      <c r="M724" s="247">
        <v>44063</v>
      </c>
      <c r="N724" s="123">
        <v>45518</v>
      </c>
      <c r="O724" s="249" t="s">
        <v>722</v>
      </c>
      <c r="P724" s="267">
        <f t="shared" si="162"/>
        <v>45518</v>
      </c>
      <c r="Q724" s="236">
        <v>20601</v>
      </c>
      <c r="R724" s="236">
        <v>2020</v>
      </c>
      <c r="S724" s="237">
        <v>44787</v>
      </c>
      <c r="T724" s="253" t="s">
        <v>3814</v>
      </c>
      <c r="U724" s="253" t="s">
        <v>722</v>
      </c>
      <c r="V724" s="421" t="s">
        <v>176</v>
      </c>
      <c r="W724" s="421" t="s">
        <v>176</v>
      </c>
      <c r="X724" s="253" t="s">
        <v>2376</v>
      </c>
      <c r="Y724" s="271">
        <f t="shared" si="163"/>
        <v>45518</v>
      </c>
      <c r="Z724" s="322" t="s">
        <v>31</v>
      </c>
      <c r="AA724" s="255">
        <v>5.7</v>
      </c>
      <c r="AB724" s="256"/>
      <c r="AC724" s="253">
        <v>80</v>
      </c>
      <c r="AD724" s="253">
        <v>80</v>
      </c>
      <c r="AE724" s="253">
        <v>135</v>
      </c>
      <c r="AF724" s="253">
        <v>135</v>
      </c>
      <c r="AG724" s="322" t="s">
        <v>724</v>
      </c>
      <c r="AH724" s="322" t="s">
        <v>724</v>
      </c>
      <c r="AI724" s="322" t="s">
        <v>724</v>
      </c>
      <c r="AJ724" s="322">
        <v>1</v>
      </c>
      <c r="AK724" s="253"/>
      <c r="AL724" s="322"/>
      <c r="AM724" s="322"/>
      <c r="AN724" s="253"/>
      <c r="AO724" s="408"/>
      <c r="AP724" s="283"/>
      <c r="AQ724" s="283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341"/>
      <c r="CP724" s="341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</row>
    <row r="725" spans="1:125" s="283" customFormat="1" ht="12.75" customHeight="1">
      <c r="A725" s="242">
        <v>724</v>
      </c>
      <c r="B725" s="283" t="s">
        <v>731</v>
      </c>
      <c r="C725" s="253" t="s">
        <v>5994</v>
      </c>
      <c r="E725" s="283" t="s">
        <v>1872</v>
      </c>
      <c r="G725" s="324" t="s">
        <v>7710</v>
      </c>
      <c r="H725" s="642"/>
      <c r="I725" s="121" t="s">
        <v>1106</v>
      </c>
      <c r="K725" s="283" t="s">
        <v>6442</v>
      </c>
      <c r="L725" s="245" t="s">
        <v>6443</v>
      </c>
      <c r="M725" s="325">
        <v>44610</v>
      </c>
      <c r="N725" s="325">
        <v>45333</v>
      </c>
      <c r="O725" s="249" t="s">
        <v>722</v>
      </c>
      <c r="P725" s="267">
        <f>N725</f>
        <v>45333</v>
      </c>
      <c r="Q725" s="236">
        <v>22099</v>
      </c>
      <c r="R725" s="236">
        <v>2018</v>
      </c>
      <c r="S725" s="237">
        <v>44603</v>
      </c>
      <c r="T725" s="253" t="s">
        <v>4069</v>
      </c>
      <c r="U725" s="253" t="s">
        <v>1279</v>
      </c>
      <c r="V725" s="421" t="s">
        <v>363</v>
      </c>
      <c r="W725" s="421" t="s">
        <v>13</v>
      </c>
      <c r="X725" s="253" t="s">
        <v>6444</v>
      </c>
      <c r="Y725" s="271">
        <f>N725</f>
        <v>45333</v>
      </c>
      <c r="Z725" s="322" t="s">
        <v>1028</v>
      </c>
      <c r="AA725" s="255">
        <v>4.8499999999999996</v>
      </c>
      <c r="AB725" s="256"/>
      <c r="AC725" s="253">
        <v>80</v>
      </c>
      <c r="AD725" s="253"/>
      <c r="AE725" s="253">
        <v>100</v>
      </c>
      <c r="AF725" s="253"/>
      <c r="AG725" s="322" t="s">
        <v>724</v>
      </c>
      <c r="AH725" s="322" t="s">
        <v>724</v>
      </c>
      <c r="AI725" s="322" t="s">
        <v>724</v>
      </c>
      <c r="AJ725" s="322">
        <v>1</v>
      </c>
      <c r="AK725" s="253"/>
      <c r="AL725" s="322"/>
      <c r="AM725" s="322"/>
      <c r="AN725" s="253"/>
      <c r="AO725" s="408"/>
      <c r="CO725" s="327"/>
    </row>
    <row r="726" spans="1:125" s="317" customFormat="1" ht="12.75" customHeight="1">
      <c r="A726" s="242">
        <v>725</v>
      </c>
      <c r="B726" s="242" t="s">
        <v>732</v>
      </c>
      <c r="C726" s="243" t="s">
        <v>192</v>
      </c>
      <c r="D726" s="243" t="s">
        <v>1345</v>
      </c>
      <c r="E726" s="121" t="s">
        <v>673</v>
      </c>
      <c r="F726" s="243" t="s">
        <v>309</v>
      </c>
      <c r="G726" s="244" t="s">
        <v>672</v>
      </c>
      <c r="H726" s="638" t="s">
        <v>309</v>
      </c>
      <c r="I726" s="243" t="s">
        <v>137</v>
      </c>
      <c r="J726" s="243" t="s">
        <v>1286</v>
      </c>
      <c r="K726" s="243" t="s">
        <v>310</v>
      </c>
      <c r="L726" s="245" t="s">
        <v>312</v>
      </c>
      <c r="M726" s="247">
        <v>40810</v>
      </c>
      <c r="N726" s="123">
        <v>45124</v>
      </c>
      <c r="O726" s="249" t="s">
        <v>722</v>
      </c>
      <c r="P726" s="267">
        <f t="shared" si="162"/>
        <v>45124</v>
      </c>
      <c r="Q726" s="236">
        <v>16293</v>
      </c>
      <c r="R726" s="236">
        <v>2010</v>
      </c>
      <c r="S726" s="237">
        <v>44394</v>
      </c>
      <c r="T726" s="253" t="s">
        <v>24</v>
      </c>
      <c r="U726" s="253" t="s">
        <v>189</v>
      </c>
      <c r="V726" s="421" t="s">
        <v>7182</v>
      </c>
      <c r="W726" s="421" t="s">
        <v>7183</v>
      </c>
      <c r="X726" s="253" t="s">
        <v>311</v>
      </c>
      <c r="Y726" s="271">
        <f t="shared" si="163"/>
        <v>45124</v>
      </c>
      <c r="Z726" s="322" t="s">
        <v>724</v>
      </c>
      <c r="AA726" s="255">
        <v>5.5</v>
      </c>
      <c r="AB726" s="256">
        <v>31</v>
      </c>
      <c r="AC726" s="253">
        <v>75</v>
      </c>
      <c r="AD726" s="253">
        <v>80</v>
      </c>
      <c r="AE726" s="253">
        <v>95</v>
      </c>
      <c r="AF726" s="253">
        <v>125</v>
      </c>
      <c r="AG726" s="322" t="s">
        <v>724</v>
      </c>
      <c r="AH726" s="322" t="s">
        <v>724</v>
      </c>
      <c r="AI726" s="322" t="s">
        <v>724</v>
      </c>
      <c r="AJ726" s="322">
        <v>1</v>
      </c>
      <c r="AK726" s="237">
        <v>40660</v>
      </c>
      <c r="AL726" s="322">
        <v>2010</v>
      </c>
      <c r="AM726" s="322" t="s">
        <v>722</v>
      </c>
      <c r="AN726" s="253"/>
      <c r="AO726" s="408"/>
      <c r="AP726" s="243"/>
      <c r="AQ726" s="121"/>
      <c r="AR726" s="243"/>
      <c r="AS726" s="244"/>
      <c r="AT726" s="245"/>
      <c r="AU726" s="243"/>
      <c r="AV726" s="243"/>
      <c r="AW726" s="243"/>
      <c r="AX726" s="246"/>
      <c r="AY726" s="247"/>
      <c r="AZ726" s="123"/>
      <c r="BA726" s="249"/>
      <c r="BB726" s="267"/>
      <c r="BC726" s="236"/>
      <c r="BD726" s="236"/>
      <c r="BE726" s="237"/>
      <c r="BF726" s="253"/>
      <c r="BG726" s="253"/>
      <c r="BH726" s="138"/>
      <c r="BI726" s="138"/>
      <c r="BJ726" s="253"/>
      <c r="BK726" s="253"/>
      <c r="BL726" s="138"/>
      <c r="BM726" s="237"/>
      <c r="BN726" s="253"/>
      <c r="BO726" s="253"/>
      <c r="BP726" s="256"/>
      <c r="BQ726" s="253"/>
      <c r="BR726" s="253"/>
      <c r="BS726" s="253"/>
      <c r="BT726" s="253"/>
      <c r="BU726" s="253"/>
      <c r="BV726" s="253"/>
      <c r="BW726" s="253"/>
      <c r="BX726" s="253"/>
      <c r="BY726" s="237"/>
      <c r="BZ726" s="253"/>
      <c r="CA726" s="253"/>
      <c r="CB726" s="253"/>
      <c r="CC726" s="253"/>
      <c r="CD726" s="283"/>
      <c r="CE726" s="28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341"/>
      <c r="CP726" s="341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</row>
    <row r="727" spans="1:125" s="283" customFormat="1" ht="12.75" customHeight="1">
      <c r="A727" s="242">
        <v>726</v>
      </c>
      <c r="B727" s="242" t="s">
        <v>732</v>
      </c>
      <c r="C727" s="242" t="s">
        <v>2321</v>
      </c>
      <c r="D727" s="253" t="s">
        <v>924</v>
      </c>
      <c r="E727" s="283" t="s">
        <v>1207</v>
      </c>
      <c r="F727" s="253" t="s">
        <v>925</v>
      </c>
      <c r="G727" s="324" t="s">
        <v>2510</v>
      </c>
      <c r="H727" s="639" t="s">
        <v>926</v>
      </c>
      <c r="I727" s="121" t="s">
        <v>1911</v>
      </c>
      <c r="J727" s="253" t="s">
        <v>881</v>
      </c>
      <c r="K727" s="253" t="s">
        <v>334</v>
      </c>
      <c r="L727" s="438" t="s">
        <v>335</v>
      </c>
      <c r="M727" s="274">
        <v>42269</v>
      </c>
      <c r="N727" s="288">
        <v>45338</v>
      </c>
      <c r="O727" s="322" t="s">
        <v>722</v>
      </c>
      <c r="P727" s="328">
        <f t="shared" si="162"/>
        <v>45338</v>
      </c>
      <c r="Q727" s="236">
        <v>20137</v>
      </c>
      <c r="R727" s="236">
        <v>2015</v>
      </c>
      <c r="S727" s="251">
        <v>44608</v>
      </c>
      <c r="T727" s="253" t="s">
        <v>299</v>
      </c>
      <c r="U727" s="253" t="s">
        <v>3544</v>
      </c>
      <c r="V727" s="625" t="s">
        <v>7712</v>
      </c>
      <c r="W727" s="625" t="s">
        <v>7713</v>
      </c>
      <c r="X727" s="252" t="s">
        <v>1982</v>
      </c>
      <c r="Y727" s="284">
        <f t="shared" si="163"/>
        <v>45338</v>
      </c>
      <c r="Z727" s="605" t="s">
        <v>1550</v>
      </c>
      <c r="AA727" s="656">
        <v>4.3</v>
      </c>
      <c r="AB727" s="273">
        <v>21</v>
      </c>
      <c r="AC727" s="252">
        <v>75</v>
      </c>
      <c r="AD727" s="252">
        <v>75</v>
      </c>
      <c r="AE727" s="252">
        <v>100</v>
      </c>
      <c r="AF727" s="252">
        <v>130</v>
      </c>
      <c r="AG727" s="605">
        <v>22</v>
      </c>
      <c r="AH727" s="605">
        <v>36</v>
      </c>
      <c r="AI727" s="322">
        <v>54</v>
      </c>
      <c r="AJ727" s="322">
        <v>1</v>
      </c>
      <c r="AK727" s="332">
        <v>41692</v>
      </c>
      <c r="AL727" s="613">
        <v>2008</v>
      </c>
      <c r="AM727" s="613" t="s">
        <v>722</v>
      </c>
      <c r="AN727" s="252"/>
      <c r="AO727" s="408"/>
      <c r="CO727" s="327"/>
    </row>
    <row r="728" spans="1:125" s="317" customFormat="1" ht="12.75" customHeight="1">
      <c r="A728" s="242">
        <v>727</v>
      </c>
      <c r="B728" s="253" t="s">
        <v>731</v>
      </c>
      <c r="C728" s="253" t="s">
        <v>6771</v>
      </c>
      <c r="D728" s="253"/>
      <c r="E728" s="253" t="s">
        <v>3787</v>
      </c>
      <c r="F728" s="253"/>
      <c r="G728" s="264" t="s">
        <v>6772</v>
      </c>
      <c r="H728" s="639"/>
      <c r="I728" s="437" t="s">
        <v>2145</v>
      </c>
      <c r="J728" s="253"/>
      <c r="K728" s="253" t="s">
        <v>6801</v>
      </c>
      <c r="L728" s="438" t="s">
        <v>6802</v>
      </c>
      <c r="M728" s="274">
        <v>44299</v>
      </c>
      <c r="N728" s="275">
        <v>45015</v>
      </c>
      <c r="O728" s="249" t="s">
        <v>722</v>
      </c>
      <c r="P728" s="274">
        <f>N728</f>
        <v>45015</v>
      </c>
      <c r="Q728" s="236">
        <v>21205</v>
      </c>
      <c r="R728" s="236">
        <v>2010</v>
      </c>
      <c r="S728" s="237">
        <v>44285</v>
      </c>
      <c r="T728" s="253" t="s">
        <v>645</v>
      </c>
      <c r="U728" s="253" t="s">
        <v>721</v>
      </c>
      <c r="V728" s="421" t="s">
        <v>363</v>
      </c>
      <c r="W728" s="421" t="s">
        <v>932</v>
      </c>
      <c r="X728" s="253" t="s">
        <v>6803</v>
      </c>
      <c r="Y728" s="237">
        <f t="shared" ref="Y728:Y733" si="164">N728</f>
        <v>45015</v>
      </c>
      <c r="Z728" s="322" t="s">
        <v>1550</v>
      </c>
      <c r="AA728" s="255">
        <v>5.2</v>
      </c>
      <c r="AB728" s="256"/>
      <c r="AC728" s="253">
        <v>90</v>
      </c>
      <c r="AD728" s="253"/>
      <c r="AE728" s="253">
        <v>110</v>
      </c>
      <c r="AF728" s="253"/>
      <c r="AG728" s="322">
        <v>23</v>
      </c>
      <c r="AH728" s="322">
        <v>37</v>
      </c>
      <c r="AI728" s="322">
        <v>49</v>
      </c>
      <c r="AJ728" s="322">
        <v>1</v>
      </c>
      <c r="AK728" s="237"/>
      <c r="AL728" s="322"/>
      <c r="AM728" s="322"/>
      <c r="AN728" s="253"/>
      <c r="AO728" s="408"/>
      <c r="AP728" s="283"/>
      <c r="AQ728" s="283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341"/>
      <c r="CP728" s="341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</row>
    <row r="729" spans="1:125" s="317" customFormat="1" ht="12.75" customHeight="1">
      <c r="A729" s="242">
        <v>728</v>
      </c>
      <c r="B729" s="253" t="s">
        <v>731</v>
      </c>
      <c r="C729" s="253" t="s">
        <v>2434</v>
      </c>
      <c r="D729" s="253"/>
      <c r="E729" s="253" t="s">
        <v>2937</v>
      </c>
      <c r="F729" s="253"/>
      <c r="G729" s="264" t="s">
        <v>8232</v>
      </c>
      <c r="H729" s="639"/>
      <c r="I729" s="253" t="s">
        <v>452</v>
      </c>
      <c r="J729" s="253"/>
      <c r="K729" s="253" t="s">
        <v>8233</v>
      </c>
      <c r="L729" s="438" t="s">
        <v>5262</v>
      </c>
      <c r="M729" s="274">
        <v>44726</v>
      </c>
      <c r="N729" s="275">
        <v>45457</v>
      </c>
      <c r="O729" s="249" t="s">
        <v>722</v>
      </c>
      <c r="P729" s="267">
        <f>N729</f>
        <v>45457</v>
      </c>
      <c r="Q729" s="236">
        <v>22435</v>
      </c>
      <c r="R729" s="236">
        <v>2018</v>
      </c>
      <c r="S729" s="237">
        <v>44726</v>
      </c>
      <c r="T729" s="253" t="s">
        <v>3715</v>
      </c>
      <c r="U729" s="253" t="s">
        <v>1279</v>
      </c>
      <c r="V729" s="421" t="s">
        <v>363</v>
      </c>
      <c r="W729" s="421" t="s">
        <v>403</v>
      </c>
      <c r="X729" s="253" t="s">
        <v>5263</v>
      </c>
      <c r="Y729" s="271">
        <f t="shared" si="164"/>
        <v>45457</v>
      </c>
      <c r="Z729" s="322" t="s">
        <v>1550</v>
      </c>
      <c r="AA729" s="255">
        <v>5.6</v>
      </c>
      <c r="AB729" s="256"/>
      <c r="AC729" s="253">
        <v>90</v>
      </c>
      <c r="AD729" s="253"/>
      <c r="AE729" s="253">
        <v>110</v>
      </c>
      <c r="AF729" s="253"/>
      <c r="AG729" s="322" t="s">
        <v>724</v>
      </c>
      <c r="AH729" s="322" t="s">
        <v>724</v>
      </c>
      <c r="AI729" s="322" t="s">
        <v>724</v>
      </c>
      <c r="AJ729" s="322">
        <v>1</v>
      </c>
      <c r="AK729" s="253"/>
      <c r="AL729" s="322"/>
      <c r="AM729" s="322"/>
      <c r="AN729" s="253"/>
      <c r="AO729" s="408"/>
      <c r="AP729" s="283"/>
      <c r="AQ729" s="283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341"/>
      <c r="CP729" s="341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</row>
    <row r="730" spans="1:125" s="317" customFormat="1" ht="12.75" customHeight="1">
      <c r="A730" s="242">
        <v>729</v>
      </c>
      <c r="B730" s="242" t="s">
        <v>731</v>
      </c>
      <c r="C730" s="243" t="s">
        <v>8290</v>
      </c>
      <c r="D730" s="243"/>
      <c r="E730" s="121" t="s">
        <v>1027</v>
      </c>
      <c r="F730" s="243"/>
      <c r="G730" s="244" t="s">
        <v>8291</v>
      </c>
      <c r="H730" s="638"/>
      <c r="I730" s="243" t="s">
        <v>1106</v>
      </c>
      <c r="J730" s="243"/>
      <c r="K730" s="243" t="s">
        <v>2333</v>
      </c>
      <c r="L730" s="245" t="s">
        <v>2334</v>
      </c>
      <c r="M730" s="247">
        <v>44739</v>
      </c>
      <c r="N730" s="123">
        <v>45440</v>
      </c>
      <c r="O730" s="249" t="s">
        <v>722</v>
      </c>
      <c r="P730" s="267">
        <f>N730</f>
        <v>45440</v>
      </c>
      <c r="Q730" s="236">
        <v>22463</v>
      </c>
      <c r="R730" s="236">
        <v>2018</v>
      </c>
      <c r="S730" s="237">
        <v>44709</v>
      </c>
      <c r="T730" s="253" t="s">
        <v>4069</v>
      </c>
      <c r="U730" s="253" t="s">
        <v>1279</v>
      </c>
      <c r="V730" s="421" t="s">
        <v>363</v>
      </c>
      <c r="W730" s="421" t="s">
        <v>73</v>
      </c>
      <c r="X730" s="253" t="s">
        <v>8292</v>
      </c>
      <c r="Y730" s="271">
        <f t="shared" si="164"/>
        <v>45440</v>
      </c>
      <c r="Z730" s="322" t="s">
        <v>1550</v>
      </c>
      <c r="AA730" s="255">
        <v>4.05</v>
      </c>
      <c r="AB730" s="256"/>
      <c r="AC730" s="253">
        <v>92</v>
      </c>
      <c r="AD730" s="253"/>
      <c r="AE730" s="253">
        <v>114</v>
      </c>
      <c r="AF730" s="253"/>
      <c r="AG730" s="322" t="s">
        <v>724</v>
      </c>
      <c r="AH730" s="322" t="s">
        <v>724</v>
      </c>
      <c r="AI730" s="322" t="s">
        <v>724</v>
      </c>
      <c r="AJ730" s="322">
        <v>1</v>
      </c>
      <c r="AK730" s="237"/>
      <c r="AL730" s="322"/>
      <c r="AM730" s="322"/>
      <c r="AN730" s="253"/>
      <c r="AO730" s="408"/>
      <c r="AP730" s="283"/>
      <c r="AQ730" s="283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341"/>
      <c r="CP730" s="341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</row>
    <row r="731" spans="1:125" s="317" customFormat="1" ht="12.75" customHeight="1">
      <c r="A731" s="242">
        <v>730</v>
      </c>
      <c r="B731" s="242" t="s">
        <v>731</v>
      </c>
      <c r="C731" s="253" t="s">
        <v>9024</v>
      </c>
      <c r="D731" s="253"/>
      <c r="E731" s="253" t="s">
        <v>3556</v>
      </c>
      <c r="F731" s="253"/>
      <c r="G731" s="264" t="s">
        <v>9025</v>
      </c>
      <c r="H731" s="639"/>
      <c r="I731" s="253" t="s">
        <v>4850</v>
      </c>
      <c r="J731" s="243"/>
      <c r="K731" s="243" t="s">
        <v>1463</v>
      </c>
      <c r="L731" s="245" t="s">
        <v>385</v>
      </c>
      <c r="M731" s="247">
        <v>44957</v>
      </c>
      <c r="N731" s="123">
        <v>45662</v>
      </c>
      <c r="O731" s="249" t="s">
        <v>722</v>
      </c>
      <c r="P731" s="267">
        <f>N731</f>
        <v>45662</v>
      </c>
      <c r="Q731" s="236">
        <v>23049</v>
      </c>
      <c r="R731" s="236">
        <v>2021</v>
      </c>
      <c r="S731" s="237">
        <v>44931</v>
      </c>
      <c r="T731" s="253" t="s">
        <v>5544</v>
      </c>
      <c r="U731" s="253" t="s">
        <v>1279</v>
      </c>
      <c r="V731" s="421" t="s">
        <v>363</v>
      </c>
      <c r="W731" s="421" t="s">
        <v>358</v>
      </c>
      <c r="X731" s="253" t="s">
        <v>9026</v>
      </c>
      <c r="Y731" s="271">
        <f t="shared" si="164"/>
        <v>45662</v>
      </c>
      <c r="Z731" s="336" t="s">
        <v>1144</v>
      </c>
      <c r="AA731" s="655">
        <v>5.4</v>
      </c>
      <c r="AB731" s="283"/>
      <c r="AC731" s="283">
        <v>85</v>
      </c>
      <c r="AD731" s="283"/>
      <c r="AE731" s="283">
        <v>105</v>
      </c>
      <c r="AF731" s="283"/>
      <c r="AG731" s="336" t="s">
        <v>724</v>
      </c>
      <c r="AH731" s="336" t="s">
        <v>724</v>
      </c>
      <c r="AI731" s="336" t="s">
        <v>724</v>
      </c>
      <c r="AJ731" s="336">
        <v>1</v>
      </c>
      <c r="AK731" s="253"/>
      <c r="AL731" s="322"/>
      <c r="AM731" s="322"/>
      <c r="AN731" s="253"/>
      <c r="AO731" s="408"/>
      <c r="AP731" s="283"/>
      <c r="AQ731" s="283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341"/>
      <c r="CP731" s="341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</row>
    <row r="732" spans="1:125" s="378" customFormat="1" ht="12.75" customHeight="1">
      <c r="A732" s="362">
        <v>731</v>
      </c>
      <c r="B732" s="362" t="s">
        <v>731</v>
      </c>
      <c r="C732" s="364" t="s">
        <v>5003</v>
      </c>
      <c r="D732" s="364"/>
      <c r="E732" s="405" t="s">
        <v>223</v>
      </c>
      <c r="F732" s="364"/>
      <c r="G732" s="404" t="s">
        <v>5004</v>
      </c>
      <c r="H732" s="641"/>
      <c r="I732" s="364" t="s">
        <v>317</v>
      </c>
      <c r="J732" s="364"/>
      <c r="K732" s="364" t="s">
        <v>3438</v>
      </c>
      <c r="L732" s="382" t="s">
        <v>3439</v>
      </c>
      <c r="M732" s="383">
        <v>43571</v>
      </c>
      <c r="N732" s="384">
        <v>46027</v>
      </c>
      <c r="O732" s="385" t="s">
        <v>722</v>
      </c>
      <c r="P732" s="386">
        <f t="shared" ref="P732:P735" si="165">N732</f>
        <v>46027</v>
      </c>
      <c r="Q732" s="387">
        <v>19221</v>
      </c>
      <c r="R732" s="387">
        <v>2019</v>
      </c>
      <c r="S732" s="373">
        <v>45296</v>
      </c>
      <c r="T732" s="363" t="s">
        <v>3715</v>
      </c>
      <c r="U732" s="363" t="s">
        <v>722</v>
      </c>
      <c r="V732" s="626" t="s">
        <v>2039</v>
      </c>
      <c r="W732" s="626" t="s">
        <v>97</v>
      </c>
      <c r="X732" s="363" t="s">
        <v>5005</v>
      </c>
      <c r="Y732" s="375">
        <f t="shared" si="164"/>
        <v>46027</v>
      </c>
      <c r="Z732" s="370" t="s">
        <v>1550</v>
      </c>
      <c r="AA732" s="657">
        <v>3.77</v>
      </c>
      <c r="AB732" s="376"/>
      <c r="AC732" s="363">
        <v>75</v>
      </c>
      <c r="AD732" s="363"/>
      <c r="AE732" s="363">
        <v>95</v>
      </c>
      <c r="AF732" s="363"/>
      <c r="AG732" s="370">
        <v>23</v>
      </c>
      <c r="AH732" s="370">
        <v>39</v>
      </c>
      <c r="AI732" s="370">
        <v>56</v>
      </c>
      <c r="AJ732" s="370">
        <v>1</v>
      </c>
      <c r="AK732" s="373"/>
      <c r="AL732" s="370"/>
      <c r="AM732" s="370"/>
      <c r="AN732" s="363"/>
      <c r="AO732" s="414"/>
      <c r="AP732" s="374"/>
      <c r="AQ732" s="374"/>
      <c r="AR732" s="374"/>
      <c r="AS732" s="374"/>
      <c r="AT732" s="374"/>
      <c r="AU732" s="374"/>
      <c r="AV732" s="374"/>
      <c r="AW732" s="374"/>
      <c r="AX732" s="374"/>
      <c r="AY732" s="374"/>
      <c r="AZ732" s="374"/>
      <c r="BA732" s="374"/>
      <c r="BB732" s="374"/>
      <c r="BC732" s="374"/>
      <c r="BD732" s="374"/>
      <c r="BE732" s="374"/>
      <c r="BF732" s="374"/>
      <c r="BG732" s="374"/>
      <c r="BH732" s="374"/>
      <c r="BI732" s="374"/>
      <c r="BJ732" s="374"/>
      <c r="BK732" s="374"/>
      <c r="BL732" s="374"/>
      <c r="BM732" s="374"/>
      <c r="BN732" s="374"/>
      <c r="BO732" s="374"/>
      <c r="BP732" s="374"/>
      <c r="BQ732" s="374"/>
      <c r="BR732" s="374"/>
      <c r="BS732" s="374"/>
      <c r="BT732" s="374"/>
      <c r="BU732" s="374"/>
      <c r="BV732" s="374"/>
      <c r="BW732" s="374"/>
      <c r="BX732" s="374"/>
      <c r="BY732" s="374"/>
      <c r="BZ732" s="374"/>
      <c r="CA732" s="374"/>
      <c r="CB732" s="374"/>
      <c r="CC732" s="374"/>
      <c r="CD732" s="374"/>
      <c r="CE732" s="374"/>
      <c r="CF732" s="374"/>
      <c r="CG732" s="374"/>
      <c r="CH732" s="374"/>
      <c r="CI732" s="374"/>
      <c r="CJ732" s="374"/>
      <c r="CK732" s="374"/>
      <c r="CL732" s="374"/>
      <c r="CM732" s="374"/>
      <c r="CN732" s="374"/>
      <c r="CO732" s="377"/>
      <c r="CP732" s="377"/>
      <c r="CQ732" s="377"/>
      <c r="CR732" s="377"/>
      <c r="CS732" s="377"/>
      <c r="CT732" s="377"/>
      <c r="CU732" s="377"/>
      <c r="CV732" s="377"/>
      <c r="CW732" s="377"/>
      <c r="CX732" s="377"/>
      <c r="CY732" s="377"/>
      <c r="CZ732" s="377"/>
      <c r="DA732" s="377"/>
      <c r="DB732" s="377"/>
      <c r="DC732" s="377"/>
      <c r="DD732" s="377"/>
      <c r="DE732" s="377"/>
      <c r="DF732" s="377"/>
      <c r="DG732" s="377"/>
      <c r="DH732" s="377"/>
      <c r="DI732" s="377"/>
      <c r="DJ732" s="377"/>
      <c r="DK732" s="377"/>
      <c r="DL732" s="377"/>
      <c r="DM732" s="377"/>
      <c r="DN732" s="377"/>
      <c r="DO732" s="377"/>
      <c r="DP732" s="377"/>
      <c r="DQ732" s="377"/>
      <c r="DR732" s="377"/>
      <c r="DS732" s="377"/>
      <c r="DT732" s="377"/>
      <c r="DU732" s="377"/>
    </row>
    <row r="733" spans="1:125" s="317" customFormat="1" ht="12.75" customHeight="1">
      <c r="A733" s="242">
        <v>732</v>
      </c>
      <c r="B733" s="242" t="s">
        <v>731</v>
      </c>
      <c r="C733" s="121" t="s">
        <v>6914</v>
      </c>
      <c r="D733" s="243"/>
      <c r="E733" s="121" t="s">
        <v>610</v>
      </c>
      <c r="F733" s="243"/>
      <c r="G733" s="244" t="s">
        <v>6915</v>
      </c>
      <c r="H733" s="638"/>
      <c r="I733" s="243" t="s">
        <v>1106</v>
      </c>
      <c r="J733" s="243"/>
      <c r="K733" s="243" t="s">
        <v>6916</v>
      </c>
      <c r="L733" s="245" t="s">
        <v>6917</v>
      </c>
      <c r="M733" s="247">
        <v>44342</v>
      </c>
      <c r="N733" s="123">
        <v>45906</v>
      </c>
      <c r="O733" s="249" t="s">
        <v>722</v>
      </c>
      <c r="P733" s="267">
        <f>N733</f>
        <v>45906</v>
      </c>
      <c r="Q733" s="236">
        <v>21266</v>
      </c>
      <c r="R733" s="236">
        <v>2019</v>
      </c>
      <c r="S733" s="237">
        <v>45175</v>
      </c>
      <c r="T733" s="253" t="s">
        <v>4069</v>
      </c>
      <c r="U733" s="253" t="s">
        <v>722</v>
      </c>
      <c r="V733" s="421" t="s">
        <v>1115</v>
      </c>
      <c r="W733" s="421" t="s">
        <v>1301</v>
      </c>
      <c r="X733" s="253" t="s">
        <v>10124</v>
      </c>
      <c r="Y733" s="271">
        <f t="shared" si="164"/>
        <v>45906</v>
      </c>
      <c r="Z733" s="322" t="s">
        <v>1550</v>
      </c>
      <c r="AA733" s="255">
        <v>5.25</v>
      </c>
      <c r="AB733" s="256"/>
      <c r="AC733" s="253">
        <v>105</v>
      </c>
      <c r="AD733" s="253"/>
      <c r="AE733" s="253">
        <v>128</v>
      </c>
      <c r="AF733" s="253"/>
      <c r="AG733" s="322" t="s">
        <v>724</v>
      </c>
      <c r="AH733" s="322" t="s">
        <v>724</v>
      </c>
      <c r="AI733" s="322" t="s">
        <v>724</v>
      </c>
      <c r="AJ733" s="322">
        <v>1</v>
      </c>
      <c r="AK733" s="237"/>
      <c r="AL733" s="322"/>
      <c r="AM733" s="322"/>
      <c r="AN733" s="253"/>
      <c r="AO733" s="408"/>
      <c r="AP733" s="283"/>
      <c r="AQ733" s="283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341"/>
      <c r="CP733" s="341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</row>
    <row r="734" spans="1:125" ht="12.75" customHeight="1">
      <c r="A734" s="242">
        <v>733</v>
      </c>
      <c r="B734" s="242" t="s">
        <v>732</v>
      </c>
      <c r="C734" s="121" t="s">
        <v>25</v>
      </c>
      <c r="D734" s="243" t="s">
        <v>5241</v>
      </c>
      <c r="E734" s="121" t="s">
        <v>651</v>
      </c>
      <c r="F734" s="243" t="s">
        <v>652</v>
      </c>
      <c r="G734" s="244" t="s">
        <v>653</v>
      </c>
      <c r="H734" s="638" t="s">
        <v>820</v>
      </c>
      <c r="I734" s="243" t="s">
        <v>1368</v>
      </c>
      <c r="J734" s="243" t="s">
        <v>5238</v>
      </c>
      <c r="K734" s="243" t="s">
        <v>6725</v>
      </c>
      <c r="L734" s="245" t="s">
        <v>6726</v>
      </c>
      <c r="M734" s="247">
        <v>39547</v>
      </c>
      <c r="N734" s="248">
        <v>45188</v>
      </c>
      <c r="O734" s="249" t="s">
        <v>722</v>
      </c>
      <c r="P734" s="266">
        <f t="shared" si="165"/>
        <v>45188</v>
      </c>
      <c r="Q734" s="250">
        <v>21535</v>
      </c>
      <c r="R734" s="250">
        <v>2007</v>
      </c>
      <c r="S734" s="251">
        <v>44458</v>
      </c>
      <c r="T734" s="252" t="s">
        <v>499</v>
      </c>
      <c r="U734" s="253" t="s">
        <v>4623</v>
      </c>
      <c r="V734" s="625" t="s">
        <v>1558</v>
      </c>
      <c r="W734" s="625" t="s">
        <v>7239</v>
      </c>
      <c r="X734" s="252" t="s">
        <v>6727</v>
      </c>
      <c r="Y734" s="284">
        <f t="shared" ref="Y734:Y735" si="166">N734</f>
        <v>45188</v>
      </c>
      <c r="Z734" s="605" t="s">
        <v>99</v>
      </c>
      <c r="AA734" s="656">
        <v>5.9</v>
      </c>
      <c r="AB734" s="273" t="s">
        <v>1355</v>
      </c>
      <c r="AC734" s="252">
        <v>85</v>
      </c>
      <c r="AD734" s="252">
        <v>110</v>
      </c>
      <c r="AE734" s="252">
        <v>110</v>
      </c>
      <c r="AF734" s="252">
        <v>143</v>
      </c>
      <c r="AG734" s="605">
        <v>23</v>
      </c>
      <c r="AH734" s="605">
        <v>37</v>
      </c>
      <c r="AI734" s="605">
        <v>48</v>
      </c>
      <c r="AJ734" s="605">
        <v>1</v>
      </c>
      <c r="AK734" s="252" t="s">
        <v>606</v>
      </c>
      <c r="AL734" s="605">
        <v>2001</v>
      </c>
      <c r="AM734" s="605" t="s">
        <v>129</v>
      </c>
      <c r="AN734" s="252"/>
      <c r="AO734" s="407"/>
      <c r="AP734" s="316"/>
      <c r="AQ734" s="316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</row>
    <row r="735" spans="1:125" s="378" customFormat="1" ht="12.75" customHeight="1">
      <c r="A735" s="362">
        <v>734</v>
      </c>
      <c r="B735" s="363" t="s">
        <v>731</v>
      </c>
      <c r="C735" s="363" t="s">
        <v>9206</v>
      </c>
      <c r="D735" s="363"/>
      <c r="E735" s="363" t="s">
        <v>1472</v>
      </c>
      <c r="F735" s="363"/>
      <c r="G735" s="365" t="s">
        <v>9198</v>
      </c>
      <c r="H735" s="640"/>
      <c r="I735" s="364" t="s">
        <v>9207</v>
      </c>
      <c r="J735" s="363"/>
      <c r="K735" s="363" t="s">
        <v>9199</v>
      </c>
      <c r="L735" s="366" t="s">
        <v>205</v>
      </c>
      <c r="M735" s="368">
        <v>45015</v>
      </c>
      <c r="N735" s="369">
        <v>45745</v>
      </c>
      <c r="O735" s="385" t="s">
        <v>722</v>
      </c>
      <c r="P735" s="386">
        <f t="shared" si="165"/>
        <v>45745</v>
      </c>
      <c r="Q735" s="387">
        <v>23149</v>
      </c>
      <c r="R735" s="387">
        <v>2023</v>
      </c>
      <c r="S735" s="373">
        <v>45014</v>
      </c>
      <c r="T735" s="363" t="s">
        <v>1409</v>
      </c>
      <c r="U735" s="363" t="s">
        <v>1279</v>
      </c>
      <c r="V735" s="626" t="s">
        <v>363</v>
      </c>
      <c r="W735" s="626" t="s">
        <v>363</v>
      </c>
      <c r="X735" s="363" t="s">
        <v>9200</v>
      </c>
      <c r="Y735" s="375">
        <f t="shared" si="166"/>
        <v>45745</v>
      </c>
      <c r="Z735" s="370" t="s">
        <v>1144</v>
      </c>
      <c r="AA735" s="657">
        <v>5.7</v>
      </c>
      <c r="AB735" s="376"/>
      <c r="AC735" s="363">
        <v>85</v>
      </c>
      <c r="AD735" s="363"/>
      <c r="AE735" s="363">
        <v>105</v>
      </c>
      <c r="AF735" s="363"/>
      <c r="AG735" s="370" t="s">
        <v>724</v>
      </c>
      <c r="AH735" s="370" t="s">
        <v>724</v>
      </c>
      <c r="AI735" s="370" t="s">
        <v>724</v>
      </c>
      <c r="AJ735" s="370">
        <v>1</v>
      </c>
      <c r="AK735" s="363"/>
      <c r="AL735" s="370"/>
      <c r="AM735" s="370"/>
      <c r="AN735" s="363"/>
      <c r="AO735" s="414"/>
      <c r="AP735" s="374"/>
      <c r="AQ735" s="374"/>
      <c r="AR735" s="374"/>
      <c r="AS735" s="374"/>
      <c r="AT735" s="374"/>
      <c r="AU735" s="374"/>
      <c r="AV735" s="374"/>
      <c r="AW735" s="374"/>
      <c r="AX735" s="374"/>
      <c r="AY735" s="374"/>
      <c r="AZ735" s="374"/>
      <c r="BA735" s="374"/>
      <c r="BB735" s="374"/>
      <c r="BC735" s="374"/>
      <c r="BD735" s="374"/>
      <c r="BE735" s="374"/>
      <c r="BF735" s="374"/>
      <c r="BG735" s="374"/>
      <c r="BH735" s="374"/>
      <c r="BI735" s="374"/>
      <c r="BJ735" s="374"/>
      <c r="BK735" s="374"/>
      <c r="BL735" s="374"/>
      <c r="BM735" s="374"/>
      <c r="BN735" s="374"/>
      <c r="BO735" s="374"/>
      <c r="BP735" s="374"/>
      <c r="BQ735" s="374"/>
      <c r="BR735" s="374"/>
      <c r="BS735" s="374"/>
      <c r="BT735" s="374"/>
      <c r="BU735" s="374"/>
      <c r="BV735" s="374"/>
      <c r="BW735" s="374"/>
      <c r="BX735" s="374"/>
      <c r="BY735" s="374"/>
      <c r="BZ735" s="374"/>
      <c r="CA735" s="374"/>
      <c r="CB735" s="374"/>
      <c r="CC735" s="374"/>
      <c r="CD735" s="374"/>
      <c r="CE735" s="374"/>
      <c r="CF735" s="374"/>
      <c r="CG735" s="374"/>
      <c r="CH735" s="374"/>
      <c r="CI735" s="374"/>
      <c r="CJ735" s="374"/>
      <c r="CK735" s="374"/>
      <c r="CL735" s="374"/>
      <c r="CM735" s="374"/>
      <c r="CN735" s="374"/>
      <c r="CO735" s="377"/>
      <c r="CP735" s="377"/>
      <c r="CQ735" s="377"/>
      <c r="CR735" s="377"/>
      <c r="CS735" s="377"/>
      <c r="CT735" s="377"/>
      <c r="CU735" s="377"/>
      <c r="CV735" s="377"/>
      <c r="CW735" s="377"/>
      <c r="CX735" s="377"/>
      <c r="CY735" s="377"/>
      <c r="CZ735" s="377"/>
      <c r="DA735" s="377"/>
      <c r="DB735" s="377"/>
      <c r="DC735" s="377"/>
      <c r="DD735" s="377"/>
      <c r="DE735" s="377"/>
      <c r="DF735" s="377"/>
      <c r="DG735" s="377"/>
      <c r="DH735" s="377"/>
      <c r="DI735" s="377"/>
      <c r="DJ735" s="377"/>
      <c r="DK735" s="377"/>
      <c r="DL735" s="377"/>
      <c r="DM735" s="377"/>
      <c r="DN735" s="377"/>
      <c r="DO735" s="377"/>
      <c r="DP735" s="377"/>
      <c r="DQ735" s="377"/>
      <c r="DR735" s="377"/>
      <c r="DS735" s="377"/>
      <c r="DT735" s="377"/>
      <c r="DU735" s="377"/>
    </row>
    <row r="736" spans="1:125" ht="12.75" customHeight="1">
      <c r="A736" s="242">
        <v>735</v>
      </c>
      <c r="B736" s="242" t="s">
        <v>732</v>
      </c>
      <c r="C736" s="243" t="s">
        <v>1741</v>
      </c>
      <c r="D736" s="243" t="s">
        <v>1663</v>
      </c>
      <c r="E736" s="243" t="s">
        <v>1602</v>
      </c>
      <c r="F736" s="243" t="s">
        <v>50</v>
      </c>
      <c r="G736" s="244" t="s">
        <v>1742</v>
      </c>
      <c r="H736" s="638" t="s">
        <v>1603</v>
      </c>
      <c r="I736" s="243" t="s">
        <v>1096</v>
      </c>
      <c r="J736" s="243" t="s">
        <v>1368</v>
      </c>
      <c r="K736" s="243" t="s">
        <v>1292</v>
      </c>
      <c r="L736" s="245" t="s">
        <v>1293</v>
      </c>
      <c r="M736" s="247">
        <v>41864</v>
      </c>
      <c r="N736" s="248">
        <v>45470</v>
      </c>
      <c r="O736" s="249" t="s">
        <v>722</v>
      </c>
      <c r="P736" s="266">
        <f t="shared" ref="P736:P741" si="167">N736</f>
        <v>45470</v>
      </c>
      <c r="Q736" s="250">
        <v>20521</v>
      </c>
      <c r="R736" s="250">
        <v>2014</v>
      </c>
      <c r="S736" s="251">
        <v>44739</v>
      </c>
      <c r="T736" s="252" t="s">
        <v>93</v>
      </c>
      <c r="U736" s="253" t="s">
        <v>3544</v>
      </c>
      <c r="V736" s="625" t="s">
        <v>8330</v>
      </c>
      <c r="W736" s="625" t="s">
        <v>8331</v>
      </c>
      <c r="X736" s="252" t="s">
        <v>1977</v>
      </c>
      <c r="Y736" s="284">
        <f>P736</f>
        <v>45470</v>
      </c>
      <c r="Z736" s="605" t="s">
        <v>1028</v>
      </c>
      <c r="AA736" s="656">
        <v>6.9</v>
      </c>
      <c r="AB736" s="273">
        <v>25</v>
      </c>
      <c r="AC736" s="252">
        <v>90</v>
      </c>
      <c r="AD736" s="252">
        <v>115</v>
      </c>
      <c r="AE736" s="253">
        <v>130</v>
      </c>
      <c r="AF736" s="252">
        <v>130</v>
      </c>
      <c r="AG736" s="605">
        <v>23</v>
      </c>
      <c r="AH736" s="605">
        <v>37</v>
      </c>
      <c r="AI736" s="605">
        <v>62</v>
      </c>
      <c r="AJ736" s="605">
        <v>1</v>
      </c>
      <c r="AK736" s="251">
        <v>39879</v>
      </c>
      <c r="AL736" s="605">
        <v>2009</v>
      </c>
      <c r="AM736" s="605" t="s">
        <v>722</v>
      </c>
      <c r="AN736" s="253"/>
      <c r="AO736" s="407"/>
      <c r="AP736" s="316"/>
      <c r="AQ736" s="316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</row>
    <row r="737" spans="1:125" s="317" customFormat="1" ht="12.75" customHeight="1">
      <c r="A737" s="242">
        <v>736</v>
      </c>
      <c r="B737" s="242" t="s">
        <v>732</v>
      </c>
      <c r="C737" s="243"/>
      <c r="D737" s="243" t="s">
        <v>650</v>
      </c>
      <c r="E737" s="243" t="s">
        <v>7105</v>
      </c>
      <c r="F737" s="243" t="s">
        <v>52</v>
      </c>
      <c r="G737" s="244"/>
      <c r="H737" s="638" t="s">
        <v>843</v>
      </c>
      <c r="I737" s="243"/>
      <c r="J737" s="243" t="s">
        <v>1368</v>
      </c>
      <c r="K737" s="124" t="s">
        <v>7106</v>
      </c>
      <c r="L737" s="245" t="s">
        <v>1273</v>
      </c>
      <c r="M737" s="247">
        <v>38529</v>
      </c>
      <c r="N737" s="123">
        <v>44774</v>
      </c>
      <c r="O737" s="249" t="s">
        <v>722</v>
      </c>
      <c r="P737" s="267">
        <f t="shared" si="167"/>
        <v>44774</v>
      </c>
      <c r="Q737" s="236">
        <v>17083</v>
      </c>
      <c r="R737" s="236">
        <v>2004</v>
      </c>
      <c r="S737" s="251">
        <v>44044</v>
      </c>
      <c r="T737" s="253" t="s">
        <v>93</v>
      </c>
      <c r="U737" s="253" t="s">
        <v>189</v>
      </c>
      <c r="V737" s="421" t="s">
        <v>507</v>
      </c>
      <c r="W737" s="421" t="s">
        <v>4055</v>
      </c>
      <c r="X737" s="253" t="s">
        <v>1274</v>
      </c>
      <c r="Y737" s="271">
        <f>P737</f>
        <v>44774</v>
      </c>
      <c r="Z737" s="322" t="s">
        <v>99</v>
      </c>
      <c r="AA737" s="255">
        <v>6.6</v>
      </c>
      <c r="AB737" s="256">
        <v>27</v>
      </c>
      <c r="AC737" s="253">
        <v>90</v>
      </c>
      <c r="AD737" s="253">
        <v>117</v>
      </c>
      <c r="AE737" s="253">
        <v>123</v>
      </c>
      <c r="AF737" s="253">
        <v>160</v>
      </c>
      <c r="AG737" s="322">
        <v>24</v>
      </c>
      <c r="AH737" s="322">
        <v>38</v>
      </c>
      <c r="AI737" s="322">
        <v>60</v>
      </c>
      <c r="AJ737" s="322">
        <v>1</v>
      </c>
      <c r="AK737" s="237">
        <v>38833</v>
      </c>
      <c r="AL737" s="322">
        <v>2006</v>
      </c>
      <c r="AM737" s="322" t="s">
        <v>722</v>
      </c>
      <c r="AN737" s="253" t="s">
        <v>4056</v>
      </c>
      <c r="AO737" s="408"/>
      <c r="AP737" s="283"/>
      <c r="AQ737" s="283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341"/>
      <c r="CP737" s="341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</row>
    <row r="738" spans="1:125" s="316" customFormat="1" ht="12.75" customHeight="1">
      <c r="A738" s="242">
        <v>737</v>
      </c>
      <c r="B738" s="253" t="s">
        <v>732</v>
      </c>
      <c r="C738" s="253" t="s">
        <v>1325</v>
      </c>
      <c r="D738" s="253" t="s">
        <v>4794</v>
      </c>
      <c r="E738" s="253" t="s">
        <v>1326</v>
      </c>
      <c r="F738" s="253" t="s">
        <v>142</v>
      </c>
      <c r="G738" s="264" t="s">
        <v>1327</v>
      </c>
      <c r="H738" s="639" t="s">
        <v>5511</v>
      </c>
      <c r="I738" s="253" t="s">
        <v>1533</v>
      </c>
      <c r="J738" s="243" t="s">
        <v>1368</v>
      </c>
      <c r="K738" s="243" t="s">
        <v>5510</v>
      </c>
      <c r="L738" s="245" t="s">
        <v>790</v>
      </c>
      <c r="M738" s="274">
        <v>41328</v>
      </c>
      <c r="N738" s="288">
        <v>45338</v>
      </c>
      <c r="O738" s="322" t="s">
        <v>722</v>
      </c>
      <c r="P738" s="328">
        <f t="shared" si="167"/>
        <v>45338</v>
      </c>
      <c r="Q738" s="329">
        <v>20154</v>
      </c>
      <c r="R738" s="329">
        <v>2013</v>
      </c>
      <c r="S738" s="251">
        <v>44608</v>
      </c>
      <c r="T738" s="253" t="s">
        <v>93</v>
      </c>
      <c r="U738" s="253" t="s">
        <v>3544</v>
      </c>
      <c r="V738" s="421" t="s">
        <v>7828</v>
      </c>
      <c r="W738" s="421" t="s">
        <v>7827</v>
      </c>
      <c r="X738" s="253" t="s">
        <v>791</v>
      </c>
      <c r="Y738" s="271">
        <f>N738</f>
        <v>45338</v>
      </c>
      <c r="Z738" s="605" t="s">
        <v>1028</v>
      </c>
      <c r="AA738" s="656">
        <v>6.9</v>
      </c>
      <c r="AB738" s="273">
        <v>20.5</v>
      </c>
      <c r="AC738" s="252">
        <v>90</v>
      </c>
      <c r="AD738" s="252">
        <v>90</v>
      </c>
      <c r="AE738" s="252">
        <v>110</v>
      </c>
      <c r="AF738" s="252">
        <v>143</v>
      </c>
      <c r="AG738" s="605">
        <v>23</v>
      </c>
      <c r="AH738" s="605">
        <v>37</v>
      </c>
      <c r="AI738" s="613">
        <v>62</v>
      </c>
      <c r="AJ738" s="613">
        <v>1</v>
      </c>
      <c r="AK738" s="332">
        <v>43882</v>
      </c>
      <c r="AL738" s="613">
        <v>2019</v>
      </c>
      <c r="AM738" s="613" t="s">
        <v>722</v>
      </c>
      <c r="AN738" s="252"/>
      <c r="AO738" s="407"/>
      <c r="CO738" s="320"/>
    </row>
    <row r="739" spans="1:125" s="317" customFormat="1" ht="12.75" customHeight="1">
      <c r="A739" s="242">
        <v>738</v>
      </c>
      <c r="B739" s="242" t="s">
        <v>731</v>
      </c>
      <c r="C739" s="242" t="s">
        <v>583</v>
      </c>
      <c r="D739" s="243"/>
      <c r="E739" s="243" t="s">
        <v>530</v>
      </c>
      <c r="F739" s="243"/>
      <c r="G739" s="244" t="s">
        <v>2512</v>
      </c>
      <c r="H739" s="638"/>
      <c r="I739" s="243" t="s">
        <v>1911</v>
      </c>
      <c r="J739" s="243"/>
      <c r="K739" s="243" t="s">
        <v>2513</v>
      </c>
      <c r="L739" s="245" t="s">
        <v>2514</v>
      </c>
      <c r="M739" s="247">
        <v>42279</v>
      </c>
      <c r="N739" s="247">
        <v>45726</v>
      </c>
      <c r="O739" s="249" t="s">
        <v>722</v>
      </c>
      <c r="P739" s="267">
        <f t="shared" si="167"/>
        <v>45726</v>
      </c>
      <c r="Q739" s="236">
        <v>21001</v>
      </c>
      <c r="R739" s="236">
        <v>2014</v>
      </c>
      <c r="S739" s="251">
        <v>45726</v>
      </c>
      <c r="T739" s="253" t="s">
        <v>3715</v>
      </c>
      <c r="U739" s="253" t="s">
        <v>722</v>
      </c>
      <c r="V739" s="421" t="s">
        <v>363</v>
      </c>
      <c r="W739" s="421" t="s">
        <v>5737</v>
      </c>
      <c r="X739" s="253" t="s">
        <v>2515</v>
      </c>
      <c r="Y739" s="271">
        <f>N739</f>
        <v>45726</v>
      </c>
      <c r="Z739" s="322" t="s">
        <v>1550</v>
      </c>
      <c r="AA739" s="255">
        <v>4.5999999999999996</v>
      </c>
      <c r="AB739" s="256"/>
      <c r="AC739" s="253">
        <v>80</v>
      </c>
      <c r="AD739" s="253"/>
      <c r="AE739" s="253">
        <v>105</v>
      </c>
      <c r="AF739" s="253"/>
      <c r="AG739" s="322">
        <v>22</v>
      </c>
      <c r="AH739" s="322">
        <v>37</v>
      </c>
      <c r="AI739" s="322">
        <v>50</v>
      </c>
      <c r="AJ739" s="322">
        <v>1</v>
      </c>
      <c r="AK739" s="253"/>
      <c r="AL739" s="322"/>
      <c r="AM739" s="322"/>
      <c r="AN739" s="253"/>
      <c r="AO739" s="408"/>
      <c r="AP739" s="283"/>
      <c r="AQ739" s="283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341"/>
      <c r="CP739" s="341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</row>
    <row r="740" spans="1:125" s="378" customFormat="1" ht="12.75" customHeight="1">
      <c r="A740" s="362">
        <v>739</v>
      </c>
      <c r="B740" s="362" t="s">
        <v>731</v>
      </c>
      <c r="C740" s="364" t="s">
        <v>4203</v>
      </c>
      <c r="D740" s="364"/>
      <c r="E740" s="364" t="s">
        <v>1418</v>
      </c>
      <c r="F740" s="364"/>
      <c r="G740" s="404" t="s">
        <v>8293</v>
      </c>
      <c r="H740" s="641"/>
      <c r="I740" s="364" t="s">
        <v>855</v>
      </c>
      <c r="J740" s="364"/>
      <c r="K740" s="364" t="s">
        <v>10052</v>
      </c>
      <c r="L740" s="382" t="s">
        <v>10053</v>
      </c>
      <c r="M740" s="383">
        <v>44739</v>
      </c>
      <c r="N740" s="384">
        <v>45461</v>
      </c>
      <c r="O740" s="385" t="s">
        <v>722</v>
      </c>
      <c r="P740" s="386">
        <f>N740</f>
        <v>45461</v>
      </c>
      <c r="Q740" s="387">
        <v>22730</v>
      </c>
      <c r="R740" s="387">
        <v>2021</v>
      </c>
      <c r="S740" s="373">
        <v>44730</v>
      </c>
      <c r="T740" s="363" t="s">
        <v>4069</v>
      </c>
      <c r="U740" s="363" t="s">
        <v>721</v>
      </c>
      <c r="V740" s="626" t="s">
        <v>363</v>
      </c>
      <c r="W740" s="626" t="s">
        <v>1763</v>
      </c>
      <c r="X740" s="363" t="s">
        <v>10054</v>
      </c>
      <c r="Y740" s="375">
        <f>N740</f>
        <v>45461</v>
      </c>
      <c r="Z740" s="370" t="s">
        <v>364</v>
      </c>
      <c r="AA740" s="657">
        <v>5.22</v>
      </c>
      <c r="AB740" s="902"/>
      <c r="AC740" s="363">
        <v>85</v>
      </c>
      <c r="AD740" s="363">
        <v>85</v>
      </c>
      <c r="AE740" s="363">
        <v>105</v>
      </c>
      <c r="AF740" s="363">
        <v>120</v>
      </c>
      <c r="AG740" s="370" t="s">
        <v>724</v>
      </c>
      <c r="AH740" s="370" t="s">
        <v>724</v>
      </c>
      <c r="AI740" s="370" t="s">
        <v>724</v>
      </c>
      <c r="AJ740" s="370">
        <v>1</v>
      </c>
      <c r="AK740" s="373"/>
      <c r="AL740" s="370"/>
      <c r="AM740" s="370"/>
      <c r="AN740" s="363"/>
      <c r="AO740" s="414"/>
      <c r="AP740" s="374"/>
      <c r="AQ740" s="374"/>
      <c r="AR740" s="374"/>
      <c r="AS740" s="374"/>
      <c r="AT740" s="374"/>
      <c r="AU740" s="374"/>
      <c r="AV740" s="374"/>
      <c r="AW740" s="374"/>
      <c r="AX740" s="374"/>
      <c r="AY740" s="374"/>
      <c r="AZ740" s="374"/>
      <c r="BA740" s="374"/>
      <c r="BB740" s="374"/>
      <c r="BC740" s="374"/>
      <c r="BD740" s="374"/>
      <c r="BE740" s="374"/>
      <c r="BF740" s="374"/>
      <c r="BG740" s="374"/>
      <c r="BH740" s="374"/>
      <c r="BI740" s="374"/>
      <c r="BJ740" s="374"/>
      <c r="BK740" s="374"/>
      <c r="BL740" s="374"/>
      <c r="BM740" s="374"/>
      <c r="BN740" s="374"/>
      <c r="BO740" s="374"/>
      <c r="BP740" s="374"/>
      <c r="BQ740" s="374"/>
      <c r="BR740" s="374"/>
      <c r="BS740" s="374"/>
      <c r="BT740" s="374"/>
      <c r="BU740" s="374"/>
      <c r="BV740" s="374"/>
      <c r="BW740" s="374"/>
      <c r="BX740" s="374"/>
      <c r="BY740" s="374"/>
      <c r="BZ740" s="374"/>
      <c r="CA740" s="374"/>
      <c r="CB740" s="374"/>
      <c r="CC740" s="374"/>
      <c r="CD740" s="374"/>
      <c r="CE740" s="374"/>
      <c r="CF740" s="374"/>
      <c r="CG740" s="374"/>
      <c r="CH740" s="374"/>
      <c r="CI740" s="374"/>
      <c r="CJ740" s="374"/>
      <c r="CK740" s="374"/>
      <c r="CL740" s="374"/>
      <c r="CM740" s="374"/>
      <c r="CN740" s="374"/>
      <c r="CO740" s="377"/>
      <c r="CP740" s="377"/>
      <c r="CQ740" s="377"/>
      <c r="CR740" s="377"/>
      <c r="CS740" s="377"/>
      <c r="CT740" s="377"/>
      <c r="CU740" s="377"/>
      <c r="CV740" s="377"/>
      <c r="CW740" s="377"/>
      <c r="CX740" s="377"/>
      <c r="CY740" s="377"/>
      <c r="CZ740" s="377"/>
      <c r="DA740" s="377"/>
      <c r="DB740" s="377"/>
      <c r="DC740" s="377"/>
      <c r="DD740" s="377"/>
      <c r="DE740" s="377"/>
      <c r="DF740" s="377"/>
      <c r="DG740" s="377"/>
      <c r="DH740" s="377"/>
      <c r="DI740" s="377"/>
      <c r="DJ740" s="377"/>
      <c r="DK740" s="377"/>
      <c r="DL740" s="377"/>
      <c r="DM740" s="377"/>
      <c r="DN740" s="377"/>
      <c r="DO740" s="377"/>
      <c r="DP740" s="377"/>
      <c r="DQ740" s="377"/>
      <c r="DR740" s="377"/>
      <c r="DS740" s="377"/>
      <c r="DT740" s="377"/>
      <c r="DU740" s="377"/>
    </row>
    <row r="741" spans="1:125" s="283" customFormat="1" ht="12.75" customHeight="1">
      <c r="A741" s="242">
        <v>740</v>
      </c>
      <c r="B741" s="283" t="s">
        <v>731</v>
      </c>
      <c r="C741" s="283" t="s">
        <v>6259</v>
      </c>
      <c r="E741" s="283" t="s">
        <v>1848</v>
      </c>
      <c r="G741" s="324" t="s">
        <v>6265</v>
      </c>
      <c r="H741" s="642"/>
      <c r="I741" s="283" t="s">
        <v>440</v>
      </c>
      <c r="K741" s="283" t="s">
        <v>6266</v>
      </c>
      <c r="L741" s="438" t="s">
        <v>1523</v>
      </c>
      <c r="M741" s="325">
        <v>44068</v>
      </c>
      <c r="N741" s="325">
        <v>44798</v>
      </c>
      <c r="O741" s="249" t="s">
        <v>722</v>
      </c>
      <c r="P741" s="267">
        <f t="shared" si="167"/>
        <v>44798</v>
      </c>
      <c r="Q741" s="236">
        <v>20614</v>
      </c>
      <c r="R741" s="236">
        <v>2020</v>
      </c>
      <c r="S741" s="237">
        <v>44068</v>
      </c>
      <c r="T741" s="253" t="s">
        <v>1216</v>
      </c>
      <c r="U741" s="253" t="s">
        <v>1279</v>
      </c>
      <c r="V741" s="421" t="s">
        <v>363</v>
      </c>
      <c r="W741" s="421" t="s">
        <v>363</v>
      </c>
      <c r="X741" s="253" t="s">
        <v>6267</v>
      </c>
      <c r="Y741" s="271">
        <v>44798</v>
      </c>
      <c r="Z741" s="322" t="s">
        <v>364</v>
      </c>
      <c r="AA741" s="255">
        <v>5.6</v>
      </c>
      <c r="AB741" s="256"/>
      <c r="AC741" s="253">
        <v>85</v>
      </c>
      <c r="AD741" s="253"/>
      <c r="AE741" s="253">
        <v>110</v>
      </c>
      <c r="AF741" s="253"/>
      <c r="AG741" s="322" t="s">
        <v>724</v>
      </c>
      <c r="AH741" s="322">
        <v>38</v>
      </c>
      <c r="AI741" s="322">
        <v>47</v>
      </c>
      <c r="AJ741" s="322">
        <v>1</v>
      </c>
      <c r="AK741" s="253"/>
      <c r="AL741" s="322"/>
      <c r="AM741" s="322"/>
      <c r="AN741" s="253"/>
      <c r="AO741" s="408"/>
      <c r="CO741" s="327"/>
    </row>
    <row r="742" spans="1:125" s="317" customFormat="1" ht="12.75" customHeight="1">
      <c r="A742" s="242">
        <v>741</v>
      </c>
      <c r="B742" s="253" t="s">
        <v>731</v>
      </c>
      <c r="C742" s="253" t="s">
        <v>8718</v>
      </c>
      <c r="D742" s="253"/>
      <c r="E742" s="253" t="s">
        <v>757</v>
      </c>
      <c r="F742" s="253"/>
      <c r="G742" s="264" t="s">
        <v>8719</v>
      </c>
      <c r="H742" s="638"/>
      <c r="I742" s="243" t="s">
        <v>317</v>
      </c>
      <c r="J742" s="253"/>
      <c r="K742" s="253" t="s">
        <v>8720</v>
      </c>
      <c r="L742" s="438" t="s">
        <v>8721</v>
      </c>
      <c r="M742" s="274">
        <v>44831</v>
      </c>
      <c r="N742" s="275">
        <v>45558</v>
      </c>
      <c r="O742" s="249" t="s">
        <v>722</v>
      </c>
      <c r="P742" s="267">
        <f>N742</f>
        <v>45558</v>
      </c>
      <c r="Q742" s="236">
        <v>22641</v>
      </c>
      <c r="R742" s="236">
        <v>2022</v>
      </c>
      <c r="S742" s="237">
        <v>44827</v>
      </c>
      <c r="T742" s="253" t="s">
        <v>24</v>
      </c>
      <c r="U742" s="253" t="s">
        <v>1279</v>
      </c>
      <c r="V742" s="421" t="s">
        <v>363</v>
      </c>
      <c r="W742" s="421" t="s">
        <v>656</v>
      </c>
      <c r="X742" s="253" t="s">
        <v>8722</v>
      </c>
      <c r="Y742" s="271">
        <f>N742</f>
        <v>45558</v>
      </c>
      <c r="Z742" s="322" t="s">
        <v>1550</v>
      </c>
      <c r="AA742" s="255">
        <v>4.8</v>
      </c>
      <c r="AB742" s="256"/>
      <c r="AC742" s="253">
        <v>75</v>
      </c>
      <c r="AD742" s="253"/>
      <c r="AE742" s="253">
        <v>95</v>
      </c>
      <c r="AF742" s="253"/>
      <c r="AG742" s="322" t="s">
        <v>724</v>
      </c>
      <c r="AH742" s="322" t="s">
        <v>724</v>
      </c>
      <c r="AI742" s="322" t="s">
        <v>724</v>
      </c>
      <c r="AJ742" s="322">
        <v>1</v>
      </c>
      <c r="AK742" s="253"/>
      <c r="AL742" s="322"/>
      <c r="AM742" s="322"/>
      <c r="AN742" s="253"/>
      <c r="AO742" s="408"/>
      <c r="AP742" s="283"/>
      <c r="AQ742" s="283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341"/>
      <c r="CP742" s="341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</row>
    <row r="743" spans="1:125" s="317" customFormat="1" ht="12.75" customHeight="1">
      <c r="A743" s="242">
        <v>742</v>
      </c>
      <c r="B743" s="253" t="s">
        <v>731</v>
      </c>
      <c r="C743" s="253" t="s">
        <v>9062</v>
      </c>
      <c r="D743" s="253"/>
      <c r="E743" s="253" t="s">
        <v>483</v>
      </c>
      <c r="F743" s="253"/>
      <c r="G743" s="264" t="s">
        <v>9063</v>
      </c>
      <c r="H743" s="639"/>
      <c r="I743" s="253" t="s">
        <v>7357</v>
      </c>
      <c r="J743" s="253"/>
      <c r="K743" s="253" t="s">
        <v>7205</v>
      </c>
      <c r="L743" s="438" t="s">
        <v>4744</v>
      </c>
      <c r="M743" s="274">
        <v>44974</v>
      </c>
      <c r="N743" s="275">
        <v>45702</v>
      </c>
      <c r="O743" s="249" t="s">
        <v>722</v>
      </c>
      <c r="P743" s="267">
        <f>N743</f>
        <v>45702</v>
      </c>
      <c r="Q743" s="236">
        <v>23075</v>
      </c>
      <c r="R743" s="236">
        <v>2023</v>
      </c>
      <c r="S743" s="237">
        <v>44971</v>
      </c>
      <c r="T743" s="253" t="s">
        <v>1278</v>
      </c>
      <c r="U743" s="253" t="s">
        <v>1279</v>
      </c>
      <c r="V743" s="421" t="s">
        <v>363</v>
      </c>
      <c r="W743" s="421" t="s">
        <v>868</v>
      </c>
      <c r="X743" s="253" t="s">
        <v>7203</v>
      </c>
      <c r="Y743" s="271">
        <f>N743</f>
        <v>45702</v>
      </c>
      <c r="Z743" s="322" t="s">
        <v>1028</v>
      </c>
      <c r="AA743" s="255">
        <v>4.82</v>
      </c>
      <c r="AB743" s="256"/>
      <c r="AC743" s="253">
        <v>88</v>
      </c>
      <c r="AD743" s="253"/>
      <c r="AE743" s="253">
        <v>104</v>
      </c>
      <c r="AF743" s="253"/>
      <c r="AG743" s="322" t="s">
        <v>724</v>
      </c>
      <c r="AH743" s="322" t="s">
        <v>724</v>
      </c>
      <c r="AI743" s="322" t="s">
        <v>724</v>
      </c>
      <c r="AJ743" s="322">
        <v>1</v>
      </c>
      <c r="AK743" s="237"/>
      <c r="AL743" s="322"/>
      <c r="AM743" s="322"/>
      <c r="AN743" s="253"/>
      <c r="AO743" s="408"/>
      <c r="AP743" s="283"/>
      <c r="AQ743" s="283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341"/>
      <c r="CP743" s="341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</row>
    <row r="744" spans="1:125" s="317" customFormat="1" ht="12.75" customHeight="1">
      <c r="A744" s="242">
        <v>743</v>
      </c>
      <c r="B744" s="253" t="s">
        <v>731</v>
      </c>
      <c r="C744" s="253" t="s">
        <v>2509</v>
      </c>
      <c r="D744" s="253"/>
      <c r="E744" s="253" t="s">
        <v>3623</v>
      </c>
      <c r="F744" s="253"/>
      <c r="G744" s="264" t="s">
        <v>8137</v>
      </c>
      <c r="H744" s="639"/>
      <c r="I744" s="243" t="s">
        <v>1106</v>
      </c>
      <c r="J744" s="253"/>
      <c r="K744" s="253" t="s">
        <v>8139</v>
      </c>
      <c r="L744" s="438" t="s">
        <v>8138</v>
      </c>
      <c r="M744" s="274">
        <v>43873</v>
      </c>
      <c r="N744" s="275">
        <v>45432</v>
      </c>
      <c r="O744" s="249" t="s">
        <v>722</v>
      </c>
      <c r="P744" s="267">
        <f t="shared" ref="P744:P755" si="168">N744</f>
        <v>45432</v>
      </c>
      <c r="Q744" s="236">
        <v>22386</v>
      </c>
      <c r="R744" s="236">
        <v>2019</v>
      </c>
      <c r="S744" s="237">
        <v>44701</v>
      </c>
      <c r="T744" s="253" t="s">
        <v>4069</v>
      </c>
      <c r="U744" s="253" t="s">
        <v>722</v>
      </c>
      <c r="V744" s="421" t="s">
        <v>1926</v>
      </c>
      <c r="W744" s="421" t="s">
        <v>1926</v>
      </c>
      <c r="X744" s="253" t="s">
        <v>8140</v>
      </c>
      <c r="Y744" s="271">
        <f>N744</f>
        <v>45432</v>
      </c>
      <c r="Z744" s="322" t="s">
        <v>364</v>
      </c>
      <c r="AA744" s="255">
        <v>5.25</v>
      </c>
      <c r="AB744" s="256"/>
      <c r="AC744" s="253">
        <v>85</v>
      </c>
      <c r="AD744" s="253"/>
      <c r="AE744" s="253">
        <v>125</v>
      </c>
      <c r="AF744" s="253"/>
      <c r="AG744" s="322" t="s">
        <v>724</v>
      </c>
      <c r="AH744" s="322">
        <v>38</v>
      </c>
      <c r="AI744" s="322">
        <v>48</v>
      </c>
      <c r="AJ744" s="322">
        <v>1</v>
      </c>
      <c r="AK744" s="237"/>
      <c r="AL744" s="322"/>
      <c r="AM744" s="322"/>
      <c r="AN744" s="253"/>
      <c r="AO744" s="408"/>
      <c r="AP744" s="283"/>
      <c r="AQ744" s="283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341"/>
      <c r="CP744" s="341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</row>
    <row r="745" spans="1:125" s="317" customFormat="1" ht="12.75" customHeight="1">
      <c r="A745" s="242">
        <v>744</v>
      </c>
      <c r="B745" s="242" t="s">
        <v>731</v>
      </c>
      <c r="C745" s="283" t="s">
        <v>2500</v>
      </c>
      <c r="D745" s="243"/>
      <c r="E745" s="121" t="s">
        <v>2973</v>
      </c>
      <c r="F745" s="243"/>
      <c r="G745" s="244" t="s">
        <v>5767</v>
      </c>
      <c r="H745" s="638"/>
      <c r="I745" s="243" t="s">
        <v>1106</v>
      </c>
      <c r="J745" s="243"/>
      <c r="K745" s="243" t="s">
        <v>5769</v>
      </c>
      <c r="L745" s="245" t="s">
        <v>1878</v>
      </c>
      <c r="M745" s="247">
        <v>43966</v>
      </c>
      <c r="N745" s="123">
        <v>44695</v>
      </c>
      <c r="O745" s="249" t="s">
        <v>722</v>
      </c>
      <c r="P745" s="267">
        <f>N745</f>
        <v>44695</v>
      </c>
      <c r="Q745" s="236">
        <v>20401</v>
      </c>
      <c r="R745" s="236">
        <v>2020</v>
      </c>
      <c r="S745" s="237">
        <v>43965</v>
      </c>
      <c r="T745" s="253" t="s">
        <v>4069</v>
      </c>
      <c r="U745" s="253" t="s">
        <v>1279</v>
      </c>
      <c r="V745" s="436">
        <v>0</v>
      </c>
      <c r="W745" s="421" t="s">
        <v>363</v>
      </c>
      <c r="X745" s="253" t="s">
        <v>2502</v>
      </c>
      <c r="Y745" s="271">
        <v>44695</v>
      </c>
      <c r="Z745" s="322" t="s">
        <v>364</v>
      </c>
      <c r="AA745" s="255">
        <v>4.75</v>
      </c>
      <c r="AB745" s="256"/>
      <c r="AC745" s="253">
        <v>70</v>
      </c>
      <c r="AD745" s="253"/>
      <c r="AE745" s="253">
        <v>110</v>
      </c>
      <c r="AF745" s="253"/>
      <c r="AG745" s="322" t="s">
        <v>724</v>
      </c>
      <c r="AH745" s="322" t="s">
        <v>724</v>
      </c>
      <c r="AI745" s="322" t="s">
        <v>724</v>
      </c>
      <c r="AJ745" s="322">
        <v>1</v>
      </c>
      <c r="AK745" s="237"/>
      <c r="AL745" s="322"/>
      <c r="AM745" s="322"/>
      <c r="AN745" s="253"/>
      <c r="AO745" s="408"/>
      <c r="AP745" s="283"/>
      <c r="AQ745" s="283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341"/>
      <c r="CP745" s="341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</row>
    <row r="746" spans="1:125" s="317" customFormat="1" ht="12.75" customHeight="1">
      <c r="A746" s="242">
        <v>745</v>
      </c>
      <c r="B746" s="253" t="s">
        <v>731</v>
      </c>
      <c r="C746" s="253" t="s">
        <v>2509</v>
      </c>
      <c r="D746" s="253"/>
      <c r="E746" s="253" t="s">
        <v>804</v>
      </c>
      <c r="F746" s="253"/>
      <c r="G746" s="264" t="s">
        <v>5768</v>
      </c>
      <c r="H746" s="639"/>
      <c r="I746" s="242" t="s">
        <v>1106</v>
      </c>
      <c r="J746" s="253"/>
      <c r="K746" s="283" t="s">
        <v>6292</v>
      </c>
      <c r="L746" s="438" t="s">
        <v>6293</v>
      </c>
      <c r="M746" s="274">
        <v>43966</v>
      </c>
      <c r="N746" s="275">
        <v>45329</v>
      </c>
      <c r="O746" s="276" t="s">
        <v>722</v>
      </c>
      <c r="P746" s="267">
        <f>N746</f>
        <v>45329</v>
      </c>
      <c r="Q746" s="236">
        <v>20627</v>
      </c>
      <c r="R746" s="236">
        <v>2020</v>
      </c>
      <c r="S746" s="237">
        <v>44599</v>
      </c>
      <c r="T746" s="253" t="s">
        <v>4069</v>
      </c>
      <c r="U746" s="253" t="s">
        <v>722</v>
      </c>
      <c r="V746" s="421" t="s">
        <v>1735</v>
      </c>
      <c r="W746" s="421" t="s">
        <v>1735</v>
      </c>
      <c r="X746" s="253" t="s">
        <v>6294</v>
      </c>
      <c r="Y746" s="271">
        <f>N746</f>
        <v>45329</v>
      </c>
      <c r="Z746" s="322" t="s">
        <v>364</v>
      </c>
      <c r="AA746" s="255">
        <v>4.75</v>
      </c>
      <c r="AB746" s="256"/>
      <c r="AC746" s="253">
        <v>85</v>
      </c>
      <c r="AD746" s="253"/>
      <c r="AE746" s="253">
        <v>125</v>
      </c>
      <c r="AF746" s="253"/>
      <c r="AG746" s="322" t="s">
        <v>724</v>
      </c>
      <c r="AH746" s="322" t="s">
        <v>724</v>
      </c>
      <c r="AI746" s="322" t="s">
        <v>724</v>
      </c>
      <c r="AJ746" s="322">
        <v>1</v>
      </c>
      <c r="AK746" s="253"/>
      <c r="AL746" s="322"/>
      <c r="AM746" s="322"/>
      <c r="AN746" s="253"/>
      <c r="AO746" s="408"/>
      <c r="AP746" s="283"/>
      <c r="AQ746" s="283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341"/>
      <c r="CP746" s="341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</row>
    <row r="747" spans="1:125" s="378" customFormat="1" ht="12.75" customHeight="1">
      <c r="A747" s="362">
        <v>746</v>
      </c>
      <c r="B747" s="362" t="s">
        <v>731</v>
      </c>
      <c r="C747" s="405" t="s">
        <v>4922</v>
      </c>
      <c r="D747" s="364"/>
      <c r="E747" s="364" t="s">
        <v>1726</v>
      </c>
      <c r="F747" s="364"/>
      <c r="G747" s="404" t="s">
        <v>5486</v>
      </c>
      <c r="H747" s="641"/>
      <c r="I747" s="405" t="s">
        <v>102</v>
      </c>
      <c r="J747" s="405"/>
      <c r="K747" s="364" t="s">
        <v>1496</v>
      </c>
      <c r="L747" s="382" t="s">
        <v>1497</v>
      </c>
      <c r="M747" s="383">
        <v>43879</v>
      </c>
      <c r="N747" s="384">
        <v>45899</v>
      </c>
      <c r="O747" s="385" t="s">
        <v>722</v>
      </c>
      <c r="P747" s="386">
        <f t="shared" si="168"/>
        <v>45899</v>
      </c>
      <c r="Q747" s="387">
        <v>20211</v>
      </c>
      <c r="R747" s="387">
        <v>2020</v>
      </c>
      <c r="S747" s="373">
        <v>45168</v>
      </c>
      <c r="T747" s="363" t="s">
        <v>1498</v>
      </c>
      <c r="U747" s="363" t="s">
        <v>10027</v>
      </c>
      <c r="V747" s="626" t="s">
        <v>3502</v>
      </c>
      <c r="W747" s="626" t="s">
        <v>7665</v>
      </c>
      <c r="X747" s="363" t="s">
        <v>8736</v>
      </c>
      <c r="Y747" s="375">
        <f t="shared" ref="Y747:Y749" si="169">N747</f>
        <v>45899</v>
      </c>
      <c r="Z747" s="370" t="s">
        <v>1028</v>
      </c>
      <c r="AA747" s="657">
        <v>5</v>
      </c>
      <c r="AB747" s="376"/>
      <c r="AC747" s="363">
        <v>90</v>
      </c>
      <c r="AD747" s="363"/>
      <c r="AE747" s="363">
        <v>110</v>
      </c>
      <c r="AF747" s="363"/>
      <c r="AG747" s="370">
        <v>24</v>
      </c>
      <c r="AH747" s="370">
        <v>39</v>
      </c>
      <c r="AI747" s="370">
        <v>57</v>
      </c>
      <c r="AJ747" s="370">
        <v>1</v>
      </c>
      <c r="AK747" s="373"/>
      <c r="AL747" s="370"/>
      <c r="AM747" s="370"/>
      <c r="AN747" s="899"/>
      <c r="AO747" s="414"/>
      <c r="AP747" s="374"/>
      <c r="AQ747" s="374"/>
      <c r="AR747" s="374"/>
      <c r="AS747" s="374"/>
      <c r="AT747" s="374"/>
      <c r="AU747" s="374"/>
      <c r="AV747" s="374"/>
      <c r="AW747" s="374"/>
      <c r="AX747" s="374"/>
      <c r="AY747" s="374"/>
      <c r="AZ747" s="374"/>
      <c r="BA747" s="374"/>
      <c r="BB747" s="374"/>
      <c r="BC747" s="374"/>
      <c r="BD747" s="374"/>
      <c r="BE747" s="374"/>
      <c r="BF747" s="374"/>
      <c r="BG747" s="374"/>
      <c r="BH747" s="374"/>
      <c r="BI747" s="374"/>
      <c r="BJ747" s="374"/>
      <c r="BK747" s="374"/>
      <c r="BL747" s="374"/>
      <c r="BM747" s="374"/>
      <c r="BN747" s="374"/>
      <c r="BO747" s="374"/>
      <c r="BP747" s="374"/>
      <c r="BQ747" s="374"/>
      <c r="BR747" s="374"/>
      <c r="BS747" s="374"/>
      <c r="BT747" s="374"/>
      <c r="BU747" s="374"/>
      <c r="BV747" s="374"/>
      <c r="BW747" s="374"/>
      <c r="BX747" s="374"/>
      <c r="BY747" s="374"/>
      <c r="BZ747" s="374"/>
      <c r="CA747" s="374"/>
      <c r="CB747" s="374"/>
      <c r="CC747" s="374"/>
      <c r="CD747" s="374"/>
      <c r="CE747" s="374"/>
      <c r="CF747" s="374"/>
      <c r="CG747" s="374"/>
      <c r="CH747" s="374"/>
      <c r="CI747" s="374"/>
      <c r="CJ747" s="374"/>
      <c r="CK747" s="374"/>
      <c r="CL747" s="374"/>
      <c r="CM747" s="374"/>
      <c r="CN747" s="374"/>
      <c r="CO747" s="377"/>
      <c r="CP747" s="377"/>
      <c r="CQ747" s="377"/>
      <c r="CR747" s="377"/>
      <c r="CS747" s="377"/>
      <c r="CT747" s="377"/>
      <c r="CU747" s="377"/>
      <c r="CV747" s="377"/>
      <c r="CW747" s="377"/>
      <c r="CX747" s="377"/>
      <c r="CY747" s="377"/>
      <c r="CZ747" s="377"/>
      <c r="DA747" s="377"/>
      <c r="DB747" s="377"/>
      <c r="DC747" s="377"/>
      <c r="DD747" s="377"/>
      <c r="DE747" s="377"/>
      <c r="DF747" s="377"/>
      <c r="DG747" s="377"/>
      <c r="DH747" s="377"/>
      <c r="DI747" s="377"/>
      <c r="DJ747" s="377"/>
      <c r="DK747" s="377"/>
      <c r="DL747" s="377"/>
      <c r="DM747" s="377"/>
      <c r="DN747" s="377"/>
      <c r="DO747" s="377"/>
      <c r="DP747" s="377"/>
      <c r="DQ747" s="377"/>
      <c r="DR747" s="377"/>
      <c r="DS747" s="377"/>
      <c r="DT747" s="377"/>
      <c r="DU747" s="377"/>
    </row>
    <row r="748" spans="1:125" s="317" customFormat="1" ht="12.75" customHeight="1">
      <c r="A748" s="242">
        <v>747</v>
      </c>
      <c r="B748" s="253" t="s">
        <v>731</v>
      </c>
      <c r="C748" s="253" t="s">
        <v>2594</v>
      </c>
      <c r="D748" s="243"/>
      <c r="E748" s="253" t="s">
        <v>1469</v>
      </c>
      <c r="F748" s="253"/>
      <c r="G748" s="264" t="s">
        <v>5672</v>
      </c>
      <c r="H748" s="639"/>
      <c r="I748" s="243" t="s">
        <v>452</v>
      </c>
      <c r="J748" s="243"/>
      <c r="K748" s="253" t="s">
        <v>5673</v>
      </c>
      <c r="L748" s="438" t="s">
        <v>4826</v>
      </c>
      <c r="M748" s="274">
        <v>43923</v>
      </c>
      <c r="N748" s="275">
        <v>45345</v>
      </c>
      <c r="O748" s="249" t="s">
        <v>722</v>
      </c>
      <c r="P748" s="267">
        <f>N748</f>
        <v>45345</v>
      </c>
      <c r="Q748" s="236">
        <v>20305</v>
      </c>
      <c r="R748" s="236">
        <v>2017</v>
      </c>
      <c r="S748" s="237">
        <v>44615</v>
      </c>
      <c r="T748" s="253" t="s">
        <v>175</v>
      </c>
      <c r="U748" s="253" t="s">
        <v>722</v>
      </c>
      <c r="V748" s="421" t="s">
        <v>1115</v>
      </c>
      <c r="W748" s="421" t="s">
        <v>1115</v>
      </c>
      <c r="X748" s="253" t="s">
        <v>5674</v>
      </c>
      <c r="Y748" s="271">
        <f>N748</f>
        <v>45345</v>
      </c>
      <c r="Z748" s="322" t="s">
        <v>1550</v>
      </c>
      <c r="AA748" s="255">
        <v>5.7</v>
      </c>
      <c r="AB748" s="256"/>
      <c r="AC748" s="253">
        <v>80</v>
      </c>
      <c r="AD748" s="253"/>
      <c r="AE748" s="253">
        <v>100</v>
      </c>
      <c r="AF748" s="253"/>
      <c r="AG748" s="322">
        <v>23</v>
      </c>
      <c r="AH748" s="322">
        <v>37</v>
      </c>
      <c r="AI748" s="322">
        <v>52</v>
      </c>
      <c r="AJ748" s="322">
        <v>1</v>
      </c>
      <c r="AK748" s="237"/>
      <c r="AL748" s="322"/>
      <c r="AM748" s="322"/>
      <c r="AN748" s="253"/>
      <c r="AO748" s="408"/>
      <c r="AP748" s="283"/>
      <c r="AQ748" s="283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341"/>
      <c r="CP748" s="341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</row>
    <row r="749" spans="1:125" s="317" customFormat="1" ht="12.75" customHeight="1">
      <c r="A749" s="242">
        <v>748</v>
      </c>
      <c r="B749" s="242" t="s">
        <v>732</v>
      </c>
      <c r="C749" s="243" t="s">
        <v>398</v>
      </c>
      <c r="D749" s="243" t="s">
        <v>1347</v>
      </c>
      <c r="E749" s="243" t="s">
        <v>6907</v>
      </c>
      <c r="F749" s="243" t="s">
        <v>1159</v>
      </c>
      <c r="G749" s="244" t="s">
        <v>6897</v>
      </c>
      <c r="H749" s="638" t="s">
        <v>1159</v>
      </c>
      <c r="I749" s="243" t="s">
        <v>6898</v>
      </c>
      <c r="J749" s="243" t="s">
        <v>719</v>
      </c>
      <c r="K749" s="243" t="s">
        <v>2516</v>
      </c>
      <c r="L749" s="245" t="s">
        <v>1444</v>
      </c>
      <c r="M749" s="247">
        <v>38962</v>
      </c>
      <c r="N749" s="123">
        <v>45064</v>
      </c>
      <c r="O749" s="249" t="s">
        <v>722</v>
      </c>
      <c r="P749" s="267">
        <f t="shared" si="168"/>
        <v>45064</v>
      </c>
      <c r="Q749" s="236">
        <v>22307</v>
      </c>
      <c r="R749" s="236">
        <v>2006</v>
      </c>
      <c r="S749" s="251">
        <v>44334</v>
      </c>
      <c r="T749" s="253" t="s">
        <v>1047</v>
      </c>
      <c r="U749" s="253" t="s">
        <v>7963</v>
      </c>
      <c r="V749" s="421" t="s">
        <v>8020</v>
      </c>
      <c r="W749" s="421" t="s">
        <v>8021</v>
      </c>
      <c r="X749" s="253" t="s">
        <v>527</v>
      </c>
      <c r="Y749" s="271">
        <f t="shared" si="169"/>
        <v>45064</v>
      </c>
      <c r="Z749" s="322" t="s">
        <v>724</v>
      </c>
      <c r="AA749" s="255">
        <v>9</v>
      </c>
      <c r="AB749" s="256">
        <v>116</v>
      </c>
      <c r="AC749" s="253">
        <v>120</v>
      </c>
      <c r="AD749" s="253">
        <v>190</v>
      </c>
      <c r="AE749" s="253">
        <v>250</v>
      </c>
      <c r="AF749" s="253">
        <v>325</v>
      </c>
      <c r="AG749" s="322">
        <v>22</v>
      </c>
      <c r="AH749" s="322">
        <v>36</v>
      </c>
      <c r="AI749" s="322" t="s">
        <v>724</v>
      </c>
      <c r="AJ749" s="322">
        <v>2</v>
      </c>
      <c r="AK749" s="237">
        <v>38962</v>
      </c>
      <c r="AL749" s="322">
        <v>2006</v>
      </c>
      <c r="AM749" s="322" t="s">
        <v>722</v>
      </c>
      <c r="AN749" s="253"/>
      <c r="AO749" s="408"/>
      <c r="AP749" s="283"/>
      <c r="AQ749" s="283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341"/>
      <c r="CP749" s="341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</row>
    <row r="750" spans="1:125" s="378" customFormat="1" ht="12.75" customHeight="1">
      <c r="A750" s="362">
        <v>749</v>
      </c>
      <c r="B750" s="363" t="s">
        <v>731</v>
      </c>
      <c r="C750" s="363" t="s">
        <v>9911</v>
      </c>
      <c r="D750" s="363"/>
      <c r="E750" s="363" t="s">
        <v>2999</v>
      </c>
      <c r="F750" s="363"/>
      <c r="G750" s="365" t="s">
        <v>9912</v>
      </c>
      <c r="H750" s="640"/>
      <c r="I750" s="363" t="s">
        <v>1424</v>
      </c>
      <c r="J750" s="363"/>
      <c r="K750" s="363" t="s">
        <v>9900</v>
      </c>
      <c r="L750" s="366" t="s">
        <v>9913</v>
      </c>
      <c r="M750" s="368">
        <v>45152</v>
      </c>
      <c r="N750" s="369">
        <v>45873</v>
      </c>
      <c r="O750" s="385" t="s">
        <v>722</v>
      </c>
      <c r="P750" s="386">
        <f>N750</f>
        <v>45873</v>
      </c>
      <c r="Q750" s="387">
        <v>23454</v>
      </c>
      <c r="R750" s="387">
        <v>2022</v>
      </c>
      <c r="S750" s="373">
        <v>45142</v>
      </c>
      <c r="T750" s="363" t="s">
        <v>4069</v>
      </c>
      <c r="U750" s="363" t="s">
        <v>1279</v>
      </c>
      <c r="V750" s="626" t="s">
        <v>363</v>
      </c>
      <c r="W750" s="626" t="s">
        <v>656</v>
      </c>
      <c r="X750" s="363" t="s">
        <v>9914</v>
      </c>
      <c r="Y750" s="375">
        <v>45873</v>
      </c>
      <c r="Z750" s="370" t="s">
        <v>364</v>
      </c>
      <c r="AA750" s="657">
        <v>1.95</v>
      </c>
      <c r="AB750" s="376"/>
      <c r="AC750" s="363">
        <v>80</v>
      </c>
      <c r="AD750" s="363"/>
      <c r="AE750" s="363">
        <v>100</v>
      </c>
      <c r="AF750" s="363"/>
      <c r="AG750" s="370" t="s">
        <v>724</v>
      </c>
      <c r="AH750" s="370" t="s">
        <v>724</v>
      </c>
      <c r="AI750" s="370" t="s">
        <v>724</v>
      </c>
      <c r="AJ750" s="370">
        <v>1</v>
      </c>
      <c r="AK750" s="373"/>
      <c r="AL750" s="370"/>
      <c r="AM750" s="370"/>
      <c r="AN750" s="363"/>
      <c r="AO750" s="414"/>
      <c r="AP750" s="374"/>
      <c r="AQ750" s="374"/>
      <c r="AR750" s="374"/>
      <c r="AS750" s="374"/>
      <c r="AT750" s="374"/>
      <c r="AU750" s="374"/>
      <c r="AV750" s="374"/>
      <c r="AW750" s="374"/>
      <c r="AX750" s="374"/>
      <c r="AY750" s="374"/>
      <c r="AZ750" s="374"/>
      <c r="BA750" s="374"/>
      <c r="BB750" s="374"/>
      <c r="BC750" s="374"/>
      <c r="BD750" s="374"/>
      <c r="BE750" s="374"/>
      <c r="BF750" s="374"/>
      <c r="BG750" s="374"/>
      <c r="BH750" s="374"/>
      <c r="BI750" s="374"/>
      <c r="BJ750" s="374"/>
      <c r="BK750" s="374"/>
      <c r="BL750" s="374"/>
      <c r="BM750" s="374"/>
      <c r="BN750" s="374"/>
      <c r="BO750" s="374"/>
      <c r="BP750" s="374"/>
      <c r="BQ750" s="374"/>
      <c r="BR750" s="374"/>
      <c r="BS750" s="374"/>
      <c r="BT750" s="374"/>
      <c r="BU750" s="374"/>
      <c r="BV750" s="374"/>
      <c r="BW750" s="374"/>
      <c r="BX750" s="374"/>
      <c r="BY750" s="374"/>
      <c r="BZ750" s="374"/>
      <c r="CA750" s="374"/>
      <c r="CB750" s="374"/>
      <c r="CC750" s="374"/>
      <c r="CD750" s="374"/>
      <c r="CE750" s="374"/>
      <c r="CF750" s="374"/>
      <c r="CG750" s="374"/>
      <c r="CH750" s="374"/>
      <c r="CI750" s="374"/>
      <c r="CJ750" s="374"/>
      <c r="CK750" s="374"/>
      <c r="CL750" s="374"/>
      <c r="CM750" s="374"/>
      <c r="CN750" s="374"/>
      <c r="CO750" s="377"/>
      <c r="CP750" s="377"/>
      <c r="CQ750" s="377"/>
      <c r="CR750" s="377"/>
      <c r="CS750" s="377"/>
      <c r="CT750" s="377"/>
      <c r="CU750" s="377"/>
      <c r="CV750" s="377"/>
      <c r="CW750" s="377"/>
      <c r="CX750" s="377"/>
      <c r="CY750" s="377"/>
      <c r="CZ750" s="377"/>
      <c r="DA750" s="377"/>
      <c r="DB750" s="377"/>
      <c r="DC750" s="377"/>
      <c r="DD750" s="377"/>
      <c r="DE750" s="377"/>
      <c r="DF750" s="377"/>
      <c r="DG750" s="377"/>
      <c r="DH750" s="377"/>
      <c r="DI750" s="377"/>
      <c r="DJ750" s="377"/>
      <c r="DK750" s="377"/>
      <c r="DL750" s="377"/>
      <c r="DM750" s="377"/>
      <c r="DN750" s="377"/>
      <c r="DO750" s="377"/>
      <c r="DP750" s="377"/>
      <c r="DQ750" s="377"/>
      <c r="DR750" s="377"/>
      <c r="DS750" s="377"/>
      <c r="DT750" s="377"/>
      <c r="DU750" s="377"/>
    </row>
    <row r="751" spans="1:125" s="378" customFormat="1" ht="12.75" customHeight="1">
      <c r="A751" s="362">
        <v>750</v>
      </c>
      <c r="B751" s="363" t="s">
        <v>731</v>
      </c>
      <c r="C751" s="363" t="s">
        <v>10345</v>
      </c>
      <c r="D751" s="363"/>
      <c r="E751" s="363" t="s">
        <v>302</v>
      </c>
      <c r="F751" s="363"/>
      <c r="G751" s="365" t="s">
        <v>10344</v>
      </c>
      <c r="H751" s="640"/>
      <c r="I751" s="364" t="s">
        <v>5062</v>
      </c>
      <c r="J751" s="363"/>
      <c r="K751" s="363" t="s">
        <v>9149</v>
      </c>
      <c r="L751" s="366" t="s">
        <v>7261</v>
      </c>
      <c r="M751" s="368">
        <v>45271</v>
      </c>
      <c r="N751" s="369">
        <v>45991</v>
      </c>
      <c r="O751" s="385" t="s">
        <v>722</v>
      </c>
      <c r="P751" s="386">
        <f>N751</f>
        <v>45991</v>
      </c>
      <c r="Q751" s="387">
        <v>23638</v>
      </c>
      <c r="R751" s="387">
        <v>2019</v>
      </c>
      <c r="S751" s="373">
        <v>45260</v>
      </c>
      <c r="T751" s="363" t="s">
        <v>3715</v>
      </c>
      <c r="U751" s="363" t="s">
        <v>1279</v>
      </c>
      <c r="V751" s="626" t="s">
        <v>363</v>
      </c>
      <c r="W751" s="626" t="s">
        <v>931</v>
      </c>
      <c r="X751" s="363" t="s">
        <v>9572</v>
      </c>
      <c r="Y751" s="375">
        <v>45991</v>
      </c>
      <c r="Z751" s="370" t="s">
        <v>724</v>
      </c>
      <c r="AA751" s="657">
        <v>5.45</v>
      </c>
      <c r="AB751" s="376"/>
      <c r="AC751" s="363">
        <v>105</v>
      </c>
      <c r="AD751" s="363"/>
      <c r="AE751" s="363">
        <v>145</v>
      </c>
      <c r="AF751" s="363"/>
      <c r="AG751" s="370" t="s">
        <v>6408</v>
      </c>
      <c r="AH751" s="370" t="s">
        <v>6490</v>
      </c>
      <c r="AI751" s="370" t="s">
        <v>7327</v>
      </c>
      <c r="AJ751" s="370">
        <v>1</v>
      </c>
      <c r="AK751" s="373"/>
      <c r="AL751" s="370"/>
      <c r="AM751" s="370"/>
      <c r="AN751" s="363"/>
      <c r="AO751" s="414"/>
      <c r="AP751" s="374"/>
      <c r="AQ751" s="374"/>
      <c r="AR751" s="374"/>
      <c r="AS751" s="374"/>
      <c r="AT751" s="374"/>
      <c r="AU751" s="374"/>
      <c r="AV751" s="374"/>
      <c r="AW751" s="374"/>
      <c r="AX751" s="374"/>
      <c r="AY751" s="374"/>
      <c r="AZ751" s="374"/>
      <c r="BA751" s="374"/>
      <c r="BB751" s="374"/>
      <c r="BC751" s="374"/>
      <c r="BD751" s="374"/>
      <c r="BE751" s="374"/>
      <c r="BF751" s="374"/>
      <c r="BG751" s="374"/>
      <c r="BH751" s="374"/>
      <c r="BI751" s="374"/>
      <c r="BJ751" s="374"/>
      <c r="BK751" s="374"/>
      <c r="BL751" s="374"/>
      <c r="BM751" s="374"/>
      <c r="BN751" s="374"/>
      <c r="BO751" s="374"/>
      <c r="BP751" s="374"/>
      <c r="BQ751" s="374"/>
      <c r="BR751" s="374"/>
      <c r="BS751" s="374"/>
      <c r="BT751" s="374"/>
      <c r="BU751" s="374"/>
      <c r="BV751" s="374"/>
      <c r="BW751" s="374"/>
      <c r="BX751" s="374"/>
      <c r="BY751" s="374"/>
      <c r="BZ751" s="374"/>
      <c r="CA751" s="374"/>
      <c r="CB751" s="374"/>
      <c r="CC751" s="374"/>
      <c r="CD751" s="374"/>
      <c r="CE751" s="374"/>
      <c r="CF751" s="374"/>
      <c r="CG751" s="374"/>
      <c r="CH751" s="374"/>
      <c r="CI751" s="374"/>
      <c r="CJ751" s="374"/>
      <c r="CK751" s="374"/>
      <c r="CL751" s="374"/>
      <c r="CM751" s="374"/>
      <c r="CN751" s="374"/>
      <c r="CO751" s="377"/>
      <c r="CP751" s="377"/>
      <c r="CQ751" s="377"/>
      <c r="CR751" s="377"/>
      <c r="CS751" s="377"/>
      <c r="CT751" s="377"/>
      <c r="CU751" s="377"/>
      <c r="CV751" s="377"/>
      <c r="CW751" s="377"/>
      <c r="CX751" s="377"/>
      <c r="CY751" s="377"/>
      <c r="CZ751" s="377"/>
      <c r="DA751" s="377"/>
      <c r="DB751" s="377"/>
      <c r="DC751" s="377"/>
      <c r="DD751" s="377"/>
      <c r="DE751" s="377"/>
      <c r="DF751" s="377"/>
      <c r="DG751" s="377"/>
      <c r="DH751" s="377"/>
      <c r="DI751" s="377"/>
      <c r="DJ751" s="377"/>
      <c r="DK751" s="377"/>
      <c r="DL751" s="377"/>
      <c r="DM751" s="377"/>
      <c r="DN751" s="377"/>
      <c r="DO751" s="377"/>
      <c r="DP751" s="377"/>
      <c r="DQ751" s="377"/>
      <c r="DR751" s="377"/>
      <c r="DS751" s="377"/>
      <c r="DT751" s="377"/>
      <c r="DU751" s="377"/>
    </row>
    <row r="752" spans="1:125" ht="12.75" customHeight="1">
      <c r="A752" s="242">
        <v>751</v>
      </c>
      <c r="B752" s="242" t="s">
        <v>732</v>
      </c>
      <c r="C752" s="243" t="s">
        <v>365</v>
      </c>
      <c r="D752" s="243" t="s">
        <v>718</v>
      </c>
      <c r="E752" s="121" t="s">
        <v>368</v>
      </c>
      <c r="F752" s="243" t="s">
        <v>2083</v>
      </c>
      <c r="G752" s="244" t="s">
        <v>366</v>
      </c>
      <c r="H752" s="638" t="s">
        <v>253</v>
      </c>
      <c r="I752" s="243" t="s">
        <v>281</v>
      </c>
      <c r="J752" s="243" t="s">
        <v>1368</v>
      </c>
      <c r="K752" s="243" t="s">
        <v>278</v>
      </c>
      <c r="L752" s="245" t="s">
        <v>279</v>
      </c>
      <c r="M752" s="247">
        <v>39109</v>
      </c>
      <c r="N752" s="248">
        <v>45451</v>
      </c>
      <c r="O752" s="249" t="s">
        <v>722</v>
      </c>
      <c r="P752" s="266">
        <f t="shared" si="168"/>
        <v>45451</v>
      </c>
      <c r="Q752" s="250">
        <v>19345</v>
      </c>
      <c r="R752" s="250">
        <v>2006</v>
      </c>
      <c r="S752" s="251" t="s">
        <v>9652</v>
      </c>
      <c r="T752" s="252" t="s">
        <v>5659</v>
      </c>
      <c r="U752" s="253" t="s">
        <v>3544</v>
      </c>
      <c r="V752" s="421" t="s">
        <v>9653</v>
      </c>
      <c r="W752" s="421" t="s">
        <v>9654</v>
      </c>
      <c r="X752" s="252" t="s">
        <v>280</v>
      </c>
      <c r="Y752" s="284">
        <f>N752</f>
        <v>45451</v>
      </c>
      <c r="Z752" s="605" t="s">
        <v>99</v>
      </c>
      <c r="AA752" s="656">
        <v>5.9</v>
      </c>
      <c r="AB752" s="273">
        <v>25</v>
      </c>
      <c r="AC752" s="252">
        <v>85</v>
      </c>
      <c r="AD752" s="252">
        <v>110</v>
      </c>
      <c r="AE752" s="252">
        <v>110</v>
      </c>
      <c r="AF752" s="252">
        <v>143</v>
      </c>
      <c r="AG752" s="605">
        <v>23</v>
      </c>
      <c r="AH752" s="605">
        <v>37</v>
      </c>
      <c r="AI752" s="605">
        <v>48</v>
      </c>
      <c r="AJ752" s="605">
        <v>1</v>
      </c>
      <c r="AK752" s="251">
        <v>42111</v>
      </c>
      <c r="AL752" s="605">
        <v>2013</v>
      </c>
      <c r="AM752" s="605" t="s">
        <v>722</v>
      </c>
      <c r="AN752" s="253" t="s">
        <v>9655</v>
      </c>
      <c r="AO752" s="407"/>
      <c r="AP752" s="316"/>
      <c r="AQ752" s="316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</row>
    <row r="753" spans="1:125" s="317" customFormat="1" ht="12.75" customHeight="1">
      <c r="A753" s="242">
        <v>752</v>
      </c>
      <c r="B753" s="253" t="s">
        <v>731</v>
      </c>
      <c r="C753" s="283" t="s">
        <v>6131</v>
      </c>
      <c r="D753" s="253"/>
      <c r="E753" s="253" t="s">
        <v>888</v>
      </c>
      <c r="F753" s="253"/>
      <c r="G753" s="264" t="s">
        <v>6132</v>
      </c>
      <c r="H753" s="639"/>
      <c r="I753" s="243" t="s">
        <v>883</v>
      </c>
      <c r="J753" s="243"/>
      <c r="K753" s="253" t="s">
        <v>33</v>
      </c>
      <c r="L753" s="438" t="s">
        <v>938</v>
      </c>
      <c r="M753" s="274">
        <v>44063</v>
      </c>
      <c r="N753" s="275">
        <v>44791</v>
      </c>
      <c r="O753" s="249" t="s">
        <v>722</v>
      </c>
      <c r="P753" s="267">
        <f t="shared" si="168"/>
        <v>44791</v>
      </c>
      <c r="Q753" s="236">
        <v>20606</v>
      </c>
      <c r="R753" s="236">
        <v>2008</v>
      </c>
      <c r="S753" s="237">
        <v>44061</v>
      </c>
      <c r="T753" s="253" t="s">
        <v>29</v>
      </c>
      <c r="U753" s="253" t="s">
        <v>1279</v>
      </c>
      <c r="V753" s="421" t="s">
        <v>363</v>
      </c>
      <c r="W753" s="421" t="s">
        <v>1631</v>
      </c>
      <c r="X753" s="253" t="s">
        <v>34</v>
      </c>
      <c r="Y753" s="271">
        <v>44791</v>
      </c>
      <c r="Z753" s="322" t="s">
        <v>4157</v>
      </c>
      <c r="AA753" s="255">
        <v>7.2</v>
      </c>
      <c r="AB753" s="256"/>
      <c r="AC753" s="253">
        <v>90</v>
      </c>
      <c r="AD753" s="253"/>
      <c r="AE753" s="253">
        <v>110</v>
      </c>
      <c r="AF753" s="253"/>
      <c r="AG753" s="322">
        <v>24</v>
      </c>
      <c r="AH753" s="322">
        <v>38</v>
      </c>
      <c r="AI753" s="322">
        <v>52</v>
      </c>
      <c r="AJ753" s="322">
        <v>1</v>
      </c>
      <c r="AK753" s="237"/>
      <c r="AL753" s="322"/>
      <c r="AM753" s="322"/>
      <c r="AN753" s="253"/>
      <c r="AO753" s="408"/>
      <c r="AP753" s="283"/>
      <c r="AQ753" s="283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341"/>
      <c r="CP753" s="341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</row>
    <row r="754" spans="1:125" s="378" customFormat="1" ht="12.75" customHeight="1">
      <c r="A754" s="362">
        <v>753</v>
      </c>
      <c r="B754" s="362" t="s">
        <v>731</v>
      </c>
      <c r="C754" s="405" t="s">
        <v>9924</v>
      </c>
      <c r="D754" s="364"/>
      <c r="E754" s="364" t="s">
        <v>2906</v>
      </c>
      <c r="F754" s="364"/>
      <c r="G754" s="404" t="s">
        <v>9925</v>
      </c>
      <c r="H754" s="641"/>
      <c r="I754" s="364" t="s">
        <v>82</v>
      </c>
      <c r="J754" s="364"/>
      <c r="K754" s="363" t="s">
        <v>8237</v>
      </c>
      <c r="L754" s="366" t="s">
        <v>8235</v>
      </c>
      <c r="M754" s="368">
        <v>45155</v>
      </c>
      <c r="N754" s="369">
        <v>45872</v>
      </c>
      <c r="O754" s="385" t="s">
        <v>722</v>
      </c>
      <c r="P754" s="386">
        <f>N754</f>
        <v>45872</v>
      </c>
      <c r="Q754" s="387">
        <v>23459</v>
      </c>
      <c r="R754" s="387">
        <v>2023</v>
      </c>
      <c r="S754" s="373">
        <v>45141</v>
      </c>
      <c r="T754" s="363" t="s">
        <v>1278</v>
      </c>
      <c r="U754" s="363" t="s">
        <v>1279</v>
      </c>
      <c r="V754" s="626" t="s">
        <v>363</v>
      </c>
      <c r="W754" s="626" t="s">
        <v>868</v>
      </c>
      <c r="X754" s="363" t="s">
        <v>8236</v>
      </c>
      <c r="Y754" s="375">
        <v>45872</v>
      </c>
      <c r="Z754" s="370" t="s">
        <v>364</v>
      </c>
      <c r="AA754" s="657">
        <v>4</v>
      </c>
      <c r="AB754" s="376"/>
      <c r="AC754" s="363">
        <v>50</v>
      </c>
      <c r="AD754" s="363"/>
      <c r="AE754" s="363">
        <v>72</v>
      </c>
      <c r="AF754" s="363"/>
      <c r="AG754" s="370" t="s">
        <v>724</v>
      </c>
      <c r="AH754" s="370" t="s">
        <v>724</v>
      </c>
      <c r="AI754" s="370" t="s">
        <v>724</v>
      </c>
      <c r="AJ754" s="370">
        <v>1</v>
      </c>
      <c r="AK754" s="373"/>
      <c r="AL754" s="370"/>
      <c r="AM754" s="370"/>
      <c r="AN754" s="363"/>
      <c r="AO754" s="414"/>
      <c r="AP754" s="374"/>
      <c r="AQ754" s="374"/>
      <c r="AR754" s="374"/>
      <c r="AS754" s="374"/>
      <c r="AT754" s="374"/>
      <c r="AU754" s="374"/>
      <c r="AV754" s="374"/>
      <c r="AW754" s="374"/>
      <c r="AX754" s="374"/>
      <c r="AY754" s="374"/>
      <c r="AZ754" s="374"/>
      <c r="BA754" s="374"/>
      <c r="BB754" s="374"/>
      <c r="BC754" s="374"/>
      <c r="BD754" s="374"/>
      <c r="BE754" s="374"/>
      <c r="BF754" s="374"/>
      <c r="BG754" s="374"/>
      <c r="BH754" s="374"/>
      <c r="BI754" s="374"/>
      <c r="BJ754" s="374"/>
      <c r="BK754" s="374"/>
      <c r="BL754" s="374"/>
      <c r="BM754" s="374"/>
      <c r="BN754" s="374"/>
      <c r="BO754" s="374"/>
      <c r="BP754" s="374"/>
      <c r="BQ754" s="374"/>
      <c r="BR754" s="374"/>
      <c r="BS754" s="374"/>
      <c r="BT754" s="374"/>
      <c r="BU754" s="374"/>
      <c r="BV754" s="374"/>
      <c r="BW754" s="374"/>
      <c r="BX754" s="374"/>
      <c r="BY754" s="374"/>
      <c r="BZ754" s="374"/>
      <c r="CA754" s="374"/>
      <c r="CB754" s="374"/>
      <c r="CC754" s="374"/>
      <c r="CD754" s="374"/>
      <c r="CE754" s="374"/>
      <c r="CF754" s="374"/>
      <c r="CG754" s="374"/>
      <c r="CH754" s="374"/>
      <c r="CI754" s="374"/>
      <c r="CJ754" s="374"/>
      <c r="CK754" s="374"/>
      <c r="CL754" s="374"/>
      <c r="CM754" s="374"/>
      <c r="CN754" s="374"/>
      <c r="CO754" s="377"/>
      <c r="CP754" s="377"/>
      <c r="CQ754" s="377"/>
      <c r="CR754" s="377"/>
      <c r="CS754" s="377"/>
      <c r="CT754" s="377"/>
      <c r="CU754" s="377"/>
      <c r="CV754" s="377"/>
      <c r="CW754" s="377"/>
      <c r="CX754" s="377"/>
      <c r="CY754" s="377"/>
      <c r="CZ754" s="377"/>
      <c r="DA754" s="377"/>
      <c r="DB754" s="377"/>
      <c r="DC754" s="377"/>
      <c r="DD754" s="377"/>
      <c r="DE754" s="377"/>
      <c r="DF754" s="377"/>
      <c r="DG754" s="377"/>
      <c r="DH754" s="377"/>
      <c r="DI754" s="377"/>
      <c r="DJ754" s="377"/>
      <c r="DK754" s="377"/>
      <c r="DL754" s="377"/>
      <c r="DM754" s="377"/>
      <c r="DN754" s="377"/>
      <c r="DO754" s="377"/>
      <c r="DP754" s="377"/>
      <c r="DQ754" s="377"/>
      <c r="DR754" s="377"/>
      <c r="DS754" s="377"/>
      <c r="DT754" s="377"/>
      <c r="DU754" s="377"/>
    </row>
    <row r="755" spans="1:125" s="317" customFormat="1" ht="12.75" customHeight="1">
      <c r="A755" s="242">
        <v>754</v>
      </c>
      <c r="B755" s="242" t="s">
        <v>731</v>
      </c>
      <c r="C755" s="121" t="s">
        <v>4207</v>
      </c>
      <c r="D755" s="243"/>
      <c r="E755" s="243" t="s">
        <v>6908</v>
      </c>
      <c r="F755" s="243"/>
      <c r="G755" s="244" t="s">
        <v>8604</v>
      </c>
      <c r="H755" s="638"/>
      <c r="I755" s="243" t="s">
        <v>855</v>
      </c>
      <c r="J755" s="243"/>
      <c r="K755" s="243" t="s">
        <v>8605</v>
      </c>
      <c r="L755" s="245" t="s">
        <v>4777</v>
      </c>
      <c r="M755" s="247">
        <v>44804</v>
      </c>
      <c r="N755" s="123">
        <v>45534</v>
      </c>
      <c r="O755" s="249" t="s">
        <v>722</v>
      </c>
      <c r="P755" s="267">
        <f t="shared" si="168"/>
        <v>45534</v>
      </c>
      <c r="Q755" s="236">
        <v>22590</v>
      </c>
      <c r="R755" s="236">
        <v>2022</v>
      </c>
      <c r="S755" s="237">
        <v>44803</v>
      </c>
      <c r="T755" s="253" t="s">
        <v>4069</v>
      </c>
      <c r="U755" s="253" t="s">
        <v>1279</v>
      </c>
      <c r="V755" s="421" t="s">
        <v>363</v>
      </c>
      <c r="W755" s="421" t="s">
        <v>1</v>
      </c>
      <c r="X755" s="253" t="s">
        <v>8606</v>
      </c>
      <c r="Y755" s="271">
        <f>N755</f>
        <v>45534</v>
      </c>
      <c r="Z755" s="322" t="s">
        <v>364</v>
      </c>
      <c r="AA755" s="255">
        <v>5.81</v>
      </c>
      <c r="AB755" s="256"/>
      <c r="AC755" s="253">
        <v>100</v>
      </c>
      <c r="AD755" s="253"/>
      <c r="AE755" s="253">
        <v>125</v>
      </c>
      <c r="AF755" s="253"/>
      <c r="AG755" s="322" t="s">
        <v>724</v>
      </c>
      <c r="AH755" s="322" t="s">
        <v>724</v>
      </c>
      <c r="AI755" s="322" t="s">
        <v>724</v>
      </c>
      <c r="AJ755" s="322">
        <v>1</v>
      </c>
      <c r="AK755" s="237"/>
      <c r="AL755" s="637"/>
      <c r="AM755" s="322"/>
      <c r="AN755" s="253"/>
      <c r="AO755" s="408"/>
      <c r="AP755" s="283"/>
      <c r="AQ755" s="283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341"/>
      <c r="CP755" s="341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</row>
    <row r="756" spans="1:125" s="374" customFormat="1" ht="12.75" customHeight="1">
      <c r="A756" s="362">
        <v>755</v>
      </c>
      <c r="B756" s="374" t="s">
        <v>732</v>
      </c>
      <c r="C756" s="374" t="s">
        <v>583</v>
      </c>
      <c r="D756" s="374" t="s">
        <v>1611</v>
      </c>
      <c r="E756" s="374" t="s">
        <v>1851</v>
      </c>
      <c r="F756" s="374" t="s">
        <v>5380</v>
      </c>
      <c r="G756" s="622" t="s">
        <v>5308</v>
      </c>
      <c r="H756" s="650" t="s">
        <v>185</v>
      </c>
      <c r="I756" s="374" t="s">
        <v>1911</v>
      </c>
      <c r="J756" s="374" t="s">
        <v>1612</v>
      </c>
      <c r="K756" s="374" t="s">
        <v>5309</v>
      </c>
      <c r="L756" s="382" t="s">
        <v>5310</v>
      </c>
      <c r="M756" s="499">
        <v>43731</v>
      </c>
      <c r="N756" s="499">
        <v>45886</v>
      </c>
      <c r="O756" s="385" t="s">
        <v>722</v>
      </c>
      <c r="P756" s="386">
        <f>N756</f>
        <v>45886</v>
      </c>
      <c r="Q756" s="387">
        <v>19593</v>
      </c>
      <c r="R756" s="387">
        <v>2019</v>
      </c>
      <c r="S756" s="373">
        <v>45155</v>
      </c>
      <c r="T756" s="363" t="s">
        <v>1047</v>
      </c>
      <c r="U756" s="363" t="s">
        <v>3544</v>
      </c>
      <c r="V756" s="626" t="s">
        <v>7674</v>
      </c>
      <c r="W756" s="626" t="s">
        <v>9966</v>
      </c>
      <c r="X756" s="363" t="s">
        <v>5311</v>
      </c>
      <c r="Y756" s="375">
        <f>N756</f>
        <v>45886</v>
      </c>
      <c r="Z756" s="370" t="s">
        <v>1550</v>
      </c>
      <c r="AA756" s="657">
        <v>5.5</v>
      </c>
      <c r="AB756" s="376">
        <v>24</v>
      </c>
      <c r="AC756" s="363">
        <v>80</v>
      </c>
      <c r="AD756" s="363">
        <v>85</v>
      </c>
      <c r="AE756" s="363">
        <v>105</v>
      </c>
      <c r="AF756" s="363">
        <v>139</v>
      </c>
      <c r="AG756" s="370">
        <v>22</v>
      </c>
      <c r="AH756" s="370">
        <v>38</v>
      </c>
      <c r="AI756" s="370">
        <v>52</v>
      </c>
      <c r="AJ756" s="370">
        <v>1</v>
      </c>
      <c r="AK756" s="373">
        <v>41305</v>
      </c>
      <c r="AL756" s="370">
        <v>2012</v>
      </c>
      <c r="AM756" s="370" t="s">
        <v>721</v>
      </c>
      <c r="AN756" s="363" t="s">
        <v>5381</v>
      </c>
      <c r="AO756" s="414"/>
      <c r="CO756" s="678"/>
    </row>
    <row r="757" spans="1:125" s="317" customFormat="1" ht="12.75" customHeight="1">
      <c r="A757" s="242">
        <v>756</v>
      </c>
      <c r="B757" s="242" t="s">
        <v>731</v>
      </c>
      <c r="C757" s="121" t="s">
        <v>6863</v>
      </c>
      <c r="D757" s="243"/>
      <c r="E757" s="243" t="s">
        <v>6909</v>
      </c>
      <c r="F757" s="243"/>
      <c r="G757" s="244" t="s">
        <v>8299</v>
      </c>
      <c r="H757" s="638"/>
      <c r="I757" s="243" t="s">
        <v>7357</v>
      </c>
      <c r="J757" s="243"/>
      <c r="K757" s="243" t="s">
        <v>8300</v>
      </c>
      <c r="L757" s="245" t="s">
        <v>8301</v>
      </c>
      <c r="M757" s="247">
        <v>44739</v>
      </c>
      <c r="N757" s="123">
        <v>45467</v>
      </c>
      <c r="O757" s="249" t="s">
        <v>722</v>
      </c>
      <c r="P757" s="267">
        <f>N757</f>
        <v>45467</v>
      </c>
      <c r="Q757" s="236">
        <v>22467</v>
      </c>
      <c r="R757" s="236">
        <v>2022</v>
      </c>
      <c r="S757" s="237">
        <v>44736</v>
      </c>
      <c r="T757" s="253" t="s">
        <v>1278</v>
      </c>
      <c r="U757" s="253" t="s">
        <v>1279</v>
      </c>
      <c r="V757" s="421" t="s">
        <v>363</v>
      </c>
      <c r="W757" s="421" t="s">
        <v>868</v>
      </c>
      <c r="X757" s="253" t="s">
        <v>8302</v>
      </c>
      <c r="Y757" s="271">
        <f>N757</f>
        <v>45467</v>
      </c>
      <c r="Z757" s="322" t="s">
        <v>364</v>
      </c>
      <c r="AA757" s="255">
        <v>4.9000000000000004</v>
      </c>
      <c r="AB757" s="256"/>
      <c r="AC757" s="253">
        <v>93</v>
      </c>
      <c r="AD757" s="253"/>
      <c r="AE757" s="253">
        <v>116</v>
      </c>
      <c r="AF757" s="253"/>
      <c r="AG757" s="322" t="s">
        <v>724</v>
      </c>
      <c r="AH757" s="322" t="s">
        <v>724</v>
      </c>
      <c r="AI757" s="322" t="s">
        <v>724</v>
      </c>
      <c r="AJ757" s="322">
        <v>1</v>
      </c>
      <c r="AK757" s="237"/>
      <c r="AL757" s="322"/>
      <c r="AM757" s="322"/>
      <c r="AN757" s="253"/>
      <c r="AO757" s="408"/>
      <c r="AP757" s="283"/>
      <c r="AQ757" s="283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341"/>
      <c r="CP757" s="341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</row>
    <row r="758" spans="1:125" ht="12.75" customHeight="1">
      <c r="A758" s="242">
        <v>757</v>
      </c>
      <c r="B758" s="242" t="s">
        <v>732</v>
      </c>
      <c r="C758" s="243" t="s">
        <v>1445</v>
      </c>
      <c r="D758" s="243" t="s">
        <v>1446</v>
      </c>
      <c r="E758" s="243" t="s">
        <v>6910</v>
      </c>
      <c r="F758" s="243" t="s">
        <v>1181</v>
      </c>
      <c r="G758" s="244" t="s">
        <v>1447</v>
      </c>
      <c r="H758" s="638" t="s">
        <v>1181</v>
      </c>
      <c r="I758" s="243" t="s">
        <v>82</v>
      </c>
      <c r="J758" s="243" t="s">
        <v>1448</v>
      </c>
      <c r="K758" s="243" t="s">
        <v>1310</v>
      </c>
      <c r="L758" s="245" t="s">
        <v>1449</v>
      </c>
      <c r="M758" s="247">
        <v>40086</v>
      </c>
      <c r="N758" s="248">
        <v>45503</v>
      </c>
      <c r="O758" s="249" t="s">
        <v>722</v>
      </c>
      <c r="P758" s="266">
        <f t="shared" ref="P758:P773" si="170">N758</f>
        <v>45503</v>
      </c>
      <c r="Q758" s="250">
        <v>18545</v>
      </c>
      <c r="R758" s="250">
        <v>2009</v>
      </c>
      <c r="S758" s="251">
        <v>44772</v>
      </c>
      <c r="T758" s="252" t="s">
        <v>645</v>
      </c>
      <c r="U758" s="253" t="s">
        <v>3544</v>
      </c>
      <c r="V758" s="625" t="s">
        <v>8524</v>
      </c>
      <c r="W758" s="625" t="s">
        <v>8525</v>
      </c>
      <c r="X758" s="252" t="s">
        <v>22</v>
      </c>
      <c r="Y758" s="284">
        <f t="shared" ref="Y758:Y762" si="171">N758</f>
        <v>45503</v>
      </c>
      <c r="Z758" s="605" t="s">
        <v>1423</v>
      </c>
      <c r="AA758" s="656">
        <v>5.6</v>
      </c>
      <c r="AB758" s="273" t="s">
        <v>1309</v>
      </c>
      <c r="AC758" s="252">
        <v>105</v>
      </c>
      <c r="AD758" s="252">
        <v>136</v>
      </c>
      <c r="AE758" s="252">
        <v>130</v>
      </c>
      <c r="AF758" s="252">
        <v>169</v>
      </c>
      <c r="AG758" s="605">
        <v>24</v>
      </c>
      <c r="AH758" s="605">
        <v>38</v>
      </c>
      <c r="AI758" s="605">
        <v>52</v>
      </c>
      <c r="AJ758" s="605">
        <v>1</v>
      </c>
      <c r="AK758" s="251">
        <v>40077</v>
      </c>
      <c r="AL758" s="605">
        <v>2003</v>
      </c>
      <c r="AM758" s="605" t="s">
        <v>721</v>
      </c>
      <c r="AN758" s="252" t="s">
        <v>5058</v>
      </c>
      <c r="AO758" s="407"/>
      <c r="AP758" s="316"/>
      <c r="AQ758" s="316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</row>
    <row r="759" spans="1:125" s="317" customFormat="1" ht="12.75" customHeight="1">
      <c r="A759" s="242">
        <v>758</v>
      </c>
      <c r="B759" s="242" t="s">
        <v>732</v>
      </c>
      <c r="C759" s="121" t="s">
        <v>6080</v>
      </c>
      <c r="D759" s="243" t="s">
        <v>8321</v>
      </c>
      <c r="E759" s="121" t="s">
        <v>5664</v>
      </c>
      <c r="F759" s="243" t="s">
        <v>8324</v>
      </c>
      <c r="G759" s="244" t="s">
        <v>6081</v>
      </c>
      <c r="H759" s="638">
        <v>593</v>
      </c>
      <c r="I759" s="243" t="s">
        <v>1272</v>
      </c>
      <c r="J759" s="243" t="s">
        <v>8323</v>
      </c>
      <c r="K759" s="243" t="s">
        <v>2342</v>
      </c>
      <c r="L759" s="245" t="s">
        <v>765</v>
      </c>
      <c r="M759" s="247">
        <v>41741</v>
      </c>
      <c r="N759" s="123">
        <v>45464</v>
      </c>
      <c r="O759" s="249" t="s">
        <v>722</v>
      </c>
      <c r="P759" s="269">
        <f>N759</f>
        <v>45464</v>
      </c>
      <c r="Q759" s="236">
        <v>20574</v>
      </c>
      <c r="R759" s="236">
        <v>2014</v>
      </c>
      <c r="S759" s="237">
        <v>44733</v>
      </c>
      <c r="T759" s="253" t="s">
        <v>93</v>
      </c>
      <c r="U759" s="253" t="s">
        <v>5411</v>
      </c>
      <c r="V759" s="421" t="s">
        <v>8325</v>
      </c>
      <c r="W759" s="421" t="s">
        <v>8326</v>
      </c>
      <c r="X759" s="253" t="s">
        <v>369</v>
      </c>
      <c r="Y759" s="271">
        <f>N759</f>
        <v>45464</v>
      </c>
      <c r="Z759" s="322" t="s">
        <v>1028</v>
      </c>
      <c r="AA759" s="255">
        <v>6.9</v>
      </c>
      <c r="AB759" s="256">
        <v>27.5</v>
      </c>
      <c r="AC759" s="253">
        <v>85</v>
      </c>
      <c r="AD759" s="253">
        <v>100</v>
      </c>
      <c r="AE759" s="253">
        <v>120</v>
      </c>
      <c r="AF759" s="253">
        <v>165</v>
      </c>
      <c r="AG759" s="322">
        <v>23</v>
      </c>
      <c r="AH759" s="322">
        <v>38</v>
      </c>
      <c r="AI759" s="322">
        <v>67</v>
      </c>
      <c r="AJ759" s="322">
        <v>1</v>
      </c>
      <c r="AK759" s="237">
        <v>44749</v>
      </c>
      <c r="AL759" s="322">
        <v>2014</v>
      </c>
      <c r="AM759" s="322" t="s">
        <v>722</v>
      </c>
      <c r="AN759" s="253"/>
      <c r="AO759" s="408"/>
      <c r="AP759" s="283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341"/>
      <c r="CP759" s="341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</row>
    <row r="760" spans="1:125" s="378" customFormat="1" ht="12.75" customHeight="1">
      <c r="A760" s="362">
        <v>759</v>
      </c>
      <c r="B760" s="363" t="s">
        <v>732</v>
      </c>
      <c r="C760" s="363" t="s">
        <v>1079</v>
      </c>
      <c r="D760" s="364" t="s">
        <v>874</v>
      </c>
      <c r="E760" s="363" t="s">
        <v>1080</v>
      </c>
      <c r="F760" s="363" t="s">
        <v>51</v>
      </c>
      <c r="G760" s="365" t="s">
        <v>682</v>
      </c>
      <c r="H760" s="641" t="s">
        <v>51</v>
      </c>
      <c r="I760" s="363" t="s">
        <v>1272</v>
      </c>
      <c r="J760" s="364" t="s">
        <v>787</v>
      </c>
      <c r="K760" s="364" t="s">
        <v>1310</v>
      </c>
      <c r="L760" s="382" t="s">
        <v>1449</v>
      </c>
      <c r="M760" s="368">
        <v>41480</v>
      </c>
      <c r="N760" s="369">
        <v>45859</v>
      </c>
      <c r="O760" s="385" t="s">
        <v>722</v>
      </c>
      <c r="P760" s="386">
        <f>N760</f>
        <v>45859</v>
      </c>
      <c r="Q760" s="387">
        <v>19273</v>
      </c>
      <c r="R760" s="387">
        <v>2013</v>
      </c>
      <c r="S760" s="373">
        <v>45128</v>
      </c>
      <c r="T760" s="363" t="s">
        <v>8921</v>
      </c>
      <c r="U760" s="363" t="s">
        <v>189</v>
      </c>
      <c r="V760" s="626" t="s">
        <v>9886</v>
      </c>
      <c r="W760" s="626" t="s">
        <v>9885</v>
      </c>
      <c r="X760" s="363" t="s">
        <v>22</v>
      </c>
      <c r="Y760" s="375">
        <f t="shared" si="171"/>
        <v>45859</v>
      </c>
      <c r="Z760" s="370" t="s">
        <v>724</v>
      </c>
      <c r="AA760" s="657">
        <v>8.1999999999999993</v>
      </c>
      <c r="AB760" s="376">
        <v>128</v>
      </c>
      <c r="AC760" s="363">
        <v>140</v>
      </c>
      <c r="AD760" s="363">
        <v>268</v>
      </c>
      <c r="AE760" s="363">
        <v>240</v>
      </c>
      <c r="AF760" s="363">
        <v>350</v>
      </c>
      <c r="AG760" s="370">
        <v>23</v>
      </c>
      <c r="AH760" s="370">
        <v>38</v>
      </c>
      <c r="AI760" s="370">
        <v>45</v>
      </c>
      <c r="AJ760" s="370">
        <v>2</v>
      </c>
      <c r="AK760" s="373">
        <v>38744</v>
      </c>
      <c r="AL760" s="370">
        <v>2002</v>
      </c>
      <c r="AM760" s="370" t="s">
        <v>722</v>
      </c>
      <c r="AN760" s="363" t="s">
        <v>9887</v>
      </c>
      <c r="AO760" s="414"/>
      <c r="AP760" s="374"/>
      <c r="AQ760" s="374"/>
      <c r="AR760" s="374"/>
      <c r="AS760" s="374"/>
      <c r="AT760" s="374"/>
      <c r="AU760" s="374"/>
      <c r="AV760" s="374"/>
      <c r="AW760" s="374"/>
      <c r="AX760" s="374"/>
      <c r="AY760" s="374"/>
      <c r="AZ760" s="374"/>
      <c r="BA760" s="374"/>
      <c r="BB760" s="374"/>
      <c r="BC760" s="374"/>
      <c r="BD760" s="374"/>
      <c r="BE760" s="374"/>
      <c r="BF760" s="374"/>
      <c r="BG760" s="374"/>
      <c r="BH760" s="374"/>
      <c r="BI760" s="374"/>
      <c r="BJ760" s="374"/>
      <c r="BK760" s="374"/>
      <c r="BL760" s="374"/>
      <c r="BM760" s="374"/>
      <c r="BN760" s="374"/>
      <c r="BO760" s="374"/>
      <c r="BP760" s="374"/>
      <c r="BQ760" s="374"/>
      <c r="BR760" s="374"/>
      <c r="BS760" s="374"/>
      <c r="BT760" s="374"/>
      <c r="BU760" s="374"/>
      <c r="BV760" s="374"/>
      <c r="BW760" s="374"/>
      <c r="BX760" s="374"/>
      <c r="BY760" s="374"/>
      <c r="BZ760" s="374"/>
      <c r="CA760" s="374"/>
      <c r="CB760" s="374"/>
      <c r="CC760" s="374"/>
      <c r="CD760" s="374"/>
      <c r="CE760" s="374"/>
      <c r="CF760" s="374"/>
      <c r="CG760" s="374"/>
      <c r="CH760" s="374"/>
      <c r="CI760" s="374"/>
      <c r="CJ760" s="374"/>
      <c r="CK760" s="374"/>
      <c r="CL760" s="374"/>
      <c r="CM760" s="374"/>
      <c r="CN760" s="374"/>
      <c r="CO760" s="377"/>
      <c r="CP760" s="377"/>
      <c r="CQ760" s="377"/>
      <c r="CR760" s="377"/>
      <c r="CS760" s="377"/>
      <c r="CT760" s="377"/>
      <c r="CU760" s="377"/>
      <c r="CV760" s="377"/>
      <c r="CW760" s="377"/>
      <c r="CX760" s="377"/>
      <c r="CY760" s="377"/>
      <c r="CZ760" s="377"/>
      <c r="DA760" s="377"/>
      <c r="DB760" s="377"/>
      <c r="DC760" s="377"/>
      <c r="DD760" s="377"/>
      <c r="DE760" s="377"/>
      <c r="DF760" s="377"/>
      <c r="DG760" s="377"/>
      <c r="DH760" s="377"/>
      <c r="DI760" s="377"/>
      <c r="DJ760" s="377"/>
      <c r="DK760" s="377"/>
      <c r="DL760" s="377"/>
      <c r="DM760" s="377"/>
      <c r="DN760" s="377"/>
      <c r="DO760" s="377"/>
      <c r="DP760" s="377"/>
      <c r="DQ760" s="377"/>
      <c r="DR760" s="377"/>
      <c r="DS760" s="377"/>
      <c r="DT760" s="377"/>
      <c r="DU760" s="377"/>
    </row>
    <row r="761" spans="1:125" s="317" customFormat="1" ht="12.75" customHeight="1">
      <c r="A761" s="242">
        <v>760</v>
      </c>
      <c r="B761" s="242" t="s">
        <v>731</v>
      </c>
      <c r="C761" s="253" t="s">
        <v>6271</v>
      </c>
      <c r="D761" s="243"/>
      <c r="E761" s="121" t="s">
        <v>3770</v>
      </c>
      <c r="F761" s="243"/>
      <c r="G761" s="244" t="s">
        <v>7401</v>
      </c>
      <c r="H761" s="638"/>
      <c r="I761" s="243" t="s">
        <v>440</v>
      </c>
      <c r="J761" s="243"/>
      <c r="K761" s="121" t="s">
        <v>7402</v>
      </c>
      <c r="L761" s="245" t="s">
        <v>7403</v>
      </c>
      <c r="M761" s="247">
        <v>44466</v>
      </c>
      <c r="N761" s="123">
        <v>45919</v>
      </c>
      <c r="O761" s="249" t="s">
        <v>722</v>
      </c>
      <c r="P761" s="267">
        <f>N761</f>
        <v>45919</v>
      </c>
      <c r="Q761" s="236">
        <v>21546</v>
      </c>
      <c r="R761" s="236">
        <v>2021</v>
      </c>
      <c r="S761" s="237">
        <v>45188</v>
      </c>
      <c r="T761" s="253" t="s">
        <v>1216</v>
      </c>
      <c r="U761" s="253" t="s">
        <v>722</v>
      </c>
      <c r="V761" s="421" t="s">
        <v>453</v>
      </c>
      <c r="W761" s="421" t="s">
        <v>453</v>
      </c>
      <c r="X761" s="253" t="s">
        <v>7404</v>
      </c>
      <c r="Y761" s="271">
        <f>N761</f>
        <v>45919</v>
      </c>
      <c r="Z761" s="322" t="s">
        <v>1229</v>
      </c>
      <c r="AA761" s="255">
        <v>5.0999999999999996</v>
      </c>
      <c r="AB761" s="256"/>
      <c r="AC761" s="253">
        <v>90</v>
      </c>
      <c r="AD761" s="253"/>
      <c r="AE761" s="253">
        <v>110</v>
      </c>
      <c r="AF761" s="253">
        <v>140</v>
      </c>
      <c r="AG761" s="322" t="s">
        <v>724</v>
      </c>
      <c r="AH761" s="322">
        <v>40</v>
      </c>
      <c r="AI761" s="322">
        <v>54</v>
      </c>
      <c r="AJ761" s="322">
        <v>1</v>
      </c>
      <c r="AK761" s="237"/>
      <c r="AL761" s="322"/>
      <c r="AM761" s="322"/>
      <c r="AN761" s="253"/>
      <c r="AO761" s="408"/>
      <c r="AP761" s="283"/>
      <c r="AQ761" s="283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341"/>
      <c r="CP761" s="341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</row>
    <row r="762" spans="1:125" ht="12.75" customHeight="1">
      <c r="A762" s="242">
        <v>761</v>
      </c>
      <c r="B762" s="242" t="s">
        <v>732</v>
      </c>
      <c r="C762" s="121" t="s">
        <v>398</v>
      </c>
      <c r="D762" s="243" t="s">
        <v>228</v>
      </c>
      <c r="E762" s="121" t="s">
        <v>6911</v>
      </c>
      <c r="F762" s="243" t="s">
        <v>230</v>
      </c>
      <c r="G762" s="244" t="s">
        <v>229</v>
      </c>
      <c r="H762" s="638" t="s">
        <v>231</v>
      </c>
      <c r="I762" s="243" t="s">
        <v>208</v>
      </c>
      <c r="J762" s="243" t="s">
        <v>232</v>
      </c>
      <c r="K762" s="243" t="s">
        <v>233</v>
      </c>
      <c r="L762" s="245" t="s">
        <v>391</v>
      </c>
      <c r="M762" s="247">
        <v>39560</v>
      </c>
      <c r="N762" s="248">
        <v>45334</v>
      </c>
      <c r="O762" s="249" t="s">
        <v>722</v>
      </c>
      <c r="P762" s="266">
        <f t="shared" si="170"/>
        <v>45334</v>
      </c>
      <c r="Q762" s="250">
        <v>18291</v>
      </c>
      <c r="R762" s="250">
        <v>2006</v>
      </c>
      <c r="S762" s="251">
        <v>44604</v>
      </c>
      <c r="T762" s="252" t="s">
        <v>299</v>
      </c>
      <c r="U762" s="253" t="s">
        <v>189</v>
      </c>
      <c r="V762" s="625" t="s">
        <v>7924</v>
      </c>
      <c r="W762" s="625" t="s">
        <v>7925</v>
      </c>
      <c r="X762" s="252" t="s">
        <v>7927</v>
      </c>
      <c r="Y762" s="284">
        <f t="shared" si="171"/>
        <v>45334</v>
      </c>
      <c r="Z762" s="605" t="s">
        <v>724</v>
      </c>
      <c r="AA762" s="656">
        <v>9</v>
      </c>
      <c r="AB762" s="273">
        <v>140</v>
      </c>
      <c r="AC762" s="252">
        <v>120</v>
      </c>
      <c r="AD762" s="252">
        <v>225</v>
      </c>
      <c r="AE762" s="252">
        <v>250</v>
      </c>
      <c r="AF762" s="252">
        <v>325</v>
      </c>
      <c r="AG762" s="605">
        <v>25</v>
      </c>
      <c r="AH762" s="605">
        <v>36</v>
      </c>
      <c r="AI762" s="605">
        <v>55</v>
      </c>
      <c r="AJ762" s="605">
        <v>2</v>
      </c>
      <c r="AK762" s="251">
        <v>39560</v>
      </c>
      <c r="AL762" s="605">
        <v>2006</v>
      </c>
      <c r="AM762" s="605" t="s">
        <v>721</v>
      </c>
      <c r="AN762" s="252"/>
      <c r="AO762" s="407"/>
      <c r="AP762" s="316"/>
      <c r="AQ762" s="316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</row>
    <row r="763" spans="1:125" s="538" customFormat="1" ht="12.75" customHeight="1">
      <c r="A763" s="529">
        <v>762</v>
      </c>
      <c r="B763" s="529" t="s">
        <v>10413</v>
      </c>
      <c r="C763" s="133"/>
      <c r="D763" s="133"/>
      <c r="E763" s="864" t="s">
        <v>6912</v>
      </c>
      <c r="F763" s="133"/>
      <c r="G763" s="839"/>
      <c r="H763" s="840"/>
      <c r="I763" s="133"/>
      <c r="J763" s="133"/>
      <c r="K763" s="133"/>
      <c r="L763" s="841"/>
      <c r="M763" s="842"/>
      <c r="N763" s="843"/>
      <c r="O763" s="844"/>
      <c r="P763" s="539"/>
      <c r="Q763" s="530"/>
      <c r="R763" s="530"/>
      <c r="S763" s="531"/>
      <c r="T763" s="532"/>
      <c r="U763" s="532"/>
      <c r="V763" s="627"/>
      <c r="W763" s="627"/>
      <c r="X763" s="532"/>
      <c r="Y763" s="534"/>
      <c r="Z763" s="586"/>
      <c r="AA763" s="665"/>
      <c r="AB763" s="535"/>
      <c r="AC763" s="532"/>
      <c r="AD763" s="532"/>
      <c r="AE763" s="532"/>
      <c r="AF763" s="532"/>
      <c r="AG763" s="586"/>
      <c r="AH763" s="586"/>
      <c r="AI763" s="586"/>
      <c r="AJ763" s="586"/>
      <c r="AK763" s="531"/>
      <c r="AL763" s="586"/>
      <c r="AM763" s="586"/>
      <c r="AN763" s="532"/>
      <c r="AO763" s="536"/>
      <c r="AP763" s="537"/>
      <c r="AQ763" s="537"/>
      <c r="AR763" s="537"/>
      <c r="AS763" s="537"/>
      <c r="AT763" s="537"/>
      <c r="AU763" s="537"/>
      <c r="AV763" s="537"/>
      <c r="AW763" s="537"/>
      <c r="AX763" s="537"/>
      <c r="AY763" s="537"/>
      <c r="AZ763" s="537"/>
      <c r="BA763" s="537"/>
      <c r="BB763" s="537"/>
      <c r="BC763" s="537"/>
      <c r="BD763" s="537"/>
      <c r="BE763" s="537"/>
      <c r="BF763" s="537"/>
      <c r="BG763" s="537"/>
      <c r="BH763" s="537"/>
      <c r="BI763" s="537"/>
      <c r="BJ763" s="537"/>
      <c r="BK763" s="537"/>
      <c r="BL763" s="537"/>
      <c r="BM763" s="537"/>
      <c r="BN763" s="537"/>
      <c r="BO763" s="537"/>
      <c r="BP763" s="537"/>
      <c r="BQ763" s="537"/>
      <c r="BR763" s="537"/>
      <c r="BS763" s="537"/>
      <c r="BT763" s="537"/>
      <c r="BU763" s="537"/>
      <c r="BV763" s="537"/>
      <c r="BW763" s="537"/>
      <c r="BX763" s="537"/>
      <c r="BY763" s="537"/>
      <c r="BZ763" s="537"/>
      <c r="CA763" s="537"/>
      <c r="CB763" s="537"/>
      <c r="CC763" s="537"/>
      <c r="CD763" s="537"/>
      <c r="CE763" s="537"/>
      <c r="CF763" s="537"/>
      <c r="CG763" s="537"/>
      <c r="CH763" s="537"/>
      <c r="CI763" s="537"/>
      <c r="CJ763" s="537"/>
      <c r="CK763" s="537"/>
      <c r="CL763" s="537"/>
      <c r="CM763" s="537"/>
      <c r="CN763" s="537"/>
      <c r="CO763" s="587"/>
      <c r="CP763" s="587"/>
      <c r="CQ763" s="587"/>
      <c r="CR763" s="587"/>
      <c r="CS763" s="587"/>
      <c r="CT763" s="587"/>
      <c r="CU763" s="587"/>
      <c r="CV763" s="587"/>
      <c r="CW763" s="587"/>
      <c r="CX763" s="587"/>
      <c r="CY763" s="587"/>
      <c r="CZ763" s="587"/>
      <c r="DA763" s="587"/>
      <c r="DB763" s="587"/>
      <c r="DC763" s="587"/>
      <c r="DD763" s="587"/>
      <c r="DE763" s="587"/>
      <c r="DF763" s="587"/>
      <c r="DG763" s="587"/>
      <c r="DH763" s="587"/>
      <c r="DI763" s="587"/>
      <c r="DJ763" s="587"/>
      <c r="DK763" s="587"/>
      <c r="DL763" s="587"/>
      <c r="DM763" s="587"/>
      <c r="DN763" s="587"/>
      <c r="DO763" s="587"/>
      <c r="DP763" s="587"/>
      <c r="DQ763" s="587"/>
      <c r="DR763" s="587"/>
      <c r="DS763" s="587"/>
      <c r="DT763" s="587"/>
      <c r="DU763" s="587"/>
    </row>
    <row r="764" spans="1:125" s="317" customFormat="1" ht="12.75" customHeight="1">
      <c r="A764" s="242">
        <v>763</v>
      </c>
      <c r="B764" s="253" t="s">
        <v>731</v>
      </c>
      <c r="C764" s="253" t="s">
        <v>2879</v>
      </c>
      <c r="D764" s="253"/>
      <c r="E764" s="253" t="s">
        <v>4618</v>
      </c>
      <c r="F764" s="253"/>
      <c r="G764" s="264" t="s">
        <v>4619</v>
      </c>
      <c r="H764" s="639"/>
      <c r="I764" s="253" t="s">
        <v>452</v>
      </c>
      <c r="J764" s="253"/>
      <c r="K764" s="253" t="s">
        <v>1201</v>
      </c>
      <c r="L764" s="438" t="s">
        <v>1202</v>
      </c>
      <c r="M764" s="274">
        <v>43389</v>
      </c>
      <c r="N764" s="275">
        <v>45578</v>
      </c>
      <c r="O764" s="249" t="s">
        <v>722</v>
      </c>
      <c r="P764" s="267">
        <f t="shared" si="170"/>
        <v>45578</v>
      </c>
      <c r="Q764" s="236">
        <v>18628</v>
      </c>
      <c r="R764" s="236">
        <v>2018</v>
      </c>
      <c r="S764" s="237">
        <v>44847</v>
      </c>
      <c r="T764" s="253" t="s">
        <v>24</v>
      </c>
      <c r="U764" s="253" t="s">
        <v>722</v>
      </c>
      <c r="V764" s="421" t="s">
        <v>21</v>
      </c>
      <c r="W764" s="421" t="s">
        <v>1146</v>
      </c>
      <c r="X764" s="253" t="s">
        <v>1569</v>
      </c>
      <c r="Y764" s="271">
        <f>N764</f>
        <v>45578</v>
      </c>
      <c r="Z764" s="322" t="s">
        <v>1550</v>
      </c>
      <c r="AA764" s="255">
        <v>5.3</v>
      </c>
      <c r="AB764" s="256"/>
      <c r="AC764" s="253">
        <v>80</v>
      </c>
      <c r="AD764" s="253"/>
      <c r="AE764" s="253">
        <v>100</v>
      </c>
      <c r="AF764" s="253"/>
      <c r="AG764" s="322">
        <v>24</v>
      </c>
      <c r="AH764" s="322">
        <v>40</v>
      </c>
      <c r="AI764" s="322">
        <v>54</v>
      </c>
      <c r="AJ764" s="322">
        <v>1</v>
      </c>
      <c r="AK764" s="253"/>
      <c r="AL764" s="322"/>
      <c r="AM764" s="322"/>
      <c r="AN764" s="253"/>
      <c r="AO764" s="408"/>
      <c r="AP764" s="283"/>
      <c r="AQ764" s="283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341"/>
      <c r="CP764" s="341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</row>
    <row r="765" spans="1:125" s="317" customFormat="1" ht="12.75" customHeight="1">
      <c r="A765" s="242">
        <v>764</v>
      </c>
      <c r="B765" s="253" t="s">
        <v>731</v>
      </c>
      <c r="C765" s="253" t="s">
        <v>2345</v>
      </c>
      <c r="D765" s="253"/>
      <c r="E765" s="253" t="s">
        <v>3569</v>
      </c>
      <c r="F765" s="253"/>
      <c r="G765" s="264" t="s">
        <v>3570</v>
      </c>
      <c r="H765" s="639"/>
      <c r="I765" s="253" t="s">
        <v>1911</v>
      </c>
      <c r="J765" s="253"/>
      <c r="K765" s="253" t="s">
        <v>4831</v>
      </c>
      <c r="L765" s="438" t="s">
        <v>2598</v>
      </c>
      <c r="M765" s="274">
        <v>42819</v>
      </c>
      <c r="N765" s="288">
        <v>45077</v>
      </c>
      <c r="O765" s="322" t="s">
        <v>722</v>
      </c>
      <c r="P765" s="328">
        <f t="shared" si="170"/>
        <v>45077</v>
      </c>
      <c r="Q765" s="329">
        <v>19103</v>
      </c>
      <c r="R765" s="329">
        <v>2016</v>
      </c>
      <c r="S765" s="251">
        <v>44347</v>
      </c>
      <c r="T765" s="316" t="s">
        <v>5544</v>
      </c>
      <c r="U765" s="283" t="s">
        <v>722</v>
      </c>
      <c r="V765" s="625" t="s">
        <v>956</v>
      </c>
      <c r="W765" s="625" t="s">
        <v>1632</v>
      </c>
      <c r="X765" s="252" t="s">
        <v>4830</v>
      </c>
      <c r="Y765" s="284">
        <f t="shared" ref="Y765:Y773" si="172">N765</f>
        <v>45077</v>
      </c>
      <c r="Z765" s="605" t="s">
        <v>1550</v>
      </c>
      <c r="AA765" s="656">
        <v>4.0999999999999996</v>
      </c>
      <c r="AB765" s="273"/>
      <c r="AC765" s="252">
        <v>60</v>
      </c>
      <c r="AD765" s="252"/>
      <c r="AE765" s="252">
        <v>85</v>
      </c>
      <c r="AF765" s="252"/>
      <c r="AG765" s="605">
        <v>22</v>
      </c>
      <c r="AH765" s="605">
        <v>36</v>
      </c>
      <c r="AI765" s="613">
        <v>54</v>
      </c>
      <c r="AJ765" s="613">
        <v>1</v>
      </c>
      <c r="AK765" s="253"/>
      <c r="AL765" s="322"/>
      <c r="AM765" s="322"/>
      <c r="AN765" s="253"/>
      <c r="AO765" s="408"/>
      <c r="AP765" s="283"/>
      <c r="AQ765" s="283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341"/>
      <c r="CP765" s="341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</row>
    <row r="766" spans="1:125" ht="12.75" customHeight="1">
      <c r="A766" s="242">
        <v>765</v>
      </c>
      <c r="B766" s="253" t="s">
        <v>731</v>
      </c>
      <c r="C766" s="253" t="s">
        <v>296</v>
      </c>
      <c r="D766" s="253"/>
      <c r="E766" s="253" t="s">
        <v>319</v>
      </c>
      <c r="F766" s="253"/>
      <c r="G766" s="264" t="s">
        <v>967</v>
      </c>
      <c r="H766" s="639"/>
      <c r="I766" s="253" t="s">
        <v>1173</v>
      </c>
      <c r="J766" s="253"/>
      <c r="K766" s="253" t="s">
        <v>372</v>
      </c>
      <c r="L766" s="438" t="s">
        <v>268</v>
      </c>
      <c r="M766" s="274">
        <v>41542</v>
      </c>
      <c r="N766" s="288">
        <v>44663</v>
      </c>
      <c r="O766" s="249" t="s">
        <v>722</v>
      </c>
      <c r="P766" s="266">
        <f t="shared" si="170"/>
        <v>44663</v>
      </c>
      <c r="Q766" s="250">
        <v>18412</v>
      </c>
      <c r="R766" s="250">
        <v>2013</v>
      </c>
      <c r="S766" s="251">
        <v>44300</v>
      </c>
      <c r="T766" s="253" t="s">
        <v>3715</v>
      </c>
      <c r="U766" s="253" t="s">
        <v>722</v>
      </c>
      <c r="V766" s="625" t="s">
        <v>1097</v>
      </c>
      <c r="W766" s="625" t="s">
        <v>6778</v>
      </c>
      <c r="X766" s="252" t="s">
        <v>373</v>
      </c>
      <c r="Y766" s="284">
        <f t="shared" si="172"/>
        <v>44663</v>
      </c>
      <c r="Z766" s="605" t="s">
        <v>1550</v>
      </c>
      <c r="AA766" s="656">
        <v>5.6</v>
      </c>
      <c r="AB766" s="273"/>
      <c r="AC766" s="252">
        <v>95</v>
      </c>
      <c r="AD766" s="252"/>
      <c r="AE766" s="252">
        <v>115</v>
      </c>
      <c r="AF766" s="252"/>
      <c r="AG766" s="605">
        <v>22</v>
      </c>
      <c r="AH766" s="605">
        <v>37</v>
      </c>
      <c r="AI766" s="605" t="s">
        <v>968</v>
      </c>
      <c r="AJ766" s="605">
        <v>1</v>
      </c>
      <c r="AK766" s="252"/>
      <c r="AL766" s="605"/>
      <c r="AM766" s="605"/>
      <c r="AN766" s="252"/>
      <c r="AO766" s="407"/>
      <c r="AP766" s="316"/>
      <c r="AQ766" s="316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</row>
    <row r="767" spans="1:125" s="317" customFormat="1" ht="12.75" customHeight="1">
      <c r="A767" s="242">
        <v>766</v>
      </c>
      <c r="B767" s="253" t="s">
        <v>731</v>
      </c>
      <c r="C767" s="253" t="s">
        <v>8176</v>
      </c>
      <c r="D767" s="253"/>
      <c r="E767" s="253" t="s">
        <v>631</v>
      </c>
      <c r="F767" s="253"/>
      <c r="G767" s="264" t="s">
        <v>8610</v>
      </c>
      <c r="H767" s="639"/>
      <c r="I767" s="243" t="s">
        <v>317</v>
      </c>
      <c r="J767" s="243"/>
      <c r="K767" s="253" t="s">
        <v>5123</v>
      </c>
      <c r="L767" s="438" t="s">
        <v>4202</v>
      </c>
      <c r="M767" s="274">
        <v>44804</v>
      </c>
      <c r="N767" s="275">
        <v>45523</v>
      </c>
      <c r="O767" s="249" t="s">
        <v>722</v>
      </c>
      <c r="P767" s="267">
        <f t="shared" si="170"/>
        <v>45523</v>
      </c>
      <c r="Q767" s="236">
        <v>22592</v>
      </c>
      <c r="R767" s="236">
        <v>2022</v>
      </c>
      <c r="S767" s="237">
        <v>44792</v>
      </c>
      <c r="T767" s="253" t="s">
        <v>6620</v>
      </c>
      <c r="U767" s="253" t="s">
        <v>1279</v>
      </c>
      <c r="V767" s="421" t="s">
        <v>363</v>
      </c>
      <c r="W767" s="421" t="s">
        <v>363</v>
      </c>
      <c r="X767" s="253" t="s">
        <v>8611</v>
      </c>
      <c r="Y767" s="271">
        <f>N767</f>
        <v>45523</v>
      </c>
      <c r="Z767" s="322" t="s">
        <v>1144</v>
      </c>
      <c r="AA767" s="255">
        <v>5.2</v>
      </c>
      <c r="AB767" s="256"/>
      <c r="AC767" s="253">
        <v>95</v>
      </c>
      <c r="AD767" s="253"/>
      <c r="AE767" s="253">
        <v>110</v>
      </c>
      <c r="AF767" s="253"/>
      <c r="AG767" s="322">
        <v>26</v>
      </c>
      <c r="AH767" s="322">
        <v>40</v>
      </c>
      <c r="AI767" s="322">
        <v>69</v>
      </c>
      <c r="AJ767" s="322">
        <v>1</v>
      </c>
      <c r="AK767" s="237"/>
      <c r="AL767" s="322"/>
      <c r="AM767" s="322"/>
      <c r="AN767" s="253"/>
      <c r="AO767" s="408"/>
      <c r="AP767" s="283"/>
      <c r="AQ767" s="283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341"/>
      <c r="CP767" s="341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</row>
    <row r="768" spans="1:125" s="317" customFormat="1" ht="12.75" customHeight="1">
      <c r="A768" s="242">
        <v>767</v>
      </c>
      <c r="B768" s="242" t="s">
        <v>731</v>
      </c>
      <c r="C768" s="242" t="s">
        <v>2777</v>
      </c>
      <c r="D768" s="243"/>
      <c r="E768" s="253" t="s">
        <v>4016</v>
      </c>
      <c r="F768" s="243"/>
      <c r="G768" s="244" t="s">
        <v>4017</v>
      </c>
      <c r="H768" s="638"/>
      <c r="I768" s="243" t="s">
        <v>1911</v>
      </c>
      <c r="J768" s="243"/>
      <c r="K768" s="243" t="s">
        <v>430</v>
      </c>
      <c r="L768" s="245" t="s">
        <v>431</v>
      </c>
      <c r="M768" s="247">
        <v>43084</v>
      </c>
      <c r="N768" s="248">
        <v>45277</v>
      </c>
      <c r="O768" s="249" t="s">
        <v>722</v>
      </c>
      <c r="P768" s="266">
        <f t="shared" si="170"/>
        <v>45277</v>
      </c>
      <c r="Q768" s="250">
        <v>171014</v>
      </c>
      <c r="R768" s="250">
        <v>2017</v>
      </c>
      <c r="S768" s="251">
        <v>44547</v>
      </c>
      <c r="T768" s="252" t="s">
        <v>1278</v>
      </c>
      <c r="U768" s="253" t="s">
        <v>722</v>
      </c>
      <c r="V768" s="421" t="s">
        <v>1110</v>
      </c>
      <c r="W768" s="421" t="s">
        <v>1631</v>
      </c>
      <c r="X768" s="252" t="s">
        <v>432</v>
      </c>
      <c r="Y768" s="284">
        <f>N768</f>
        <v>45277</v>
      </c>
      <c r="Z768" s="605" t="s">
        <v>1028</v>
      </c>
      <c r="AA768" s="656">
        <v>5.7</v>
      </c>
      <c r="AB768" s="273"/>
      <c r="AC768" s="252">
        <v>80</v>
      </c>
      <c r="AD768" s="252"/>
      <c r="AE768" s="252">
        <v>105</v>
      </c>
      <c r="AF768" s="252"/>
      <c r="AG768" s="605">
        <v>23</v>
      </c>
      <c r="AH768" s="605">
        <v>40</v>
      </c>
      <c r="AI768" s="605">
        <v>57</v>
      </c>
      <c r="AJ768" s="605">
        <v>1</v>
      </c>
      <c r="AK768" s="237"/>
      <c r="AL768" s="322"/>
      <c r="AM768" s="322"/>
      <c r="AN768" s="253"/>
      <c r="AO768" s="408"/>
      <c r="AP768" s="283"/>
      <c r="AQ768" s="283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341"/>
      <c r="CP768" s="341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</row>
    <row r="769" spans="1:125" s="317" customFormat="1" ht="12.75" customHeight="1">
      <c r="A769" s="242">
        <v>768</v>
      </c>
      <c r="B769" s="242" t="s">
        <v>731</v>
      </c>
      <c r="C769" s="243" t="s">
        <v>8370</v>
      </c>
      <c r="D769" s="243"/>
      <c r="E769" s="121" t="s">
        <v>8352</v>
      </c>
      <c r="F769" s="243"/>
      <c r="G769" s="244" t="s">
        <v>8371</v>
      </c>
      <c r="H769" s="638"/>
      <c r="I769" s="243" t="s">
        <v>440</v>
      </c>
      <c r="J769" s="242"/>
      <c r="K769" s="243" t="s">
        <v>9870</v>
      </c>
      <c r="L769" s="245" t="s">
        <v>9871</v>
      </c>
      <c r="M769" s="247">
        <v>45139</v>
      </c>
      <c r="N769" s="123">
        <v>45487</v>
      </c>
      <c r="O769" s="249" t="s">
        <v>722</v>
      </c>
      <c r="P769" s="267">
        <f t="shared" si="170"/>
        <v>45487</v>
      </c>
      <c r="Q769" s="236">
        <v>23432</v>
      </c>
      <c r="R769" s="236">
        <v>2022</v>
      </c>
      <c r="S769" s="237">
        <v>44756</v>
      </c>
      <c r="T769" s="253" t="s">
        <v>1216</v>
      </c>
      <c r="U769" s="253" t="s">
        <v>721</v>
      </c>
      <c r="V769" s="421" t="s">
        <v>363</v>
      </c>
      <c r="W769" s="421" t="s">
        <v>363</v>
      </c>
      <c r="X769" s="253" t="s">
        <v>9872</v>
      </c>
      <c r="Y769" s="271">
        <f>N769</f>
        <v>45487</v>
      </c>
      <c r="Z769" s="322" t="s">
        <v>4963</v>
      </c>
      <c r="AA769" s="255">
        <v>5.6</v>
      </c>
      <c r="AB769" s="256"/>
      <c r="AC769" s="253">
        <v>85</v>
      </c>
      <c r="AD769" s="253"/>
      <c r="AE769" s="253">
        <v>110</v>
      </c>
      <c r="AF769" s="253"/>
      <c r="AG769" s="322" t="s">
        <v>724</v>
      </c>
      <c r="AH769" s="322">
        <v>38</v>
      </c>
      <c r="AI769" s="322">
        <v>47</v>
      </c>
      <c r="AJ769" s="322">
        <v>1</v>
      </c>
      <c r="AK769" s="237"/>
      <c r="AL769" s="322"/>
      <c r="AM769" s="322"/>
      <c r="AN769" s="253"/>
      <c r="AO769" s="408"/>
      <c r="AP769" s="283"/>
      <c r="AQ769" s="283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341"/>
      <c r="CP769" s="341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</row>
    <row r="770" spans="1:125" s="317" customFormat="1" ht="12.75" customHeight="1">
      <c r="A770" s="242">
        <v>769</v>
      </c>
      <c r="B770" s="253" t="s">
        <v>731</v>
      </c>
      <c r="C770" s="253" t="s">
        <v>633</v>
      </c>
      <c r="D770" s="253"/>
      <c r="E770" s="253" t="s">
        <v>1975</v>
      </c>
      <c r="F770" s="253"/>
      <c r="G770" s="264" t="s">
        <v>1976</v>
      </c>
      <c r="H770" s="639"/>
      <c r="I770" s="253" t="s">
        <v>317</v>
      </c>
      <c r="J770" s="242"/>
      <c r="K770" s="253" t="s">
        <v>2517</v>
      </c>
      <c r="L770" s="438" t="s">
        <v>404</v>
      </c>
      <c r="M770" s="274">
        <v>42056</v>
      </c>
      <c r="N770" s="275">
        <v>45375</v>
      </c>
      <c r="O770" s="249" t="s">
        <v>722</v>
      </c>
      <c r="P770" s="267">
        <f t="shared" si="170"/>
        <v>45375</v>
      </c>
      <c r="Q770" s="236">
        <v>22253</v>
      </c>
      <c r="R770" s="236">
        <v>2014</v>
      </c>
      <c r="S770" s="251">
        <v>44644</v>
      </c>
      <c r="T770" s="253" t="s">
        <v>1498</v>
      </c>
      <c r="U770" s="253" t="s">
        <v>722</v>
      </c>
      <c r="V770" s="421" t="s">
        <v>413</v>
      </c>
      <c r="W770" s="421" t="s">
        <v>6384</v>
      </c>
      <c r="X770" s="253" t="s">
        <v>405</v>
      </c>
      <c r="Y770" s="271">
        <f t="shared" si="172"/>
        <v>45375</v>
      </c>
      <c r="Z770" s="322" t="s">
        <v>1550</v>
      </c>
      <c r="AA770" s="255">
        <v>5.7</v>
      </c>
      <c r="AB770" s="256"/>
      <c r="AC770" s="253">
        <v>85</v>
      </c>
      <c r="AD770" s="253"/>
      <c r="AE770" s="253">
        <v>105</v>
      </c>
      <c r="AF770" s="253"/>
      <c r="AG770" s="322">
        <v>24</v>
      </c>
      <c r="AH770" s="322">
        <v>39</v>
      </c>
      <c r="AI770" s="322">
        <v>52</v>
      </c>
      <c r="AJ770" s="322">
        <v>1</v>
      </c>
      <c r="AK770" s="237"/>
      <c r="AL770" s="322"/>
      <c r="AM770" s="322"/>
      <c r="AN770" s="253"/>
      <c r="AO770" s="408"/>
      <c r="AP770" s="283"/>
      <c r="AQ770" s="283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341"/>
      <c r="CP770" s="341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</row>
    <row r="771" spans="1:125" s="317" customFormat="1" ht="12.75" customHeight="1">
      <c r="A771" s="242">
        <v>770</v>
      </c>
      <c r="B771" s="253" t="s">
        <v>731</v>
      </c>
      <c r="C771" s="242" t="s">
        <v>3647</v>
      </c>
      <c r="D771" s="253"/>
      <c r="E771" s="253" t="s">
        <v>4337</v>
      </c>
      <c r="F771" s="253"/>
      <c r="G771" s="264" t="s">
        <v>8612</v>
      </c>
      <c r="H771" s="639"/>
      <c r="I771" s="359" t="s">
        <v>1911</v>
      </c>
      <c r="J771" s="242"/>
      <c r="K771" s="253" t="s">
        <v>8614</v>
      </c>
      <c r="L771" s="438" t="s">
        <v>8613</v>
      </c>
      <c r="M771" s="274">
        <v>44804</v>
      </c>
      <c r="N771" s="275">
        <v>45518</v>
      </c>
      <c r="O771" s="249" t="s">
        <v>722</v>
      </c>
      <c r="P771" s="267">
        <f t="shared" si="170"/>
        <v>45518</v>
      </c>
      <c r="Q771" s="236">
        <v>22593</v>
      </c>
      <c r="R771" s="236">
        <v>2022</v>
      </c>
      <c r="S771" s="237">
        <v>44787</v>
      </c>
      <c r="T771" s="253" t="s">
        <v>1278</v>
      </c>
      <c r="U771" s="253" t="s">
        <v>1279</v>
      </c>
      <c r="V771" s="421" t="s">
        <v>363</v>
      </c>
      <c r="W771" s="421" t="s">
        <v>868</v>
      </c>
      <c r="X771" s="253" t="s">
        <v>7203</v>
      </c>
      <c r="Y771" s="271">
        <f t="shared" si="172"/>
        <v>45518</v>
      </c>
      <c r="Z771" s="322" t="s">
        <v>1550</v>
      </c>
      <c r="AA771" s="255">
        <v>4.9000000000000004</v>
      </c>
      <c r="AB771" s="256"/>
      <c r="AC771" s="253">
        <v>80</v>
      </c>
      <c r="AD771" s="253"/>
      <c r="AE771" s="253">
        <v>105</v>
      </c>
      <c r="AF771" s="253"/>
      <c r="AG771" s="322" t="s">
        <v>724</v>
      </c>
      <c r="AH771" s="322" t="s">
        <v>724</v>
      </c>
      <c r="AI771" s="322" t="s">
        <v>724</v>
      </c>
      <c r="AJ771" s="322">
        <v>1</v>
      </c>
      <c r="AK771" s="237"/>
      <c r="AL771" s="322"/>
      <c r="AM771" s="322"/>
      <c r="AN771" s="253"/>
      <c r="AO771" s="408"/>
      <c r="AP771" s="283"/>
      <c r="AQ771" s="283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341"/>
      <c r="CP771" s="341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</row>
    <row r="772" spans="1:125" s="538" customFormat="1" ht="12.75" customHeight="1">
      <c r="A772" s="529">
        <v>771</v>
      </c>
      <c r="B772" s="529" t="s">
        <v>10413</v>
      </c>
      <c r="C772" s="133"/>
      <c r="D772" s="133"/>
      <c r="E772" s="864" t="s">
        <v>10415</v>
      </c>
      <c r="F772" s="133"/>
      <c r="G772" s="839"/>
      <c r="H772" s="840"/>
      <c r="I772" s="133"/>
      <c r="J772" s="133"/>
      <c r="K772" s="133"/>
      <c r="L772" s="841"/>
      <c r="M772" s="842"/>
      <c r="N772" s="843"/>
      <c r="O772" s="844"/>
      <c r="P772" s="539"/>
      <c r="Q772" s="530"/>
      <c r="R772" s="530"/>
      <c r="S772" s="531"/>
      <c r="T772" s="532"/>
      <c r="U772" s="532"/>
      <c r="V772" s="627"/>
      <c r="W772" s="627"/>
      <c r="X772" s="532"/>
      <c r="Y772" s="534"/>
      <c r="Z772" s="586"/>
      <c r="AA772" s="665"/>
      <c r="AB772" s="535"/>
      <c r="AC772" s="532"/>
      <c r="AD772" s="532"/>
      <c r="AE772" s="532"/>
      <c r="AF772" s="532"/>
      <c r="AG772" s="586"/>
      <c r="AH772" s="586"/>
      <c r="AI772" s="586"/>
      <c r="AJ772" s="586"/>
      <c r="AK772" s="531"/>
      <c r="AL772" s="586"/>
      <c r="AM772" s="586"/>
      <c r="AN772" s="532"/>
      <c r="AO772" s="536"/>
      <c r="AP772" s="537"/>
      <c r="AQ772" s="537"/>
      <c r="AR772" s="537"/>
      <c r="AS772" s="537"/>
      <c r="AT772" s="537"/>
      <c r="AU772" s="537"/>
      <c r="AV772" s="537"/>
      <c r="AW772" s="537"/>
      <c r="AX772" s="537"/>
      <c r="AY772" s="537"/>
      <c r="AZ772" s="537"/>
      <c r="BA772" s="537"/>
      <c r="BB772" s="537"/>
      <c r="BC772" s="537"/>
      <c r="BD772" s="537"/>
      <c r="BE772" s="537"/>
      <c r="BF772" s="537"/>
      <c r="BG772" s="537"/>
      <c r="BH772" s="537"/>
      <c r="BI772" s="537"/>
      <c r="BJ772" s="537"/>
      <c r="BK772" s="537"/>
      <c r="BL772" s="537"/>
      <c r="BM772" s="537"/>
      <c r="BN772" s="537"/>
      <c r="BO772" s="537"/>
      <c r="BP772" s="537"/>
      <c r="BQ772" s="537"/>
      <c r="BR772" s="537"/>
      <c r="BS772" s="537"/>
      <c r="BT772" s="537"/>
      <c r="BU772" s="537"/>
      <c r="BV772" s="537"/>
      <c r="BW772" s="537"/>
      <c r="BX772" s="537"/>
      <c r="BY772" s="537"/>
      <c r="BZ772" s="537"/>
      <c r="CA772" s="537"/>
      <c r="CB772" s="537"/>
      <c r="CC772" s="537"/>
      <c r="CD772" s="537"/>
      <c r="CE772" s="537"/>
      <c r="CF772" s="537"/>
      <c r="CG772" s="537"/>
      <c r="CH772" s="537"/>
      <c r="CI772" s="537"/>
      <c r="CJ772" s="537"/>
      <c r="CK772" s="537"/>
      <c r="CL772" s="537"/>
      <c r="CM772" s="537"/>
      <c r="CN772" s="537"/>
      <c r="CO772" s="587"/>
      <c r="CP772" s="587"/>
      <c r="CQ772" s="587"/>
      <c r="CR772" s="587"/>
      <c r="CS772" s="587"/>
      <c r="CT772" s="587"/>
      <c r="CU772" s="587"/>
      <c r="CV772" s="587"/>
      <c r="CW772" s="587"/>
      <c r="CX772" s="587"/>
      <c r="CY772" s="587"/>
      <c r="CZ772" s="587"/>
      <c r="DA772" s="587"/>
      <c r="DB772" s="587"/>
      <c r="DC772" s="587"/>
      <c r="DD772" s="587"/>
      <c r="DE772" s="587"/>
      <c r="DF772" s="587"/>
      <c r="DG772" s="587"/>
      <c r="DH772" s="587"/>
      <c r="DI772" s="587"/>
      <c r="DJ772" s="587"/>
      <c r="DK772" s="587"/>
      <c r="DL772" s="587"/>
      <c r="DM772" s="587"/>
      <c r="DN772" s="587"/>
      <c r="DO772" s="587"/>
      <c r="DP772" s="587"/>
      <c r="DQ772" s="587"/>
      <c r="DR772" s="587"/>
      <c r="DS772" s="587"/>
      <c r="DT772" s="587"/>
      <c r="DU772" s="587"/>
    </row>
    <row r="773" spans="1:125" ht="12.75" customHeight="1">
      <c r="A773" s="242">
        <v>772</v>
      </c>
      <c r="B773" s="253" t="s">
        <v>732</v>
      </c>
      <c r="C773" s="283" t="s">
        <v>2549</v>
      </c>
      <c r="D773" s="253" t="s">
        <v>718</v>
      </c>
      <c r="E773" s="253" t="s">
        <v>1548</v>
      </c>
      <c r="F773" s="253" t="s">
        <v>1549</v>
      </c>
      <c r="G773" s="264" t="s">
        <v>5742</v>
      </c>
      <c r="H773" s="639" t="s">
        <v>690</v>
      </c>
      <c r="I773" s="253" t="s">
        <v>2322</v>
      </c>
      <c r="J773" s="253" t="s">
        <v>881</v>
      </c>
      <c r="K773" s="253" t="s">
        <v>5695</v>
      </c>
      <c r="L773" s="438" t="s">
        <v>5696</v>
      </c>
      <c r="M773" s="274">
        <v>43963</v>
      </c>
      <c r="N773" s="288">
        <v>45404</v>
      </c>
      <c r="O773" s="249" t="s">
        <v>722</v>
      </c>
      <c r="P773" s="266">
        <f t="shared" si="170"/>
        <v>45404</v>
      </c>
      <c r="Q773" s="250">
        <v>20382</v>
      </c>
      <c r="R773" s="250">
        <v>2019</v>
      </c>
      <c r="S773" s="251">
        <v>44673</v>
      </c>
      <c r="T773" s="252" t="s">
        <v>645</v>
      </c>
      <c r="U773" s="253" t="s">
        <v>189</v>
      </c>
      <c r="V773" s="625" t="s">
        <v>7988</v>
      </c>
      <c r="W773" s="625" t="s">
        <v>7989</v>
      </c>
      <c r="X773" s="252" t="s">
        <v>5743</v>
      </c>
      <c r="Y773" s="284">
        <f t="shared" si="172"/>
        <v>45404</v>
      </c>
      <c r="Z773" s="605" t="s">
        <v>1550</v>
      </c>
      <c r="AA773" s="656">
        <v>5.6</v>
      </c>
      <c r="AB773" s="273">
        <v>27</v>
      </c>
      <c r="AC773" s="252">
        <v>75</v>
      </c>
      <c r="AD773" s="252">
        <v>87</v>
      </c>
      <c r="AE773" s="252">
        <v>95</v>
      </c>
      <c r="AF773" s="252">
        <v>137</v>
      </c>
      <c r="AG773" s="605">
        <v>24</v>
      </c>
      <c r="AH773" s="605">
        <v>38</v>
      </c>
      <c r="AI773" s="605">
        <v>60</v>
      </c>
      <c r="AJ773" s="605">
        <v>1</v>
      </c>
      <c r="AK773" s="251">
        <v>39993</v>
      </c>
      <c r="AL773" s="605">
        <v>2005</v>
      </c>
      <c r="AM773" s="605" t="s">
        <v>722</v>
      </c>
      <c r="AN773" s="252"/>
      <c r="AO773" s="407"/>
      <c r="AP773" s="316"/>
      <c r="AQ773" s="316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</row>
    <row r="774" spans="1:125" s="317" customFormat="1" ht="12.75" customHeight="1">
      <c r="A774" s="242">
        <v>773</v>
      </c>
      <c r="B774" s="242" t="s">
        <v>731</v>
      </c>
      <c r="C774" s="242" t="s">
        <v>442</v>
      </c>
      <c r="D774" s="243"/>
      <c r="E774" s="121" t="s">
        <v>6371</v>
      </c>
      <c r="F774" s="243"/>
      <c r="G774" s="244" t="s">
        <v>6372</v>
      </c>
      <c r="H774" s="638"/>
      <c r="I774" s="243" t="s">
        <v>1173</v>
      </c>
      <c r="J774" s="243"/>
      <c r="K774" s="243" t="s">
        <v>4710</v>
      </c>
      <c r="L774" s="245" t="s">
        <v>3510</v>
      </c>
      <c r="M774" s="247">
        <v>44095</v>
      </c>
      <c r="N774" s="123">
        <v>45552</v>
      </c>
      <c r="O774" s="249" t="s">
        <v>722</v>
      </c>
      <c r="P774" s="267">
        <f>N774</f>
        <v>45552</v>
      </c>
      <c r="Q774" s="236">
        <v>20666</v>
      </c>
      <c r="R774" s="236">
        <v>2008</v>
      </c>
      <c r="S774" s="237">
        <v>44091</v>
      </c>
      <c r="T774" s="253" t="s">
        <v>4709</v>
      </c>
      <c r="U774" s="253" t="s">
        <v>722</v>
      </c>
      <c r="V774" s="421" t="s">
        <v>1487</v>
      </c>
      <c r="W774" s="421" t="s">
        <v>1487</v>
      </c>
      <c r="X774" s="253" t="s">
        <v>3511</v>
      </c>
      <c r="Y774" s="271">
        <v>44821</v>
      </c>
      <c r="Z774" s="322" t="s">
        <v>1028</v>
      </c>
      <c r="AA774" s="255">
        <v>5.4</v>
      </c>
      <c r="AB774" s="256"/>
      <c r="AC774" s="253">
        <v>85</v>
      </c>
      <c r="AD774" s="253"/>
      <c r="AE774" s="253">
        <v>105</v>
      </c>
      <c r="AF774" s="253"/>
      <c r="AG774" s="322">
        <v>24</v>
      </c>
      <c r="AH774" s="322">
        <v>38</v>
      </c>
      <c r="AI774" s="322">
        <v>57</v>
      </c>
      <c r="AJ774" s="322">
        <v>1</v>
      </c>
      <c r="AK774" s="253"/>
      <c r="AL774" s="322"/>
      <c r="AM774" s="322"/>
      <c r="AN774" s="253"/>
      <c r="AO774" s="408"/>
      <c r="AP774" s="283"/>
      <c r="AQ774" s="283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341"/>
      <c r="CP774" s="341"/>
      <c r="CQ774" s="341"/>
      <c r="CR774" s="341"/>
      <c r="CS774" s="341"/>
      <c r="CT774" s="341"/>
      <c r="CU774" s="341"/>
      <c r="CV774" s="341"/>
      <c r="CW774" s="341"/>
      <c r="CX774" s="341"/>
      <c r="CY774" s="341"/>
      <c r="CZ774" s="341"/>
      <c r="DA774" s="341"/>
      <c r="DB774" s="341"/>
      <c r="DC774" s="341"/>
      <c r="DD774" s="341"/>
      <c r="DE774" s="341"/>
      <c r="DF774" s="341"/>
      <c r="DG774" s="341"/>
      <c r="DH774" s="341"/>
      <c r="DI774" s="341"/>
      <c r="DJ774" s="341"/>
      <c r="DK774" s="341"/>
      <c r="DL774" s="341"/>
      <c r="DM774" s="341"/>
      <c r="DN774" s="341"/>
      <c r="DO774" s="341"/>
      <c r="DP774" s="341"/>
      <c r="DQ774" s="341"/>
      <c r="DR774" s="341"/>
      <c r="DS774" s="341"/>
      <c r="DT774" s="341"/>
      <c r="DU774" s="341"/>
    </row>
    <row r="775" spans="1:125" ht="12.75" customHeight="1">
      <c r="A775" s="242">
        <v>774</v>
      </c>
      <c r="B775" s="253" t="s">
        <v>731</v>
      </c>
      <c r="C775" s="242" t="s">
        <v>833</v>
      </c>
      <c r="D775" s="243"/>
      <c r="E775" s="253" t="s">
        <v>1833</v>
      </c>
      <c r="F775" s="253"/>
      <c r="G775" s="264" t="s">
        <v>1834</v>
      </c>
      <c r="H775" s="639"/>
      <c r="I775" s="253" t="s">
        <v>1173</v>
      </c>
      <c r="J775" s="242"/>
      <c r="K775" s="253" t="s">
        <v>5864</v>
      </c>
      <c r="L775" s="438" t="s">
        <v>5865</v>
      </c>
      <c r="M775" s="274">
        <v>41939</v>
      </c>
      <c r="N775" s="288">
        <v>44711</v>
      </c>
      <c r="O775" s="249" t="s">
        <v>722</v>
      </c>
      <c r="P775" s="266">
        <f>N775</f>
        <v>44711</v>
      </c>
      <c r="Q775" s="250">
        <v>20466</v>
      </c>
      <c r="R775" s="236">
        <v>2009</v>
      </c>
      <c r="S775" s="251">
        <v>43981</v>
      </c>
      <c r="T775" s="252" t="s">
        <v>1216</v>
      </c>
      <c r="U775" s="253" t="s">
        <v>1217</v>
      </c>
      <c r="V775" s="625" t="s">
        <v>5866</v>
      </c>
      <c r="W775" s="625" t="s">
        <v>5867</v>
      </c>
      <c r="X775" s="252" t="s">
        <v>5868</v>
      </c>
      <c r="Y775" s="284">
        <f>N775</f>
        <v>44711</v>
      </c>
      <c r="Z775" s="605" t="s">
        <v>364</v>
      </c>
      <c r="AA775" s="656">
        <v>6.1</v>
      </c>
      <c r="AB775" s="273"/>
      <c r="AC775" s="252">
        <v>100</v>
      </c>
      <c r="AD775" s="252"/>
      <c r="AE775" s="252">
        <v>130</v>
      </c>
      <c r="AF775" s="252">
        <v>172</v>
      </c>
      <c r="AG775" s="605" t="s">
        <v>724</v>
      </c>
      <c r="AH775" s="605" t="s">
        <v>724</v>
      </c>
      <c r="AI775" s="605" t="s">
        <v>724</v>
      </c>
      <c r="AJ775" s="605">
        <v>1</v>
      </c>
      <c r="AK775" s="251"/>
      <c r="AL775" s="605"/>
      <c r="AM775" s="605"/>
      <c r="AN775" s="252"/>
      <c r="AO775" s="407"/>
      <c r="AP775" s="316"/>
      <c r="AQ775" s="316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</row>
    <row r="776" spans="1:125" s="317" customFormat="1" ht="12.75" customHeight="1">
      <c r="A776" s="242">
        <v>775</v>
      </c>
      <c r="B776" s="242" t="s">
        <v>731</v>
      </c>
      <c r="C776" s="242" t="s">
        <v>2048</v>
      </c>
      <c r="D776" s="242"/>
      <c r="E776" s="243" t="s">
        <v>4620</v>
      </c>
      <c r="F776" s="243"/>
      <c r="G776" s="244" t="s">
        <v>4621</v>
      </c>
      <c r="H776" s="638"/>
      <c r="I776" s="242" t="s">
        <v>452</v>
      </c>
      <c r="J776" s="242"/>
      <c r="K776" s="243" t="s">
        <v>5492</v>
      </c>
      <c r="L776" s="245" t="s">
        <v>5493</v>
      </c>
      <c r="M776" s="274">
        <v>43389</v>
      </c>
      <c r="N776" s="123">
        <v>46025</v>
      </c>
      <c r="O776" s="249" t="s">
        <v>722</v>
      </c>
      <c r="P776" s="267">
        <f>N776</f>
        <v>46025</v>
      </c>
      <c r="Q776" s="236">
        <v>20135</v>
      </c>
      <c r="R776" s="236">
        <v>2018</v>
      </c>
      <c r="S776" s="237">
        <v>45294</v>
      </c>
      <c r="T776" s="253" t="s">
        <v>175</v>
      </c>
      <c r="U776" s="253" t="s">
        <v>722</v>
      </c>
      <c r="V776" s="421" t="s">
        <v>1706</v>
      </c>
      <c r="W776" s="421" t="s">
        <v>10417</v>
      </c>
      <c r="X776" s="253" t="s">
        <v>5494</v>
      </c>
      <c r="Y776" s="271">
        <f>N776:N777</f>
        <v>46025</v>
      </c>
      <c r="Z776" s="322" t="s">
        <v>1550</v>
      </c>
      <c r="AA776" s="255">
        <v>5.9</v>
      </c>
      <c r="AB776" s="256"/>
      <c r="AC776" s="253">
        <v>100</v>
      </c>
      <c r="AD776" s="253"/>
      <c r="AE776" s="253">
        <v>130</v>
      </c>
      <c r="AF776" s="253"/>
      <c r="AG776" s="322">
        <v>24</v>
      </c>
      <c r="AH776" s="322">
        <v>40</v>
      </c>
      <c r="AI776" s="322">
        <v>54</v>
      </c>
      <c r="AJ776" s="322">
        <v>1</v>
      </c>
      <c r="AK776" s="237"/>
      <c r="AL776" s="322"/>
      <c r="AM776" s="322"/>
      <c r="AN776" s="253"/>
      <c r="AO776" s="408"/>
      <c r="AP776" s="283"/>
      <c r="AQ776" s="283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341"/>
      <c r="CP776" s="341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</row>
    <row r="777" spans="1:125" s="378" customFormat="1" ht="12.75" customHeight="1">
      <c r="A777" s="362">
        <v>776</v>
      </c>
      <c r="B777" s="374" t="s">
        <v>731</v>
      </c>
      <c r="C777" s="374" t="s">
        <v>4922</v>
      </c>
      <c r="D777" s="374"/>
      <c r="E777" s="374" t="s">
        <v>4344</v>
      </c>
      <c r="F777" s="374"/>
      <c r="G777" s="501" t="s">
        <v>4923</v>
      </c>
      <c r="H777" s="650"/>
      <c r="I777" s="374" t="s">
        <v>102</v>
      </c>
      <c r="J777" s="374"/>
      <c r="K777" s="374" t="s">
        <v>33</v>
      </c>
      <c r="L777" s="623" t="s">
        <v>938</v>
      </c>
      <c r="M777" s="499">
        <v>43571</v>
      </c>
      <c r="N777" s="499">
        <v>45801</v>
      </c>
      <c r="O777" s="501" t="s">
        <v>722</v>
      </c>
      <c r="P777" s="499">
        <f>N777</f>
        <v>45801</v>
      </c>
      <c r="Q777" s="374">
        <v>19175</v>
      </c>
      <c r="R777" s="374">
        <v>2019</v>
      </c>
      <c r="S777" s="388">
        <v>45070</v>
      </c>
      <c r="T777" s="374" t="s">
        <v>9576</v>
      </c>
      <c r="U777" s="374" t="s">
        <v>722</v>
      </c>
      <c r="V777" s="502">
        <v>49.5</v>
      </c>
      <c r="W777" s="502">
        <v>125.5</v>
      </c>
      <c r="X777" s="374" t="s">
        <v>34</v>
      </c>
      <c r="Y777" s="388">
        <f>N777</f>
        <v>45801</v>
      </c>
      <c r="Z777" s="501" t="s">
        <v>1028</v>
      </c>
      <c r="AA777" s="662">
        <v>5</v>
      </c>
      <c r="AB777" s="374"/>
      <c r="AC777" s="374">
        <v>90</v>
      </c>
      <c r="AD777" s="374"/>
      <c r="AE777" s="374">
        <v>110</v>
      </c>
      <c r="AF777" s="374"/>
      <c r="AG777" s="501">
        <v>25</v>
      </c>
      <c r="AH777" s="501">
        <v>39</v>
      </c>
      <c r="AI777" s="501">
        <v>56</v>
      </c>
      <c r="AJ777" s="501">
        <v>1</v>
      </c>
      <c r="AK777" s="374"/>
      <c r="AL777" s="501"/>
      <c r="AM777" s="501"/>
      <c r="AN777" s="363"/>
      <c r="AO777" s="414"/>
      <c r="AP777" s="374"/>
      <c r="AQ777" s="374"/>
      <c r="AR777" s="374"/>
      <c r="AS777" s="374"/>
      <c r="AT777" s="374"/>
      <c r="AU777" s="374"/>
      <c r="AV777" s="374"/>
      <c r="AW777" s="374"/>
      <c r="AX777" s="374"/>
      <c r="AY777" s="374"/>
      <c r="AZ777" s="374"/>
      <c r="BA777" s="374"/>
      <c r="BB777" s="374"/>
      <c r="BC777" s="374"/>
      <c r="BD777" s="374"/>
      <c r="BE777" s="374"/>
      <c r="BF777" s="374"/>
      <c r="BG777" s="374"/>
      <c r="BH777" s="374"/>
      <c r="BI777" s="374"/>
      <c r="BJ777" s="374"/>
      <c r="BK777" s="374"/>
      <c r="BL777" s="374"/>
      <c r="BM777" s="374"/>
      <c r="BN777" s="374"/>
      <c r="BO777" s="374"/>
      <c r="BP777" s="374"/>
      <c r="BQ777" s="374"/>
      <c r="BR777" s="374"/>
      <c r="BS777" s="374"/>
      <c r="BT777" s="374"/>
      <c r="BU777" s="374"/>
      <c r="BV777" s="374"/>
      <c r="BW777" s="374"/>
      <c r="BX777" s="374"/>
      <c r="BY777" s="374"/>
      <c r="BZ777" s="374"/>
      <c r="CA777" s="374"/>
      <c r="CB777" s="374"/>
      <c r="CC777" s="374"/>
      <c r="CD777" s="374"/>
      <c r="CE777" s="374"/>
      <c r="CF777" s="374"/>
      <c r="CG777" s="374"/>
      <c r="CH777" s="374"/>
      <c r="CI777" s="374"/>
      <c r="CJ777" s="374"/>
      <c r="CK777" s="374"/>
      <c r="CL777" s="374"/>
      <c r="CM777" s="374"/>
      <c r="CN777" s="374"/>
      <c r="CO777" s="377"/>
      <c r="CP777" s="377"/>
      <c r="CQ777" s="377"/>
      <c r="CR777" s="377"/>
      <c r="CS777" s="377"/>
      <c r="CT777" s="377"/>
      <c r="CU777" s="377"/>
      <c r="CV777" s="377"/>
      <c r="CW777" s="377"/>
      <c r="CX777" s="377"/>
      <c r="CY777" s="377"/>
      <c r="CZ777" s="377"/>
      <c r="DA777" s="377"/>
      <c r="DB777" s="377"/>
      <c r="DC777" s="377"/>
      <c r="DD777" s="377"/>
      <c r="DE777" s="377"/>
      <c r="DF777" s="377"/>
      <c r="DG777" s="377"/>
      <c r="DH777" s="377"/>
      <c r="DI777" s="377"/>
      <c r="DJ777" s="377"/>
      <c r="DK777" s="377"/>
      <c r="DL777" s="377"/>
      <c r="DM777" s="377"/>
      <c r="DN777" s="377"/>
      <c r="DO777" s="377"/>
      <c r="DP777" s="377"/>
      <c r="DQ777" s="377"/>
      <c r="DR777" s="377"/>
      <c r="DS777" s="377"/>
      <c r="DT777" s="377"/>
      <c r="DU777" s="377"/>
    </row>
    <row r="778" spans="1:125" s="317" customFormat="1" ht="12.75" customHeight="1">
      <c r="A778" s="242">
        <v>777</v>
      </c>
      <c r="B778" s="242" t="s">
        <v>731</v>
      </c>
      <c r="C778" s="243" t="s">
        <v>8306</v>
      </c>
      <c r="D778" s="243"/>
      <c r="E778" s="121" t="s">
        <v>966</v>
      </c>
      <c r="F778" s="243"/>
      <c r="G778" s="244" t="s">
        <v>8307</v>
      </c>
      <c r="H778" s="638"/>
      <c r="I778" s="243" t="s">
        <v>317</v>
      </c>
      <c r="J778" s="243"/>
      <c r="K778" s="243" t="s">
        <v>2337</v>
      </c>
      <c r="L778" s="245" t="s">
        <v>2338</v>
      </c>
      <c r="M778" s="247">
        <v>44741</v>
      </c>
      <c r="N778" s="123">
        <v>45465</v>
      </c>
      <c r="O778" s="249" t="s">
        <v>722</v>
      </c>
      <c r="P778" s="269">
        <f>N778</f>
        <v>45465</v>
      </c>
      <c r="Q778" s="588">
        <v>22470</v>
      </c>
      <c r="R778" s="589">
        <v>2022</v>
      </c>
      <c r="S778" s="237">
        <v>44734</v>
      </c>
      <c r="T778" s="121" t="s">
        <v>175</v>
      </c>
      <c r="U778" s="243" t="s">
        <v>1279</v>
      </c>
      <c r="V778" s="246" t="s">
        <v>363</v>
      </c>
      <c r="W778" s="246" t="s">
        <v>363</v>
      </c>
      <c r="X778" s="243" t="s">
        <v>2339</v>
      </c>
      <c r="Y778" s="136">
        <f>N778</f>
        <v>45465</v>
      </c>
      <c r="Z778" s="247" t="s">
        <v>1144</v>
      </c>
      <c r="AA778" s="255">
        <v>4.92</v>
      </c>
      <c r="AB778" s="256"/>
      <c r="AC778" s="253">
        <v>85</v>
      </c>
      <c r="AD778" s="253"/>
      <c r="AE778" s="253">
        <v>100</v>
      </c>
      <c r="AF778" s="253"/>
      <c r="AG778" s="322">
        <v>24</v>
      </c>
      <c r="AH778" s="322">
        <v>42</v>
      </c>
      <c r="AI778" s="322">
        <v>64</v>
      </c>
      <c r="AJ778" s="322">
        <v>1</v>
      </c>
      <c r="AK778" s="237"/>
      <c r="AL778" s="322"/>
      <c r="AM778" s="322"/>
      <c r="AN778" s="253"/>
      <c r="AO778" s="408"/>
      <c r="AP778" s="283"/>
      <c r="AQ778" s="283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341"/>
      <c r="CP778" s="341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</row>
    <row r="779" spans="1:125" s="378" customFormat="1" ht="12.75" customHeight="1">
      <c r="A779" s="362">
        <v>778</v>
      </c>
      <c r="B779" s="253" t="s">
        <v>5059</v>
      </c>
      <c r="C779" s="253" t="s">
        <v>5060</v>
      </c>
      <c r="D779" s="253" t="s">
        <v>5064</v>
      </c>
      <c r="E779" s="253" t="s">
        <v>4945</v>
      </c>
      <c r="F779" s="253" t="s">
        <v>5063</v>
      </c>
      <c r="G779" s="264" t="s">
        <v>5061</v>
      </c>
      <c r="H779" s="639" t="s">
        <v>5063</v>
      </c>
      <c r="I779" s="253" t="s">
        <v>5062</v>
      </c>
      <c r="J779" s="253" t="s">
        <v>5065</v>
      </c>
      <c r="K779" s="253" t="s">
        <v>5066</v>
      </c>
      <c r="L779" s="138" t="s">
        <v>5067</v>
      </c>
      <c r="M779" s="274">
        <v>41804</v>
      </c>
      <c r="N779" s="288">
        <v>45709</v>
      </c>
      <c r="O779" s="322" t="s">
        <v>722</v>
      </c>
      <c r="P779" s="328">
        <f t="shared" ref="P779:P784" si="173">N779</f>
        <v>45709</v>
      </c>
      <c r="Q779" s="329">
        <v>19275</v>
      </c>
      <c r="R779" s="329">
        <v>2012</v>
      </c>
      <c r="S779" s="251">
        <v>44978</v>
      </c>
      <c r="T779" s="316" t="s">
        <v>3814</v>
      </c>
      <c r="U779" s="283" t="s">
        <v>3544</v>
      </c>
      <c r="V779" s="625" t="s">
        <v>9078</v>
      </c>
      <c r="W779" s="625" t="s">
        <v>9079</v>
      </c>
      <c r="X779" s="252" t="s">
        <v>5068</v>
      </c>
      <c r="Y779" s="284">
        <f t="shared" ref="Y779:Y784" si="174">N779</f>
        <v>45709</v>
      </c>
      <c r="Z779" s="605" t="s">
        <v>1028</v>
      </c>
      <c r="AA779" s="656">
        <v>5.5</v>
      </c>
      <c r="AB779" s="273">
        <v>25</v>
      </c>
      <c r="AC779" s="252">
        <v>90</v>
      </c>
      <c r="AD779" s="252">
        <v>90</v>
      </c>
      <c r="AE779" s="252">
        <v>115</v>
      </c>
      <c r="AF779" s="252">
        <v>135</v>
      </c>
      <c r="AG779" s="605">
        <v>23</v>
      </c>
      <c r="AH779" s="605">
        <v>41</v>
      </c>
      <c r="AI779" s="613">
        <v>55</v>
      </c>
      <c r="AJ779" s="613">
        <v>1</v>
      </c>
      <c r="AK779" s="332">
        <v>43615</v>
      </c>
      <c r="AL779" s="613">
        <v>2011</v>
      </c>
      <c r="AM779" s="613" t="s">
        <v>722</v>
      </c>
      <c r="AN779" s="363"/>
      <c r="AO779" s="416"/>
      <c r="AP779" s="402"/>
      <c r="AQ779" s="402"/>
      <c r="AR779" s="402"/>
      <c r="AS779" s="402"/>
      <c r="AT779" s="402"/>
      <c r="AU779" s="402"/>
      <c r="AV779" s="402"/>
      <c r="AW779" s="402"/>
      <c r="AX779" s="402"/>
      <c r="AY779" s="402"/>
      <c r="AZ779" s="402"/>
      <c r="BA779" s="402"/>
      <c r="BB779" s="402"/>
      <c r="BC779" s="402"/>
      <c r="BD779" s="402"/>
      <c r="BE779" s="402"/>
      <c r="BF779" s="402"/>
      <c r="BG779" s="402"/>
      <c r="BH779" s="402"/>
      <c r="BI779" s="402"/>
      <c r="BJ779" s="402"/>
      <c r="BK779" s="402"/>
      <c r="BL779" s="402"/>
      <c r="BM779" s="402"/>
      <c r="BN779" s="402"/>
      <c r="BO779" s="402"/>
      <c r="BP779" s="402"/>
      <c r="BQ779" s="402"/>
      <c r="BR779" s="402"/>
      <c r="BS779" s="402"/>
      <c r="BT779" s="402"/>
      <c r="BU779" s="402"/>
      <c r="BV779" s="402"/>
      <c r="BW779" s="402"/>
      <c r="BX779" s="402"/>
      <c r="BY779" s="402"/>
      <c r="BZ779" s="402"/>
      <c r="CA779" s="402"/>
      <c r="CB779" s="402"/>
      <c r="CC779" s="402"/>
      <c r="CD779" s="402"/>
      <c r="CE779" s="402"/>
      <c r="CF779" s="402"/>
      <c r="CG779" s="402"/>
      <c r="CH779" s="402"/>
      <c r="CI779" s="402"/>
      <c r="CJ779" s="402"/>
      <c r="CK779" s="402"/>
      <c r="CL779" s="402"/>
      <c r="CM779" s="402"/>
      <c r="CN779" s="402"/>
      <c r="CO779" s="377"/>
      <c r="CP779" s="377"/>
      <c r="CQ779" s="377"/>
      <c r="CR779" s="377"/>
      <c r="CS779" s="377"/>
      <c r="CT779" s="377"/>
      <c r="CU779" s="377"/>
      <c r="CV779" s="377"/>
      <c r="CW779" s="377"/>
      <c r="CX779" s="377"/>
      <c r="CY779" s="377"/>
      <c r="CZ779" s="377"/>
      <c r="DA779" s="377"/>
      <c r="DB779" s="377"/>
      <c r="DC779" s="377"/>
      <c r="DD779" s="377"/>
      <c r="DE779" s="377"/>
      <c r="DF779" s="377"/>
      <c r="DG779" s="377"/>
      <c r="DH779" s="377"/>
      <c r="DI779" s="377"/>
      <c r="DJ779" s="377"/>
      <c r="DK779" s="377"/>
      <c r="DL779" s="377"/>
      <c r="DM779" s="377"/>
      <c r="DN779" s="377"/>
      <c r="DO779" s="377"/>
      <c r="DP779" s="377"/>
      <c r="DQ779" s="377"/>
      <c r="DR779" s="377"/>
      <c r="DS779" s="377"/>
      <c r="DT779" s="377"/>
      <c r="DU779" s="377"/>
    </row>
    <row r="780" spans="1:125" s="374" customFormat="1" ht="12.75" customHeight="1">
      <c r="A780" s="362">
        <v>779</v>
      </c>
      <c r="B780" s="363" t="s">
        <v>731</v>
      </c>
      <c r="C780" s="363" t="s">
        <v>4754</v>
      </c>
      <c r="D780" s="363"/>
      <c r="E780" s="363" t="s">
        <v>4755</v>
      </c>
      <c r="F780" s="363"/>
      <c r="G780" s="365" t="s">
        <v>4756</v>
      </c>
      <c r="H780" s="640"/>
      <c r="I780" s="363" t="s">
        <v>452</v>
      </c>
      <c r="J780" s="363"/>
      <c r="K780" s="363" t="s">
        <v>8217</v>
      </c>
      <c r="L780" s="366" t="s">
        <v>8218</v>
      </c>
      <c r="M780" s="368">
        <v>43523</v>
      </c>
      <c r="N780" s="369">
        <v>45418</v>
      </c>
      <c r="O780" s="370" t="s">
        <v>722</v>
      </c>
      <c r="P780" s="371">
        <f t="shared" si="173"/>
        <v>45418</v>
      </c>
      <c r="Q780" s="372">
        <v>22429</v>
      </c>
      <c r="R780" s="372">
        <v>2009</v>
      </c>
      <c r="S780" s="388">
        <v>44687</v>
      </c>
      <c r="T780" s="374" t="s">
        <v>175</v>
      </c>
      <c r="U780" s="374" t="s">
        <v>1217</v>
      </c>
      <c r="V780" s="626" t="s">
        <v>956</v>
      </c>
      <c r="W780" s="626" t="s">
        <v>1632</v>
      </c>
      <c r="X780" s="363" t="s">
        <v>8219</v>
      </c>
      <c r="Y780" s="375">
        <f t="shared" si="174"/>
        <v>45418</v>
      </c>
      <c r="Z780" s="370" t="s">
        <v>1017</v>
      </c>
      <c r="AA780" s="657">
        <v>6.3</v>
      </c>
      <c r="AB780" s="376"/>
      <c r="AC780" s="363">
        <v>85</v>
      </c>
      <c r="AD780" s="363"/>
      <c r="AE780" s="363">
        <v>110</v>
      </c>
      <c r="AF780" s="363"/>
      <c r="AG780" s="370">
        <v>22</v>
      </c>
      <c r="AH780" s="370">
        <v>37</v>
      </c>
      <c r="AI780" s="501">
        <v>46</v>
      </c>
      <c r="AJ780" s="501">
        <v>1</v>
      </c>
      <c r="AL780" s="501"/>
      <c r="AM780" s="501"/>
      <c r="AN780" s="363"/>
      <c r="AO780" s="414"/>
    </row>
    <row r="781" spans="1:125" s="317" customFormat="1" ht="12.75" customHeight="1">
      <c r="A781" s="242">
        <v>780</v>
      </c>
      <c r="B781" s="517" t="s">
        <v>731</v>
      </c>
      <c r="C781" s="518" t="s">
        <v>7162</v>
      </c>
      <c r="D781" s="518"/>
      <c r="E781" s="518" t="s">
        <v>3707</v>
      </c>
      <c r="F781" s="518"/>
      <c r="G781" s="519" t="s">
        <v>7163</v>
      </c>
      <c r="H781" s="638"/>
      <c r="I781" s="359" t="s">
        <v>4329</v>
      </c>
      <c r="J781" s="518"/>
      <c r="K781" s="518" t="s">
        <v>8834</v>
      </c>
      <c r="L781" s="520" t="s">
        <v>8835</v>
      </c>
      <c r="M781" s="521">
        <v>44397</v>
      </c>
      <c r="N781" s="522">
        <v>45787</v>
      </c>
      <c r="O781" s="523" t="s">
        <v>722</v>
      </c>
      <c r="P781" s="524">
        <f>N781</f>
        <v>45787</v>
      </c>
      <c r="Q781" s="525">
        <v>22669</v>
      </c>
      <c r="R781" s="525">
        <v>2020</v>
      </c>
      <c r="S781" s="526">
        <v>45056</v>
      </c>
      <c r="T781" s="525" t="s">
        <v>175</v>
      </c>
      <c r="U781" s="525" t="s">
        <v>722</v>
      </c>
      <c r="V781" s="631" t="s">
        <v>9425</v>
      </c>
      <c r="W781" s="631" t="s">
        <v>9426</v>
      </c>
      <c r="X781" s="525" t="s">
        <v>8836</v>
      </c>
      <c r="Y781" s="527">
        <f>N781</f>
        <v>45787</v>
      </c>
      <c r="Z781" s="609" t="s">
        <v>1550</v>
      </c>
      <c r="AA781" s="664">
        <v>5.15</v>
      </c>
      <c r="AB781" s="528"/>
      <c r="AC781" s="525">
        <v>83</v>
      </c>
      <c r="AD781" s="525"/>
      <c r="AE781" s="525">
        <v>103</v>
      </c>
      <c r="AF781" s="525"/>
      <c r="AG781" s="609" t="s">
        <v>724</v>
      </c>
      <c r="AH781" s="609" t="s">
        <v>724</v>
      </c>
      <c r="AI781" s="609" t="s">
        <v>724</v>
      </c>
      <c r="AJ781" s="609">
        <v>1</v>
      </c>
      <c r="AK781" s="526"/>
      <c r="AL781" s="609"/>
      <c r="AM781" s="322"/>
      <c r="AN781" s="253"/>
      <c r="AO781" s="413"/>
      <c r="AP781" s="331"/>
      <c r="AQ781" s="331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41"/>
      <c r="CP781" s="34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</row>
    <row r="782" spans="1:125" s="317" customFormat="1" ht="12.75" customHeight="1">
      <c r="A782" s="242">
        <v>781</v>
      </c>
      <c r="B782" s="242" t="s">
        <v>732</v>
      </c>
      <c r="C782" s="243" t="s">
        <v>8158</v>
      </c>
      <c r="D782" s="243" t="s">
        <v>2287</v>
      </c>
      <c r="E782" s="253" t="s">
        <v>866</v>
      </c>
      <c r="F782" s="243" t="s">
        <v>8335</v>
      </c>
      <c r="G782" s="244" t="s">
        <v>8336</v>
      </c>
      <c r="H782" s="638">
        <v>1911001</v>
      </c>
      <c r="I782" s="253" t="s">
        <v>1096</v>
      </c>
      <c r="J782" s="243" t="s">
        <v>1368</v>
      </c>
      <c r="K782" s="243" t="s">
        <v>1292</v>
      </c>
      <c r="L782" s="245" t="s">
        <v>1293</v>
      </c>
      <c r="M782" s="247">
        <v>44753</v>
      </c>
      <c r="N782" s="123">
        <v>45470</v>
      </c>
      <c r="O782" s="249" t="s">
        <v>722</v>
      </c>
      <c r="P782" s="267">
        <f>M782</f>
        <v>44753</v>
      </c>
      <c r="Q782" s="236">
        <v>22488</v>
      </c>
      <c r="R782" s="236">
        <v>2021</v>
      </c>
      <c r="S782" s="237">
        <v>44739</v>
      </c>
      <c r="T782" s="253" t="s">
        <v>93</v>
      </c>
      <c r="U782" s="253" t="s">
        <v>4014</v>
      </c>
      <c r="V782" s="421" t="s">
        <v>1558</v>
      </c>
      <c r="W782" s="421" t="s">
        <v>8337</v>
      </c>
      <c r="X782" s="253" t="s">
        <v>1977</v>
      </c>
      <c r="Y782" s="271">
        <f>N782</f>
        <v>45470</v>
      </c>
      <c r="Z782" s="322" t="s">
        <v>1028</v>
      </c>
      <c r="AA782" s="255">
        <v>5.88</v>
      </c>
      <c r="AB782" s="256">
        <v>25</v>
      </c>
      <c r="AC782" s="253">
        <v>100</v>
      </c>
      <c r="AD782" s="253">
        <v>100</v>
      </c>
      <c r="AE782" s="253">
        <v>130</v>
      </c>
      <c r="AF782" s="253">
        <v>150</v>
      </c>
      <c r="AG782" s="322">
        <v>28</v>
      </c>
      <c r="AH782" s="322" t="s">
        <v>8338</v>
      </c>
      <c r="AI782" s="322">
        <v>67</v>
      </c>
      <c r="AJ782" s="322">
        <v>1</v>
      </c>
      <c r="AK782" s="237">
        <v>44753</v>
      </c>
      <c r="AL782" s="322">
        <v>2011</v>
      </c>
      <c r="AM782" s="322" t="s">
        <v>722</v>
      </c>
      <c r="AN782" s="342"/>
      <c r="AO782" s="408"/>
      <c r="AP782" s="283"/>
      <c r="AQ782" s="283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341"/>
      <c r="CP782" s="341"/>
      <c r="CQ782" s="341"/>
      <c r="CR782" s="341"/>
      <c r="CS782" s="341"/>
      <c r="CT782" s="341"/>
      <c r="CU782" s="341"/>
      <c r="CV782" s="341"/>
      <c r="CW782" s="341"/>
      <c r="CX782" s="341"/>
      <c r="CY782" s="341"/>
      <c r="CZ782" s="341"/>
      <c r="DA782" s="341"/>
      <c r="DB782" s="341"/>
      <c r="DC782" s="341"/>
      <c r="DD782" s="341"/>
      <c r="DE782" s="341"/>
      <c r="DF782" s="341"/>
      <c r="DG782" s="341"/>
      <c r="DH782" s="341"/>
      <c r="DI782" s="341"/>
      <c r="DJ782" s="341"/>
      <c r="DK782" s="341"/>
      <c r="DL782" s="341"/>
      <c r="DM782" s="341"/>
      <c r="DN782" s="341"/>
      <c r="DO782" s="341"/>
      <c r="DP782" s="341"/>
      <c r="DQ782" s="341"/>
      <c r="DR782" s="341"/>
      <c r="DS782" s="341"/>
      <c r="DT782" s="341"/>
      <c r="DU782" s="341"/>
    </row>
    <row r="783" spans="1:125" s="378" customFormat="1" ht="12.75" customHeight="1">
      <c r="A783" s="362">
        <v>782</v>
      </c>
      <c r="B783" s="363" t="s">
        <v>731</v>
      </c>
      <c r="C783" s="363" t="s">
        <v>8511</v>
      </c>
      <c r="D783" s="363"/>
      <c r="E783" s="363" t="s">
        <v>3714</v>
      </c>
      <c r="F783" s="363"/>
      <c r="G783" s="365" t="s">
        <v>9203</v>
      </c>
      <c r="H783" s="640"/>
      <c r="I783" s="364" t="s">
        <v>317</v>
      </c>
      <c r="J783" s="363"/>
      <c r="K783" s="363" t="s">
        <v>1504</v>
      </c>
      <c r="L783" s="366" t="s">
        <v>1505</v>
      </c>
      <c r="M783" s="368">
        <v>45015</v>
      </c>
      <c r="N783" s="369">
        <v>45744</v>
      </c>
      <c r="O783" s="385" t="s">
        <v>722</v>
      </c>
      <c r="P783" s="369">
        <v>45744</v>
      </c>
      <c r="Q783" s="387">
        <v>23153</v>
      </c>
      <c r="R783" s="387">
        <v>2023</v>
      </c>
      <c r="S783" s="373">
        <v>45013</v>
      </c>
      <c r="T783" s="363" t="s">
        <v>175</v>
      </c>
      <c r="U783" s="363" t="s">
        <v>1279</v>
      </c>
      <c r="V783" s="626" t="s">
        <v>363</v>
      </c>
      <c r="W783" s="626" t="s">
        <v>363</v>
      </c>
      <c r="X783" s="363" t="s">
        <v>4810</v>
      </c>
      <c r="Y783" s="375">
        <f>N783</f>
        <v>45744</v>
      </c>
      <c r="Z783" s="370" t="s">
        <v>1144</v>
      </c>
      <c r="AA783" s="657">
        <v>5.62</v>
      </c>
      <c r="AB783" s="376"/>
      <c r="AC783" s="363">
        <v>105</v>
      </c>
      <c r="AD783" s="363"/>
      <c r="AE783" s="363">
        <v>125</v>
      </c>
      <c r="AF783" s="363"/>
      <c r="AG783" s="370" t="s">
        <v>724</v>
      </c>
      <c r="AH783" s="370" t="s">
        <v>724</v>
      </c>
      <c r="AI783" s="370" t="s">
        <v>724</v>
      </c>
      <c r="AJ783" s="370">
        <v>1</v>
      </c>
      <c r="AK783" s="363"/>
      <c r="AL783" s="370"/>
      <c r="AM783" s="370"/>
      <c r="AN783" s="363"/>
      <c r="AO783" s="414"/>
      <c r="AP783" s="374"/>
      <c r="AQ783" s="374"/>
      <c r="AR783" s="374"/>
      <c r="AS783" s="374"/>
      <c r="AT783" s="374"/>
      <c r="AU783" s="374"/>
      <c r="AV783" s="374"/>
      <c r="AW783" s="374"/>
      <c r="AX783" s="374"/>
      <c r="AY783" s="374"/>
      <c r="AZ783" s="374"/>
      <c r="BA783" s="374"/>
      <c r="BB783" s="374"/>
      <c r="BC783" s="374"/>
      <c r="BD783" s="374"/>
      <c r="BE783" s="374"/>
      <c r="BF783" s="374"/>
      <c r="BG783" s="374"/>
      <c r="BH783" s="374"/>
      <c r="BI783" s="374"/>
      <c r="BJ783" s="374"/>
      <c r="BK783" s="374"/>
      <c r="BL783" s="374"/>
      <c r="BM783" s="374"/>
      <c r="BN783" s="374"/>
      <c r="BO783" s="374"/>
      <c r="BP783" s="374"/>
      <c r="BQ783" s="374"/>
      <c r="BR783" s="374"/>
      <c r="BS783" s="374"/>
      <c r="BT783" s="374"/>
      <c r="BU783" s="374"/>
      <c r="BV783" s="374"/>
      <c r="BW783" s="374"/>
      <c r="BX783" s="374"/>
      <c r="BY783" s="374"/>
      <c r="BZ783" s="374"/>
      <c r="CA783" s="374"/>
      <c r="CB783" s="374"/>
      <c r="CC783" s="374"/>
      <c r="CD783" s="374"/>
      <c r="CE783" s="374"/>
      <c r="CF783" s="374"/>
      <c r="CG783" s="374"/>
      <c r="CH783" s="374"/>
      <c r="CI783" s="374"/>
      <c r="CJ783" s="374"/>
      <c r="CK783" s="374"/>
      <c r="CL783" s="374"/>
      <c r="CM783" s="374"/>
      <c r="CN783" s="374"/>
      <c r="CO783" s="377"/>
      <c r="CP783" s="377"/>
      <c r="CQ783" s="377"/>
      <c r="CR783" s="377"/>
      <c r="CS783" s="377"/>
      <c r="CT783" s="377"/>
      <c r="CU783" s="377"/>
      <c r="CV783" s="377"/>
      <c r="CW783" s="377"/>
      <c r="CX783" s="377"/>
      <c r="CY783" s="377"/>
      <c r="CZ783" s="377"/>
      <c r="DA783" s="377"/>
      <c r="DB783" s="377"/>
      <c r="DC783" s="377"/>
      <c r="DD783" s="377"/>
      <c r="DE783" s="377"/>
      <c r="DF783" s="377"/>
      <c r="DG783" s="377"/>
      <c r="DH783" s="377"/>
      <c r="DI783" s="377"/>
      <c r="DJ783" s="377"/>
      <c r="DK783" s="377"/>
      <c r="DL783" s="377"/>
      <c r="DM783" s="377"/>
      <c r="DN783" s="377"/>
      <c r="DO783" s="377"/>
      <c r="DP783" s="377"/>
      <c r="DQ783" s="377"/>
      <c r="DR783" s="377"/>
      <c r="DS783" s="377"/>
      <c r="DT783" s="377"/>
      <c r="DU783" s="377"/>
    </row>
    <row r="784" spans="1:125" s="317" customFormat="1" ht="12.75" customHeight="1">
      <c r="A784" s="242">
        <v>783</v>
      </c>
      <c r="B784" s="253" t="s">
        <v>732</v>
      </c>
      <c r="C784" s="253" t="s">
        <v>4140</v>
      </c>
      <c r="D784" s="253" t="s">
        <v>2922</v>
      </c>
      <c r="E784" s="253" t="s">
        <v>4141</v>
      </c>
      <c r="F784" s="253" t="s">
        <v>4181</v>
      </c>
      <c r="G784" s="264" t="s">
        <v>4142</v>
      </c>
      <c r="H784" s="639" t="s">
        <v>4183</v>
      </c>
      <c r="I784" s="253" t="s">
        <v>317</v>
      </c>
      <c r="J784" s="253" t="s">
        <v>4184</v>
      </c>
      <c r="K784" s="253" t="s">
        <v>4182</v>
      </c>
      <c r="L784" s="438" t="s">
        <v>3882</v>
      </c>
      <c r="M784" s="274">
        <v>43175</v>
      </c>
      <c r="N784" s="275">
        <v>44626</v>
      </c>
      <c r="O784" s="249" t="s">
        <v>722</v>
      </c>
      <c r="P784" s="267">
        <f t="shared" si="173"/>
        <v>44626</v>
      </c>
      <c r="Q784" s="236">
        <v>18257</v>
      </c>
      <c r="R784" s="236">
        <v>2017</v>
      </c>
      <c r="S784" s="237">
        <v>43896</v>
      </c>
      <c r="T784" s="252" t="s">
        <v>5659</v>
      </c>
      <c r="U784" s="253" t="s">
        <v>189</v>
      </c>
      <c r="V784" s="421" t="s">
        <v>5661</v>
      </c>
      <c r="W784" s="421" t="s">
        <v>5660</v>
      </c>
      <c r="X784" s="253" t="s">
        <v>5268</v>
      </c>
      <c r="Y784" s="271">
        <f t="shared" si="174"/>
        <v>44626</v>
      </c>
      <c r="Z784" s="322" t="s">
        <v>724</v>
      </c>
      <c r="AA784" s="255">
        <v>5.2</v>
      </c>
      <c r="AB784" s="256">
        <v>25</v>
      </c>
      <c r="AC784" s="253">
        <v>55</v>
      </c>
      <c r="AD784" s="253">
        <v>60</v>
      </c>
      <c r="AE784" s="253">
        <v>90</v>
      </c>
      <c r="AF784" s="253">
        <v>115</v>
      </c>
      <c r="AG784" s="322" t="s">
        <v>724</v>
      </c>
      <c r="AH784" s="322" t="s">
        <v>724</v>
      </c>
      <c r="AI784" s="322" t="s">
        <v>724</v>
      </c>
      <c r="AJ784" s="322">
        <v>1</v>
      </c>
      <c r="AK784" s="237">
        <v>43193</v>
      </c>
      <c r="AL784" s="322">
        <v>2014</v>
      </c>
      <c r="AM784" s="322" t="s">
        <v>722</v>
      </c>
      <c r="AN784" s="253" t="s">
        <v>5662</v>
      </c>
      <c r="AO784" s="408"/>
      <c r="AP784" s="283"/>
      <c r="AQ784" s="283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341"/>
      <c r="CP784" s="341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</row>
    <row r="785" spans="1:125" s="317" customFormat="1" ht="12.75" customHeight="1">
      <c r="A785" s="242">
        <v>784</v>
      </c>
      <c r="B785" s="253" t="s">
        <v>731</v>
      </c>
      <c r="C785" s="242" t="s">
        <v>6259</v>
      </c>
      <c r="D785" s="253"/>
      <c r="E785" s="253" t="s">
        <v>4085</v>
      </c>
      <c r="F785" s="253"/>
      <c r="G785" s="264" t="s">
        <v>8316</v>
      </c>
      <c r="H785" s="639"/>
      <c r="I785" s="359" t="s">
        <v>440</v>
      </c>
      <c r="J785" s="253"/>
      <c r="K785" s="243" t="s">
        <v>8317</v>
      </c>
      <c r="L785" s="245" t="s">
        <v>8333</v>
      </c>
      <c r="M785" s="274">
        <v>44748</v>
      </c>
      <c r="N785" s="123">
        <v>45478</v>
      </c>
      <c r="O785" s="249" t="s">
        <v>722</v>
      </c>
      <c r="P785" s="267">
        <f>N785</f>
        <v>45478</v>
      </c>
      <c r="Q785" s="236">
        <v>22479</v>
      </c>
      <c r="R785" s="236">
        <v>2022</v>
      </c>
      <c r="S785" s="237">
        <v>44747</v>
      </c>
      <c r="T785" s="253" t="s">
        <v>1216</v>
      </c>
      <c r="U785" s="253" t="s">
        <v>1279</v>
      </c>
      <c r="V785" s="421" t="s">
        <v>363</v>
      </c>
      <c r="W785" s="421" t="s">
        <v>363</v>
      </c>
      <c r="X785" s="253" t="s">
        <v>8318</v>
      </c>
      <c r="Y785" s="271">
        <f>N785</f>
        <v>45478</v>
      </c>
      <c r="Z785" s="322" t="s">
        <v>2397</v>
      </c>
      <c r="AA785" s="255">
        <v>5.6</v>
      </c>
      <c r="AB785" s="256"/>
      <c r="AC785" s="253">
        <v>85</v>
      </c>
      <c r="AD785" s="253"/>
      <c r="AE785" s="253">
        <v>110</v>
      </c>
      <c r="AF785" s="253"/>
      <c r="AG785" s="322" t="s">
        <v>724</v>
      </c>
      <c r="AH785" s="322">
        <v>38</v>
      </c>
      <c r="AI785" s="322">
        <v>47</v>
      </c>
      <c r="AJ785" s="322">
        <v>1</v>
      </c>
      <c r="AK785" s="321"/>
      <c r="AL785" s="336"/>
      <c r="AM785" s="336"/>
      <c r="AN785" s="253"/>
      <c r="AO785" s="408"/>
      <c r="AP785" s="283"/>
      <c r="AQ785" s="283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341"/>
      <c r="CP785" s="341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</row>
    <row r="786" spans="1:125" s="317" customFormat="1" ht="12.75" customHeight="1">
      <c r="A786" s="242">
        <v>785</v>
      </c>
      <c r="B786" s="253" t="s">
        <v>731</v>
      </c>
      <c r="C786" s="253" t="s">
        <v>352</v>
      </c>
      <c r="D786" s="253"/>
      <c r="E786" s="253" t="s">
        <v>2907</v>
      </c>
      <c r="F786" s="253"/>
      <c r="G786" s="264" t="s">
        <v>8622</v>
      </c>
      <c r="H786" s="438"/>
      <c r="I786" s="253" t="s">
        <v>1173</v>
      </c>
      <c r="J786" s="253"/>
      <c r="K786" s="253" t="s">
        <v>8623</v>
      </c>
      <c r="L786" s="438" t="s">
        <v>8624</v>
      </c>
      <c r="M786" s="274">
        <v>42480</v>
      </c>
      <c r="N786" s="275">
        <v>45522</v>
      </c>
      <c r="O786" s="322" t="s">
        <v>722</v>
      </c>
      <c r="P786" s="323">
        <f t="shared" ref="P786" si="175">N786</f>
        <v>45522</v>
      </c>
      <c r="Q786" s="335">
        <v>22597</v>
      </c>
      <c r="R786" s="335">
        <v>2016</v>
      </c>
      <c r="S786" s="237">
        <v>44791</v>
      </c>
      <c r="T786" s="283" t="s">
        <v>4069</v>
      </c>
      <c r="U786" s="283" t="s">
        <v>1217</v>
      </c>
      <c r="V786" s="138" t="s">
        <v>537</v>
      </c>
      <c r="W786" s="138" t="s">
        <v>932</v>
      </c>
      <c r="X786" s="253" t="s">
        <v>8625</v>
      </c>
      <c r="Y786" s="271">
        <f t="shared" ref="Y786" si="176">N786</f>
        <v>45522</v>
      </c>
      <c r="Z786" s="322" t="s">
        <v>364</v>
      </c>
      <c r="AA786" s="255">
        <v>4.9000000000000004</v>
      </c>
      <c r="AB786" s="256"/>
      <c r="AC786" s="253">
        <v>75</v>
      </c>
      <c r="AD786" s="253"/>
      <c r="AE786" s="253">
        <v>100</v>
      </c>
      <c r="AF786" s="253"/>
      <c r="AG786" s="322" t="s">
        <v>724</v>
      </c>
      <c r="AH786" s="322" t="s">
        <v>724</v>
      </c>
      <c r="AI786" s="336" t="s">
        <v>724</v>
      </c>
      <c r="AJ786" s="336">
        <v>1</v>
      </c>
      <c r="AK786" s="283"/>
      <c r="AL786" s="283"/>
      <c r="AM786" s="283"/>
      <c r="AN786" s="253"/>
      <c r="AO786" s="408"/>
      <c r="AP786" s="283"/>
      <c r="AQ786" s="283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341"/>
      <c r="CP786" s="341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</row>
    <row r="787" spans="1:125" s="538" customFormat="1" ht="12.75" customHeight="1">
      <c r="A787" s="529">
        <v>786</v>
      </c>
      <c r="B787" s="529" t="s">
        <v>10424</v>
      </c>
      <c r="C787" s="133"/>
      <c r="D787" s="133"/>
      <c r="E787" s="133" t="s">
        <v>1076</v>
      </c>
      <c r="F787" s="133"/>
      <c r="G787" s="839"/>
      <c r="H787" s="840"/>
      <c r="I787" s="133"/>
      <c r="J787" s="133"/>
      <c r="K787" s="133"/>
      <c r="L787" s="841"/>
      <c r="M787" s="842"/>
      <c r="N787" s="843"/>
      <c r="O787" s="844"/>
      <c r="P787" s="539"/>
      <c r="Q787" s="530"/>
      <c r="R787" s="530"/>
      <c r="S787" s="531"/>
      <c r="T787" s="532"/>
      <c r="U787" s="532"/>
      <c r="V787" s="627"/>
      <c r="W787" s="627"/>
      <c r="X787" s="532"/>
      <c r="Y787" s="534"/>
      <c r="Z787" s="586"/>
      <c r="AA787" s="665"/>
      <c r="AB787" s="535"/>
      <c r="AC787" s="532"/>
      <c r="AD787" s="532"/>
      <c r="AE787" s="532"/>
      <c r="AF787" s="532"/>
      <c r="AG787" s="586"/>
      <c r="AH787" s="586"/>
      <c r="AI787" s="586"/>
      <c r="AJ787" s="586"/>
      <c r="AK787" s="531"/>
      <c r="AL787" s="586"/>
      <c r="AM787" s="586"/>
      <c r="AN787" s="532"/>
      <c r="AO787" s="536"/>
      <c r="AP787" s="537"/>
      <c r="AQ787" s="537"/>
      <c r="AR787" s="537"/>
      <c r="AS787" s="537"/>
      <c r="AT787" s="537"/>
      <c r="AU787" s="537"/>
      <c r="AV787" s="537"/>
      <c r="AW787" s="537"/>
      <c r="AX787" s="537"/>
      <c r="AY787" s="537"/>
      <c r="AZ787" s="537"/>
      <c r="BA787" s="537"/>
      <c r="BB787" s="537"/>
      <c r="BC787" s="537"/>
      <c r="BD787" s="537"/>
      <c r="BE787" s="537"/>
      <c r="BF787" s="537"/>
      <c r="BG787" s="537"/>
      <c r="BH787" s="537"/>
      <c r="BI787" s="537"/>
      <c r="BJ787" s="537"/>
      <c r="BK787" s="537"/>
      <c r="BL787" s="537"/>
      <c r="BM787" s="537"/>
      <c r="BN787" s="537"/>
      <c r="BO787" s="537"/>
      <c r="BP787" s="537"/>
      <c r="BQ787" s="537"/>
      <c r="BR787" s="537"/>
      <c r="BS787" s="537"/>
      <c r="BT787" s="537"/>
      <c r="BU787" s="537"/>
      <c r="BV787" s="537"/>
      <c r="BW787" s="537"/>
      <c r="BX787" s="537"/>
      <c r="BY787" s="537"/>
      <c r="BZ787" s="537"/>
      <c r="CA787" s="537"/>
      <c r="CB787" s="537"/>
      <c r="CC787" s="537"/>
      <c r="CD787" s="537"/>
      <c r="CE787" s="537"/>
      <c r="CF787" s="537"/>
      <c r="CG787" s="537"/>
      <c r="CH787" s="537"/>
      <c r="CI787" s="537"/>
      <c r="CJ787" s="537"/>
      <c r="CK787" s="537"/>
      <c r="CL787" s="537"/>
      <c r="CM787" s="537"/>
      <c r="CN787" s="537"/>
      <c r="CO787" s="587"/>
      <c r="CP787" s="587"/>
      <c r="CQ787" s="587"/>
      <c r="CR787" s="587"/>
      <c r="CS787" s="587"/>
      <c r="CT787" s="587"/>
      <c r="CU787" s="587"/>
      <c r="CV787" s="587"/>
      <c r="CW787" s="587"/>
      <c r="CX787" s="587"/>
      <c r="CY787" s="587"/>
      <c r="CZ787" s="587"/>
      <c r="DA787" s="587"/>
      <c r="DB787" s="587"/>
      <c r="DC787" s="587"/>
      <c r="DD787" s="587"/>
      <c r="DE787" s="587"/>
      <c r="DF787" s="587"/>
      <c r="DG787" s="587"/>
      <c r="DH787" s="587"/>
      <c r="DI787" s="587"/>
      <c r="DJ787" s="587"/>
      <c r="DK787" s="587"/>
      <c r="DL787" s="587"/>
      <c r="DM787" s="587"/>
      <c r="DN787" s="587"/>
      <c r="DO787" s="587"/>
      <c r="DP787" s="587"/>
      <c r="DQ787" s="587"/>
      <c r="DR787" s="587"/>
      <c r="DS787" s="587"/>
      <c r="DT787" s="587"/>
      <c r="DU787" s="587"/>
    </row>
    <row r="788" spans="1:125" s="283" customFormat="1" ht="12.75" customHeight="1">
      <c r="A788" s="242">
        <v>787</v>
      </c>
      <c r="B788" s="253" t="s">
        <v>731</v>
      </c>
      <c r="C788" s="283" t="s">
        <v>5101</v>
      </c>
      <c r="D788" s="253"/>
      <c r="E788" s="253" t="s">
        <v>531</v>
      </c>
      <c r="F788" s="253"/>
      <c r="G788" s="264" t="s">
        <v>5102</v>
      </c>
      <c r="H788" s="639"/>
      <c r="I788" s="253" t="s">
        <v>2322</v>
      </c>
      <c r="J788" s="253"/>
      <c r="K788" s="253" t="s">
        <v>2341</v>
      </c>
      <c r="L788" s="438" t="s">
        <v>5103</v>
      </c>
      <c r="M788" s="274">
        <v>43634</v>
      </c>
      <c r="N788" s="275">
        <v>45838</v>
      </c>
      <c r="O788" s="249" t="s">
        <v>722</v>
      </c>
      <c r="P788" s="267">
        <f t="shared" ref="P788:P795" si="177">N788</f>
        <v>45838</v>
      </c>
      <c r="Q788" s="236">
        <v>19324</v>
      </c>
      <c r="R788" s="236">
        <v>2017</v>
      </c>
      <c r="S788" s="237">
        <v>45107</v>
      </c>
      <c r="T788" s="253" t="s">
        <v>1278</v>
      </c>
      <c r="U788" s="253" t="s">
        <v>722</v>
      </c>
      <c r="V788" s="421" t="s">
        <v>3521</v>
      </c>
      <c r="W788" s="421" t="s">
        <v>5836</v>
      </c>
      <c r="X788" s="253" t="s">
        <v>389</v>
      </c>
      <c r="Y788" s="271">
        <f t="shared" ref="Y788:Y795" si="178">N788</f>
        <v>45838</v>
      </c>
      <c r="Z788" s="322" t="s">
        <v>1028</v>
      </c>
      <c r="AA788" s="255">
        <v>5.2</v>
      </c>
      <c r="AB788" s="256"/>
      <c r="AC788" s="253">
        <v>92</v>
      </c>
      <c r="AD788" s="253"/>
      <c r="AE788" s="253">
        <v>112</v>
      </c>
      <c r="AF788" s="253"/>
      <c r="AG788" s="322">
        <v>23</v>
      </c>
      <c r="AH788" s="322">
        <v>38</v>
      </c>
      <c r="AI788" s="322">
        <v>55</v>
      </c>
      <c r="AJ788" s="322">
        <v>1</v>
      </c>
      <c r="AK788" s="253"/>
      <c r="AL788" s="322"/>
      <c r="AM788" s="322"/>
      <c r="AN788" s="253"/>
      <c r="AO788" s="408"/>
      <c r="CO788" s="327"/>
    </row>
    <row r="789" spans="1:125" s="317" customFormat="1" ht="12.75" customHeight="1">
      <c r="A789" s="242">
        <v>788</v>
      </c>
      <c r="B789" s="253" t="s">
        <v>732</v>
      </c>
      <c r="C789" s="253" t="s">
        <v>4739</v>
      </c>
      <c r="D789" s="243" t="s">
        <v>1896</v>
      </c>
      <c r="E789" s="243" t="s">
        <v>2520</v>
      </c>
      <c r="F789" s="243" t="s">
        <v>6251</v>
      </c>
      <c r="G789" s="244" t="s">
        <v>6252</v>
      </c>
      <c r="H789" s="638" t="s">
        <v>6256</v>
      </c>
      <c r="I789" s="253" t="s">
        <v>2412</v>
      </c>
      <c r="J789" s="243" t="s">
        <v>1467</v>
      </c>
      <c r="K789" s="243" t="s">
        <v>6253</v>
      </c>
      <c r="L789" s="245" t="s">
        <v>6254</v>
      </c>
      <c r="M789" s="247">
        <v>44067</v>
      </c>
      <c r="N789" s="248">
        <v>45519</v>
      </c>
      <c r="O789" s="249" t="s">
        <v>722</v>
      </c>
      <c r="P789" s="266">
        <f t="shared" si="177"/>
        <v>45519</v>
      </c>
      <c r="Q789" s="250">
        <v>20611</v>
      </c>
      <c r="R789" s="250">
        <v>2018</v>
      </c>
      <c r="S789" s="251">
        <v>44788</v>
      </c>
      <c r="T789" s="252" t="s">
        <v>3814</v>
      </c>
      <c r="U789" s="253" t="s">
        <v>3544</v>
      </c>
      <c r="V789" s="625" t="s">
        <v>8574</v>
      </c>
      <c r="W789" s="625" t="s">
        <v>8575</v>
      </c>
      <c r="X789" s="252" t="s">
        <v>6255</v>
      </c>
      <c r="Y789" s="284">
        <f>P789</f>
        <v>45519</v>
      </c>
      <c r="Z789" s="605" t="s">
        <v>1550</v>
      </c>
      <c r="AA789" s="656">
        <v>5.4</v>
      </c>
      <c r="AB789" s="254">
        <v>24</v>
      </c>
      <c r="AC789" s="252">
        <v>105</v>
      </c>
      <c r="AD789" s="252">
        <v>105</v>
      </c>
      <c r="AE789" s="252">
        <v>125</v>
      </c>
      <c r="AF789" s="252">
        <v>150</v>
      </c>
      <c r="AG789" s="605" t="s">
        <v>724</v>
      </c>
      <c r="AH789" s="605">
        <v>40</v>
      </c>
      <c r="AI789" s="605">
        <v>50</v>
      </c>
      <c r="AJ789" s="605">
        <v>1</v>
      </c>
      <c r="AK789" s="251">
        <v>42574</v>
      </c>
      <c r="AL789" s="605">
        <v>2016</v>
      </c>
      <c r="AM789" s="605" t="s">
        <v>722</v>
      </c>
      <c r="AN789" s="253"/>
      <c r="AO789" s="408"/>
      <c r="AP789" s="253"/>
      <c r="AQ789" s="253"/>
      <c r="AR789" s="264"/>
      <c r="AS789" s="438"/>
      <c r="AT789" s="253"/>
      <c r="AU789" s="253"/>
      <c r="AV789" s="253"/>
      <c r="AW789" s="138"/>
      <c r="AX789" s="274"/>
      <c r="AY789" s="275"/>
      <c r="AZ789" s="249"/>
      <c r="BA789" s="267"/>
      <c r="BB789" s="236"/>
      <c r="BC789" s="236"/>
      <c r="BD789" s="237"/>
      <c r="BE789" s="253"/>
      <c r="BF789" s="253"/>
      <c r="BG789" s="138"/>
      <c r="BH789" s="138"/>
      <c r="BI789" s="253"/>
      <c r="BJ789" s="253"/>
      <c r="BK789" s="138"/>
      <c r="BL789" s="271"/>
      <c r="BM789" s="253"/>
      <c r="BN789" s="253"/>
      <c r="BO789" s="256"/>
      <c r="BP789" s="253"/>
      <c r="BQ789" s="253"/>
      <c r="BR789" s="253"/>
      <c r="BS789" s="253"/>
      <c r="BT789" s="253"/>
      <c r="BU789" s="253"/>
      <c r="BV789" s="253"/>
      <c r="BW789" s="253"/>
      <c r="BX789" s="321"/>
      <c r="BY789" s="283"/>
      <c r="BZ789" s="283"/>
      <c r="CA789" s="253"/>
      <c r="CB789" s="283"/>
      <c r="CC789" s="28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341"/>
      <c r="CP789" s="341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</row>
    <row r="790" spans="1:125" ht="12.75" customHeight="1">
      <c r="A790" s="242">
        <v>789</v>
      </c>
      <c r="B790" s="242" t="s">
        <v>732</v>
      </c>
      <c r="C790" s="243" t="s">
        <v>583</v>
      </c>
      <c r="D790" s="363" t="s">
        <v>2689</v>
      </c>
      <c r="E790" s="243" t="s">
        <v>161</v>
      </c>
      <c r="F790" s="243" t="s">
        <v>2697</v>
      </c>
      <c r="G790" s="244" t="s">
        <v>1247</v>
      </c>
      <c r="H790" s="640" t="s">
        <v>1532</v>
      </c>
      <c r="I790" s="243" t="s">
        <v>1911</v>
      </c>
      <c r="J790" s="363" t="s">
        <v>1251</v>
      </c>
      <c r="K790" s="243" t="s">
        <v>896</v>
      </c>
      <c r="L790" s="245" t="s">
        <v>897</v>
      </c>
      <c r="M790" s="247">
        <v>40384</v>
      </c>
      <c r="N790" s="248">
        <v>45423</v>
      </c>
      <c r="O790" s="249" t="s">
        <v>722</v>
      </c>
      <c r="P790" s="266">
        <f t="shared" si="177"/>
        <v>45423</v>
      </c>
      <c r="Q790" s="250">
        <v>22370</v>
      </c>
      <c r="R790" s="250">
        <v>2009</v>
      </c>
      <c r="S790" s="251">
        <v>44692</v>
      </c>
      <c r="T790" s="252" t="s">
        <v>299</v>
      </c>
      <c r="U790" s="253" t="s">
        <v>1217</v>
      </c>
      <c r="V790" s="625" t="s">
        <v>9733</v>
      </c>
      <c r="W790" s="625" t="s">
        <v>8111</v>
      </c>
      <c r="X790" s="252" t="s">
        <v>8146</v>
      </c>
      <c r="Y790" s="284">
        <f t="shared" si="178"/>
        <v>45423</v>
      </c>
      <c r="Z790" s="605" t="s">
        <v>1550</v>
      </c>
      <c r="AA790" s="656">
        <v>5.3</v>
      </c>
      <c r="AB790" s="273"/>
      <c r="AC790" s="252">
        <v>80</v>
      </c>
      <c r="AD790" s="252">
        <v>80</v>
      </c>
      <c r="AE790" s="252">
        <v>105</v>
      </c>
      <c r="AF790" s="252">
        <v>135</v>
      </c>
      <c r="AG790" s="605">
        <v>22</v>
      </c>
      <c r="AH790" s="605">
        <v>37</v>
      </c>
      <c r="AI790" s="605">
        <v>50</v>
      </c>
      <c r="AJ790" s="605">
        <v>1</v>
      </c>
      <c r="AK790" s="388">
        <v>42477</v>
      </c>
      <c r="AL790" s="501">
        <v>2015</v>
      </c>
      <c r="AM790" s="501" t="s">
        <v>1078</v>
      </c>
      <c r="AN790" s="363" t="s">
        <v>8147</v>
      </c>
      <c r="AO790" s="407"/>
      <c r="AP790" s="316"/>
      <c r="AQ790" s="316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</row>
    <row r="791" spans="1:125" s="317" customFormat="1" ht="12.75" customHeight="1">
      <c r="A791" s="242">
        <v>790</v>
      </c>
      <c r="B791" s="242" t="s">
        <v>731</v>
      </c>
      <c r="C791" s="270" t="s">
        <v>5242</v>
      </c>
      <c r="D791" s="243"/>
      <c r="E791" s="121" t="s">
        <v>3600</v>
      </c>
      <c r="F791" s="243"/>
      <c r="G791" s="244" t="s">
        <v>7510</v>
      </c>
      <c r="H791" s="638"/>
      <c r="I791" s="243" t="s">
        <v>1911</v>
      </c>
      <c r="J791" s="243"/>
      <c r="K791" s="243" t="s">
        <v>7015</v>
      </c>
      <c r="L791" s="245" t="s">
        <v>7016</v>
      </c>
      <c r="M791" s="247">
        <v>44515</v>
      </c>
      <c r="N791" s="123">
        <v>45242</v>
      </c>
      <c r="O791" s="249" t="s">
        <v>722</v>
      </c>
      <c r="P791" s="267">
        <f>N791</f>
        <v>45242</v>
      </c>
      <c r="Q791" s="236">
        <v>21607</v>
      </c>
      <c r="R791" s="236">
        <v>2021</v>
      </c>
      <c r="S791" s="237">
        <v>44512</v>
      </c>
      <c r="T791" s="253" t="s">
        <v>29</v>
      </c>
      <c r="U791" s="253" t="s">
        <v>1279</v>
      </c>
      <c r="V791" s="421" t="s">
        <v>363</v>
      </c>
      <c r="W791" s="421" t="s">
        <v>363</v>
      </c>
      <c r="X791" s="253" t="s">
        <v>7017</v>
      </c>
      <c r="Y791" s="271">
        <f>N791</f>
        <v>45242</v>
      </c>
      <c r="Z791" s="322" t="s">
        <v>364</v>
      </c>
      <c r="AA791" s="255">
        <v>4.5999999999999996</v>
      </c>
      <c r="AB791" s="256"/>
      <c r="AC791" s="253">
        <v>75</v>
      </c>
      <c r="AD791" s="253"/>
      <c r="AE791" s="253">
        <v>100</v>
      </c>
      <c r="AF791" s="253"/>
      <c r="AG791" s="322" t="s">
        <v>724</v>
      </c>
      <c r="AH791" s="322" t="s">
        <v>724</v>
      </c>
      <c r="AI791" s="322" t="s">
        <v>724</v>
      </c>
      <c r="AJ791" s="322">
        <v>1</v>
      </c>
      <c r="AK791" s="253"/>
      <c r="AL791" s="322"/>
      <c r="AM791" s="322"/>
      <c r="AN791" s="253"/>
      <c r="AO791" s="408"/>
      <c r="AP791" s="283"/>
      <c r="AQ791" s="283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341"/>
      <c r="CP791" s="341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</row>
    <row r="792" spans="1:125" s="316" customFormat="1" ht="12.75" customHeight="1">
      <c r="A792" s="242">
        <v>791</v>
      </c>
      <c r="B792" s="242" t="s">
        <v>731</v>
      </c>
      <c r="C792" s="242" t="s">
        <v>1937</v>
      </c>
      <c r="D792" s="243"/>
      <c r="E792" s="121" t="s">
        <v>3528</v>
      </c>
      <c r="F792" s="243"/>
      <c r="G792" s="245" t="s">
        <v>3529</v>
      </c>
      <c r="H792" s="638"/>
      <c r="I792" s="243" t="s">
        <v>1911</v>
      </c>
      <c r="J792" s="243"/>
      <c r="K792" s="242" t="s">
        <v>716</v>
      </c>
      <c r="L792" s="438" t="s">
        <v>717</v>
      </c>
      <c r="M792" s="274">
        <v>42780</v>
      </c>
      <c r="N792" s="275">
        <v>44569</v>
      </c>
      <c r="O792" s="276" t="s">
        <v>722</v>
      </c>
      <c r="P792" s="267">
        <f>N792</f>
        <v>44569</v>
      </c>
      <c r="Q792" s="236">
        <v>20013</v>
      </c>
      <c r="R792" s="236">
        <v>2016</v>
      </c>
      <c r="S792" s="251">
        <v>43838</v>
      </c>
      <c r="T792" s="253" t="s">
        <v>29</v>
      </c>
      <c r="U792" s="253" t="s">
        <v>722</v>
      </c>
      <c r="V792" s="421" t="s">
        <v>403</v>
      </c>
      <c r="W792" s="421" t="s">
        <v>403</v>
      </c>
      <c r="X792" s="252" t="s">
        <v>3530</v>
      </c>
      <c r="Y792" s="271">
        <v>44569</v>
      </c>
      <c r="Z792" s="605" t="s">
        <v>1550</v>
      </c>
      <c r="AA792" s="656">
        <v>4.9000000000000004</v>
      </c>
      <c r="AB792" s="273"/>
      <c r="AC792" s="252">
        <v>65</v>
      </c>
      <c r="AD792" s="252"/>
      <c r="AE792" s="252">
        <v>90</v>
      </c>
      <c r="AF792" s="252"/>
      <c r="AG792" s="605" t="s">
        <v>724</v>
      </c>
      <c r="AH792" s="605">
        <v>37</v>
      </c>
      <c r="AI792" s="605">
        <v>54</v>
      </c>
      <c r="AJ792" s="605">
        <v>1</v>
      </c>
      <c r="AK792" s="252"/>
      <c r="AL792" s="605"/>
      <c r="AM792" s="605"/>
      <c r="AN792" s="252"/>
      <c r="AO792" s="407"/>
      <c r="CO792" s="320"/>
    </row>
    <row r="793" spans="1:125" s="378" customFormat="1" ht="12.75" customHeight="1">
      <c r="A793" s="362">
        <v>792</v>
      </c>
      <c r="B793" s="362" t="s">
        <v>732</v>
      </c>
      <c r="C793" s="363" t="s">
        <v>9928</v>
      </c>
      <c r="D793" s="374"/>
      <c r="E793" s="364" t="s">
        <v>4144</v>
      </c>
      <c r="F793" s="364"/>
      <c r="G793" s="404" t="s">
        <v>9929</v>
      </c>
      <c r="H793" s="641"/>
      <c r="I793" s="364" t="s">
        <v>2322</v>
      </c>
      <c r="J793" s="364"/>
      <c r="K793" s="364" t="s">
        <v>9927</v>
      </c>
      <c r="L793" s="382" t="s">
        <v>9810</v>
      </c>
      <c r="M793" s="383">
        <v>45155</v>
      </c>
      <c r="N793" s="384">
        <v>45886</v>
      </c>
      <c r="O793" s="385" t="s">
        <v>722</v>
      </c>
      <c r="P793" s="386">
        <f>N793</f>
        <v>45886</v>
      </c>
      <c r="Q793" s="387">
        <v>23462</v>
      </c>
      <c r="R793" s="387">
        <v>2023</v>
      </c>
      <c r="S793" s="373">
        <v>45155</v>
      </c>
      <c r="T793" s="363" t="s">
        <v>24</v>
      </c>
      <c r="U793" s="363" t="s">
        <v>1279</v>
      </c>
      <c r="V793" s="626" t="s">
        <v>363</v>
      </c>
      <c r="W793" s="626" t="s">
        <v>363</v>
      </c>
      <c r="X793" s="363" t="s">
        <v>9811</v>
      </c>
      <c r="Y793" s="375">
        <v>45886</v>
      </c>
      <c r="Z793" s="370" t="s">
        <v>31</v>
      </c>
      <c r="AA793" s="657">
        <v>5.5</v>
      </c>
      <c r="AB793" s="376"/>
      <c r="AC793" s="363">
        <v>102</v>
      </c>
      <c r="AD793" s="363">
        <v>102</v>
      </c>
      <c r="AE793" s="363">
        <v>140</v>
      </c>
      <c r="AF793" s="363">
        <v>140</v>
      </c>
      <c r="AG793" s="370" t="s">
        <v>6768</v>
      </c>
      <c r="AH793" s="370" t="s">
        <v>6794</v>
      </c>
      <c r="AI793" s="370" t="s">
        <v>6770</v>
      </c>
      <c r="AJ793" s="370">
        <v>1</v>
      </c>
      <c r="AK793" s="363"/>
      <c r="AL793" s="370"/>
      <c r="AM793" s="370"/>
      <c r="AN793" s="363"/>
      <c r="AO793" s="414"/>
      <c r="AP793" s="374"/>
      <c r="AQ793" s="374"/>
      <c r="AR793" s="374"/>
      <c r="AS793" s="374"/>
      <c r="AT793" s="374"/>
      <c r="AU793" s="374"/>
      <c r="AV793" s="374"/>
      <c r="AW793" s="374"/>
      <c r="AX793" s="374"/>
      <c r="AY793" s="374"/>
      <c r="AZ793" s="374"/>
      <c r="BA793" s="374"/>
      <c r="BB793" s="374"/>
      <c r="BC793" s="374"/>
      <c r="BD793" s="374"/>
      <c r="BE793" s="374"/>
      <c r="BF793" s="374"/>
      <c r="BG793" s="374"/>
      <c r="BH793" s="374"/>
      <c r="BI793" s="374"/>
      <c r="BJ793" s="374"/>
      <c r="BK793" s="374"/>
      <c r="BL793" s="374"/>
      <c r="BM793" s="374"/>
      <c r="BN793" s="374"/>
      <c r="BO793" s="374"/>
      <c r="BP793" s="374"/>
      <c r="BQ793" s="374"/>
      <c r="BR793" s="374"/>
      <c r="BS793" s="374"/>
      <c r="BT793" s="374"/>
      <c r="BU793" s="374"/>
      <c r="BV793" s="374"/>
      <c r="BW793" s="374"/>
      <c r="BX793" s="374"/>
      <c r="BY793" s="374"/>
      <c r="BZ793" s="374"/>
      <c r="CA793" s="374"/>
      <c r="CB793" s="374"/>
      <c r="CC793" s="374"/>
      <c r="CD793" s="374"/>
      <c r="CE793" s="374"/>
      <c r="CF793" s="374"/>
      <c r="CG793" s="374"/>
      <c r="CH793" s="374"/>
      <c r="CI793" s="374"/>
      <c r="CJ793" s="374"/>
      <c r="CK793" s="374"/>
      <c r="CL793" s="374"/>
      <c r="CM793" s="374"/>
      <c r="CN793" s="374"/>
      <c r="CO793" s="377"/>
      <c r="CP793" s="377"/>
      <c r="CQ793" s="377"/>
      <c r="CR793" s="377"/>
      <c r="CS793" s="377"/>
      <c r="CT793" s="377"/>
      <c r="CU793" s="377"/>
      <c r="CV793" s="377"/>
      <c r="CW793" s="377"/>
      <c r="CX793" s="377"/>
      <c r="CY793" s="377"/>
      <c r="CZ793" s="377"/>
      <c r="DA793" s="377"/>
      <c r="DB793" s="377"/>
      <c r="DC793" s="377"/>
      <c r="DD793" s="377"/>
      <c r="DE793" s="377"/>
      <c r="DF793" s="377"/>
      <c r="DG793" s="377"/>
      <c r="DH793" s="377"/>
      <c r="DI793" s="377"/>
      <c r="DJ793" s="377"/>
      <c r="DK793" s="377"/>
      <c r="DL793" s="377"/>
      <c r="DM793" s="377"/>
      <c r="DN793" s="377"/>
      <c r="DO793" s="377"/>
      <c r="DP793" s="377"/>
      <c r="DQ793" s="377"/>
      <c r="DR793" s="377"/>
      <c r="DS793" s="377"/>
      <c r="DT793" s="377"/>
      <c r="DU793" s="377"/>
    </row>
    <row r="794" spans="1:125" s="317" customFormat="1" ht="12.75" customHeight="1">
      <c r="A794" s="242">
        <v>793</v>
      </c>
      <c r="B794" s="253" t="s">
        <v>732</v>
      </c>
      <c r="C794" s="242" t="s">
        <v>3716</v>
      </c>
      <c r="D794" s="243"/>
      <c r="E794" s="121" t="s">
        <v>3717</v>
      </c>
      <c r="F794" s="243" t="s">
        <v>1586</v>
      </c>
      <c r="G794" s="244" t="s">
        <v>4736</v>
      </c>
      <c r="H794" s="638"/>
      <c r="I794" s="243" t="s">
        <v>1911</v>
      </c>
      <c r="J794" s="243"/>
      <c r="K794" s="243" t="s">
        <v>4737</v>
      </c>
      <c r="L794" s="245" t="s">
        <v>1587</v>
      </c>
      <c r="M794" s="247">
        <v>42884</v>
      </c>
      <c r="N794" s="248">
        <v>45333</v>
      </c>
      <c r="O794" s="249" t="s">
        <v>722</v>
      </c>
      <c r="P794" s="266">
        <f t="shared" si="177"/>
        <v>45333</v>
      </c>
      <c r="Q794" s="250">
        <v>19040</v>
      </c>
      <c r="R794" s="250">
        <v>2017</v>
      </c>
      <c r="S794" s="251">
        <v>44603</v>
      </c>
      <c r="T794" s="252" t="s">
        <v>299</v>
      </c>
      <c r="U794" s="253" t="s">
        <v>722</v>
      </c>
      <c r="V794" s="625" t="s">
        <v>7705</v>
      </c>
      <c r="W794" s="625" t="s">
        <v>7706</v>
      </c>
      <c r="X794" s="252" t="s">
        <v>1588</v>
      </c>
      <c r="Y794" s="284">
        <f t="shared" si="178"/>
        <v>45333</v>
      </c>
      <c r="Z794" s="605" t="s">
        <v>1550</v>
      </c>
      <c r="AA794" s="656">
        <v>5.2</v>
      </c>
      <c r="AB794" s="273"/>
      <c r="AC794" s="252">
        <v>120</v>
      </c>
      <c r="AD794" s="252">
        <v>120</v>
      </c>
      <c r="AE794" s="252">
        <v>155</v>
      </c>
      <c r="AF794" s="252">
        <v>200</v>
      </c>
      <c r="AG794" s="605">
        <v>22</v>
      </c>
      <c r="AH794" s="605">
        <v>36</v>
      </c>
      <c r="AI794" s="605">
        <v>54</v>
      </c>
      <c r="AJ794" s="605">
        <v>1</v>
      </c>
      <c r="AK794" s="237"/>
      <c r="AL794" s="322"/>
      <c r="AM794" s="322"/>
      <c r="AN794" s="253"/>
      <c r="AO794" s="412"/>
      <c r="AP794" s="330"/>
      <c r="AQ794" s="330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41"/>
      <c r="CP794" s="341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</row>
    <row r="795" spans="1:125" s="374" customFormat="1" ht="12.75" customHeight="1">
      <c r="A795" s="362">
        <v>794</v>
      </c>
      <c r="B795" s="363" t="s">
        <v>731</v>
      </c>
      <c r="C795" s="363" t="s">
        <v>4763</v>
      </c>
      <c r="D795" s="363"/>
      <c r="E795" s="363" t="s">
        <v>4764</v>
      </c>
      <c r="F795" s="363"/>
      <c r="G795" s="365" t="s">
        <v>9695</v>
      </c>
      <c r="H795" s="867"/>
      <c r="I795" s="363" t="s">
        <v>2145</v>
      </c>
      <c r="J795" s="363"/>
      <c r="K795" s="363" t="s">
        <v>9697</v>
      </c>
      <c r="L795" s="366" t="s">
        <v>9698</v>
      </c>
      <c r="M795" s="368">
        <v>43527</v>
      </c>
      <c r="N795" s="369">
        <v>45707</v>
      </c>
      <c r="O795" s="370" t="s">
        <v>722</v>
      </c>
      <c r="P795" s="371">
        <f t="shared" si="177"/>
        <v>45707</v>
      </c>
      <c r="Q795" s="372">
        <v>23349</v>
      </c>
      <c r="R795" s="372">
        <v>2019</v>
      </c>
      <c r="S795" s="388">
        <v>44976</v>
      </c>
      <c r="T795" s="374" t="s">
        <v>29</v>
      </c>
      <c r="U795" s="374" t="s">
        <v>721</v>
      </c>
      <c r="V795" s="626" t="s">
        <v>9696</v>
      </c>
      <c r="W795" s="626" t="s">
        <v>5266</v>
      </c>
      <c r="X795" s="363" t="s">
        <v>5855</v>
      </c>
      <c r="Y795" s="375">
        <f t="shared" si="178"/>
        <v>45707</v>
      </c>
      <c r="Z795" s="370" t="s">
        <v>1550</v>
      </c>
      <c r="AA795" s="657">
        <v>4.5</v>
      </c>
      <c r="AB795" s="376"/>
      <c r="AC795" s="363">
        <v>85</v>
      </c>
      <c r="AD795" s="363"/>
      <c r="AE795" s="363">
        <v>108</v>
      </c>
      <c r="AF795" s="363"/>
      <c r="AG795" s="370" t="s">
        <v>724</v>
      </c>
      <c r="AH795" s="370" t="s">
        <v>724</v>
      </c>
      <c r="AI795" s="501" t="s">
        <v>724</v>
      </c>
      <c r="AJ795" s="501">
        <v>1</v>
      </c>
      <c r="AL795" s="501"/>
      <c r="AM795" s="501"/>
      <c r="AN795" s="868"/>
      <c r="AO795" s="414"/>
    </row>
    <row r="796" spans="1:125" s="378" customFormat="1" ht="12.75" customHeight="1">
      <c r="A796" s="362">
        <v>795</v>
      </c>
      <c r="B796" s="362" t="s">
        <v>731</v>
      </c>
      <c r="C796" s="364" t="s">
        <v>9967</v>
      </c>
      <c r="D796" s="364"/>
      <c r="E796" s="405" t="s">
        <v>304</v>
      </c>
      <c r="F796" s="364"/>
      <c r="G796" s="881" t="s">
        <v>9968</v>
      </c>
      <c r="H796" s="641"/>
      <c r="I796" s="405" t="s">
        <v>2322</v>
      </c>
      <c r="J796" s="364"/>
      <c r="K796" s="364" t="s">
        <v>9957</v>
      </c>
      <c r="L796" s="382" t="s">
        <v>9969</v>
      </c>
      <c r="M796" s="383">
        <v>45160</v>
      </c>
      <c r="N796" s="384">
        <v>45888</v>
      </c>
      <c r="O796" s="385" t="s">
        <v>722</v>
      </c>
      <c r="P796" s="779">
        <f>N796</f>
        <v>45888</v>
      </c>
      <c r="Q796" s="387">
        <v>23476</v>
      </c>
      <c r="R796" s="387">
        <v>2020</v>
      </c>
      <c r="S796" s="373">
        <v>45157</v>
      </c>
      <c r="T796" s="363" t="s">
        <v>4069</v>
      </c>
      <c r="U796" s="363" t="s">
        <v>1279</v>
      </c>
      <c r="V796" s="626" t="s">
        <v>363</v>
      </c>
      <c r="W796" s="626" t="s">
        <v>1097</v>
      </c>
      <c r="X796" s="363" t="s">
        <v>9970</v>
      </c>
      <c r="Y796" s="375">
        <v>45888</v>
      </c>
      <c r="Z796" s="370" t="s">
        <v>1550</v>
      </c>
      <c r="AA796" s="657">
        <v>5.0999999999999996</v>
      </c>
      <c r="AB796" s="376"/>
      <c r="AC796" s="363">
        <v>105</v>
      </c>
      <c r="AD796" s="363"/>
      <c r="AE796" s="363">
        <v>130</v>
      </c>
      <c r="AF796" s="363"/>
      <c r="AG796" s="370" t="s">
        <v>6493</v>
      </c>
      <c r="AH796" s="370" t="s">
        <v>6494</v>
      </c>
      <c r="AI796" s="370" t="s">
        <v>8257</v>
      </c>
      <c r="AJ796" s="370">
        <v>1</v>
      </c>
      <c r="AK796" s="373"/>
      <c r="AL796" s="370"/>
      <c r="AM796" s="370"/>
      <c r="AN796" s="363"/>
      <c r="AO796" s="417"/>
      <c r="AP796" s="390"/>
      <c r="AQ796" s="390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  <c r="BG796" s="390"/>
      <c r="BH796" s="390"/>
      <c r="BI796" s="390"/>
      <c r="BJ796" s="390"/>
      <c r="BK796" s="390"/>
      <c r="BL796" s="390"/>
      <c r="BM796" s="390"/>
      <c r="BN796" s="390"/>
      <c r="BO796" s="390"/>
      <c r="BP796" s="390"/>
      <c r="BQ796" s="390"/>
      <c r="BR796" s="390"/>
      <c r="BS796" s="390"/>
      <c r="BT796" s="390"/>
      <c r="BU796" s="390"/>
      <c r="BV796" s="390"/>
      <c r="BW796" s="390"/>
      <c r="BX796" s="390"/>
      <c r="BY796" s="390"/>
      <c r="BZ796" s="390"/>
      <c r="CA796" s="390"/>
      <c r="CB796" s="390"/>
      <c r="CC796" s="390"/>
      <c r="CD796" s="390"/>
      <c r="CE796" s="390"/>
      <c r="CF796" s="390"/>
      <c r="CG796" s="390"/>
      <c r="CH796" s="390"/>
      <c r="CI796" s="390"/>
      <c r="CJ796" s="390"/>
      <c r="CK796" s="390"/>
      <c r="CL796" s="390"/>
      <c r="CM796" s="390"/>
      <c r="CN796" s="390"/>
      <c r="CO796" s="377"/>
      <c r="CP796" s="377"/>
      <c r="CQ796" s="377"/>
      <c r="CR796" s="377"/>
      <c r="CS796" s="377"/>
      <c r="CT796" s="377"/>
      <c r="CU796" s="377"/>
      <c r="CV796" s="377"/>
      <c r="CW796" s="377"/>
      <c r="CX796" s="377"/>
      <c r="CY796" s="377"/>
      <c r="CZ796" s="377"/>
      <c r="DA796" s="377"/>
      <c r="DB796" s="377"/>
      <c r="DC796" s="377"/>
      <c r="DD796" s="377"/>
      <c r="DE796" s="377"/>
      <c r="DF796" s="377"/>
      <c r="DG796" s="377"/>
      <c r="DH796" s="377"/>
      <c r="DI796" s="377"/>
      <c r="DJ796" s="377"/>
      <c r="DK796" s="377"/>
      <c r="DL796" s="377"/>
      <c r="DM796" s="377"/>
      <c r="DN796" s="377"/>
      <c r="DO796" s="377"/>
      <c r="DP796" s="377"/>
      <c r="DQ796" s="377"/>
      <c r="DR796" s="377"/>
      <c r="DS796" s="377"/>
      <c r="DT796" s="377"/>
      <c r="DU796" s="377"/>
    </row>
    <row r="797" spans="1:125" s="317" customFormat="1" ht="12.75" customHeight="1">
      <c r="A797" s="242">
        <v>796</v>
      </c>
      <c r="B797" s="242" t="s">
        <v>731</v>
      </c>
      <c r="C797" s="243" t="s">
        <v>2581</v>
      </c>
      <c r="D797" s="243"/>
      <c r="E797" s="121" t="s">
        <v>1205</v>
      </c>
      <c r="F797" s="243"/>
      <c r="G797" s="244" t="s">
        <v>6891</v>
      </c>
      <c r="H797" s="638"/>
      <c r="I797" s="243" t="s">
        <v>317</v>
      </c>
      <c r="J797" s="243"/>
      <c r="K797" s="243" t="s">
        <v>3069</v>
      </c>
      <c r="L797" s="245" t="s">
        <v>6892</v>
      </c>
      <c r="M797" s="247">
        <v>44336</v>
      </c>
      <c r="N797" s="123">
        <v>45064</v>
      </c>
      <c r="O797" s="249" t="s">
        <v>722</v>
      </c>
      <c r="P797" s="267">
        <f>N797</f>
        <v>45064</v>
      </c>
      <c r="Q797" s="236">
        <v>21255</v>
      </c>
      <c r="R797" s="236">
        <v>2012</v>
      </c>
      <c r="S797" s="237">
        <v>44334</v>
      </c>
      <c r="T797" s="253" t="s">
        <v>4069</v>
      </c>
      <c r="U797" s="253" t="s">
        <v>1279</v>
      </c>
      <c r="V797" s="421" t="s">
        <v>363</v>
      </c>
      <c r="W797" s="421" t="s">
        <v>2026</v>
      </c>
      <c r="X797" s="253" t="s">
        <v>4790</v>
      </c>
      <c r="Y797" s="271">
        <f>N797</f>
        <v>45064</v>
      </c>
      <c r="Z797" s="322" t="s">
        <v>1550</v>
      </c>
      <c r="AA797" s="255">
        <v>5.4</v>
      </c>
      <c r="AB797" s="256"/>
      <c r="AC797" s="253">
        <v>70</v>
      </c>
      <c r="AD797" s="253"/>
      <c r="AE797" s="253">
        <v>90</v>
      </c>
      <c r="AF797" s="253"/>
      <c r="AG797" s="322" t="s">
        <v>724</v>
      </c>
      <c r="AH797" s="322" t="s">
        <v>724</v>
      </c>
      <c r="AI797" s="322" t="s">
        <v>724</v>
      </c>
      <c r="AJ797" s="322">
        <v>1</v>
      </c>
      <c r="AK797" s="237"/>
      <c r="AL797" s="322"/>
      <c r="AM797" s="322"/>
      <c r="AN797" s="253"/>
      <c r="AO797" s="408"/>
      <c r="AP797" s="283"/>
      <c r="AQ797" s="283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341"/>
      <c r="CP797" s="341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</row>
    <row r="798" spans="1:125" ht="12.75" customHeight="1">
      <c r="A798" s="242">
        <v>797</v>
      </c>
      <c r="B798" s="242" t="s">
        <v>731</v>
      </c>
      <c r="C798" s="243" t="s">
        <v>1692</v>
      </c>
      <c r="D798" s="243"/>
      <c r="E798" s="121" t="s">
        <v>89</v>
      </c>
      <c r="F798" s="243"/>
      <c r="G798" s="244" t="s">
        <v>679</v>
      </c>
      <c r="H798" s="638"/>
      <c r="I798" s="243" t="s">
        <v>1911</v>
      </c>
      <c r="J798" s="243"/>
      <c r="K798" s="243" t="s">
        <v>5959</v>
      </c>
      <c r="L798" s="245" t="s">
        <v>5960</v>
      </c>
      <c r="M798" s="247">
        <v>40581</v>
      </c>
      <c r="N798" s="248">
        <v>45087</v>
      </c>
      <c r="O798" s="249" t="s">
        <v>722</v>
      </c>
      <c r="P798" s="268">
        <f t="shared" ref="P798:P802" si="179">N798</f>
        <v>45087</v>
      </c>
      <c r="Q798" s="250">
        <v>20509</v>
      </c>
      <c r="R798" s="250">
        <v>2010</v>
      </c>
      <c r="S798" s="251">
        <v>44357</v>
      </c>
      <c r="T798" s="252" t="s">
        <v>6620</v>
      </c>
      <c r="U798" s="253" t="s">
        <v>722</v>
      </c>
      <c r="V798" s="625" t="s">
        <v>1097</v>
      </c>
      <c r="W798" s="625" t="s">
        <v>5680</v>
      </c>
      <c r="X798" s="252" t="s">
        <v>5961</v>
      </c>
      <c r="Y798" s="284">
        <f t="shared" ref="Y798:Y806" si="180">N798</f>
        <v>45087</v>
      </c>
      <c r="Z798" s="605" t="s">
        <v>1550</v>
      </c>
      <c r="AA798" s="656">
        <v>6.9</v>
      </c>
      <c r="AB798" s="273"/>
      <c r="AC798" s="252">
        <v>80</v>
      </c>
      <c r="AD798" s="252"/>
      <c r="AE798" s="252">
        <v>105</v>
      </c>
      <c r="AF798" s="252"/>
      <c r="AG798" s="605">
        <v>22</v>
      </c>
      <c r="AH798" s="605">
        <v>38</v>
      </c>
      <c r="AI798" s="605">
        <v>52</v>
      </c>
      <c r="AJ798" s="605">
        <v>1</v>
      </c>
      <c r="AK798" s="251"/>
      <c r="AL798" s="605"/>
      <c r="AM798" s="605"/>
      <c r="AN798" s="252"/>
      <c r="AO798" s="407" t="str">
        <f ca="1">IF(N798="","",IF(DAYS360(N798,NOW())&gt;720,"neplatné viac ako 2roky",""))</f>
        <v/>
      </c>
      <c r="AP798" s="316"/>
      <c r="AQ798" s="316"/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</row>
    <row r="799" spans="1:125" s="317" customFormat="1" ht="12.75" customHeight="1">
      <c r="A799" s="242">
        <v>798</v>
      </c>
      <c r="B799" s="242" t="s">
        <v>731</v>
      </c>
      <c r="C799" s="243" t="s">
        <v>4827</v>
      </c>
      <c r="D799" s="243"/>
      <c r="E799" s="121" t="s">
        <v>496</v>
      </c>
      <c r="F799" s="243"/>
      <c r="G799" s="244" t="s">
        <v>7724</v>
      </c>
      <c r="H799" s="638"/>
      <c r="I799" s="243" t="s">
        <v>1911</v>
      </c>
      <c r="J799" s="243"/>
      <c r="K799" s="243" t="s">
        <v>1073</v>
      </c>
      <c r="L799" s="245" t="s">
        <v>783</v>
      </c>
      <c r="M799" s="247">
        <v>44614</v>
      </c>
      <c r="N799" s="123">
        <v>45341</v>
      </c>
      <c r="O799" s="249" t="s">
        <v>722</v>
      </c>
      <c r="P799" s="267">
        <f>N799</f>
        <v>45341</v>
      </c>
      <c r="Q799" s="236">
        <v>22106</v>
      </c>
      <c r="R799" s="236">
        <v>2022</v>
      </c>
      <c r="S799" s="237">
        <v>44611</v>
      </c>
      <c r="T799" s="253" t="s">
        <v>29</v>
      </c>
      <c r="U799" s="253" t="s">
        <v>1279</v>
      </c>
      <c r="V799" s="421" t="s">
        <v>363</v>
      </c>
      <c r="W799" s="421" t="s">
        <v>363</v>
      </c>
      <c r="X799" s="253" t="s">
        <v>784</v>
      </c>
      <c r="Y799" s="271">
        <f>N799</f>
        <v>45341</v>
      </c>
      <c r="Z799" s="322" t="s">
        <v>1028</v>
      </c>
      <c r="AA799" s="255">
        <v>4.7</v>
      </c>
      <c r="AB799" s="256"/>
      <c r="AC799" s="253">
        <v>85</v>
      </c>
      <c r="AD799" s="253"/>
      <c r="AE799" s="253">
        <v>105</v>
      </c>
      <c r="AF799" s="253"/>
      <c r="AG799" s="322" t="s">
        <v>724</v>
      </c>
      <c r="AH799" s="322" t="s">
        <v>724</v>
      </c>
      <c r="AI799" s="322" t="s">
        <v>724</v>
      </c>
      <c r="AJ799" s="322">
        <v>1</v>
      </c>
      <c r="AK799" s="237"/>
      <c r="AL799" s="322"/>
      <c r="AM799" s="322"/>
      <c r="AN799" s="253"/>
      <c r="AO799" s="408" t="str">
        <f ca="1">IF(N799="","",IF(DAYS360(N799,NOW())&gt;720,"neplatné viac ako 2roky",""))</f>
        <v/>
      </c>
      <c r="AP799" s="283"/>
      <c r="AQ799" s="283"/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341"/>
      <c r="CP799" s="341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</row>
    <row r="800" spans="1:125" ht="12.75" customHeight="1">
      <c r="A800" s="242">
        <v>799</v>
      </c>
      <c r="B800" s="242" t="s">
        <v>731</v>
      </c>
      <c r="C800" s="243" t="s">
        <v>583</v>
      </c>
      <c r="D800" s="243"/>
      <c r="E800" s="121" t="s">
        <v>1659</v>
      </c>
      <c r="F800" s="137"/>
      <c r="G800" s="244" t="s">
        <v>1660</v>
      </c>
      <c r="H800" s="638"/>
      <c r="I800" s="243" t="s">
        <v>1911</v>
      </c>
      <c r="J800" s="243"/>
      <c r="K800" s="243" t="s">
        <v>2615</v>
      </c>
      <c r="L800" s="245" t="s">
        <v>2616</v>
      </c>
      <c r="M800" s="247">
        <v>40660</v>
      </c>
      <c r="N800" s="248">
        <v>44821</v>
      </c>
      <c r="O800" s="249" t="s">
        <v>722</v>
      </c>
      <c r="P800" s="266">
        <f t="shared" si="179"/>
        <v>44821</v>
      </c>
      <c r="Q800" s="254" t="s">
        <v>7901</v>
      </c>
      <c r="R800" s="250">
        <v>2009</v>
      </c>
      <c r="S800" s="251">
        <v>44091</v>
      </c>
      <c r="T800" s="252" t="s">
        <v>4709</v>
      </c>
      <c r="U800" s="253" t="s">
        <v>722</v>
      </c>
      <c r="V800" s="625" t="s">
        <v>1082</v>
      </c>
      <c r="W800" s="421" t="s">
        <v>1398</v>
      </c>
      <c r="X800" s="252" t="s">
        <v>2617</v>
      </c>
      <c r="Y800" s="284">
        <f t="shared" si="180"/>
        <v>44821</v>
      </c>
      <c r="Z800" s="605" t="s">
        <v>1550</v>
      </c>
      <c r="AA800" s="656">
        <v>5.3</v>
      </c>
      <c r="AB800" s="273"/>
      <c r="AC800" s="252">
        <v>80</v>
      </c>
      <c r="AD800" s="252">
        <v>80</v>
      </c>
      <c r="AE800" s="252">
        <v>105</v>
      </c>
      <c r="AF800" s="252">
        <v>139</v>
      </c>
      <c r="AG800" s="605">
        <v>22</v>
      </c>
      <c r="AH800" s="605">
        <v>37</v>
      </c>
      <c r="AI800" s="605">
        <v>50</v>
      </c>
      <c r="AJ800" s="605">
        <v>1</v>
      </c>
      <c r="AK800" s="252"/>
      <c r="AL800" s="605"/>
      <c r="AM800" s="605"/>
      <c r="AN800" s="252"/>
      <c r="AO800" s="407"/>
      <c r="AP800" s="316"/>
      <c r="AQ800" s="316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</row>
    <row r="801" spans="1:125" s="317" customFormat="1" ht="12.75" customHeight="1">
      <c r="A801" s="242">
        <v>800</v>
      </c>
      <c r="B801" s="242" t="s">
        <v>731</v>
      </c>
      <c r="C801" s="243" t="s">
        <v>7899</v>
      </c>
      <c r="D801" s="243"/>
      <c r="E801" s="243" t="s">
        <v>1155</v>
      </c>
      <c r="F801" s="243"/>
      <c r="G801" s="244" t="s">
        <v>7900</v>
      </c>
      <c r="H801" s="638"/>
      <c r="I801" s="243" t="s">
        <v>317</v>
      </c>
      <c r="J801" s="243"/>
      <c r="K801" s="243" t="s">
        <v>1904</v>
      </c>
      <c r="L801" s="245" t="s">
        <v>1895</v>
      </c>
      <c r="M801" s="247">
        <v>44638</v>
      </c>
      <c r="N801" s="123">
        <v>45367</v>
      </c>
      <c r="O801" s="249" t="s">
        <v>722</v>
      </c>
      <c r="P801" s="267">
        <f t="shared" si="179"/>
        <v>45367</v>
      </c>
      <c r="Q801" s="236">
        <v>22225</v>
      </c>
      <c r="R801" s="236">
        <v>2022</v>
      </c>
      <c r="S801" s="237">
        <v>44636</v>
      </c>
      <c r="T801" s="253" t="s">
        <v>175</v>
      </c>
      <c r="U801" s="253" t="s">
        <v>1279</v>
      </c>
      <c r="V801" s="421" t="s">
        <v>363</v>
      </c>
      <c r="W801" s="421" t="s">
        <v>363</v>
      </c>
      <c r="X801" s="253" t="s">
        <v>4673</v>
      </c>
      <c r="Y801" s="271">
        <f t="shared" si="180"/>
        <v>45367</v>
      </c>
      <c r="Z801" s="322" t="s">
        <v>1028</v>
      </c>
      <c r="AA801" s="255">
        <v>5.5</v>
      </c>
      <c r="AB801" s="256"/>
      <c r="AC801" s="253">
        <v>75</v>
      </c>
      <c r="AD801" s="253"/>
      <c r="AE801" s="253">
        <v>95</v>
      </c>
      <c r="AF801" s="253"/>
      <c r="AG801" s="322">
        <v>24</v>
      </c>
      <c r="AH801" s="322">
        <v>39</v>
      </c>
      <c r="AI801" s="322">
        <v>57</v>
      </c>
      <c r="AJ801" s="322">
        <v>1</v>
      </c>
      <c r="AK801" s="237"/>
      <c r="AL801" s="322"/>
      <c r="AM801" s="322"/>
      <c r="AN801" s="253"/>
      <c r="AO801" s="408"/>
      <c r="AP801" s="283"/>
      <c r="AQ801" s="283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341"/>
      <c r="CP801" s="341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</row>
    <row r="802" spans="1:125" s="283" customFormat="1" ht="12.75" customHeight="1">
      <c r="A802" s="242">
        <v>801</v>
      </c>
      <c r="B802" s="253" t="s">
        <v>731</v>
      </c>
      <c r="C802" s="253" t="s">
        <v>8320</v>
      </c>
      <c r="D802" s="253"/>
      <c r="E802" s="253" t="s">
        <v>1772</v>
      </c>
      <c r="F802" s="253"/>
      <c r="G802" s="264" t="s">
        <v>8322</v>
      </c>
      <c r="H802" s="638"/>
      <c r="I802" s="243" t="s">
        <v>1173</v>
      </c>
      <c r="J802" s="253"/>
      <c r="K802" s="253" t="s">
        <v>2342</v>
      </c>
      <c r="L802" s="438" t="s">
        <v>765</v>
      </c>
      <c r="M802" s="274">
        <v>44749</v>
      </c>
      <c r="N802" s="275">
        <v>45470</v>
      </c>
      <c r="O802" s="249" t="s">
        <v>722</v>
      </c>
      <c r="P802" s="267">
        <f t="shared" si="179"/>
        <v>45470</v>
      </c>
      <c r="Q802" s="236">
        <v>22482</v>
      </c>
      <c r="R802" s="236">
        <v>2017</v>
      </c>
      <c r="S802" s="237">
        <v>44739</v>
      </c>
      <c r="T802" s="253" t="s">
        <v>93</v>
      </c>
      <c r="U802" s="253" t="s">
        <v>1279</v>
      </c>
      <c r="V802" s="421" t="s">
        <v>363</v>
      </c>
      <c r="W802" s="421" t="s">
        <v>3407</v>
      </c>
      <c r="X802" s="253" t="s">
        <v>369</v>
      </c>
      <c r="Y802" s="271">
        <f t="shared" si="180"/>
        <v>45470</v>
      </c>
      <c r="Z802" s="322" t="s">
        <v>1028</v>
      </c>
      <c r="AA802" s="255">
        <v>4.7</v>
      </c>
      <c r="AB802" s="256"/>
      <c r="AC802" s="253">
        <v>85</v>
      </c>
      <c r="AD802" s="253"/>
      <c r="AE802" s="253">
        <v>105</v>
      </c>
      <c r="AF802" s="253"/>
      <c r="AG802" s="322" t="s">
        <v>724</v>
      </c>
      <c r="AH802" s="322" t="s">
        <v>724</v>
      </c>
      <c r="AI802" s="322" t="s">
        <v>724</v>
      </c>
      <c r="AJ802" s="322">
        <v>1</v>
      </c>
      <c r="AK802" s="237"/>
      <c r="AL802" s="322"/>
      <c r="AM802" s="322"/>
      <c r="AN802" s="253"/>
      <c r="AO802" s="408"/>
      <c r="CO802" s="327"/>
    </row>
    <row r="803" spans="1:125" s="317" customFormat="1" ht="12.75" customHeight="1">
      <c r="A803" s="242">
        <v>802</v>
      </c>
      <c r="B803" s="242" t="s">
        <v>731</v>
      </c>
      <c r="C803" s="243" t="s">
        <v>6357</v>
      </c>
      <c r="D803" s="243"/>
      <c r="E803" s="243" t="s">
        <v>400</v>
      </c>
      <c r="F803" s="243"/>
      <c r="G803" s="244" t="s">
        <v>8626</v>
      </c>
      <c r="H803" s="638"/>
      <c r="I803" s="243" t="s">
        <v>1911</v>
      </c>
      <c r="J803" s="243"/>
      <c r="K803" s="243" t="s">
        <v>8627</v>
      </c>
      <c r="L803" s="245" t="s">
        <v>8628</v>
      </c>
      <c r="M803" s="247">
        <v>44804</v>
      </c>
      <c r="N803" s="123">
        <v>45514</v>
      </c>
      <c r="O803" s="249" t="s">
        <v>722</v>
      </c>
      <c r="P803" s="267">
        <f>N803</f>
        <v>45514</v>
      </c>
      <c r="Q803" s="236">
        <v>22598</v>
      </c>
      <c r="R803" s="236">
        <v>2022</v>
      </c>
      <c r="S803" s="237">
        <v>44783</v>
      </c>
      <c r="T803" s="253" t="s">
        <v>1278</v>
      </c>
      <c r="U803" s="253" t="s">
        <v>1279</v>
      </c>
      <c r="V803" s="421" t="s">
        <v>363</v>
      </c>
      <c r="W803" s="421" t="s">
        <v>868</v>
      </c>
      <c r="X803" s="253" t="s">
        <v>8632</v>
      </c>
      <c r="Y803" s="271">
        <f>N803</f>
        <v>45514</v>
      </c>
      <c r="Z803" s="322" t="s">
        <v>364</v>
      </c>
      <c r="AA803" s="255">
        <v>6</v>
      </c>
      <c r="AB803" s="256"/>
      <c r="AC803" s="253">
        <v>115</v>
      </c>
      <c r="AD803" s="253"/>
      <c r="AE803" s="253">
        <v>150</v>
      </c>
      <c r="AF803" s="253"/>
      <c r="AG803" s="322" t="s">
        <v>724</v>
      </c>
      <c r="AH803" s="322" t="s">
        <v>724</v>
      </c>
      <c r="AI803" s="322" t="s">
        <v>724</v>
      </c>
      <c r="AJ803" s="322">
        <v>1</v>
      </c>
      <c r="AK803" s="237"/>
      <c r="AL803" s="322"/>
      <c r="AM803" s="322"/>
      <c r="AN803" s="253"/>
      <c r="AO803" s="408"/>
      <c r="AP803" s="283"/>
      <c r="AQ803" s="283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341"/>
      <c r="CP803" s="341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</row>
    <row r="804" spans="1:125" s="317" customFormat="1" ht="12.75" customHeight="1">
      <c r="A804" s="242">
        <v>803</v>
      </c>
      <c r="B804" s="242" t="s">
        <v>732</v>
      </c>
      <c r="C804" s="121" t="s">
        <v>7734</v>
      </c>
      <c r="D804" s="253" t="s">
        <v>8495</v>
      </c>
      <c r="E804" s="121" t="s">
        <v>3949</v>
      </c>
      <c r="F804" s="243" t="s">
        <v>8496</v>
      </c>
      <c r="G804" s="244" t="s">
        <v>7735</v>
      </c>
      <c r="H804" s="639" t="s">
        <v>8497</v>
      </c>
      <c r="I804" s="243" t="s">
        <v>2322</v>
      </c>
      <c r="J804" s="253" t="s">
        <v>1681</v>
      </c>
      <c r="K804" s="243" t="s">
        <v>7736</v>
      </c>
      <c r="L804" s="245" t="s">
        <v>7737</v>
      </c>
      <c r="M804" s="247">
        <v>44615</v>
      </c>
      <c r="N804" s="123">
        <v>45341</v>
      </c>
      <c r="O804" s="249" t="s">
        <v>722</v>
      </c>
      <c r="P804" s="267">
        <f>N804</f>
        <v>45341</v>
      </c>
      <c r="Q804" s="236">
        <v>22020</v>
      </c>
      <c r="R804" s="236">
        <v>2019</v>
      </c>
      <c r="S804" s="237">
        <v>44611</v>
      </c>
      <c r="T804" s="253" t="s">
        <v>499</v>
      </c>
      <c r="U804" s="253" t="s">
        <v>3957</v>
      </c>
      <c r="V804" s="421" t="s">
        <v>1558</v>
      </c>
      <c r="W804" s="421" t="s">
        <v>8498</v>
      </c>
      <c r="X804" s="253" t="s">
        <v>7738</v>
      </c>
      <c r="Y804" s="271">
        <f>N804</f>
        <v>45341</v>
      </c>
      <c r="Z804" s="322" t="s">
        <v>1550</v>
      </c>
      <c r="AA804" s="255">
        <v>5.5</v>
      </c>
      <c r="AB804" s="256">
        <v>20</v>
      </c>
      <c r="AC804" s="253">
        <v>70</v>
      </c>
      <c r="AD804" s="253">
        <v>85</v>
      </c>
      <c r="AE804" s="253">
        <v>93</v>
      </c>
      <c r="AF804" s="253">
        <v>120</v>
      </c>
      <c r="AG804" s="322" t="s">
        <v>6768</v>
      </c>
      <c r="AH804" s="322" t="s">
        <v>6794</v>
      </c>
      <c r="AI804" s="322">
        <v>61</v>
      </c>
      <c r="AJ804" s="322">
        <v>1</v>
      </c>
      <c r="AK804" s="237">
        <v>44788</v>
      </c>
      <c r="AL804" s="322">
        <v>2022</v>
      </c>
      <c r="AM804" s="322" t="s">
        <v>722</v>
      </c>
      <c r="AN804" s="253" t="s">
        <v>8499</v>
      </c>
      <c r="AO804" s="408"/>
      <c r="AP804" s="283"/>
      <c r="AQ804" s="283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341"/>
      <c r="CP804" s="341"/>
      <c r="CQ804" s="341"/>
      <c r="CR804" s="341"/>
      <c r="CS804" s="341"/>
      <c r="CT804" s="341"/>
      <c r="CU804" s="341"/>
      <c r="CV804" s="341"/>
      <c r="CW804" s="341"/>
      <c r="CX804" s="341"/>
      <c r="CY804" s="341"/>
      <c r="CZ804" s="341"/>
      <c r="DA804" s="341"/>
      <c r="DB804" s="341"/>
      <c r="DC804" s="341"/>
      <c r="DD804" s="341"/>
      <c r="DE804" s="341"/>
      <c r="DF804" s="341"/>
      <c r="DG804" s="341"/>
      <c r="DH804" s="341"/>
      <c r="DI804" s="341"/>
      <c r="DJ804" s="341"/>
      <c r="DK804" s="341"/>
      <c r="DL804" s="341"/>
      <c r="DM804" s="341"/>
      <c r="DN804" s="341"/>
      <c r="DO804" s="341"/>
      <c r="DP804" s="341"/>
      <c r="DQ804" s="341"/>
      <c r="DR804" s="341"/>
      <c r="DS804" s="341"/>
      <c r="DT804" s="341"/>
      <c r="DU804" s="341"/>
    </row>
    <row r="805" spans="1:125" s="317" customFormat="1" ht="12.75" customHeight="1">
      <c r="A805" s="242">
        <v>804</v>
      </c>
      <c r="B805" s="242" t="s">
        <v>731</v>
      </c>
      <c r="C805" s="243" t="s">
        <v>6271</v>
      </c>
      <c r="D805" s="243"/>
      <c r="E805" s="243" t="s">
        <v>1629</v>
      </c>
      <c r="F805" s="243"/>
      <c r="G805" s="244" t="s">
        <v>6272</v>
      </c>
      <c r="H805" s="638"/>
      <c r="I805" s="243" t="s">
        <v>440</v>
      </c>
      <c r="J805" s="243"/>
      <c r="K805" s="243" t="s">
        <v>6279</v>
      </c>
      <c r="L805" s="245" t="s">
        <v>6273</v>
      </c>
      <c r="M805" s="247">
        <v>44069</v>
      </c>
      <c r="N805" s="123">
        <v>45565</v>
      </c>
      <c r="O805" s="249" t="s">
        <v>722</v>
      </c>
      <c r="P805" s="269">
        <f>N805</f>
        <v>45565</v>
      </c>
      <c r="Q805" s="236">
        <v>20616</v>
      </c>
      <c r="R805" s="236">
        <v>2020</v>
      </c>
      <c r="S805" s="237">
        <v>44834</v>
      </c>
      <c r="T805" s="253" t="s">
        <v>6620</v>
      </c>
      <c r="U805" s="253" t="s">
        <v>722</v>
      </c>
      <c r="V805" s="421" t="s">
        <v>453</v>
      </c>
      <c r="W805" s="421" t="s">
        <v>453</v>
      </c>
      <c r="X805" s="253" t="s">
        <v>8761</v>
      </c>
      <c r="Y805" s="271">
        <f>N805</f>
        <v>45565</v>
      </c>
      <c r="Z805" s="322" t="s">
        <v>6274</v>
      </c>
      <c r="AA805" s="255">
        <v>5.0999999999999996</v>
      </c>
      <c r="AB805" s="256"/>
      <c r="AC805" s="253">
        <v>90</v>
      </c>
      <c r="AD805" s="253"/>
      <c r="AE805" s="253">
        <v>110</v>
      </c>
      <c r="AF805" s="253"/>
      <c r="AG805" s="322" t="s">
        <v>724</v>
      </c>
      <c r="AH805" s="322">
        <v>38</v>
      </c>
      <c r="AI805" s="322">
        <v>50</v>
      </c>
      <c r="AJ805" s="322">
        <v>1</v>
      </c>
      <c r="AK805" s="237"/>
      <c r="AL805" s="322"/>
      <c r="AM805" s="322"/>
      <c r="AN805" s="253"/>
      <c r="AO805" s="408" t="str">
        <f ca="1">IF(N805="","",IF(DAYS360(N805,NOW())&gt;720,"neplatné viac ako 2roky",""))</f>
        <v/>
      </c>
      <c r="AP805" s="283"/>
      <c r="AQ805" s="283"/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341"/>
      <c r="CP805" s="341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</row>
    <row r="806" spans="1:125" s="374" customFormat="1" ht="12.75" customHeight="1">
      <c r="A806" s="362">
        <v>805</v>
      </c>
      <c r="B806" s="362" t="s">
        <v>731</v>
      </c>
      <c r="C806" s="363" t="s">
        <v>571</v>
      </c>
      <c r="D806" s="364"/>
      <c r="E806" s="405" t="s">
        <v>3831</v>
      </c>
      <c r="F806" s="364"/>
      <c r="G806" s="404" t="s">
        <v>3832</v>
      </c>
      <c r="H806" s="641"/>
      <c r="I806" s="364" t="s">
        <v>1173</v>
      </c>
      <c r="J806" s="364"/>
      <c r="K806" s="364" t="s">
        <v>4256</v>
      </c>
      <c r="L806" s="382" t="s">
        <v>4214</v>
      </c>
      <c r="M806" s="383">
        <v>42948</v>
      </c>
      <c r="N806" s="384">
        <v>45884</v>
      </c>
      <c r="O806" s="385" t="s">
        <v>722</v>
      </c>
      <c r="P806" s="386">
        <f t="shared" ref="P806:P828" si="181">N806</f>
        <v>45884</v>
      </c>
      <c r="Q806" s="387">
        <v>19427</v>
      </c>
      <c r="R806" s="387">
        <v>2017</v>
      </c>
      <c r="S806" s="373">
        <v>45153</v>
      </c>
      <c r="T806" s="363" t="s">
        <v>3814</v>
      </c>
      <c r="U806" s="363" t="s">
        <v>722</v>
      </c>
      <c r="V806" s="626" t="s">
        <v>1301</v>
      </c>
      <c r="W806" s="626" t="s">
        <v>21</v>
      </c>
      <c r="X806" s="363" t="s">
        <v>4215</v>
      </c>
      <c r="Y806" s="375">
        <f t="shared" si="180"/>
        <v>45884</v>
      </c>
      <c r="Z806" s="370" t="s">
        <v>1550</v>
      </c>
      <c r="AA806" s="657">
        <v>5.9</v>
      </c>
      <c r="AB806" s="376"/>
      <c r="AC806" s="363">
        <v>110</v>
      </c>
      <c r="AD806" s="363"/>
      <c r="AE806" s="363">
        <v>130</v>
      </c>
      <c r="AF806" s="363"/>
      <c r="AG806" s="370" t="s">
        <v>724</v>
      </c>
      <c r="AH806" s="370" t="s">
        <v>724</v>
      </c>
      <c r="AI806" s="370" t="s">
        <v>724</v>
      </c>
      <c r="AJ806" s="370">
        <v>1</v>
      </c>
      <c r="AK806" s="373"/>
      <c r="AL806" s="370"/>
      <c r="AM806" s="370"/>
      <c r="AN806" s="363"/>
      <c r="AO806" s="414"/>
      <c r="CO806" s="678"/>
    </row>
    <row r="807" spans="1:125" s="537" customFormat="1" ht="12.75" customHeight="1">
      <c r="A807" s="529">
        <v>806</v>
      </c>
      <c r="B807" s="532" t="s">
        <v>10413</v>
      </c>
      <c r="C807" s="532"/>
      <c r="D807" s="133"/>
      <c r="E807" s="532" t="s">
        <v>1784</v>
      </c>
      <c r="F807" s="532"/>
      <c r="G807" s="540"/>
      <c r="H807" s="840"/>
      <c r="I807" s="532"/>
      <c r="J807" s="133"/>
      <c r="K807" s="532"/>
      <c r="L807" s="541"/>
      <c r="M807" s="542"/>
      <c r="N807" s="543"/>
      <c r="O807" s="844"/>
      <c r="P807" s="539"/>
      <c r="Q807" s="530"/>
      <c r="R807" s="530"/>
      <c r="S807" s="531"/>
      <c r="T807" s="532"/>
      <c r="U807" s="532"/>
      <c r="V807" s="627"/>
      <c r="W807" s="627"/>
      <c r="X807" s="532"/>
      <c r="Y807" s="534"/>
      <c r="Z807" s="586"/>
      <c r="AA807" s="665"/>
      <c r="AB807" s="535"/>
      <c r="AC807" s="532"/>
      <c r="AD807" s="532"/>
      <c r="AE807" s="532"/>
      <c r="AF807" s="532"/>
      <c r="AG807" s="586"/>
      <c r="AH807" s="586"/>
      <c r="AI807" s="586"/>
      <c r="AJ807" s="586"/>
      <c r="AL807" s="616"/>
      <c r="AM807" s="616"/>
      <c r="AO807" s="536"/>
      <c r="AQ807" s="532"/>
      <c r="AR807" s="532"/>
      <c r="AS807" s="532"/>
      <c r="AT807" s="540"/>
      <c r="AU807" s="541"/>
      <c r="AV807" s="532"/>
      <c r="AW807" s="133"/>
      <c r="AX807" s="133"/>
      <c r="AY807" s="1003"/>
      <c r="AZ807" s="842"/>
      <c r="BA807" s="843"/>
      <c r="BB807" s="844"/>
      <c r="BC807" s="539"/>
      <c r="BD807" s="530"/>
      <c r="BE807" s="530"/>
      <c r="BF807" s="531"/>
      <c r="BG807" s="532"/>
      <c r="BH807" s="532"/>
      <c r="BI807" s="533"/>
      <c r="BJ807" s="533"/>
      <c r="BK807" s="532"/>
      <c r="BL807" s="532"/>
      <c r="BM807" s="533"/>
      <c r="BN807" s="534"/>
      <c r="BO807" s="532"/>
      <c r="BP807" s="532"/>
      <c r="BQ807" s="535"/>
      <c r="BR807" s="532"/>
      <c r="BS807" s="532"/>
      <c r="BT807" s="532"/>
      <c r="BU807" s="532"/>
      <c r="BV807" s="532"/>
      <c r="BW807" s="532"/>
      <c r="BX807" s="532"/>
      <c r="BY807" s="532"/>
      <c r="BZ807" s="531"/>
      <c r="CA807" s="532"/>
      <c r="CB807" s="532"/>
      <c r="CC807" s="532"/>
      <c r="CO807" s="865"/>
    </row>
    <row r="808" spans="1:125" s="374" customFormat="1" ht="12.75" customHeight="1">
      <c r="A808" s="362">
        <v>807</v>
      </c>
      <c r="B808" s="362" t="s">
        <v>732</v>
      </c>
      <c r="C808" s="405" t="s">
        <v>9960</v>
      </c>
      <c r="D808" s="364" t="s">
        <v>9965</v>
      </c>
      <c r="E808" s="405" t="s">
        <v>122</v>
      </c>
      <c r="F808" s="364" t="s">
        <v>9948</v>
      </c>
      <c r="G808" s="404" t="s">
        <v>9958</v>
      </c>
      <c r="H808" s="641" t="s">
        <v>9959</v>
      </c>
      <c r="I808" s="364" t="s">
        <v>17</v>
      </c>
      <c r="J808" s="364" t="s">
        <v>7999</v>
      </c>
      <c r="K808" s="364" t="s">
        <v>9949</v>
      </c>
      <c r="L808" s="382" t="s">
        <v>9961</v>
      </c>
      <c r="M808" s="383">
        <v>45159</v>
      </c>
      <c r="N808" s="384">
        <v>45881</v>
      </c>
      <c r="O808" s="385" t="s">
        <v>722</v>
      </c>
      <c r="P808" s="386">
        <f>N808</f>
        <v>45881</v>
      </c>
      <c r="Q808" s="387">
        <v>23474</v>
      </c>
      <c r="R808" s="387">
        <v>2022</v>
      </c>
      <c r="S808" s="373">
        <v>45150</v>
      </c>
      <c r="T808" s="363" t="s">
        <v>3814</v>
      </c>
      <c r="U808" s="363" t="s">
        <v>9962</v>
      </c>
      <c r="V808" s="626" t="s">
        <v>507</v>
      </c>
      <c r="W808" s="626" t="s">
        <v>507</v>
      </c>
      <c r="X808" s="363" t="s">
        <v>9963</v>
      </c>
      <c r="Y808" s="375">
        <v>45881</v>
      </c>
      <c r="Z808" s="370" t="s">
        <v>31</v>
      </c>
      <c r="AA808" s="657">
        <v>5.5</v>
      </c>
      <c r="AB808" s="376">
        <v>23</v>
      </c>
      <c r="AC808" s="363">
        <v>75</v>
      </c>
      <c r="AD808" s="363">
        <v>75</v>
      </c>
      <c r="AE808" s="363">
        <v>120</v>
      </c>
      <c r="AF808" s="363">
        <v>140</v>
      </c>
      <c r="AG808" s="370">
        <v>21</v>
      </c>
      <c r="AH808" s="370" t="s">
        <v>6307</v>
      </c>
      <c r="AI808" s="370">
        <v>62</v>
      </c>
      <c r="AJ808" s="370">
        <v>1</v>
      </c>
      <c r="AK808" s="373">
        <v>45159</v>
      </c>
      <c r="AL808" s="370">
        <v>2023</v>
      </c>
      <c r="AM808" s="370" t="s">
        <v>722</v>
      </c>
      <c r="AN808" s="363" t="s">
        <v>9964</v>
      </c>
      <c r="AO808" s="414" t="str">
        <f t="shared" ref="AO808:AO814" ca="1" si="182">IF(N808="","",IF(DAYS360(N808,NOW())&gt;720,"neplatné viac ako 2roky",""))</f>
        <v/>
      </c>
      <c r="CO808" s="678"/>
    </row>
    <row r="809" spans="1:125" s="317" customFormat="1" ht="12.75" customHeight="1">
      <c r="A809" s="242">
        <v>808</v>
      </c>
      <c r="B809" s="242" t="s">
        <v>732</v>
      </c>
      <c r="C809" s="242" t="s">
        <v>555</v>
      </c>
      <c r="D809" s="253" t="s">
        <v>8130</v>
      </c>
      <c r="E809" s="243" t="s">
        <v>556</v>
      </c>
      <c r="F809" s="243" t="s">
        <v>367</v>
      </c>
      <c r="G809" s="244" t="s">
        <v>557</v>
      </c>
      <c r="H809" s="639" t="s">
        <v>8131</v>
      </c>
      <c r="I809" s="253" t="s">
        <v>2322</v>
      </c>
      <c r="J809" s="253" t="s">
        <v>660</v>
      </c>
      <c r="K809" s="253" t="s">
        <v>573</v>
      </c>
      <c r="L809" s="438" t="s">
        <v>2054</v>
      </c>
      <c r="M809" s="247">
        <v>41701</v>
      </c>
      <c r="N809" s="123">
        <v>45426</v>
      </c>
      <c r="O809" s="249" t="s">
        <v>722</v>
      </c>
      <c r="P809" s="267">
        <f t="shared" si="181"/>
        <v>45426</v>
      </c>
      <c r="Q809" s="236">
        <v>20737</v>
      </c>
      <c r="R809" s="236">
        <v>2012</v>
      </c>
      <c r="S809" s="251">
        <v>44695</v>
      </c>
      <c r="T809" s="253" t="s">
        <v>24</v>
      </c>
      <c r="U809" s="253" t="s">
        <v>3544</v>
      </c>
      <c r="V809" s="421" t="s">
        <v>5379</v>
      </c>
      <c r="W809" s="421" t="s">
        <v>8132</v>
      </c>
      <c r="X809" s="253" t="s">
        <v>574</v>
      </c>
      <c r="Y809" s="271">
        <f t="shared" ref="Y809:Y815" si="183">N809</f>
        <v>45426</v>
      </c>
      <c r="Z809" s="322" t="s">
        <v>1144</v>
      </c>
      <c r="AA809" s="255">
        <v>6.4</v>
      </c>
      <c r="AB809" s="256">
        <v>24.7</v>
      </c>
      <c r="AC809" s="253">
        <v>70</v>
      </c>
      <c r="AD809" s="253">
        <v>93</v>
      </c>
      <c r="AE809" s="253">
        <v>110</v>
      </c>
      <c r="AF809" s="253">
        <v>140</v>
      </c>
      <c r="AG809" s="322" t="s">
        <v>6493</v>
      </c>
      <c r="AH809" s="322" t="s">
        <v>6494</v>
      </c>
      <c r="AI809" s="322" t="s">
        <v>6495</v>
      </c>
      <c r="AJ809" s="322">
        <v>1</v>
      </c>
      <c r="AK809" s="237">
        <v>39109</v>
      </c>
      <c r="AL809" s="322">
        <v>2006</v>
      </c>
      <c r="AM809" s="322" t="s">
        <v>722</v>
      </c>
      <c r="AN809" s="253" t="s">
        <v>8133</v>
      </c>
      <c r="AO809" s="408" t="str">
        <f t="shared" ca="1" si="182"/>
        <v/>
      </c>
      <c r="AP809" s="283"/>
      <c r="AQ809" s="283"/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341"/>
      <c r="CP809" s="341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</row>
    <row r="810" spans="1:125" ht="12.75" customHeight="1">
      <c r="A810" s="242">
        <v>809</v>
      </c>
      <c r="B810" s="242" t="s">
        <v>732</v>
      </c>
      <c r="C810" s="243" t="s">
        <v>393</v>
      </c>
      <c r="D810" s="243"/>
      <c r="E810" s="121" t="s">
        <v>392</v>
      </c>
      <c r="F810" s="243"/>
      <c r="G810" s="244" t="s">
        <v>1346</v>
      </c>
      <c r="H810" s="638"/>
      <c r="I810" s="243" t="s">
        <v>1911</v>
      </c>
      <c r="J810" s="243"/>
      <c r="K810" s="243" t="s">
        <v>395</v>
      </c>
      <c r="L810" s="245" t="s">
        <v>420</v>
      </c>
      <c r="M810" s="247">
        <v>40827</v>
      </c>
      <c r="N810" s="248">
        <v>45348</v>
      </c>
      <c r="O810" s="249" t="s">
        <v>722</v>
      </c>
      <c r="P810" s="268">
        <f t="shared" si="181"/>
        <v>45348</v>
      </c>
      <c r="Q810" s="250">
        <v>18212</v>
      </c>
      <c r="R810" s="250">
        <v>2007</v>
      </c>
      <c r="S810" s="251">
        <v>44618</v>
      </c>
      <c r="T810" s="252" t="s">
        <v>299</v>
      </c>
      <c r="U810" s="253" t="s">
        <v>722</v>
      </c>
      <c r="V810" s="625" t="s">
        <v>8578</v>
      </c>
      <c r="W810" s="625" t="s">
        <v>8709</v>
      </c>
      <c r="X810" s="252" t="s">
        <v>3666</v>
      </c>
      <c r="Y810" s="358">
        <f t="shared" si="183"/>
        <v>45348</v>
      </c>
      <c r="Z810" s="605" t="s">
        <v>1550</v>
      </c>
      <c r="AA810" s="656">
        <v>6</v>
      </c>
      <c r="AB810" s="273"/>
      <c r="AC810" s="252">
        <v>85</v>
      </c>
      <c r="AD810" s="252">
        <v>116</v>
      </c>
      <c r="AE810" s="252">
        <v>110</v>
      </c>
      <c r="AF810" s="252">
        <v>141</v>
      </c>
      <c r="AG810" s="605">
        <v>23</v>
      </c>
      <c r="AH810" s="605">
        <v>39</v>
      </c>
      <c r="AI810" s="605">
        <v>56</v>
      </c>
      <c r="AJ810" s="605">
        <v>1</v>
      </c>
      <c r="AK810" s="251"/>
      <c r="AL810" s="605"/>
      <c r="AM810" s="605"/>
      <c r="AN810" s="252"/>
      <c r="AO810" s="407" t="str">
        <f t="shared" ca="1" si="182"/>
        <v/>
      </c>
      <c r="AP810" s="316"/>
      <c r="AQ810" s="316"/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</row>
    <row r="811" spans="1:125" ht="12.75" customHeight="1">
      <c r="A811" s="242">
        <v>810</v>
      </c>
      <c r="B811" s="242" t="s">
        <v>732</v>
      </c>
      <c r="C811" s="243" t="s">
        <v>81</v>
      </c>
      <c r="D811" s="243" t="s">
        <v>1118</v>
      </c>
      <c r="E811" s="121" t="s">
        <v>1204</v>
      </c>
      <c r="F811" s="253" t="s">
        <v>869</v>
      </c>
      <c r="G811" s="244" t="s">
        <v>1203</v>
      </c>
      <c r="H811" s="639">
        <v>800609042</v>
      </c>
      <c r="I811" s="243" t="s">
        <v>2145</v>
      </c>
      <c r="J811" s="253" t="s">
        <v>1163</v>
      </c>
      <c r="K811" s="243" t="s">
        <v>3938</v>
      </c>
      <c r="L811" s="245" t="s">
        <v>338</v>
      </c>
      <c r="M811" s="247">
        <v>40892</v>
      </c>
      <c r="N811" s="248">
        <v>45334</v>
      </c>
      <c r="O811" s="249" t="s">
        <v>722</v>
      </c>
      <c r="P811" s="266">
        <f t="shared" si="181"/>
        <v>45334</v>
      </c>
      <c r="Q811" s="250">
        <v>18084</v>
      </c>
      <c r="R811" s="250">
        <v>2008</v>
      </c>
      <c r="S811" s="251">
        <v>44604</v>
      </c>
      <c r="T811" s="252" t="s">
        <v>299</v>
      </c>
      <c r="U811" s="253" t="s">
        <v>189</v>
      </c>
      <c r="V811" s="625" t="s">
        <v>7699</v>
      </c>
      <c r="W811" s="625" t="s">
        <v>7700</v>
      </c>
      <c r="X811" s="252" t="s">
        <v>468</v>
      </c>
      <c r="Y811" s="284">
        <f t="shared" si="183"/>
        <v>45334</v>
      </c>
      <c r="Z811" s="605" t="s">
        <v>1028</v>
      </c>
      <c r="AA811" s="656">
        <v>4.9000000000000004</v>
      </c>
      <c r="AB811" s="273">
        <v>19</v>
      </c>
      <c r="AC811" s="252">
        <v>60</v>
      </c>
      <c r="AD811" s="252">
        <v>79</v>
      </c>
      <c r="AE811" s="252">
        <v>80</v>
      </c>
      <c r="AF811" s="252">
        <v>104</v>
      </c>
      <c r="AG811" s="605">
        <v>24</v>
      </c>
      <c r="AH811" s="605">
        <v>38</v>
      </c>
      <c r="AI811" s="605">
        <v>52</v>
      </c>
      <c r="AJ811" s="605">
        <v>1</v>
      </c>
      <c r="AK811" s="251">
        <v>40086</v>
      </c>
      <c r="AL811" s="605">
        <v>2009</v>
      </c>
      <c r="AM811" s="605" t="s">
        <v>722</v>
      </c>
      <c r="AN811" s="252"/>
      <c r="AO811" s="407" t="str">
        <f t="shared" ca="1" si="182"/>
        <v/>
      </c>
      <c r="AP811" s="316"/>
      <c r="AQ811" s="316"/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</row>
    <row r="812" spans="1:125" ht="12.75" customHeight="1">
      <c r="A812" s="242">
        <v>811</v>
      </c>
      <c r="B812" s="253" t="s">
        <v>732</v>
      </c>
      <c r="C812" s="253" t="s">
        <v>1785</v>
      </c>
      <c r="D812" s="253"/>
      <c r="E812" s="253" t="s">
        <v>1786</v>
      </c>
      <c r="F812" s="253"/>
      <c r="G812" s="264" t="s">
        <v>1787</v>
      </c>
      <c r="H812" s="639"/>
      <c r="I812" s="253" t="s">
        <v>1096</v>
      </c>
      <c r="J812" s="253"/>
      <c r="K812" s="253" t="s">
        <v>1240</v>
      </c>
      <c r="L812" s="438" t="s">
        <v>1416</v>
      </c>
      <c r="M812" s="274">
        <v>41909</v>
      </c>
      <c r="N812" s="248">
        <v>45437</v>
      </c>
      <c r="O812" s="249" t="s">
        <v>722</v>
      </c>
      <c r="P812" s="266">
        <f t="shared" si="181"/>
        <v>45437</v>
      </c>
      <c r="Q812" s="250">
        <v>19314</v>
      </c>
      <c r="R812" s="250">
        <v>2014</v>
      </c>
      <c r="S812" s="251">
        <v>45071</v>
      </c>
      <c r="T812" s="252" t="s">
        <v>5659</v>
      </c>
      <c r="U812" s="253" t="s">
        <v>722</v>
      </c>
      <c r="V812" s="625" t="s">
        <v>8839</v>
      </c>
      <c r="W812" s="625" t="s">
        <v>9564</v>
      </c>
      <c r="X812" s="252" t="s">
        <v>1059</v>
      </c>
      <c r="Y812" s="284">
        <f t="shared" si="183"/>
        <v>45437</v>
      </c>
      <c r="Z812" s="605" t="s">
        <v>1550</v>
      </c>
      <c r="AA812" s="656">
        <v>6.9</v>
      </c>
      <c r="AB812" s="273"/>
      <c r="AC812" s="252">
        <v>90</v>
      </c>
      <c r="AD812" s="252">
        <v>118</v>
      </c>
      <c r="AE812" s="252">
        <v>115</v>
      </c>
      <c r="AF812" s="252">
        <v>140</v>
      </c>
      <c r="AG812" s="605">
        <v>23</v>
      </c>
      <c r="AH812" s="605">
        <v>37</v>
      </c>
      <c r="AI812" s="605">
        <v>57</v>
      </c>
      <c r="AJ812" s="605">
        <v>1</v>
      </c>
      <c r="AK812" s="251"/>
      <c r="AL812" s="605"/>
      <c r="AM812" s="605"/>
      <c r="AN812" s="252"/>
      <c r="AO812" s="407" t="str">
        <f t="shared" ca="1" si="182"/>
        <v/>
      </c>
      <c r="AP812" s="316"/>
      <c r="AQ812" s="316"/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</row>
    <row r="813" spans="1:125" s="317" customFormat="1" ht="12.75" customHeight="1">
      <c r="A813" s="242">
        <v>812</v>
      </c>
      <c r="B813" s="253" t="s">
        <v>731</v>
      </c>
      <c r="C813" s="242" t="s">
        <v>3001</v>
      </c>
      <c r="D813" s="253"/>
      <c r="E813" s="253" t="s">
        <v>3002</v>
      </c>
      <c r="F813" s="253"/>
      <c r="G813" s="264" t="s">
        <v>3003</v>
      </c>
      <c r="H813" s="639"/>
      <c r="I813" s="253" t="s">
        <v>855</v>
      </c>
      <c r="J813" s="253"/>
      <c r="K813" s="253" t="s">
        <v>5468</v>
      </c>
      <c r="L813" s="438" t="s">
        <v>3004</v>
      </c>
      <c r="M813" s="274">
        <v>42648</v>
      </c>
      <c r="N813" s="123">
        <v>45325</v>
      </c>
      <c r="O813" s="249" t="s">
        <v>722</v>
      </c>
      <c r="P813" s="267">
        <f t="shared" si="181"/>
        <v>45325</v>
      </c>
      <c r="Q813" s="236">
        <v>20113</v>
      </c>
      <c r="R813" s="236">
        <v>2014</v>
      </c>
      <c r="S813" s="237">
        <v>44595</v>
      </c>
      <c r="T813" s="253" t="s">
        <v>538</v>
      </c>
      <c r="U813" s="253" t="s">
        <v>722</v>
      </c>
      <c r="V813" s="421" t="s">
        <v>7637</v>
      </c>
      <c r="W813" s="421" t="s">
        <v>7638</v>
      </c>
      <c r="X813" s="253" t="s">
        <v>3005</v>
      </c>
      <c r="Y813" s="271">
        <f t="shared" si="183"/>
        <v>45325</v>
      </c>
      <c r="Z813" s="322" t="s">
        <v>1550</v>
      </c>
      <c r="AA813" s="255">
        <v>5.9</v>
      </c>
      <c r="AB813" s="256"/>
      <c r="AC813" s="253">
        <v>100</v>
      </c>
      <c r="AD813" s="253"/>
      <c r="AE813" s="253">
        <v>125</v>
      </c>
      <c r="AF813" s="253"/>
      <c r="AG813" s="322">
        <v>22</v>
      </c>
      <c r="AH813" s="322">
        <v>37</v>
      </c>
      <c r="AI813" s="322">
        <v>53</v>
      </c>
      <c r="AJ813" s="322">
        <v>1</v>
      </c>
      <c r="AK813" s="237"/>
      <c r="AL813" s="322"/>
      <c r="AM813" s="322"/>
      <c r="AN813" s="253"/>
      <c r="AO813" s="408" t="str">
        <f t="shared" ca="1" si="182"/>
        <v/>
      </c>
      <c r="AP813" s="283"/>
      <c r="AQ813" s="283"/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341"/>
      <c r="CP813" s="341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</row>
    <row r="814" spans="1:125" s="317" customFormat="1" ht="12.75" customHeight="1">
      <c r="A814" s="242">
        <v>813</v>
      </c>
      <c r="B814" s="253" t="s">
        <v>731</v>
      </c>
      <c r="C814" s="253" t="s">
        <v>6259</v>
      </c>
      <c r="D814" s="253"/>
      <c r="E814" s="253" t="s">
        <v>3020</v>
      </c>
      <c r="F814" s="253"/>
      <c r="G814" s="264" t="s">
        <v>6275</v>
      </c>
      <c r="H814" s="639"/>
      <c r="I814" s="253" t="s">
        <v>440</v>
      </c>
      <c r="J814" s="253"/>
      <c r="K814" s="253" t="s">
        <v>6276</v>
      </c>
      <c r="L814" s="438" t="s">
        <v>6277</v>
      </c>
      <c r="M814" s="274">
        <v>44069</v>
      </c>
      <c r="N814" s="275">
        <v>44796</v>
      </c>
      <c r="O814" s="249" t="s">
        <v>722</v>
      </c>
      <c r="P814" s="267">
        <f t="shared" si="181"/>
        <v>44796</v>
      </c>
      <c r="Q814" s="236">
        <v>20617</v>
      </c>
      <c r="R814" s="236">
        <v>2020</v>
      </c>
      <c r="S814" s="237">
        <v>44066</v>
      </c>
      <c r="T814" s="253" t="s">
        <v>1216</v>
      </c>
      <c r="U814" s="253" t="s">
        <v>1279</v>
      </c>
      <c r="V814" s="421" t="s">
        <v>363</v>
      </c>
      <c r="W814" s="421" t="s">
        <v>363</v>
      </c>
      <c r="X814" s="253" t="s">
        <v>6278</v>
      </c>
      <c r="Y814" s="271">
        <f t="shared" si="183"/>
        <v>44796</v>
      </c>
      <c r="Z814" s="322" t="s">
        <v>2397</v>
      </c>
      <c r="AA814" s="255">
        <v>5.6</v>
      </c>
      <c r="AB814" s="256"/>
      <c r="AC814" s="253">
        <v>85</v>
      </c>
      <c r="AD814" s="253"/>
      <c r="AE814" s="253">
        <v>110</v>
      </c>
      <c r="AF814" s="253"/>
      <c r="AG814" s="322" t="s">
        <v>724</v>
      </c>
      <c r="AH814" s="322">
        <v>38</v>
      </c>
      <c r="AI814" s="322">
        <v>47</v>
      </c>
      <c r="AJ814" s="322">
        <v>1</v>
      </c>
      <c r="AK814" s="253"/>
      <c r="AL814" s="322"/>
      <c r="AM814" s="322"/>
      <c r="AN814" s="253"/>
      <c r="AO814" s="408" t="str">
        <f t="shared" ca="1" si="182"/>
        <v/>
      </c>
      <c r="AP814" s="283"/>
      <c r="AQ814" s="283"/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341"/>
      <c r="CP814" s="341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</row>
    <row r="815" spans="1:125" s="378" customFormat="1" ht="12.75" customHeight="1">
      <c r="A815" s="362">
        <v>814</v>
      </c>
      <c r="B815" s="363" t="s">
        <v>732</v>
      </c>
      <c r="C815" s="363" t="s">
        <v>112</v>
      </c>
      <c r="D815" s="363" t="s">
        <v>412</v>
      </c>
      <c r="E815" s="363" t="s">
        <v>893</v>
      </c>
      <c r="F815" s="363" t="s">
        <v>983</v>
      </c>
      <c r="G815" s="365" t="s">
        <v>5244</v>
      </c>
      <c r="H815" s="640" t="s">
        <v>1367</v>
      </c>
      <c r="I815" s="363" t="s">
        <v>2322</v>
      </c>
      <c r="J815" s="363" t="s">
        <v>137</v>
      </c>
      <c r="K815" s="374" t="s">
        <v>3856</v>
      </c>
      <c r="L815" s="366" t="s">
        <v>1369</v>
      </c>
      <c r="M815" s="368">
        <v>40998</v>
      </c>
      <c r="N815" s="384">
        <v>45527</v>
      </c>
      <c r="O815" s="385" t="s">
        <v>722</v>
      </c>
      <c r="P815" s="386">
        <f>N815</f>
        <v>45527</v>
      </c>
      <c r="Q815" s="387">
        <v>21497</v>
      </c>
      <c r="R815" s="387">
        <v>2009</v>
      </c>
      <c r="S815" s="373">
        <v>45161</v>
      </c>
      <c r="T815" s="363" t="s">
        <v>5659</v>
      </c>
      <c r="U815" s="363" t="s">
        <v>189</v>
      </c>
      <c r="V815" s="626" t="s">
        <v>10033</v>
      </c>
      <c r="W815" s="626" t="s">
        <v>10034</v>
      </c>
      <c r="X815" s="363" t="s">
        <v>1599</v>
      </c>
      <c r="Y815" s="375">
        <f t="shared" si="183"/>
        <v>45527</v>
      </c>
      <c r="Z815" s="370" t="s">
        <v>10005</v>
      </c>
      <c r="AA815" s="657">
        <v>6</v>
      </c>
      <c r="AB815" s="376">
        <v>27.1</v>
      </c>
      <c r="AC815" s="363">
        <v>77</v>
      </c>
      <c r="AD815" s="363">
        <v>104</v>
      </c>
      <c r="AE815" s="363">
        <v>97</v>
      </c>
      <c r="AF815" s="363">
        <v>126.1</v>
      </c>
      <c r="AG815" s="370">
        <v>24</v>
      </c>
      <c r="AH815" s="370">
        <v>37</v>
      </c>
      <c r="AI815" s="370">
        <v>52</v>
      </c>
      <c r="AJ815" s="370">
        <v>1</v>
      </c>
      <c r="AK815" s="373">
        <v>40998</v>
      </c>
      <c r="AL815" s="370">
        <v>2009</v>
      </c>
      <c r="AM815" s="370" t="s">
        <v>722</v>
      </c>
      <c r="AN815" s="363" t="s">
        <v>10035</v>
      </c>
      <c r="AO815" s="414"/>
      <c r="AP815" s="374"/>
      <c r="AQ815" s="374"/>
      <c r="AR815" s="374"/>
      <c r="AS815" s="374"/>
      <c r="AT815" s="374"/>
      <c r="AU815" s="374"/>
      <c r="AV815" s="374"/>
      <c r="AW815" s="374"/>
      <c r="AX815" s="374"/>
      <c r="AY815" s="374"/>
      <c r="AZ815" s="374"/>
      <c r="BA815" s="374"/>
      <c r="BB815" s="374"/>
      <c r="BC815" s="374"/>
      <c r="BD815" s="374"/>
      <c r="BE815" s="374"/>
      <c r="BF815" s="374"/>
      <c r="BG815" s="374"/>
      <c r="BH815" s="374"/>
      <c r="BI815" s="374"/>
      <c r="BJ815" s="374"/>
      <c r="BK815" s="374"/>
      <c r="BL815" s="374"/>
      <c r="BM815" s="374"/>
      <c r="BN815" s="374"/>
      <c r="BO815" s="374"/>
      <c r="BP815" s="374"/>
      <c r="BQ815" s="374"/>
      <c r="BR815" s="374"/>
      <c r="BS815" s="374"/>
      <c r="BT815" s="374"/>
      <c r="BU815" s="374"/>
      <c r="BV815" s="374"/>
      <c r="BW815" s="374"/>
      <c r="BX815" s="374"/>
      <c r="BY815" s="374"/>
      <c r="BZ815" s="374"/>
      <c r="CA815" s="374"/>
      <c r="CB815" s="374"/>
      <c r="CC815" s="374"/>
      <c r="CD815" s="374"/>
      <c r="CE815" s="374"/>
      <c r="CF815" s="374"/>
      <c r="CG815" s="374"/>
      <c r="CH815" s="374"/>
      <c r="CI815" s="374"/>
      <c r="CJ815" s="374"/>
      <c r="CK815" s="374"/>
      <c r="CL815" s="374"/>
      <c r="CM815" s="374"/>
      <c r="CN815" s="374"/>
      <c r="CO815" s="377"/>
      <c r="CP815" s="377"/>
      <c r="CQ815" s="377"/>
      <c r="CR815" s="377"/>
      <c r="CS815" s="377"/>
      <c r="CT815" s="377"/>
      <c r="CU815" s="377"/>
      <c r="CV815" s="377"/>
      <c r="CW815" s="377"/>
      <c r="CX815" s="377"/>
      <c r="CY815" s="377"/>
      <c r="CZ815" s="377"/>
      <c r="DA815" s="377"/>
      <c r="DB815" s="377"/>
      <c r="DC815" s="377"/>
      <c r="DD815" s="377"/>
      <c r="DE815" s="377"/>
      <c r="DF815" s="377"/>
      <c r="DG815" s="377"/>
      <c r="DH815" s="377"/>
      <c r="DI815" s="377"/>
      <c r="DJ815" s="377"/>
      <c r="DK815" s="377"/>
      <c r="DL815" s="377"/>
      <c r="DM815" s="377"/>
      <c r="DN815" s="377"/>
      <c r="DO815" s="377"/>
      <c r="DP815" s="377"/>
      <c r="DQ815" s="377"/>
      <c r="DR815" s="377"/>
      <c r="DS815" s="377"/>
      <c r="DT815" s="377"/>
      <c r="DU815" s="377"/>
    </row>
    <row r="816" spans="1:125" s="317" customFormat="1" ht="12.75" customHeight="1">
      <c r="A816" s="242">
        <v>815</v>
      </c>
      <c r="B816" s="253" t="s">
        <v>732</v>
      </c>
      <c r="C816" s="253" t="s">
        <v>1860</v>
      </c>
      <c r="D816" s="243" t="s">
        <v>412</v>
      </c>
      <c r="E816" s="253" t="s">
        <v>1862</v>
      </c>
      <c r="F816" s="253" t="s">
        <v>1182</v>
      </c>
      <c r="G816" s="264" t="s">
        <v>1863</v>
      </c>
      <c r="H816" s="638" t="s">
        <v>85</v>
      </c>
      <c r="I816" s="253" t="s">
        <v>1272</v>
      </c>
      <c r="J816" s="243" t="s">
        <v>1368</v>
      </c>
      <c r="K816" s="243" t="s">
        <v>2161</v>
      </c>
      <c r="L816" s="245" t="s">
        <v>168</v>
      </c>
      <c r="M816" s="274">
        <v>41951</v>
      </c>
      <c r="N816" s="123">
        <v>45320</v>
      </c>
      <c r="O816" s="249" t="s">
        <v>722</v>
      </c>
      <c r="P816" s="267">
        <f t="shared" si="181"/>
        <v>45320</v>
      </c>
      <c r="Q816" s="236">
        <v>20124</v>
      </c>
      <c r="R816" s="236">
        <v>2014</v>
      </c>
      <c r="S816" s="251">
        <v>44590</v>
      </c>
      <c r="T816" s="253" t="s">
        <v>3814</v>
      </c>
      <c r="U816" s="253" t="s">
        <v>189</v>
      </c>
      <c r="V816" s="421" t="s">
        <v>7661</v>
      </c>
      <c r="W816" s="421" t="s">
        <v>7662</v>
      </c>
      <c r="X816" s="253" t="s">
        <v>7660</v>
      </c>
      <c r="Y816" s="271">
        <f>P816</f>
        <v>45320</v>
      </c>
      <c r="Z816" s="322" t="s">
        <v>724</v>
      </c>
      <c r="AA816" s="255">
        <v>6.5</v>
      </c>
      <c r="AB816" s="256">
        <v>27</v>
      </c>
      <c r="AC816" s="253">
        <v>85</v>
      </c>
      <c r="AD816" s="253">
        <v>100</v>
      </c>
      <c r="AE816" s="253">
        <v>120</v>
      </c>
      <c r="AF816" s="253">
        <v>165</v>
      </c>
      <c r="AG816" s="322">
        <v>21</v>
      </c>
      <c r="AH816" s="322">
        <v>38</v>
      </c>
      <c r="AI816" s="322">
        <v>62</v>
      </c>
      <c r="AJ816" s="322">
        <v>1</v>
      </c>
      <c r="AK816" s="237">
        <v>39879</v>
      </c>
      <c r="AL816" s="322">
        <v>2009</v>
      </c>
      <c r="AM816" s="322" t="s">
        <v>722</v>
      </c>
      <c r="AN816" s="253" t="s">
        <v>5478</v>
      </c>
      <c r="AO816" s="408"/>
      <c r="AP816" s="283"/>
      <c r="AQ816" s="283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341"/>
      <c r="CP816" s="341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</row>
    <row r="817" spans="1:125" s="317" customFormat="1" ht="12.75" customHeight="1">
      <c r="A817" s="242">
        <v>816</v>
      </c>
      <c r="B817" s="253" t="s">
        <v>731</v>
      </c>
      <c r="C817" s="253" t="s">
        <v>1758</v>
      </c>
      <c r="D817" s="253"/>
      <c r="E817" s="253" t="s">
        <v>952</v>
      </c>
      <c r="F817" s="253"/>
      <c r="G817" s="264" t="s">
        <v>1759</v>
      </c>
      <c r="H817" s="639"/>
      <c r="I817" s="253" t="s">
        <v>317</v>
      </c>
      <c r="J817" s="253"/>
      <c r="K817" s="253" t="s">
        <v>810</v>
      </c>
      <c r="L817" s="438" t="s">
        <v>139</v>
      </c>
      <c r="M817" s="274">
        <v>41873</v>
      </c>
      <c r="N817" s="123">
        <v>44642</v>
      </c>
      <c r="O817" s="249" t="s">
        <v>722</v>
      </c>
      <c r="P817" s="267">
        <f t="shared" si="181"/>
        <v>44642</v>
      </c>
      <c r="Q817" s="236">
        <v>20297</v>
      </c>
      <c r="R817" s="236">
        <v>2013</v>
      </c>
      <c r="S817" s="251">
        <v>43912</v>
      </c>
      <c r="T817" s="253" t="s">
        <v>24</v>
      </c>
      <c r="U817" s="253" t="s">
        <v>722</v>
      </c>
      <c r="V817" s="421" t="s">
        <v>413</v>
      </c>
      <c r="W817" s="421" t="s">
        <v>5879</v>
      </c>
      <c r="X817" s="253" t="s">
        <v>359</v>
      </c>
      <c r="Y817" s="271">
        <f>N817</f>
        <v>44642</v>
      </c>
      <c r="Z817" s="322" t="s">
        <v>1028</v>
      </c>
      <c r="AA817" s="255">
        <v>6</v>
      </c>
      <c r="AB817" s="256"/>
      <c r="AC817" s="253">
        <v>110</v>
      </c>
      <c r="AD817" s="253"/>
      <c r="AE817" s="253">
        <v>130</v>
      </c>
      <c r="AF817" s="253"/>
      <c r="AG817" s="322">
        <v>30</v>
      </c>
      <c r="AH817" s="322">
        <v>38</v>
      </c>
      <c r="AI817" s="322">
        <v>59</v>
      </c>
      <c r="AJ817" s="322">
        <v>1</v>
      </c>
      <c r="AK817" s="253"/>
      <c r="AL817" s="322"/>
      <c r="AM817" s="322"/>
      <c r="AN817" s="253"/>
      <c r="AO817" s="408"/>
      <c r="AP817" s="283"/>
      <c r="AQ817" s="283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341"/>
      <c r="CP817" s="341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</row>
    <row r="818" spans="1:125" s="317" customFormat="1" ht="12.75" customHeight="1">
      <c r="A818" s="242">
        <v>817</v>
      </c>
      <c r="B818" s="253" t="s">
        <v>731</v>
      </c>
      <c r="C818" s="253" t="s">
        <v>2065</v>
      </c>
      <c r="D818" s="253"/>
      <c r="E818" s="253" t="s">
        <v>2067</v>
      </c>
      <c r="F818" s="253" t="s">
        <v>5083</v>
      </c>
      <c r="G818" s="264" t="s">
        <v>2066</v>
      </c>
      <c r="H818" s="639"/>
      <c r="I818" s="253" t="s">
        <v>747</v>
      </c>
      <c r="J818" s="253"/>
      <c r="K818" s="253" t="s">
        <v>2878</v>
      </c>
      <c r="L818" s="438" t="s">
        <v>2064</v>
      </c>
      <c r="M818" s="274">
        <v>42101</v>
      </c>
      <c r="N818" s="288">
        <v>44616</v>
      </c>
      <c r="O818" s="322" t="s">
        <v>722</v>
      </c>
      <c r="P818" s="328">
        <f t="shared" si="181"/>
        <v>44616</v>
      </c>
      <c r="Q818" s="329">
        <v>15289</v>
      </c>
      <c r="R818" s="329">
        <v>2010</v>
      </c>
      <c r="S818" s="251">
        <v>43885</v>
      </c>
      <c r="T818" s="316" t="s">
        <v>1278</v>
      </c>
      <c r="U818" s="283" t="s">
        <v>722</v>
      </c>
      <c r="V818" s="625" t="s">
        <v>1082</v>
      </c>
      <c r="W818" s="625" t="s">
        <v>5532</v>
      </c>
      <c r="X818" s="252" t="s">
        <v>735</v>
      </c>
      <c r="Y818" s="284">
        <f>N818</f>
        <v>44616</v>
      </c>
      <c r="Z818" s="605" t="s">
        <v>724</v>
      </c>
      <c r="AA818" s="656">
        <v>9.4</v>
      </c>
      <c r="AB818" s="273"/>
      <c r="AC818" s="252">
        <v>150</v>
      </c>
      <c r="AD818" s="252"/>
      <c r="AE818" s="252">
        <v>220</v>
      </c>
      <c r="AF818" s="252"/>
      <c r="AG818" s="605">
        <v>24</v>
      </c>
      <c r="AH818" s="605">
        <v>38</v>
      </c>
      <c r="AI818" s="613">
        <v>45</v>
      </c>
      <c r="AJ818" s="613">
        <v>2</v>
      </c>
      <c r="AK818" s="253"/>
      <c r="AL818" s="322"/>
      <c r="AM818" s="322"/>
      <c r="AN818" s="253"/>
      <c r="AO818" s="408"/>
      <c r="AP818" s="283"/>
      <c r="AQ818" s="283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341"/>
      <c r="CP818" s="341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</row>
    <row r="819" spans="1:125" ht="12.75" customHeight="1">
      <c r="A819" s="242">
        <v>818</v>
      </c>
      <c r="B819" s="253" t="s">
        <v>731</v>
      </c>
      <c r="C819" s="253" t="s">
        <v>1656</v>
      </c>
      <c r="D819" s="253"/>
      <c r="E819" s="253" t="s">
        <v>1188</v>
      </c>
      <c r="F819" s="253"/>
      <c r="G819" s="264" t="s">
        <v>64</v>
      </c>
      <c r="H819" s="639"/>
      <c r="I819" s="253" t="s">
        <v>1911</v>
      </c>
      <c r="J819" s="253"/>
      <c r="K819" s="253" t="s">
        <v>1242</v>
      </c>
      <c r="L819" s="438" t="s">
        <v>1492</v>
      </c>
      <c r="M819" s="274">
        <v>41073</v>
      </c>
      <c r="N819" s="248">
        <v>45336</v>
      </c>
      <c r="O819" s="249" t="s">
        <v>722</v>
      </c>
      <c r="P819" s="266">
        <f>N819</f>
        <v>45336</v>
      </c>
      <c r="Q819" s="250">
        <v>20202</v>
      </c>
      <c r="R819" s="250">
        <v>2012</v>
      </c>
      <c r="S819" s="251">
        <v>44606</v>
      </c>
      <c r="T819" s="252" t="s">
        <v>1278</v>
      </c>
      <c r="U819" s="253" t="s">
        <v>722</v>
      </c>
      <c r="V819" s="625" t="s">
        <v>21</v>
      </c>
      <c r="W819" s="625" t="s">
        <v>7911</v>
      </c>
      <c r="X819" s="252" t="s">
        <v>1493</v>
      </c>
      <c r="Y819" s="284">
        <f>P819</f>
        <v>45336</v>
      </c>
      <c r="Z819" s="605" t="s">
        <v>364</v>
      </c>
      <c r="AA819" s="656">
        <v>6.5</v>
      </c>
      <c r="AB819" s="273"/>
      <c r="AC819" s="252">
        <v>70</v>
      </c>
      <c r="AD819" s="252"/>
      <c r="AE819" s="252">
        <v>100</v>
      </c>
      <c r="AF819" s="252"/>
      <c r="AG819" s="605">
        <v>21</v>
      </c>
      <c r="AH819" s="605">
        <v>34</v>
      </c>
      <c r="AI819" s="605">
        <v>44</v>
      </c>
      <c r="AJ819" s="605">
        <v>1</v>
      </c>
      <c r="AK819" s="252"/>
      <c r="AL819" s="605"/>
      <c r="AM819" s="605"/>
      <c r="AN819" s="252"/>
      <c r="AO819" s="407"/>
      <c r="AP819" s="316"/>
      <c r="AQ819" s="316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</row>
    <row r="820" spans="1:125" s="316" customFormat="1" ht="12.75" customHeight="1">
      <c r="A820" s="242">
        <v>819</v>
      </c>
      <c r="B820" s="253" t="s">
        <v>731</v>
      </c>
      <c r="C820" s="253" t="s">
        <v>9119</v>
      </c>
      <c r="D820" s="253"/>
      <c r="E820" s="253" t="s">
        <v>4035</v>
      </c>
      <c r="F820" s="253"/>
      <c r="G820" s="264" t="s">
        <v>4036</v>
      </c>
      <c r="H820" s="639"/>
      <c r="I820" s="253" t="s">
        <v>2412</v>
      </c>
      <c r="J820" s="253"/>
      <c r="K820" s="283" t="s">
        <v>2386</v>
      </c>
      <c r="L820" s="438" t="s">
        <v>1049</v>
      </c>
      <c r="M820" s="274">
        <v>43135</v>
      </c>
      <c r="N820" s="275">
        <v>45321</v>
      </c>
      <c r="O820" s="322" t="s">
        <v>722</v>
      </c>
      <c r="P820" s="267">
        <f t="shared" si="181"/>
        <v>45321</v>
      </c>
      <c r="Q820" s="236">
        <v>20610</v>
      </c>
      <c r="R820" s="236">
        <v>2017</v>
      </c>
      <c r="S820" s="251">
        <v>44591</v>
      </c>
      <c r="T820" s="253" t="s">
        <v>3814</v>
      </c>
      <c r="U820" s="253" t="s">
        <v>722</v>
      </c>
      <c r="V820" s="421" t="s">
        <v>1487</v>
      </c>
      <c r="W820" s="421" t="s">
        <v>7668</v>
      </c>
      <c r="X820" s="253" t="s">
        <v>6250</v>
      </c>
      <c r="Y820" s="284">
        <f t="shared" ref="Y820" si="184">N820</f>
        <v>45321</v>
      </c>
      <c r="Z820" s="322" t="s">
        <v>1550</v>
      </c>
      <c r="AA820" s="255">
        <v>5.7</v>
      </c>
      <c r="AB820" s="256"/>
      <c r="AC820" s="253">
        <v>100</v>
      </c>
      <c r="AD820" s="253">
        <v>120</v>
      </c>
      <c r="AE820" s="253">
        <v>120</v>
      </c>
      <c r="AF820" s="253">
        <v>145</v>
      </c>
      <c r="AG820" s="322" t="s">
        <v>724</v>
      </c>
      <c r="AH820" s="322">
        <v>38</v>
      </c>
      <c r="AI820" s="322">
        <v>50</v>
      </c>
      <c r="AJ820" s="322">
        <v>1</v>
      </c>
      <c r="AK820" s="321"/>
      <c r="AL820" s="336"/>
      <c r="AM820" s="336"/>
      <c r="AN820" s="252"/>
      <c r="AO820" s="407"/>
      <c r="CO820" s="320"/>
    </row>
    <row r="821" spans="1:125" s="317" customFormat="1" ht="12.75" customHeight="1">
      <c r="A821" s="242">
        <v>820</v>
      </c>
      <c r="B821" s="253" t="s">
        <v>731</v>
      </c>
      <c r="C821" s="253" t="s">
        <v>9012</v>
      </c>
      <c r="D821" s="253"/>
      <c r="E821" s="253" t="s">
        <v>607</v>
      </c>
      <c r="F821" s="253"/>
      <c r="G821" s="264" t="s">
        <v>6617</v>
      </c>
      <c r="H821" s="639"/>
      <c r="I821" s="253" t="s">
        <v>118</v>
      </c>
      <c r="J821" s="253"/>
      <c r="K821" s="253" t="s">
        <v>870</v>
      </c>
      <c r="L821" s="438" t="s">
        <v>1167</v>
      </c>
      <c r="M821" s="274">
        <v>44242</v>
      </c>
      <c r="N821" s="123">
        <v>45677</v>
      </c>
      <c r="O821" s="249" t="s">
        <v>722</v>
      </c>
      <c r="P821" s="267">
        <f>N821</f>
        <v>45677</v>
      </c>
      <c r="Q821" s="236">
        <v>21044</v>
      </c>
      <c r="R821" s="236">
        <v>2021</v>
      </c>
      <c r="S821" s="237">
        <v>44946</v>
      </c>
      <c r="T821" s="253" t="s">
        <v>1450</v>
      </c>
      <c r="U821" s="253" t="s">
        <v>722</v>
      </c>
      <c r="V821" s="421" t="s">
        <v>656</v>
      </c>
      <c r="W821" s="421" t="s">
        <v>656</v>
      </c>
      <c r="X821" s="253" t="s">
        <v>7715</v>
      </c>
      <c r="Y821" s="271">
        <f t="shared" ref="Y821:Y827" si="185">N821</f>
        <v>45677</v>
      </c>
      <c r="Z821" s="322" t="s">
        <v>1550</v>
      </c>
      <c r="AA821" s="255">
        <v>7.7</v>
      </c>
      <c r="AB821" s="256"/>
      <c r="AC821" s="253">
        <v>130</v>
      </c>
      <c r="AD821" s="253"/>
      <c r="AE821" s="253">
        <v>230</v>
      </c>
      <c r="AF821" s="253"/>
      <c r="AG821" s="322" t="s">
        <v>724</v>
      </c>
      <c r="AH821" s="322" t="s">
        <v>724</v>
      </c>
      <c r="AI821" s="322" t="s">
        <v>724</v>
      </c>
      <c r="AJ821" s="322">
        <v>2</v>
      </c>
      <c r="AK821" s="253"/>
      <c r="AL821" s="322"/>
      <c r="AM821" s="322"/>
      <c r="AN821" s="253"/>
      <c r="AO821" s="408"/>
      <c r="AP821" s="283"/>
      <c r="AQ821" s="283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341"/>
      <c r="CP821" s="341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</row>
    <row r="822" spans="1:125" s="317" customFormat="1" ht="12.75" customHeight="1">
      <c r="A822" s="242">
        <v>821</v>
      </c>
      <c r="B822" s="253" t="s">
        <v>732</v>
      </c>
      <c r="C822" s="253" t="s">
        <v>2914</v>
      </c>
      <c r="D822" s="253"/>
      <c r="E822" s="253" t="s">
        <v>2909</v>
      </c>
      <c r="F822" s="253"/>
      <c r="G822" s="264" t="s">
        <v>2910</v>
      </c>
      <c r="H822" s="639"/>
      <c r="I822" s="253" t="s">
        <v>1096</v>
      </c>
      <c r="J822" s="253"/>
      <c r="K822" s="253" t="s">
        <v>2911</v>
      </c>
      <c r="L822" s="438" t="s">
        <v>2912</v>
      </c>
      <c r="M822" s="274">
        <v>42573</v>
      </c>
      <c r="N822" s="123">
        <v>45710</v>
      </c>
      <c r="O822" s="249" t="s">
        <v>722</v>
      </c>
      <c r="P822" s="267">
        <f t="shared" si="181"/>
        <v>45710</v>
      </c>
      <c r="Q822" s="236">
        <v>19499</v>
      </c>
      <c r="R822" s="236">
        <v>2015</v>
      </c>
      <c r="S822" s="237">
        <v>44979</v>
      </c>
      <c r="T822" s="253" t="s">
        <v>175</v>
      </c>
      <c r="U822" s="253" t="s">
        <v>722</v>
      </c>
      <c r="V822" s="421" t="s">
        <v>242</v>
      </c>
      <c r="W822" s="421" t="s">
        <v>1593</v>
      </c>
      <c r="X822" s="253" t="s">
        <v>2913</v>
      </c>
      <c r="Y822" s="271">
        <f t="shared" si="185"/>
        <v>45710</v>
      </c>
      <c r="Z822" s="322" t="s">
        <v>1550</v>
      </c>
      <c r="AA822" s="255">
        <v>6.1</v>
      </c>
      <c r="AB822" s="256"/>
      <c r="AC822" s="253">
        <v>60</v>
      </c>
      <c r="AD822" s="253">
        <v>60</v>
      </c>
      <c r="AE822" s="253">
        <v>75</v>
      </c>
      <c r="AF822" s="253">
        <v>95</v>
      </c>
      <c r="AG822" s="322">
        <v>23</v>
      </c>
      <c r="AH822" s="322">
        <v>37</v>
      </c>
      <c r="AI822" s="322">
        <v>57</v>
      </c>
      <c r="AJ822" s="322">
        <v>1</v>
      </c>
      <c r="AK822" s="237"/>
      <c r="AL822" s="322"/>
      <c r="AM822" s="322"/>
      <c r="AN822" s="253"/>
      <c r="AO822" s="408"/>
      <c r="AP822" s="283"/>
      <c r="AQ822" s="283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341"/>
      <c r="CP822" s="341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</row>
    <row r="823" spans="1:125" s="317" customFormat="1" ht="12.75" customHeight="1">
      <c r="A823" s="242">
        <v>822</v>
      </c>
      <c r="B823" s="253" t="s">
        <v>731</v>
      </c>
      <c r="C823" s="253" t="s">
        <v>2500</v>
      </c>
      <c r="D823" s="253"/>
      <c r="E823" s="253" t="s">
        <v>477</v>
      </c>
      <c r="F823" s="253"/>
      <c r="G823" s="264" t="s">
        <v>6284</v>
      </c>
      <c r="H823" s="639"/>
      <c r="I823" s="253" t="s">
        <v>1106</v>
      </c>
      <c r="J823" s="253"/>
      <c r="K823" s="253" t="s">
        <v>7577</v>
      </c>
      <c r="L823" s="438" t="s">
        <v>7578</v>
      </c>
      <c r="M823" s="274">
        <v>44076</v>
      </c>
      <c r="N823" s="123">
        <v>45354</v>
      </c>
      <c r="O823" s="249" t="s">
        <v>722</v>
      </c>
      <c r="P823" s="267">
        <f>N823</f>
        <v>45354</v>
      </c>
      <c r="Q823" s="236">
        <v>20624</v>
      </c>
      <c r="R823" s="236">
        <v>2020</v>
      </c>
      <c r="S823" s="237">
        <v>44623</v>
      </c>
      <c r="T823" s="253" t="s">
        <v>4069</v>
      </c>
      <c r="U823" s="253" t="s">
        <v>721</v>
      </c>
      <c r="V823" s="421" t="s">
        <v>1352</v>
      </c>
      <c r="W823" s="421" t="s">
        <v>1352</v>
      </c>
      <c r="X823" s="253" t="s">
        <v>9591</v>
      </c>
      <c r="Y823" s="271">
        <f t="shared" si="185"/>
        <v>45354</v>
      </c>
      <c r="Z823" s="322" t="s">
        <v>364</v>
      </c>
      <c r="AA823" s="255">
        <v>4.75</v>
      </c>
      <c r="AB823" s="256"/>
      <c r="AC823" s="253">
        <v>70</v>
      </c>
      <c r="AD823" s="253"/>
      <c r="AE823" s="253">
        <v>110</v>
      </c>
      <c r="AF823" s="253"/>
      <c r="AG823" s="322" t="s">
        <v>724</v>
      </c>
      <c r="AH823" s="322" t="s">
        <v>724</v>
      </c>
      <c r="AI823" s="322" t="s">
        <v>724</v>
      </c>
      <c r="AJ823" s="322">
        <v>1</v>
      </c>
      <c r="AK823" s="253"/>
      <c r="AL823" s="322"/>
      <c r="AM823" s="322"/>
      <c r="AN823" s="253"/>
      <c r="AO823" s="408"/>
      <c r="AP823" s="283"/>
      <c r="AQ823" s="283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341"/>
      <c r="CP823" s="341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</row>
    <row r="824" spans="1:125" s="378" customFormat="1" ht="12.75" customHeight="1">
      <c r="A824" s="362">
        <v>823</v>
      </c>
      <c r="B824" s="363" t="s">
        <v>732</v>
      </c>
      <c r="C824" s="363" t="s">
        <v>5242</v>
      </c>
      <c r="D824" s="363"/>
      <c r="E824" s="363" t="s">
        <v>5257</v>
      </c>
      <c r="F824" s="363"/>
      <c r="G824" s="365" t="s">
        <v>10346</v>
      </c>
      <c r="H824" s="640"/>
      <c r="I824" s="363" t="s">
        <v>1911</v>
      </c>
      <c r="J824" s="363"/>
      <c r="K824" s="363" t="s">
        <v>10341</v>
      </c>
      <c r="L824" s="366" t="s">
        <v>10347</v>
      </c>
      <c r="M824" s="368">
        <v>45271</v>
      </c>
      <c r="N824" s="369">
        <v>45996</v>
      </c>
      <c r="O824" s="385" t="s">
        <v>722</v>
      </c>
      <c r="P824" s="386">
        <f>N824</f>
        <v>45996</v>
      </c>
      <c r="Q824" s="387">
        <v>23639</v>
      </c>
      <c r="R824" s="387">
        <v>2023</v>
      </c>
      <c r="S824" s="373">
        <v>45265</v>
      </c>
      <c r="T824" s="363" t="s">
        <v>299</v>
      </c>
      <c r="U824" s="363" t="s">
        <v>1279</v>
      </c>
      <c r="V824" s="626" t="s">
        <v>363</v>
      </c>
      <c r="W824" s="626" t="s">
        <v>363</v>
      </c>
      <c r="X824" s="363" t="s">
        <v>10348</v>
      </c>
      <c r="Y824" s="375">
        <f t="shared" si="185"/>
        <v>45996</v>
      </c>
      <c r="Z824" s="370" t="s">
        <v>364</v>
      </c>
      <c r="AA824" s="657">
        <v>4.5999999999999996</v>
      </c>
      <c r="AB824" s="376"/>
      <c r="AC824" s="363">
        <v>75</v>
      </c>
      <c r="AD824" s="363">
        <v>75</v>
      </c>
      <c r="AE824" s="363">
        <v>100</v>
      </c>
      <c r="AF824" s="363">
        <v>130</v>
      </c>
      <c r="AG824" s="370" t="s">
        <v>724</v>
      </c>
      <c r="AH824" s="370" t="s">
        <v>724</v>
      </c>
      <c r="AI824" s="370" t="s">
        <v>724</v>
      </c>
      <c r="AJ824" s="370">
        <v>1</v>
      </c>
      <c r="AK824" s="373"/>
      <c r="AL824" s="370"/>
      <c r="AM824" s="370"/>
      <c r="AN824" s="363"/>
      <c r="AO824" s="414"/>
      <c r="AP824" s="374"/>
      <c r="AQ824" s="374"/>
      <c r="AR824" s="374"/>
      <c r="AS824" s="374"/>
      <c r="AT824" s="374"/>
      <c r="AU824" s="374"/>
      <c r="AV824" s="374"/>
      <c r="AW824" s="374"/>
      <c r="AX824" s="374"/>
      <c r="AY824" s="374"/>
      <c r="AZ824" s="374"/>
      <c r="BA824" s="374"/>
      <c r="BB824" s="374"/>
      <c r="BC824" s="374"/>
      <c r="BD824" s="374"/>
      <c r="BE824" s="374"/>
      <c r="BF824" s="374"/>
      <c r="BG824" s="374"/>
      <c r="BH824" s="374"/>
      <c r="BI824" s="374"/>
      <c r="BJ824" s="374"/>
      <c r="BK824" s="374"/>
      <c r="BL824" s="374"/>
      <c r="BM824" s="374"/>
      <c r="BN824" s="374"/>
      <c r="BO824" s="374"/>
      <c r="BP824" s="374"/>
      <c r="BQ824" s="374"/>
      <c r="BR824" s="374"/>
      <c r="BS824" s="374"/>
      <c r="BT824" s="374"/>
      <c r="BU824" s="374"/>
      <c r="BV824" s="374"/>
      <c r="BW824" s="374"/>
      <c r="BX824" s="374"/>
      <c r="BY824" s="374"/>
      <c r="BZ824" s="374"/>
      <c r="CA824" s="374"/>
      <c r="CB824" s="374"/>
      <c r="CC824" s="374"/>
      <c r="CD824" s="374"/>
      <c r="CE824" s="374"/>
      <c r="CF824" s="374"/>
      <c r="CG824" s="374"/>
      <c r="CH824" s="374"/>
      <c r="CI824" s="374"/>
      <c r="CJ824" s="374"/>
      <c r="CK824" s="374"/>
      <c r="CL824" s="374"/>
      <c r="CM824" s="374"/>
      <c r="CN824" s="374"/>
      <c r="CO824" s="377"/>
      <c r="CP824" s="377"/>
      <c r="CQ824" s="377"/>
      <c r="CR824" s="377"/>
      <c r="CS824" s="377"/>
      <c r="CT824" s="377"/>
      <c r="CU824" s="377"/>
      <c r="CV824" s="377"/>
      <c r="CW824" s="377"/>
      <c r="CX824" s="377"/>
      <c r="CY824" s="377"/>
      <c r="CZ824" s="377"/>
      <c r="DA824" s="377"/>
      <c r="DB824" s="377"/>
      <c r="DC824" s="377"/>
      <c r="DD824" s="377"/>
      <c r="DE824" s="377"/>
      <c r="DF824" s="377"/>
      <c r="DG824" s="377"/>
      <c r="DH824" s="377"/>
      <c r="DI824" s="377"/>
      <c r="DJ824" s="377"/>
      <c r="DK824" s="377"/>
      <c r="DL824" s="377"/>
      <c r="DM824" s="377"/>
      <c r="DN824" s="377"/>
      <c r="DO824" s="377"/>
      <c r="DP824" s="377"/>
      <c r="DQ824" s="377"/>
      <c r="DR824" s="377"/>
      <c r="DS824" s="377"/>
      <c r="DT824" s="377"/>
      <c r="DU824" s="377"/>
    </row>
    <row r="825" spans="1:125" s="283" customFormat="1" ht="12.75" customHeight="1">
      <c r="A825" s="242">
        <v>824</v>
      </c>
      <c r="B825" s="253" t="s">
        <v>732</v>
      </c>
      <c r="C825" s="253" t="s">
        <v>7716</v>
      </c>
      <c r="D825" s="253" t="s">
        <v>892</v>
      </c>
      <c r="E825" s="253" t="s">
        <v>3946</v>
      </c>
      <c r="F825" s="253" t="s">
        <v>7717</v>
      </c>
      <c r="G825" s="264" t="s">
        <v>7718</v>
      </c>
      <c r="H825" s="639" t="s">
        <v>7719</v>
      </c>
      <c r="I825" s="253" t="s">
        <v>2322</v>
      </c>
      <c r="J825" s="253" t="s">
        <v>1163</v>
      </c>
      <c r="K825" s="253" t="s">
        <v>7720</v>
      </c>
      <c r="L825" s="438" t="s">
        <v>7721</v>
      </c>
      <c r="M825" s="274">
        <v>44614</v>
      </c>
      <c r="N825" s="123">
        <v>45342</v>
      </c>
      <c r="O825" s="249" t="s">
        <v>722</v>
      </c>
      <c r="P825" s="267">
        <f>N825</f>
        <v>45342</v>
      </c>
      <c r="Q825" s="236">
        <v>22105</v>
      </c>
      <c r="R825" s="236">
        <v>2000</v>
      </c>
      <c r="S825" s="237">
        <v>44612</v>
      </c>
      <c r="T825" s="253" t="s">
        <v>499</v>
      </c>
      <c r="U825" s="253" t="s">
        <v>4014</v>
      </c>
      <c r="V825" s="421" t="s">
        <v>1558</v>
      </c>
      <c r="W825" s="421" t="s">
        <v>7722</v>
      </c>
      <c r="X825" s="253" t="s">
        <v>7723</v>
      </c>
      <c r="Y825" s="271">
        <f t="shared" si="185"/>
        <v>45342</v>
      </c>
      <c r="Z825" s="322" t="s">
        <v>364</v>
      </c>
      <c r="AA825" s="255">
        <v>6</v>
      </c>
      <c r="AB825" s="256">
        <v>18.5</v>
      </c>
      <c r="AC825" s="253">
        <v>82</v>
      </c>
      <c r="AD825" s="253">
        <v>82</v>
      </c>
      <c r="AE825" s="253">
        <v>107</v>
      </c>
      <c r="AF825" s="253">
        <v>107</v>
      </c>
      <c r="AG825" s="322">
        <v>23</v>
      </c>
      <c r="AH825" s="322">
        <v>36</v>
      </c>
      <c r="AI825" s="322">
        <v>46</v>
      </c>
      <c r="AJ825" s="322">
        <v>1</v>
      </c>
      <c r="AK825" s="237">
        <v>44614</v>
      </c>
      <c r="AL825" s="322">
        <v>2011</v>
      </c>
      <c r="AM825" s="322" t="s">
        <v>722</v>
      </c>
      <c r="AN825" s="253"/>
      <c r="AO825" s="408"/>
      <c r="CO825" s="327"/>
    </row>
    <row r="826" spans="1:125" s="317" customFormat="1" ht="12.75" customHeight="1">
      <c r="A826" s="242">
        <v>825</v>
      </c>
      <c r="B826" s="253" t="s">
        <v>731</v>
      </c>
      <c r="C826" s="242" t="s">
        <v>2301</v>
      </c>
      <c r="D826" s="253" t="s">
        <v>892</v>
      </c>
      <c r="E826" s="253" t="s">
        <v>4116</v>
      </c>
      <c r="F826" s="253" t="s">
        <v>5299</v>
      </c>
      <c r="G826" s="264" t="s">
        <v>4117</v>
      </c>
      <c r="H826" s="639" t="s">
        <v>5300</v>
      </c>
      <c r="I826" s="253" t="s">
        <v>1911</v>
      </c>
      <c r="J826" s="253" t="s">
        <v>1163</v>
      </c>
      <c r="K826" s="253" t="s">
        <v>4118</v>
      </c>
      <c r="L826" s="438" t="s">
        <v>4119</v>
      </c>
      <c r="M826" s="274">
        <v>43153</v>
      </c>
      <c r="N826" s="123">
        <v>45333</v>
      </c>
      <c r="O826" s="249" t="s">
        <v>722</v>
      </c>
      <c r="P826" s="267">
        <f t="shared" si="181"/>
        <v>45333</v>
      </c>
      <c r="Q826" s="236">
        <v>20187</v>
      </c>
      <c r="R826" s="236">
        <v>2018</v>
      </c>
      <c r="S826" s="237">
        <v>44603</v>
      </c>
      <c r="T826" s="253" t="s">
        <v>3715</v>
      </c>
      <c r="U826" s="253" t="s">
        <v>4929</v>
      </c>
      <c r="V826" s="421" t="s">
        <v>7819</v>
      </c>
      <c r="W826" s="421" t="s">
        <v>7820</v>
      </c>
      <c r="X826" s="253" t="s">
        <v>5301</v>
      </c>
      <c r="Y826" s="271">
        <f t="shared" si="185"/>
        <v>45333</v>
      </c>
      <c r="Z826" s="322" t="s">
        <v>1550</v>
      </c>
      <c r="AA826" s="255">
        <v>4.5</v>
      </c>
      <c r="AB826" s="256">
        <v>18.5</v>
      </c>
      <c r="AC826" s="253">
        <v>90</v>
      </c>
      <c r="AD826" s="253">
        <v>90</v>
      </c>
      <c r="AE826" s="253">
        <v>115</v>
      </c>
      <c r="AF826" s="253">
        <v>115</v>
      </c>
      <c r="AG826" s="322">
        <v>22</v>
      </c>
      <c r="AH826" s="322">
        <v>36</v>
      </c>
      <c r="AI826" s="322">
        <v>54</v>
      </c>
      <c r="AJ826" s="322">
        <v>1</v>
      </c>
      <c r="AK826" s="237">
        <v>42403</v>
      </c>
      <c r="AL826" s="322">
        <v>2014</v>
      </c>
      <c r="AM826" s="322" t="s">
        <v>722</v>
      </c>
      <c r="AN826" s="253" t="s">
        <v>7821</v>
      </c>
      <c r="AO826" s="408"/>
      <c r="AP826" s="283"/>
      <c r="AQ826" s="283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341"/>
      <c r="CP826" s="341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</row>
    <row r="827" spans="1:125" s="374" customFormat="1" ht="12.75" customHeight="1">
      <c r="A827" s="362">
        <v>826</v>
      </c>
      <c r="B827" s="374" t="s">
        <v>731</v>
      </c>
      <c r="C827" s="374" t="s">
        <v>7152</v>
      </c>
      <c r="E827" s="374" t="s">
        <v>572</v>
      </c>
      <c r="G827" s="622" t="s">
        <v>10350</v>
      </c>
      <c r="H827" s="650"/>
      <c r="I827" s="363" t="s">
        <v>1106</v>
      </c>
      <c r="K827" s="374" t="s">
        <v>10353</v>
      </c>
      <c r="L827" s="623" t="s">
        <v>10351</v>
      </c>
      <c r="M827" s="499">
        <v>45272</v>
      </c>
      <c r="N827" s="624">
        <v>46001</v>
      </c>
      <c r="O827" s="501" t="s">
        <v>722</v>
      </c>
      <c r="P827" s="371">
        <f t="shared" si="181"/>
        <v>46001</v>
      </c>
      <c r="Q827" s="374">
        <v>23641</v>
      </c>
      <c r="R827" s="374">
        <v>2023</v>
      </c>
      <c r="S827" s="373">
        <v>45270</v>
      </c>
      <c r="T827" s="374" t="s">
        <v>4069</v>
      </c>
      <c r="U827" s="374" t="s">
        <v>1279</v>
      </c>
      <c r="V827" s="502">
        <v>0</v>
      </c>
      <c r="W827" s="502">
        <v>0</v>
      </c>
      <c r="X827" s="374" t="s">
        <v>10352</v>
      </c>
      <c r="Y827" s="940">
        <f t="shared" si="185"/>
        <v>46001</v>
      </c>
      <c r="Z827" s="501" t="s">
        <v>364</v>
      </c>
      <c r="AA827" s="662">
        <v>4.75</v>
      </c>
      <c r="AC827" s="374">
        <v>70</v>
      </c>
      <c r="AE827" s="374">
        <v>110</v>
      </c>
      <c r="AG827" s="501" t="s">
        <v>724</v>
      </c>
      <c r="AH827" s="501" t="s">
        <v>724</v>
      </c>
      <c r="AI827" s="501" t="s">
        <v>724</v>
      </c>
      <c r="AJ827" s="501">
        <v>1</v>
      </c>
      <c r="AK827" s="363"/>
      <c r="AL827" s="370"/>
      <c r="AM827" s="370"/>
      <c r="AN827" s="363"/>
      <c r="AO827" s="414"/>
      <c r="CO827" s="678"/>
    </row>
    <row r="828" spans="1:125" s="378" customFormat="1" ht="12.75" customHeight="1">
      <c r="A828" s="362">
        <v>827</v>
      </c>
      <c r="B828" s="363" t="s">
        <v>731</v>
      </c>
      <c r="C828" s="363" t="s">
        <v>2500</v>
      </c>
      <c r="D828" s="363"/>
      <c r="E828" s="363" t="s">
        <v>4930</v>
      </c>
      <c r="F828" s="363"/>
      <c r="G828" s="365" t="s">
        <v>6893</v>
      </c>
      <c r="H828" s="640"/>
      <c r="I828" s="363" t="s">
        <v>1106</v>
      </c>
      <c r="J828" s="363"/>
      <c r="K828" s="363" t="s">
        <v>6894</v>
      </c>
      <c r="L828" s="366" t="s">
        <v>6895</v>
      </c>
      <c r="M828" s="368">
        <v>44336</v>
      </c>
      <c r="N828" s="384">
        <v>45066</v>
      </c>
      <c r="O828" s="385" t="s">
        <v>722</v>
      </c>
      <c r="P828" s="386">
        <f t="shared" si="181"/>
        <v>45066</v>
      </c>
      <c r="Q828" s="387">
        <v>21256</v>
      </c>
      <c r="R828" s="387">
        <v>2016</v>
      </c>
      <c r="S828" s="373">
        <v>44336</v>
      </c>
      <c r="T828" s="363" t="s">
        <v>4069</v>
      </c>
      <c r="U828" s="363" t="s">
        <v>1279</v>
      </c>
      <c r="V828" s="626" t="s">
        <v>363</v>
      </c>
      <c r="W828" s="626" t="s">
        <v>567</v>
      </c>
      <c r="X828" s="363" t="s">
        <v>6896</v>
      </c>
      <c r="Y828" s="375">
        <f>N828</f>
        <v>45066</v>
      </c>
      <c r="Z828" s="370" t="s">
        <v>364</v>
      </c>
      <c r="AA828" s="657">
        <v>4.75</v>
      </c>
      <c r="AB828" s="376"/>
      <c r="AC828" s="363">
        <v>70</v>
      </c>
      <c r="AD828" s="363"/>
      <c r="AE828" s="363">
        <v>110</v>
      </c>
      <c r="AF828" s="363"/>
      <c r="AG828" s="370" t="s">
        <v>724</v>
      </c>
      <c r="AH828" s="370">
        <v>38</v>
      </c>
      <c r="AI828" s="370">
        <v>48</v>
      </c>
      <c r="AJ828" s="370">
        <v>1</v>
      </c>
      <c r="AK828" s="363"/>
      <c r="AL828" s="370"/>
      <c r="AM828" s="370"/>
      <c r="AN828" s="363"/>
      <c r="AO828" s="414"/>
      <c r="AP828" s="374"/>
      <c r="AQ828" s="374"/>
      <c r="AR828" s="374"/>
      <c r="AS828" s="374"/>
      <c r="AT828" s="374"/>
      <c r="AU828" s="374"/>
      <c r="AV828" s="374"/>
      <c r="AW828" s="374"/>
      <c r="AX828" s="374"/>
      <c r="AY828" s="374"/>
      <c r="AZ828" s="374"/>
      <c r="BA828" s="374"/>
      <c r="BB828" s="374"/>
      <c r="BC828" s="374"/>
      <c r="BD828" s="374"/>
      <c r="BE828" s="374"/>
      <c r="BF828" s="374"/>
      <c r="BG828" s="374"/>
      <c r="BH828" s="374"/>
      <c r="BI828" s="374"/>
      <c r="BJ828" s="374"/>
      <c r="BK828" s="374"/>
      <c r="BL828" s="374"/>
      <c r="BM828" s="374"/>
      <c r="BN828" s="374"/>
      <c r="BO828" s="374"/>
      <c r="BP828" s="374"/>
      <c r="BQ828" s="374"/>
      <c r="BR828" s="374"/>
      <c r="BS828" s="374"/>
      <c r="BT828" s="374"/>
      <c r="BU828" s="374"/>
      <c r="BV828" s="374"/>
      <c r="BW828" s="374"/>
      <c r="BX828" s="374"/>
      <c r="BY828" s="374"/>
      <c r="BZ828" s="374"/>
      <c r="CA828" s="374"/>
      <c r="CB828" s="374"/>
      <c r="CC828" s="374"/>
      <c r="CD828" s="374"/>
      <c r="CE828" s="374"/>
      <c r="CF828" s="374"/>
      <c r="CG828" s="374"/>
      <c r="CH828" s="374"/>
      <c r="CI828" s="374"/>
      <c r="CJ828" s="374"/>
      <c r="CK828" s="374"/>
      <c r="CL828" s="374"/>
      <c r="CM828" s="374"/>
      <c r="CN828" s="374"/>
      <c r="CO828" s="377"/>
      <c r="CP828" s="377"/>
      <c r="CQ828" s="377"/>
      <c r="CR828" s="377"/>
      <c r="CS828" s="377"/>
      <c r="CT828" s="377"/>
      <c r="CU828" s="377"/>
      <c r="CV828" s="377"/>
      <c r="CW828" s="377"/>
      <c r="CX828" s="377"/>
      <c r="CY828" s="377"/>
      <c r="CZ828" s="377"/>
      <c r="DA828" s="377"/>
      <c r="DB828" s="377"/>
      <c r="DC828" s="377"/>
      <c r="DD828" s="377"/>
      <c r="DE828" s="377"/>
      <c r="DF828" s="377"/>
      <c r="DG828" s="377"/>
      <c r="DH828" s="377"/>
      <c r="DI828" s="377"/>
      <c r="DJ828" s="377"/>
      <c r="DK828" s="377"/>
      <c r="DL828" s="377"/>
      <c r="DM828" s="377"/>
      <c r="DN828" s="377"/>
      <c r="DO828" s="377"/>
      <c r="DP828" s="377"/>
      <c r="DQ828" s="377"/>
      <c r="DR828" s="377"/>
      <c r="DS828" s="377"/>
      <c r="DT828" s="377"/>
      <c r="DU828" s="377"/>
    </row>
    <row r="829" spans="1:125" s="317" customFormat="1" ht="12.75" customHeight="1">
      <c r="A829" s="242">
        <v>828</v>
      </c>
      <c r="B829" s="253" t="s">
        <v>731</v>
      </c>
      <c r="C829" s="253" t="s">
        <v>6783</v>
      </c>
      <c r="D829" s="253"/>
      <c r="E829" s="253" t="s">
        <v>478</v>
      </c>
      <c r="F829" s="253"/>
      <c r="G829" s="264" t="s">
        <v>6784</v>
      </c>
      <c r="H829" s="639"/>
      <c r="I829" s="436">
        <v>777</v>
      </c>
      <c r="J829" s="253"/>
      <c r="K829" s="253" t="s">
        <v>5123</v>
      </c>
      <c r="L829" s="438" t="s">
        <v>4202</v>
      </c>
      <c r="M829" s="274">
        <v>44305</v>
      </c>
      <c r="N829" s="123">
        <v>45743</v>
      </c>
      <c r="O829" s="249" t="s">
        <v>722</v>
      </c>
      <c r="P829" s="267">
        <f>N829</f>
        <v>45743</v>
      </c>
      <c r="Q829" s="236">
        <v>23160</v>
      </c>
      <c r="R829" s="236">
        <v>2020</v>
      </c>
      <c r="S829" s="237">
        <v>45012</v>
      </c>
      <c r="T829" s="253" t="s">
        <v>6620</v>
      </c>
      <c r="U829" s="253" t="s">
        <v>722</v>
      </c>
      <c r="V829" s="421" t="s">
        <v>9215</v>
      </c>
      <c r="W829" s="421" t="s">
        <v>9215</v>
      </c>
      <c r="X829" s="253" t="s">
        <v>8611</v>
      </c>
      <c r="Y829" s="271">
        <f>N829</f>
        <v>45743</v>
      </c>
      <c r="Z829" s="322" t="s">
        <v>1028</v>
      </c>
      <c r="AA829" s="255">
        <v>4.2</v>
      </c>
      <c r="AB829" s="256"/>
      <c r="AC829" s="253">
        <v>79</v>
      </c>
      <c r="AD829" s="253"/>
      <c r="AE829" s="253">
        <v>99</v>
      </c>
      <c r="AF829" s="253"/>
      <c r="AG829" s="322">
        <v>25</v>
      </c>
      <c r="AH829" s="322">
        <v>40</v>
      </c>
      <c r="AI829" s="322">
        <v>60</v>
      </c>
      <c r="AJ829" s="322">
        <v>1</v>
      </c>
      <c r="AK829" s="253"/>
      <c r="AL829" s="322"/>
      <c r="AM829" s="322"/>
      <c r="AN829" s="253"/>
      <c r="AO829" s="408"/>
      <c r="AP829" s="283"/>
      <c r="AQ829" s="283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341"/>
      <c r="CP829" s="341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</row>
    <row r="830" spans="1:125" s="317" customFormat="1" ht="12.75" customHeight="1">
      <c r="A830" s="242">
        <v>829</v>
      </c>
      <c r="B830" s="242" t="s">
        <v>731</v>
      </c>
      <c r="C830" s="253" t="s">
        <v>681</v>
      </c>
      <c r="D830" s="253"/>
      <c r="E830" s="253" t="s">
        <v>479</v>
      </c>
      <c r="F830" s="253"/>
      <c r="G830" s="264" t="s">
        <v>602</v>
      </c>
      <c r="H830" s="639"/>
      <c r="I830" s="253" t="s">
        <v>1911</v>
      </c>
      <c r="J830" s="253"/>
      <c r="K830" s="253" t="s">
        <v>985</v>
      </c>
      <c r="L830" s="438" t="s">
        <v>986</v>
      </c>
      <c r="M830" s="274">
        <v>41073</v>
      </c>
      <c r="N830" s="123">
        <v>45870</v>
      </c>
      <c r="O830" s="249" t="s">
        <v>722</v>
      </c>
      <c r="P830" s="267">
        <f t="shared" ref="P830:P845" si="186">N830</f>
        <v>45870</v>
      </c>
      <c r="Q830" s="236">
        <v>20012</v>
      </c>
      <c r="R830" s="236">
        <v>2009</v>
      </c>
      <c r="S830" s="237">
        <v>45139</v>
      </c>
      <c r="T830" s="253" t="s">
        <v>1278</v>
      </c>
      <c r="U830" s="253" t="s">
        <v>722</v>
      </c>
      <c r="V830" s="421" t="s">
        <v>1110</v>
      </c>
      <c r="W830" s="421" t="s">
        <v>241</v>
      </c>
      <c r="X830" s="253" t="s">
        <v>5394</v>
      </c>
      <c r="Y830" s="271">
        <v>45870</v>
      </c>
      <c r="Z830" s="322" t="s">
        <v>1550</v>
      </c>
      <c r="AA830" s="255">
        <v>7.5</v>
      </c>
      <c r="AB830" s="256"/>
      <c r="AC830" s="253">
        <v>120</v>
      </c>
      <c r="AD830" s="253"/>
      <c r="AE830" s="253">
        <v>220</v>
      </c>
      <c r="AF830" s="253"/>
      <c r="AG830" s="322">
        <v>23</v>
      </c>
      <c r="AH830" s="322">
        <v>36</v>
      </c>
      <c r="AI830" s="322">
        <v>50</v>
      </c>
      <c r="AJ830" s="322">
        <v>2</v>
      </c>
      <c r="AK830" s="253"/>
      <c r="AL830" s="322"/>
      <c r="AM830" s="322"/>
      <c r="AN830" s="253"/>
      <c r="AO830" s="408"/>
      <c r="AP830" s="283"/>
      <c r="AQ830" s="283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341"/>
      <c r="CP830" s="341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</row>
    <row r="831" spans="1:125" s="317" customFormat="1" ht="12.75" customHeight="1">
      <c r="A831" s="242">
        <v>830</v>
      </c>
      <c r="B831" s="253" t="s">
        <v>731</v>
      </c>
      <c r="C831" s="253" t="s">
        <v>8039</v>
      </c>
      <c r="D831" s="253"/>
      <c r="E831" s="253" t="s">
        <v>480</v>
      </c>
      <c r="F831" s="253"/>
      <c r="G831" s="264" t="s">
        <v>8341</v>
      </c>
      <c r="H831" s="639"/>
      <c r="I831" s="253" t="s">
        <v>2322</v>
      </c>
      <c r="J831" s="253"/>
      <c r="K831" s="283" t="s">
        <v>8342</v>
      </c>
      <c r="L831" s="438" t="s">
        <v>8343</v>
      </c>
      <c r="M831" s="274">
        <v>44753</v>
      </c>
      <c r="N831" s="123">
        <v>45477</v>
      </c>
      <c r="O831" s="249" t="s">
        <v>722</v>
      </c>
      <c r="P831" s="267">
        <f t="shared" si="186"/>
        <v>45477</v>
      </c>
      <c r="Q831" s="236">
        <v>22490</v>
      </c>
      <c r="R831" s="236">
        <v>2021</v>
      </c>
      <c r="S831" s="237">
        <v>44746</v>
      </c>
      <c r="T831" s="253" t="s">
        <v>3715</v>
      </c>
      <c r="U831" s="253" t="s">
        <v>1279</v>
      </c>
      <c r="V831" s="421" t="s">
        <v>363</v>
      </c>
      <c r="W831" s="421" t="s">
        <v>1082</v>
      </c>
      <c r="X831" s="253" t="s">
        <v>8344</v>
      </c>
      <c r="Y831" s="271">
        <f>N831</f>
        <v>45477</v>
      </c>
      <c r="Z831" s="322" t="s">
        <v>364</v>
      </c>
      <c r="AA831" s="255">
        <v>5.2</v>
      </c>
      <c r="AB831" s="256"/>
      <c r="AC831" s="253">
        <v>80</v>
      </c>
      <c r="AD831" s="253"/>
      <c r="AE831" s="253">
        <v>100</v>
      </c>
      <c r="AF831" s="253"/>
      <c r="AG831" s="322">
        <v>23</v>
      </c>
      <c r="AH831" s="322">
        <v>38</v>
      </c>
      <c r="AI831" s="322">
        <v>48</v>
      </c>
      <c r="AJ831" s="322">
        <v>1</v>
      </c>
      <c r="AK831" s="237"/>
      <c r="AL831" s="322"/>
      <c r="AM831" s="322"/>
      <c r="AN831" s="253"/>
      <c r="AO831" s="408"/>
      <c r="AP831" s="253"/>
      <c r="AQ831" s="253"/>
      <c r="AR831" s="264"/>
      <c r="AS831" s="438"/>
      <c r="AT831" s="253"/>
      <c r="AU831" s="253"/>
      <c r="AV831" s="283"/>
      <c r="AW831" s="138"/>
      <c r="AX831" s="274"/>
      <c r="AY831" s="123"/>
      <c r="AZ831" s="249"/>
      <c r="BA831" s="267"/>
      <c r="BB831" s="236"/>
      <c r="BC831" s="236"/>
      <c r="BD831" s="237"/>
      <c r="BE831" s="253"/>
      <c r="BF831" s="253"/>
      <c r="BG831" s="138"/>
      <c r="BH831" s="138"/>
      <c r="BI831" s="253"/>
      <c r="BJ831" s="253"/>
      <c r="BK831" s="138"/>
      <c r="BL831" s="237"/>
      <c r="BM831" s="253"/>
      <c r="BN831" s="253"/>
      <c r="BO831" s="256"/>
      <c r="BP831" s="253"/>
      <c r="BQ831" s="253"/>
      <c r="BR831" s="253"/>
      <c r="BS831" s="253"/>
      <c r="BT831" s="253"/>
      <c r="BU831" s="253"/>
      <c r="BV831" s="253"/>
      <c r="BW831" s="253"/>
      <c r="BX831" s="237"/>
      <c r="BY831" s="253"/>
      <c r="BZ831" s="253"/>
      <c r="CA831" s="283"/>
      <c r="CB831" s="28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341"/>
      <c r="CP831" s="341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</row>
    <row r="832" spans="1:125" s="317" customFormat="1" ht="12.75" customHeight="1">
      <c r="A832" s="242">
        <v>831</v>
      </c>
      <c r="B832" s="253" t="s">
        <v>731</v>
      </c>
      <c r="C832" s="253" t="s">
        <v>7417</v>
      </c>
      <c r="D832" s="253"/>
      <c r="E832" s="253" t="s">
        <v>2364</v>
      </c>
      <c r="F832" s="253"/>
      <c r="G832" s="264" t="s">
        <v>7418</v>
      </c>
      <c r="H832" s="639"/>
      <c r="I832" s="253" t="s">
        <v>452</v>
      </c>
      <c r="J832" s="253"/>
      <c r="K832" s="253" t="s">
        <v>1342</v>
      </c>
      <c r="L832" s="438" t="s">
        <v>1343</v>
      </c>
      <c r="M832" s="274">
        <v>44470</v>
      </c>
      <c r="N832" s="123">
        <v>45899</v>
      </c>
      <c r="O832" s="249" t="s">
        <v>722</v>
      </c>
      <c r="P832" s="267">
        <f t="shared" si="186"/>
        <v>45899</v>
      </c>
      <c r="Q832" s="236">
        <v>21552</v>
      </c>
      <c r="R832" s="236">
        <v>2021</v>
      </c>
      <c r="S832" s="237">
        <v>45168</v>
      </c>
      <c r="T832" s="253" t="s">
        <v>175</v>
      </c>
      <c r="U832" s="253" t="s">
        <v>722</v>
      </c>
      <c r="V832" s="421" t="s">
        <v>656</v>
      </c>
      <c r="W832" s="421" t="s">
        <v>656</v>
      </c>
      <c r="X832" s="253" t="s">
        <v>1303</v>
      </c>
      <c r="Y832" s="271">
        <f>N832</f>
        <v>45899</v>
      </c>
      <c r="Z832" s="322" t="s">
        <v>364</v>
      </c>
      <c r="AA832" s="255">
        <v>4.7</v>
      </c>
      <c r="AB832" s="256"/>
      <c r="AC832" s="253">
        <v>75</v>
      </c>
      <c r="AD832" s="253"/>
      <c r="AE832" s="253">
        <v>100</v>
      </c>
      <c r="AF832" s="253"/>
      <c r="AG832" s="322">
        <v>22</v>
      </c>
      <c r="AH832" s="322">
        <v>37</v>
      </c>
      <c r="AI832" s="322">
        <v>49</v>
      </c>
      <c r="AJ832" s="322">
        <v>1</v>
      </c>
      <c r="AK832" s="237"/>
      <c r="AL832" s="322"/>
      <c r="AM832" s="322"/>
      <c r="AN832" s="253"/>
      <c r="AO832" s="408"/>
      <c r="AP832" s="283"/>
      <c r="AQ832" s="283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341"/>
      <c r="CP832" s="341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</row>
    <row r="833" spans="1:125" s="374" customFormat="1" ht="12.75" customHeight="1">
      <c r="A833" s="362">
        <v>832</v>
      </c>
      <c r="B833" s="374" t="s">
        <v>731</v>
      </c>
      <c r="C833" s="374" t="s">
        <v>7152</v>
      </c>
      <c r="E833" s="374" t="s">
        <v>1731</v>
      </c>
      <c r="G833" s="622" t="s">
        <v>10354</v>
      </c>
      <c r="H833" s="650"/>
      <c r="I833" s="374" t="s">
        <v>1106</v>
      </c>
      <c r="K833" s="374" t="s">
        <v>10342</v>
      </c>
      <c r="L833" s="366" t="s">
        <v>10355</v>
      </c>
      <c r="M833" s="499">
        <v>45272</v>
      </c>
      <c r="N833" s="624">
        <v>46000</v>
      </c>
      <c r="O833" s="501" t="s">
        <v>722</v>
      </c>
      <c r="P833" s="371">
        <f t="shared" si="186"/>
        <v>46000</v>
      </c>
      <c r="Q833" s="374">
        <v>23642</v>
      </c>
      <c r="R833" s="374">
        <v>2023</v>
      </c>
      <c r="S833" s="373">
        <v>45269</v>
      </c>
      <c r="T833" s="374" t="s">
        <v>4069</v>
      </c>
      <c r="U833" s="374" t="s">
        <v>1279</v>
      </c>
      <c r="V833" s="502">
        <v>0</v>
      </c>
      <c r="W833" s="502">
        <v>0</v>
      </c>
      <c r="X833" s="374" t="s">
        <v>10356</v>
      </c>
      <c r="Y833" s="940">
        <f>N833</f>
        <v>46000</v>
      </c>
      <c r="Z833" s="501" t="s">
        <v>364</v>
      </c>
      <c r="AA833" s="662">
        <v>4.75</v>
      </c>
      <c r="AC833" s="374">
        <v>70</v>
      </c>
      <c r="AE833" s="374">
        <v>110</v>
      </c>
      <c r="AG833" s="501" t="s">
        <v>724</v>
      </c>
      <c r="AH833" s="501" t="s">
        <v>724</v>
      </c>
      <c r="AI833" s="501" t="s">
        <v>724</v>
      </c>
      <c r="AJ833" s="501">
        <v>1</v>
      </c>
      <c r="AL833" s="501"/>
      <c r="AM833" s="501"/>
      <c r="AN833" s="363"/>
      <c r="AO833" s="414"/>
      <c r="CO833" s="678"/>
    </row>
    <row r="834" spans="1:125" s="317" customFormat="1" ht="12.75" customHeight="1">
      <c r="A834" s="242">
        <v>833</v>
      </c>
      <c r="B834" s="253" t="s">
        <v>732</v>
      </c>
      <c r="C834" s="253" t="s">
        <v>2523</v>
      </c>
      <c r="D834" s="253" t="s">
        <v>4159</v>
      </c>
      <c r="E834" s="253" t="s">
        <v>1087</v>
      </c>
      <c r="F834" s="253" t="s">
        <v>2524</v>
      </c>
      <c r="G834" s="264" t="s">
        <v>2525</v>
      </c>
      <c r="H834" s="639" t="s">
        <v>2526</v>
      </c>
      <c r="I834" s="253" t="s">
        <v>1096</v>
      </c>
      <c r="J834" s="253" t="s">
        <v>4160</v>
      </c>
      <c r="K834" s="253" t="s">
        <v>1825</v>
      </c>
      <c r="L834" s="438" t="s">
        <v>1826</v>
      </c>
      <c r="M834" s="274">
        <v>42495</v>
      </c>
      <c r="N834" s="123">
        <v>45148</v>
      </c>
      <c r="O834" s="249" t="s">
        <v>722</v>
      </c>
      <c r="P834" s="267">
        <f t="shared" si="186"/>
        <v>45148</v>
      </c>
      <c r="Q834" s="236">
        <v>21459</v>
      </c>
      <c r="R834" s="236">
        <v>2013</v>
      </c>
      <c r="S834" s="237">
        <v>45148</v>
      </c>
      <c r="T834" s="253" t="s">
        <v>24</v>
      </c>
      <c r="U834" s="253" t="s">
        <v>189</v>
      </c>
      <c r="V834" s="421" t="s">
        <v>7240</v>
      </c>
      <c r="W834" s="421" t="s">
        <v>7241</v>
      </c>
      <c r="X834" s="253" t="s">
        <v>1827</v>
      </c>
      <c r="Y834" s="271">
        <f t="shared" ref="Y834:Y846" si="187">N834</f>
        <v>45148</v>
      </c>
      <c r="Z834" s="322" t="s">
        <v>1028</v>
      </c>
      <c r="AA834" s="255">
        <v>7.8</v>
      </c>
      <c r="AB834" s="256" t="s">
        <v>2439</v>
      </c>
      <c r="AC834" s="253">
        <v>120</v>
      </c>
      <c r="AD834" s="253">
        <v>120</v>
      </c>
      <c r="AE834" s="253">
        <v>145</v>
      </c>
      <c r="AF834" s="253">
        <v>145</v>
      </c>
      <c r="AG834" s="322">
        <v>23</v>
      </c>
      <c r="AH834" s="322">
        <v>37</v>
      </c>
      <c r="AI834" s="322">
        <v>62</v>
      </c>
      <c r="AJ834" s="322">
        <v>1</v>
      </c>
      <c r="AK834" s="237">
        <v>42495</v>
      </c>
      <c r="AL834" s="322">
        <v>2015</v>
      </c>
      <c r="AM834" s="322" t="s">
        <v>722</v>
      </c>
      <c r="AN834" s="253"/>
      <c r="AO834" s="408"/>
      <c r="AP834" s="283"/>
      <c r="AQ834" s="283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341"/>
      <c r="CP834" s="341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</row>
    <row r="835" spans="1:125" s="317" customFormat="1" ht="12.75" customHeight="1">
      <c r="A835" s="242">
        <v>834</v>
      </c>
      <c r="B835" s="253" t="s">
        <v>731</v>
      </c>
      <c r="C835" s="253" t="s">
        <v>2509</v>
      </c>
      <c r="D835" s="253"/>
      <c r="E835" s="253" t="s">
        <v>1350</v>
      </c>
      <c r="F835" s="253"/>
      <c r="G835" s="264" t="s">
        <v>6288</v>
      </c>
      <c r="H835" s="639"/>
      <c r="I835" s="253" t="s">
        <v>1106</v>
      </c>
      <c r="J835" s="253"/>
      <c r="K835" s="253" t="s">
        <v>6289</v>
      </c>
      <c r="L835" s="438" t="s">
        <v>6290</v>
      </c>
      <c r="M835" s="274">
        <v>44076</v>
      </c>
      <c r="N835" s="123">
        <v>44805</v>
      </c>
      <c r="O835" s="249" t="s">
        <v>722</v>
      </c>
      <c r="P835" s="267">
        <f>N835</f>
        <v>44805</v>
      </c>
      <c r="Q835" s="236">
        <v>20626</v>
      </c>
      <c r="R835" s="236">
        <v>2020</v>
      </c>
      <c r="S835" s="237">
        <v>44075</v>
      </c>
      <c r="T835" s="253" t="s">
        <v>4069</v>
      </c>
      <c r="U835" s="253" t="s">
        <v>1279</v>
      </c>
      <c r="V835" s="421" t="s">
        <v>363</v>
      </c>
      <c r="W835" s="421" t="s">
        <v>363</v>
      </c>
      <c r="X835" s="253" t="s">
        <v>6291</v>
      </c>
      <c r="Y835" s="271">
        <v>44805</v>
      </c>
      <c r="Z835" s="322" t="s">
        <v>364</v>
      </c>
      <c r="AA835" s="255">
        <v>5.25</v>
      </c>
      <c r="AB835" s="256"/>
      <c r="AC835" s="253">
        <v>85</v>
      </c>
      <c r="AD835" s="253"/>
      <c r="AE835" s="253">
        <v>125</v>
      </c>
      <c r="AF835" s="253"/>
      <c r="AG835" s="322" t="s">
        <v>724</v>
      </c>
      <c r="AH835" s="322" t="s">
        <v>724</v>
      </c>
      <c r="AI835" s="322" t="s">
        <v>724</v>
      </c>
      <c r="AJ835" s="322">
        <v>1</v>
      </c>
      <c r="AK835" s="253"/>
      <c r="AL835" s="322"/>
      <c r="AM835" s="322"/>
      <c r="AN835" s="253"/>
      <c r="AO835" s="408"/>
      <c r="AP835" s="283"/>
      <c r="AQ835" s="283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341"/>
      <c r="CP835" s="341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</row>
    <row r="836" spans="1:125" s="317" customFormat="1" ht="12.75" customHeight="1">
      <c r="A836" s="242">
        <v>835</v>
      </c>
      <c r="B836" s="253" t="s">
        <v>731</v>
      </c>
      <c r="C836" s="253" t="s">
        <v>3572</v>
      </c>
      <c r="D836" s="253"/>
      <c r="E836" s="253" t="s">
        <v>3592</v>
      </c>
      <c r="F836" s="253"/>
      <c r="G836" s="264" t="s">
        <v>3593</v>
      </c>
      <c r="H836" s="639"/>
      <c r="I836" s="253" t="s">
        <v>1911</v>
      </c>
      <c r="J836" s="253"/>
      <c r="K836" s="253" t="s">
        <v>1380</v>
      </c>
      <c r="L836" s="438" t="s">
        <v>1381</v>
      </c>
      <c r="M836" s="247">
        <v>42826</v>
      </c>
      <c r="N836" s="123">
        <v>45327</v>
      </c>
      <c r="O836" s="249" t="s">
        <v>722</v>
      </c>
      <c r="P836" s="267">
        <f t="shared" si="186"/>
        <v>45327</v>
      </c>
      <c r="Q836" s="236">
        <v>17359</v>
      </c>
      <c r="R836" s="236">
        <v>2017</v>
      </c>
      <c r="S836" s="251">
        <v>44594</v>
      </c>
      <c r="T836" s="253" t="s">
        <v>1278</v>
      </c>
      <c r="U836" s="253" t="s">
        <v>722</v>
      </c>
      <c r="V836" s="421" t="s">
        <v>5737</v>
      </c>
      <c r="W836" s="421" t="s">
        <v>3536</v>
      </c>
      <c r="X836" s="252" t="s">
        <v>1869</v>
      </c>
      <c r="Y836" s="271">
        <f t="shared" si="187"/>
        <v>45327</v>
      </c>
      <c r="Z836" s="322" t="s">
        <v>1550</v>
      </c>
      <c r="AA836" s="255">
        <v>4.5</v>
      </c>
      <c r="AB836" s="256"/>
      <c r="AC836" s="253">
        <v>70</v>
      </c>
      <c r="AD836" s="253"/>
      <c r="AE836" s="253">
        <v>105</v>
      </c>
      <c r="AF836" s="253"/>
      <c r="AG836" s="322">
        <v>22</v>
      </c>
      <c r="AH836" s="322">
        <v>36</v>
      </c>
      <c r="AI836" s="322">
        <v>49</v>
      </c>
      <c r="AJ836" s="322">
        <v>1</v>
      </c>
      <c r="AK836" s="253"/>
      <c r="AL836" s="322"/>
      <c r="AM836" s="322"/>
      <c r="AN836" s="253"/>
      <c r="AO836" s="408"/>
      <c r="AP836" s="283"/>
      <c r="AQ836" s="283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341"/>
      <c r="CP836" s="341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</row>
    <row r="837" spans="1:125" ht="12.75" customHeight="1">
      <c r="A837" s="242">
        <v>836</v>
      </c>
      <c r="B837" s="253" t="s">
        <v>731</v>
      </c>
      <c r="C837" s="253" t="s">
        <v>782</v>
      </c>
      <c r="D837" s="253"/>
      <c r="E837" s="253" t="s">
        <v>40</v>
      </c>
      <c r="F837" s="253"/>
      <c r="G837" s="264" t="s">
        <v>654</v>
      </c>
      <c r="H837" s="639"/>
      <c r="I837" s="253" t="s">
        <v>2409</v>
      </c>
      <c r="J837" s="253"/>
      <c r="K837" s="283" t="s">
        <v>9216</v>
      </c>
      <c r="L837" s="438" t="s">
        <v>9217</v>
      </c>
      <c r="M837" s="274">
        <v>41027</v>
      </c>
      <c r="N837" s="123">
        <v>45749</v>
      </c>
      <c r="O837" s="249" t="s">
        <v>722</v>
      </c>
      <c r="P837" s="266">
        <f t="shared" si="186"/>
        <v>45749</v>
      </c>
      <c r="Q837" s="250">
        <v>23161</v>
      </c>
      <c r="R837" s="250">
        <v>2012</v>
      </c>
      <c r="S837" s="251">
        <v>45018</v>
      </c>
      <c r="T837" s="252" t="s">
        <v>1450</v>
      </c>
      <c r="U837" s="253" t="s">
        <v>722</v>
      </c>
      <c r="V837" s="625" t="s">
        <v>956</v>
      </c>
      <c r="W837" s="421" t="s">
        <v>9218</v>
      </c>
      <c r="X837" s="252" t="s">
        <v>9219</v>
      </c>
      <c r="Y837" s="284">
        <f t="shared" si="187"/>
        <v>45749</v>
      </c>
      <c r="Z837" s="605" t="s">
        <v>1028</v>
      </c>
      <c r="AA837" s="656">
        <v>9.3000000000000007</v>
      </c>
      <c r="AB837" s="273"/>
      <c r="AC837" s="252">
        <v>140</v>
      </c>
      <c r="AD837" s="252"/>
      <c r="AE837" s="252">
        <v>210</v>
      </c>
      <c r="AF837" s="252"/>
      <c r="AG837" s="605">
        <v>25</v>
      </c>
      <c r="AH837" s="605">
        <v>42</v>
      </c>
      <c r="AI837" s="605">
        <v>50</v>
      </c>
      <c r="AJ837" s="605">
        <v>2</v>
      </c>
      <c r="AK837" s="252"/>
      <c r="AL837" s="605"/>
      <c r="AM837" s="605"/>
      <c r="AN837" s="252"/>
      <c r="AO837" s="407"/>
      <c r="AP837" s="316"/>
      <c r="AQ837" s="316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</row>
    <row r="838" spans="1:125" ht="12.75" customHeight="1">
      <c r="A838" s="242">
        <v>837</v>
      </c>
      <c r="B838" s="253" t="s">
        <v>731</v>
      </c>
      <c r="C838" s="253" t="s">
        <v>872</v>
      </c>
      <c r="D838" s="253"/>
      <c r="E838" s="253" t="s">
        <v>871</v>
      </c>
      <c r="F838" s="253"/>
      <c r="G838" s="264" t="s">
        <v>873</v>
      </c>
      <c r="H838" s="639"/>
      <c r="I838" s="253" t="s">
        <v>2409</v>
      </c>
      <c r="J838" s="253"/>
      <c r="K838" s="253" t="s">
        <v>870</v>
      </c>
      <c r="L838" s="438" t="s">
        <v>1167</v>
      </c>
      <c r="M838" s="274">
        <v>41027</v>
      </c>
      <c r="N838" s="123">
        <v>45677</v>
      </c>
      <c r="O838" s="249" t="s">
        <v>722</v>
      </c>
      <c r="P838" s="266">
        <f t="shared" si="186"/>
        <v>45677</v>
      </c>
      <c r="Q838" s="250">
        <v>20087</v>
      </c>
      <c r="R838" s="250">
        <v>2012</v>
      </c>
      <c r="S838" s="251">
        <v>44946</v>
      </c>
      <c r="T838" s="252" t="s">
        <v>1450</v>
      </c>
      <c r="U838" s="253" t="s">
        <v>722</v>
      </c>
      <c r="V838" s="625" t="s">
        <v>363</v>
      </c>
      <c r="W838" s="421" t="s">
        <v>5447</v>
      </c>
      <c r="X838" s="252" t="s">
        <v>7715</v>
      </c>
      <c r="Y838" s="284">
        <f t="shared" si="187"/>
        <v>45677</v>
      </c>
      <c r="Z838" s="605" t="s">
        <v>1144</v>
      </c>
      <c r="AA838" s="656">
        <v>6.7</v>
      </c>
      <c r="AB838" s="273"/>
      <c r="AC838" s="252">
        <v>100</v>
      </c>
      <c r="AD838" s="252"/>
      <c r="AE838" s="252">
        <v>115</v>
      </c>
      <c r="AF838" s="252"/>
      <c r="AG838" s="605">
        <v>25</v>
      </c>
      <c r="AH838" s="605">
        <v>49</v>
      </c>
      <c r="AI838" s="605">
        <v>60</v>
      </c>
      <c r="AJ838" s="605">
        <v>1</v>
      </c>
      <c r="AK838" s="252"/>
      <c r="AL838" s="605"/>
      <c r="AM838" s="605"/>
      <c r="AN838" s="252"/>
      <c r="AO838" s="407"/>
      <c r="AP838" s="316"/>
      <c r="AQ838" s="316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</row>
    <row r="839" spans="1:125" s="317" customFormat="1" ht="12.75" customHeight="1">
      <c r="A839" s="242">
        <v>838</v>
      </c>
      <c r="B839" s="242" t="s">
        <v>731</v>
      </c>
      <c r="C839" s="243" t="s">
        <v>353</v>
      </c>
      <c r="D839" s="243"/>
      <c r="E839" s="121" t="s">
        <v>3535</v>
      </c>
      <c r="F839" s="243"/>
      <c r="G839" s="244" t="s">
        <v>8348</v>
      </c>
      <c r="H839" s="245"/>
      <c r="I839" s="243" t="s">
        <v>1173</v>
      </c>
      <c r="J839" s="243"/>
      <c r="K839" s="243" t="s">
        <v>8349</v>
      </c>
      <c r="L839" s="245" t="s">
        <v>8350</v>
      </c>
      <c r="M839" s="247">
        <v>43922</v>
      </c>
      <c r="N839" s="123">
        <v>45479</v>
      </c>
      <c r="O839" s="249" t="s">
        <v>722</v>
      </c>
      <c r="P839" s="267">
        <f t="shared" si="186"/>
        <v>45479</v>
      </c>
      <c r="Q839" s="236">
        <v>22492</v>
      </c>
      <c r="R839" s="236">
        <v>2020</v>
      </c>
      <c r="S839" s="237">
        <v>44748</v>
      </c>
      <c r="T839" s="253" t="s">
        <v>1216</v>
      </c>
      <c r="U839" s="253" t="s">
        <v>1217</v>
      </c>
      <c r="V839" s="421" t="s">
        <v>931</v>
      </c>
      <c r="W839" s="421" t="s">
        <v>931</v>
      </c>
      <c r="X839" s="253" t="s">
        <v>8351</v>
      </c>
      <c r="Y839" s="271">
        <f>N839</f>
        <v>45479</v>
      </c>
      <c r="Z839" s="322" t="s">
        <v>364</v>
      </c>
      <c r="AA839" s="255">
        <v>5.3</v>
      </c>
      <c r="AB839" s="256"/>
      <c r="AC839" s="253">
        <v>90</v>
      </c>
      <c r="AD839" s="253"/>
      <c r="AE839" s="253">
        <v>115</v>
      </c>
      <c r="AF839" s="253"/>
      <c r="AG839" s="322" t="s">
        <v>724</v>
      </c>
      <c r="AH839" s="322" t="s">
        <v>724</v>
      </c>
      <c r="AI839" s="322" t="s">
        <v>724</v>
      </c>
      <c r="AJ839" s="322">
        <v>1</v>
      </c>
      <c r="AK839" s="253"/>
      <c r="AL839" s="322"/>
      <c r="AM839" s="322"/>
      <c r="AN839" s="253"/>
      <c r="AO839" s="408"/>
      <c r="AP839" s="283"/>
      <c r="AQ839" s="283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341"/>
      <c r="CP839" s="341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</row>
    <row r="840" spans="1:125" ht="12.75" customHeight="1">
      <c r="A840" s="242">
        <v>839</v>
      </c>
      <c r="B840" s="253" t="s">
        <v>731</v>
      </c>
      <c r="C840" s="283" t="s">
        <v>605</v>
      </c>
      <c r="D840" s="253"/>
      <c r="E840" s="253" t="s">
        <v>604</v>
      </c>
      <c r="F840" s="253"/>
      <c r="G840" s="264" t="s">
        <v>4019</v>
      </c>
      <c r="H840" s="653"/>
      <c r="I840" s="253" t="s">
        <v>440</v>
      </c>
      <c r="J840" s="253"/>
      <c r="K840" s="253" t="s">
        <v>9613</v>
      </c>
      <c r="L840" s="438" t="s">
        <v>9614</v>
      </c>
      <c r="M840" s="274">
        <v>45085</v>
      </c>
      <c r="N840" s="248">
        <v>45810</v>
      </c>
      <c r="O840" s="249" t="s">
        <v>722</v>
      </c>
      <c r="P840" s="266">
        <f t="shared" si="186"/>
        <v>45810</v>
      </c>
      <c r="Q840" s="250">
        <v>23311</v>
      </c>
      <c r="R840" s="250">
        <v>2011</v>
      </c>
      <c r="S840" s="251">
        <v>45079</v>
      </c>
      <c r="T840" s="252" t="s">
        <v>3814</v>
      </c>
      <c r="U840" s="253" t="s">
        <v>129</v>
      </c>
      <c r="V840" s="625" t="s">
        <v>1</v>
      </c>
      <c r="W840" s="421" t="s">
        <v>6948</v>
      </c>
      <c r="X840" s="252" t="s">
        <v>9615</v>
      </c>
      <c r="Y840" s="284">
        <f t="shared" si="187"/>
        <v>45810</v>
      </c>
      <c r="Z840" s="605" t="s">
        <v>1550</v>
      </c>
      <c r="AA840" s="656">
        <v>6.5</v>
      </c>
      <c r="AB840" s="273"/>
      <c r="AC840" s="252">
        <v>95</v>
      </c>
      <c r="AD840" s="252">
        <v>123</v>
      </c>
      <c r="AE840" s="252">
        <v>125</v>
      </c>
      <c r="AF840" s="252">
        <v>160</v>
      </c>
      <c r="AG840" s="605">
        <v>23</v>
      </c>
      <c r="AH840" s="605">
        <v>40</v>
      </c>
      <c r="AI840" s="605">
        <v>45</v>
      </c>
      <c r="AJ840" s="605">
        <v>1</v>
      </c>
      <c r="AK840" s="251"/>
      <c r="AL840" s="605"/>
      <c r="AM840" s="605"/>
      <c r="AN840" s="252"/>
      <c r="AO840" s="407"/>
      <c r="AP840" s="316"/>
      <c r="AQ840" s="316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</row>
    <row r="841" spans="1:125" s="317" customFormat="1" ht="12.75" customHeight="1">
      <c r="A841" s="242">
        <v>840</v>
      </c>
      <c r="B841" s="253" t="s">
        <v>731</v>
      </c>
      <c r="C841" s="242" t="s">
        <v>5110</v>
      </c>
      <c r="D841" s="253"/>
      <c r="E841" s="253" t="s">
        <v>4474</v>
      </c>
      <c r="F841" s="253"/>
      <c r="G841" s="264" t="s">
        <v>8615</v>
      </c>
      <c r="H841" s="639"/>
      <c r="I841" s="253" t="s">
        <v>1106</v>
      </c>
      <c r="J841" s="253"/>
      <c r="K841" s="253" t="s">
        <v>8616</v>
      </c>
      <c r="L841" s="438" t="s">
        <v>8617</v>
      </c>
      <c r="M841" s="274">
        <v>44804</v>
      </c>
      <c r="N841" s="275">
        <v>45533</v>
      </c>
      <c r="O841" s="249" t="s">
        <v>722</v>
      </c>
      <c r="P841" s="267">
        <f t="shared" si="186"/>
        <v>45533</v>
      </c>
      <c r="Q841" s="236">
        <v>22595</v>
      </c>
      <c r="R841" s="236">
        <v>2022</v>
      </c>
      <c r="S841" s="237">
        <v>44802</v>
      </c>
      <c r="T841" s="253" t="s">
        <v>4069</v>
      </c>
      <c r="U841" s="253" t="s">
        <v>1279</v>
      </c>
      <c r="V841" s="421" t="s">
        <v>363</v>
      </c>
      <c r="W841" s="421" t="s">
        <v>363</v>
      </c>
      <c r="X841" s="253" t="s">
        <v>8618</v>
      </c>
      <c r="Y841" s="271">
        <f t="shared" si="187"/>
        <v>45533</v>
      </c>
      <c r="Z841" s="322" t="s">
        <v>1550</v>
      </c>
      <c r="AA841" s="255">
        <v>4.6500000000000004</v>
      </c>
      <c r="AB841" s="256"/>
      <c r="AC841" s="253">
        <v>80</v>
      </c>
      <c r="AD841" s="253"/>
      <c r="AE841" s="253">
        <v>100</v>
      </c>
      <c r="AF841" s="253"/>
      <c r="AG841" s="322" t="s">
        <v>724</v>
      </c>
      <c r="AH841" s="322" t="s">
        <v>724</v>
      </c>
      <c r="AI841" s="322" t="s">
        <v>724</v>
      </c>
      <c r="AJ841" s="322">
        <v>1</v>
      </c>
      <c r="AK841" s="253"/>
      <c r="AL841" s="322"/>
      <c r="AM841" s="322"/>
      <c r="AN841" s="253"/>
      <c r="AO841" s="408"/>
      <c r="AP841" s="283"/>
      <c r="AQ841" s="283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341"/>
      <c r="CP841" s="341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</row>
    <row r="842" spans="1:125" s="317" customFormat="1" ht="12.75" customHeight="1">
      <c r="A842" s="242">
        <v>841</v>
      </c>
      <c r="B842" s="242" t="s">
        <v>731</v>
      </c>
      <c r="C842" s="242" t="s">
        <v>3647</v>
      </c>
      <c r="D842" s="243"/>
      <c r="E842" s="253" t="s">
        <v>4261</v>
      </c>
      <c r="F842" s="243"/>
      <c r="G842" s="244" t="s">
        <v>4262</v>
      </c>
      <c r="H842" s="638"/>
      <c r="I842" s="253" t="s">
        <v>1911</v>
      </c>
      <c r="J842" s="243"/>
      <c r="K842" s="253" t="s">
        <v>2878</v>
      </c>
      <c r="L842" s="438" t="s">
        <v>2064</v>
      </c>
      <c r="M842" s="274">
        <v>43160</v>
      </c>
      <c r="N842" s="288">
        <v>45346</v>
      </c>
      <c r="O842" s="322" t="s">
        <v>722</v>
      </c>
      <c r="P842" s="328">
        <f t="shared" si="186"/>
        <v>45346</v>
      </c>
      <c r="Q842" s="329">
        <v>22279</v>
      </c>
      <c r="R842" s="329">
        <v>2018</v>
      </c>
      <c r="S842" s="251">
        <v>44616</v>
      </c>
      <c r="T842" s="316" t="s">
        <v>1278</v>
      </c>
      <c r="U842" s="283" t="s">
        <v>722</v>
      </c>
      <c r="V842" s="625" t="s">
        <v>7967</v>
      </c>
      <c r="W842" s="625" t="s">
        <v>7968</v>
      </c>
      <c r="X842" s="252" t="s">
        <v>735</v>
      </c>
      <c r="Y842" s="284">
        <f t="shared" si="187"/>
        <v>45346</v>
      </c>
      <c r="Z842" s="605" t="s">
        <v>1550</v>
      </c>
      <c r="AA842" s="656">
        <v>4.5</v>
      </c>
      <c r="AB842" s="273"/>
      <c r="AC842" s="252">
        <v>80</v>
      </c>
      <c r="AD842" s="252"/>
      <c r="AE842" s="252">
        <v>105</v>
      </c>
      <c r="AF842" s="252"/>
      <c r="AG842" s="605">
        <v>24</v>
      </c>
      <c r="AH842" s="605">
        <v>39</v>
      </c>
      <c r="AI842" s="613">
        <v>55</v>
      </c>
      <c r="AJ842" s="613">
        <v>1</v>
      </c>
      <c r="AK842" s="237"/>
      <c r="AL842" s="322"/>
      <c r="AM842" s="322"/>
      <c r="AN842" s="253"/>
      <c r="AO842" s="408"/>
      <c r="AP842" s="283"/>
      <c r="AQ842" s="283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341"/>
      <c r="CP842" s="341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</row>
    <row r="843" spans="1:125" s="378" customFormat="1" ht="12.75" customHeight="1">
      <c r="A843" s="362">
        <v>842</v>
      </c>
      <c r="B843" s="363" t="s">
        <v>731</v>
      </c>
      <c r="C843" s="363" t="s">
        <v>5158</v>
      </c>
      <c r="D843" s="363"/>
      <c r="E843" s="363" t="s">
        <v>2069</v>
      </c>
      <c r="F843" s="363"/>
      <c r="G843" s="365" t="s">
        <v>5159</v>
      </c>
      <c r="H843" s="640"/>
      <c r="I843" s="363" t="s">
        <v>452</v>
      </c>
      <c r="J843" s="363"/>
      <c r="K843" s="367" t="s">
        <v>5160</v>
      </c>
      <c r="L843" s="366" t="s">
        <v>5161</v>
      </c>
      <c r="M843" s="368">
        <v>43668</v>
      </c>
      <c r="N843" s="369">
        <v>45527</v>
      </c>
      <c r="O843" s="370" t="s">
        <v>722</v>
      </c>
      <c r="P843" s="371">
        <f t="shared" si="186"/>
        <v>45527</v>
      </c>
      <c r="Q843" s="372">
        <v>19381</v>
      </c>
      <c r="R843" s="372">
        <v>2012</v>
      </c>
      <c r="S843" s="373">
        <v>45161</v>
      </c>
      <c r="T843" s="374" t="s">
        <v>3715</v>
      </c>
      <c r="U843" s="374" t="s">
        <v>722</v>
      </c>
      <c r="V843" s="626" t="s">
        <v>1301</v>
      </c>
      <c r="W843" s="626" t="s">
        <v>6668</v>
      </c>
      <c r="X843" s="367" t="s">
        <v>5162</v>
      </c>
      <c r="Y843" s="375">
        <f t="shared" si="187"/>
        <v>45527</v>
      </c>
      <c r="Z843" s="370" t="s">
        <v>1550</v>
      </c>
      <c r="AA843" s="657">
        <v>4.2</v>
      </c>
      <c r="AB843" s="376"/>
      <c r="AC843" s="363">
        <v>70</v>
      </c>
      <c r="AD843" s="363"/>
      <c r="AE843" s="363">
        <v>90</v>
      </c>
      <c r="AF843" s="363"/>
      <c r="AG843" s="370" t="s">
        <v>724</v>
      </c>
      <c r="AH843" s="370" t="s">
        <v>724</v>
      </c>
      <c r="AI843" s="501" t="s">
        <v>724</v>
      </c>
      <c r="AJ843" s="501">
        <v>1</v>
      </c>
      <c r="AK843" s="363"/>
      <c r="AL843" s="370"/>
      <c r="AM843" s="370"/>
      <c r="AN843" s="363"/>
      <c r="AO843" s="414"/>
      <c r="AP843" s="374"/>
      <c r="AQ843" s="374"/>
      <c r="AR843" s="374"/>
      <c r="AS843" s="374"/>
      <c r="AT843" s="374"/>
      <c r="AU843" s="374"/>
      <c r="AV843" s="374"/>
      <c r="AW843" s="374"/>
      <c r="AX843" s="374"/>
      <c r="AY843" s="374"/>
      <c r="AZ843" s="374"/>
      <c r="BA843" s="374"/>
      <c r="BB843" s="374"/>
      <c r="BC843" s="374"/>
      <c r="BD843" s="374"/>
      <c r="BE843" s="374"/>
      <c r="BF843" s="374"/>
      <c r="BG843" s="374"/>
      <c r="BH843" s="374"/>
      <c r="BI843" s="374"/>
      <c r="BJ843" s="374"/>
      <c r="BK843" s="374"/>
      <c r="BL843" s="374"/>
      <c r="BM843" s="374"/>
      <c r="BN843" s="374"/>
      <c r="BO843" s="374"/>
      <c r="BP843" s="374"/>
      <c r="BQ843" s="374"/>
      <c r="BR843" s="374"/>
      <c r="BS843" s="374"/>
      <c r="BT843" s="374"/>
      <c r="BU843" s="374"/>
      <c r="BV843" s="374"/>
      <c r="BW843" s="374"/>
      <c r="BX843" s="374"/>
      <c r="BY843" s="374"/>
      <c r="BZ843" s="374"/>
      <c r="CA843" s="374"/>
      <c r="CB843" s="374"/>
      <c r="CC843" s="374"/>
      <c r="CD843" s="374"/>
      <c r="CE843" s="374"/>
      <c r="CF843" s="374"/>
      <c r="CG843" s="374"/>
      <c r="CH843" s="374"/>
      <c r="CI843" s="374"/>
      <c r="CJ843" s="374"/>
      <c r="CK843" s="374"/>
      <c r="CL843" s="374"/>
      <c r="CM843" s="374"/>
      <c r="CN843" s="374"/>
      <c r="CO843" s="377"/>
      <c r="CP843" s="377"/>
      <c r="CQ843" s="377"/>
      <c r="CR843" s="377"/>
      <c r="CS843" s="377"/>
      <c r="CT843" s="377"/>
      <c r="CU843" s="377"/>
      <c r="CV843" s="377"/>
      <c r="CW843" s="377"/>
      <c r="CX843" s="377"/>
      <c r="CY843" s="377"/>
      <c r="CZ843" s="377"/>
      <c r="DA843" s="377"/>
      <c r="DB843" s="377"/>
      <c r="DC843" s="377"/>
      <c r="DD843" s="377"/>
      <c r="DE843" s="377"/>
      <c r="DF843" s="377"/>
      <c r="DG843" s="377"/>
      <c r="DH843" s="377"/>
      <c r="DI843" s="377"/>
      <c r="DJ843" s="377"/>
      <c r="DK843" s="377"/>
      <c r="DL843" s="377"/>
      <c r="DM843" s="377"/>
      <c r="DN843" s="377"/>
      <c r="DO843" s="377"/>
      <c r="DP843" s="377"/>
      <c r="DQ843" s="377"/>
      <c r="DR843" s="377"/>
      <c r="DS843" s="377"/>
      <c r="DT843" s="377"/>
      <c r="DU843" s="377"/>
    </row>
    <row r="844" spans="1:125" s="317" customFormat="1" ht="12.75" customHeight="1">
      <c r="A844" s="242">
        <v>843</v>
      </c>
      <c r="B844" s="253" t="s">
        <v>732</v>
      </c>
      <c r="C844" s="253" t="s">
        <v>47</v>
      </c>
      <c r="D844" s="253"/>
      <c r="E844" s="253" t="s">
        <v>46</v>
      </c>
      <c r="F844" s="253" t="s">
        <v>1085</v>
      </c>
      <c r="G844" s="264" t="s">
        <v>877</v>
      </c>
      <c r="H844" s="639"/>
      <c r="I844" s="253" t="s">
        <v>2322</v>
      </c>
      <c r="J844" s="253"/>
      <c r="K844" s="253" t="s">
        <v>4302</v>
      </c>
      <c r="L844" s="438" t="s">
        <v>879</v>
      </c>
      <c r="M844" s="274">
        <v>41046</v>
      </c>
      <c r="N844" s="123">
        <v>45348</v>
      </c>
      <c r="O844" s="249" t="s">
        <v>722</v>
      </c>
      <c r="P844" s="267">
        <f t="shared" si="186"/>
        <v>45348</v>
      </c>
      <c r="Q844" s="236">
        <v>18414</v>
      </c>
      <c r="R844" s="236">
        <v>2005</v>
      </c>
      <c r="S844" s="251">
        <v>44618</v>
      </c>
      <c r="T844" s="253" t="s">
        <v>299</v>
      </c>
      <c r="U844" s="253" t="s">
        <v>722</v>
      </c>
      <c r="V844" s="421" t="s">
        <v>7808</v>
      </c>
      <c r="W844" s="421" t="s">
        <v>7809</v>
      </c>
      <c r="X844" s="253" t="s">
        <v>1405</v>
      </c>
      <c r="Y844" s="271">
        <f t="shared" si="187"/>
        <v>45348</v>
      </c>
      <c r="Z844" s="322" t="s">
        <v>1017</v>
      </c>
      <c r="AA844" s="255">
        <v>8.9</v>
      </c>
      <c r="AB844" s="256"/>
      <c r="AC844" s="253">
        <v>145</v>
      </c>
      <c r="AD844" s="253">
        <v>170</v>
      </c>
      <c r="AE844" s="253">
        <v>255</v>
      </c>
      <c r="AF844" s="253">
        <v>299</v>
      </c>
      <c r="AG844" s="322">
        <v>23</v>
      </c>
      <c r="AH844" s="322">
        <v>38</v>
      </c>
      <c r="AI844" s="322">
        <v>40</v>
      </c>
      <c r="AJ844" s="322">
        <v>2</v>
      </c>
      <c r="AK844" s="237"/>
      <c r="AL844" s="322"/>
      <c r="AM844" s="322"/>
      <c r="AN844" s="253"/>
      <c r="AO844" s="412"/>
      <c r="AP844" s="330"/>
      <c r="AQ844" s="330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41"/>
      <c r="CP844" s="341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</row>
    <row r="845" spans="1:125" s="374" customFormat="1" ht="12.75" customHeight="1">
      <c r="A845" s="362">
        <v>844</v>
      </c>
      <c r="B845" s="363" t="s">
        <v>731</v>
      </c>
      <c r="C845" s="363" t="s">
        <v>4765</v>
      </c>
      <c r="D845" s="363"/>
      <c r="E845" s="363" t="s">
        <v>4708</v>
      </c>
      <c r="F845" s="363"/>
      <c r="G845" s="365" t="s">
        <v>4766</v>
      </c>
      <c r="H845" s="640"/>
      <c r="I845" s="363" t="s">
        <v>2145</v>
      </c>
      <c r="J845" s="363"/>
      <c r="K845" s="363" t="s">
        <v>9125</v>
      </c>
      <c r="L845" s="366" t="s">
        <v>9076</v>
      </c>
      <c r="M845" s="368">
        <v>43527</v>
      </c>
      <c r="N845" s="369">
        <v>45707</v>
      </c>
      <c r="O845" s="370" t="s">
        <v>722</v>
      </c>
      <c r="P845" s="371">
        <f t="shared" si="186"/>
        <v>45707</v>
      </c>
      <c r="Q845" s="372">
        <v>23118</v>
      </c>
      <c r="R845" s="372">
        <v>2019</v>
      </c>
      <c r="S845" s="388">
        <v>44976</v>
      </c>
      <c r="T845" s="374" t="s">
        <v>3715</v>
      </c>
      <c r="U845" s="374" t="s">
        <v>1217</v>
      </c>
      <c r="V845" s="626" t="s">
        <v>1</v>
      </c>
      <c r="W845" s="626" t="s">
        <v>453</v>
      </c>
      <c r="X845" s="363" t="s">
        <v>9077</v>
      </c>
      <c r="Y845" s="375">
        <f t="shared" si="187"/>
        <v>45707</v>
      </c>
      <c r="Z845" s="370" t="s">
        <v>1550</v>
      </c>
      <c r="AA845" s="657">
        <v>7.8</v>
      </c>
      <c r="AB845" s="376"/>
      <c r="AC845" s="363">
        <v>120</v>
      </c>
      <c r="AD845" s="363"/>
      <c r="AE845" s="363">
        <v>220</v>
      </c>
      <c r="AF845" s="363"/>
      <c r="AG845" s="370">
        <v>24</v>
      </c>
      <c r="AH845" s="370">
        <v>39</v>
      </c>
      <c r="AI845" s="501">
        <v>48</v>
      </c>
      <c r="AJ845" s="501">
        <v>2</v>
      </c>
      <c r="AL845" s="501"/>
      <c r="AM845" s="501"/>
      <c r="AN845" s="363"/>
      <c r="AO845" s="414"/>
    </row>
    <row r="846" spans="1:125" s="317" customFormat="1" ht="12.75" customHeight="1">
      <c r="A846" s="242">
        <v>845</v>
      </c>
      <c r="B846" s="253" t="s">
        <v>731</v>
      </c>
      <c r="C846" s="253" t="s">
        <v>9204</v>
      </c>
      <c r="D846" s="253"/>
      <c r="E846" s="253" t="s">
        <v>2394</v>
      </c>
      <c r="F846" s="253"/>
      <c r="G846" s="264" t="s">
        <v>9205</v>
      </c>
      <c r="H846" s="639"/>
      <c r="I846" s="436" t="s">
        <v>2409</v>
      </c>
      <c r="J846" s="253"/>
      <c r="K846" s="253" t="s">
        <v>1504</v>
      </c>
      <c r="L846" s="438" t="s">
        <v>1505</v>
      </c>
      <c r="M846" s="274">
        <v>45015</v>
      </c>
      <c r="N846" s="123">
        <v>45744</v>
      </c>
      <c r="O846" s="249" t="s">
        <v>722</v>
      </c>
      <c r="P846" s="123">
        <v>45744</v>
      </c>
      <c r="Q846" s="236">
        <v>23154</v>
      </c>
      <c r="R846" s="236">
        <v>2023</v>
      </c>
      <c r="S846" s="237">
        <v>45013</v>
      </c>
      <c r="T846" s="253" t="s">
        <v>175</v>
      </c>
      <c r="U846" s="253" t="s">
        <v>1279</v>
      </c>
      <c r="V846" s="421" t="s">
        <v>363</v>
      </c>
      <c r="W846" s="421" t="s">
        <v>363</v>
      </c>
      <c r="X846" s="253" t="s">
        <v>4810</v>
      </c>
      <c r="Y846" s="271">
        <f t="shared" si="187"/>
        <v>45744</v>
      </c>
      <c r="Z846" s="322" t="s">
        <v>1028</v>
      </c>
      <c r="AA846" s="255">
        <v>6.6</v>
      </c>
      <c r="AB846" s="256"/>
      <c r="AC846" s="253">
        <v>110</v>
      </c>
      <c r="AD846" s="253"/>
      <c r="AE846" s="253">
        <v>130</v>
      </c>
      <c r="AF846" s="253"/>
      <c r="AG846" s="322" t="s">
        <v>724</v>
      </c>
      <c r="AH846" s="322" t="s">
        <v>724</v>
      </c>
      <c r="AI846" s="322" t="s">
        <v>724</v>
      </c>
      <c r="AJ846" s="322">
        <v>1</v>
      </c>
      <c r="AK846" s="237"/>
      <c r="AL846" s="322"/>
      <c r="AM846" s="322"/>
      <c r="AN846" s="253"/>
      <c r="AO846" s="413"/>
      <c r="AP846" s="331"/>
      <c r="AQ846" s="331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41"/>
      <c r="CP846" s="341"/>
      <c r="CQ846" s="341"/>
      <c r="CR846" s="341"/>
      <c r="CS846" s="341"/>
      <c r="CT846" s="341"/>
      <c r="CU846" s="341"/>
      <c r="CV846" s="341"/>
      <c r="CW846" s="341"/>
      <c r="CX846" s="341"/>
      <c r="CY846" s="341"/>
      <c r="CZ846" s="341"/>
      <c r="DA846" s="341"/>
      <c r="DB846" s="341"/>
      <c r="DC846" s="341"/>
      <c r="DD846" s="341"/>
      <c r="DE846" s="341"/>
      <c r="DF846" s="341"/>
      <c r="DG846" s="341"/>
      <c r="DH846" s="341"/>
      <c r="DI846" s="341"/>
      <c r="DJ846" s="341"/>
      <c r="DK846" s="341"/>
      <c r="DL846" s="341"/>
      <c r="DM846" s="341"/>
      <c r="DN846" s="341"/>
      <c r="DO846" s="341"/>
      <c r="DP846" s="341"/>
      <c r="DQ846" s="341"/>
      <c r="DR846" s="341"/>
      <c r="DS846" s="341"/>
      <c r="DT846" s="341"/>
      <c r="DU846" s="341"/>
    </row>
    <row r="847" spans="1:125" ht="12.75" customHeight="1">
      <c r="A847" s="242">
        <v>846</v>
      </c>
      <c r="B847" s="253" t="s">
        <v>731</v>
      </c>
      <c r="C847" s="253" t="s">
        <v>1124</v>
      </c>
      <c r="D847" s="253"/>
      <c r="E847" s="253" t="s">
        <v>1526</v>
      </c>
      <c r="F847" s="253"/>
      <c r="G847" s="264" t="s">
        <v>1527</v>
      </c>
      <c r="H847" s="639"/>
      <c r="I847" s="253" t="s">
        <v>1173</v>
      </c>
      <c r="J847" s="253"/>
      <c r="K847" s="283" t="s">
        <v>1794</v>
      </c>
      <c r="L847" s="438" t="s">
        <v>1528</v>
      </c>
      <c r="M847" s="274">
        <v>41029</v>
      </c>
      <c r="N847" s="248">
        <v>45272</v>
      </c>
      <c r="O847" s="249" t="s">
        <v>722</v>
      </c>
      <c r="P847" s="266">
        <f t="shared" ref="P847:P855" si="188">N847</f>
        <v>45272</v>
      </c>
      <c r="Q847" s="250">
        <v>14669</v>
      </c>
      <c r="R847" s="250">
        <v>2012</v>
      </c>
      <c r="S847" s="251">
        <v>44542</v>
      </c>
      <c r="T847" s="252" t="s">
        <v>29</v>
      </c>
      <c r="U847" s="253" t="s">
        <v>722</v>
      </c>
      <c r="V847" s="625" t="s">
        <v>363</v>
      </c>
      <c r="W847" s="625" t="s">
        <v>2257</v>
      </c>
      <c r="X847" s="252" t="s">
        <v>3418</v>
      </c>
      <c r="Y847" s="284">
        <f>N847</f>
        <v>45272</v>
      </c>
      <c r="Z847" s="605" t="s">
        <v>1028</v>
      </c>
      <c r="AA847" s="656">
        <v>5.4</v>
      </c>
      <c r="AB847" s="273"/>
      <c r="AC847" s="252">
        <v>85</v>
      </c>
      <c r="AD847" s="252"/>
      <c r="AE847" s="252">
        <v>105</v>
      </c>
      <c r="AF847" s="252"/>
      <c r="AG847" s="605">
        <v>24</v>
      </c>
      <c r="AH847" s="605">
        <v>39</v>
      </c>
      <c r="AI847" s="605" t="s">
        <v>1795</v>
      </c>
      <c r="AJ847" s="605">
        <v>1</v>
      </c>
      <c r="AK847" s="252"/>
      <c r="AL847" s="605"/>
      <c r="AM847" s="605"/>
      <c r="AN847" s="252"/>
      <c r="AO847" s="407"/>
      <c r="AP847" s="316"/>
      <c r="AQ847" s="316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</row>
    <row r="848" spans="1:125" ht="12.75" customHeight="1">
      <c r="A848" s="242">
        <v>847</v>
      </c>
      <c r="B848" s="253" t="s">
        <v>731</v>
      </c>
      <c r="C848" s="242" t="s">
        <v>1915</v>
      </c>
      <c r="D848" s="253"/>
      <c r="E848" s="253" t="s">
        <v>2277</v>
      </c>
      <c r="F848" s="253"/>
      <c r="G848" s="264" t="s">
        <v>2278</v>
      </c>
      <c r="H848" s="639"/>
      <c r="I848" s="253" t="s">
        <v>317</v>
      </c>
      <c r="J848" s="253"/>
      <c r="K848" s="243" t="s">
        <v>275</v>
      </c>
      <c r="L848" s="245" t="s">
        <v>276</v>
      </c>
      <c r="M848" s="247">
        <v>42171</v>
      </c>
      <c r="N848" s="248">
        <v>45816</v>
      </c>
      <c r="O848" s="249" t="s">
        <v>722</v>
      </c>
      <c r="P848" s="266">
        <f t="shared" si="188"/>
        <v>45816</v>
      </c>
      <c r="Q848" s="250">
        <v>21352</v>
      </c>
      <c r="R848" s="250">
        <v>2015</v>
      </c>
      <c r="S848" s="251">
        <v>45085</v>
      </c>
      <c r="T848" s="252" t="s">
        <v>175</v>
      </c>
      <c r="U848" s="253" t="s">
        <v>722</v>
      </c>
      <c r="V848" s="625" t="s">
        <v>1352</v>
      </c>
      <c r="W848" s="625" t="s">
        <v>7283</v>
      </c>
      <c r="X848" s="252" t="s">
        <v>277</v>
      </c>
      <c r="Y848" s="284">
        <f t="shared" ref="Y848:Y852" si="189">N848</f>
        <v>45816</v>
      </c>
      <c r="Z848" s="605" t="s">
        <v>1550</v>
      </c>
      <c r="AA848" s="656">
        <v>5.2</v>
      </c>
      <c r="AB848" s="273"/>
      <c r="AC848" s="252">
        <v>65</v>
      </c>
      <c r="AD848" s="252"/>
      <c r="AE848" s="252">
        <v>85</v>
      </c>
      <c r="AF848" s="252"/>
      <c r="AG848" s="605">
        <v>24</v>
      </c>
      <c r="AH848" s="605">
        <v>39</v>
      </c>
      <c r="AI848" s="605">
        <v>52</v>
      </c>
      <c r="AJ848" s="605">
        <v>1</v>
      </c>
      <c r="AK848" s="252"/>
      <c r="AL848" s="605"/>
      <c r="AM848" s="605"/>
      <c r="AN848" s="252"/>
      <c r="AO848" s="407"/>
      <c r="AP848" s="316"/>
      <c r="AQ848" s="316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</row>
    <row r="849" spans="1:125" s="378" customFormat="1" ht="12.75" customHeight="1">
      <c r="A849" s="362">
        <v>848</v>
      </c>
      <c r="B849" s="363" t="s">
        <v>732</v>
      </c>
      <c r="C849" s="363" t="s">
        <v>6373</v>
      </c>
      <c r="D849" s="363" t="s">
        <v>892</v>
      </c>
      <c r="E849" s="363" t="s">
        <v>495</v>
      </c>
      <c r="F849" s="363" t="s">
        <v>7405</v>
      </c>
      <c r="G849" s="365" t="s">
        <v>7406</v>
      </c>
      <c r="H849" s="640" t="s">
        <v>7407</v>
      </c>
      <c r="I849" s="363" t="s">
        <v>440</v>
      </c>
      <c r="J849" s="363" t="s">
        <v>1163</v>
      </c>
      <c r="K849" s="363" t="s">
        <v>7408</v>
      </c>
      <c r="L849" s="366" t="s">
        <v>7409</v>
      </c>
      <c r="M849" s="368">
        <v>44466</v>
      </c>
      <c r="N849" s="369">
        <v>45951</v>
      </c>
      <c r="O849" s="370" t="s">
        <v>722</v>
      </c>
      <c r="P849" s="371">
        <f>N849</f>
        <v>45951</v>
      </c>
      <c r="Q849" s="372">
        <v>21547</v>
      </c>
      <c r="R849" s="372">
        <v>2021</v>
      </c>
      <c r="S849" s="373">
        <v>45220</v>
      </c>
      <c r="T849" s="374" t="s">
        <v>24</v>
      </c>
      <c r="U849" s="374" t="s">
        <v>722</v>
      </c>
      <c r="V849" s="626" t="s">
        <v>10228</v>
      </c>
      <c r="W849" s="626" t="s">
        <v>10228</v>
      </c>
      <c r="X849" s="363" t="s">
        <v>7410</v>
      </c>
      <c r="Y849" s="375">
        <f>N849</f>
        <v>45951</v>
      </c>
      <c r="Z849" s="370" t="s">
        <v>1550</v>
      </c>
      <c r="AA849" s="657">
        <v>4.8</v>
      </c>
      <c r="AB849" s="376">
        <v>18.5</v>
      </c>
      <c r="AC849" s="363">
        <v>80</v>
      </c>
      <c r="AD849" s="363">
        <v>100</v>
      </c>
      <c r="AE849" s="363">
        <v>100</v>
      </c>
      <c r="AF849" s="363">
        <v>125</v>
      </c>
      <c r="AG849" s="370" t="s">
        <v>724</v>
      </c>
      <c r="AH849" s="370">
        <v>38</v>
      </c>
      <c r="AI849" s="501">
        <v>50</v>
      </c>
      <c r="AJ849" s="501">
        <v>1</v>
      </c>
      <c r="AK849" s="388">
        <v>44466</v>
      </c>
      <c r="AL849" s="501">
        <v>2021</v>
      </c>
      <c r="AM849" s="501" t="s">
        <v>722</v>
      </c>
      <c r="AN849" s="363"/>
      <c r="AO849" s="414"/>
      <c r="AP849" s="374"/>
      <c r="AQ849" s="374"/>
      <c r="AR849" s="374"/>
      <c r="AS849" s="374"/>
      <c r="AT849" s="374"/>
      <c r="AU849" s="374"/>
      <c r="AV849" s="374"/>
      <c r="AW849" s="374"/>
      <c r="AX849" s="374"/>
      <c r="AY849" s="374"/>
      <c r="AZ849" s="374"/>
      <c r="BA849" s="374"/>
      <c r="BB849" s="374"/>
      <c r="BC849" s="374"/>
      <c r="BD849" s="374"/>
      <c r="BE849" s="374"/>
      <c r="BF849" s="374"/>
      <c r="BG849" s="374"/>
      <c r="BH849" s="374"/>
      <c r="BI849" s="374"/>
      <c r="BJ849" s="374"/>
      <c r="BK849" s="374"/>
      <c r="BL849" s="374"/>
      <c r="BM849" s="374"/>
      <c r="BN849" s="374"/>
      <c r="BO849" s="374"/>
      <c r="BP849" s="374"/>
      <c r="BQ849" s="374"/>
      <c r="BR849" s="374"/>
      <c r="BS849" s="374"/>
      <c r="BT849" s="374"/>
      <c r="BU849" s="374"/>
      <c r="BV849" s="374"/>
      <c r="BW849" s="374"/>
      <c r="BX849" s="374"/>
      <c r="BY849" s="374"/>
      <c r="BZ849" s="374"/>
      <c r="CA849" s="374"/>
      <c r="CB849" s="374"/>
      <c r="CC849" s="374"/>
      <c r="CD849" s="374"/>
      <c r="CE849" s="374"/>
      <c r="CF849" s="374"/>
      <c r="CG849" s="374"/>
      <c r="CH849" s="374"/>
      <c r="CI849" s="374"/>
      <c r="CJ849" s="374"/>
      <c r="CK849" s="374"/>
      <c r="CL849" s="374"/>
      <c r="CM849" s="374"/>
      <c r="CN849" s="374"/>
      <c r="CO849" s="377"/>
      <c r="CP849" s="377"/>
      <c r="CQ849" s="377"/>
      <c r="CR849" s="377"/>
      <c r="CS849" s="377"/>
      <c r="CT849" s="377"/>
      <c r="CU849" s="377"/>
      <c r="CV849" s="377"/>
      <c r="CW849" s="377"/>
      <c r="CX849" s="377"/>
      <c r="CY849" s="377"/>
      <c r="CZ849" s="377"/>
      <c r="DA849" s="377"/>
      <c r="DB849" s="377"/>
      <c r="DC849" s="377"/>
      <c r="DD849" s="377"/>
      <c r="DE849" s="377"/>
      <c r="DF849" s="377"/>
      <c r="DG849" s="377"/>
      <c r="DH849" s="377"/>
      <c r="DI849" s="377"/>
      <c r="DJ849" s="377"/>
      <c r="DK849" s="377"/>
      <c r="DL849" s="377"/>
      <c r="DM849" s="377"/>
      <c r="DN849" s="377"/>
      <c r="DO849" s="377"/>
      <c r="DP849" s="377"/>
      <c r="DQ849" s="377"/>
      <c r="DR849" s="377"/>
      <c r="DS849" s="377"/>
      <c r="DT849" s="377"/>
      <c r="DU849" s="377"/>
    </row>
    <row r="850" spans="1:125" s="317" customFormat="1" ht="12.75" customHeight="1">
      <c r="A850" s="362">
        <v>849</v>
      </c>
      <c r="B850" s="253" t="s">
        <v>731</v>
      </c>
      <c r="C850" s="242" t="s">
        <v>4076</v>
      </c>
      <c r="D850" s="253"/>
      <c r="E850" s="253" t="s">
        <v>4077</v>
      </c>
      <c r="F850" s="253"/>
      <c r="G850" s="264" t="s">
        <v>4078</v>
      </c>
      <c r="H850" s="639"/>
      <c r="I850" s="253" t="s">
        <v>1106</v>
      </c>
      <c r="J850" s="253"/>
      <c r="K850" s="253" t="s">
        <v>4079</v>
      </c>
      <c r="L850" s="438" t="s">
        <v>4080</v>
      </c>
      <c r="M850" s="274">
        <v>43148</v>
      </c>
      <c r="N850" s="275">
        <v>44607</v>
      </c>
      <c r="O850" s="322" t="s">
        <v>722</v>
      </c>
      <c r="P850" s="323">
        <f t="shared" si="188"/>
        <v>44607</v>
      </c>
      <c r="Q850" s="236">
        <v>18132</v>
      </c>
      <c r="R850" s="236">
        <v>2017</v>
      </c>
      <c r="S850" s="237">
        <v>43876</v>
      </c>
      <c r="T850" s="253" t="s">
        <v>29</v>
      </c>
      <c r="U850" s="253" t="s">
        <v>722</v>
      </c>
      <c r="V850" s="421" t="s">
        <v>5532</v>
      </c>
      <c r="W850" s="421" t="s">
        <v>5532</v>
      </c>
      <c r="X850" s="253" t="s">
        <v>4081</v>
      </c>
      <c r="Y850" s="271">
        <f t="shared" si="189"/>
        <v>44607</v>
      </c>
      <c r="Z850" s="322" t="s">
        <v>1550</v>
      </c>
      <c r="AA850" s="255">
        <v>5.2</v>
      </c>
      <c r="AB850" s="256"/>
      <c r="AC850" s="253">
        <v>90</v>
      </c>
      <c r="AD850" s="253"/>
      <c r="AE850" s="253">
        <v>115</v>
      </c>
      <c r="AF850" s="253"/>
      <c r="AG850" s="322" t="s">
        <v>724</v>
      </c>
      <c r="AH850" s="322">
        <v>39</v>
      </c>
      <c r="AI850" s="322">
        <v>53</v>
      </c>
      <c r="AJ850" s="322">
        <v>1</v>
      </c>
      <c r="AK850" s="321"/>
      <c r="AL850" s="322"/>
      <c r="AM850" s="322"/>
      <c r="AN850" s="253"/>
      <c r="AO850" s="408"/>
      <c r="AP850" s="283"/>
      <c r="AQ850" s="283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341"/>
      <c r="CP850" s="341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</row>
    <row r="851" spans="1:125" s="317" customFormat="1" ht="12.75" customHeight="1">
      <c r="A851" s="242">
        <v>850</v>
      </c>
      <c r="B851" s="253" t="s">
        <v>732</v>
      </c>
      <c r="C851" s="253" t="s">
        <v>2549</v>
      </c>
      <c r="D851" s="243" t="s">
        <v>923</v>
      </c>
      <c r="E851" s="253" t="s">
        <v>3534</v>
      </c>
      <c r="F851" s="253" t="s">
        <v>659</v>
      </c>
      <c r="G851" s="264" t="s">
        <v>6538</v>
      </c>
      <c r="H851" s="638" t="s">
        <v>659</v>
      </c>
      <c r="I851" s="253" t="s">
        <v>2322</v>
      </c>
      <c r="J851" s="243" t="s">
        <v>660</v>
      </c>
      <c r="K851" s="243" t="s">
        <v>513</v>
      </c>
      <c r="L851" s="245" t="s">
        <v>661</v>
      </c>
      <c r="M851" s="274">
        <v>44180</v>
      </c>
      <c r="N851" s="275">
        <v>45334</v>
      </c>
      <c r="O851" s="249" t="s">
        <v>722</v>
      </c>
      <c r="P851" s="267">
        <f>N851</f>
        <v>45334</v>
      </c>
      <c r="Q851" s="236">
        <v>21621</v>
      </c>
      <c r="R851" s="236">
        <v>2020</v>
      </c>
      <c r="S851" s="237">
        <v>44604</v>
      </c>
      <c r="T851" s="253" t="s">
        <v>299</v>
      </c>
      <c r="U851" s="253" t="s">
        <v>722</v>
      </c>
      <c r="V851" s="421" t="s">
        <v>8798</v>
      </c>
      <c r="W851" s="421" t="s">
        <v>8799</v>
      </c>
      <c r="X851" s="253" t="s">
        <v>7552</v>
      </c>
      <c r="Y851" s="271">
        <f>N851</f>
        <v>45334</v>
      </c>
      <c r="Z851" s="322" t="s">
        <v>31</v>
      </c>
      <c r="AA851" s="255">
        <v>5.6</v>
      </c>
      <c r="AB851" s="256">
        <v>27</v>
      </c>
      <c r="AC851" s="253">
        <v>100</v>
      </c>
      <c r="AD851" s="253">
        <v>100</v>
      </c>
      <c r="AE851" s="253">
        <v>137</v>
      </c>
      <c r="AF851" s="253">
        <v>137</v>
      </c>
      <c r="AG851" s="322" t="s">
        <v>6539</v>
      </c>
      <c r="AH851" s="322" t="s">
        <v>6494</v>
      </c>
      <c r="AI851" s="322" t="s">
        <v>6540</v>
      </c>
      <c r="AJ851" s="322">
        <v>1</v>
      </c>
      <c r="AK851" s="251">
        <v>40605</v>
      </c>
      <c r="AL851" s="605">
        <v>2011</v>
      </c>
      <c r="AM851" s="605" t="s">
        <v>722</v>
      </c>
      <c r="AN851" s="253" t="s">
        <v>8800</v>
      </c>
      <c r="AO851" s="408"/>
      <c r="AP851" s="283"/>
      <c r="AQ851" s="283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341"/>
      <c r="CP851" s="341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</row>
    <row r="852" spans="1:125" s="317" customFormat="1" ht="12.75" customHeight="1">
      <c r="A852" s="242">
        <v>851</v>
      </c>
      <c r="B852" s="253" t="s">
        <v>731</v>
      </c>
      <c r="C852" s="253" t="s">
        <v>2509</v>
      </c>
      <c r="D852" s="253"/>
      <c r="E852" s="253" t="s">
        <v>333</v>
      </c>
      <c r="F852" s="253"/>
      <c r="G852" s="264" t="s">
        <v>6295</v>
      </c>
      <c r="H852" s="639"/>
      <c r="I852" s="253" t="s">
        <v>1106</v>
      </c>
      <c r="J852" s="253"/>
      <c r="K852" s="253" t="s">
        <v>6296</v>
      </c>
      <c r="L852" s="438" t="s">
        <v>2567</v>
      </c>
      <c r="M852" s="274">
        <v>44076</v>
      </c>
      <c r="N852" s="275">
        <v>45529</v>
      </c>
      <c r="O852" s="322" t="s">
        <v>722</v>
      </c>
      <c r="P852" s="323">
        <f t="shared" si="188"/>
        <v>45529</v>
      </c>
      <c r="Q852" s="236">
        <v>20628</v>
      </c>
      <c r="R852" s="236">
        <v>2020</v>
      </c>
      <c r="S852" s="237">
        <v>44798</v>
      </c>
      <c r="T852" s="253" t="s">
        <v>4069</v>
      </c>
      <c r="U852" s="253" t="s">
        <v>722</v>
      </c>
      <c r="V852" s="421" t="s">
        <v>176</v>
      </c>
      <c r="W852" s="421" t="s">
        <v>176</v>
      </c>
      <c r="X852" s="253" t="s">
        <v>6297</v>
      </c>
      <c r="Y852" s="271">
        <f t="shared" si="189"/>
        <v>45529</v>
      </c>
      <c r="Z852" s="322" t="s">
        <v>364</v>
      </c>
      <c r="AA852" s="255">
        <v>5.25</v>
      </c>
      <c r="AB852" s="256"/>
      <c r="AC852" s="253">
        <v>85</v>
      </c>
      <c r="AD852" s="253"/>
      <c r="AE852" s="253">
        <v>125</v>
      </c>
      <c r="AF852" s="253"/>
      <c r="AG852" s="322" t="s">
        <v>724</v>
      </c>
      <c r="AH852" s="322" t="s">
        <v>724</v>
      </c>
      <c r="AI852" s="322" t="s">
        <v>724</v>
      </c>
      <c r="AJ852" s="322">
        <v>1</v>
      </c>
      <c r="AK852" s="321"/>
      <c r="AL852" s="336"/>
      <c r="AM852" s="336"/>
      <c r="AN852" s="253"/>
      <c r="AO852" s="408"/>
      <c r="AP852" s="283"/>
      <c r="AQ852" s="283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341"/>
      <c r="CP852" s="341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</row>
    <row r="853" spans="1:125" s="317" customFormat="1" ht="12.75" customHeight="1">
      <c r="A853" s="242">
        <v>852</v>
      </c>
      <c r="B853" s="253" t="s">
        <v>731</v>
      </c>
      <c r="C853" s="253" t="s">
        <v>2301</v>
      </c>
      <c r="D853" s="253"/>
      <c r="E853" s="253" t="s">
        <v>337</v>
      </c>
      <c r="F853" s="253"/>
      <c r="G853" s="264" t="s">
        <v>5189</v>
      </c>
      <c r="H853" s="639"/>
      <c r="I853" s="253" t="s">
        <v>1911</v>
      </c>
      <c r="J853" s="253"/>
      <c r="K853" s="253" t="s">
        <v>2513</v>
      </c>
      <c r="L853" s="438" t="s">
        <v>2514</v>
      </c>
      <c r="M853" s="274">
        <v>43672</v>
      </c>
      <c r="N853" s="275">
        <v>45726</v>
      </c>
      <c r="O853" s="322" t="s">
        <v>722</v>
      </c>
      <c r="P853" s="323">
        <f t="shared" si="188"/>
        <v>45726</v>
      </c>
      <c r="Q853" s="236">
        <v>20351</v>
      </c>
      <c r="R853" s="236">
        <v>2019</v>
      </c>
      <c r="S853" s="237">
        <v>44995</v>
      </c>
      <c r="T853" s="253" t="s">
        <v>3715</v>
      </c>
      <c r="U853" s="253" t="s">
        <v>722</v>
      </c>
      <c r="V853" s="421" t="s">
        <v>1115</v>
      </c>
      <c r="W853" s="421" t="s">
        <v>9181</v>
      </c>
      <c r="X853" s="253" t="s">
        <v>2515</v>
      </c>
      <c r="Y853" s="271">
        <v>45726</v>
      </c>
      <c r="Z853" s="322" t="s">
        <v>1550</v>
      </c>
      <c r="AA853" s="255">
        <v>4.5</v>
      </c>
      <c r="AB853" s="256"/>
      <c r="AC853" s="253">
        <v>90</v>
      </c>
      <c r="AD853" s="253"/>
      <c r="AE853" s="253">
        <v>115</v>
      </c>
      <c r="AF853" s="253"/>
      <c r="AG853" s="322">
        <v>22</v>
      </c>
      <c r="AH853" s="322">
        <v>36</v>
      </c>
      <c r="AI853" s="322">
        <v>54</v>
      </c>
      <c r="AJ853" s="322">
        <v>1</v>
      </c>
      <c r="AK853" s="321"/>
      <c r="AL853" s="322"/>
      <c r="AM853" s="322"/>
      <c r="AN853" s="253"/>
      <c r="AO853" s="412"/>
      <c r="AP853" s="330"/>
      <c r="AQ853" s="330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41"/>
      <c r="CP853" s="341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</row>
    <row r="854" spans="1:125" s="374" customFormat="1" ht="12.75" customHeight="1">
      <c r="A854" s="362">
        <v>853</v>
      </c>
      <c r="B854" s="363" t="s">
        <v>731</v>
      </c>
      <c r="C854" s="363" t="s">
        <v>10321</v>
      </c>
      <c r="D854" s="363"/>
      <c r="E854" s="363" t="s">
        <v>4705</v>
      </c>
      <c r="F854" s="363"/>
      <c r="G854" s="365" t="s">
        <v>10322</v>
      </c>
      <c r="H854" s="640"/>
      <c r="I854" s="363" t="s">
        <v>10323</v>
      </c>
      <c r="J854" s="363"/>
      <c r="K854" s="363" t="s">
        <v>10319</v>
      </c>
      <c r="L854" s="366" t="s">
        <v>832</v>
      </c>
      <c r="M854" s="368">
        <v>45258</v>
      </c>
      <c r="N854" s="369">
        <v>45988</v>
      </c>
      <c r="O854" s="370" t="s">
        <v>722</v>
      </c>
      <c r="P854" s="371">
        <f t="shared" si="188"/>
        <v>45988</v>
      </c>
      <c r="Q854" s="372">
        <v>23628</v>
      </c>
      <c r="R854" s="372">
        <v>2021</v>
      </c>
      <c r="S854" s="388">
        <v>45257</v>
      </c>
      <c r="T854" s="374" t="s">
        <v>1278</v>
      </c>
      <c r="U854" s="374" t="s">
        <v>1279</v>
      </c>
      <c r="V854" s="626" t="s">
        <v>363</v>
      </c>
      <c r="W854" s="626" t="s">
        <v>931</v>
      </c>
      <c r="X854" s="363" t="s">
        <v>10324</v>
      </c>
      <c r="Y854" s="375">
        <v>45988</v>
      </c>
      <c r="Z854" s="370" t="s">
        <v>724</v>
      </c>
      <c r="AA854" s="657">
        <v>6.3</v>
      </c>
      <c r="AB854" s="376"/>
      <c r="AC854" s="363">
        <v>105</v>
      </c>
      <c r="AD854" s="363"/>
      <c r="AE854" s="363">
        <v>135</v>
      </c>
      <c r="AF854" s="363"/>
      <c r="AG854" s="370" t="s">
        <v>10246</v>
      </c>
      <c r="AH854" s="370" t="s">
        <v>724</v>
      </c>
      <c r="AI854" s="501" t="s">
        <v>724</v>
      </c>
      <c r="AJ854" s="501">
        <v>1</v>
      </c>
      <c r="AL854" s="501"/>
      <c r="AM854" s="501"/>
      <c r="AN854" s="363"/>
      <c r="AO854" s="414"/>
    </row>
    <row r="855" spans="1:125" s="317" customFormat="1" ht="12.75" customHeight="1">
      <c r="A855" s="242">
        <v>854</v>
      </c>
      <c r="B855" s="253" t="s">
        <v>731</v>
      </c>
      <c r="C855" s="253" t="s">
        <v>6073</v>
      </c>
      <c r="D855" s="253"/>
      <c r="E855" s="253" t="s">
        <v>1282</v>
      </c>
      <c r="F855" s="253"/>
      <c r="G855" s="264" t="s">
        <v>6618</v>
      </c>
      <c r="H855" s="639"/>
      <c r="I855" s="253" t="s">
        <v>6075</v>
      </c>
      <c r="J855" s="253"/>
      <c r="K855" s="253" t="s">
        <v>2527</v>
      </c>
      <c r="L855" s="438" t="s">
        <v>4096</v>
      </c>
      <c r="M855" s="274">
        <v>44242</v>
      </c>
      <c r="N855" s="275">
        <v>45677</v>
      </c>
      <c r="O855" s="322" t="s">
        <v>722</v>
      </c>
      <c r="P855" s="323">
        <f t="shared" si="188"/>
        <v>45677</v>
      </c>
      <c r="Q855" s="335">
        <v>21045</v>
      </c>
      <c r="R855" s="335">
        <v>2021</v>
      </c>
      <c r="S855" s="321">
        <v>44946</v>
      </c>
      <c r="T855" s="283" t="s">
        <v>1450</v>
      </c>
      <c r="U855" s="283" t="s">
        <v>722</v>
      </c>
      <c r="V855" s="421" t="s">
        <v>1082</v>
      </c>
      <c r="W855" s="421" t="s">
        <v>1082</v>
      </c>
      <c r="X855" s="253" t="s">
        <v>1166</v>
      </c>
      <c r="Y855" s="271">
        <f>N855</f>
        <v>45677</v>
      </c>
      <c r="Z855" s="322" t="s">
        <v>364</v>
      </c>
      <c r="AA855" s="255">
        <v>2.7</v>
      </c>
      <c r="AB855" s="256"/>
      <c r="AC855" s="253">
        <v>50</v>
      </c>
      <c r="AD855" s="253"/>
      <c r="AE855" s="253">
        <v>110</v>
      </c>
      <c r="AF855" s="253"/>
      <c r="AG855" s="322" t="s">
        <v>724</v>
      </c>
      <c r="AH855" s="322" t="s">
        <v>724</v>
      </c>
      <c r="AI855" s="336" t="s">
        <v>724</v>
      </c>
      <c r="AJ855" s="336">
        <v>1</v>
      </c>
      <c r="AL855" s="336"/>
      <c r="AM855" s="336"/>
      <c r="AN855" s="283" t="s">
        <v>9176</v>
      </c>
      <c r="AO855" s="413"/>
      <c r="AP855" s="331"/>
      <c r="AQ855" s="331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41"/>
      <c r="CP855" s="34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</row>
    <row r="856" spans="1:125" s="317" customFormat="1" ht="12.75" customHeight="1">
      <c r="A856" s="242">
        <v>855</v>
      </c>
      <c r="B856" s="242" t="s">
        <v>731</v>
      </c>
      <c r="C856" s="283" t="s">
        <v>4461</v>
      </c>
      <c r="D856" s="243"/>
      <c r="E856" s="243" t="s">
        <v>4462</v>
      </c>
      <c r="F856" s="243"/>
      <c r="G856" s="244" t="s">
        <v>4463</v>
      </c>
      <c r="H856" s="638"/>
      <c r="I856" s="242" t="s">
        <v>2412</v>
      </c>
      <c r="J856" s="243"/>
      <c r="K856" s="253" t="s">
        <v>1792</v>
      </c>
      <c r="L856" s="438" t="s">
        <v>1793</v>
      </c>
      <c r="M856" s="274">
        <v>43308</v>
      </c>
      <c r="N856" s="275">
        <v>45185</v>
      </c>
      <c r="O856" s="249" t="s">
        <v>722</v>
      </c>
      <c r="P856" s="267">
        <f>N856</f>
        <v>45185</v>
      </c>
      <c r="Q856" s="236">
        <v>18544</v>
      </c>
      <c r="R856" s="236">
        <v>2018</v>
      </c>
      <c r="S856" s="251">
        <v>44455</v>
      </c>
      <c r="T856" s="253" t="s">
        <v>3814</v>
      </c>
      <c r="U856" s="253" t="s">
        <v>722</v>
      </c>
      <c r="V856" s="421" t="s">
        <v>4003</v>
      </c>
      <c r="W856" s="421" t="s">
        <v>4003</v>
      </c>
      <c r="X856" s="253" t="s">
        <v>7381</v>
      </c>
      <c r="Y856" s="271">
        <f>N856</f>
        <v>45185</v>
      </c>
      <c r="Z856" s="322" t="s">
        <v>1550</v>
      </c>
      <c r="AA856" s="255">
        <v>5.4</v>
      </c>
      <c r="AB856" s="256"/>
      <c r="AC856" s="253">
        <v>88</v>
      </c>
      <c r="AD856" s="253"/>
      <c r="AE856" s="253">
        <v>108</v>
      </c>
      <c r="AF856" s="253"/>
      <c r="AG856" s="322">
        <v>39</v>
      </c>
      <c r="AH856" s="322" t="s">
        <v>724</v>
      </c>
      <c r="AI856" s="322">
        <v>55</v>
      </c>
      <c r="AJ856" s="322">
        <v>1</v>
      </c>
      <c r="AK856" s="237"/>
      <c r="AL856" s="322"/>
      <c r="AM856" s="322"/>
      <c r="AN856" s="253"/>
      <c r="AO856" s="408"/>
      <c r="AP856" s="283"/>
      <c r="AQ856" s="283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341"/>
      <c r="CP856" s="341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</row>
    <row r="857" spans="1:125" s="317" customFormat="1" ht="12.75" customHeight="1">
      <c r="A857" s="242">
        <v>856</v>
      </c>
      <c r="B857" s="253" t="s">
        <v>732</v>
      </c>
      <c r="C857" s="253" t="s">
        <v>5613</v>
      </c>
      <c r="D857" s="253" t="s">
        <v>5614</v>
      </c>
      <c r="E857" s="253" t="s">
        <v>1134</v>
      </c>
      <c r="F857" s="253" t="s">
        <v>5615</v>
      </c>
      <c r="G857" s="264" t="s">
        <v>5616</v>
      </c>
      <c r="H857" s="639" t="s">
        <v>5617</v>
      </c>
      <c r="I857" s="253" t="s">
        <v>17</v>
      </c>
      <c r="J857" s="253" t="s">
        <v>5618</v>
      </c>
      <c r="K857" s="283" t="s">
        <v>5619</v>
      </c>
      <c r="L857" s="438" t="s">
        <v>5620</v>
      </c>
      <c r="M857" s="274">
        <v>43901</v>
      </c>
      <c r="N857" s="275">
        <v>45357</v>
      </c>
      <c r="O857" s="322" t="s">
        <v>722</v>
      </c>
      <c r="P857" s="323">
        <f>N857</f>
        <v>45357</v>
      </c>
      <c r="Q857" s="236">
        <v>20268</v>
      </c>
      <c r="R857" s="236">
        <v>2019</v>
      </c>
      <c r="S857" s="237">
        <v>44626</v>
      </c>
      <c r="T857" s="253" t="s">
        <v>3814</v>
      </c>
      <c r="U857" s="253" t="s">
        <v>3544</v>
      </c>
      <c r="V857" s="421" t="s">
        <v>7882</v>
      </c>
      <c r="W857" s="421" t="s">
        <v>7882</v>
      </c>
      <c r="X857" s="253" t="s">
        <v>5621</v>
      </c>
      <c r="Y857" s="271">
        <v>44626</v>
      </c>
      <c r="Z857" s="322" t="s">
        <v>1550</v>
      </c>
      <c r="AA857" s="255">
        <v>6.1</v>
      </c>
      <c r="AB857" s="256" t="s">
        <v>5622</v>
      </c>
      <c r="AC857" s="253">
        <v>110</v>
      </c>
      <c r="AD857" s="253">
        <v>110</v>
      </c>
      <c r="AE857" s="253">
        <v>140</v>
      </c>
      <c r="AF857" s="253">
        <v>185</v>
      </c>
      <c r="AG857" s="322">
        <v>21</v>
      </c>
      <c r="AH857" s="322">
        <v>49</v>
      </c>
      <c r="AI857" s="322">
        <v>62</v>
      </c>
      <c r="AJ857" s="322">
        <v>1</v>
      </c>
      <c r="AK857" s="321">
        <v>43901</v>
      </c>
      <c r="AL857" s="336">
        <v>2019</v>
      </c>
      <c r="AM857" s="336" t="s">
        <v>722</v>
      </c>
      <c r="AN857" s="253"/>
      <c r="AO857" s="408"/>
      <c r="AP857" s="283"/>
      <c r="AQ857" s="283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341"/>
      <c r="CP857" s="341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</row>
    <row r="858" spans="1:125" ht="12.75" customHeight="1">
      <c r="A858" s="242">
        <v>857</v>
      </c>
      <c r="B858" s="253" t="s">
        <v>731</v>
      </c>
      <c r="C858" s="253" t="s">
        <v>2424</v>
      </c>
      <c r="D858" s="253"/>
      <c r="E858" s="253" t="s">
        <v>3007</v>
      </c>
      <c r="F858" s="253"/>
      <c r="G858" s="264" t="s">
        <v>3008</v>
      </c>
      <c r="H858" s="639"/>
      <c r="I858" s="253" t="s">
        <v>2412</v>
      </c>
      <c r="J858" s="253"/>
      <c r="K858" s="253" t="s">
        <v>3009</v>
      </c>
      <c r="L858" s="438" t="s">
        <v>2142</v>
      </c>
      <c r="M858" s="274">
        <v>42650</v>
      </c>
      <c r="N858" s="288">
        <v>45976</v>
      </c>
      <c r="O858" s="249" t="s">
        <v>722</v>
      </c>
      <c r="P858" s="266">
        <f>N858</f>
        <v>45976</v>
      </c>
      <c r="Q858" s="250">
        <v>16864</v>
      </c>
      <c r="R858" s="250">
        <v>2016</v>
      </c>
      <c r="S858" s="251">
        <v>45245</v>
      </c>
      <c r="T858" s="252" t="s">
        <v>175</v>
      </c>
      <c r="U858" s="253" t="s">
        <v>722</v>
      </c>
      <c r="V858" s="625" t="s">
        <v>1082</v>
      </c>
      <c r="W858" s="625" t="s">
        <v>7602</v>
      </c>
      <c r="X858" s="252" t="s">
        <v>2143</v>
      </c>
      <c r="Y858" s="284">
        <f>N858</f>
        <v>45976</v>
      </c>
      <c r="Z858" s="605" t="s">
        <v>1550</v>
      </c>
      <c r="AA858" s="656">
        <v>5.6</v>
      </c>
      <c r="AB858" s="273"/>
      <c r="AC858" s="252">
        <v>85</v>
      </c>
      <c r="AD858" s="252"/>
      <c r="AE858" s="252">
        <v>105</v>
      </c>
      <c r="AF858" s="252"/>
      <c r="AG858" s="605">
        <v>25</v>
      </c>
      <c r="AH858" s="605">
        <v>39</v>
      </c>
      <c r="AI858" s="605">
        <v>55</v>
      </c>
      <c r="AJ858" s="605">
        <v>1</v>
      </c>
      <c r="AK858" s="237"/>
      <c r="AL858" s="322"/>
      <c r="AM858" s="322"/>
      <c r="AN858" s="252"/>
      <c r="AO858" s="407"/>
      <c r="AP858" s="316"/>
      <c r="AQ858" s="316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</row>
    <row r="859" spans="1:125" s="317" customFormat="1" ht="12.75" customHeight="1">
      <c r="A859" s="242">
        <v>858</v>
      </c>
      <c r="B859" s="242" t="s">
        <v>731</v>
      </c>
      <c r="C859" s="242" t="s">
        <v>5242</v>
      </c>
      <c r="D859" s="243"/>
      <c r="E859" s="121" t="s">
        <v>3790</v>
      </c>
      <c r="F859" s="243"/>
      <c r="G859" s="244" t="s">
        <v>6328</v>
      </c>
      <c r="H859" s="638"/>
      <c r="I859" s="243" t="s">
        <v>1911</v>
      </c>
      <c r="J859" s="243"/>
      <c r="K859" s="243" t="s">
        <v>9260</v>
      </c>
      <c r="L859" s="245" t="s">
        <v>9261</v>
      </c>
      <c r="M859" s="247">
        <v>44081</v>
      </c>
      <c r="N859" s="123">
        <v>45750</v>
      </c>
      <c r="O859" s="249" t="s">
        <v>722</v>
      </c>
      <c r="P859" s="267">
        <f>N859</f>
        <v>45750</v>
      </c>
      <c r="Q859" s="236">
        <v>20643</v>
      </c>
      <c r="R859" s="236">
        <v>2020</v>
      </c>
      <c r="S859" s="237">
        <v>44798</v>
      </c>
      <c r="T859" s="253" t="s">
        <v>1278</v>
      </c>
      <c r="U859" s="253" t="s">
        <v>722</v>
      </c>
      <c r="V859" s="421" t="s">
        <v>4698</v>
      </c>
      <c r="W859" s="421" t="s">
        <v>1632</v>
      </c>
      <c r="X859" s="253" t="s">
        <v>6329</v>
      </c>
      <c r="Y859" s="271">
        <f>N859</f>
        <v>45750</v>
      </c>
      <c r="Z859" s="322" t="s">
        <v>364</v>
      </c>
      <c r="AA859" s="255">
        <v>4.2</v>
      </c>
      <c r="AB859" s="256"/>
      <c r="AC859" s="253">
        <v>75</v>
      </c>
      <c r="AD859" s="253"/>
      <c r="AE859" s="253">
        <v>100</v>
      </c>
      <c r="AF859" s="253"/>
      <c r="AG859" s="322" t="s">
        <v>724</v>
      </c>
      <c r="AH859" s="322" t="s">
        <v>724</v>
      </c>
      <c r="AI859" s="322" t="s">
        <v>724</v>
      </c>
      <c r="AJ859" s="322">
        <v>1</v>
      </c>
      <c r="AK859" s="321"/>
      <c r="AL859" s="336"/>
      <c r="AM859" s="336"/>
      <c r="AN859" s="253"/>
      <c r="AO859" s="408"/>
      <c r="AP859" s="283"/>
      <c r="AQ859" s="283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341"/>
      <c r="CP859" s="341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</row>
    <row r="860" spans="1:125" s="317" customFormat="1" ht="12.75" customHeight="1">
      <c r="A860" s="242">
        <v>859</v>
      </c>
      <c r="B860" s="242" t="s">
        <v>732</v>
      </c>
      <c r="C860" s="253" t="s">
        <v>583</v>
      </c>
      <c r="D860" s="242" t="s">
        <v>4629</v>
      </c>
      <c r="E860" s="243" t="s">
        <v>2090</v>
      </c>
      <c r="F860" s="243" t="s">
        <v>7727</v>
      </c>
      <c r="G860" s="244" t="s">
        <v>7726</v>
      </c>
      <c r="H860" s="638" t="s">
        <v>7728</v>
      </c>
      <c r="I860" s="253" t="s">
        <v>1911</v>
      </c>
      <c r="J860" s="242" t="s">
        <v>1163</v>
      </c>
      <c r="K860" s="243" t="s">
        <v>7729</v>
      </c>
      <c r="L860" s="245" t="s">
        <v>7730</v>
      </c>
      <c r="M860" s="274">
        <v>41848</v>
      </c>
      <c r="N860" s="123">
        <v>45342</v>
      </c>
      <c r="O860" s="249" t="s">
        <v>722</v>
      </c>
      <c r="P860" s="267">
        <f t="shared" ref="P860" si="190">N860</f>
        <v>45342</v>
      </c>
      <c r="Q860" s="236">
        <v>22108</v>
      </c>
      <c r="R860" s="236">
        <v>2014</v>
      </c>
      <c r="S860" s="237">
        <v>44612</v>
      </c>
      <c r="T860" s="253" t="s">
        <v>499</v>
      </c>
      <c r="U860" s="253" t="s">
        <v>4051</v>
      </c>
      <c r="V860" s="421" t="s">
        <v>7731</v>
      </c>
      <c r="W860" s="421" t="s">
        <v>4255</v>
      </c>
      <c r="X860" s="253" t="s">
        <v>7732</v>
      </c>
      <c r="Y860" s="271">
        <f t="shared" ref="Y860" si="191">N860</f>
        <v>45342</v>
      </c>
      <c r="Z860" s="322" t="s">
        <v>1550</v>
      </c>
      <c r="AA860" s="255">
        <v>5.3</v>
      </c>
      <c r="AB860" s="256">
        <v>25</v>
      </c>
      <c r="AC860" s="253">
        <v>80</v>
      </c>
      <c r="AD860" s="253">
        <v>80</v>
      </c>
      <c r="AE860" s="253">
        <v>105</v>
      </c>
      <c r="AF860" s="253">
        <v>105</v>
      </c>
      <c r="AG860" s="322">
        <v>22</v>
      </c>
      <c r="AH860" s="322">
        <v>37</v>
      </c>
      <c r="AI860" s="322">
        <v>50</v>
      </c>
      <c r="AJ860" s="322">
        <v>1</v>
      </c>
      <c r="AK860" s="237">
        <v>44614</v>
      </c>
      <c r="AL860" s="322">
        <v>2010</v>
      </c>
      <c r="AM860" s="336" t="s">
        <v>722</v>
      </c>
      <c r="AN860" s="253"/>
      <c r="AO860" s="408"/>
      <c r="AP860" s="283"/>
      <c r="AQ860" s="283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341"/>
      <c r="CP860" s="341"/>
      <c r="CQ860" s="341"/>
      <c r="CR860" s="341"/>
      <c r="CS860" s="341"/>
      <c r="CT860" s="341"/>
      <c r="CU860" s="341"/>
      <c r="CV860" s="341"/>
      <c r="CW860" s="341"/>
      <c r="CX860" s="341"/>
      <c r="CY860" s="341"/>
      <c r="CZ860" s="341"/>
      <c r="DA860" s="341"/>
      <c r="DB860" s="341"/>
      <c r="DC860" s="341"/>
      <c r="DD860" s="341"/>
      <c r="DE860" s="341"/>
      <c r="DF860" s="341"/>
      <c r="DG860" s="341"/>
      <c r="DH860" s="341"/>
      <c r="DI860" s="341"/>
      <c r="DJ860" s="341"/>
      <c r="DK860" s="341"/>
      <c r="DL860" s="341"/>
      <c r="DM860" s="341"/>
      <c r="DN860" s="341"/>
      <c r="DO860" s="341"/>
      <c r="DP860" s="341"/>
      <c r="DQ860" s="341"/>
      <c r="DR860" s="341"/>
      <c r="DS860" s="341"/>
      <c r="DT860" s="341"/>
      <c r="DU860" s="341"/>
    </row>
    <row r="861" spans="1:125" ht="12.75" customHeight="1">
      <c r="A861" s="242">
        <v>860</v>
      </c>
      <c r="B861" s="253" t="s">
        <v>731</v>
      </c>
      <c r="C861" s="253" t="s">
        <v>1816</v>
      </c>
      <c r="D861" s="253"/>
      <c r="E861" s="253" t="s">
        <v>933</v>
      </c>
      <c r="F861" s="253"/>
      <c r="G861" s="264" t="s">
        <v>1842</v>
      </c>
      <c r="H861" s="639"/>
      <c r="I861" s="253" t="s">
        <v>102</v>
      </c>
      <c r="J861" s="253"/>
      <c r="K861" s="283" t="s">
        <v>2421</v>
      </c>
      <c r="L861" s="438" t="s">
        <v>92</v>
      </c>
      <c r="M861" s="274">
        <v>41079</v>
      </c>
      <c r="N861" s="288">
        <v>45560</v>
      </c>
      <c r="O861" s="322" t="s">
        <v>722</v>
      </c>
      <c r="P861" s="328">
        <f t="shared" ref="P861:P870" si="192">N861</f>
        <v>45560</v>
      </c>
      <c r="Q861" s="236">
        <v>18634</v>
      </c>
      <c r="R861" s="236">
        <v>2009</v>
      </c>
      <c r="S861" s="251">
        <v>44829</v>
      </c>
      <c r="T861" s="253" t="s">
        <v>538</v>
      </c>
      <c r="U861" s="253" t="s">
        <v>722</v>
      </c>
      <c r="V861" s="625" t="s">
        <v>1487</v>
      </c>
      <c r="W861" s="625" t="s">
        <v>8740</v>
      </c>
      <c r="X861" s="252" t="s">
        <v>4803</v>
      </c>
      <c r="Y861" s="284">
        <f>N861</f>
        <v>45560</v>
      </c>
      <c r="Z861" s="605" t="s">
        <v>7518</v>
      </c>
      <c r="AA861" s="656">
        <v>7.1</v>
      </c>
      <c r="AB861" s="273"/>
      <c r="AC861" s="252">
        <v>107</v>
      </c>
      <c r="AD861" s="252"/>
      <c r="AE861" s="252">
        <v>112</v>
      </c>
      <c r="AF861" s="252"/>
      <c r="AG861" s="605" t="s">
        <v>724</v>
      </c>
      <c r="AH861" s="605" t="s">
        <v>724</v>
      </c>
      <c r="AI861" s="613" t="s">
        <v>724</v>
      </c>
      <c r="AJ861" s="322">
        <v>1</v>
      </c>
      <c r="AK861" s="316"/>
      <c r="AL861" s="613"/>
      <c r="AM861" s="613"/>
      <c r="AN861" s="252"/>
      <c r="AO861" s="407"/>
      <c r="AP861" s="316"/>
      <c r="AQ861" s="316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</row>
    <row r="862" spans="1:125" s="283" customFormat="1" ht="12.75" customHeight="1">
      <c r="A862" s="242">
        <v>861</v>
      </c>
      <c r="B862" s="253" t="s">
        <v>731</v>
      </c>
      <c r="C862" s="283" t="s">
        <v>4356</v>
      </c>
      <c r="E862" s="253" t="s">
        <v>4639</v>
      </c>
      <c r="G862" s="324" t="s">
        <v>4640</v>
      </c>
      <c r="H862" s="642"/>
      <c r="I862" s="243" t="s">
        <v>317</v>
      </c>
      <c r="K862" s="283" t="s">
        <v>1373</v>
      </c>
      <c r="L862" s="438" t="s">
        <v>1374</v>
      </c>
      <c r="M862" s="325">
        <v>43409</v>
      </c>
      <c r="N862" s="326">
        <v>45666</v>
      </c>
      <c r="O862" s="249" t="s">
        <v>722</v>
      </c>
      <c r="P862" s="267">
        <f t="shared" si="192"/>
        <v>45666</v>
      </c>
      <c r="Q862" s="236">
        <v>18649</v>
      </c>
      <c r="R862" s="236">
        <v>2018</v>
      </c>
      <c r="S862" s="237">
        <v>44935</v>
      </c>
      <c r="T862" s="253" t="s">
        <v>175</v>
      </c>
      <c r="U862" s="253" t="s">
        <v>722</v>
      </c>
      <c r="V862" s="421" t="s">
        <v>13</v>
      </c>
      <c r="W862" s="421" t="s">
        <v>1012</v>
      </c>
      <c r="X862" s="253" t="s">
        <v>2666</v>
      </c>
      <c r="Y862" s="271">
        <f>N862</f>
        <v>45666</v>
      </c>
      <c r="Z862" s="322" t="s">
        <v>1550</v>
      </c>
      <c r="AA862" s="255">
        <v>5.7</v>
      </c>
      <c r="AB862" s="256"/>
      <c r="AC862" s="253">
        <v>90</v>
      </c>
      <c r="AD862" s="253"/>
      <c r="AE862" s="253">
        <v>115</v>
      </c>
      <c r="AF862" s="253"/>
      <c r="AG862" s="322">
        <v>23</v>
      </c>
      <c r="AH862" s="322">
        <v>39</v>
      </c>
      <c r="AI862" s="322">
        <v>54</v>
      </c>
      <c r="AJ862" s="322">
        <v>1</v>
      </c>
      <c r="AL862" s="336"/>
      <c r="AM862" s="336"/>
      <c r="AN862" s="253"/>
      <c r="AO862" s="408"/>
      <c r="CO862" s="327"/>
    </row>
    <row r="863" spans="1:125" s="317" customFormat="1" ht="12.75" customHeight="1">
      <c r="A863" s="242">
        <v>862</v>
      </c>
      <c r="B863" s="253" t="s">
        <v>731</v>
      </c>
      <c r="C863" s="253" t="s">
        <v>5185</v>
      </c>
      <c r="D863" s="253"/>
      <c r="E863" s="253" t="s">
        <v>1437</v>
      </c>
      <c r="F863" s="253"/>
      <c r="G863" s="264" t="s">
        <v>6298</v>
      </c>
      <c r="H863" s="639"/>
      <c r="I863" s="253" t="s">
        <v>1106</v>
      </c>
      <c r="J863" s="253"/>
      <c r="K863" s="253" t="s">
        <v>4655</v>
      </c>
      <c r="L863" s="438" t="s">
        <v>1878</v>
      </c>
      <c r="M863" s="274">
        <v>44076</v>
      </c>
      <c r="N863" s="275">
        <v>44805</v>
      </c>
      <c r="O863" s="322" t="s">
        <v>722</v>
      </c>
      <c r="P863" s="323">
        <f>N863</f>
        <v>44805</v>
      </c>
      <c r="Q863" s="236">
        <v>20629</v>
      </c>
      <c r="R863" s="236">
        <v>2020</v>
      </c>
      <c r="S863" s="237">
        <v>44075</v>
      </c>
      <c r="T863" s="253" t="s">
        <v>4069</v>
      </c>
      <c r="U863" s="253" t="s">
        <v>1279</v>
      </c>
      <c r="V863" s="421" t="s">
        <v>363</v>
      </c>
      <c r="W863" s="421" t="s">
        <v>363</v>
      </c>
      <c r="X863" s="253" t="s">
        <v>2502</v>
      </c>
      <c r="Y863" s="271">
        <v>44805</v>
      </c>
      <c r="Z863" s="322" t="s">
        <v>364</v>
      </c>
      <c r="AA863" s="255">
        <v>4.55</v>
      </c>
      <c r="AB863" s="256"/>
      <c r="AC863" s="253">
        <v>60</v>
      </c>
      <c r="AD863" s="253"/>
      <c r="AE863" s="253">
        <v>95</v>
      </c>
      <c r="AF863" s="253"/>
      <c r="AG863" s="322" t="s">
        <v>724</v>
      </c>
      <c r="AH863" s="322" t="s">
        <v>724</v>
      </c>
      <c r="AI863" s="322" t="s">
        <v>724</v>
      </c>
      <c r="AJ863" s="322">
        <v>1</v>
      </c>
      <c r="AK863" s="283"/>
      <c r="AL863" s="336"/>
      <c r="AM863" s="336"/>
      <c r="AN863" s="253"/>
      <c r="AO863" s="408"/>
      <c r="AP863" s="283"/>
      <c r="AQ863" s="283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341"/>
      <c r="CP863" s="341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</row>
    <row r="864" spans="1:125" ht="12.75" customHeight="1">
      <c r="A864" s="242">
        <v>863</v>
      </c>
      <c r="B864" s="253" t="s">
        <v>732</v>
      </c>
      <c r="C864" s="253" t="s">
        <v>1837</v>
      </c>
      <c r="D864" s="253" t="s">
        <v>892</v>
      </c>
      <c r="E864" s="253" t="s">
        <v>1942</v>
      </c>
      <c r="F864" s="253" t="s">
        <v>1943</v>
      </c>
      <c r="G864" s="264" t="s">
        <v>1944</v>
      </c>
      <c r="H864" s="639" t="s">
        <v>1945</v>
      </c>
      <c r="I864" s="253" t="s">
        <v>1173</v>
      </c>
      <c r="J864" s="253" t="s">
        <v>1163</v>
      </c>
      <c r="K864" s="253" t="s">
        <v>1946</v>
      </c>
      <c r="L864" s="438" t="s">
        <v>1947</v>
      </c>
      <c r="M864" s="274">
        <v>41821</v>
      </c>
      <c r="N864" s="288">
        <v>44681</v>
      </c>
      <c r="O864" s="322" t="s">
        <v>722</v>
      </c>
      <c r="P864" s="328">
        <f t="shared" si="192"/>
        <v>44681</v>
      </c>
      <c r="Q864" s="236">
        <v>15041</v>
      </c>
      <c r="R864" s="236">
        <v>2014</v>
      </c>
      <c r="S864" s="251">
        <v>43951</v>
      </c>
      <c r="T864" s="253" t="s">
        <v>24</v>
      </c>
      <c r="U864" s="253" t="s">
        <v>189</v>
      </c>
      <c r="V864" s="625" t="s">
        <v>5735</v>
      </c>
      <c r="W864" s="625" t="s">
        <v>5736</v>
      </c>
      <c r="X864" s="252" t="s">
        <v>1948</v>
      </c>
      <c r="Y864" s="284">
        <f t="shared" ref="Y864:Y898" si="193">N864</f>
        <v>44681</v>
      </c>
      <c r="Z864" s="605" t="s">
        <v>1550</v>
      </c>
      <c r="AA864" s="656">
        <v>4.9000000000000004</v>
      </c>
      <c r="AB864" s="273">
        <v>18.5</v>
      </c>
      <c r="AC864" s="252">
        <v>75</v>
      </c>
      <c r="AD864" s="252">
        <v>92.5</v>
      </c>
      <c r="AE864" s="252">
        <v>90</v>
      </c>
      <c r="AF864" s="252">
        <v>122</v>
      </c>
      <c r="AG864" s="605" t="s">
        <v>724</v>
      </c>
      <c r="AH864" s="605" t="s">
        <v>724</v>
      </c>
      <c r="AI864" s="322" t="s">
        <v>724</v>
      </c>
      <c r="AJ864" s="322">
        <v>1</v>
      </c>
      <c r="AK864" s="332">
        <v>41821</v>
      </c>
      <c r="AL864" s="613">
        <v>2014</v>
      </c>
      <c r="AM864" s="613" t="s">
        <v>722</v>
      </c>
      <c r="AN864" s="252"/>
      <c r="AO864" s="407"/>
      <c r="AP864" s="316"/>
      <c r="AQ864" s="316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</row>
    <row r="865" spans="1:125" ht="12.75" customHeight="1">
      <c r="A865" s="242">
        <v>864</v>
      </c>
      <c r="B865" s="253" t="s">
        <v>731</v>
      </c>
      <c r="C865" s="242" t="s">
        <v>5509</v>
      </c>
      <c r="D865" s="253"/>
      <c r="E865" s="253" t="s">
        <v>4313</v>
      </c>
      <c r="F865" s="253"/>
      <c r="G865" s="264" t="s">
        <v>4314</v>
      </c>
      <c r="H865" s="639"/>
      <c r="I865" s="253" t="s">
        <v>452</v>
      </c>
      <c r="J865" s="253"/>
      <c r="K865" s="253" t="s">
        <v>4315</v>
      </c>
      <c r="L865" s="438" t="s">
        <v>4316</v>
      </c>
      <c r="M865" s="274">
        <v>43231</v>
      </c>
      <c r="N865" s="288">
        <v>44609</v>
      </c>
      <c r="O865" s="322" t="s">
        <v>722</v>
      </c>
      <c r="P865" s="328">
        <f t="shared" si="192"/>
        <v>44609</v>
      </c>
      <c r="Q865" s="236">
        <v>18432</v>
      </c>
      <c r="R865" s="236">
        <v>2015</v>
      </c>
      <c r="S865" s="251">
        <v>43878</v>
      </c>
      <c r="T865" s="253" t="s">
        <v>175</v>
      </c>
      <c r="U865" s="253" t="s">
        <v>722</v>
      </c>
      <c r="V865" s="625" t="s">
        <v>1110</v>
      </c>
      <c r="W865" s="625" t="s">
        <v>1468</v>
      </c>
      <c r="X865" s="252" t="s">
        <v>4317</v>
      </c>
      <c r="Y865" s="284">
        <f t="shared" si="193"/>
        <v>44609</v>
      </c>
      <c r="Z865" s="605" t="s">
        <v>1550</v>
      </c>
      <c r="AA865" s="656">
        <v>4.3</v>
      </c>
      <c r="AB865" s="273"/>
      <c r="AC865" s="252">
        <v>90</v>
      </c>
      <c r="AD865" s="252"/>
      <c r="AE865" s="252">
        <v>110</v>
      </c>
      <c r="AF865" s="252"/>
      <c r="AG865" s="605" t="s">
        <v>724</v>
      </c>
      <c r="AH865" s="605">
        <v>39</v>
      </c>
      <c r="AI865" s="322">
        <v>49</v>
      </c>
      <c r="AJ865" s="322">
        <v>1</v>
      </c>
      <c r="AK865" s="316"/>
      <c r="AL865" s="613"/>
      <c r="AM865" s="613"/>
      <c r="AN865" s="252"/>
      <c r="AO865" s="407"/>
      <c r="AP865" s="316"/>
      <c r="AQ865" s="316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</row>
    <row r="866" spans="1:125" s="317" customFormat="1" ht="12.75" customHeight="1">
      <c r="A866" s="242">
        <v>865</v>
      </c>
      <c r="B866" s="253" t="s">
        <v>731</v>
      </c>
      <c r="C866" s="242" t="s">
        <v>2509</v>
      </c>
      <c r="D866" s="253"/>
      <c r="E866" s="253" t="s">
        <v>1939</v>
      </c>
      <c r="F866" s="253"/>
      <c r="G866" s="264" t="s">
        <v>7740</v>
      </c>
      <c r="H866" s="639"/>
      <c r="I866" s="253" t="s">
        <v>1106</v>
      </c>
      <c r="J866" s="253"/>
      <c r="K866" s="253" t="s">
        <v>7741</v>
      </c>
      <c r="L866" s="438" t="s">
        <v>7742</v>
      </c>
      <c r="M866" s="274">
        <v>44616</v>
      </c>
      <c r="N866" s="275">
        <v>45346</v>
      </c>
      <c r="O866" s="322" t="s">
        <v>722</v>
      </c>
      <c r="P866" s="323">
        <f t="shared" si="192"/>
        <v>45346</v>
      </c>
      <c r="Q866" s="236">
        <v>22122</v>
      </c>
      <c r="R866" s="236">
        <v>2016</v>
      </c>
      <c r="S866" s="237">
        <v>44616</v>
      </c>
      <c r="T866" s="253" t="s">
        <v>4069</v>
      </c>
      <c r="U866" s="253" t="s">
        <v>1279</v>
      </c>
      <c r="V866" s="421" t="s">
        <v>363</v>
      </c>
      <c r="W866" s="421" t="s">
        <v>97</v>
      </c>
      <c r="X866" s="253" t="s">
        <v>7743</v>
      </c>
      <c r="Y866" s="271">
        <f>N866</f>
        <v>45346</v>
      </c>
      <c r="Z866" s="322" t="s">
        <v>364</v>
      </c>
      <c r="AA866" s="255">
        <v>5.25</v>
      </c>
      <c r="AB866" s="256"/>
      <c r="AC866" s="253">
        <v>85</v>
      </c>
      <c r="AD866" s="253"/>
      <c r="AE866" s="253">
        <v>125</v>
      </c>
      <c r="AF866" s="253">
        <v>125</v>
      </c>
      <c r="AG866" s="322" t="s">
        <v>724</v>
      </c>
      <c r="AH866" s="322" t="s">
        <v>724</v>
      </c>
      <c r="AI866" s="322" t="s">
        <v>724</v>
      </c>
      <c r="AJ866" s="322">
        <v>1</v>
      </c>
      <c r="AK866" s="283"/>
      <c r="AL866" s="336"/>
      <c r="AM866" s="336"/>
      <c r="AN866" s="253"/>
      <c r="AO866" s="408"/>
      <c r="AP866" s="283"/>
      <c r="AQ866" s="283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341"/>
      <c r="CP866" s="341"/>
      <c r="CQ866" s="341"/>
      <c r="CR866" s="341"/>
      <c r="CS866" s="341"/>
      <c r="CT866" s="341"/>
      <c r="CU866" s="341"/>
      <c r="CV866" s="341"/>
      <c r="CW866" s="341"/>
      <c r="CX866" s="341"/>
      <c r="CY866" s="341"/>
      <c r="CZ866" s="341"/>
      <c r="DA866" s="341"/>
      <c r="DB866" s="341"/>
      <c r="DC866" s="341"/>
      <c r="DD866" s="341"/>
      <c r="DE866" s="341"/>
      <c r="DF866" s="341"/>
      <c r="DG866" s="341"/>
      <c r="DH866" s="341"/>
      <c r="DI866" s="341"/>
      <c r="DJ866" s="341"/>
      <c r="DK866" s="341"/>
      <c r="DL866" s="341"/>
      <c r="DM866" s="341"/>
      <c r="DN866" s="341"/>
      <c r="DO866" s="341"/>
      <c r="DP866" s="341"/>
      <c r="DQ866" s="341"/>
      <c r="DR866" s="341"/>
      <c r="DS866" s="341"/>
      <c r="DT866" s="341"/>
      <c r="DU866" s="341"/>
    </row>
    <row r="867" spans="1:125" ht="12.75" customHeight="1">
      <c r="A867" s="242">
        <v>866</v>
      </c>
      <c r="B867" s="253" t="s">
        <v>731</v>
      </c>
      <c r="C867" s="253" t="s">
        <v>1020</v>
      </c>
      <c r="D867" s="253"/>
      <c r="E867" s="253" t="s">
        <v>2091</v>
      </c>
      <c r="F867" s="253"/>
      <c r="G867" s="264" t="s">
        <v>2092</v>
      </c>
      <c r="H867" s="639"/>
      <c r="I867" s="253" t="s">
        <v>1173</v>
      </c>
      <c r="J867" s="253"/>
      <c r="K867" s="253" t="s">
        <v>3758</v>
      </c>
      <c r="L867" s="438" t="s">
        <v>2475</v>
      </c>
      <c r="M867" s="274">
        <v>42118</v>
      </c>
      <c r="N867" s="288">
        <v>45728</v>
      </c>
      <c r="O867" s="322" t="s">
        <v>722</v>
      </c>
      <c r="P867" s="328">
        <f t="shared" si="192"/>
        <v>45728</v>
      </c>
      <c r="Q867" s="329">
        <v>17848</v>
      </c>
      <c r="R867" s="329">
        <v>2015</v>
      </c>
      <c r="S867" s="251">
        <v>44997</v>
      </c>
      <c r="T867" s="316" t="s">
        <v>3715</v>
      </c>
      <c r="U867" s="283" t="s">
        <v>722</v>
      </c>
      <c r="V867" s="625" t="s">
        <v>1</v>
      </c>
      <c r="W867" s="625" t="s">
        <v>9180</v>
      </c>
      <c r="X867" s="252" t="s">
        <v>3924</v>
      </c>
      <c r="Y867" s="284">
        <f t="shared" si="193"/>
        <v>45728</v>
      </c>
      <c r="Z867" s="605" t="s">
        <v>364</v>
      </c>
      <c r="AA867" s="656">
        <v>4.5</v>
      </c>
      <c r="AB867" s="273"/>
      <c r="AC867" s="252">
        <v>63</v>
      </c>
      <c r="AD867" s="252"/>
      <c r="AE867" s="252">
        <v>80</v>
      </c>
      <c r="AF867" s="252"/>
      <c r="AG867" s="605" t="s">
        <v>724</v>
      </c>
      <c r="AH867" s="605" t="s">
        <v>724</v>
      </c>
      <c r="AI867" s="613" t="s">
        <v>724</v>
      </c>
      <c r="AJ867" s="613">
        <v>1</v>
      </c>
      <c r="AK867" s="316"/>
      <c r="AL867" s="613"/>
      <c r="AM867" s="613"/>
      <c r="AN867" s="252"/>
      <c r="AO867" s="407"/>
      <c r="AP867" s="316"/>
      <c r="AQ867" s="316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</row>
    <row r="868" spans="1:125" s="317" customFormat="1" ht="12.75" customHeight="1">
      <c r="A868" s="242">
        <v>867</v>
      </c>
      <c r="B868" s="253" t="s">
        <v>732</v>
      </c>
      <c r="C868" s="253" t="s">
        <v>7482</v>
      </c>
      <c r="D868" s="253" t="s">
        <v>7622</v>
      </c>
      <c r="E868" s="253" t="s">
        <v>1224</v>
      </c>
      <c r="F868" s="253" t="s">
        <v>6352</v>
      </c>
      <c r="G868" s="264" t="s">
        <v>7581</v>
      </c>
      <c r="H868" s="639" t="s">
        <v>7612</v>
      </c>
      <c r="I868" s="253" t="s">
        <v>2322</v>
      </c>
      <c r="J868" s="253" t="s">
        <v>7040</v>
      </c>
      <c r="K868" s="253" t="s">
        <v>177</v>
      </c>
      <c r="L868" s="438" t="s">
        <v>1464</v>
      </c>
      <c r="M868" s="274">
        <v>44566</v>
      </c>
      <c r="N868" s="275">
        <v>45279</v>
      </c>
      <c r="O868" s="322" t="s">
        <v>722</v>
      </c>
      <c r="P868" s="323">
        <f t="shared" si="192"/>
        <v>45279</v>
      </c>
      <c r="Q868" s="236">
        <v>21654</v>
      </c>
      <c r="R868" s="236">
        <v>2021</v>
      </c>
      <c r="S868" s="237">
        <v>44549</v>
      </c>
      <c r="T868" s="253" t="s">
        <v>7021</v>
      </c>
      <c r="U868" s="253" t="s">
        <v>7466</v>
      </c>
      <c r="V868" s="421" t="s">
        <v>1558</v>
      </c>
      <c r="W868" s="421" t="s">
        <v>1558</v>
      </c>
      <c r="X868" s="253" t="s">
        <v>6353</v>
      </c>
      <c r="Y868" s="271">
        <f>N868</f>
        <v>45279</v>
      </c>
      <c r="Z868" s="322" t="s">
        <v>31</v>
      </c>
      <c r="AA868" s="255">
        <v>5.9</v>
      </c>
      <c r="AB868" s="256">
        <v>22.5</v>
      </c>
      <c r="AC868" s="253">
        <v>115</v>
      </c>
      <c r="AD868" s="253">
        <v>115</v>
      </c>
      <c r="AE868" s="253">
        <v>145</v>
      </c>
      <c r="AF868" s="253">
        <v>160</v>
      </c>
      <c r="AG868" s="322" t="s">
        <v>6408</v>
      </c>
      <c r="AH868" s="322" t="s">
        <v>6490</v>
      </c>
      <c r="AI868" s="322">
        <v>67</v>
      </c>
      <c r="AJ868" s="322">
        <v>1</v>
      </c>
      <c r="AK868" s="251">
        <v>44085</v>
      </c>
      <c r="AL868" s="605">
        <v>2021</v>
      </c>
      <c r="AM868" s="605" t="s">
        <v>722</v>
      </c>
      <c r="AN868" s="253" t="s">
        <v>7613</v>
      </c>
      <c r="AO868" s="408"/>
      <c r="AP868" s="283"/>
      <c r="AQ868" s="283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341"/>
      <c r="CP868" s="341"/>
      <c r="CQ868" s="341"/>
      <c r="CR868" s="341"/>
      <c r="CS868" s="341"/>
      <c r="CT868" s="341"/>
      <c r="CU868" s="341"/>
      <c r="CV868" s="341"/>
      <c r="CW868" s="341"/>
      <c r="CX868" s="341"/>
      <c r="CY868" s="341"/>
      <c r="CZ868" s="341"/>
      <c r="DA868" s="341"/>
      <c r="DB868" s="341"/>
      <c r="DC868" s="341"/>
      <c r="DD868" s="341"/>
      <c r="DE868" s="341"/>
      <c r="DF868" s="341"/>
      <c r="DG868" s="341"/>
      <c r="DH868" s="341"/>
      <c r="DI868" s="341"/>
      <c r="DJ868" s="341"/>
      <c r="DK868" s="341"/>
      <c r="DL868" s="341"/>
      <c r="DM868" s="341"/>
      <c r="DN868" s="341"/>
      <c r="DO868" s="341"/>
      <c r="DP868" s="341"/>
      <c r="DQ868" s="341"/>
      <c r="DR868" s="341"/>
      <c r="DS868" s="341"/>
      <c r="DT868" s="341"/>
      <c r="DU868" s="341"/>
    </row>
    <row r="869" spans="1:125" s="317" customFormat="1" ht="12.75" customHeight="1">
      <c r="A869" s="242">
        <v>868</v>
      </c>
      <c r="B869" s="253" t="s">
        <v>731</v>
      </c>
      <c r="C869" s="242" t="s">
        <v>4122</v>
      </c>
      <c r="D869" s="253"/>
      <c r="E869" s="253" t="s">
        <v>4123</v>
      </c>
      <c r="F869" s="253"/>
      <c r="G869" s="264" t="s">
        <v>6821</v>
      </c>
      <c r="H869" s="639"/>
      <c r="I869" s="253" t="s">
        <v>1106</v>
      </c>
      <c r="J869" s="253"/>
      <c r="K869" s="253" t="s">
        <v>6824</v>
      </c>
      <c r="L869" s="438" t="s">
        <v>6822</v>
      </c>
      <c r="M869" s="274">
        <v>43159</v>
      </c>
      <c r="N869" s="275">
        <v>45039</v>
      </c>
      <c r="O869" s="249" t="s">
        <v>722</v>
      </c>
      <c r="P869" s="267">
        <f t="shared" si="192"/>
        <v>45039</v>
      </c>
      <c r="Q869" s="236">
        <v>21212</v>
      </c>
      <c r="R869" s="236">
        <v>2013</v>
      </c>
      <c r="S869" s="237">
        <v>44309</v>
      </c>
      <c r="T869" s="253" t="s">
        <v>175</v>
      </c>
      <c r="U869" s="253" t="s">
        <v>722</v>
      </c>
      <c r="V869" s="421" t="s">
        <v>363</v>
      </c>
      <c r="W869" s="421" t="s">
        <v>1590</v>
      </c>
      <c r="X869" s="253" t="s">
        <v>6823</v>
      </c>
      <c r="Y869" s="271">
        <f t="shared" si="193"/>
        <v>45039</v>
      </c>
      <c r="Z869" s="322" t="s">
        <v>1550</v>
      </c>
      <c r="AA869" s="658">
        <v>5.75</v>
      </c>
      <c r="AB869" s="256"/>
      <c r="AC869" s="253">
        <v>100</v>
      </c>
      <c r="AD869" s="253"/>
      <c r="AE869" s="253">
        <v>130</v>
      </c>
      <c r="AF869" s="253"/>
      <c r="AG869" s="322">
        <v>23</v>
      </c>
      <c r="AH869" s="322">
        <v>38</v>
      </c>
      <c r="AI869" s="322">
        <v>51</v>
      </c>
      <c r="AJ869" s="322">
        <v>1</v>
      </c>
      <c r="AK869" s="237"/>
      <c r="AL869" s="322"/>
      <c r="AM869" s="322"/>
      <c r="AN869" s="253"/>
      <c r="AO869" s="408"/>
      <c r="AP869" s="283"/>
      <c r="AQ869" s="283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341"/>
      <c r="CP869" s="341"/>
      <c r="CQ869" s="341"/>
      <c r="CR869" s="341"/>
      <c r="CS869" s="341"/>
      <c r="CT869" s="341"/>
      <c r="CU869" s="341"/>
      <c r="CV869" s="341"/>
      <c r="CW869" s="341"/>
      <c r="CX869" s="341"/>
      <c r="CY869" s="341"/>
      <c r="CZ869" s="341"/>
      <c r="DA869" s="341"/>
      <c r="DB869" s="341"/>
      <c r="DC869" s="341"/>
      <c r="DD869" s="341"/>
      <c r="DE869" s="341"/>
      <c r="DF869" s="341"/>
      <c r="DG869" s="341"/>
      <c r="DH869" s="341"/>
      <c r="DI869" s="341"/>
      <c r="DJ869" s="341"/>
      <c r="DK869" s="341"/>
      <c r="DL869" s="341"/>
      <c r="DM869" s="341"/>
      <c r="DN869" s="341"/>
      <c r="DO869" s="341"/>
      <c r="DP869" s="341"/>
      <c r="DQ869" s="341"/>
      <c r="DR869" s="341"/>
      <c r="DS869" s="341"/>
      <c r="DT869" s="341"/>
      <c r="DU869" s="341"/>
    </row>
    <row r="870" spans="1:125" s="378" customFormat="1" ht="12.75" customHeight="1">
      <c r="A870" s="362">
        <v>869</v>
      </c>
      <c r="B870" s="363" t="s">
        <v>731</v>
      </c>
      <c r="C870" s="374" t="s">
        <v>4876</v>
      </c>
      <c r="D870" s="363"/>
      <c r="E870" s="363" t="s">
        <v>3769</v>
      </c>
      <c r="F870" s="363"/>
      <c r="G870" s="365" t="s">
        <v>9975</v>
      </c>
      <c r="H870" s="640"/>
      <c r="I870" s="362" t="s">
        <v>82</v>
      </c>
      <c r="J870" s="363"/>
      <c r="K870" s="362" t="s">
        <v>9974</v>
      </c>
      <c r="L870" s="366" t="s">
        <v>9976</v>
      </c>
      <c r="M870" s="368">
        <v>45162</v>
      </c>
      <c r="N870" s="369">
        <v>45888</v>
      </c>
      <c r="O870" s="403" t="s">
        <v>722</v>
      </c>
      <c r="P870" s="386">
        <f t="shared" si="192"/>
        <v>45888</v>
      </c>
      <c r="Q870" s="387">
        <v>23479</v>
      </c>
      <c r="R870" s="387">
        <v>2021</v>
      </c>
      <c r="S870" s="373">
        <v>45157</v>
      </c>
      <c r="T870" s="363" t="s">
        <v>4069</v>
      </c>
      <c r="U870" s="363" t="s">
        <v>1279</v>
      </c>
      <c r="V870" s="626" t="s">
        <v>363</v>
      </c>
      <c r="W870" s="626" t="s">
        <v>956</v>
      </c>
      <c r="X870" s="363" t="s">
        <v>9977</v>
      </c>
      <c r="Y870" s="375">
        <f t="shared" si="193"/>
        <v>45888</v>
      </c>
      <c r="Z870" s="370" t="s">
        <v>1550</v>
      </c>
      <c r="AA870" s="657">
        <v>4.5</v>
      </c>
      <c r="AB870" s="376"/>
      <c r="AC870" s="363">
        <v>85</v>
      </c>
      <c r="AD870" s="363"/>
      <c r="AE870" s="363">
        <v>108</v>
      </c>
      <c r="AF870" s="363"/>
      <c r="AG870" s="370" t="s">
        <v>724</v>
      </c>
      <c r="AH870" s="370" t="s">
        <v>724</v>
      </c>
      <c r="AI870" s="370" t="s">
        <v>724</v>
      </c>
      <c r="AJ870" s="370">
        <v>1</v>
      </c>
      <c r="AK870" s="374"/>
      <c r="AL870" s="501"/>
      <c r="AM870" s="501"/>
      <c r="AN870" s="363"/>
      <c r="AO870" s="414"/>
      <c r="AP870" s="374"/>
      <c r="AQ870" s="374"/>
      <c r="AR870" s="374"/>
      <c r="AS870" s="374"/>
      <c r="AT870" s="374"/>
      <c r="AU870" s="374"/>
      <c r="AV870" s="374"/>
      <c r="AW870" s="374"/>
      <c r="AX870" s="374"/>
      <c r="AY870" s="374"/>
      <c r="AZ870" s="374"/>
      <c r="BA870" s="374"/>
      <c r="BB870" s="374"/>
      <c r="BC870" s="374"/>
      <c r="BD870" s="374"/>
      <c r="BE870" s="374"/>
      <c r="BF870" s="374"/>
      <c r="BG870" s="374"/>
      <c r="BH870" s="374"/>
      <c r="BI870" s="374"/>
      <c r="BJ870" s="374"/>
      <c r="BK870" s="374"/>
      <c r="BL870" s="374"/>
      <c r="BM870" s="374"/>
      <c r="BN870" s="374"/>
      <c r="BO870" s="374"/>
      <c r="BP870" s="374"/>
      <c r="BQ870" s="374"/>
      <c r="BR870" s="374"/>
      <c r="BS870" s="374"/>
      <c r="BT870" s="374"/>
      <c r="BU870" s="374"/>
      <c r="BV870" s="374"/>
      <c r="BW870" s="374"/>
      <c r="BX870" s="374"/>
      <c r="BY870" s="374"/>
      <c r="BZ870" s="374"/>
      <c r="CA870" s="374"/>
      <c r="CB870" s="374"/>
      <c r="CC870" s="374"/>
      <c r="CD870" s="374"/>
      <c r="CE870" s="374"/>
      <c r="CF870" s="374"/>
      <c r="CG870" s="374"/>
      <c r="CH870" s="374"/>
      <c r="CI870" s="374"/>
      <c r="CJ870" s="374"/>
      <c r="CK870" s="374"/>
      <c r="CL870" s="374"/>
      <c r="CM870" s="374"/>
      <c r="CN870" s="374"/>
      <c r="CO870" s="377"/>
      <c r="CP870" s="377"/>
      <c r="CQ870" s="377"/>
      <c r="CR870" s="377"/>
      <c r="CS870" s="377"/>
      <c r="CT870" s="377"/>
      <c r="CU870" s="377"/>
      <c r="CV870" s="377"/>
      <c r="CW870" s="377"/>
      <c r="CX870" s="377"/>
      <c r="CY870" s="377"/>
      <c r="CZ870" s="377"/>
      <c r="DA870" s="377"/>
      <c r="DB870" s="377"/>
      <c r="DC870" s="377"/>
      <c r="DD870" s="377"/>
      <c r="DE870" s="377"/>
      <c r="DF870" s="377"/>
      <c r="DG870" s="377"/>
      <c r="DH870" s="377"/>
      <c r="DI870" s="377"/>
      <c r="DJ870" s="377"/>
      <c r="DK870" s="377"/>
      <c r="DL870" s="377"/>
      <c r="DM870" s="377"/>
      <c r="DN870" s="377"/>
      <c r="DO870" s="377"/>
      <c r="DP870" s="377"/>
      <c r="DQ870" s="377"/>
      <c r="DR870" s="377"/>
      <c r="DS870" s="377"/>
      <c r="DT870" s="377"/>
      <c r="DU870" s="377"/>
    </row>
    <row r="871" spans="1:125" s="317" customFormat="1" ht="12.75" customHeight="1">
      <c r="A871" s="242">
        <v>870</v>
      </c>
      <c r="B871" s="253" t="s">
        <v>731</v>
      </c>
      <c r="C871" s="253" t="s">
        <v>5185</v>
      </c>
      <c r="D871" s="253"/>
      <c r="E871" s="253" t="s">
        <v>199</v>
      </c>
      <c r="F871" s="253"/>
      <c r="G871" s="264" t="s">
        <v>5625</v>
      </c>
      <c r="H871" s="639"/>
      <c r="I871" s="253" t="s">
        <v>1106</v>
      </c>
      <c r="J871" s="253"/>
      <c r="K871" s="253" t="s">
        <v>6281</v>
      </c>
      <c r="L871" s="438" t="s">
        <v>6282</v>
      </c>
      <c r="M871" s="274">
        <v>43902</v>
      </c>
      <c r="N871" s="275">
        <v>45354</v>
      </c>
      <c r="O871" s="322" t="s">
        <v>722</v>
      </c>
      <c r="P871" s="323">
        <f t="shared" ref="P871:P877" si="194">N871</f>
        <v>45354</v>
      </c>
      <c r="Q871" s="236">
        <v>20622</v>
      </c>
      <c r="R871" s="236">
        <v>2020</v>
      </c>
      <c r="S871" s="237">
        <v>44623</v>
      </c>
      <c r="T871" s="253" t="s">
        <v>4069</v>
      </c>
      <c r="U871" s="253" t="s">
        <v>722</v>
      </c>
      <c r="V871" s="421" t="s">
        <v>931</v>
      </c>
      <c r="W871" s="421" t="s">
        <v>931</v>
      </c>
      <c r="X871" s="253" t="s">
        <v>6283</v>
      </c>
      <c r="Y871" s="271">
        <f t="shared" si="193"/>
        <v>45354</v>
      </c>
      <c r="Z871" s="322" t="s">
        <v>364</v>
      </c>
      <c r="AA871" s="255">
        <v>4.55</v>
      </c>
      <c r="AB871" s="256"/>
      <c r="AC871" s="253">
        <v>60</v>
      </c>
      <c r="AD871" s="253"/>
      <c r="AE871" s="253">
        <v>95</v>
      </c>
      <c r="AF871" s="253"/>
      <c r="AG871" s="322" t="s">
        <v>724</v>
      </c>
      <c r="AH871" s="322">
        <v>38</v>
      </c>
      <c r="AI871" s="322">
        <v>48</v>
      </c>
      <c r="AJ871" s="322">
        <v>1</v>
      </c>
      <c r="AK871" s="283"/>
      <c r="AL871" s="336"/>
      <c r="AM871" s="336"/>
      <c r="AN871" s="253"/>
      <c r="AO871" s="408"/>
      <c r="AP871" s="283"/>
      <c r="AQ871" s="283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341"/>
      <c r="CP871" s="341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  <c r="DT871" s="341"/>
      <c r="DU871" s="341"/>
    </row>
    <row r="872" spans="1:125" s="317" customFormat="1" ht="12.75" customHeight="1">
      <c r="A872" s="242">
        <v>871</v>
      </c>
      <c r="B872" s="253" t="s">
        <v>731</v>
      </c>
      <c r="C872" s="253" t="s">
        <v>7759</v>
      </c>
      <c r="D872" s="253"/>
      <c r="E872" s="253" t="s">
        <v>4128</v>
      </c>
      <c r="F872" s="253"/>
      <c r="G872" s="264" t="s">
        <v>7760</v>
      </c>
      <c r="H872" s="639"/>
      <c r="I872" s="242" t="s">
        <v>2412</v>
      </c>
      <c r="J872" s="253"/>
      <c r="K872" s="253" t="s">
        <v>7761</v>
      </c>
      <c r="L872" s="438" t="s">
        <v>7762</v>
      </c>
      <c r="M872" s="274">
        <v>44617</v>
      </c>
      <c r="N872" s="275">
        <v>45338</v>
      </c>
      <c r="O872" s="322" t="s">
        <v>722</v>
      </c>
      <c r="P872" s="323">
        <f t="shared" si="194"/>
        <v>45338</v>
      </c>
      <c r="Q872" s="236">
        <v>22128</v>
      </c>
      <c r="R872" s="236">
        <v>2020</v>
      </c>
      <c r="S872" s="237">
        <v>44608</v>
      </c>
      <c r="T872" s="253" t="s">
        <v>4709</v>
      </c>
      <c r="U872" s="253" t="s">
        <v>1279</v>
      </c>
      <c r="V872" s="421" t="s">
        <v>363</v>
      </c>
      <c r="W872" s="421" t="s">
        <v>762</v>
      </c>
      <c r="X872" s="253" t="s">
        <v>7763</v>
      </c>
      <c r="Y872" s="271">
        <f t="shared" si="193"/>
        <v>45338</v>
      </c>
      <c r="Z872" s="322" t="s">
        <v>1550</v>
      </c>
      <c r="AA872" s="255">
        <v>5.0999999999999996</v>
      </c>
      <c r="AB872" s="256"/>
      <c r="AC872" s="253">
        <v>75</v>
      </c>
      <c r="AD872" s="253"/>
      <c r="AE872" s="253">
        <v>95</v>
      </c>
      <c r="AF872" s="253"/>
      <c r="AG872" s="322" t="s">
        <v>724</v>
      </c>
      <c r="AH872" s="322">
        <v>39</v>
      </c>
      <c r="AI872" s="322">
        <v>55</v>
      </c>
      <c r="AJ872" s="322">
        <v>1</v>
      </c>
      <c r="AK872" s="283"/>
      <c r="AL872" s="336"/>
      <c r="AM872" s="336"/>
      <c r="AN872" s="253"/>
      <c r="AO872" s="408"/>
      <c r="AP872" s="283"/>
      <c r="AQ872" s="283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341"/>
      <c r="CP872" s="341"/>
      <c r="CQ872" s="341"/>
      <c r="CR872" s="341"/>
      <c r="CS872" s="341"/>
      <c r="CT872" s="341"/>
      <c r="CU872" s="341"/>
      <c r="CV872" s="341"/>
      <c r="CW872" s="341"/>
      <c r="CX872" s="341"/>
      <c r="CY872" s="341"/>
      <c r="CZ872" s="341"/>
      <c r="DA872" s="341"/>
      <c r="DB872" s="341"/>
      <c r="DC872" s="341"/>
      <c r="DD872" s="341"/>
      <c r="DE872" s="341"/>
      <c r="DF872" s="341"/>
      <c r="DG872" s="341"/>
      <c r="DH872" s="341"/>
      <c r="DI872" s="341"/>
      <c r="DJ872" s="341"/>
      <c r="DK872" s="341"/>
      <c r="DL872" s="341"/>
      <c r="DM872" s="341"/>
      <c r="DN872" s="341"/>
      <c r="DO872" s="341"/>
      <c r="DP872" s="341"/>
      <c r="DQ872" s="341"/>
      <c r="DR872" s="341"/>
      <c r="DS872" s="341"/>
      <c r="DT872" s="341"/>
      <c r="DU872" s="341"/>
    </row>
    <row r="873" spans="1:125" s="317" customFormat="1" ht="12.75" customHeight="1">
      <c r="A873" s="242">
        <v>872</v>
      </c>
      <c r="B873" s="253" t="s">
        <v>731</v>
      </c>
      <c r="C873" s="253" t="s">
        <v>5398</v>
      </c>
      <c r="D873" s="253"/>
      <c r="E873" s="253" t="s">
        <v>608</v>
      </c>
      <c r="F873" s="253"/>
      <c r="G873" s="264" t="s">
        <v>8633</v>
      </c>
      <c r="H873" s="639"/>
      <c r="I873" s="253" t="s">
        <v>1911</v>
      </c>
      <c r="J873" s="253"/>
      <c r="K873" s="283" t="s">
        <v>6061</v>
      </c>
      <c r="L873" s="438" t="s">
        <v>6062</v>
      </c>
      <c r="M873" s="274">
        <v>44809</v>
      </c>
      <c r="N873" s="275">
        <v>45533</v>
      </c>
      <c r="O873" s="322" t="s">
        <v>722</v>
      </c>
      <c r="P873" s="323">
        <f>N873</f>
        <v>45533</v>
      </c>
      <c r="Q873" s="236">
        <v>22603</v>
      </c>
      <c r="R873" s="236">
        <v>2020</v>
      </c>
      <c r="S873" s="237">
        <v>44802</v>
      </c>
      <c r="T873" s="253" t="s">
        <v>4069</v>
      </c>
      <c r="U873" s="253" t="s">
        <v>1279</v>
      </c>
      <c r="V873" s="421" t="s">
        <v>363</v>
      </c>
      <c r="W873" s="421" t="s">
        <v>1110</v>
      </c>
      <c r="X873" s="253" t="s">
        <v>7881</v>
      </c>
      <c r="Y873" s="271">
        <f>N873</f>
        <v>45533</v>
      </c>
      <c r="Z873" s="322" t="s">
        <v>1550</v>
      </c>
      <c r="AA873" s="255">
        <v>4.5</v>
      </c>
      <c r="AB873" s="256"/>
      <c r="AC873" s="253">
        <v>65</v>
      </c>
      <c r="AD873" s="253"/>
      <c r="AE873" s="253">
        <v>90</v>
      </c>
      <c r="AF873" s="253"/>
      <c r="AG873" s="322">
        <v>24</v>
      </c>
      <c r="AH873" s="322">
        <v>39</v>
      </c>
      <c r="AI873" s="322">
        <v>55</v>
      </c>
      <c r="AJ873" s="322">
        <v>1</v>
      </c>
      <c r="AK873" s="283"/>
      <c r="AL873" s="336"/>
      <c r="AM873" s="336"/>
      <c r="AN873" s="253"/>
      <c r="AO873" s="408"/>
      <c r="AP873" s="283"/>
      <c r="AQ873" s="283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341"/>
      <c r="CP873" s="341"/>
      <c r="CQ873" s="341"/>
      <c r="CR873" s="341"/>
      <c r="CS873" s="341"/>
      <c r="CT873" s="341"/>
      <c r="CU873" s="341"/>
      <c r="CV873" s="341"/>
      <c r="CW873" s="341"/>
      <c r="CX873" s="341"/>
      <c r="CY873" s="341"/>
      <c r="CZ873" s="341"/>
      <c r="DA873" s="341"/>
      <c r="DB873" s="341"/>
      <c r="DC873" s="341"/>
      <c r="DD873" s="341"/>
      <c r="DE873" s="341"/>
      <c r="DF873" s="341"/>
      <c r="DG873" s="341"/>
      <c r="DH873" s="341"/>
      <c r="DI873" s="341"/>
      <c r="DJ873" s="341"/>
      <c r="DK873" s="341"/>
      <c r="DL873" s="341"/>
      <c r="DM873" s="341"/>
      <c r="DN873" s="341"/>
      <c r="DO873" s="341"/>
      <c r="DP873" s="341"/>
      <c r="DQ873" s="341"/>
      <c r="DR873" s="341"/>
      <c r="DS873" s="341"/>
      <c r="DT873" s="341"/>
      <c r="DU873" s="341"/>
    </row>
    <row r="874" spans="1:125" ht="12.75" customHeight="1">
      <c r="A874" s="242">
        <v>873</v>
      </c>
      <c r="B874" s="242" t="s">
        <v>731</v>
      </c>
      <c r="C874" s="243" t="s">
        <v>3750</v>
      </c>
      <c r="D874" s="243"/>
      <c r="E874" s="121" t="s">
        <v>6913</v>
      </c>
      <c r="F874" s="243"/>
      <c r="G874" s="244" t="s">
        <v>3788</v>
      </c>
      <c r="H874" s="638"/>
      <c r="I874" s="243" t="s">
        <v>2412</v>
      </c>
      <c r="J874" s="243"/>
      <c r="K874" s="243" t="s">
        <v>4564</v>
      </c>
      <c r="L874" s="245" t="s">
        <v>4565</v>
      </c>
      <c r="M874" s="247">
        <v>42919</v>
      </c>
      <c r="N874" s="248">
        <v>44586</v>
      </c>
      <c r="O874" s="249" t="s">
        <v>722</v>
      </c>
      <c r="P874" s="266">
        <f t="shared" si="194"/>
        <v>44586</v>
      </c>
      <c r="Q874" s="250">
        <v>18602</v>
      </c>
      <c r="R874" s="250">
        <v>2017</v>
      </c>
      <c r="S874" s="251">
        <v>44221</v>
      </c>
      <c r="T874" s="253" t="s">
        <v>3715</v>
      </c>
      <c r="U874" s="253" t="s">
        <v>722</v>
      </c>
      <c r="V874" s="421" t="s">
        <v>738</v>
      </c>
      <c r="W874" s="625" t="s">
        <v>5909</v>
      </c>
      <c r="X874" s="252" t="s">
        <v>4566</v>
      </c>
      <c r="Y874" s="284">
        <f>N874</f>
        <v>44586</v>
      </c>
      <c r="Z874" s="605" t="s">
        <v>1550</v>
      </c>
      <c r="AA874" s="656">
        <v>5.8</v>
      </c>
      <c r="AB874" s="273"/>
      <c r="AC874" s="252">
        <v>100</v>
      </c>
      <c r="AD874" s="252"/>
      <c r="AE874" s="252">
        <v>120</v>
      </c>
      <c r="AF874" s="252"/>
      <c r="AG874" s="605">
        <v>25</v>
      </c>
      <c r="AH874" s="605">
        <v>39</v>
      </c>
      <c r="AI874" s="605">
        <v>55</v>
      </c>
      <c r="AJ874" s="605">
        <v>1</v>
      </c>
      <c r="AK874" s="316"/>
      <c r="AL874" s="613"/>
      <c r="AM874" s="613"/>
      <c r="AN874" s="252"/>
      <c r="AO874" s="407"/>
      <c r="AP874" s="316"/>
      <c r="AQ874" s="316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</row>
    <row r="875" spans="1:125" s="317" customFormat="1" ht="12.75" customHeight="1">
      <c r="A875" s="242">
        <v>874</v>
      </c>
      <c r="B875" s="253" t="s">
        <v>731</v>
      </c>
      <c r="C875" s="253" t="s">
        <v>6299</v>
      </c>
      <c r="D875" s="253" t="s">
        <v>6300</v>
      </c>
      <c r="E875" s="253" t="s">
        <v>962</v>
      </c>
      <c r="F875" s="253" t="s">
        <v>6301</v>
      </c>
      <c r="G875" s="264" t="s">
        <v>6302</v>
      </c>
      <c r="H875" s="639" t="s">
        <v>6303</v>
      </c>
      <c r="I875" s="253" t="s">
        <v>1272</v>
      </c>
      <c r="J875" s="253" t="s">
        <v>1251</v>
      </c>
      <c r="K875" s="253" t="s">
        <v>6304</v>
      </c>
      <c r="L875" s="438" t="s">
        <v>6305</v>
      </c>
      <c r="M875" s="274">
        <v>44076</v>
      </c>
      <c r="N875" s="275">
        <v>45528</v>
      </c>
      <c r="O875" s="322" t="s">
        <v>722</v>
      </c>
      <c r="P875" s="323">
        <f t="shared" si="194"/>
        <v>45528</v>
      </c>
      <c r="Q875" s="236">
        <v>20630</v>
      </c>
      <c r="R875" s="236">
        <v>2020</v>
      </c>
      <c r="S875" s="237">
        <v>44797</v>
      </c>
      <c r="T875" s="253" t="s">
        <v>3814</v>
      </c>
      <c r="U875" s="253" t="s">
        <v>3544</v>
      </c>
      <c r="V875" s="421" t="s">
        <v>8562</v>
      </c>
      <c r="W875" s="421" t="s">
        <v>8562</v>
      </c>
      <c r="X875" s="253" t="s">
        <v>6306</v>
      </c>
      <c r="Y875" s="271">
        <f>N875</f>
        <v>45528</v>
      </c>
      <c r="Z875" s="322" t="s">
        <v>1550</v>
      </c>
      <c r="AA875" s="255">
        <v>6.1</v>
      </c>
      <c r="AB875" s="256">
        <v>56</v>
      </c>
      <c r="AC875" s="253">
        <v>125</v>
      </c>
      <c r="AD875" s="253">
        <v>125</v>
      </c>
      <c r="AE875" s="253">
        <v>165</v>
      </c>
      <c r="AF875" s="253">
        <v>185</v>
      </c>
      <c r="AG875" s="322">
        <v>21</v>
      </c>
      <c r="AH875" s="322" t="s">
        <v>6307</v>
      </c>
      <c r="AI875" s="322">
        <v>62</v>
      </c>
      <c r="AJ875" s="322">
        <v>1</v>
      </c>
      <c r="AK875" s="321">
        <v>44076</v>
      </c>
      <c r="AL875" s="336">
        <v>2019</v>
      </c>
      <c r="AM875" s="336" t="s">
        <v>721</v>
      </c>
      <c r="AN875" s="253"/>
      <c r="AO875" s="408"/>
      <c r="AP875" s="283"/>
      <c r="AQ875" s="283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341"/>
      <c r="CP875" s="341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</row>
    <row r="876" spans="1:125" s="317" customFormat="1" ht="12.75" customHeight="1">
      <c r="A876" s="242">
        <v>875</v>
      </c>
      <c r="B876" s="253" t="s">
        <v>732</v>
      </c>
      <c r="C876" s="253" t="s">
        <v>583</v>
      </c>
      <c r="D876" s="243" t="s">
        <v>892</v>
      </c>
      <c r="E876" s="253" t="s">
        <v>911</v>
      </c>
      <c r="F876" s="253" t="s">
        <v>7744</v>
      </c>
      <c r="G876" s="264" t="s">
        <v>2014</v>
      </c>
      <c r="H876" s="638" t="s">
        <v>7745</v>
      </c>
      <c r="I876" s="253" t="s">
        <v>1911</v>
      </c>
      <c r="J876" s="253" t="s">
        <v>1163</v>
      </c>
      <c r="K876" s="253" t="s">
        <v>7746</v>
      </c>
      <c r="L876" s="438" t="s">
        <v>7747</v>
      </c>
      <c r="M876" s="274">
        <v>44616</v>
      </c>
      <c r="N876" s="275">
        <v>45343</v>
      </c>
      <c r="O876" s="322" t="s">
        <v>722</v>
      </c>
      <c r="P876" s="323">
        <f t="shared" si="194"/>
        <v>45343</v>
      </c>
      <c r="Q876" s="236">
        <v>22123</v>
      </c>
      <c r="R876" s="236">
        <v>2011</v>
      </c>
      <c r="S876" s="237">
        <v>44613</v>
      </c>
      <c r="T876" s="253" t="s">
        <v>499</v>
      </c>
      <c r="U876" s="253" t="s">
        <v>1279</v>
      </c>
      <c r="V876" s="421" t="s">
        <v>363</v>
      </c>
      <c r="W876" s="421" t="s">
        <v>1631</v>
      </c>
      <c r="X876" s="253" t="s">
        <v>7748</v>
      </c>
      <c r="Y876" s="271">
        <f>N876</f>
        <v>45343</v>
      </c>
      <c r="Z876" s="322" t="s">
        <v>1550</v>
      </c>
      <c r="AA876" s="658">
        <v>5.3</v>
      </c>
      <c r="AB876" s="256">
        <v>18.5</v>
      </c>
      <c r="AC876" s="253">
        <v>80</v>
      </c>
      <c r="AD876" s="253">
        <v>80</v>
      </c>
      <c r="AE876" s="253">
        <v>105</v>
      </c>
      <c r="AF876" s="236">
        <v>105</v>
      </c>
      <c r="AG876" s="322">
        <v>22</v>
      </c>
      <c r="AH876" s="322">
        <v>37</v>
      </c>
      <c r="AI876" s="322">
        <v>50</v>
      </c>
      <c r="AJ876" s="322">
        <v>1</v>
      </c>
      <c r="AK876" s="237">
        <v>44616</v>
      </c>
      <c r="AL876" s="322">
        <v>2005</v>
      </c>
      <c r="AM876" s="322" t="s">
        <v>722</v>
      </c>
      <c r="AN876" s="253"/>
      <c r="AO876" s="418"/>
      <c r="AP876" s="253"/>
      <c r="AQ876" s="253"/>
      <c r="AR876" s="256"/>
      <c r="AS876" s="253"/>
      <c r="AT876" s="253"/>
      <c r="AU876" s="253"/>
      <c r="AV876" s="253"/>
      <c r="AW876" s="253"/>
      <c r="AX876" s="253"/>
      <c r="AY876" s="253"/>
      <c r="AZ876" s="253"/>
      <c r="BA876" s="237"/>
      <c r="BB876" s="253"/>
      <c r="BC876" s="253"/>
      <c r="BD876" s="253"/>
      <c r="BE876" s="253" t="str">
        <f ca="1">IF(AB876="","",IF(DAYS360(AB876,NOW())&gt;720,"neplatné viac ako 2roky",""))</f>
        <v>neplatné viac ako 2roky</v>
      </c>
      <c r="BF876" s="283"/>
      <c r="BG876" s="283"/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341"/>
      <c r="CP876" s="341"/>
      <c r="CQ876" s="341"/>
      <c r="CR876" s="341"/>
      <c r="CS876" s="341"/>
      <c r="CT876" s="341"/>
      <c r="CU876" s="341"/>
      <c r="CV876" s="341"/>
      <c r="CW876" s="341"/>
      <c r="CX876" s="341"/>
      <c r="CY876" s="341"/>
      <c r="CZ876" s="341"/>
      <c r="DA876" s="341"/>
      <c r="DB876" s="341"/>
      <c r="DC876" s="341"/>
      <c r="DD876" s="341"/>
      <c r="DE876" s="341"/>
      <c r="DF876" s="341"/>
      <c r="DG876" s="341"/>
      <c r="DH876" s="341"/>
      <c r="DI876" s="341"/>
      <c r="DJ876" s="341"/>
      <c r="DK876" s="341"/>
      <c r="DL876" s="341"/>
      <c r="DM876" s="341"/>
      <c r="DN876" s="341"/>
      <c r="DO876" s="341"/>
      <c r="DP876" s="341"/>
      <c r="DQ876" s="341"/>
      <c r="DR876" s="341"/>
      <c r="DS876" s="341"/>
      <c r="DT876" s="341"/>
      <c r="DU876" s="341"/>
    </row>
    <row r="877" spans="1:125" s="317" customFormat="1" ht="12.75" customHeight="1">
      <c r="A877" s="242">
        <v>876</v>
      </c>
      <c r="B877" s="253" t="s">
        <v>731</v>
      </c>
      <c r="C877" s="253" t="s">
        <v>8372</v>
      </c>
      <c r="D877" s="253"/>
      <c r="E877" s="253" t="s">
        <v>1268</v>
      </c>
      <c r="F877" s="253"/>
      <c r="G877" s="244" t="s">
        <v>8373</v>
      </c>
      <c r="H877" s="639"/>
      <c r="I877" s="253" t="s">
        <v>440</v>
      </c>
      <c r="J877" s="253"/>
      <c r="K877" s="253" t="s">
        <v>8374</v>
      </c>
      <c r="L877" s="438" t="s">
        <v>8375</v>
      </c>
      <c r="M877" s="274">
        <v>44761</v>
      </c>
      <c r="N877" s="275">
        <v>45487</v>
      </c>
      <c r="O877" s="322" t="s">
        <v>722</v>
      </c>
      <c r="P877" s="323">
        <f t="shared" si="194"/>
        <v>45487</v>
      </c>
      <c r="Q877" s="236">
        <v>22503</v>
      </c>
      <c r="R877" s="236">
        <v>2022</v>
      </c>
      <c r="S877" s="237">
        <v>44756</v>
      </c>
      <c r="T877" s="253" t="s">
        <v>1216</v>
      </c>
      <c r="U877" s="253" t="s">
        <v>1279</v>
      </c>
      <c r="V877" s="421" t="s">
        <v>363</v>
      </c>
      <c r="W877" s="421" t="s">
        <v>363</v>
      </c>
      <c r="X877" s="253" t="s">
        <v>8376</v>
      </c>
      <c r="Y877" s="271">
        <f>N877</f>
        <v>45487</v>
      </c>
      <c r="Z877" s="322" t="s">
        <v>4963</v>
      </c>
      <c r="AA877" s="255">
        <v>5.6</v>
      </c>
      <c r="AB877" s="256"/>
      <c r="AC877" s="253">
        <v>85</v>
      </c>
      <c r="AD877" s="253"/>
      <c r="AE877" s="253">
        <v>110</v>
      </c>
      <c r="AF877" s="253"/>
      <c r="AG877" s="322" t="s">
        <v>724</v>
      </c>
      <c r="AH877" s="322">
        <v>38</v>
      </c>
      <c r="AI877" s="322">
        <v>47</v>
      </c>
      <c r="AJ877" s="322">
        <v>1</v>
      </c>
      <c r="AK877" s="321"/>
      <c r="AL877" s="336"/>
      <c r="AM877" s="336"/>
      <c r="AN877" s="253"/>
      <c r="AO877" s="408"/>
      <c r="AP877" s="283"/>
      <c r="AQ877" s="283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341"/>
      <c r="CP877" s="341"/>
      <c r="CQ877" s="341"/>
      <c r="CR877" s="341"/>
      <c r="CS877" s="341"/>
      <c r="CT877" s="341"/>
      <c r="CU877" s="341"/>
      <c r="CV877" s="341"/>
      <c r="CW877" s="341"/>
      <c r="CX877" s="341"/>
      <c r="CY877" s="341"/>
      <c r="CZ877" s="341"/>
      <c r="DA877" s="341"/>
      <c r="DB877" s="341"/>
      <c r="DC877" s="341"/>
      <c r="DD877" s="341"/>
      <c r="DE877" s="341"/>
      <c r="DF877" s="341"/>
      <c r="DG877" s="341"/>
      <c r="DH877" s="341"/>
      <c r="DI877" s="341"/>
      <c r="DJ877" s="341"/>
      <c r="DK877" s="341"/>
      <c r="DL877" s="341"/>
      <c r="DM877" s="341"/>
      <c r="DN877" s="341"/>
      <c r="DO877" s="341"/>
      <c r="DP877" s="341"/>
      <c r="DQ877" s="341"/>
      <c r="DR877" s="341"/>
      <c r="DS877" s="341"/>
      <c r="DT877" s="341"/>
      <c r="DU877" s="341"/>
    </row>
    <row r="878" spans="1:125" s="317" customFormat="1" ht="12.75" customHeight="1">
      <c r="A878" s="242">
        <v>877</v>
      </c>
      <c r="B878" s="253" t="s">
        <v>731</v>
      </c>
      <c r="C878" s="283" t="s">
        <v>1124</v>
      </c>
      <c r="D878" s="253"/>
      <c r="E878" s="253" t="s">
        <v>3532</v>
      </c>
      <c r="F878" s="253"/>
      <c r="G878" s="264" t="s">
        <v>5758</v>
      </c>
      <c r="H878" s="639"/>
      <c r="I878" s="243" t="s">
        <v>1173</v>
      </c>
      <c r="J878" s="253"/>
      <c r="K878" s="253" t="s">
        <v>5759</v>
      </c>
      <c r="L878" s="438" t="s">
        <v>5760</v>
      </c>
      <c r="M878" s="274">
        <v>42775</v>
      </c>
      <c r="N878" s="288">
        <v>44681</v>
      </c>
      <c r="O878" s="249" t="s">
        <v>722</v>
      </c>
      <c r="P878" s="266">
        <f>N878</f>
        <v>44681</v>
      </c>
      <c r="Q878" s="250">
        <v>20390</v>
      </c>
      <c r="R878" s="250">
        <v>2013</v>
      </c>
      <c r="S878" s="251">
        <v>43951</v>
      </c>
      <c r="T878" s="252" t="s">
        <v>29</v>
      </c>
      <c r="U878" s="253" t="s">
        <v>722</v>
      </c>
      <c r="V878" s="625" t="s">
        <v>294</v>
      </c>
      <c r="W878" s="625" t="s">
        <v>5761</v>
      </c>
      <c r="X878" s="252" t="s">
        <v>5762</v>
      </c>
      <c r="Y878" s="284">
        <f t="shared" si="193"/>
        <v>44681</v>
      </c>
      <c r="Z878" s="605" t="s">
        <v>1028</v>
      </c>
      <c r="AA878" s="656">
        <v>5.4</v>
      </c>
      <c r="AB878" s="273"/>
      <c r="AC878" s="252">
        <v>85</v>
      </c>
      <c r="AD878" s="252"/>
      <c r="AE878" s="252">
        <v>105</v>
      </c>
      <c r="AF878" s="252"/>
      <c r="AG878" s="605">
        <v>24</v>
      </c>
      <c r="AH878" s="605">
        <v>39</v>
      </c>
      <c r="AI878" s="605">
        <v>58</v>
      </c>
      <c r="AJ878" s="605">
        <v>1</v>
      </c>
      <c r="AK878" s="237"/>
      <c r="AL878" s="322"/>
      <c r="AM878" s="322"/>
      <c r="AN878" s="253"/>
      <c r="AO878" s="408"/>
      <c r="AP878" s="283"/>
      <c r="AQ878" s="283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341"/>
      <c r="CP878" s="341"/>
      <c r="CQ878" s="341"/>
      <c r="CR878" s="341"/>
      <c r="CS878" s="341"/>
      <c r="CT878" s="341"/>
      <c r="CU878" s="341"/>
      <c r="CV878" s="341"/>
      <c r="CW878" s="341"/>
      <c r="CX878" s="341"/>
      <c r="CY878" s="341"/>
      <c r="CZ878" s="341"/>
      <c r="DA878" s="341"/>
      <c r="DB878" s="341"/>
      <c r="DC878" s="341"/>
      <c r="DD878" s="341"/>
      <c r="DE878" s="341"/>
      <c r="DF878" s="341"/>
      <c r="DG878" s="341"/>
      <c r="DH878" s="341"/>
      <c r="DI878" s="341"/>
      <c r="DJ878" s="341"/>
      <c r="DK878" s="341"/>
      <c r="DL878" s="341"/>
      <c r="DM878" s="341"/>
      <c r="DN878" s="341"/>
      <c r="DO878" s="341"/>
      <c r="DP878" s="341"/>
      <c r="DQ878" s="341"/>
      <c r="DR878" s="341"/>
      <c r="DS878" s="341"/>
      <c r="DT878" s="341"/>
      <c r="DU878" s="341"/>
    </row>
    <row r="879" spans="1:125" ht="12.75" customHeight="1">
      <c r="A879" s="242">
        <v>878</v>
      </c>
      <c r="B879" s="253" t="s">
        <v>731</v>
      </c>
      <c r="C879" s="253" t="s">
        <v>1454</v>
      </c>
      <c r="D879" s="253"/>
      <c r="E879" s="253" t="s">
        <v>1455</v>
      </c>
      <c r="F879" s="253"/>
      <c r="G879" s="264" t="s">
        <v>1456</v>
      </c>
      <c r="H879" s="639"/>
      <c r="I879" s="253" t="s">
        <v>3463</v>
      </c>
      <c r="J879" s="253"/>
      <c r="K879" s="283" t="s">
        <v>1457</v>
      </c>
      <c r="L879" s="438" t="s">
        <v>1458</v>
      </c>
      <c r="M879" s="274">
        <v>41134</v>
      </c>
      <c r="N879" s="288">
        <v>45176</v>
      </c>
      <c r="O879" s="322" t="s">
        <v>722</v>
      </c>
      <c r="P879" s="328">
        <f t="shared" ref="P879:P887" si="195">N879</f>
        <v>45176</v>
      </c>
      <c r="Q879" s="236">
        <v>19509</v>
      </c>
      <c r="R879" s="236">
        <v>2011</v>
      </c>
      <c r="S879" s="251">
        <v>44446</v>
      </c>
      <c r="T879" s="253" t="s">
        <v>538</v>
      </c>
      <c r="U879" s="253" t="s">
        <v>722</v>
      </c>
      <c r="V879" s="625" t="s">
        <v>656</v>
      </c>
      <c r="W879" s="625" t="s">
        <v>1723</v>
      </c>
      <c r="X879" s="252" t="s">
        <v>1459</v>
      </c>
      <c r="Y879" s="284">
        <f t="shared" si="193"/>
        <v>45176</v>
      </c>
      <c r="Z879" s="605" t="s">
        <v>99</v>
      </c>
      <c r="AA879" s="656">
        <v>5.4</v>
      </c>
      <c r="AB879" s="273"/>
      <c r="AC879" s="252">
        <v>70</v>
      </c>
      <c r="AD879" s="252"/>
      <c r="AE879" s="252">
        <v>90</v>
      </c>
      <c r="AF879" s="252"/>
      <c r="AG879" s="605">
        <v>25</v>
      </c>
      <c r="AH879" s="605">
        <v>39</v>
      </c>
      <c r="AI879" s="322">
        <v>53</v>
      </c>
      <c r="AJ879" s="322">
        <v>1</v>
      </c>
      <c r="AK879" s="316"/>
      <c r="AL879" s="613"/>
      <c r="AM879" s="613"/>
      <c r="AN879" s="252"/>
      <c r="AO879" s="407"/>
      <c r="AP879" s="316"/>
      <c r="AQ879" s="316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</row>
    <row r="880" spans="1:125" ht="12.75" customHeight="1">
      <c r="A880" s="242">
        <v>879</v>
      </c>
      <c r="B880" s="253" t="s">
        <v>731</v>
      </c>
      <c r="C880" s="253" t="s">
        <v>1454</v>
      </c>
      <c r="D880" s="253"/>
      <c r="E880" s="253" t="s">
        <v>1460</v>
      </c>
      <c r="F880" s="253"/>
      <c r="G880" s="264" t="s">
        <v>1461</v>
      </c>
      <c r="H880" s="639"/>
      <c r="I880" s="253" t="s">
        <v>3463</v>
      </c>
      <c r="J880" s="253"/>
      <c r="K880" s="283" t="s">
        <v>707</v>
      </c>
      <c r="L880" s="438" t="s">
        <v>1458</v>
      </c>
      <c r="M880" s="274">
        <v>41134</v>
      </c>
      <c r="N880" s="288">
        <v>45176</v>
      </c>
      <c r="O880" s="322" t="s">
        <v>722</v>
      </c>
      <c r="P880" s="328">
        <f t="shared" si="195"/>
        <v>45176</v>
      </c>
      <c r="Q880" s="236">
        <v>19507</v>
      </c>
      <c r="R880" s="236">
        <v>2011</v>
      </c>
      <c r="S880" s="251">
        <v>44446</v>
      </c>
      <c r="T880" s="253" t="s">
        <v>538</v>
      </c>
      <c r="U880" s="253" t="s">
        <v>722</v>
      </c>
      <c r="V880" s="625" t="s">
        <v>363</v>
      </c>
      <c r="W880" s="625" t="s">
        <v>2528</v>
      </c>
      <c r="X880" s="252" t="s">
        <v>1459</v>
      </c>
      <c r="Y880" s="284">
        <f t="shared" si="193"/>
        <v>45176</v>
      </c>
      <c r="Z880" s="605" t="s">
        <v>99</v>
      </c>
      <c r="AA880" s="656">
        <v>5.4</v>
      </c>
      <c r="AB880" s="273"/>
      <c r="AC880" s="252">
        <v>70</v>
      </c>
      <c r="AD880" s="252"/>
      <c r="AE880" s="252">
        <v>90</v>
      </c>
      <c r="AF880" s="252"/>
      <c r="AG880" s="605">
        <v>25</v>
      </c>
      <c r="AH880" s="605">
        <v>39</v>
      </c>
      <c r="AI880" s="322">
        <v>53</v>
      </c>
      <c r="AJ880" s="322">
        <v>1</v>
      </c>
      <c r="AK880" s="316"/>
      <c r="AL880" s="613"/>
      <c r="AM880" s="613"/>
      <c r="AN880" s="252"/>
      <c r="AO880" s="407"/>
      <c r="AP880" s="316"/>
      <c r="AQ880" s="316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</row>
    <row r="881" spans="1:125" ht="12.75" customHeight="1">
      <c r="A881" s="242">
        <v>880</v>
      </c>
      <c r="B881" s="253" t="s">
        <v>731</v>
      </c>
      <c r="C881" s="253" t="s">
        <v>758</v>
      </c>
      <c r="D881" s="253"/>
      <c r="E881" s="253" t="s">
        <v>733</v>
      </c>
      <c r="F881" s="253"/>
      <c r="G881" s="264" t="s">
        <v>734</v>
      </c>
      <c r="H881" s="639"/>
      <c r="I881" s="253" t="s">
        <v>1911</v>
      </c>
      <c r="J881" s="253"/>
      <c r="K881" s="253" t="s">
        <v>2094</v>
      </c>
      <c r="L881" s="438" t="s">
        <v>2095</v>
      </c>
      <c r="M881" s="274">
        <v>41136</v>
      </c>
      <c r="N881" s="288">
        <v>45085</v>
      </c>
      <c r="O881" s="322" t="s">
        <v>722</v>
      </c>
      <c r="P881" s="328">
        <f t="shared" si="195"/>
        <v>45085</v>
      </c>
      <c r="Q881" s="236">
        <v>21312</v>
      </c>
      <c r="R881" s="236">
        <v>2012</v>
      </c>
      <c r="S881" s="251">
        <v>44355</v>
      </c>
      <c r="T881" s="253" t="s">
        <v>3715</v>
      </c>
      <c r="U881" s="253" t="s">
        <v>722</v>
      </c>
      <c r="V881" s="625" t="s">
        <v>6991</v>
      </c>
      <c r="W881" s="625" t="s">
        <v>6992</v>
      </c>
      <c r="X881" s="252" t="s">
        <v>3422</v>
      </c>
      <c r="Y881" s="284">
        <f t="shared" si="193"/>
        <v>45085</v>
      </c>
      <c r="Z881" s="605" t="s">
        <v>1550</v>
      </c>
      <c r="AA881" s="656">
        <v>5.8</v>
      </c>
      <c r="AB881" s="273"/>
      <c r="AC881" s="252">
        <v>95</v>
      </c>
      <c r="AD881" s="252"/>
      <c r="AE881" s="252">
        <v>125</v>
      </c>
      <c r="AF881" s="252"/>
      <c r="AG881" s="605">
        <v>22</v>
      </c>
      <c r="AH881" s="605">
        <v>37</v>
      </c>
      <c r="AI881" s="322">
        <v>50</v>
      </c>
      <c r="AJ881" s="322">
        <v>1</v>
      </c>
      <c r="AK881" s="316"/>
      <c r="AL881" s="613"/>
      <c r="AM881" s="613"/>
      <c r="AN881" s="252"/>
      <c r="AO881" s="407"/>
      <c r="AP881" s="316"/>
      <c r="AQ881" s="316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</row>
    <row r="882" spans="1:125" s="406" customFormat="1" ht="12.75" customHeight="1">
      <c r="A882" s="423">
        <v>881</v>
      </c>
      <c r="B882" s="314" t="s">
        <v>731</v>
      </c>
      <c r="C882" s="406" t="s">
        <v>352</v>
      </c>
      <c r="E882" s="406" t="s">
        <v>1728</v>
      </c>
      <c r="G882" s="445" t="s">
        <v>8377</v>
      </c>
      <c r="H882" s="652"/>
      <c r="I882" s="314" t="s">
        <v>1173</v>
      </c>
      <c r="K882" s="423" t="s">
        <v>9387</v>
      </c>
      <c r="L882" s="446" t="s">
        <v>9388</v>
      </c>
      <c r="M882" s="447">
        <v>44761</v>
      </c>
      <c r="N882" s="448">
        <v>45481</v>
      </c>
      <c r="O882" s="600" t="s">
        <v>722</v>
      </c>
      <c r="P882" s="449">
        <f t="shared" si="195"/>
        <v>45481</v>
      </c>
      <c r="Q882" s="406">
        <v>23232</v>
      </c>
      <c r="R882" s="406">
        <v>2017</v>
      </c>
      <c r="S882" s="450">
        <v>44750</v>
      </c>
      <c r="T882" s="406" t="s">
        <v>1216</v>
      </c>
      <c r="U882" s="406" t="s">
        <v>721</v>
      </c>
      <c r="V882" s="454">
        <v>0</v>
      </c>
      <c r="W882" s="454">
        <v>0</v>
      </c>
      <c r="X882" s="314" t="s">
        <v>9389</v>
      </c>
      <c r="Y882" s="569">
        <f>N882</f>
        <v>45481</v>
      </c>
      <c r="Z882" s="600" t="s">
        <v>364</v>
      </c>
      <c r="AA882" s="661">
        <v>4.9000000000000004</v>
      </c>
      <c r="AC882" s="406">
        <v>75</v>
      </c>
      <c r="AE882" s="406">
        <v>100</v>
      </c>
      <c r="AG882" s="600" t="s">
        <v>724</v>
      </c>
      <c r="AH882" s="600" t="s">
        <v>724</v>
      </c>
      <c r="AI882" s="600" t="s">
        <v>724</v>
      </c>
      <c r="AJ882" s="600">
        <v>1</v>
      </c>
      <c r="AL882" s="600"/>
      <c r="AM882" s="600"/>
      <c r="AN882" s="314"/>
      <c r="AO882" s="452"/>
      <c r="CO882" s="453"/>
    </row>
    <row r="883" spans="1:125" s="317" customFormat="1" ht="12.75" customHeight="1">
      <c r="A883" s="242">
        <v>882</v>
      </c>
      <c r="B883" s="253" t="s">
        <v>732</v>
      </c>
      <c r="C883" s="242" t="s">
        <v>7749</v>
      </c>
      <c r="D883" s="253" t="s">
        <v>4629</v>
      </c>
      <c r="E883" s="253" t="s">
        <v>1840</v>
      </c>
      <c r="F883" s="363" t="s">
        <v>10382</v>
      </c>
      <c r="G883" s="264" t="s">
        <v>7750</v>
      </c>
      <c r="H883" s="639" t="s">
        <v>10387</v>
      </c>
      <c r="I883" s="253" t="s">
        <v>1096</v>
      </c>
      <c r="J883" s="253" t="s">
        <v>1163</v>
      </c>
      <c r="K883" s="253" t="s">
        <v>7751</v>
      </c>
      <c r="L883" s="438" t="s">
        <v>7752</v>
      </c>
      <c r="M883" s="274">
        <v>44315</v>
      </c>
      <c r="N883" s="275">
        <v>46000</v>
      </c>
      <c r="O883" s="322" t="s">
        <v>722</v>
      </c>
      <c r="P883" s="267">
        <f t="shared" si="195"/>
        <v>46000</v>
      </c>
      <c r="Q883" s="236">
        <v>22124</v>
      </c>
      <c r="R883" s="236">
        <v>2021</v>
      </c>
      <c r="S883" s="237">
        <v>45269</v>
      </c>
      <c r="T883" s="253" t="s">
        <v>499</v>
      </c>
      <c r="U883" s="253" t="s">
        <v>5411</v>
      </c>
      <c r="V883" s="421" t="s">
        <v>10381</v>
      </c>
      <c r="W883" s="421" t="s">
        <v>10388</v>
      </c>
      <c r="X883" s="253" t="s">
        <v>7753</v>
      </c>
      <c r="Y883" s="271">
        <f t="shared" si="193"/>
        <v>46000</v>
      </c>
      <c r="Z883" s="322" t="s">
        <v>7754</v>
      </c>
      <c r="AA883" s="255">
        <v>5.28</v>
      </c>
      <c r="AB883" s="256">
        <v>25</v>
      </c>
      <c r="AC883" s="253">
        <v>110</v>
      </c>
      <c r="AD883" s="253">
        <v>110</v>
      </c>
      <c r="AE883" s="253">
        <v>135</v>
      </c>
      <c r="AF883" s="253">
        <v>155</v>
      </c>
      <c r="AG883" s="322">
        <v>29</v>
      </c>
      <c r="AH883" s="322" t="s">
        <v>7755</v>
      </c>
      <c r="AI883" s="322">
        <v>71</v>
      </c>
      <c r="AJ883" s="322">
        <v>1</v>
      </c>
      <c r="AK883" s="321">
        <v>45280</v>
      </c>
      <c r="AL883" s="336">
        <v>2022</v>
      </c>
      <c r="AM883" s="336" t="s">
        <v>722</v>
      </c>
      <c r="AN883" s="253" t="s">
        <v>10389</v>
      </c>
      <c r="AO883" s="412"/>
      <c r="AP883" s="330"/>
      <c r="AQ883" s="330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41"/>
      <c r="CP883" s="341"/>
      <c r="CQ883" s="341"/>
      <c r="CR883" s="341"/>
      <c r="CS883" s="341"/>
      <c r="CT883" s="341"/>
      <c r="CU883" s="341"/>
      <c r="CV883" s="341"/>
      <c r="CW883" s="341"/>
      <c r="CX883" s="341"/>
      <c r="CY883" s="341"/>
      <c r="CZ883" s="341"/>
      <c r="DA883" s="341"/>
      <c r="DB883" s="341"/>
      <c r="DC883" s="341"/>
      <c r="DD883" s="341"/>
      <c r="DE883" s="341"/>
      <c r="DF883" s="341"/>
      <c r="DG883" s="341"/>
      <c r="DH883" s="341"/>
      <c r="DI883" s="341"/>
      <c r="DJ883" s="341"/>
      <c r="DK883" s="341"/>
      <c r="DL883" s="341"/>
      <c r="DM883" s="341"/>
      <c r="DN883" s="341"/>
      <c r="DO883" s="341"/>
      <c r="DP883" s="341"/>
      <c r="DQ883" s="341"/>
      <c r="DR883" s="341"/>
      <c r="DS883" s="341"/>
      <c r="DT883" s="341"/>
      <c r="DU883" s="341"/>
    </row>
    <row r="884" spans="1:125" s="283" customFormat="1" ht="12.75" customHeight="1">
      <c r="A884" s="242">
        <v>883</v>
      </c>
      <c r="B884" s="283" t="s">
        <v>731</v>
      </c>
      <c r="C884" s="283" t="s">
        <v>7556</v>
      </c>
      <c r="D884" s="253"/>
      <c r="E884" s="283" t="s">
        <v>492</v>
      </c>
      <c r="F884" s="243"/>
      <c r="G884" s="324" t="s">
        <v>7557</v>
      </c>
      <c r="H884" s="642"/>
      <c r="I884" s="253" t="s">
        <v>1814</v>
      </c>
      <c r="J884" s="253"/>
      <c r="K884" s="283" t="s">
        <v>3689</v>
      </c>
      <c r="L884" s="438" t="s">
        <v>3690</v>
      </c>
      <c r="M884" s="325">
        <v>44540</v>
      </c>
      <c r="N884" s="326">
        <v>45996</v>
      </c>
      <c r="O884" s="336" t="s">
        <v>722</v>
      </c>
      <c r="P884" s="323">
        <f t="shared" si="195"/>
        <v>45996</v>
      </c>
      <c r="Q884" s="283">
        <v>21627</v>
      </c>
      <c r="R884" s="283">
        <v>2021</v>
      </c>
      <c r="S884" s="251">
        <v>45265</v>
      </c>
      <c r="T884" s="283" t="s">
        <v>645</v>
      </c>
      <c r="U884" s="283" t="s">
        <v>722</v>
      </c>
      <c r="V884" s="939">
        <v>6.1</v>
      </c>
      <c r="W884" s="939">
        <v>6.1</v>
      </c>
      <c r="X884" s="283" t="s">
        <v>3691</v>
      </c>
      <c r="Y884" s="284">
        <f>N884</f>
        <v>45996</v>
      </c>
      <c r="Z884" s="336" t="s">
        <v>7518</v>
      </c>
      <c r="AA884" s="655">
        <v>2</v>
      </c>
      <c r="AC884" s="283">
        <v>80</v>
      </c>
      <c r="AE884" s="283">
        <v>110</v>
      </c>
      <c r="AG884" s="336">
        <v>25</v>
      </c>
      <c r="AH884" s="336">
        <v>37</v>
      </c>
      <c r="AI884" s="336">
        <v>40</v>
      </c>
      <c r="AJ884" s="336">
        <v>1</v>
      </c>
      <c r="AK884" s="237"/>
      <c r="AL884" s="322"/>
      <c r="AM884" s="322"/>
      <c r="AN884" s="253"/>
      <c r="AO884" s="408"/>
    </row>
    <row r="885" spans="1:125" s="317" customFormat="1" ht="12.75" customHeight="1">
      <c r="A885" s="242">
        <v>884</v>
      </c>
      <c r="B885" s="253" t="s">
        <v>731</v>
      </c>
      <c r="C885" s="253" t="s">
        <v>5110</v>
      </c>
      <c r="D885" s="253"/>
      <c r="E885" s="253" t="s">
        <v>505</v>
      </c>
      <c r="F885" s="253"/>
      <c r="G885" s="264" t="s">
        <v>6308</v>
      </c>
      <c r="H885" s="639"/>
      <c r="I885" s="253" t="s">
        <v>1106</v>
      </c>
      <c r="J885" s="253"/>
      <c r="K885" s="283" t="s">
        <v>6309</v>
      </c>
      <c r="L885" s="438" t="s">
        <v>6310</v>
      </c>
      <c r="M885" s="274">
        <v>44077</v>
      </c>
      <c r="N885" s="275">
        <v>45506</v>
      </c>
      <c r="O885" s="322" t="s">
        <v>722</v>
      </c>
      <c r="P885" s="323">
        <f>N885</f>
        <v>45506</v>
      </c>
      <c r="Q885" s="236">
        <v>20631</v>
      </c>
      <c r="R885" s="335">
        <v>2020</v>
      </c>
      <c r="S885" s="237">
        <v>44775</v>
      </c>
      <c r="T885" s="253" t="s">
        <v>4069</v>
      </c>
      <c r="U885" s="253" t="s">
        <v>722</v>
      </c>
      <c r="V885" s="421" t="s">
        <v>738</v>
      </c>
      <c r="W885" s="421" t="s">
        <v>738</v>
      </c>
      <c r="X885" s="253" t="s">
        <v>6311</v>
      </c>
      <c r="Y885" s="271">
        <f>N885</f>
        <v>45506</v>
      </c>
      <c r="Z885" s="322" t="s">
        <v>1550</v>
      </c>
      <c r="AA885" s="255">
        <v>4.6500000000000004</v>
      </c>
      <c r="AB885" s="256"/>
      <c r="AC885" s="253">
        <v>85</v>
      </c>
      <c r="AD885" s="253"/>
      <c r="AE885" s="253">
        <v>100</v>
      </c>
      <c r="AF885" s="253"/>
      <c r="AG885" s="322" t="s">
        <v>724</v>
      </c>
      <c r="AH885" s="322" t="s">
        <v>724</v>
      </c>
      <c r="AI885" s="322" t="s">
        <v>724</v>
      </c>
      <c r="AJ885" s="322">
        <v>1</v>
      </c>
      <c r="AK885" s="237"/>
      <c r="AL885" s="322"/>
      <c r="AM885" s="336"/>
      <c r="AN885" s="253"/>
      <c r="AO885" s="413"/>
      <c r="AP885" s="331"/>
      <c r="AQ885" s="331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41"/>
      <c r="CP885" s="341"/>
      <c r="CQ885" s="341"/>
      <c r="CR885" s="341"/>
      <c r="CS885" s="341"/>
      <c r="CT885" s="341"/>
      <c r="CU885" s="341"/>
      <c r="CV885" s="341"/>
      <c r="CW885" s="341"/>
      <c r="CX885" s="341"/>
      <c r="CY885" s="341"/>
      <c r="CZ885" s="341"/>
      <c r="DA885" s="341"/>
      <c r="DB885" s="341"/>
      <c r="DC885" s="341"/>
      <c r="DD885" s="341"/>
      <c r="DE885" s="341"/>
      <c r="DF885" s="341"/>
      <c r="DG885" s="341"/>
      <c r="DH885" s="341"/>
      <c r="DI885" s="341"/>
      <c r="DJ885" s="341"/>
      <c r="DK885" s="341"/>
      <c r="DL885" s="341"/>
      <c r="DM885" s="341"/>
      <c r="DN885" s="341"/>
      <c r="DO885" s="341"/>
      <c r="DP885" s="341"/>
      <c r="DQ885" s="341"/>
      <c r="DR885" s="341"/>
      <c r="DS885" s="341"/>
      <c r="DT885" s="341"/>
      <c r="DU885" s="341"/>
    </row>
    <row r="886" spans="1:125" s="317" customFormat="1" ht="12.75" customHeight="1">
      <c r="A886" s="242">
        <v>885</v>
      </c>
      <c r="B886" s="253" t="s">
        <v>731</v>
      </c>
      <c r="C886" s="253" t="s">
        <v>9112</v>
      </c>
      <c r="D886" s="253"/>
      <c r="E886" s="253" t="s">
        <v>1168</v>
      </c>
      <c r="F886" s="253"/>
      <c r="G886" s="264" t="s">
        <v>9113</v>
      </c>
      <c r="H886" s="639"/>
      <c r="I886" s="253" t="s">
        <v>317</v>
      </c>
      <c r="J886" s="253"/>
      <c r="K886" s="253" t="s">
        <v>5668</v>
      </c>
      <c r="L886" s="438" t="s">
        <v>5669</v>
      </c>
      <c r="M886" s="274">
        <v>44993</v>
      </c>
      <c r="N886" s="275">
        <v>45706</v>
      </c>
      <c r="O886" s="322" t="s">
        <v>722</v>
      </c>
      <c r="P886" s="323">
        <f>N886</f>
        <v>45706</v>
      </c>
      <c r="Q886" s="236">
        <v>23112</v>
      </c>
      <c r="R886" s="236">
        <v>2022</v>
      </c>
      <c r="S886" s="237">
        <v>44975</v>
      </c>
      <c r="T886" s="253" t="s">
        <v>175</v>
      </c>
      <c r="U886" s="253" t="s">
        <v>1279</v>
      </c>
      <c r="V886" s="421" t="s">
        <v>363</v>
      </c>
      <c r="W886" s="421" t="s">
        <v>363</v>
      </c>
      <c r="X886" s="253" t="s">
        <v>9114</v>
      </c>
      <c r="Y886" s="271">
        <f>N886</f>
        <v>45706</v>
      </c>
      <c r="Z886" s="322" t="s">
        <v>1550</v>
      </c>
      <c r="AA886" s="255">
        <v>3.57</v>
      </c>
      <c r="AB886" s="256"/>
      <c r="AC886" s="253">
        <v>55</v>
      </c>
      <c r="AD886" s="253"/>
      <c r="AE886" s="253">
        <v>72</v>
      </c>
      <c r="AF886" s="253"/>
      <c r="AG886" s="322">
        <v>24</v>
      </c>
      <c r="AH886" s="322">
        <v>39</v>
      </c>
      <c r="AI886" s="322">
        <v>54</v>
      </c>
      <c r="AJ886" s="322">
        <v>1</v>
      </c>
      <c r="AK886" s="321"/>
      <c r="AL886" s="336"/>
      <c r="AM886" s="336"/>
      <c r="AN886" s="253"/>
      <c r="AO886" s="408"/>
      <c r="AP886" s="283"/>
      <c r="AQ886" s="283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341"/>
      <c r="CP886" s="341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  <c r="DT886" s="341"/>
      <c r="DU886" s="341"/>
    </row>
    <row r="887" spans="1:125" ht="12.75" customHeight="1">
      <c r="A887" s="242">
        <v>886</v>
      </c>
      <c r="B887" s="253" t="s">
        <v>731</v>
      </c>
      <c r="C887" s="253" t="s">
        <v>583</v>
      </c>
      <c r="D887" s="253"/>
      <c r="E887" s="253" t="s">
        <v>441</v>
      </c>
      <c r="F887" s="253"/>
      <c r="G887" s="264" t="s">
        <v>145</v>
      </c>
      <c r="H887" s="639"/>
      <c r="I887" s="253" t="s">
        <v>1911</v>
      </c>
      <c r="J887" s="253"/>
      <c r="K887" s="253" t="s">
        <v>2019</v>
      </c>
      <c r="L887" s="438" t="s">
        <v>2020</v>
      </c>
      <c r="M887" s="274">
        <v>41153</v>
      </c>
      <c r="N887" s="288">
        <v>46008</v>
      </c>
      <c r="O887" s="322" t="s">
        <v>722</v>
      </c>
      <c r="P887" s="328">
        <f t="shared" si="195"/>
        <v>46008</v>
      </c>
      <c r="Q887" s="236">
        <v>20003</v>
      </c>
      <c r="R887" s="236">
        <v>2012</v>
      </c>
      <c r="S887" s="251">
        <v>45277</v>
      </c>
      <c r="T887" s="253" t="s">
        <v>1278</v>
      </c>
      <c r="U887" s="253" t="s">
        <v>722</v>
      </c>
      <c r="V887" s="625" t="s">
        <v>931</v>
      </c>
      <c r="W887" s="625" t="s">
        <v>1012</v>
      </c>
      <c r="X887" s="252" t="s">
        <v>2021</v>
      </c>
      <c r="Y887" s="284">
        <f>N887</f>
        <v>46008</v>
      </c>
      <c r="Z887" s="605" t="s">
        <v>1550</v>
      </c>
      <c r="AA887" s="656">
        <v>4.5</v>
      </c>
      <c r="AB887" s="273"/>
      <c r="AC887" s="252">
        <v>80</v>
      </c>
      <c r="AD887" s="252"/>
      <c r="AE887" s="252">
        <v>105</v>
      </c>
      <c r="AF887" s="252"/>
      <c r="AG887" s="605">
        <v>22</v>
      </c>
      <c r="AH887" s="605">
        <v>37</v>
      </c>
      <c r="AI887" s="322">
        <v>50</v>
      </c>
      <c r="AJ887" s="322">
        <v>1</v>
      </c>
      <c r="AK887" s="316"/>
      <c r="AL887" s="613"/>
      <c r="AM887" s="613"/>
      <c r="AN887" s="252"/>
      <c r="AO887" s="407"/>
      <c r="AP887" s="316"/>
      <c r="AQ887" s="316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</row>
    <row r="888" spans="1:125" ht="12.75" customHeight="1">
      <c r="A888" s="242">
        <v>887</v>
      </c>
      <c r="B888" s="242" t="s">
        <v>731</v>
      </c>
      <c r="C888" s="243" t="s">
        <v>4801</v>
      </c>
      <c r="D888" s="243"/>
      <c r="E888" s="121" t="s">
        <v>2921</v>
      </c>
      <c r="F888" s="243"/>
      <c r="G888" s="244" t="s">
        <v>4802</v>
      </c>
      <c r="H888" s="638"/>
      <c r="I888" s="253" t="s">
        <v>3097</v>
      </c>
      <c r="J888" s="243"/>
      <c r="K888" s="243" t="s">
        <v>8013</v>
      </c>
      <c r="L888" s="245" t="s">
        <v>8014</v>
      </c>
      <c r="M888" s="247">
        <v>43529</v>
      </c>
      <c r="N888" s="123">
        <v>45390</v>
      </c>
      <c r="O888" s="249" t="s">
        <v>722</v>
      </c>
      <c r="P888" s="269">
        <f>N888</f>
        <v>45390</v>
      </c>
      <c r="Q888" s="236">
        <v>22302</v>
      </c>
      <c r="R888" s="236">
        <v>2016</v>
      </c>
      <c r="S888" s="251">
        <v>44659</v>
      </c>
      <c r="T888" s="253" t="s">
        <v>3715</v>
      </c>
      <c r="U888" s="253" t="s">
        <v>1217</v>
      </c>
      <c r="V888" s="421" t="s">
        <v>1082</v>
      </c>
      <c r="W888" s="421" t="s">
        <v>1110</v>
      </c>
      <c r="X888" s="253" t="s">
        <v>8015</v>
      </c>
      <c r="Y888" s="271">
        <f t="shared" si="193"/>
        <v>45390</v>
      </c>
      <c r="Z888" s="322" t="s">
        <v>1028</v>
      </c>
      <c r="AA888" s="255">
        <v>5.7</v>
      </c>
      <c r="AB888" s="256"/>
      <c r="AC888" s="253">
        <v>100</v>
      </c>
      <c r="AD888" s="253"/>
      <c r="AE888" s="253">
        <v>120</v>
      </c>
      <c r="AF888" s="253"/>
      <c r="AG888" s="322">
        <v>24</v>
      </c>
      <c r="AH888" s="322">
        <v>39</v>
      </c>
      <c r="AI888" s="322">
        <v>55</v>
      </c>
      <c r="AJ888" s="322">
        <v>1</v>
      </c>
      <c r="AK888" s="237"/>
      <c r="AL888" s="322"/>
      <c r="AM888" s="322"/>
      <c r="AN888" s="252"/>
      <c r="AO888" s="407"/>
      <c r="AP888" s="316"/>
      <c r="AQ888" s="316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</row>
    <row r="889" spans="1:125" s="317" customFormat="1" ht="12.75" customHeight="1">
      <c r="A889" s="242">
        <v>888</v>
      </c>
      <c r="B889" s="253" t="s">
        <v>731</v>
      </c>
      <c r="C889" s="242" t="s">
        <v>8428</v>
      </c>
      <c r="D889" s="253"/>
      <c r="E889" s="253" t="s">
        <v>3527</v>
      </c>
      <c r="F889" s="253"/>
      <c r="G889" s="264" t="s">
        <v>8386</v>
      </c>
      <c r="H889" s="639"/>
      <c r="I889" s="253" t="s">
        <v>1911</v>
      </c>
      <c r="J889" s="253"/>
      <c r="K889" s="283" t="s">
        <v>8387</v>
      </c>
      <c r="L889" s="438" t="s">
        <v>1370</v>
      </c>
      <c r="M889" s="274">
        <v>44762</v>
      </c>
      <c r="N889" s="275">
        <v>45490</v>
      </c>
      <c r="O889" s="322" t="s">
        <v>722</v>
      </c>
      <c r="P889" s="323">
        <f>N889</f>
        <v>45490</v>
      </c>
      <c r="Q889" s="236">
        <v>22506</v>
      </c>
      <c r="R889" s="236">
        <v>2022</v>
      </c>
      <c r="S889" s="237">
        <v>44759</v>
      </c>
      <c r="T889" s="253" t="s">
        <v>29</v>
      </c>
      <c r="U889" s="253" t="s">
        <v>1279</v>
      </c>
      <c r="V889" s="421" t="s">
        <v>363</v>
      </c>
      <c r="W889" s="421" t="s">
        <v>363</v>
      </c>
      <c r="X889" s="253" t="s">
        <v>8429</v>
      </c>
      <c r="Y889" s="271">
        <f t="shared" si="193"/>
        <v>45490</v>
      </c>
      <c r="Z889" s="322" t="s">
        <v>1550</v>
      </c>
      <c r="AA889" s="255">
        <v>4.3</v>
      </c>
      <c r="AB889" s="256"/>
      <c r="AC889" s="253">
        <v>105</v>
      </c>
      <c r="AD889" s="253"/>
      <c r="AE889" s="253">
        <v>130</v>
      </c>
      <c r="AF889" s="253"/>
      <c r="AG889" s="322" t="s">
        <v>724</v>
      </c>
      <c r="AH889" s="322" t="s">
        <v>724</v>
      </c>
      <c r="AI889" s="322" t="s">
        <v>724</v>
      </c>
      <c r="AJ889" s="322">
        <v>1</v>
      </c>
      <c r="AK889" s="283"/>
      <c r="AL889" s="336"/>
      <c r="AM889" s="336"/>
      <c r="AN889" s="253"/>
      <c r="AO889" s="408"/>
      <c r="AP889" s="283"/>
      <c r="AQ889" s="283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341"/>
      <c r="CP889" s="341"/>
      <c r="CQ889" s="341"/>
      <c r="CR889" s="341"/>
      <c r="CS889" s="341"/>
      <c r="CT889" s="341"/>
      <c r="CU889" s="341"/>
      <c r="CV889" s="341"/>
      <c r="CW889" s="341"/>
      <c r="CX889" s="341"/>
      <c r="CY889" s="341"/>
      <c r="CZ889" s="341"/>
      <c r="DA889" s="341"/>
      <c r="DB889" s="341"/>
      <c r="DC889" s="341"/>
      <c r="DD889" s="341"/>
      <c r="DE889" s="341"/>
      <c r="DF889" s="341"/>
      <c r="DG889" s="341"/>
      <c r="DH889" s="341"/>
      <c r="DI889" s="341"/>
      <c r="DJ889" s="341"/>
      <c r="DK889" s="341"/>
      <c r="DL889" s="341"/>
      <c r="DM889" s="341"/>
      <c r="DN889" s="341"/>
      <c r="DO889" s="341"/>
      <c r="DP889" s="341"/>
      <c r="DQ889" s="341"/>
      <c r="DR889" s="341"/>
      <c r="DS889" s="341"/>
      <c r="DT889" s="341"/>
      <c r="DU889" s="341"/>
    </row>
    <row r="890" spans="1:125" ht="12.75" customHeight="1">
      <c r="A890" s="242">
        <v>889</v>
      </c>
      <c r="B890" s="253" t="s">
        <v>732</v>
      </c>
      <c r="C890" s="253" t="s">
        <v>370</v>
      </c>
      <c r="D890" s="253" t="s">
        <v>59</v>
      </c>
      <c r="E890" s="253" t="s">
        <v>2130</v>
      </c>
      <c r="F890" s="253" t="s">
        <v>2529</v>
      </c>
      <c r="G890" s="264" t="s">
        <v>2131</v>
      </c>
      <c r="H890" s="639">
        <v>162</v>
      </c>
      <c r="I890" s="253" t="s">
        <v>1173</v>
      </c>
      <c r="J890" s="243" t="s">
        <v>1467</v>
      </c>
      <c r="K890" s="243" t="s">
        <v>3012</v>
      </c>
      <c r="L890" s="245" t="s">
        <v>3013</v>
      </c>
      <c r="M890" s="247">
        <v>42132</v>
      </c>
      <c r="N890" s="248">
        <v>45540</v>
      </c>
      <c r="O890" s="249" t="s">
        <v>722</v>
      </c>
      <c r="P890" s="266">
        <f>N890</f>
        <v>45540</v>
      </c>
      <c r="Q890" s="250">
        <v>18370</v>
      </c>
      <c r="R890" s="250">
        <v>2015</v>
      </c>
      <c r="S890" s="251">
        <v>44809</v>
      </c>
      <c r="T890" s="252" t="s">
        <v>3814</v>
      </c>
      <c r="U890" s="253" t="s">
        <v>3544</v>
      </c>
      <c r="V890" s="625" t="s">
        <v>8691</v>
      </c>
      <c r="W890" s="625" t="s">
        <v>8692</v>
      </c>
      <c r="X890" s="252" t="s">
        <v>4253</v>
      </c>
      <c r="Y890" s="284">
        <f t="shared" si="193"/>
        <v>45540</v>
      </c>
      <c r="Z890" s="605" t="s">
        <v>1550</v>
      </c>
      <c r="AA890" s="656">
        <v>5.2</v>
      </c>
      <c r="AB890" s="273">
        <v>28</v>
      </c>
      <c r="AC890" s="252">
        <v>85</v>
      </c>
      <c r="AD890" s="252">
        <v>88</v>
      </c>
      <c r="AE890" s="252">
        <v>100</v>
      </c>
      <c r="AF890" s="252">
        <v>130</v>
      </c>
      <c r="AG890" s="605" t="s">
        <v>724</v>
      </c>
      <c r="AH890" s="605" t="s">
        <v>724</v>
      </c>
      <c r="AI890" s="605" t="s">
        <v>724</v>
      </c>
      <c r="AJ890" s="605">
        <v>1</v>
      </c>
      <c r="AK890" s="251">
        <v>42321</v>
      </c>
      <c r="AL890" s="605">
        <v>2010</v>
      </c>
      <c r="AM890" s="605" t="s">
        <v>722</v>
      </c>
      <c r="AN890" s="252" t="s">
        <v>4254</v>
      </c>
      <c r="AO890" s="407"/>
      <c r="AP890" s="316"/>
      <c r="AQ890" s="316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</row>
    <row r="891" spans="1:125" s="317" customFormat="1" ht="12.75" customHeight="1">
      <c r="A891" s="242">
        <v>890</v>
      </c>
      <c r="B891" s="253" t="s">
        <v>731</v>
      </c>
      <c r="C891" s="253" t="s">
        <v>2509</v>
      </c>
      <c r="D891" s="253"/>
      <c r="E891" s="253" t="s">
        <v>691</v>
      </c>
      <c r="F891" s="253"/>
      <c r="G891" s="264" t="s">
        <v>5626</v>
      </c>
      <c r="H891" s="639"/>
      <c r="I891" s="253" t="s">
        <v>1106</v>
      </c>
      <c r="J891" s="253"/>
      <c r="K891" s="253" t="s">
        <v>6104</v>
      </c>
      <c r="L891" s="438" t="s">
        <v>7639</v>
      </c>
      <c r="M891" s="274">
        <v>43902</v>
      </c>
      <c r="N891" s="275">
        <v>45323</v>
      </c>
      <c r="O891" s="249" t="s">
        <v>722</v>
      </c>
      <c r="P891" s="267">
        <f>N891</f>
        <v>45323</v>
      </c>
      <c r="Q891" s="236">
        <v>22039</v>
      </c>
      <c r="R891" s="236">
        <v>2020</v>
      </c>
      <c r="S891" s="237">
        <v>44593</v>
      </c>
      <c r="T891" s="253" t="s">
        <v>4069</v>
      </c>
      <c r="U891" s="253" t="s">
        <v>722</v>
      </c>
      <c r="V891" s="421" t="s">
        <v>956</v>
      </c>
      <c r="W891" s="421" t="s">
        <v>956</v>
      </c>
      <c r="X891" s="253" t="s">
        <v>6106</v>
      </c>
      <c r="Y891" s="271">
        <f>N891</f>
        <v>45323</v>
      </c>
      <c r="Z891" s="322" t="s">
        <v>364</v>
      </c>
      <c r="AA891" s="255">
        <v>5.25</v>
      </c>
      <c r="AB891" s="256"/>
      <c r="AC891" s="253">
        <v>85</v>
      </c>
      <c r="AD891" s="253"/>
      <c r="AE891" s="253">
        <v>125</v>
      </c>
      <c r="AF891" s="253"/>
      <c r="AG891" s="322" t="s">
        <v>724</v>
      </c>
      <c r="AH891" s="322">
        <v>38</v>
      </c>
      <c r="AI891" s="322">
        <v>48</v>
      </c>
      <c r="AJ891" s="322">
        <v>1</v>
      </c>
      <c r="AK891" s="283"/>
      <c r="AL891" s="336"/>
      <c r="AM891" s="336"/>
      <c r="AN891" s="253"/>
      <c r="AO891" s="408"/>
      <c r="AP891" s="283"/>
      <c r="AQ891" s="283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341"/>
      <c r="CP891" s="341"/>
      <c r="CQ891" s="341"/>
      <c r="CR891" s="341"/>
      <c r="CS891" s="341"/>
      <c r="CT891" s="341"/>
      <c r="CU891" s="341"/>
      <c r="CV891" s="341"/>
      <c r="CW891" s="341"/>
      <c r="CX891" s="341"/>
      <c r="CY891" s="341"/>
      <c r="CZ891" s="341"/>
      <c r="DA891" s="341"/>
      <c r="DB891" s="341"/>
      <c r="DC891" s="341"/>
      <c r="DD891" s="341"/>
      <c r="DE891" s="341"/>
      <c r="DF891" s="341"/>
      <c r="DG891" s="341"/>
      <c r="DH891" s="341"/>
      <c r="DI891" s="341"/>
      <c r="DJ891" s="341"/>
      <c r="DK891" s="341"/>
      <c r="DL891" s="341"/>
      <c r="DM891" s="341"/>
      <c r="DN891" s="341"/>
      <c r="DO891" s="341"/>
      <c r="DP891" s="341"/>
      <c r="DQ891" s="341"/>
      <c r="DR891" s="341"/>
      <c r="DS891" s="341"/>
      <c r="DT891" s="341"/>
      <c r="DU891" s="341"/>
    </row>
    <row r="892" spans="1:125" s="317" customFormat="1" ht="12.75" customHeight="1">
      <c r="A892" s="242">
        <v>891</v>
      </c>
      <c r="B892" s="242" t="s">
        <v>731</v>
      </c>
      <c r="C892" s="242" t="s">
        <v>2500</v>
      </c>
      <c r="D892" s="242"/>
      <c r="E892" s="243" t="s">
        <v>3604</v>
      </c>
      <c r="F892" s="243"/>
      <c r="G892" s="244" t="s">
        <v>5627</v>
      </c>
      <c r="H892" s="638"/>
      <c r="I892" s="243" t="s">
        <v>1106</v>
      </c>
      <c r="J892" s="242"/>
      <c r="K892" s="253" t="s">
        <v>6775</v>
      </c>
      <c r="L892" s="245" t="s">
        <v>6776</v>
      </c>
      <c r="M892" s="274">
        <v>43902</v>
      </c>
      <c r="N892" s="123">
        <v>44631</v>
      </c>
      <c r="O892" s="249" t="s">
        <v>722</v>
      </c>
      <c r="P892" s="267">
        <f>N892</f>
        <v>44631</v>
      </c>
      <c r="Q892" s="236">
        <v>21177</v>
      </c>
      <c r="R892" s="236">
        <v>2020</v>
      </c>
      <c r="S892" s="237">
        <v>43901</v>
      </c>
      <c r="T892" s="253" t="s">
        <v>1450</v>
      </c>
      <c r="U892" s="253" t="s">
        <v>721</v>
      </c>
      <c r="V892" s="421" t="s">
        <v>363</v>
      </c>
      <c r="W892" s="421" t="s">
        <v>363</v>
      </c>
      <c r="X892" s="253" t="s">
        <v>6777</v>
      </c>
      <c r="Y892" s="271">
        <v>44631</v>
      </c>
      <c r="Z892" s="322" t="s">
        <v>364</v>
      </c>
      <c r="AA892" s="255">
        <v>4.75</v>
      </c>
      <c r="AB892" s="256"/>
      <c r="AC892" s="253">
        <v>70</v>
      </c>
      <c r="AD892" s="253"/>
      <c r="AE892" s="253">
        <v>110</v>
      </c>
      <c r="AF892" s="253"/>
      <c r="AG892" s="322" t="s">
        <v>724</v>
      </c>
      <c r="AH892" s="322">
        <v>38</v>
      </c>
      <c r="AI892" s="322">
        <v>48</v>
      </c>
      <c r="AJ892" s="322">
        <v>1</v>
      </c>
      <c r="AK892" s="283"/>
      <c r="AL892" s="336"/>
      <c r="AM892" s="336"/>
      <c r="AN892" s="253"/>
      <c r="AO892" s="408"/>
      <c r="AP892" s="283"/>
      <c r="AQ892" s="283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341"/>
      <c r="CP892" s="341"/>
      <c r="CQ892" s="341"/>
      <c r="CR892" s="341"/>
      <c r="CS892" s="341"/>
      <c r="CT892" s="341"/>
      <c r="CU892" s="341"/>
      <c r="CV892" s="341"/>
      <c r="CW892" s="341"/>
      <c r="CX892" s="341"/>
      <c r="CY892" s="341"/>
      <c r="CZ892" s="341"/>
      <c r="DA892" s="341"/>
      <c r="DB892" s="341"/>
      <c r="DC892" s="341"/>
      <c r="DD892" s="341"/>
      <c r="DE892" s="341"/>
      <c r="DF892" s="341"/>
      <c r="DG892" s="341"/>
      <c r="DH892" s="341"/>
      <c r="DI892" s="341"/>
      <c r="DJ892" s="341"/>
      <c r="DK892" s="341"/>
      <c r="DL892" s="341"/>
      <c r="DM892" s="341"/>
      <c r="DN892" s="341"/>
      <c r="DO892" s="341"/>
      <c r="DP892" s="341"/>
      <c r="DQ892" s="341"/>
      <c r="DR892" s="341"/>
      <c r="DS892" s="341"/>
      <c r="DT892" s="341"/>
      <c r="DU892" s="341"/>
    </row>
    <row r="893" spans="1:125" ht="12.75" customHeight="1">
      <c r="A893" s="242">
        <v>892</v>
      </c>
      <c r="B893" s="253" t="s">
        <v>731</v>
      </c>
      <c r="C893" s="253" t="s">
        <v>2301</v>
      </c>
      <c r="D893" s="253"/>
      <c r="E893" s="253" t="s">
        <v>313</v>
      </c>
      <c r="F893" s="253"/>
      <c r="G893" s="264" t="s">
        <v>2532</v>
      </c>
      <c r="H893" s="639"/>
      <c r="I893" s="253" t="s">
        <v>1911</v>
      </c>
      <c r="J893" s="253"/>
      <c r="K893" s="243" t="s">
        <v>8001</v>
      </c>
      <c r="L893" s="245" t="s">
        <v>1769</v>
      </c>
      <c r="M893" s="247">
        <v>42304</v>
      </c>
      <c r="N893" s="248">
        <v>45406</v>
      </c>
      <c r="O893" s="249" t="s">
        <v>722</v>
      </c>
      <c r="P893" s="267">
        <f t="shared" ref="P893:P905" si="196">N893</f>
        <v>45406</v>
      </c>
      <c r="Q893" s="236">
        <v>22298</v>
      </c>
      <c r="R893" s="236">
        <v>2015</v>
      </c>
      <c r="S893" s="251">
        <v>45040</v>
      </c>
      <c r="T893" s="252" t="s">
        <v>3715</v>
      </c>
      <c r="U893" s="253" t="s">
        <v>722</v>
      </c>
      <c r="V893" s="625" t="s">
        <v>453</v>
      </c>
      <c r="W893" s="421" t="s">
        <v>5088</v>
      </c>
      <c r="X893" s="253" t="s">
        <v>1770</v>
      </c>
      <c r="Y893" s="284">
        <f t="shared" si="193"/>
        <v>45406</v>
      </c>
      <c r="Z893" s="322" t="s">
        <v>1550</v>
      </c>
      <c r="AA893" s="255">
        <v>4.5</v>
      </c>
      <c r="AB893" s="256"/>
      <c r="AC893" s="253">
        <v>90</v>
      </c>
      <c r="AD893" s="253"/>
      <c r="AE893" s="253">
        <v>115</v>
      </c>
      <c r="AF893" s="253"/>
      <c r="AG893" s="322">
        <v>22</v>
      </c>
      <c r="AH893" s="322">
        <v>36</v>
      </c>
      <c r="AI893" s="322">
        <v>54</v>
      </c>
      <c r="AJ893" s="322">
        <v>1</v>
      </c>
      <c r="AK893" s="253"/>
      <c r="AL893" s="322"/>
      <c r="AM893" s="613"/>
      <c r="AN893" s="252"/>
      <c r="AO893" s="407"/>
      <c r="AP893" s="316"/>
      <c r="AQ893" s="316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</row>
    <row r="894" spans="1:125" s="317" customFormat="1" ht="12.75" customHeight="1">
      <c r="A894" s="242">
        <v>893</v>
      </c>
      <c r="B894" s="253" t="s">
        <v>731</v>
      </c>
      <c r="C894" s="283" t="s">
        <v>7417</v>
      </c>
      <c r="D894" s="253"/>
      <c r="E894" s="253" t="s">
        <v>3842</v>
      </c>
      <c r="F894" s="253"/>
      <c r="G894" s="264" t="s">
        <v>7419</v>
      </c>
      <c r="H894" s="639"/>
      <c r="I894" s="253" t="s">
        <v>452</v>
      </c>
      <c r="J894" s="253"/>
      <c r="K894" s="283" t="s">
        <v>1342</v>
      </c>
      <c r="L894" s="438" t="s">
        <v>1343</v>
      </c>
      <c r="M894" s="274">
        <v>44470</v>
      </c>
      <c r="N894" s="275">
        <v>45899</v>
      </c>
      <c r="O894" s="322" t="s">
        <v>722</v>
      </c>
      <c r="P894" s="267">
        <f>N894</f>
        <v>45899</v>
      </c>
      <c r="Q894" s="236">
        <v>21553</v>
      </c>
      <c r="R894" s="236">
        <v>2021</v>
      </c>
      <c r="S894" s="237">
        <v>45168</v>
      </c>
      <c r="T894" s="253" t="s">
        <v>175</v>
      </c>
      <c r="U894" s="253" t="s">
        <v>722</v>
      </c>
      <c r="V894" s="421" t="s">
        <v>656</v>
      </c>
      <c r="W894" s="421" t="s">
        <v>656</v>
      </c>
      <c r="X894" s="253" t="s">
        <v>1303</v>
      </c>
      <c r="Y894" s="271">
        <f>N894</f>
        <v>45899</v>
      </c>
      <c r="Z894" s="322" t="s">
        <v>364</v>
      </c>
      <c r="AA894" s="255">
        <v>4.7</v>
      </c>
      <c r="AB894" s="256"/>
      <c r="AC894" s="253">
        <v>75</v>
      </c>
      <c r="AD894" s="253"/>
      <c r="AE894" s="253">
        <v>100</v>
      </c>
      <c r="AF894" s="253"/>
      <c r="AG894" s="322">
        <v>22</v>
      </c>
      <c r="AH894" s="322">
        <v>37</v>
      </c>
      <c r="AI894" s="322">
        <v>49</v>
      </c>
      <c r="AJ894" s="322">
        <v>1</v>
      </c>
      <c r="AK894" s="283"/>
      <c r="AL894" s="336"/>
      <c r="AM894" s="336"/>
      <c r="AN894" s="253"/>
      <c r="AO894" s="408"/>
      <c r="AP894" s="283"/>
      <c r="AQ894" s="283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341"/>
      <c r="CP894" s="341"/>
      <c r="CQ894" s="341"/>
      <c r="CR894" s="341"/>
      <c r="CS894" s="341"/>
      <c r="CT894" s="341"/>
      <c r="CU894" s="341"/>
      <c r="CV894" s="341"/>
      <c r="CW894" s="341"/>
      <c r="CX894" s="341"/>
      <c r="CY894" s="341"/>
      <c r="CZ894" s="341"/>
      <c r="DA894" s="341"/>
      <c r="DB894" s="341"/>
      <c r="DC894" s="341"/>
      <c r="DD894" s="341"/>
      <c r="DE894" s="341"/>
      <c r="DF894" s="341"/>
      <c r="DG894" s="341"/>
      <c r="DH894" s="341"/>
      <c r="DI894" s="341"/>
      <c r="DJ894" s="341"/>
      <c r="DK894" s="341"/>
      <c r="DL894" s="341"/>
      <c r="DM894" s="341"/>
      <c r="DN894" s="341"/>
      <c r="DO894" s="341"/>
      <c r="DP894" s="341"/>
      <c r="DQ894" s="341"/>
      <c r="DR894" s="341"/>
      <c r="DS894" s="341"/>
      <c r="DT894" s="341"/>
      <c r="DU894" s="341"/>
    </row>
    <row r="895" spans="1:125" s="317" customFormat="1" ht="12.75" customHeight="1">
      <c r="A895" s="242">
        <v>894</v>
      </c>
      <c r="B895" s="253" t="s">
        <v>732</v>
      </c>
      <c r="C895" s="253" t="s">
        <v>1235</v>
      </c>
      <c r="D895" s="253"/>
      <c r="E895" s="253" t="s">
        <v>1236</v>
      </c>
      <c r="F895" s="253" t="s">
        <v>362</v>
      </c>
      <c r="G895" s="264" t="s">
        <v>1048</v>
      </c>
      <c r="H895" s="639"/>
      <c r="I895" s="253" t="s">
        <v>1911</v>
      </c>
      <c r="J895" s="253"/>
      <c r="K895" s="283" t="s">
        <v>1646</v>
      </c>
      <c r="L895" s="438" t="s">
        <v>1647</v>
      </c>
      <c r="M895" s="274">
        <v>41184</v>
      </c>
      <c r="N895" s="275">
        <v>45622</v>
      </c>
      <c r="O895" s="322" t="s">
        <v>722</v>
      </c>
      <c r="P895" s="267">
        <f t="shared" si="196"/>
        <v>45622</v>
      </c>
      <c r="Q895" s="236">
        <v>20752</v>
      </c>
      <c r="R895" s="236">
        <v>2012</v>
      </c>
      <c r="S895" s="251">
        <f>N895</f>
        <v>45622</v>
      </c>
      <c r="T895" s="253" t="s">
        <v>499</v>
      </c>
      <c r="U895" s="253" t="s">
        <v>722</v>
      </c>
      <c r="V895" s="421" t="s">
        <v>7054</v>
      </c>
      <c r="W895" s="421" t="s">
        <v>4784</v>
      </c>
      <c r="X895" s="253" t="s">
        <v>4667</v>
      </c>
      <c r="Y895" s="284">
        <f>N895</f>
        <v>45622</v>
      </c>
      <c r="Z895" s="322" t="s">
        <v>1550</v>
      </c>
      <c r="AA895" s="255">
        <v>8.5</v>
      </c>
      <c r="AB895" s="256"/>
      <c r="AC895" s="253">
        <v>160</v>
      </c>
      <c r="AD895" s="253">
        <v>188</v>
      </c>
      <c r="AE895" s="253">
        <v>220</v>
      </c>
      <c r="AF895" s="253">
        <v>290</v>
      </c>
      <c r="AG895" s="322">
        <v>23</v>
      </c>
      <c r="AH895" s="322">
        <v>39</v>
      </c>
      <c r="AI895" s="322">
        <v>57</v>
      </c>
      <c r="AJ895" s="322">
        <v>2</v>
      </c>
      <c r="AK895" s="321"/>
      <c r="AL895" s="336"/>
      <c r="AM895" s="336"/>
      <c r="AN895" s="253"/>
      <c r="AO895" s="408"/>
      <c r="AP895" s="283"/>
      <c r="AQ895" s="283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341"/>
      <c r="CP895" s="341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  <c r="DT895" s="341"/>
      <c r="DU895" s="341"/>
    </row>
    <row r="896" spans="1:125" s="317" customFormat="1" ht="12.75" customHeight="1">
      <c r="A896" s="242">
        <v>895</v>
      </c>
      <c r="B896" s="253" t="s">
        <v>731</v>
      </c>
      <c r="C896" s="253" t="s">
        <v>5242</v>
      </c>
      <c r="D896" s="253"/>
      <c r="E896" s="253" t="s">
        <v>4169</v>
      </c>
      <c r="F896" s="253"/>
      <c r="G896" s="264" t="s">
        <v>8388</v>
      </c>
      <c r="H896" s="639"/>
      <c r="I896" s="253" t="s">
        <v>1911</v>
      </c>
      <c r="J896" s="253"/>
      <c r="K896" s="243" t="s">
        <v>8389</v>
      </c>
      <c r="L896" s="245" t="s">
        <v>8390</v>
      </c>
      <c r="M896" s="247">
        <v>44762</v>
      </c>
      <c r="N896" s="123">
        <v>45491</v>
      </c>
      <c r="O896" s="249" t="s">
        <v>722</v>
      </c>
      <c r="P896" s="267">
        <f t="shared" si="196"/>
        <v>45491</v>
      </c>
      <c r="Q896" s="236">
        <v>22507</v>
      </c>
      <c r="R896" s="236">
        <v>2022</v>
      </c>
      <c r="S896" s="237">
        <v>44760</v>
      </c>
      <c r="T896" s="253" t="s">
        <v>29</v>
      </c>
      <c r="U896" s="253" t="s">
        <v>1279</v>
      </c>
      <c r="V896" s="421" t="s">
        <v>363</v>
      </c>
      <c r="W896" s="421" t="s">
        <v>363</v>
      </c>
      <c r="X896" s="253" t="s">
        <v>8391</v>
      </c>
      <c r="Y896" s="271">
        <f>N896</f>
        <v>45491</v>
      </c>
      <c r="Z896" s="322" t="s">
        <v>364</v>
      </c>
      <c r="AA896" s="255">
        <v>4.5999999999999996</v>
      </c>
      <c r="AB896" s="256"/>
      <c r="AC896" s="253">
        <v>75</v>
      </c>
      <c r="AD896" s="253"/>
      <c r="AE896" s="253">
        <v>100</v>
      </c>
      <c r="AF896" s="253"/>
      <c r="AG896" s="322" t="s">
        <v>724</v>
      </c>
      <c r="AH896" s="322" t="s">
        <v>724</v>
      </c>
      <c r="AI896" s="322" t="s">
        <v>724</v>
      </c>
      <c r="AJ896" s="322">
        <v>1</v>
      </c>
      <c r="AK896" s="283"/>
      <c r="AL896" s="336"/>
      <c r="AM896" s="336"/>
      <c r="AN896" s="253"/>
      <c r="AO896" s="408"/>
      <c r="AP896" s="283"/>
      <c r="AQ896" s="283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341"/>
      <c r="CP896" s="341"/>
      <c r="CQ896" s="341"/>
      <c r="CR896" s="341"/>
      <c r="CS896" s="341"/>
      <c r="CT896" s="341"/>
      <c r="CU896" s="341"/>
      <c r="CV896" s="341"/>
      <c r="CW896" s="341"/>
      <c r="CX896" s="341"/>
      <c r="CY896" s="341"/>
      <c r="CZ896" s="341"/>
      <c r="DA896" s="341"/>
      <c r="DB896" s="341"/>
      <c r="DC896" s="341"/>
      <c r="DD896" s="341"/>
      <c r="DE896" s="341"/>
      <c r="DF896" s="341"/>
      <c r="DG896" s="341"/>
      <c r="DH896" s="341"/>
      <c r="DI896" s="341"/>
      <c r="DJ896" s="341"/>
      <c r="DK896" s="341"/>
      <c r="DL896" s="341"/>
      <c r="DM896" s="341"/>
      <c r="DN896" s="341"/>
      <c r="DO896" s="341"/>
      <c r="DP896" s="341"/>
      <c r="DQ896" s="341"/>
      <c r="DR896" s="341"/>
      <c r="DS896" s="341"/>
      <c r="DT896" s="341"/>
      <c r="DU896" s="341"/>
    </row>
    <row r="897" spans="1:125" s="317" customFormat="1" ht="12.75" customHeight="1">
      <c r="A897" s="242">
        <v>896</v>
      </c>
      <c r="B897" s="253" t="s">
        <v>731</v>
      </c>
      <c r="C897" s="253" t="s">
        <v>2500</v>
      </c>
      <c r="D897" s="253"/>
      <c r="E897" s="253" t="s">
        <v>727</v>
      </c>
      <c r="F897" s="253"/>
      <c r="G897" s="264" t="s">
        <v>6312</v>
      </c>
      <c r="H897" s="639"/>
      <c r="I897" s="253" t="s">
        <v>1106</v>
      </c>
      <c r="J897" s="253"/>
      <c r="K897" s="253" t="s">
        <v>8999</v>
      </c>
      <c r="L897" s="438" t="s">
        <v>9000</v>
      </c>
      <c r="M897" s="274">
        <v>44077</v>
      </c>
      <c r="N897" s="275">
        <v>45644</v>
      </c>
      <c r="O897" s="322" t="s">
        <v>722</v>
      </c>
      <c r="P897" s="267">
        <f>N897</f>
        <v>45644</v>
      </c>
      <c r="Q897" s="236">
        <v>23021</v>
      </c>
      <c r="R897" s="236">
        <v>2020</v>
      </c>
      <c r="S897" s="237" t="s">
        <v>9001</v>
      </c>
      <c r="T897" s="253" t="s">
        <v>4069</v>
      </c>
      <c r="U897" s="253" t="s">
        <v>1217</v>
      </c>
      <c r="V897" s="421" t="s">
        <v>931</v>
      </c>
      <c r="W897" s="421" t="s">
        <v>931</v>
      </c>
      <c r="X897" s="253" t="s">
        <v>9002</v>
      </c>
      <c r="Y897" s="271">
        <v>44805</v>
      </c>
      <c r="Z897" s="322" t="s">
        <v>364</v>
      </c>
      <c r="AA897" s="255">
        <v>4.75</v>
      </c>
      <c r="AB897" s="256"/>
      <c r="AC897" s="253">
        <v>70</v>
      </c>
      <c r="AD897" s="253"/>
      <c r="AE897" s="253">
        <v>110</v>
      </c>
      <c r="AF897" s="253"/>
      <c r="AG897" s="322" t="s">
        <v>724</v>
      </c>
      <c r="AH897" s="322" t="s">
        <v>724</v>
      </c>
      <c r="AI897" s="322" t="s">
        <v>724</v>
      </c>
      <c r="AJ897" s="322">
        <v>1</v>
      </c>
      <c r="AK897" s="283"/>
      <c r="AL897" s="336"/>
      <c r="AM897" s="336"/>
      <c r="AN897" s="253"/>
      <c r="AO897" s="408"/>
      <c r="AP897" s="283"/>
      <c r="AQ897" s="283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341"/>
      <c r="CP897" s="341"/>
      <c r="CQ897" s="341"/>
      <c r="CR897" s="341"/>
      <c r="CS897" s="341"/>
      <c r="CT897" s="341"/>
      <c r="CU897" s="341"/>
      <c r="CV897" s="341"/>
      <c r="CW897" s="341"/>
      <c r="CX897" s="341"/>
      <c r="CY897" s="341"/>
      <c r="CZ897" s="341"/>
      <c r="DA897" s="341"/>
      <c r="DB897" s="341"/>
      <c r="DC897" s="341"/>
      <c r="DD897" s="341"/>
      <c r="DE897" s="341"/>
      <c r="DF897" s="341"/>
      <c r="DG897" s="341"/>
      <c r="DH897" s="341"/>
      <c r="DI897" s="341"/>
      <c r="DJ897" s="341"/>
      <c r="DK897" s="341"/>
      <c r="DL897" s="341"/>
      <c r="DM897" s="341"/>
      <c r="DN897" s="341"/>
      <c r="DO897" s="341"/>
      <c r="DP897" s="341"/>
      <c r="DQ897" s="341"/>
      <c r="DR897" s="341"/>
      <c r="DS897" s="341"/>
      <c r="DT897" s="341"/>
      <c r="DU897" s="341"/>
    </row>
    <row r="898" spans="1:125" s="317" customFormat="1" ht="12.75" customHeight="1">
      <c r="A898" s="242">
        <v>897</v>
      </c>
      <c r="B898" s="253" t="s">
        <v>731</v>
      </c>
      <c r="C898" s="253" t="s">
        <v>3736</v>
      </c>
      <c r="D898" s="253"/>
      <c r="E898" s="253" t="s">
        <v>4297</v>
      </c>
      <c r="F898" s="253"/>
      <c r="G898" s="264" t="s">
        <v>4298</v>
      </c>
      <c r="H898" s="639"/>
      <c r="I898" s="253" t="s">
        <v>1106</v>
      </c>
      <c r="J898" s="253"/>
      <c r="K898" s="121" t="s">
        <v>1991</v>
      </c>
      <c r="L898" s="245" t="s">
        <v>1992</v>
      </c>
      <c r="M898" s="247">
        <v>43217</v>
      </c>
      <c r="N898" s="123">
        <v>45361</v>
      </c>
      <c r="O898" s="249" t="s">
        <v>722</v>
      </c>
      <c r="P898" s="267">
        <f t="shared" si="196"/>
        <v>45361</v>
      </c>
      <c r="Q898" s="236">
        <v>18408</v>
      </c>
      <c r="R898" s="236">
        <v>2013</v>
      </c>
      <c r="S898" s="251">
        <v>44630</v>
      </c>
      <c r="T898" s="253" t="s">
        <v>6620</v>
      </c>
      <c r="U898" s="253" t="s">
        <v>722</v>
      </c>
      <c r="V898" s="421" t="s">
        <v>6599</v>
      </c>
      <c r="W898" s="421" t="s">
        <v>7873</v>
      </c>
      <c r="X898" s="253" t="s">
        <v>109</v>
      </c>
      <c r="Y898" s="271">
        <f t="shared" si="193"/>
        <v>45361</v>
      </c>
      <c r="Z898" s="322" t="s">
        <v>1550</v>
      </c>
      <c r="AA898" s="255">
        <v>5.0999999999999996</v>
      </c>
      <c r="AB898" s="256"/>
      <c r="AC898" s="253">
        <v>75</v>
      </c>
      <c r="AD898" s="253"/>
      <c r="AE898" s="253">
        <v>95</v>
      </c>
      <c r="AF898" s="253"/>
      <c r="AG898" s="322">
        <v>23</v>
      </c>
      <c r="AH898" s="322">
        <v>38</v>
      </c>
      <c r="AI898" s="322">
        <v>51</v>
      </c>
      <c r="AJ898" s="322">
        <v>1</v>
      </c>
      <c r="AK898" s="253"/>
      <c r="AL898" s="336"/>
      <c r="AM898" s="336"/>
      <c r="AN898" s="253"/>
      <c r="AO898" s="408"/>
      <c r="AP898" s="283"/>
      <c r="AQ898" s="283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341"/>
      <c r="CP898" s="341"/>
      <c r="CQ898" s="341"/>
      <c r="CR898" s="341"/>
      <c r="CS898" s="341"/>
      <c r="CT898" s="341"/>
      <c r="CU898" s="341"/>
      <c r="CV898" s="341"/>
      <c r="CW898" s="341"/>
      <c r="CX898" s="341"/>
      <c r="CY898" s="341"/>
      <c r="CZ898" s="341"/>
      <c r="DA898" s="341"/>
      <c r="DB898" s="341"/>
      <c r="DC898" s="341"/>
      <c r="DD898" s="341"/>
      <c r="DE898" s="341"/>
      <c r="DF898" s="341"/>
      <c r="DG898" s="341"/>
      <c r="DH898" s="341"/>
      <c r="DI898" s="341"/>
      <c r="DJ898" s="341"/>
      <c r="DK898" s="341"/>
      <c r="DL898" s="341"/>
      <c r="DM898" s="341"/>
      <c r="DN898" s="341"/>
      <c r="DO898" s="341"/>
      <c r="DP898" s="341"/>
      <c r="DQ898" s="341"/>
      <c r="DR898" s="341"/>
      <c r="DS898" s="341"/>
      <c r="DT898" s="341"/>
      <c r="DU898" s="341"/>
    </row>
    <row r="899" spans="1:125" ht="12.75" customHeight="1">
      <c r="A899" s="242">
        <v>898</v>
      </c>
      <c r="B899" s="253" t="s">
        <v>732</v>
      </c>
      <c r="C899" s="253" t="s">
        <v>167</v>
      </c>
      <c r="D899" s="253" t="s">
        <v>518</v>
      </c>
      <c r="E899" s="253" t="s">
        <v>696</v>
      </c>
      <c r="F899" s="253" t="s">
        <v>1074</v>
      </c>
      <c r="G899" s="264" t="s">
        <v>697</v>
      </c>
      <c r="H899" s="639" t="s">
        <v>1360</v>
      </c>
      <c r="I899" s="253" t="s">
        <v>4630</v>
      </c>
      <c r="J899" s="253" t="s">
        <v>1286</v>
      </c>
      <c r="K899" s="253" t="s">
        <v>1361</v>
      </c>
      <c r="L899" s="438" t="s">
        <v>1362</v>
      </c>
      <c r="M899" s="274">
        <v>41197</v>
      </c>
      <c r="N899" s="288">
        <v>45545</v>
      </c>
      <c r="O899" s="322" t="s">
        <v>722</v>
      </c>
      <c r="P899" s="266">
        <f t="shared" si="196"/>
        <v>45545</v>
      </c>
      <c r="Q899" s="236">
        <v>18638</v>
      </c>
      <c r="R899" s="236">
        <v>2012</v>
      </c>
      <c r="S899" s="251">
        <v>44814</v>
      </c>
      <c r="T899" s="253" t="s">
        <v>299</v>
      </c>
      <c r="U899" s="253" t="s">
        <v>3544</v>
      </c>
      <c r="V899" s="625" t="s">
        <v>8654</v>
      </c>
      <c r="W899" s="625" t="s">
        <v>8655</v>
      </c>
      <c r="X899" s="252" t="s">
        <v>1363</v>
      </c>
      <c r="Y899" s="284">
        <f>N899</f>
        <v>45545</v>
      </c>
      <c r="Z899" s="605" t="s">
        <v>1550</v>
      </c>
      <c r="AA899" s="656">
        <v>6.2</v>
      </c>
      <c r="AB899" s="256">
        <v>31</v>
      </c>
      <c r="AC899" s="252">
        <v>85</v>
      </c>
      <c r="AD899" s="252">
        <v>116</v>
      </c>
      <c r="AE899" s="252">
        <v>110</v>
      </c>
      <c r="AF899" s="252">
        <v>141</v>
      </c>
      <c r="AG899" s="605">
        <v>24</v>
      </c>
      <c r="AH899" s="605">
        <v>38</v>
      </c>
      <c r="AI899" s="322">
        <v>49</v>
      </c>
      <c r="AJ899" s="322">
        <v>1</v>
      </c>
      <c r="AK899" s="332">
        <v>41197</v>
      </c>
      <c r="AL899" s="322">
        <v>2012</v>
      </c>
      <c r="AM899" s="613" t="s">
        <v>722</v>
      </c>
      <c r="AN899" s="252"/>
      <c r="AO899" s="407"/>
      <c r="AP899" s="316"/>
      <c r="AQ899" s="316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</row>
    <row r="900" spans="1:125" s="317" customFormat="1" ht="12.75" customHeight="1">
      <c r="A900" s="242">
        <v>899</v>
      </c>
      <c r="B900" s="253" t="s">
        <v>731</v>
      </c>
      <c r="C900" s="253" t="s">
        <v>8723</v>
      </c>
      <c r="D900" s="253"/>
      <c r="E900" s="253" t="s">
        <v>4641</v>
      </c>
      <c r="F900" s="253"/>
      <c r="G900" s="264" t="s">
        <v>8724</v>
      </c>
      <c r="H900" s="639"/>
      <c r="I900" s="253" t="s">
        <v>440</v>
      </c>
      <c r="J900" s="253"/>
      <c r="K900" s="253" t="s">
        <v>3894</v>
      </c>
      <c r="L900" s="438" t="s">
        <v>2794</v>
      </c>
      <c r="M900" s="274">
        <v>44831</v>
      </c>
      <c r="N900" s="275">
        <v>45559</v>
      </c>
      <c r="O900" s="322" t="s">
        <v>722</v>
      </c>
      <c r="P900" s="267">
        <f t="shared" si="196"/>
        <v>45559</v>
      </c>
      <c r="Q900" s="236">
        <v>22643</v>
      </c>
      <c r="R900" s="236">
        <v>2015</v>
      </c>
      <c r="S900" s="237">
        <v>44828</v>
      </c>
      <c r="T900" s="253" t="s">
        <v>175</v>
      </c>
      <c r="U900" s="253" t="s">
        <v>1279</v>
      </c>
      <c r="V900" s="421" t="s">
        <v>363</v>
      </c>
      <c r="W900" s="421" t="s">
        <v>762</v>
      </c>
      <c r="X900" s="253" t="s">
        <v>936</v>
      </c>
      <c r="Y900" s="271">
        <f>N900</f>
        <v>45559</v>
      </c>
      <c r="Z900" s="322" t="s">
        <v>1550</v>
      </c>
      <c r="AA900" s="255">
        <v>6.1</v>
      </c>
      <c r="AB900" s="256"/>
      <c r="AC900" s="253">
        <v>70</v>
      </c>
      <c r="AD900" s="253"/>
      <c r="AE900" s="253">
        <v>90</v>
      </c>
      <c r="AF900" s="253"/>
      <c r="AG900" s="322" t="s">
        <v>724</v>
      </c>
      <c r="AH900" s="322">
        <v>38</v>
      </c>
      <c r="AI900" s="322">
        <v>50</v>
      </c>
      <c r="AJ900" s="322">
        <v>1</v>
      </c>
      <c r="AK900" s="321"/>
      <c r="AL900" s="322"/>
      <c r="AM900" s="336"/>
      <c r="AN900" s="253"/>
      <c r="AO900" s="408"/>
      <c r="AP900" s="283"/>
      <c r="AQ900" s="283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341"/>
      <c r="CP900" s="341"/>
      <c r="CQ900" s="341"/>
      <c r="CR900" s="341"/>
      <c r="CS900" s="341"/>
      <c r="CT900" s="341"/>
      <c r="CU900" s="341"/>
      <c r="CV900" s="341"/>
      <c r="CW900" s="341"/>
      <c r="CX900" s="341"/>
      <c r="CY900" s="341"/>
      <c r="CZ900" s="341"/>
      <c r="DA900" s="341"/>
      <c r="DB900" s="341"/>
      <c r="DC900" s="341"/>
      <c r="DD900" s="341"/>
      <c r="DE900" s="341"/>
      <c r="DF900" s="341"/>
      <c r="DG900" s="341"/>
      <c r="DH900" s="341"/>
      <c r="DI900" s="341"/>
      <c r="DJ900" s="341"/>
      <c r="DK900" s="341"/>
      <c r="DL900" s="341"/>
      <c r="DM900" s="341"/>
      <c r="DN900" s="341"/>
      <c r="DO900" s="341"/>
      <c r="DP900" s="341"/>
      <c r="DQ900" s="341"/>
      <c r="DR900" s="341"/>
      <c r="DS900" s="341"/>
      <c r="DT900" s="341"/>
      <c r="DU900" s="341"/>
    </row>
    <row r="901" spans="1:125" s="317" customFormat="1" ht="12.75" customHeight="1">
      <c r="A901" s="242">
        <v>900</v>
      </c>
      <c r="B901" s="253" t="s">
        <v>731</v>
      </c>
      <c r="C901" s="253" t="s">
        <v>2434</v>
      </c>
      <c r="D901" s="253"/>
      <c r="E901" s="253" t="s">
        <v>4206</v>
      </c>
      <c r="F901" s="253"/>
      <c r="G901" s="264" t="s">
        <v>5522</v>
      </c>
      <c r="H901" s="639"/>
      <c r="I901" s="253" t="s">
        <v>452</v>
      </c>
      <c r="J901" s="253"/>
      <c r="K901" s="253" t="s">
        <v>5523</v>
      </c>
      <c r="L901" s="438" t="s">
        <v>5524</v>
      </c>
      <c r="M901" s="274">
        <v>43886</v>
      </c>
      <c r="N901" s="275">
        <v>45350</v>
      </c>
      <c r="O901" s="249" t="s">
        <v>722</v>
      </c>
      <c r="P901" s="267">
        <f t="shared" si="196"/>
        <v>45350</v>
      </c>
      <c r="Q901" s="236">
        <v>20166</v>
      </c>
      <c r="R901" s="236">
        <v>2015</v>
      </c>
      <c r="S901" s="237">
        <v>44620</v>
      </c>
      <c r="T901" s="253" t="s">
        <v>1498</v>
      </c>
      <c r="U901" s="253" t="s">
        <v>722</v>
      </c>
      <c r="V901" s="421" t="s">
        <v>5737</v>
      </c>
      <c r="W901" s="421" t="s">
        <v>2890</v>
      </c>
      <c r="X901" s="253" t="s">
        <v>5525</v>
      </c>
      <c r="Y901" s="271">
        <f>N901</f>
        <v>45350</v>
      </c>
      <c r="Z901" s="322" t="s">
        <v>1550</v>
      </c>
      <c r="AA901" s="255">
        <v>5.6</v>
      </c>
      <c r="AB901" s="256"/>
      <c r="AC901" s="253">
        <v>90</v>
      </c>
      <c r="AD901" s="253"/>
      <c r="AE901" s="253">
        <v>110</v>
      </c>
      <c r="AF901" s="253"/>
      <c r="AG901" s="322">
        <v>26</v>
      </c>
      <c r="AH901" s="322">
        <v>40</v>
      </c>
      <c r="AI901" s="322">
        <v>55</v>
      </c>
      <c r="AJ901" s="322">
        <v>1</v>
      </c>
      <c r="AK901" s="283"/>
      <c r="AL901" s="336"/>
      <c r="AM901" s="336"/>
      <c r="AN901" s="253"/>
      <c r="AO901" s="408"/>
      <c r="AP901" s="283"/>
      <c r="AQ901" s="283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341"/>
      <c r="CP901" s="341"/>
      <c r="CQ901" s="341"/>
      <c r="CR901" s="341"/>
      <c r="CS901" s="341"/>
      <c r="CT901" s="341"/>
      <c r="CU901" s="341"/>
      <c r="CV901" s="341"/>
      <c r="CW901" s="341"/>
      <c r="CX901" s="341"/>
      <c r="CY901" s="341"/>
      <c r="CZ901" s="341"/>
      <c r="DA901" s="341"/>
      <c r="DB901" s="341"/>
      <c r="DC901" s="341"/>
      <c r="DD901" s="341"/>
      <c r="DE901" s="341"/>
      <c r="DF901" s="341"/>
      <c r="DG901" s="341"/>
      <c r="DH901" s="341"/>
      <c r="DI901" s="341"/>
      <c r="DJ901" s="341"/>
      <c r="DK901" s="341"/>
      <c r="DL901" s="341"/>
      <c r="DM901" s="341"/>
      <c r="DN901" s="341"/>
      <c r="DO901" s="341"/>
      <c r="DP901" s="341"/>
      <c r="DQ901" s="341"/>
      <c r="DR901" s="341"/>
      <c r="DS901" s="341"/>
      <c r="DT901" s="341"/>
      <c r="DU901" s="341"/>
    </row>
    <row r="902" spans="1:125" s="317" customFormat="1" ht="12.75" customHeight="1">
      <c r="A902" s="242">
        <v>901</v>
      </c>
      <c r="B902" s="253" t="s">
        <v>731</v>
      </c>
      <c r="C902" s="253" t="s">
        <v>767</v>
      </c>
      <c r="D902" s="253"/>
      <c r="E902" s="253" t="s">
        <v>1042</v>
      </c>
      <c r="F902" s="253"/>
      <c r="G902" s="264" t="s">
        <v>1043</v>
      </c>
      <c r="H902" s="639"/>
      <c r="I902" s="253" t="s">
        <v>102</v>
      </c>
      <c r="J902" s="253"/>
      <c r="K902" s="253" t="s">
        <v>2793</v>
      </c>
      <c r="L902" s="438" t="s">
        <v>2794</v>
      </c>
      <c r="M902" s="274">
        <v>41204</v>
      </c>
      <c r="N902" s="275">
        <v>45329</v>
      </c>
      <c r="O902" s="322" t="s">
        <v>722</v>
      </c>
      <c r="P902" s="267">
        <f t="shared" si="196"/>
        <v>45329</v>
      </c>
      <c r="Q902" s="236">
        <v>17388</v>
      </c>
      <c r="R902" s="236">
        <v>2010</v>
      </c>
      <c r="S902" s="251">
        <v>43868</v>
      </c>
      <c r="T902" s="253" t="s">
        <v>175</v>
      </c>
      <c r="U902" s="253" t="s">
        <v>722</v>
      </c>
      <c r="V902" s="421" t="s">
        <v>537</v>
      </c>
      <c r="W902" s="421" t="s">
        <v>358</v>
      </c>
      <c r="X902" s="253" t="s">
        <v>936</v>
      </c>
      <c r="Y902" s="284">
        <f t="shared" ref="Y902:Y917" si="197">N902</f>
        <v>45329</v>
      </c>
      <c r="Z902" s="322" t="s">
        <v>364</v>
      </c>
      <c r="AA902" s="255">
        <v>6.1</v>
      </c>
      <c r="AB902" s="256"/>
      <c r="AC902" s="253">
        <v>90</v>
      </c>
      <c r="AD902" s="253"/>
      <c r="AE902" s="253">
        <v>115</v>
      </c>
      <c r="AF902" s="253"/>
      <c r="AG902" s="322">
        <v>23</v>
      </c>
      <c r="AH902" s="322">
        <v>37</v>
      </c>
      <c r="AI902" s="322">
        <v>46</v>
      </c>
      <c r="AJ902" s="322">
        <v>1</v>
      </c>
      <c r="AK902" s="283"/>
      <c r="AL902" s="336"/>
      <c r="AM902" s="336"/>
      <c r="AN902" s="253"/>
      <c r="AO902" s="408"/>
      <c r="AP902" s="283"/>
      <c r="AQ902" s="283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341"/>
      <c r="CP902" s="341"/>
      <c r="CQ902" s="341"/>
      <c r="CR902" s="341"/>
      <c r="CS902" s="341"/>
      <c r="CT902" s="341"/>
      <c r="CU902" s="341"/>
      <c r="CV902" s="341"/>
      <c r="CW902" s="341"/>
      <c r="CX902" s="341"/>
      <c r="CY902" s="341"/>
      <c r="CZ902" s="341"/>
      <c r="DA902" s="341"/>
      <c r="DB902" s="341"/>
      <c r="DC902" s="341"/>
      <c r="DD902" s="341"/>
      <c r="DE902" s="341"/>
      <c r="DF902" s="341"/>
      <c r="DG902" s="341"/>
      <c r="DH902" s="341"/>
      <c r="DI902" s="341"/>
      <c r="DJ902" s="341"/>
      <c r="DK902" s="341"/>
      <c r="DL902" s="341"/>
      <c r="DM902" s="341"/>
      <c r="DN902" s="341"/>
      <c r="DO902" s="341"/>
      <c r="DP902" s="341"/>
      <c r="DQ902" s="341"/>
      <c r="DR902" s="341"/>
      <c r="DS902" s="341"/>
      <c r="DT902" s="341"/>
      <c r="DU902" s="341"/>
    </row>
    <row r="903" spans="1:125" s="317" customFormat="1" ht="12.75" customHeight="1">
      <c r="A903" s="242">
        <v>902</v>
      </c>
      <c r="B903" s="242" t="s">
        <v>731</v>
      </c>
      <c r="C903" s="253" t="s">
        <v>1998</v>
      </c>
      <c r="D903" s="253"/>
      <c r="E903" s="253" t="s">
        <v>4186</v>
      </c>
      <c r="F903" s="253"/>
      <c r="G903" s="264" t="s">
        <v>8393</v>
      </c>
      <c r="H903" s="438"/>
      <c r="I903" s="243" t="s">
        <v>1911</v>
      </c>
      <c r="J903" s="253"/>
      <c r="K903" s="253" t="s">
        <v>2353</v>
      </c>
      <c r="L903" s="438" t="s">
        <v>1657</v>
      </c>
      <c r="M903" s="274">
        <v>42063</v>
      </c>
      <c r="N903" s="275">
        <v>45490</v>
      </c>
      <c r="O903" s="249" t="s">
        <v>722</v>
      </c>
      <c r="P903" s="267">
        <f>N903</f>
        <v>45490</v>
      </c>
      <c r="Q903" s="236">
        <v>22509</v>
      </c>
      <c r="R903" s="236">
        <v>2013</v>
      </c>
      <c r="S903" s="237">
        <v>44759</v>
      </c>
      <c r="T903" s="253" t="s">
        <v>29</v>
      </c>
      <c r="U903" s="253" t="s">
        <v>1217</v>
      </c>
      <c r="V903" s="421" t="s">
        <v>363</v>
      </c>
      <c r="W903" s="421" t="s">
        <v>8394</v>
      </c>
      <c r="X903" s="253" t="s">
        <v>1658</v>
      </c>
      <c r="Y903" s="271">
        <f>N903</f>
        <v>45490</v>
      </c>
      <c r="Z903" s="322" t="s">
        <v>1028</v>
      </c>
      <c r="AA903" s="255">
        <v>6.1</v>
      </c>
      <c r="AB903" s="256"/>
      <c r="AC903" s="253">
        <v>95</v>
      </c>
      <c r="AD903" s="253"/>
      <c r="AE903" s="253">
        <v>115</v>
      </c>
      <c r="AF903" s="253"/>
      <c r="AG903" s="322">
        <v>23</v>
      </c>
      <c r="AH903" s="322">
        <v>39</v>
      </c>
      <c r="AI903" s="322">
        <v>57</v>
      </c>
      <c r="AJ903" s="322">
        <v>1</v>
      </c>
      <c r="AK903" s="253"/>
      <c r="AL903" s="322"/>
      <c r="AM903" s="322"/>
      <c r="AN903" s="253"/>
      <c r="AO903" s="408"/>
      <c r="AP903" s="283"/>
      <c r="AQ903" s="283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341"/>
      <c r="CP903" s="341"/>
      <c r="CQ903" s="341"/>
      <c r="CR903" s="341"/>
      <c r="CS903" s="341"/>
      <c r="CT903" s="341"/>
      <c r="CU903" s="341"/>
      <c r="CV903" s="341"/>
      <c r="CW903" s="341"/>
      <c r="CX903" s="341"/>
      <c r="CY903" s="341"/>
      <c r="CZ903" s="341"/>
      <c r="DA903" s="341"/>
      <c r="DB903" s="341"/>
      <c r="DC903" s="341"/>
      <c r="DD903" s="341"/>
      <c r="DE903" s="341"/>
      <c r="DF903" s="341"/>
      <c r="DG903" s="341"/>
      <c r="DH903" s="341"/>
      <c r="DI903" s="341"/>
      <c r="DJ903" s="341"/>
      <c r="DK903" s="341"/>
      <c r="DL903" s="341"/>
      <c r="DM903" s="341"/>
      <c r="DN903" s="341"/>
      <c r="DO903" s="341"/>
      <c r="DP903" s="341"/>
      <c r="DQ903" s="341"/>
      <c r="DR903" s="341"/>
      <c r="DS903" s="341"/>
      <c r="DT903" s="341"/>
      <c r="DU903" s="341"/>
    </row>
    <row r="904" spans="1:125" s="538" customFormat="1" ht="12.75" customHeight="1">
      <c r="A904" s="529">
        <v>903</v>
      </c>
      <c r="B904" s="532" t="s">
        <v>8564</v>
      </c>
      <c r="C904" s="532"/>
      <c r="D904" s="532"/>
      <c r="E904" s="532" t="s">
        <v>425</v>
      </c>
      <c r="F904" s="532" t="s">
        <v>3591</v>
      </c>
      <c r="G904" s="540"/>
      <c r="H904" s="646"/>
      <c r="I904" s="532"/>
      <c r="J904" s="532"/>
      <c r="K904" s="532"/>
      <c r="L904" s="541"/>
      <c r="M904" s="542"/>
      <c r="N904" s="543"/>
      <c r="O904" s="586"/>
      <c r="P904" s="539"/>
      <c r="Q904" s="530"/>
      <c r="R904" s="530"/>
      <c r="S904" s="531"/>
      <c r="T904" s="532"/>
      <c r="U904" s="532"/>
      <c r="V904" s="627"/>
      <c r="W904" s="627"/>
      <c r="X904" s="532"/>
      <c r="Y904" s="534"/>
      <c r="Z904" s="586"/>
      <c r="AA904" s="665"/>
      <c r="AB904" s="535"/>
      <c r="AC904" s="532"/>
      <c r="AD904" s="532"/>
      <c r="AE904" s="532"/>
      <c r="AF904" s="532"/>
      <c r="AG904" s="586"/>
      <c r="AH904" s="586"/>
      <c r="AI904" s="586"/>
      <c r="AJ904" s="586"/>
      <c r="AK904" s="636"/>
      <c r="AL904" s="586"/>
      <c r="AM904" s="616"/>
      <c r="AN904" s="532"/>
      <c r="AO904" s="536"/>
      <c r="AP904" s="537"/>
      <c r="AQ904" s="537"/>
      <c r="AR904" s="537"/>
      <c r="AS904" s="537"/>
      <c r="AT904" s="537"/>
      <c r="AU904" s="537"/>
      <c r="AV904" s="537"/>
      <c r="AW904" s="537"/>
      <c r="AX904" s="537"/>
      <c r="AY904" s="537"/>
      <c r="AZ904" s="537"/>
      <c r="BA904" s="537"/>
      <c r="BB904" s="537"/>
      <c r="BC904" s="537"/>
      <c r="BD904" s="537"/>
      <c r="BE904" s="537"/>
      <c r="BF904" s="537"/>
      <c r="BG904" s="537"/>
      <c r="BH904" s="537"/>
      <c r="BI904" s="537"/>
      <c r="BJ904" s="537"/>
      <c r="BK904" s="537"/>
      <c r="BL904" s="537"/>
      <c r="BM904" s="537"/>
      <c r="BN904" s="537"/>
      <c r="BO904" s="537"/>
      <c r="BP904" s="537"/>
      <c r="BQ904" s="537"/>
      <c r="BR904" s="537"/>
      <c r="BS904" s="537"/>
      <c r="BT904" s="537"/>
      <c r="BU904" s="537"/>
      <c r="BV904" s="537"/>
      <c r="BW904" s="537"/>
      <c r="BX904" s="537"/>
      <c r="BY904" s="537"/>
      <c r="BZ904" s="537"/>
      <c r="CA904" s="537"/>
      <c r="CB904" s="537"/>
      <c r="CC904" s="537"/>
      <c r="CD904" s="537"/>
      <c r="CE904" s="537"/>
      <c r="CF904" s="537"/>
      <c r="CG904" s="537"/>
      <c r="CH904" s="537"/>
      <c r="CI904" s="537"/>
      <c r="CJ904" s="537"/>
      <c r="CK904" s="537"/>
      <c r="CL904" s="537"/>
      <c r="CM904" s="537"/>
      <c r="CN904" s="537"/>
      <c r="CO904" s="587"/>
      <c r="CP904" s="587"/>
      <c r="CQ904" s="587"/>
      <c r="CR904" s="587"/>
      <c r="CS904" s="587"/>
      <c r="CT904" s="587"/>
      <c r="CU904" s="587"/>
      <c r="CV904" s="587"/>
      <c r="CW904" s="587"/>
      <c r="CX904" s="587"/>
      <c r="CY904" s="587"/>
      <c r="CZ904" s="587"/>
      <c r="DA904" s="587"/>
      <c r="DB904" s="587"/>
      <c r="DC904" s="587"/>
      <c r="DD904" s="587"/>
      <c r="DE904" s="587"/>
      <c r="DF904" s="587"/>
      <c r="DG904" s="587"/>
      <c r="DH904" s="587"/>
      <c r="DI904" s="587"/>
      <c r="DJ904" s="587"/>
      <c r="DK904" s="587"/>
      <c r="DL904" s="587"/>
      <c r="DM904" s="587"/>
      <c r="DN904" s="587"/>
      <c r="DO904" s="587"/>
      <c r="DP904" s="587"/>
      <c r="DQ904" s="587"/>
      <c r="DR904" s="587"/>
      <c r="DS904" s="587"/>
      <c r="DT904" s="587"/>
      <c r="DU904" s="587"/>
    </row>
    <row r="905" spans="1:125" s="317" customFormat="1" ht="13.5" customHeight="1">
      <c r="A905" s="242">
        <v>904</v>
      </c>
      <c r="B905" s="253" t="s">
        <v>731</v>
      </c>
      <c r="C905" s="253" t="s">
        <v>8127</v>
      </c>
      <c r="D905" s="253"/>
      <c r="E905" s="253" t="s">
        <v>4037</v>
      </c>
      <c r="F905" s="253"/>
      <c r="G905" s="264" t="s">
        <v>8143</v>
      </c>
      <c r="H905" s="639"/>
      <c r="I905" s="253" t="s">
        <v>102</v>
      </c>
      <c r="J905" s="253"/>
      <c r="K905" s="253" t="s">
        <v>2888</v>
      </c>
      <c r="L905" s="438" t="s">
        <v>879</v>
      </c>
      <c r="M905" s="274">
        <v>44704</v>
      </c>
      <c r="N905" s="275">
        <v>45426</v>
      </c>
      <c r="O905" s="322" t="s">
        <v>722</v>
      </c>
      <c r="P905" s="323">
        <f t="shared" si="196"/>
        <v>45426</v>
      </c>
      <c r="Q905" s="335">
        <v>22391</v>
      </c>
      <c r="R905" s="335">
        <v>2022</v>
      </c>
      <c r="S905" s="237">
        <v>44695</v>
      </c>
      <c r="T905" s="283" t="s">
        <v>299</v>
      </c>
      <c r="U905" s="283" t="s">
        <v>1279</v>
      </c>
      <c r="V905" s="421" t="s">
        <v>363</v>
      </c>
      <c r="W905" s="421" t="s">
        <v>363</v>
      </c>
      <c r="X905" s="253" t="s">
        <v>1889</v>
      </c>
      <c r="Y905" s="271">
        <f t="shared" si="197"/>
        <v>45426</v>
      </c>
      <c r="Z905" s="322" t="s">
        <v>1028</v>
      </c>
      <c r="AA905" s="255">
        <v>4.7</v>
      </c>
      <c r="AB905" s="256"/>
      <c r="AC905" s="253">
        <v>85</v>
      </c>
      <c r="AD905" s="253"/>
      <c r="AE905" s="253">
        <v>105</v>
      </c>
      <c r="AF905" s="253"/>
      <c r="AG905" s="322" t="s">
        <v>724</v>
      </c>
      <c r="AH905" s="322" t="s">
        <v>724</v>
      </c>
      <c r="AI905" s="336" t="s">
        <v>724</v>
      </c>
      <c r="AJ905" s="336">
        <v>1</v>
      </c>
      <c r="AK905" s="321"/>
      <c r="AL905" s="336"/>
      <c r="AM905" s="336"/>
      <c r="AN905" s="253"/>
      <c r="AO905" s="408"/>
      <c r="AP905" s="283"/>
      <c r="AQ905" s="283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341"/>
      <c r="CP905" s="341"/>
      <c r="CQ905" s="341"/>
      <c r="CR905" s="341"/>
      <c r="CS905" s="341"/>
      <c r="CT905" s="341"/>
      <c r="CU905" s="341"/>
      <c r="CV905" s="341"/>
      <c r="CW905" s="341"/>
      <c r="CX905" s="341"/>
      <c r="CY905" s="341"/>
      <c r="CZ905" s="341"/>
      <c r="DA905" s="341"/>
      <c r="DB905" s="341"/>
      <c r="DC905" s="341"/>
      <c r="DD905" s="341"/>
      <c r="DE905" s="341"/>
      <c r="DF905" s="341"/>
      <c r="DG905" s="341"/>
      <c r="DH905" s="341"/>
      <c r="DI905" s="341"/>
      <c r="DJ905" s="341"/>
      <c r="DK905" s="341"/>
      <c r="DL905" s="341"/>
      <c r="DM905" s="341"/>
      <c r="DN905" s="341"/>
      <c r="DO905" s="341"/>
      <c r="DP905" s="341"/>
      <c r="DQ905" s="341"/>
      <c r="DR905" s="341"/>
      <c r="DS905" s="341"/>
      <c r="DT905" s="341"/>
      <c r="DU905" s="341"/>
    </row>
    <row r="906" spans="1:125" s="317" customFormat="1" ht="12.75" customHeight="1">
      <c r="A906" s="242">
        <v>905</v>
      </c>
      <c r="B906" s="253" t="s">
        <v>731</v>
      </c>
      <c r="C906" s="242" t="s">
        <v>767</v>
      </c>
      <c r="D906" s="253"/>
      <c r="E906" s="253" t="s">
        <v>1025</v>
      </c>
      <c r="F906" s="253"/>
      <c r="G906" s="264" t="s">
        <v>1026</v>
      </c>
      <c r="H906" s="639"/>
      <c r="I906" s="253" t="s">
        <v>102</v>
      </c>
      <c r="J906" s="253"/>
      <c r="K906" s="253" t="s">
        <v>2793</v>
      </c>
      <c r="L906" s="438" t="s">
        <v>2794</v>
      </c>
      <c r="M906" s="274">
        <v>41752</v>
      </c>
      <c r="N906" s="275">
        <v>45329</v>
      </c>
      <c r="O906" s="322" t="s">
        <v>722</v>
      </c>
      <c r="P906" s="323">
        <f>N906</f>
        <v>45329</v>
      </c>
      <c r="Q906" s="335">
        <v>20117</v>
      </c>
      <c r="R906" s="335">
        <v>2011</v>
      </c>
      <c r="S906" s="237">
        <v>43874</v>
      </c>
      <c r="T906" s="253" t="s">
        <v>175</v>
      </c>
      <c r="U906" s="253" t="s">
        <v>722</v>
      </c>
      <c r="V906" s="421" t="s">
        <v>537</v>
      </c>
      <c r="W906" s="421" t="s">
        <v>403</v>
      </c>
      <c r="X906" s="253" t="s">
        <v>936</v>
      </c>
      <c r="Y906" s="271">
        <f t="shared" si="197"/>
        <v>45329</v>
      </c>
      <c r="Z906" s="322" t="s">
        <v>364</v>
      </c>
      <c r="AA906" s="255">
        <v>6.1</v>
      </c>
      <c r="AB906" s="256"/>
      <c r="AC906" s="253">
        <v>90</v>
      </c>
      <c r="AD906" s="253"/>
      <c r="AE906" s="253">
        <v>115</v>
      </c>
      <c r="AF906" s="253"/>
      <c r="AG906" s="322">
        <v>23</v>
      </c>
      <c r="AH906" s="322">
        <v>37</v>
      </c>
      <c r="AI906" s="336">
        <v>46</v>
      </c>
      <c r="AJ906" s="336">
        <v>1</v>
      </c>
      <c r="AK906" s="283"/>
      <c r="AL906" s="336"/>
      <c r="AM906" s="336"/>
      <c r="AN906" s="253"/>
      <c r="AO906" s="408"/>
      <c r="AP906" s="283"/>
      <c r="AQ906" s="283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341"/>
      <c r="CP906" s="341"/>
      <c r="CQ906" s="341"/>
      <c r="CR906" s="341"/>
      <c r="CS906" s="341"/>
      <c r="CT906" s="341"/>
      <c r="CU906" s="341"/>
      <c r="CV906" s="341"/>
      <c r="CW906" s="341"/>
      <c r="CX906" s="341"/>
      <c r="CY906" s="341"/>
      <c r="CZ906" s="341"/>
      <c r="DA906" s="341"/>
      <c r="DB906" s="341"/>
      <c r="DC906" s="341"/>
      <c r="DD906" s="341"/>
      <c r="DE906" s="341"/>
      <c r="DF906" s="341"/>
      <c r="DG906" s="341"/>
      <c r="DH906" s="341"/>
      <c r="DI906" s="341"/>
      <c r="DJ906" s="341"/>
      <c r="DK906" s="341"/>
      <c r="DL906" s="341"/>
      <c r="DM906" s="341"/>
      <c r="DN906" s="341"/>
      <c r="DO906" s="341"/>
      <c r="DP906" s="341"/>
      <c r="DQ906" s="341"/>
      <c r="DR906" s="341"/>
      <c r="DS906" s="341"/>
      <c r="DT906" s="341"/>
      <c r="DU906" s="341"/>
    </row>
    <row r="907" spans="1:125" s="317" customFormat="1" ht="12.75" customHeight="1">
      <c r="A907" s="242">
        <v>906</v>
      </c>
      <c r="B907" s="253" t="s">
        <v>731</v>
      </c>
      <c r="C907" s="242" t="s">
        <v>2321</v>
      </c>
      <c r="D907" s="253"/>
      <c r="E907" s="253" t="s">
        <v>4074</v>
      </c>
      <c r="F907" s="253"/>
      <c r="G907" s="264" t="s">
        <v>4075</v>
      </c>
      <c r="H907" s="639"/>
      <c r="I907" s="253" t="s">
        <v>1911</v>
      </c>
      <c r="J907" s="242"/>
      <c r="K907" s="253" t="s">
        <v>124</v>
      </c>
      <c r="L907" s="438" t="s">
        <v>125</v>
      </c>
      <c r="M907" s="274">
        <v>43156</v>
      </c>
      <c r="N907" s="288">
        <v>45333</v>
      </c>
      <c r="O907" s="322" t="s">
        <v>722</v>
      </c>
      <c r="P907" s="328">
        <f t="shared" ref="P907:P908" si="198">N907</f>
        <v>45333</v>
      </c>
      <c r="Q907" s="329">
        <v>18131</v>
      </c>
      <c r="R907" s="329">
        <v>2018</v>
      </c>
      <c r="S907" s="251">
        <v>44603</v>
      </c>
      <c r="T907" s="253" t="s">
        <v>3715</v>
      </c>
      <c r="U907" s="283" t="s">
        <v>722</v>
      </c>
      <c r="V907" s="625" t="s">
        <v>1102</v>
      </c>
      <c r="W907" s="625" t="s">
        <v>594</v>
      </c>
      <c r="X907" s="252" t="s">
        <v>1960</v>
      </c>
      <c r="Y907" s="284">
        <f t="shared" si="197"/>
        <v>45333</v>
      </c>
      <c r="Z907" s="605" t="s">
        <v>1550</v>
      </c>
      <c r="AA907" s="656">
        <v>4.3</v>
      </c>
      <c r="AB907" s="273"/>
      <c r="AC907" s="252">
        <v>75</v>
      </c>
      <c r="AD907" s="252"/>
      <c r="AE907" s="252">
        <v>100</v>
      </c>
      <c r="AF907" s="252"/>
      <c r="AG907" s="605">
        <v>22</v>
      </c>
      <c r="AH907" s="605">
        <v>36</v>
      </c>
      <c r="AI907" s="613">
        <v>54</v>
      </c>
      <c r="AJ907" s="613">
        <v>1</v>
      </c>
      <c r="AK907" s="237"/>
      <c r="AL907" s="322"/>
      <c r="AM907" s="322"/>
      <c r="AN907" s="253"/>
      <c r="AO907" s="408"/>
      <c r="AP907" s="283"/>
      <c r="AQ907" s="283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341"/>
      <c r="CP907" s="341"/>
      <c r="CQ907" s="341"/>
      <c r="CR907" s="341"/>
      <c r="CS907" s="341"/>
      <c r="CT907" s="341"/>
      <c r="CU907" s="341"/>
      <c r="CV907" s="341"/>
      <c r="CW907" s="341"/>
      <c r="CX907" s="341"/>
      <c r="CY907" s="341"/>
      <c r="CZ907" s="341"/>
      <c r="DA907" s="341"/>
      <c r="DB907" s="341"/>
      <c r="DC907" s="341"/>
      <c r="DD907" s="341"/>
      <c r="DE907" s="341"/>
      <c r="DF907" s="341"/>
      <c r="DG907" s="341"/>
      <c r="DH907" s="341"/>
      <c r="DI907" s="341"/>
      <c r="DJ907" s="341"/>
      <c r="DK907" s="341"/>
      <c r="DL907" s="341"/>
      <c r="DM907" s="341"/>
      <c r="DN907" s="341"/>
      <c r="DO907" s="341"/>
      <c r="DP907" s="341"/>
      <c r="DQ907" s="341"/>
      <c r="DR907" s="341"/>
      <c r="DS907" s="341"/>
      <c r="DT907" s="341"/>
      <c r="DU907" s="341"/>
    </row>
    <row r="908" spans="1:125" s="317" customFormat="1" ht="12.75" customHeight="1">
      <c r="A908" s="242">
        <v>907</v>
      </c>
      <c r="B908" s="253" t="s">
        <v>731</v>
      </c>
      <c r="C908" s="253" t="s">
        <v>5110</v>
      </c>
      <c r="D908" s="253"/>
      <c r="E908" s="253" t="s">
        <v>3507</v>
      </c>
      <c r="F908" s="253"/>
      <c r="G908" s="264" t="s">
        <v>6313</v>
      </c>
      <c r="H908" s="639"/>
      <c r="I908" s="253" t="s">
        <v>1106</v>
      </c>
      <c r="J908" s="253"/>
      <c r="K908" s="243" t="s">
        <v>5963</v>
      </c>
      <c r="L908" s="245" t="s">
        <v>5964</v>
      </c>
      <c r="M908" s="247">
        <v>44077</v>
      </c>
      <c r="N908" s="123">
        <v>45772</v>
      </c>
      <c r="O908" s="249" t="s">
        <v>722</v>
      </c>
      <c r="P908" s="267">
        <f t="shared" si="198"/>
        <v>45772</v>
      </c>
      <c r="Q908" s="236">
        <v>20633</v>
      </c>
      <c r="R908" s="236">
        <v>2020</v>
      </c>
      <c r="S908" s="237">
        <v>45041</v>
      </c>
      <c r="T908" s="253" t="s">
        <v>4069</v>
      </c>
      <c r="U908" s="253" t="s">
        <v>722</v>
      </c>
      <c r="V908" s="421" t="s">
        <v>1352</v>
      </c>
      <c r="W908" s="421" t="s">
        <v>1352</v>
      </c>
      <c r="X908" s="253" t="s">
        <v>5965</v>
      </c>
      <c r="Y908" s="271">
        <f t="shared" si="197"/>
        <v>45772</v>
      </c>
      <c r="Z908" s="322" t="s">
        <v>1550</v>
      </c>
      <c r="AA908" s="255">
        <v>4.6500000000000004</v>
      </c>
      <c r="AB908" s="256"/>
      <c r="AC908" s="253">
        <v>85</v>
      </c>
      <c r="AD908" s="253"/>
      <c r="AE908" s="253">
        <v>100</v>
      </c>
      <c r="AF908" s="253"/>
      <c r="AG908" s="322" t="s">
        <v>724</v>
      </c>
      <c r="AH908" s="322" t="s">
        <v>724</v>
      </c>
      <c r="AI908" s="322" t="s">
        <v>724</v>
      </c>
      <c r="AJ908" s="322">
        <v>1</v>
      </c>
      <c r="AK908" s="283"/>
      <c r="AL908" s="336"/>
      <c r="AM908" s="336"/>
      <c r="AN908" s="253"/>
      <c r="AO908" s="408"/>
      <c r="AP908" s="283"/>
      <c r="AQ908" s="283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341"/>
      <c r="CP908" s="341"/>
      <c r="CQ908" s="341"/>
      <c r="CR908" s="341"/>
      <c r="CS908" s="341"/>
      <c r="CT908" s="341"/>
      <c r="CU908" s="341"/>
      <c r="CV908" s="341"/>
      <c r="CW908" s="341"/>
      <c r="CX908" s="341"/>
      <c r="CY908" s="341"/>
      <c r="CZ908" s="341"/>
      <c r="DA908" s="341"/>
      <c r="DB908" s="341"/>
      <c r="DC908" s="341"/>
      <c r="DD908" s="341"/>
      <c r="DE908" s="341"/>
      <c r="DF908" s="341"/>
      <c r="DG908" s="341"/>
      <c r="DH908" s="341"/>
      <c r="DI908" s="341"/>
      <c r="DJ908" s="341"/>
      <c r="DK908" s="341"/>
      <c r="DL908" s="341"/>
      <c r="DM908" s="341"/>
      <c r="DN908" s="341"/>
      <c r="DO908" s="341"/>
      <c r="DP908" s="341"/>
      <c r="DQ908" s="341"/>
      <c r="DR908" s="341"/>
      <c r="DS908" s="341"/>
      <c r="DT908" s="341"/>
      <c r="DU908" s="341"/>
    </row>
    <row r="909" spans="1:125" s="317" customFormat="1" ht="12.75" customHeight="1">
      <c r="A909" s="242">
        <v>908</v>
      </c>
      <c r="B909" s="253" t="s">
        <v>731</v>
      </c>
      <c r="C909" s="253" t="s">
        <v>5919</v>
      </c>
      <c r="D909" s="253"/>
      <c r="E909" s="253" t="s">
        <v>443</v>
      </c>
      <c r="F909" s="253"/>
      <c r="G909" s="264" t="s">
        <v>6798</v>
      </c>
      <c r="H909" s="639"/>
      <c r="I909" s="253" t="s">
        <v>317</v>
      </c>
      <c r="J909" s="253"/>
      <c r="K909" s="253" t="s">
        <v>2413</v>
      </c>
      <c r="L909" s="438" t="s">
        <v>581</v>
      </c>
      <c r="M909" s="274">
        <v>44312</v>
      </c>
      <c r="N909" s="275">
        <v>45732</v>
      </c>
      <c r="O909" s="322" t="s">
        <v>722</v>
      </c>
      <c r="P909" s="323">
        <f>N909</f>
        <v>45732</v>
      </c>
      <c r="Q909" s="335">
        <v>21197</v>
      </c>
      <c r="R909" s="335">
        <v>2021</v>
      </c>
      <c r="S909" s="237">
        <v>45001</v>
      </c>
      <c r="T909" s="283" t="s">
        <v>175</v>
      </c>
      <c r="U909" s="283" t="s">
        <v>722</v>
      </c>
      <c r="V909" s="421" t="s">
        <v>9157</v>
      </c>
      <c r="W909" s="421" t="s">
        <v>9157</v>
      </c>
      <c r="X909" s="253" t="s">
        <v>582</v>
      </c>
      <c r="Y909" s="271">
        <f>N909</f>
        <v>45732</v>
      </c>
      <c r="Z909" s="322" t="s">
        <v>1144</v>
      </c>
      <c r="AA909" s="255">
        <v>3.9</v>
      </c>
      <c r="AB909" s="256"/>
      <c r="AC909" s="253">
        <v>90</v>
      </c>
      <c r="AD909" s="253"/>
      <c r="AE909" s="253">
        <v>105</v>
      </c>
      <c r="AF909" s="253"/>
      <c r="AG909" s="322">
        <v>24</v>
      </c>
      <c r="AH909" s="322">
        <v>39</v>
      </c>
      <c r="AI909" s="336">
        <v>61</v>
      </c>
      <c r="AJ909" s="336">
        <v>1</v>
      </c>
      <c r="AK909" s="321"/>
      <c r="AL909" s="336"/>
      <c r="AM909" s="336"/>
      <c r="AN909" s="253"/>
      <c r="AO909" s="408"/>
      <c r="AP909" s="283"/>
      <c r="AQ909" s="253"/>
      <c r="AR909" s="253"/>
      <c r="AS909" s="253"/>
      <c r="AT909" s="264"/>
      <c r="AU909" s="438"/>
      <c r="AV909" s="253"/>
      <c r="AW909" s="253"/>
      <c r="AX909" s="253"/>
      <c r="AY909" s="138"/>
      <c r="AZ909" s="274"/>
      <c r="BA909" s="275"/>
      <c r="BB909" s="322"/>
      <c r="BC909" s="321"/>
      <c r="BD909" s="335"/>
      <c r="BE909" s="335"/>
      <c r="BF909" s="321"/>
      <c r="BG909" s="283"/>
      <c r="BH909" s="283"/>
      <c r="BI909" s="138"/>
      <c r="BJ909" s="138"/>
      <c r="BK909" s="253"/>
      <c r="BL909" s="253"/>
      <c r="BM909" s="138"/>
      <c r="BN909" s="237"/>
      <c r="BO909" s="253"/>
      <c r="BP909" s="253"/>
      <c r="BQ909" s="256"/>
      <c r="BR909" s="253"/>
      <c r="BS909" s="253"/>
      <c r="BT909" s="283"/>
      <c r="BU909" s="28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341"/>
      <c r="CP909" s="341"/>
      <c r="CQ909" s="341"/>
      <c r="CR909" s="341"/>
      <c r="CS909" s="341"/>
      <c r="CT909" s="341"/>
      <c r="CU909" s="341"/>
      <c r="CV909" s="341"/>
      <c r="CW909" s="341"/>
      <c r="CX909" s="341"/>
      <c r="CY909" s="341"/>
      <c r="CZ909" s="341"/>
      <c r="DA909" s="341"/>
      <c r="DB909" s="341"/>
      <c r="DC909" s="341"/>
      <c r="DD909" s="341"/>
      <c r="DE909" s="341"/>
      <c r="DF909" s="341"/>
      <c r="DG909" s="341"/>
      <c r="DH909" s="341"/>
      <c r="DI909" s="341"/>
      <c r="DJ909" s="341"/>
      <c r="DK909" s="341"/>
      <c r="DL909" s="341"/>
      <c r="DM909" s="341"/>
      <c r="DN909" s="341"/>
      <c r="DO909" s="341"/>
      <c r="DP909" s="341"/>
      <c r="DQ909" s="341"/>
      <c r="DR909" s="341"/>
      <c r="DS909" s="341"/>
      <c r="DT909" s="341"/>
      <c r="DU909" s="341"/>
    </row>
    <row r="910" spans="1:125" s="317" customFormat="1" ht="12.75" customHeight="1">
      <c r="A910" s="242">
        <v>909</v>
      </c>
      <c r="B910" s="242" t="s">
        <v>731</v>
      </c>
      <c r="C910" s="242" t="s">
        <v>353</v>
      </c>
      <c r="D910" s="243"/>
      <c r="E910" s="121" t="s">
        <v>3840</v>
      </c>
      <c r="F910" s="243"/>
      <c r="G910" s="244" t="s">
        <v>3841</v>
      </c>
      <c r="H910" s="638"/>
      <c r="I910" s="253" t="s">
        <v>1173</v>
      </c>
      <c r="J910" s="243"/>
      <c r="K910" s="243" t="s">
        <v>7056</v>
      </c>
      <c r="L910" s="245" t="s">
        <v>4513</v>
      </c>
      <c r="M910" s="247">
        <v>42948</v>
      </c>
      <c r="N910" s="123">
        <v>45794</v>
      </c>
      <c r="O910" s="249" t="s">
        <v>722</v>
      </c>
      <c r="P910" s="267">
        <f t="shared" ref="P910:P917" si="199">N910</f>
        <v>45794</v>
      </c>
      <c r="Q910" s="236">
        <v>18572</v>
      </c>
      <c r="R910" s="236">
        <v>2017</v>
      </c>
      <c r="S910" s="251">
        <v>45063</v>
      </c>
      <c r="T910" s="253" t="s">
        <v>1216</v>
      </c>
      <c r="U910" s="253" t="s">
        <v>722</v>
      </c>
      <c r="V910" s="421" t="s">
        <v>7055</v>
      </c>
      <c r="W910" s="421" t="s">
        <v>5737</v>
      </c>
      <c r="X910" s="253" t="s">
        <v>4514</v>
      </c>
      <c r="Y910" s="271">
        <f t="shared" si="197"/>
        <v>45794</v>
      </c>
      <c r="Z910" s="322" t="s">
        <v>364</v>
      </c>
      <c r="AA910" s="255">
        <v>5.3</v>
      </c>
      <c r="AB910" s="256"/>
      <c r="AC910" s="253">
        <v>90</v>
      </c>
      <c r="AD910" s="253"/>
      <c r="AE910" s="253">
        <v>115</v>
      </c>
      <c r="AF910" s="253"/>
      <c r="AG910" s="322" t="s">
        <v>724</v>
      </c>
      <c r="AH910" s="322" t="s">
        <v>724</v>
      </c>
      <c r="AI910" s="322" t="s">
        <v>724</v>
      </c>
      <c r="AJ910" s="322">
        <v>1</v>
      </c>
      <c r="AK910" s="283"/>
      <c r="AL910" s="336"/>
      <c r="AM910" s="336"/>
      <c r="AN910" s="253"/>
      <c r="AO910" s="408"/>
      <c r="AP910" s="283"/>
      <c r="AQ910" s="283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341"/>
      <c r="CP910" s="341"/>
      <c r="CQ910" s="341"/>
      <c r="CR910" s="341"/>
      <c r="CS910" s="341"/>
      <c r="CT910" s="341"/>
      <c r="CU910" s="341"/>
      <c r="CV910" s="341"/>
      <c r="CW910" s="341"/>
      <c r="CX910" s="341"/>
      <c r="CY910" s="341"/>
      <c r="CZ910" s="341"/>
      <c r="DA910" s="341"/>
      <c r="DB910" s="341"/>
      <c r="DC910" s="341"/>
      <c r="DD910" s="341"/>
      <c r="DE910" s="341"/>
      <c r="DF910" s="341"/>
      <c r="DG910" s="341"/>
      <c r="DH910" s="341"/>
      <c r="DI910" s="341"/>
      <c r="DJ910" s="341"/>
      <c r="DK910" s="341"/>
      <c r="DL910" s="341"/>
      <c r="DM910" s="341"/>
      <c r="DN910" s="341"/>
      <c r="DO910" s="341"/>
      <c r="DP910" s="341"/>
      <c r="DQ910" s="341"/>
      <c r="DR910" s="341"/>
      <c r="DS910" s="341"/>
      <c r="DT910" s="341"/>
      <c r="DU910" s="341"/>
    </row>
    <row r="911" spans="1:125" s="378" customFormat="1" ht="12.75" customHeight="1">
      <c r="A911" s="362">
        <v>910</v>
      </c>
      <c r="B911" s="363" t="s">
        <v>731</v>
      </c>
      <c r="C911" s="363" t="s">
        <v>3869</v>
      </c>
      <c r="D911" s="363"/>
      <c r="E911" s="363" t="s">
        <v>3870</v>
      </c>
      <c r="F911" s="363"/>
      <c r="G911" s="365" t="s">
        <v>3871</v>
      </c>
      <c r="H911" s="640"/>
      <c r="I911" s="363" t="s">
        <v>317</v>
      </c>
      <c r="J911" s="363"/>
      <c r="K911" s="363" t="s">
        <v>2080</v>
      </c>
      <c r="L911" s="366" t="s">
        <v>116</v>
      </c>
      <c r="M911" s="368">
        <v>42968</v>
      </c>
      <c r="N911" s="369">
        <v>45884</v>
      </c>
      <c r="O911" s="370" t="s">
        <v>722</v>
      </c>
      <c r="P911" s="371">
        <f>N911</f>
        <v>45884</v>
      </c>
      <c r="Q911" s="372">
        <v>17774</v>
      </c>
      <c r="R911" s="372">
        <v>2017</v>
      </c>
      <c r="S911" s="373">
        <v>45153</v>
      </c>
      <c r="T911" s="374" t="s">
        <v>1498</v>
      </c>
      <c r="U911" s="374" t="s">
        <v>722</v>
      </c>
      <c r="V911" s="626" t="s">
        <v>4784</v>
      </c>
      <c r="W911" s="626" t="s">
        <v>9944</v>
      </c>
      <c r="X911" s="363" t="s">
        <v>117</v>
      </c>
      <c r="Y911" s="375">
        <f t="shared" si="197"/>
        <v>45884</v>
      </c>
      <c r="Z911" s="370" t="s">
        <v>1028</v>
      </c>
      <c r="AA911" s="657">
        <v>6.2</v>
      </c>
      <c r="AB911" s="376"/>
      <c r="AC911" s="363">
        <v>110</v>
      </c>
      <c r="AD911" s="363"/>
      <c r="AE911" s="363">
        <v>130</v>
      </c>
      <c r="AF911" s="363"/>
      <c r="AG911" s="370">
        <v>25</v>
      </c>
      <c r="AH911" s="370">
        <v>40</v>
      </c>
      <c r="AI911" s="501">
        <v>55</v>
      </c>
      <c r="AJ911" s="501">
        <v>1</v>
      </c>
      <c r="AK911" s="388"/>
      <c r="AL911" s="501"/>
      <c r="AM911" s="501"/>
      <c r="AN911" s="363"/>
      <c r="AO911" s="414"/>
      <c r="AP911" s="374"/>
      <c r="AQ911" s="374"/>
      <c r="AR911" s="374"/>
      <c r="AS911" s="374"/>
      <c r="AT911" s="374"/>
      <c r="AU911" s="374"/>
      <c r="AV911" s="374"/>
      <c r="AW911" s="374"/>
      <c r="AX911" s="374"/>
      <c r="AY911" s="374"/>
      <c r="AZ911" s="374"/>
      <c r="BA911" s="374"/>
      <c r="BB911" s="374"/>
      <c r="BC911" s="374"/>
      <c r="BD911" s="374"/>
      <c r="BE911" s="374"/>
      <c r="BF911" s="374"/>
      <c r="BG911" s="374"/>
      <c r="BH911" s="374"/>
      <c r="BI911" s="374"/>
      <c r="BJ911" s="374"/>
      <c r="BK911" s="374"/>
      <c r="BL911" s="374"/>
      <c r="BM911" s="374"/>
      <c r="BN911" s="374"/>
      <c r="BO911" s="374"/>
      <c r="BP911" s="374"/>
      <c r="BQ911" s="374"/>
      <c r="BR911" s="374"/>
      <c r="BS911" s="374"/>
      <c r="BT911" s="374"/>
      <c r="BU911" s="374"/>
      <c r="BV911" s="374"/>
      <c r="BW911" s="374"/>
      <c r="BX911" s="374"/>
      <c r="BY911" s="374"/>
      <c r="BZ911" s="374"/>
      <c r="CA911" s="374"/>
      <c r="CB911" s="374"/>
      <c r="CC911" s="374"/>
      <c r="CD911" s="374"/>
      <c r="CE911" s="374"/>
      <c r="CF911" s="374"/>
      <c r="CG911" s="374"/>
      <c r="CH911" s="374"/>
      <c r="CI911" s="374"/>
      <c r="CJ911" s="374"/>
      <c r="CK911" s="374"/>
      <c r="CL911" s="374"/>
      <c r="CM911" s="374"/>
      <c r="CN911" s="374"/>
      <c r="CO911" s="377"/>
      <c r="CP911" s="377"/>
      <c r="CQ911" s="377"/>
      <c r="CR911" s="377"/>
      <c r="CS911" s="377"/>
      <c r="CT911" s="377"/>
      <c r="CU911" s="377"/>
      <c r="CV911" s="377"/>
      <c r="CW911" s="377"/>
      <c r="CX911" s="377"/>
      <c r="CY911" s="377"/>
      <c r="CZ911" s="377"/>
      <c r="DA911" s="377"/>
      <c r="DB911" s="377"/>
      <c r="DC911" s="377"/>
      <c r="DD911" s="377"/>
      <c r="DE911" s="377"/>
      <c r="DF911" s="377"/>
      <c r="DG911" s="377"/>
      <c r="DH911" s="377"/>
      <c r="DI911" s="377"/>
      <c r="DJ911" s="377"/>
      <c r="DK911" s="377"/>
      <c r="DL911" s="377"/>
      <c r="DM911" s="377"/>
      <c r="DN911" s="377"/>
      <c r="DO911" s="377"/>
      <c r="DP911" s="377"/>
      <c r="DQ911" s="377"/>
      <c r="DR911" s="377"/>
      <c r="DS911" s="377"/>
      <c r="DT911" s="377"/>
      <c r="DU911" s="377"/>
    </row>
    <row r="912" spans="1:125" s="317" customFormat="1" ht="12.75" customHeight="1">
      <c r="A912" s="242">
        <v>911</v>
      </c>
      <c r="B912" s="253" t="s">
        <v>731</v>
      </c>
      <c r="C912" s="253" t="s">
        <v>2533</v>
      </c>
      <c r="D912" s="253"/>
      <c r="E912" s="253" t="s">
        <v>357</v>
      </c>
      <c r="F912" s="253"/>
      <c r="G912" s="264" t="s">
        <v>2534</v>
      </c>
      <c r="H912" s="639"/>
      <c r="I912" s="242" t="s">
        <v>2412</v>
      </c>
      <c r="J912" s="253"/>
      <c r="K912" s="243" t="s">
        <v>657</v>
      </c>
      <c r="L912" s="245" t="s">
        <v>1157</v>
      </c>
      <c r="M912" s="274">
        <v>42406</v>
      </c>
      <c r="N912" s="123">
        <v>45719</v>
      </c>
      <c r="O912" s="249" t="s">
        <v>722</v>
      </c>
      <c r="P912" s="267">
        <f t="shared" si="199"/>
        <v>45719</v>
      </c>
      <c r="Q912" s="236">
        <v>23147</v>
      </c>
      <c r="R912" s="236">
        <v>2015</v>
      </c>
      <c r="S912" s="251">
        <v>44988</v>
      </c>
      <c r="T912" s="253" t="s">
        <v>3814</v>
      </c>
      <c r="U912" s="253" t="s">
        <v>722</v>
      </c>
      <c r="V912" s="421" t="s">
        <v>931</v>
      </c>
      <c r="W912" s="421" t="s">
        <v>9196</v>
      </c>
      <c r="X912" s="253" t="s">
        <v>1158</v>
      </c>
      <c r="Y912" s="284">
        <f t="shared" si="197"/>
        <v>45719</v>
      </c>
      <c r="Z912" s="322" t="s">
        <v>1550</v>
      </c>
      <c r="AA912" s="255">
        <v>7.5</v>
      </c>
      <c r="AB912" s="256"/>
      <c r="AC912" s="253">
        <v>120</v>
      </c>
      <c r="AD912" s="253"/>
      <c r="AE912" s="253">
        <v>220</v>
      </c>
      <c r="AF912" s="253"/>
      <c r="AG912" s="322">
        <v>23</v>
      </c>
      <c r="AH912" s="322">
        <v>42</v>
      </c>
      <c r="AI912" s="322">
        <v>52</v>
      </c>
      <c r="AJ912" s="322">
        <v>2</v>
      </c>
      <c r="AK912" s="237"/>
      <c r="AL912" s="322"/>
      <c r="AM912" s="322"/>
      <c r="AN912" s="253"/>
      <c r="AO912" s="408"/>
      <c r="AP912" s="283"/>
      <c r="AQ912" s="283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341"/>
      <c r="CP912" s="341"/>
      <c r="CQ912" s="341"/>
      <c r="CR912" s="341"/>
      <c r="CS912" s="341"/>
      <c r="CT912" s="341"/>
      <c r="CU912" s="341"/>
      <c r="CV912" s="341"/>
      <c r="CW912" s="341"/>
      <c r="CX912" s="341"/>
      <c r="CY912" s="341"/>
      <c r="CZ912" s="341"/>
      <c r="DA912" s="341"/>
      <c r="DB912" s="341"/>
      <c r="DC912" s="341"/>
      <c r="DD912" s="341"/>
      <c r="DE912" s="341"/>
      <c r="DF912" s="341"/>
      <c r="DG912" s="341"/>
      <c r="DH912" s="341"/>
      <c r="DI912" s="341"/>
      <c r="DJ912" s="341"/>
      <c r="DK912" s="341"/>
      <c r="DL912" s="341"/>
      <c r="DM912" s="341"/>
      <c r="DN912" s="341"/>
      <c r="DO912" s="341"/>
      <c r="DP912" s="341"/>
      <c r="DQ912" s="341"/>
      <c r="DR912" s="341"/>
      <c r="DS912" s="341"/>
      <c r="DT912" s="341"/>
      <c r="DU912" s="341"/>
    </row>
    <row r="913" spans="1:125" s="317" customFormat="1" ht="12.75" customHeight="1">
      <c r="A913" s="242">
        <v>912</v>
      </c>
      <c r="B913" s="242" t="s">
        <v>732</v>
      </c>
      <c r="C913" s="253" t="s">
        <v>8395</v>
      </c>
      <c r="D913" s="242" t="s">
        <v>59</v>
      </c>
      <c r="E913" s="243" t="s">
        <v>3961</v>
      </c>
      <c r="F913" s="243" t="s">
        <v>6120</v>
      </c>
      <c r="G913" s="244" t="s">
        <v>8396</v>
      </c>
      <c r="H913" s="638">
        <v>161</v>
      </c>
      <c r="I913" s="253" t="s">
        <v>317</v>
      </c>
      <c r="J913" s="253" t="s">
        <v>1467</v>
      </c>
      <c r="K913" s="243" t="s">
        <v>8233</v>
      </c>
      <c r="L913" s="438" t="s">
        <v>5262</v>
      </c>
      <c r="M913" s="274">
        <v>44762</v>
      </c>
      <c r="N913" s="123">
        <v>45491</v>
      </c>
      <c r="O913" s="249" t="s">
        <v>722</v>
      </c>
      <c r="P913" s="267">
        <f t="shared" si="199"/>
        <v>45491</v>
      </c>
      <c r="Q913" s="236">
        <v>22510</v>
      </c>
      <c r="R913" s="236">
        <v>2017</v>
      </c>
      <c r="S913" s="237">
        <v>44760</v>
      </c>
      <c r="T913" s="253" t="s">
        <v>299</v>
      </c>
      <c r="U913" s="253" t="s">
        <v>3957</v>
      </c>
      <c r="V913" s="421" t="s">
        <v>8397</v>
      </c>
      <c r="W913" s="421" t="s">
        <v>8398</v>
      </c>
      <c r="X913" s="253" t="s">
        <v>5263</v>
      </c>
      <c r="Y913" s="271">
        <f t="shared" si="197"/>
        <v>45491</v>
      </c>
      <c r="Z913" s="322" t="s">
        <v>1550</v>
      </c>
      <c r="AA913" s="255">
        <v>5.68</v>
      </c>
      <c r="AB913" s="256">
        <v>48</v>
      </c>
      <c r="AC913" s="253">
        <v>80</v>
      </c>
      <c r="AD913" s="253">
        <v>100</v>
      </c>
      <c r="AE913" s="253">
        <v>80</v>
      </c>
      <c r="AF913" s="253">
        <v>140</v>
      </c>
      <c r="AG913" s="322" t="s">
        <v>724</v>
      </c>
      <c r="AH913" s="322" t="s">
        <v>724</v>
      </c>
      <c r="AI913" s="322" t="s">
        <v>724</v>
      </c>
      <c r="AJ913" s="322">
        <v>1</v>
      </c>
      <c r="AK913" s="237">
        <v>44062</v>
      </c>
      <c r="AL913" s="322">
        <v>2009</v>
      </c>
      <c r="AM913" s="322" t="s">
        <v>788</v>
      </c>
      <c r="AN913" s="253" t="s">
        <v>8399</v>
      </c>
      <c r="AO913" s="408"/>
      <c r="AP913" s="283"/>
      <c r="AQ913" s="283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341"/>
      <c r="CP913" s="341"/>
      <c r="CQ913" s="341"/>
      <c r="CR913" s="341"/>
      <c r="CS913" s="341"/>
      <c r="CT913" s="341"/>
      <c r="CU913" s="341"/>
      <c r="CV913" s="341"/>
      <c r="CW913" s="341"/>
      <c r="CX913" s="341"/>
      <c r="CY913" s="341"/>
      <c r="CZ913" s="341"/>
      <c r="DA913" s="341"/>
      <c r="DB913" s="341"/>
      <c r="DC913" s="341"/>
      <c r="DD913" s="341"/>
      <c r="DE913" s="341"/>
      <c r="DF913" s="341"/>
      <c r="DG913" s="341"/>
      <c r="DH913" s="341"/>
      <c r="DI913" s="341"/>
      <c r="DJ913" s="341"/>
      <c r="DK913" s="341"/>
      <c r="DL913" s="341"/>
      <c r="DM913" s="341"/>
      <c r="DN913" s="341"/>
      <c r="DO913" s="341"/>
      <c r="DP913" s="341"/>
      <c r="DQ913" s="341"/>
      <c r="DR913" s="341"/>
      <c r="DS913" s="341"/>
      <c r="DT913" s="341"/>
      <c r="DU913" s="341"/>
    </row>
    <row r="914" spans="1:125" s="317" customFormat="1" ht="12.75" customHeight="1">
      <c r="A914" s="242">
        <v>913</v>
      </c>
      <c r="B914" s="253" t="s">
        <v>731</v>
      </c>
      <c r="C914" s="253" t="s">
        <v>2500</v>
      </c>
      <c r="D914" s="253"/>
      <c r="E914" s="253" t="s">
        <v>4355</v>
      </c>
      <c r="F914" s="253"/>
      <c r="G914" s="264" t="s">
        <v>5774</v>
      </c>
      <c r="H914" s="639"/>
      <c r="I914" s="253" t="s">
        <v>1106</v>
      </c>
      <c r="J914" s="253"/>
      <c r="K914" s="253" t="s">
        <v>5775</v>
      </c>
      <c r="L914" s="438" t="s">
        <v>5776</v>
      </c>
      <c r="M914" s="274">
        <v>43966</v>
      </c>
      <c r="N914" s="275">
        <v>45417</v>
      </c>
      <c r="O914" s="322" t="s">
        <v>722</v>
      </c>
      <c r="P914" s="323">
        <f t="shared" si="199"/>
        <v>45417</v>
      </c>
      <c r="Q914" s="335">
        <v>20407</v>
      </c>
      <c r="R914" s="335">
        <v>2020</v>
      </c>
      <c r="S914" s="237">
        <v>44686</v>
      </c>
      <c r="T914" s="283" t="s">
        <v>4069</v>
      </c>
      <c r="U914" s="283" t="s">
        <v>722</v>
      </c>
      <c r="V914" s="421" t="s">
        <v>5266</v>
      </c>
      <c r="W914" s="421" t="s">
        <v>5266</v>
      </c>
      <c r="X914" s="253" t="s">
        <v>5777</v>
      </c>
      <c r="Y914" s="271">
        <f t="shared" si="197"/>
        <v>45417</v>
      </c>
      <c r="Z914" s="322" t="s">
        <v>364</v>
      </c>
      <c r="AA914" s="255">
        <v>4.75</v>
      </c>
      <c r="AB914" s="256"/>
      <c r="AC914" s="253">
        <v>70</v>
      </c>
      <c r="AD914" s="253"/>
      <c r="AE914" s="253">
        <v>110</v>
      </c>
      <c r="AF914" s="253"/>
      <c r="AG914" s="322" t="s">
        <v>724</v>
      </c>
      <c r="AH914" s="322" t="s">
        <v>724</v>
      </c>
      <c r="AI914" s="336" t="s">
        <v>724</v>
      </c>
      <c r="AJ914" s="336">
        <v>1</v>
      </c>
      <c r="AK914" s="283"/>
      <c r="AL914" s="336"/>
      <c r="AM914" s="336"/>
      <c r="AN914" s="253"/>
      <c r="AO914" s="408"/>
      <c r="AP914" s="283"/>
      <c r="AQ914" s="283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341"/>
      <c r="CP914" s="341"/>
      <c r="CQ914" s="341"/>
      <c r="CR914" s="341"/>
      <c r="CS914" s="341"/>
      <c r="CT914" s="341"/>
      <c r="CU914" s="341"/>
      <c r="CV914" s="341"/>
      <c r="CW914" s="341"/>
      <c r="CX914" s="341"/>
      <c r="CY914" s="341"/>
      <c r="CZ914" s="341"/>
      <c r="DA914" s="341"/>
      <c r="DB914" s="341"/>
      <c r="DC914" s="341"/>
      <c r="DD914" s="341"/>
      <c r="DE914" s="341"/>
      <c r="DF914" s="341"/>
      <c r="DG914" s="341"/>
      <c r="DH914" s="341"/>
      <c r="DI914" s="341"/>
      <c r="DJ914" s="341"/>
      <c r="DK914" s="341"/>
      <c r="DL914" s="341"/>
      <c r="DM914" s="341"/>
      <c r="DN914" s="341"/>
      <c r="DO914" s="341"/>
      <c r="DP914" s="341"/>
      <c r="DQ914" s="341"/>
      <c r="DR914" s="341"/>
      <c r="DS914" s="341"/>
      <c r="DT914" s="341"/>
      <c r="DU914" s="341"/>
    </row>
    <row r="915" spans="1:125" s="283" customFormat="1" ht="12.75" customHeight="1">
      <c r="A915" s="242">
        <v>914</v>
      </c>
      <c r="B915" s="253" t="s">
        <v>731</v>
      </c>
      <c r="C915" s="253" t="s">
        <v>4787</v>
      </c>
      <c r="D915" s="253"/>
      <c r="E915" s="253" t="s">
        <v>1761</v>
      </c>
      <c r="F915" s="253"/>
      <c r="G915" s="264" t="s">
        <v>7164</v>
      </c>
      <c r="H915" s="639"/>
      <c r="I915" s="436" t="s">
        <v>1106</v>
      </c>
      <c r="J915" s="253"/>
      <c r="K915" s="253" t="s">
        <v>7165</v>
      </c>
      <c r="L915" s="438" t="s">
        <v>7166</v>
      </c>
      <c r="M915" s="274">
        <v>44397</v>
      </c>
      <c r="N915" s="275">
        <v>45847</v>
      </c>
      <c r="O915" s="249" t="s">
        <v>722</v>
      </c>
      <c r="P915" s="267">
        <f t="shared" si="199"/>
        <v>45847</v>
      </c>
      <c r="Q915" s="236">
        <v>21411</v>
      </c>
      <c r="R915" s="236">
        <v>2019</v>
      </c>
      <c r="S915" s="237">
        <v>45116</v>
      </c>
      <c r="T915" s="283" t="s">
        <v>4069</v>
      </c>
      <c r="U915" s="283" t="s">
        <v>722</v>
      </c>
      <c r="V915" s="421" t="s">
        <v>1631</v>
      </c>
      <c r="W915" s="421" t="s">
        <v>1968</v>
      </c>
      <c r="X915" s="253" t="s">
        <v>7167</v>
      </c>
      <c r="Y915" s="271">
        <f t="shared" si="197"/>
        <v>45847</v>
      </c>
      <c r="Z915" s="322" t="s">
        <v>1550</v>
      </c>
      <c r="AA915" s="255">
        <v>6.95</v>
      </c>
      <c r="AB915" s="256"/>
      <c r="AC915" s="253">
        <v>120</v>
      </c>
      <c r="AD915" s="253"/>
      <c r="AE915" s="253">
        <v>220</v>
      </c>
      <c r="AF915" s="253"/>
      <c r="AG915" s="322" t="s">
        <v>724</v>
      </c>
      <c r="AH915" s="322" t="s">
        <v>724</v>
      </c>
      <c r="AI915" s="322" t="s">
        <v>724</v>
      </c>
      <c r="AJ915" s="322">
        <v>2</v>
      </c>
      <c r="AK915" s="237"/>
      <c r="AL915" s="322"/>
      <c r="AM915" s="322"/>
      <c r="AN915" s="253"/>
      <c r="AO915" s="408"/>
      <c r="CO915" s="327"/>
    </row>
    <row r="916" spans="1:125" s="317" customFormat="1" ht="12.75" customHeight="1">
      <c r="A916" s="242">
        <v>915</v>
      </c>
      <c r="B916" s="253" t="s">
        <v>731</v>
      </c>
      <c r="C916" s="253" t="s">
        <v>4959</v>
      </c>
      <c r="D916" s="253"/>
      <c r="E916" s="253" t="s">
        <v>2536</v>
      </c>
      <c r="F916" s="253"/>
      <c r="G916" s="264" t="s">
        <v>5899</v>
      </c>
      <c r="H916" s="639"/>
      <c r="I916" s="253" t="s">
        <v>440</v>
      </c>
      <c r="J916" s="253"/>
      <c r="K916" s="253" t="s">
        <v>5900</v>
      </c>
      <c r="L916" s="438" t="s">
        <v>5901</v>
      </c>
      <c r="M916" s="274">
        <v>43999</v>
      </c>
      <c r="N916" s="275">
        <v>44724</v>
      </c>
      <c r="O916" s="322" t="s">
        <v>722</v>
      </c>
      <c r="P916" s="323">
        <f t="shared" si="199"/>
        <v>44724</v>
      </c>
      <c r="Q916" s="335">
        <v>20481</v>
      </c>
      <c r="R916" s="335">
        <v>2020</v>
      </c>
      <c r="S916" s="237">
        <v>43994</v>
      </c>
      <c r="T916" s="253" t="s">
        <v>1216</v>
      </c>
      <c r="U916" s="283" t="s">
        <v>1279</v>
      </c>
      <c r="V916" s="421" t="s">
        <v>363</v>
      </c>
      <c r="W916" s="421" t="s">
        <v>363</v>
      </c>
      <c r="X916" s="253" t="s">
        <v>5902</v>
      </c>
      <c r="Y916" s="271">
        <f t="shared" si="197"/>
        <v>44724</v>
      </c>
      <c r="Z916" s="322" t="s">
        <v>4963</v>
      </c>
      <c r="AA916" s="255">
        <v>5.2</v>
      </c>
      <c r="AB916" s="256"/>
      <c r="AC916" s="253">
        <v>70</v>
      </c>
      <c r="AD916" s="253"/>
      <c r="AE916" s="253">
        <v>95</v>
      </c>
      <c r="AF916" s="253"/>
      <c r="AG916" s="322" t="s">
        <v>724</v>
      </c>
      <c r="AH916" s="322">
        <v>38</v>
      </c>
      <c r="AI916" s="336">
        <v>47</v>
      </c>
      <c r="AJ916" s="336">
        <v>1</v>
      </c>
      <c r="AK916" s="321"/>
      <c r="AL916" s="336"/>
      <c r="AM916" s="336"/>
      <c r="AN916" s="253"/>
      <c r="AO916" s="408"/>
      <c r="AP916" s="283"/>
      <c r="AQ916" s="283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341"/>
      <c r="CP916" s="341"/>
      <c r="CQ916" s="341"/>
      <c r="CR916" s="341"/>
      <c r="CS916" s="341"/>
      <c r="CT916" s="341"/>
      <c r="CU916" s="341"/>
      <c r="CV916" s="341"/>
      <c r="CW916" s="341"/>
      <c r="CX916" s="341"/>
      <c r="CY916" s="341"/>
      <c r="CZ916" s="341"/>
      <c r="DA916" s="341"/>
      <c r="DB916" s="341"/>
      <c r="DC916" s="341"/>
      <c r="DD916" s="341"/>
      <c r="DE916" s="341"/>
      <c r="DF916" s="341"/>
      <c r="DG916" s="341"/>
      <c r="DH916" s="341"/>
      <c r="DI916" s="341"/>
      <c r="DJ916" s="341"/>
      <c r="DK916" s="341"/>
      <c r="DL916" s="341"/>
      <c r="DM916" s="341"/>
      <c r="DN916" s="341"/>
      <c r="DO916" s="341"/>
      <c r="DP916" s="341"/>
      <c r="DQ916" s="341"/>
      <c r="DR916" s="341"/>
      <c r="DS916" s="341"/>
      <c r="DT916" s="341"/>
      <c r="DU916" s="341"/>
    </row>
    <row r="917" spans="1:125" s="317" customFormat="1" ht="12.75" customHeight="1">
      <c r="A917" s="242">
        <v>916</v>
      </c>
      <c r="B917" s="253" t="s">
        <v>731</v>
      </c>
      <c r="C917" s="253" t="s">
        <v>583</v>
      </c>
      <c r="D917" s="253"/>
      <c r="E917" s="253" t="s">
        <v>169</v>
      </c>
      <c r="F917" s="253"/>
      <c r="G917" s="264" t="s">
        <v>8956</v>
      </c>
      <c r="H917" s="639"/>
      <c r="I917" s="253" t="s">
        <v>1911</v>
      </c>
      <c r="J917" s="253"/>
      <c r="K917" s="253" t="s">
        <v>8957</v>
      </c>
      <c r="L917" s="438" t="s">
        <v>8958</v>
      </c>
      <c r="M917" s="274">
        <v>44914</v>
      </c>
      <c r="N917" s="275">
        <v>45625</v>
      </c>
      <c r="O917" s="322" t="s">
        <v>722</v>
      </c>
      <c r="P917" s="323">
        <f t="shared" si="199"/>
        <v>45625</v>
      </c>
      <c r="Q917" s="335">
        <v>22728</v>
      </c>
      <c r="R917" s="335">
        <v>2009</v>
      </c>
      <c r="S917" s="237">
        <v>44894</v>
      </c>
      <c r="T917" s="253" t="s">
        <v>6620</v>
      </c>
      <c r="U917" s="283" t="s">
        <v>1279</v>
      </c>
      <c r="V917" s="421" t="s">
        <v>363</v>
      </c>
      <c r="W917" s="421" t="s">
        <v>7848</v>
      </c>
      <c r="X917" s="253" t="s">
        <v>8959</v>
      </c>
      <c r="Y917" s="271">
        <f t="shared" si="197"/>
        <v>45625</v>
      </c>
      <c r="Z917" s="322" t="s">
        <v>1550</v>
      </c>
      <c r="AA917" s="255">
        <v>4.7</v>
      </c>
      <c r="AB917" s="256"/>
      <c r="AC917" s="253">
        <v>80</v>
      </c>
      <c r="AD917" s="253"/>
      <c r="AE917" s="253">
        <v>105</v>
      </c>
      <c r="AF917" s="253"/>
      <c r="AG917" s="322">
        <v>24</v>
      </c>
      <c r="AH917" s="322">
        <v>34</v>
      </c>
      <c r="AI917" s="336">
        <v>42</v>
      </c>
      <c r="AJ917" s="336">
        <v>1</v>
      </c>
      <c r="AK917" s="283"/>
      <c r="AL917" s="336"/>
      <c r="AM917" s="336"/>
      <c r="AN917" s="253"/>
      <c r="AO917" s="408"/>
      <c r="AP917" s="283"/>
      <c r="AQ917" s="283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341"/>
      <c r="CP917" s="341"/>
      <c r="CQ917" s="341"/>
      <c r="CR917" s="341"/>
      <c r="CS917" s="341"/>
      <c r="CT917" s="341"/>
      <c r="CU917" s="341"/>
      <c r="CV917" s="341"/>
      <c r="CW917" s="341"/>
      <c r="CX917" s="341"/>
      <c r="CY917" s="341"/>
      <c r="CZ917" s="341"/>
      <c r="DA917" s="341"/>
      <c r="DB917" s="341"/>
      <c r="DC917" s="341"/>
      <c r="DD917" s="341"/>
      <c r="DE917" s="341"/>
      <c r="DF917" s="341"/>
      <c r="DG917" s="341"/>
      <c r="DH917" s="341"/>
      <c r="DI917" s="341"/>
      <c r="DJ917" s="341"/>
      <c r="DK917" s="341"/>
      <c r="DL917" s="341"/>
      <c r="DM917" s="341"/>
      <c r="DN917" s="341"/>
      <c r="DO917" s="341"/>
      <c r="DP917" s="341"/>
      <c r="DQ917" s="341"/>
      <c r="DR917" s="341"/>
      <c r="DS917" s="341"/>
      <c r="DT917" s="341"/>
      <c r="DU917" s="341"/>
    </row>
    <row r="918" spans="1:125" s="317" customFormat="1" ht="12.75" customHeight="1">
      <c r="A918" s="242">
        <v>917</v>
      </c>
      <c r="B918" s="253" t="s">
        <v>731</v>
      </c>
      <c r="C918" s="253" t="s">
        <v>4854</v>
      </c>
      <c r="D918" s="253"/>
      <c r="E918" s="253" t="s">
        <v>356</v>
      </c>
      <c r="F918" s="253"/>
      <c r="G918" s="264" t="s">
        <v>5086</v>
      </c>
      <c r="H918" s="639"/>
      <c r="I918" s="242" t="s">
        <v>2145</v>
      </c>
      <c r="J918" s="253"/>
      <c r="K918" s="253" t="s">
        <v>3773</v>
      </c>
      <c r="L918" s="438" t="s">
        <v>3774</v>
      </c>
      <c r="M918" s="274">
        <v>43621</v>
      </c>
      <c r="N918" s="275">
        <v>45837</v>
      </c>
      <c r="O918" s="322" t="s">
        <v>722</v>
      </c>
      <c r="P918" s="323">
        <f>N918</f>
        <v>45837</v>
      </c>
      <c r="Q918" s="335">
        <v>19303</v>
      </c>
      <c r="R918" s="335">
        <v>2018</v>
      </c>
      <c r="S918" s="237">
        <v>45106</v>
      </c>
      <c r="T918" s="283" t="s">
        <v>3814</v>
      </c>
      <c r="U918" s="283" t="s">
        <v>722</v>
      </c>
      <c r="V918" s="421" t="s">
        <v>8839</v>
      </c>
      <c r="W918" s="421" t="s">
        <v>21</v>
      </c>
      <c r="X918" s="253" t="s">
        <v>5087</v>
      </c>
      <c r="Y918" s="271">
        <f>N918</f>
        <v>45837</v>
      </c>
      <c r="Z918" s="322" t="s">
        <v>1550</v>
      </c>
      <c r="AA918" s="255">
        <v>4.4000000000000004</v>
      </c>
      <c r="AB918" s="256"/>
      <c r="AC918" s="253">
        <v>74</v>
      </c>
      <c r="AD918" s="253"/>
      <c r="AE918" s="253">
        <v>94</v>
      </c>
      <c r="AF918" s="253"/>
      <c r="AG918" s="322" t="s">
        <v>724</v>
      </c>
      <c r="AH918" s="322" t="s">
        <v>724</v>
      </c>
      <c r="AI918" s="336" t="s">
        <v>724</v>
      </c>
      <c r="AJ918" s="336">
        <v>1</v>
      </c>
      <c r="AK918" s="283"/>
      <c r="AL918" s="336"/>
      <c r="AM918" s="336"/>
      <c r="AN918" s="253"/>
      <c r="AO918" s="408"/>
      <c r="AP918" s="283"/>
      <c r="AQ918" s="283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341"/>
      <c r="CP918" s="341"/>
      <c r="CQ918" s="341"/>
      <c r="CR918" s="341"/>
      <c r="CS918" s="341"/>
      <c r="CT918" s="341"/>
      <c r="CU918" s="341"/>
      <c r="CV918" s="341"/>
      <c r="CW918" s="341"/>
      <c r="CX918" s="341"/>
      <c r="CY918" s="341"/>
      <c r="CZ918" s="341"/>
      <c r="DA918" s="341"/>
      <c r="DB918" s="341"/>
      <c r="DC918" s="341"/>
      <c r="DD918" s="341"/>
      <c r="DE918" s="341"/>
      <c r="DF918" s="341"/>
      <c r="DG918" s="341"/>
      <c r="DH918" s="341"/>
      <c r="DI918" s="341"/>
      <c r="DJ918" s="341"/>
      <c r="DK918" s="341"/>
      <c r="DL918" s="341"/>
      <c r="DM918" s="341"/>
      <c r="DN918" s="341"/>
      <c r="DO918" s="341"/>
      <c r="DP918" s="341"/>
      <c r="DQ918" s="341"/>
      <c r="DR918" s="341"/>
      <c r="DS918" s="341"/>
      <c r="DT918" s="341"/>
      <c r="DU918" s="341"/>
    </row>
    <row r="919" spans="1:125" s="317" customFormat="1" ht="12.75" customHeight="1">
      <c r="A919" s="242">
        <v>918</v>
      </c>
      <c r="B919" s="253" t="s">
        <v>731</v>
      </c>
      <c r="C919" s="253" t="s">
        <v>3572</v>
      </c>
      <c r="D919" s="253"/>
      <c r="E919" s="253" t="s">
        <v>2541</v>
      </c>
      <c r="F919" s="253"/>
      <c r="G919" s="264" t="s">
        <v>6785</v>
      </c>
      <c r="H919" s="639"/>
      <c r="I919" s="242" t="s">
        <v>1911</v>
      </c>
      <c r="J919" s="253"/>
      <c r="K919" s="253" t="s">
        <v>7085</v>
      </c>
      <c r="L919" s="438" t="s">
        <v>7086</v>
      </c>
      <c r="M919" s="274">
        <v>44307</v>
      </c>
      <c r="N919" s="275">
        <v>45794</v>
      </c>
      <c r="O919" s="322" t="s">
        <v>722</v>
      </c>
      <c r="P919" s="323">
        <f>N919</f>
        <v>45794</v>
      </c>
      <c r="Q919" s="335">
        <v>21375</v>
      </c>
      <c r="R919" s="335">
        <v>2021</v>
      </c>
      <c r="S919" s="237">
        <v>45063</v>
      </c>
      <c r="T919" s="283" t="s">
        <v>3715</v>
      </c>
      <c r="U919" s="283" t="s">
        <v>722</v>
      </c>
      <c r="V919" s="421" t="s">
        <v>453</v>
      </c>
      <c r="W919" s="421" t="s">
        <v>453</v>
      </c>
      <c r="X919" s="253" t="s">
        <v>7087</v>
      </c>
      <c r="Y919" s="271">
        <f>N919</f>
        <v>45794</v>
      </c>
      <c r="Z919" s="322" t="s">
        <v>364</v>
      </c>
      <c r="AA919" s="255">
        <v>4.8</v>
      </c>
      <c r="AB919" s="256"/>
      <c r="AC919" s="253">
        <v>75</v>
      </c>
      <c r="AD919" s="253"/>
      <c r="AE919" s="253">
        <v>100</v>
      </c>
      <c r="AF919" s="253"/>
      <c r="AG919" s="322">
        <v>23</v>
      </c>
      <c r="AH919" s="322">
        <v>37</v>
      </c>
      <c r="AI919" s="336">
        <v>54</v>
      </c>
      <c r="AJ919" s="336">
        <v>1</v>
      </c>
      <c r="AK919" s="283"/>
      <c r="AL919" s="336"/>
      <c r="AM919" s="336"/>
      <c r="AN919" s="253"/>
      <c r="AO919" s="412"/>
      <c r="AP919" s="330"/>
      <c r="AQ919" s="330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41"/>
      <c r="CP919" s="341"/>
      <c r="CQ919" s="341"/>
      <c r="CR919" s="341"/>
      <c r="CS919" s="341"/>
      <c r="CT919" s="341"/>
      <c r="CU919" s="341"/>
      <c r="CV919" s="341"/>
      <c r="CW919" s="341"/>
      <c r="CX919" s="341"/>
      <c r="CY919" s="341"/>
      <c r="CZ919" s="341"/>
      <c r="DA919" s="341"/>
      <c r="DB919" s="341"/>
      <c r="DC919" s="341"/>
      <c r="DD919" s="341"/>
      <c r="DE919" s="341"/>
      <c r="DF919" s="341"/>
      <c r="DG919" s="341"/>
      <c r="DH919" s="341"/>
      <c r="DI919" s="341"/>
      <c r="DJ919" s="341"/>
      <c r="DK919" s="341"/>
      <c r="DL919" s="341"/>
      <c r="DM919" s="341"/>
      <c r="DN919" s="341"/>
      <c r="DO919" s="341"/>
      <c r="DP919" s="341"/>
      <c r="DQ919" s="341"/>
      <c r="DR919" s="341"/>
      <c r="DS919" s="341"/>
      <c r="DT919" s="341"/>
      <c r="DU919" s="341"/>
    </row>
    <row r="920" spans="1:125" s="374" customFormat="1" ht="12.75" customHeight="1">
      <c r="A920" s="362">
        <v>919</v>
      </c>
      <c r="B920" s="363" t="s">
        <v>731</v>
      </c>
      <c r="C920" s="363" t="s">
        <v>7878</v>
      </c>
      <c r="D920" s="363"/>
      <c r="E920" s="363" t="s">
        <v>4768</v>
      </c>
      <c r="F920" s="363"/>
      <c r="G920" s="365" t="s">
        <v>9997</v>
      </c>
      <c r="H920" s="640"/>
      <c r="I920" s="363" t="s">
        <v>9998</v>
      </c>
      <c r="J920" s="363"/>
      <c r="K920" s="363" t="s">
        <v>7358</v>
      </c>
      <c r="L920" s="366" t="s">
        <v>7359</v>
      </c>
      <c r="M920" s="368">
        <v>45168</v>
      </c>
      <c r="N920" s="384">
        <v>45891</v>
      </c>
      <c r="O920" s="370" t="s">
        <v>722</v>
      </c>
      <c r="P920" s="371">
        <f>N920</f>
        <v>45891</v>
      </c>
      <c r="Q920" s="372">
        <v>23489</v>
      </c>
      <c r="R920" s="372">
        <v>2023</v>
      </c>
      <c r="S920" s="388">
        <v>45160</v>
      </c>
      <c r="T920" s="374" t="s">
        <v>1278</v>
      </c>
      <c r="U920" s="374" t="s">
        <v>1279</v>
      </c>
      <c r="V920" s="626" t="s">
        <v>363</v>
      </c>
      <c r="W920" s="626" t="s">
        <v>868</v>
      </c>
      <c r="X920" s="363" t="s">
        <v>7360</v>
      </c>
      <c r="Y920" s="375">
        <f>N920</f>
        <v>45891</v>
      </c>
      <c r="Z920" s="370" t="s">
        <v>724</v>
      </c>
      <c r="AA920" s="657" t="s">
        <v>724</v>
      </c>
      <c r="AB920" s="376"/>
      <c r="AC920" s="363" t="s">
        <v>724</v>
      </c>
      <c r="AD920" s="363"/>
      <c r="AE920" s="363" t="s">
        <v>724</v>
      </c>
      <c r="AF920" s="363"/>
      <c r="AG920" s="370" t="s">
        <v>724</v>
      </c>
      <c r="AH920" s="370" t="s">
        <v>724</v>
      </c>
      <c r="AI920" s="501" t="s">
        <v>724</v>
      </c>
      <c r="AJ920" s="501">
        <v>1</v>
      </c>
      <c r="AL920" s="501"/>
      <c r="AM920" s="501"/>
      <c r="AN920" s="363"/>
      <c r="AO920" s="414"/>
    </row>
    <row r="921" spans="1:125" s="538" customFormat="1" ht="12.75" customHeight="1">
      <c r="A921" s="529">
        <v>920</v>
      </c>
      <c r="B921" s="529" t="s">
        <v>10413</v>
      </c>
      <c r="C921" s="133"/>
      <c r="D921" s="133"/>
      <c r="E921" s="864" t="s">
        <v>1714</v>
      </c>
      <c r="F921" s="133"/>
      <c r="G921" s="839"/>
      <c r="H921" s="840"/>
      <c r="I921" s="133"/>
      <c r="J921" s="133"/>
      <c r="K921" s="133"/>
      <c r="L921" s="1003"/>
      <c r="M921" s="842"/>
      <c r="N921" s="843"/>
      <c r="O921" s="844"/>
      <c r="P921" s="539"/>
      <c r="Q921" s="530"/>
      <c r="R921" s="530"/>
      <c r="S921" s="531"/>
      <c r="T921" s="532"/>
      <c r="U921" s="532"/>
      <c r="V921" s="627"/>
      <c r="W921" s="627"/>
      <c r="X921" s="532"/>
      <c r="Y921" s="534"/>
      <c r="Z921" s="586"/>
      <c r="AA921" s="665"/>
      <c r="AB921" s="535"/>
      <c r="AC921" s="532"/>
      <c r="AD921" s="532"/>
      <c r="AE921" s="532"/>
      <c r="AF921" s="532"/>
      <c r="AG921" s="586"/>
      <c r="AH921" s="586"/>
      <c r="AI921" s="586"/>
      <c r="AJ921" s="586"/>
      <c r="AK921" s="531"/>
      <c r="AL921" s="586"/>
      <c r="AM921" s="586"/>
      <c r="AN921" s="532"/>
      <c r="AO921" s="975"/>
      <c r="AP921" s="976"/>
      <c r="AQ921" s="976"/>
      <c r="AR921" s="976"/>
      <c r="AS921" s="976"/>
      <c r="AT921" s="976"/>
      <c r="AU921" s="976"/>
      <c r="AV921" s="976"/>
      <c r="AW921" s="976"/>
      <c r="AX921" s="976"/>
      <c r="AY921" s="976"/>
      <c r="AZ921" s="976"/>
      <c r="BA921" s="976"/>
      <c r="BB921" s="976"/>
      <c r="BC921" s="976"/>
      <c r="BD921" s="976"/>
      <c r="BE921" s="976"/>
      <c r="BF921" s="976"/>
      <c r="BG921" s="976"/>
      <c r="BH921" s="976"/>
      <c r="BI921" s="976"/>
      <c r="BJ921" s="976"/>
      <c r="BK921" s="976"/>
      <c r="BL921" s="976"/>
      <c r="BM921" s="976"/>
      <c r="BN921" s="976"/>
      <c r="BO921" s="976"/>
      <c r="BP921" s="976"/>
      <c r="BQ921" s="976"/>
      <c r="BR921" s="976"/>
      <c r="BS921" s="976"/>
      <c r="BT921" s="976"/>
      <c r="BU921" s="976"/>
      <c r="BV921" s="976"/>
      <c r="BW921" s="976"/>
      <c r="BX921" s="976"/>
      <c r="BY921" s="976"/>
      <c r="BZ921" s="976"/>
      <c r="CA921" s="976"/>
      <c r="CB921" s="976"/>
      <c r="CC921" s="976"/>
      <c r="CD921" s="976"/>
      <c r="CE921" s="976"/>
      <c r="CF921" s="976"/>
      <c r="CG921" s="976"/>
      <c r="CH921" s="976"/>
      <c r="CI921" s="976"/>
      <c r="CJ921" s="976"/>
      <c r="CK921" s="976"/>
      <c r="CL921" s="976"/>
      <c r="CM921" s="976"/>
      <c r="CN921" s="976"/>
      <c r="CO921" s="587"/>
      <c r="CP921" s="587"/>
      <c r="CQ921" s="587"/>
      <c r="CR921" s="587"/>
      <c r="CS921" s="587"/>
      <c r="CT921" s="587"/>
      <c r="CU921" s="587"/>
      <c r="CV921" s="587"/>
      <c r="CW921" s="587"/>
      <c r="CX921" s="587"/>
      <c r="CY921" s="587"/>
      <c r="CZ921" s="587"/>
      <c r="DA921" s="587"/>
      <c r="DB921" s="587"/>
      <c r="DC921" s="587"/>
      <c r="DD921" s="587"/>
      <c r="DE921" s="587"/>
      <c r="DF921" s="587"/>
      <c r="DG921" s="587"/>
      <c r="DH921" s="587"/>
      <c r="DI921" s="587"/>
      <c r="DJ921" s="587"/>
      <c r="DK921" s="587"/>
      <c r="DL921" s="587"/>
      <c r="DM921" s="587"/>
      <c r="DN921" s="587"/>
      <c r="DO921" s="587"/>
      <c r="DP921" s="587"/>
      <c r="DQ921" s="587"/>
      <c r="DR921" s="587"/>
      <c r="DS921" s="587"/>
      <c r="DT921" s="587"/>
      <c r="DU921" s="587"/>
    </row>
    <row r="922" spans="1:125" s="317" customFormat="1" ht="12.75" customHeight="1">
      <c r="A922" s="242">
        <v>921</v>
      </c>
      <c r="B922" s="253" t="s">
        <v>731</v>
      </c>
      <c r="C922" s="242" t="s">
        <v>2061</v>
      </c>
      <c r="D922" s="243"/>
      <c r="E922" s="121" t="s">
        <v>3489</v>
      </c>
      <c r="F922" s="243"/>
      <c r="G922" s="244" t="s">
        <v>3490</v>
      </c>
      <c r="H922" s="638"/>
      <c r="I922" s="243" t="s">
        <v>2145</v>
      </c>
      <c r="J922" s="243"/>
      <c r="K922" s="243" t="s">
        <v>638</v>
      </c>
      <c r="L922" s="245" t="s">
        <v>420</v>
      </c>
      <c r="M922" s="247">
        <v>42784</v>
      </c>
      <c r="N922" s="248">
        <v>44634</v>
      </c>
      <c r="O922" s="249" t="s">
        <v>722</v>
      </c>
      <c r="P922" s="266">
        <f t="shared" ref="P922:P929" si="200">N922</f>
        <v>44634</v>
      </c>
      <c r="Q922" s="250">
        <v>18262</v>
      </c>
      <c r="R922" s="250">
        <v>2016</v>
      </c>
      <c r="S922" s="251">
        <v>43904</v>
      </c>
      <c r="T922" s="252" t="s">
        <v>299</v>
      </c>
      <c r="U922" s="253" t="s">
        <v>722</v>
      </c>
      <c r="V922" s="625" t="s">
        <v>4054</v>
      </c>
      <c r="W922" s="625" t="s">
        <v>5645</v>
      </c>
      <c r="X922" s="252" t="s">
        <v>1284</v>
      </c>
      <c r="Y922" s="284">
        <f t="shared" ref="Y922:Y929" si="201">N922</f>
        <v>44634</v>
      </c>
      <c r="Z922" s="605" t="s">
        <v>1028</v>
      </c>
      <c r="AA922" s="656">
        <v>4.9000000000000004</v>
      </c>
      <c r="AB922" s="273"/>
      <c r="AC922" s="252">
        <v>95</v>
      </c>
      <c r="AD922" s="252"/>
      <c r="AE922" s="252">
        <v>110</v>
      </c>
      <c r="AF922" s="252"/>
      <c r="AG922" s="605">
        <v>24</v>
      </c>
      <c r="AH922" s="605">
        <v>39</v>
      </c>
      <c r="AI922" s="605">
        <v>57</v>
      </c>
      <c r="AJ922" s="605">
        <v>1</v>
      </c>
      <c r="AK922" s="283"/>
      <c r="AL922" s="336"/>
      <c r="AM922" s="336"/>
      <c r="AN922" s="253"/>
      <c r="AO922" s="408"/>
      <c r="AP922" s="283"/>
      <c r="AQ922" s="283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341"/>
      <c r="CP922" s="341"/>
      <c r="CQ922" s="341"/>
      <c r="CR922" s="341"/>
      <c r="CS922" s="341"/>
      <c r="CT922" s="341"/>
      <c r="CU922" s="341"/>
      <c r="CV922" s="341"/>
      <c r="CW922" s="341"/>
      <c r="CX922" s="341"/>
      <c r="CY922" s="341"/>
      <c r="CZ922" s="341"/>
      <c r="DA922" s="341"/>
      <c r="DB922" s="341"/>
      <c r="DC922" s="341"/>
      <c r="DD922" s="341"/>
      <c r="DE922" s="341"/>
      <c r="DF922" s="341"/>
      <c r="DG922" s="341"/>
      <c r="DH922" s="341"/>
      <c r="DI922" s="341"/>
      <c r="DJ922" s="341"/>
      <c r="DK922" s="341"/>
      <c r="DL922" s="341"/>
      <c r="DM922" s="341"/>
      <c r="DN922" s="341"/>
      <c r="DO922" s="341"/>
      <c r="DP922" s="341"/>
      <c r="DQ922" s="341"/>
      <c r="DR922" s="341"/>
      <c r="DS922" s="341"/>
      <c r="DT922" s="341"/>
      <c r="DU922" s="341"/>
    </row>
    <row r="923" spans="1:125" s="317" customFormat="1" ht="12.75" customHeight="1">
      <c r="A923" s="242">
        <v>922</v>
      </c>
      <c r="B923" s="253" t="s">
        <v>731</v>
      </c>
      <c r="C923" s="253" t="s">
        <v>6786</v>
      </c>
      <c r="D923" s="253"/>
      <c r="E923" s="253" t="s">
        <v>3973</v>
      </c>
      <c r="F923" s="253"/>
      <c r="G923" s="264" t="s">
        <v>6787</v>
      </c>
      <c r="H923" s="639"/>
      <c r="I923" s="253" t="s">
        <v>317</v>
      </c>
      <c r="J923" s="253"/>
      <c r="K923" s="253" t="s">
        <v>6788</v>
      </c>
      <c r="L923" s="438" t="s">
        <v>6789</v>
      </c>
      <c r="M923" s="274">
        <v>44307</v>
      </c>
      <c r="N923" s="275">
        <v>45820</v>
      </c>
      <c r="O923" s="322" t="s">
        <v>722</v>
      </c>
      <c r="P923" s="323">
        <f>N923</f>
        <v>45820</v>
      </c>
      <c r="Q923" s="335">
        <v>21188</v>
      </c>
      <c r="R923" s="335">
        <v>2016</v>
      </c>
      <c r="S923" s="237">
        <v>45089</v>
      </c>
      <c r="T923" s="283" t="s">
        <v>3715</v>
      </c>
      <c r="U923" s="283" t="s">
        <v>722</v>
      </c>
      <c r="V923" s="421" t="s">
        <v>358</v>
      </c>
      <c r="W923" s="421" t="s">
        <v>1590</v>
      </c>
      <c r="X923" s="253" t="s">
        <v>1093</v>
      </c>
      <c r="Y923" s="271">
        <f>N923</f>
        <v>45820</v>
      </c>
      <c r="Z923" s="322" t="s">
        <v>1550</v>
      </c>
      <c r="AA923" s="255">
        <v>5.53</v>
      </c>
      <c r="AB923" s="256"/>
      <c r="AC923" s="253">
        <v>90</v>
      </c>
      <c r="AD923" s="253"/>
      <c r="AE923" s="253">
        <v>104</v>
      </c>
      <c r="AF923" s="253"/>
      <c r="AG923" s="322">
        <v>23</v>
      </c>
      <c r="AH923" s="322">
        <v>39</v>
      </c>
      <c r="AI923" s="336">
        <v>49</v>
      </c>
      <c r="AJ923" s="336">
        <v>1</v>
      </c>
      <c r="AK923" s="321"/>
      <c r="AL923" s="336"/>
      <c r="AM923" s="336"/>
      <c r="AN923" s="253"/>
      <c r="AO923" s="408"/>
      <c r="AP923" s="283"/>
      <c r="AQ923" s="283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341"/>
      <c r="CP923" s="341"/>
      <c r="CQ923" s="341"/>
      <c r="CR923" s="341"/>
      <c r="CS923" s="341"/>
      <c r="CT923" s="341"/>
      <c r="CU923" s="341"/>
      <c r="CV923" s="341"/>
      <c r="CW923" s="341"/>
      <c r="CX923" s="341"/>
      <c r="CY923" s="341"/>
      <c r="CZ923" s="341"/>
      <c r="DA923" s="341"/>
      <c r="DB923" s="341"/>
      <c r="DC923" s="341"/>
      <c r="DD923" s="341"/>
      <c r="DE923" s="341"/>
      <c r="DF923" s="341"/>
      <c r="DG923" s="341"/>
      <c r="DH923" s="341"/>
      <c r="DI923" s="341"/>
      <c r="DJ923" s="341"/>
      <c r="DK923" s="341"/>
      <c r="DL923" s="341"/>
      <c r="DM923" s="341"/>
      <c r="DN923" s="341"/>
      <c r="DO923" s="341"/>
      <c r="DP923" s="341"/>
      <c r="DQ923" s="341"/>
      <c r="DR923" s="341"/>
      <c r="DS923" s="341"/>
      <c r="DT923" s="341"/>
      <c r="DU923" s="341"/>
    </row>
    <row r="924" spans="1:125" s="317" customFormat="1" ht="12.75" customHeight="1">
      <c r="A924" s="242">
        <v>923</v>
      </c>
      <c r="B924" s="253" t="s">
        <v>731</v>
      </c>
      <c r="C924" s="253" t="s">
        <v>7118</v>
      </c>
      <c r="D924" s="253"/>
      <c r="E924" s="253" t="s">
        <v>529</v>
      </c>
      <c r="F924" s="253"/>
      <c r="G924" s="264" t="s">
        <v>7212</v>
      </c>
      <c r="H924" s="639"/>
      <c r="I924" s="253" t="s">
        <v>102</v>
      </c>
      <c r="J924" s="253"/>
      <c r="K924" s="253" t="s">
        <v>2158</v>
      </c>
      <c r="L924" s="438" t="s">
        <v>2159</v>
      </c>
      <c r="M924" s="274">
        <v>44411</v>
      </c>
      <c r="N924" s="275">
        <v>45866</v>
      </c>
      <c r="O924" s="322" t="s">
        <v>722</v>
      </c>
      <c r="P924" s="323">
        <f>N924</f>
        <v>45866</v>
      </c>
      <c r="Q924" s="335">
        <v>21443</v>
      </c>
      <c r="R924" s="335">
        <v>2021</v>
      </c>
      <c r="S924" s="237">
        <v>45135</v>
      </c>
      <c r="T924" s="283" t="s">
        <v>1498</v>
      </c>
      <c r="U924" s="283" t="s">
        <v>722</v>
      </c>
      <c r="V924" s="421" t="s">
        <v>2040</v>
      </c>
      <c r="W924" s="421" t="s">
        <v>2040</v>
      </c>
      <c r="X924" s="253" t="s">
        <v>2160</v>
      </c>
      <c r="Y924" s="271">
        <f>N924</f>
        <v>45866</v>
      </c>
      <c r="Z924" s="322" t="s">
        <v>1028</v>
      </c>
      <c r="AA924" s="255">
        <v>5</v>
      </c>
      <c r="AB924" s="256"/>
      <c r="AC924" s="253">
        <v>100</v>
      </c>
      <c r="AD924" s="253"/>
      <c r="AE924" s="253">
        <v>122</v>
      </c>
      <c r="AF924" s="253"/>
      <c r="AG924" s="322" t="s">
        <v>724</v>
      </c>
      <c r="AH924" s="322" t="s">
        <v>724</v>
      </c>
      <c r="AI924" s="336" t="s">
        <v>724</v>
      </c>
      <c r="AJ924" s="336">
        <v>1</v>
      </c>
      <c r="AK924" s="321"/>
      <c r="AL924" s="336"/>
      <c r="AM924" s="336"/>
      <c r="AN924" s="253"/>
      <c r="AO924" s="408"/>
      <c r="AP924" s="283"/>
      <c r="AQ924" s="283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341"/>
      <c r="CP924" s="341"/>
      <c r="CQ924" s="341"/>
      <c r="CR924" s="341"/>
      <c r="CS924" s="341"/>
      <c r="CT924" s="341"/>
      <c r="CU924" s="341"/>
      <c r="CV924" s="341"/>
      <c r="CW924" s="341"/>
      <c r="CX924" s="341"/>
      <c r="CY924" s="341"/>
      <c r="CZ924" s="341"/>
      <c r="DA924" s="341"/>
      <c r="DB924" s="341"/>
      <c r="DC924" s="341"/>
      <c r="DD924" s="341"/>
      <c r="DE924" s="341"/>
      <c r="DF924" s="341"/>
      <c r="DG924" s="341"/>
      <c r="DH924" s="341"/>
      <c r="DI924" s="341"/>
      <c r="DJ924" s="341"/>
      <c r="DK924" s="341"/>
      <c r="DL924" s="341"/>
      <c r="DM924" s="341"/>
      <c r="DN924" s="341"/>
      <c r="DO924" s="341"/>
      <c r="DP924" s="341"/>
      <c r="DQ924" s="341"/>
      <c r="DR924" s="341"/>
      <c r="DS924" s="341"/>
      <c r="DT924" s="341"/>
      <c r="DU924" s="341"/>
    </row>
    <row r="925" spans="1:125" s="317" customFormat="1" ht="12.75" customHeight="1">
      <c r="A925" s="242">
        <v>924</v>
      </c>
      <c r="B925" s="253" t="s">
        <v>731</v>
      </c>
      <c r="C925" s="253" t="s">
        <v>4603</v>
      </c>
      <c r="D925" s="253"/>
      <c r="E925" s="253" t="s">
        <v>3562</v>
      </c>
      <c r="F925" s="253"/>
      <c r="G925" s="264" t="s">
        <v>8234</v>
      </c>
      <c r="H925" s="639"/>
      <c r="I925" s="253" t="s">
        <v>1911</v>
      </c>
      <c r="J925" s="253"/>
      <c r="K925" s="253" t="s">
        <v>8237</v>
      </c>
      <c r="L925" s="438" t="s">
        <v>8235</v>
      </c>
      <c r="M925" s="274">
        <v>44727</v>
      </c>
      <c r="N925" s="275">
        <v>45451</v>
      </c>
      <c r="O925" s="322" t="s">
        <v>722</v>
      </c>
      <c r="P925" s="323">
        <f>N925</f>
        <v>45451</v>
      </c>
      <c r="Q925" s="335">
        <v>22440</v>
      </c>
      <c r="R925" s="335">
        <v>2019</v>
      </c>
      <c r="S925" s="237">
        <v>44720</v>
      </c>
      <c r="T925" s="321" t="s">
        <v>3715</v>
      </c>
      <c r="U925" s="283" t="s">
        <v>1279</v>
      </c>
      <c r="V925" s="421" t="s">
        <v>363</v>
      </c>
      <c r="W925" s="421" t="s">
        <v>931</v>
      </c>
      <c r="X925" s="253" t="s">
        <v>8236</v>
      </c>
      <c r="Y925" s="271">
        <f>N925</f>
        <v>45451</v>
      </c>
      <c r="Z925" s="322" t="s">
        <v>1550</v>
      </c>
      <c r="AA925" s="255">
        <v>4</v>
      </c>
      <c r="AB925" s="256"/>
      <c r="AC925" s="253">
        <v>50</v>
      </c>
      <c r="AD925" s="253"/>
      <c r="AE925" s="253">
        <v>75</v>
      </c>
      <c r="AF925" s="253"/>
      <c r="AG925" s="322">
        <v>22</v>
      </c>
      <c r="AH925" s="322">
        <v>36</v>
      </c>
      <c r="AI925" s="322">
        <v>54</v>
      </c>
      <c r="AJ925" s="322">
        <v>1</v>
      </c>
      <c r="AK925" s="283"/>
      <c r="AL925" s="336"/>
      <c r="AM925" s="336"/>
      <c r="AN925" s="253"/>
      <c r="AO925" s="408"/>
      <c r="AP925" s="283"/>
      <c r="AQ925" s="283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341"/>
      <c r="CP925" s="341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  <c r="DT925" s="341"/>
      <c r="DU925" s="341"/>
    </row>
    <row r="926" spans="1:125" s="378" customFormat="1" ht="12" customHeight="1">
      <c r="A926" s="362">
        <v>925</v>
      </c>
      <c r="B926" s="363" t="s">
        <v>731</v>
      </c>
      <c r="C926" s="363" t="s">
        <v>1020</v>
      </c>
      <c r="D926" s="363"/>
      <c r="E926" s="363" t="s">
        <v>10262</v>
      </c>
      <c r="F926" s="363"/>
      <c r="G926" s="365" t="s">
        <v>10263</v>
      </c>
      <c r="H926" s="867"/>
      <c r="I926" s="363" t="s">
        <v>1173</v>
      </c>
      <c r="J926" s="363"/>
      <c r="K926" s="363" t="s">
        <v>10264</v>
      </c>
      <c r="L926" s="366" t="s">
        <v>10265</v>
      </c>
      <c r="M926" s="368">
        <v>41757</v>
      </c>
      <c r="N926" s="369">
        <v>45966</v>
      </c>
      <c r="O926" s="370" t="s">
        <v>722</v>
      </c>
      <c r="P926" s="371">
        <f>N926</f>
        <v>45966</v>
      </c>
      <c r="Q926" s="372">
        <v>17849</v>
      </c>
      <c r="R926" s="372">
        <v>2014</v>
      </c>
      <c r="S926" s="373">
        <v>45235</v>
      </c>
      <c r="T926" s="374" t="s">
        <v>1216</v>
      </c>
      <c r="U926" s="374" t="s">
        <v>10027</v>
      </c>
      <c r="V926" s="626" t="s">
        <v>3929</v>
      </c>
      <c r="W926" s="626" t="s">
        <v>2040</v>
      </c>
      <c r="X926" s="363" t="s">
        <v>10266</v>
      </c>
      <c r="Y926" s="375">
        <f t="shared" ref="Y926" si="202">N926</f>
        <v>45966</v>
      </c>
      <c r="Z926" s="370" t="s">
        <v>364</v>
      </c>
      <c r="AA926" s="657">
        <v>4.5</v>
      </c>
      <c r="AB926" s="376"/>
      <c r="AC926" s="363">
        <v>63</v>
      </c>
      <c r="AD926" s="363"/>
      <c r="AE926" s="363">
        <v>80</v>
      </c>
      <c r="AF926" s="363"/>
      <c r="AG926" s="370" t="s">
        <v>724</v>
      </c>
      <c r="AH926" s="370" t="s">
        <v>724</v>
      </c>
      <c r="AI926" s="501" t="s">
        <v>724</v>
      </c>
      <c r="AJ926" s="501">
        <v>1</v>
      </c>
      <c r="AK926" s="388"/>
      <c r="AL926" s="501"/>
      <c r="AM926" s="501"/>
      <c r="AN926" s="363"/>
      <c r="AO926" s="414"/>
      <c r="AP926" s="374"/>
      <c r="AQ926" s="374"/>
      <c r="AR926" s="374"/>
      <c r="AS926" s="374"/>
      <c r="AT926" s="374"/>
      <c r="AU926" s="374"/>
      <c r="AV926" s="374"/>
      <c r="AW926" s="374"/>
      <c r="AX926" s="374"/>
      <c r="AY926" s="374"/>
      <c r="AZ926" s="374"/>
      <c r="BA926" s="374"/>
      <c r="BB926" s="374"/>
      <c r="BC926" s="374"/>
      <c r="BD926" s="374"/>
      <c r="BE926" s="374"/>
      <c r="BF926" s="374"/>
      <c r="BG926" s="374"/>
      <c r="BH926" s="374"/>
      <c r="BI926" s="374"/>
      <c r="BJ926" s="374"/>
      <c r="BK926" s="374"/>
      <c r="BL926" s="374"/>
      <c r="BM926" s="374"/>
      <c r="BN926" s="374"/>
      <c r="BO926" s="374"/>
      <c r="BP926" s="374"/>
      <c r="BQ926" s="374"/>
      <c r="BR926" s="374"/>
      <c r="BS926" s="374"/>
      <c r="BT926" s="374"/>
      <c r="BU926" s="374"/>
      <c r="BV926" s="374"/>
      <c r="BW926" s="374"/>
      <c r="BX926" s="374"/>
      <c r="BY926" s="374"/>
      <c r="BZ926" s="374"/>
      <c r="CA926" s="374"/>
      <c r="CB926" s="374"/>
      <c r="CC926" s="374"/>
      <c r="CD926" s="374"/>
      <c r="CE926" s="374"/>
      <c r="CF926" s="374"/>
      <c r="CG926" s="374"/>
      <c r="CH926" s="374"/>
      <c r="CI926" s="374"/>
      <c r="CJ926" s="374"/>
      <c r="CK926" s="374"/>
      <c r="CL926" s="374"/>
      <c r="CM926" s="374"/>
      <c r="CN926" s="374"/>
      <c r="CO926" s="377"/>
      <c r="CP926" s="377"/>
      <c r="CQ926" s="377"/>
      <c r="CR926" s="377"/>
      <c r="CS926" s="377"/>
      <c r="CT926" s="377"/>
      <c r="CU926" s="377"/>
      <c r="CV926" s="377"/>
      <c r="CW926" s="377"/>
      <c r="CX926" s="377"/>
      <c r="CY926" s="377"/>
      <c r="CZ926" s="377"/>
      <c r="DA926" s="377"/>
      <c r="DB926" s="377"/>
      <c r="DC926" s="377"/>
      <c r="DD926" s="377"/>
      <c r="DE926" s="377"/>
      <c r="DF926" s="377"/>
      <c r="DG926" s="377"/>
      <c r="DH926" s="377"/>
      <c r="DI926" s="377"/>
      <c r="DJ926" s="377"/>
      <c r="DK926" s="377"/>
      <c r="DL926" s="377"/>
      <c r="DM926" s="377"/>
      <c r="DN926" s="377"/>
      <c r="DO926" s="377"/>
      <c r="DP926" s="377"/>
      <c r="DQ926" s="377"/>
      <c r="DR926" s="377"/>
      <c r="DS926" s="377"/>
      <c r="DT926" s="377"/>
      <c r="DU926" s="377"/>
    </row>
    <row r="927" spans="1:125" s="317" customFormat="1" ht="12" customHeight="1">
      <c r="A927" s="242">
        <v>926</v>
      </c>
      <c r="B927" s="242" t="s">
        <v>732</v>
      </c>
      <c r="C927" s="253" t="s">
        <v>1060</v>
      </c>
      <c r="D927" s="253" t="s">
        <v>2561</v>
      </c>
      <c r="E927" s="253" t="s">
        <v>4304</v>
      </c>
      <c r="F927" s="253" t="s">
        <v>8639</v>
      </c>
      <c r="G927" s="264" t="s">
        <v>8640</v>
      </c>
      <c r="H927" s="639" t="s">
        <v>8641</v>
      </c>
      <c r="I927" s="253" t="s">
        <v>2322</v>
      </c>
      <c r="J927" s="253" t="s">
        <v>2561</v>
      </c>
      <c r="K927" s="253" t="s">
        <v>8642</v>
      </c>
      <c r="L927" s="438" t="s">
        <v>8643</v>
      </c>
      <c r="M927" s="274">
        <v>44811</v>
      </c>
      <c r="N927" s="123">
        <v>45535</v>
      </c>
      <c r="O927" s="249" t="s">
        <v>722</v>
      </c>
      <c r="P927" s="267">
        <f>N927</f>
        <v>45535</v>
      </c>
      <c r="Q927" s="236">
        <v>22607</v>
      </c>
      <c r="R927" s="236">
        <v>2012</v>
      </c>
      <c r="S927" s="237">
        <v>44804</v>
      </c>
      <c r="T927" s="253" t="s">
        <v>1047</v>
      </c>
      <c r="U927" s="253" t="s">
        <v>4014</v>
      </c>
      <c r="V927" s="421" t="s">
        <v>1558</v>
      </c>
      <c r="W927" s="421" t="s">
        <v>8644</v>
      </c>
      <c r="X927" s="253" t="s">
        <v>8645</v>
      </c>
      <c r="Y927" s="271">
        <f t="shared" si="201"/>
        <v>45535</v>
      </c>
      <c r="Z927" s="322" t="s">
        <v>1550</v>
      </c>
      <c r="AA927" s="255">
        <v>6.5</v>
      </c>
      <c r="AB927" s="256">
        <v>25</v>
      </c>
      <c r="AC927" s="253">
        <v>100</v>
      </c>
      <c r="AD927" s="253">
        <v>100</v>
      </c>
      <c r="AE927" s="253">
        <v>130</v>
      </c>
      <c r="AF927" s="253">
        <v>130</v>
      </c>
      <c r="AG927" s="322" t="s">
        <v>6493</v>
      </c>
      <c r="AH927" s="322" t="s">
        <v>377</v>
      </c>
      <c r="AI927" s="322" t="s">
        <v>8646</v>
      </c>
      <c r="AJ927" s="322">
        <v>1</v>
      </c>
      <c r="AK927" s="237">
        <v>44811</v>
      </c>
      <c r="AL927" s="322">
        <v>2015</v>
      </c>
      <c r="AM927" s="322" t="s">
        <v>722</v>
      </c>
      <c r="AN927" s="253"/>
      <c r="AO927" s="408"/>
      <c r="AP927" s="283"/>
      <c r="AQ927" s="283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341"/>
      <c r="CP927" s="341"/>
      <c r="CQ927" s="341"/>
      <c r="CR927" s="341"/>
      <c r="CS927" s="341"/>
      <c r="CT927" s="341"/>
      <c r="CU927" s="341"/>
      <c r="CV927" s="341"/>
      <c r="CW927" s="341"/>
      <c r="CX927" s="341"/>
      <c r="CY927" s="341"/>
      <c r="CZ927" s="341"/>
      <c r="DA927" s="341"/>
      <c r="DB927" s="341"/>
      <c r="DC927" s="341"/>
      <c r="DD927" s="341"/>
      <c r="DE927" s="341"/>
      <c r="DF927" s="341"/>
      <c r="DG927" s="341"/>
      <c r="DH927" s="341"/>
      <c r="DI927" s="341"/>
      <c r="DJ927" s="341"/>
      <c r="DK927" s="341"/>
      <c r="DL927" s="341"/>
      <c r="DM927" s="341"/>
      <c r="DN927" s="341"/>
      <c r="DO927" s="341"/>
      <c r="DP927" s="341"/>
      <c r="DQ927" s="341"/>
      <c r="DR927" s="341"/>
      <c r="DS927" s="341"/>
      <c r="DT927" s="341"/>
      <c r="DU927" s="341"/>
    </row>
    <row r="928" spans="1:125" s="317" customFormat="1" ht="12.75" customHeight="1">
      <c r="A928" s="242">
        <v>927</v>
      </c>
      <c r="B928" s="242" t="s">
        <v>732</v>
      </c>
      <c r="C928" s="253" t="s">
        <v>6795</v>
      </c>
      <c r="D928" s="242" t="s">
        <v>9539</v>
      </c>
      <c r="E928" s="253" t="s">
        <v>3992</v>
      </c>
      <c r="F928" s="243" t="s">
        <v>9537</v>
      </c>
      <c r="G928" s="264" t="s">
        <v>6796</v>
      </c>
      <c r="H928" s="638" t="s">
        <v>9538</v>
      </c>
      <c r="I928" s="253" t="s">
        <v>2322</v>
      </c>
      <c r="J928" s="253" t="s">
        <v>9536</v>
      </c>
      <c r="K928" s="253" t="s">
        <v>6797</v>
      </c>
      <c r="L928" s="438" t="s">
        <v>1949</v>
      </c>
      <c r="M928" s="274">
        <v>44312</v>
      </c>
      <c r="N928" s="275">
        <v>45751</v>
      </c>
      <c r="O928" s="322" t="s">
        <v>722</v>
      </c>
      <c r="P928" s="267">
        <f t="shared" si="200"/>
        <v>45751</v>
      </c>
      <c r="Q928" s="236">
        <v>21196</v>
      </c>
      <c r="R928" s="236">
        <v>2021</v>
      </c>
      <c r="S928" s="237">
        <v>45020</v>
      </c>
      <c r="T928" s="283" t="s">
        <v>645</v>
      </c>
      <c r="U928" s="283" t="s">
        <v>722</v>
      </c>
      <c r="V928" s="421" t="s">
        <v>9315</v>
      </c>
      <c r="W928" s="421" t="s">
        <v>9315</v>
      </c>
      <c r="X928" s="253" t="s">
        <v>332</v>
      </c>
      <c r="Y928" s="271">
        <f t="shared" si="201"/>
        <v>45751</v>
      </c>
      <c r="Z928" s="322" t="s">
        <v>31</v>
      </c>
      <c r="AA928" s="255">
        <v>5.6</v>
      </c>
      <c r="AB928" s="256">
        <v>23.2</v>
      </c>
      <c r="AC928" s="253">
        <v>110</v>
      </c>
      <c r="AD928" s="253">
        <v>110</v>
      </c>
      <c r="AE928" s="253">
        <v>145</v>
      </c>
      <c r="AF928" s="253">
        <v>160</v>
      </c>
      <c r="AG928" s="322" t="s">
        <v>6768</v>
      </c>
      <c r="AH928" s="322" t="s">
        <v>6794</v>
      </c>
      <c r="AI928" s="336" t="s">
        <v>6770</v>
      </c>
      <c r="AJ928" s="336">
        <v>1</v>
      </c>
      <c r="AK928" s="237">
        <v>45072</v>
      </c>
      <c r="AL928" s="322">
        <v>2023</v>
      </c>
      <c r="AM928" s="322" t="s">
        <v>722</v>
      </c>
      <c r="AN928" s="253" t="s">
        <v>9540</v>
      </c>
      <c r="AO928" s="408"/>
      <c r="AP928" s="283"/>
      <c r="AQ928" s="283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341"/>
      <c r="CP928" s="341"/>
      <c r="CQ928" s="341"/>
      <c r="CR928" s="341"/>
      <c r="CS928" s="341"/>
      <c r="CT928" s="341"/>
      <c r="CU928" s="341"/>
      <c r="CV928" s="341"/>
      <c r="CW928" s="341"/>
      <c r="CX928" s="341"/>
      <c r="CY928" s="341"/>
      <c r="CZ928" s="341"/>
      <c r="DA928" s="341"/>
      <c r="DB928" s="341"/>
      <c r="DC928" s="341"/>
      <c r="DD928" s="341"/>
      <c r="DE928" s="341"/>
      <c r="DF928" s="341"/>
      <c r="DG928" s="341"/>
      <c r="DH928" s="341"/>
      <c r="DI928" s="341"/>
      <c r="DJ928" s="341"/>
      <c r="DK928" s="341"/>
      <c r="DL928" s="341"/>
      <c r="DM928" s="341"/>
      <c r="DN928" s="341"/>
      <c r="DO928" s="341"/>
      <c r="DP928" s="341"/>
      <c r="DQ928" s="341"/>
      <c r="DR928" s="341"/>
      <c r="DS928" s="341"/>
      <c r="DT928" s="341"/>
      <c r="DU928" s="341"/>
    </row>
    <row r="929" spans="1:125" s="317" customFormat="1" ht="12.75" customHeight="1">
      <c r="A929" s="242">
        <v>928</v>
      </c>
      <c r="B929" s="242" t="s">
        <v>731</v>
      </c>
      <c r="C929" s="253" t="s">
        <v>6259</v>
      </c>
      <c r="D929" s="242"/>
      <c r="E929" s="253" t="s">
        <v>354</v>
      </c>
      <c r="F929" s="243"/>
      <c r="G929" s="264" t="s">
        <v>7767</v>
      </c>
      <c r="H929" s="639"/>
      <c r="I929" s="253" t="s">
        <v>440</v>
      </c>
      <c r="J929" s="253"/>
      <c r="K929" s="253" t="s">
        <v>8870</v>
      </c>
      <c r="L929" s="438" t="s">
        <v>8871</v>
      </c>
      <c r="M929" s="274">
        <v>44617</v>
      </c>
      <c r="N929" s="275">
        <v>45290</v>
      </c>
      <c r="O929" s="322" t="s">
        <v>722</v>
      </c>
      <c r="P929" s="323">
        <f t="shared" si="200"/>
        <v>45290</v>
      </c>
      <c r="Q929" s="335">
        <v>22687</v>
      </c>
      <c r="R929" s="335">
        <v>2019</v>
      </c>
      <c r="S929" s="237">
        <v>44560</v>
      </c>
      <c r="T929" s="283" t="s">
        <v>1047</v>
      </c>
      <c r="U929" s="283" t="s">
        <v>721</v>
      </c>
      <c r="V929" s="421" t="s">
        <v>363</v>
      </c>
      <c r="W929" s="421" t="s">
        <v>363</v>
      </c>
      <c r="X929" s="253" t="s">
        <v>8872</v>
      </c>
      <c r="Y929" s="271">
        <f t="shared" si="201"/>
        <v>45290</v>
      </c>
      <c r="Z929" s="322" t="s">
        <v>2397</v>
      </c>
      <c r="AA929" s="255">
        <v>5.6</v>
      </c>
      <c r="AB929" s="256"/>
      <c r="AC929" s="253">
        <v>85</v>
      </c>
      <c r="AD929" s="253"/>
      <c r="AE929" s="253">
        <v>110</v>
      </c>
      <c r="AF929" s="253"/>
      <c r="AG929" s="322" t="s">
        <v>724</v>
      </c>
      <c r="AH929" s="322">
        <v>38</v>
      </c>
      <c r="AI929" s="336">
        <v>47</v>
      </c>
      <c r="AJ929" s="336">
        <v>1</v>
      </c>
      <c r="AK929" s="283"/>
      <c r="AL929" s="336"/>
      <c r="AM929" s="336"/>
      <c r="AN929" s="253"/>
      <c r="AO929" s="408"/>
      <c r="AP929" s="283"/>
      <c r="AQ929" s="283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341"/>
      <c r="CP929" s="341"/>
      <c r="CQ929" s="341"/>
      <c r="CR929" s="341"/>
      <c r="CS929" s="341"/>
      <c r="CT929" s="341"/>
      <c r="CU929" s="341"/>
      <c r="CV929" s="341"/>
      <c r="CW929" s="341"/>
      <c r="CX929" s="341"/>
      <c r="CY929" s="341"/>
      <c r="CZ929" s="341"/>
      <c r="DA929" s="341"/>
      <c r="DB929" s="341"/>
      <c r="DC929" s="341"/>
      <c r="DD929" s="341"/>
      <c r="DE929" s="341"/>
      <c r="DF929" s="341"/>
      <c r="DG929" s="341"/>
      <c r="DH929" s="341"/>
      <c r="DI929" s="341"/>
      <c r="DJ929" s="341"/>
      <c r="DK929" s="341"/>
      <c r="DL929" s="341"/>
      <c r="DM929" s="341"/>
      <c r="DN929" s="341"/>
      <c r="DO929" s="341"/>
      <c r="DP929" s="341"/>
      <c r="DQ929" s="341"/>
      <c r="DR929" s="341"/>
      <c r="DS929" s="341"/>
      <c r="DT929" s="341"/>
      <c r="DU929" s="341"/>
    </row>
    <row r="930" spans="1:125" s="378" customFormat="1" ht="12.75" customHeight="1">
      <c r="A930" s="362">
        <v>929</v>
      </c>
      <c r="B930" s="362" t="s">
        <v>731</v>
      </c>
      <c r="C930" s="363" t="s">
        <v>4216</v>
      </c>
      <c r="D930" s="362"/>
      <c r="E930" s="363" t="s">
        <v>4668</v>
      </c>
      <c r="F930" s="364"/>
      <c r="G930" s="365" t="s">
        <v>4669</v>
      </c>
      <c r="H930" s="640"/>
      <c r="I930" s="363" t="s">
        <v>317</v>
      </c>
      <c r="J930" s="363"/>
      <c r="K930" s="253" t="s">
        <v>6496</v>
      </c>
      <c r="L930" s="366" t="s">
        <v>1857</v>
      </c>
      <c r="M930" s="368">
        <v>43430</v>
      </c>
      <c r="N930" s="369">
        <v>45593</v>
      </c>
      <c r="O930" s="370" t="s">
        <v>722</v>
      </c>
      <c r="P930" s="371">
        <f>N930</f>
        <v>45593</v>
      </c>
      <c r="Q930" s="372">
        <v>20141</v>
      </c>
      <c r="R930" s="372">
        <v>2018</v>
      </c>
      <c r="S930" s="373">
        <v>44862</v>
      </c>
      <c r="T930" s="374" t="s">
        <v>24</v>
      </c>
      <c r="U930" s="374" t="s">
        <v>722</v>
      </c>
      <c r="V930" s="626" t="s">
        <v>700</v>
      </c>
      <c r="W930" s="626" t="s">
        <v>3093</v>
      </c>
      <c r="X930" s="363" t="s">
        <v>1854</v>
      </c>
      <c r="Y930" s="375">
        <f>N930</f>
        <v>45593</v>
      </c>
      <c r="Z930" s="370" t="s">
        <v>1550</v>
      </c>
      <c r="AA930" s="657">
        <v>5.5</v>
      </c>
      <c r="AB930" s="376"/>
      <c r="AC930" s="363">
        <v>85</v>
      </c>
      <c r="AD930" s="363"/>
      <c r="AE930" s="363">
        <v>105</v>
      </c>
      <c r="AF930" s="363"/>
      <c r="AG930" s="370">
        <v>24</v>
      </c>
      <c r="AH930" s="370">
        <v>39</v>
      </c>
      <c r="AI930" s="501">
        <v>55</v>
      </c>
      <c r="AJ930" s="501">
        <v>1</v>
      </c>
      <c r="AK930" s="374"/>
      <c r="AL930" s="501"/>
      <c r="AM930" s="501"/>
      <c r="AN930" s="363"/>
      <c r="AO930" s="414"/>
      <c r="AP930" s="374"/>
      <c r="AQ930" s="374"/>
      <c r="AR930" s="374"/>
      <c r="AS930" s="374"/>
      <c r="AT930" s="374"/>
      <c r="AU930" s="374"/>
      <c r="AV930" s="374"/>
      <c r="AW930" s="374"/>
      <c r="AX930" s="374"/>
      <c r="AY930" s="374"/>
      <c r="AZ930" s="374"/>
      <c r="BA930" s="374"/>
      <c r="BB930" s="374"/>
      <c r="BC930" s="374"/>
      <c r="BD930" s="374"/>
      <c r="BE930" s="374"/>
      <c r="BF930" s="374"/>
      <c r="BG930" s="374"/>
      <c r="BH930" s="374"/>
      <c r="BI930" s="374"/>
      <c r="BJ930" s="374"/>
      <c r="BK930" s="374"/>
      <c r="BL930" s="374"/>
      <c r="BM930" s="374"/>
      <c r="BN930" s="374"/>
      <c r="BO930" s="374"/>
      <c r="BP930" s="374"/>
      <c r="BQ930" s="374"/>
      <c r="BR930" s="374"/>
      <c r="BS930" s="374"/>
      <c r="BT930" s="374"/>
      <c r="BU930" s="374"/>
      <c r="BV930" s="374"/>
      <c r="BW930" s="374"/>
      <c r="BX930" s="374"/>
      <c r="BY930" s="374"/>
      <c r="BZ930" s="374"/>
      <c r="CA930" s="374"/>
      <c r="CB930" s="374"/>
      <c r="CC930" s="374"/>
      <c r="CD930" s="374"/>
      <c r="CE930" s="374"/>
      <c r="CF930" s="374"/>
      <c r="CG930" s="374"/>
      <c r="CH930" s="374"/>
      <c r="CI930" s="374"/>
      <c r="CJ930" s="374"/>
      <c r="CK930" s="374"/>
      <c r="CL930" s="374"/>
      <c r="CM930" s="374"/>
      <c r="CN930" s="374"/>
      <c r="CO930" s="377"/>
      <c r="CP930" s="377"/>
      <c r="CQ930" s="377"/>
      <c r="CR930" s="377"/>
      <c r="CS930" s="377"/>
      <c r="CT930" s="377"/>
      <c r="CU930" s="377"/>
      <c r="CV930" s="377"/>
      <c r="CW930" s="377"/>
      <c r="CX930" s="377"/>
      <c r="CY930" s="377"/>
      <c r="CZ930" s="377"/>
      <c r="DA930" s="377"/>
      <c r="DB930" s="377"/>
      <c r="DC930" s="377"/>
      <c r="DD930" s="377"/>
      <c r="DE930" s="377"/>
      <c r="DF930" s="377"/>
      <c r="DG930" s="377"/>
      <c r="DH930" s="377"/>
      <c r="DI930" s="377"/>
      <c r="DJ930" s="377"/>
      <c r="DK930" s="377"/>
      <c r="DL930" s="377"/>
      <c r="DM930" s="377"/>
      <c r="DN930" s="377"/>
      <c r="DO930" s="377"/>
      <c r="DP930" s="377"/>
      <c r="DQ930" s="377"/>
      <c r="DR930" s="377"/>
      <c r="DS930" s="377"/>
      <c r="DT930" s="377"/>
      <c r="DU930" s="377"/>
    </row>
    <row r="931" spans="1:125" s="317" customFormat="1" ht="12.75" customHeight="1">
      <c r="A931" s="242">
        <v>930</v>
      </c>
      <c r="B931" s="253" t="s">
        <v>732</v>
      </c>
      <c r="C931" s="253" t="s">
        <v>2098</v>
      </c>
      <c r="D931" s="253" t="s">
        <v>9632</v>
      </c>
      <c r="E931" s="253" t="s">
        <v>4029</v>
      </c>
      <c r="F931" s="253" t="s">
        <v>9633</v>
      </c>
      <c r="G931" s="264" t="s">
        <v>8650</v>
      </c>
      <c r="H931" s="438" t="s">
        <v>9633</v>
      </c>
      <c r="I931" s="253" t="s">
        <v>1911</v>
      </c>
      <c r="J931" s="243" t="s">
        <v>1286</v>
      </c>
      <c r="K931" s="253" t="s">
        <v>8651</v>
      </c>
      <c r="L931" s="438" t="s">
        <v>8652</v>
      </c>
      <c r="M931" s="274">
        <v>42170</v>
      </c>
      <c r="N931" s="275">
        <v>45493</v>
      </c>
      <c r="O931" s="322" t="s">
        <v>722</v>
      </c>
      <c r="P931" s="267">
        <f t="shared" ref="P931" si="203">N931</f>
        <v>45493</v>
      </c>
      <c r="Q931" s="236">
        <v>20610</v>
      </c>
      <c r="R931" s="236">
        <v>2015</v>
      </c>
      <c r="S931" s="237" t="s">
        <v>9645</v>
      </c>
      <c r="T931" s="253" t="s">
        <v>9638</v>
      </c>
      <c r="U931" s="253" t="s">
        <v>5411</v>
      </c>
      <c r="V931" s="138" t="s">
        <v>9634</v>
      </c>
      <c r="W931" s="138" t="s">
        <v>9635</v>
      </c>
      <c r="X931" s="253" t="s">
        <v>8653</v>
      </c>
      <c r="Y931" s="271">
        <f>N931</f>
        <v>45493</v>
      </c>
      <c r="Z931" s="322" t="s">
        <v>1550</v>
      </c>
      <c r="AA931" s="253">
        <v>4.8</v>
      </c>
      <c r="AB931" s="256" t="s">
        <v>9636</v>
      </c>
      <c r="AC931" s="253">
        <v>105</v>
      </c>
      <c r="AD931" s="253">
        <v>105</v>
      </c>
      <c r="AE931" s="253">
        <v>130</v>
      </c>
      <c r="AF931" s="253">
        <v>130</v>
      </c>
      <c r="AG931" s="322">
        <v>22</v>
      </c>
      <c r="AH931" s="322">
        <v>36</v>
      </c>
      <c r="AI931" s="322">
        <v>54</v>
      </c>
      <c r="AJ931" s="322">
        <v>1</v>
      </c>
      <c r="AK931" s="237">
        <v>45091</v>
      </c>
      <c r="AL931" s="253">
        <v>2010</v>
      </c>
      <c r="AM931" s="253" t="s">
        <v>722</v>
      </c>
      <c r="AN931" s="253" t="s">
        <v>9637</v>
      </c>
      <c r="AO931" s="408"/>
      <c r="AP931" s="283"/>
      <c r="AQ931" s="283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341"/>
      <c r="CP931" s="341"/>
      <c r="CQ931" s="341"/>
      <c r="CR931" s="341"/>
      <c r="CS931" s="341"/>
      <c r="CT931" s="341"/>
      <c r="CU931" s="341"/>
      <c r="CV931" s="341"/>
      <c r="CW931" s="341"/>
      <c r="CX931" s="341"/>
      <c r="CY931" s="341"/>
      <c r="CZ931" s="341"/>
      <c r="DA931" s="341"/>
      <c r="DB931" s="341"/>
      <c r="DC931" s="341"/>
      <c r="DD931" s="341"/>
      <c r="DE931" s="341"/>
      <c r="DF931" s="341"/>
      <c r="DG931" s="341"/>
      <c r="DH931" s="341"/>
      <c r="DI931" s="341"/>
      <c r="DJ931" s="341"/>
      <c r="DK931" s="341"/>
      <c r="DL931" s="341"/>
      <c r="DM931" s="341"/>
      <c r="DN931" s="341"/>
      <c r="DO931" s="341"/>
      <c r="DP931" s="341"/>
      <c r="DQ931" s="341"/>
      <c r="DR931" s="341"/>
      <c r="DS931" s="341"/>
      <c r="DT931" s="341"/>
      <c r="DU931" s="341"/>
    </row>
    <row r="932" spans="1:125" s="378" customFormat="1" ht="12.75" customHeight="1">
      <c r="A932" s="362">
        <v>931</v>
      </c>
      <c r="B932" s="363" t="s">
        <v>731</v>
      </c>
      <c r="C932" s="363" t="s">
        <v>10022</v>
      </c>
      <c r="D932" s="363"/>
      <c r="E932" s="363" t="s">
        <v>3021</v>
      </c>
      <c r="F932" s="363"/>
      <c r="G932" s="365" t="s">
        <v>10023</v>
      </c>
      <c r="H932" s="640"/>
      <c r="I932" s="363" t="s">
        <v>317</v>
      </c>
      <c r="J932" s="363"/>
      <c r="K932" s="363" t="s">
        <v>9985</v>
      </c>
      <c r="L932" s="366" t="s">
        <v>152</v>
      </c>
      <c r="M932" s="368">
        <v>45173</v>
      </c>
      <c r="N932" s="369">
        <v>45891</v>
      </c>
      <c r="O932" s="385" t="s">
        <v>722</v>
      </c>
      <c r="P932" s="386">
        <f>N932</f>
        <v>45891</v>
      </c>
      <c r="Q932" s="387">
        <v>23500</v>
      </c>
      <c r="R932" s="387">
        <v>2023</v>
      </c>
      <c r="S932" s="373">
        <v>45160</v>
      </c>
      <c r="T932" s="363" t="s">
        <v>175</v>
      </c>
      <c r="U932" s="363" t="s">
        <v>1279</v>
      </c>
      <c r="V932" s="626" t="s">
        <v>363</v>
      </c>
      <c r="W932" s="626" t="s">
        <v>363</v>
      </c>
      <c r="X932" s="363" t="s">
        <v>961</v>
      </c>
      <c r="Y932" s="375">
        <v>45891</v>
      </c>
      <c r="Z932" s="370" t="s">
        <v>1550</v>
      </c>
      <c r="AA932" s="657">
        <v>5.12</v>
      </c>
      <c r="AB932" s="376"/>
      <c r="AC932" s="363">
        <v>85</v>
      </c>
      <c r="AD932" s="363"/>
      <c r="AE932" s="363">
        <v>105</v>
      </c>
      <c r="AF932" s="363"/>
      <c r="AG932" s="370">
        <v>22</v>
      </c>
      <c r="AH932" s="370">
        <v>37</v>
      </c>
      <c r="AI932" s="370">
        <v>54</v>
      </c>
      <c r="AJ932" s="370">
        <v>1</v>
      </c>
      <c r="AK932" s="374"/>
      <c r="AL932" s="501"/>
      <c r="AM932" s="501"/>
      <c r="AN932" s="363"/>
      <c r="AO932" s="414"/>
      <c r="AP932" s="374"/>
      <c r="AQ932" s="374"/>
      <c r="AR932" s="374"/>
      <c r="AS932" s="374"/>
      <c r="AT932" s="374"/>
      <c r="AU932" s="374"/>
      <c r="AV932" s="374"/>
      <c r="AW932" s="374"/>
      <c r="AX932" s="374"/>
      <c r="AY932" s="374"/>
      <c r="AZ932" s="374"/>
      <c r="BA932" s="374"/>
      <c r="BB932" s="374"/>
      <c r="BC932" s="374"/>
      <c r="BD932" s="374"/>
      <c r="BE932" s="374"/>
      <c r="BF932" s="374"/>
      <c r="BG932" s="374"/>
      <c r="BH932" s="374"/>
      <c r="BI932" s="374"/>
      <c r="BJ932" s="374"/>
      <c r="BK932" s="374"/>
      <c r="BL932" s="374"/>
      <c r="BM932" s="374"/>
      <c r="BN932" s="374"/>
      <c r="BO932" s="374"/>
      <c r="BP932" s="374"/>
      <c r="BQ932" s="374"/>
      <c r="BR932" s="374"/>
      <c r="BS932" s="374"/>
      <c r="BT932" s="374"/>
      <c r="BU932" s="374"/>
      <c r="BV932" s="374"/>
      <c r="BW932" s="374"/>
      <c r="BX932" s="374"/>
      <c r="BY932" s="374"/>
      <c r="BZ932" s="374"/>
      <c r="CA932" s="374"/>
      <c r="CB932" s="374"/>
      <c r="CC932" s="374"/>
      <c r="CD932" s="374"/>
      <c r="CE932" s="374"/>
      <c r="CF932" s="374"/>
      <c r="CG932" s="374"/>
      <c r="CH932" s="374"/>
      <c r="CI932" s="374"/>
      <c r="CJ932" s="374"/>
      <c r="CK932" s="374"/>
      <c r="CL932" s="374"/>
      <c r="CM932" s="374"/>
      <c r="CN932" s="374"/>
      <c r="CO932" s="377"/>
      <c r="CP932" s="377"/>
      <c r="CQ932" s="377"/>
      <c r="CR932" s="377"/>
      <c r="CS932" s="377"/>
      <c r="CT932" s="377"/>
      <c r="CU932" s="377"/>
      <c r="CV932" s="377"/>
      <c r="CW932" s="377"/>
      <c r="CX932" s="377"/>
      <c r="CY932" s="377"/>
      <c r="CZ932" s="377"/>
      <c r="DA932" s="377"/>
      <c r="DB932" s="377"/>
      <c r="DC932" s="377"/>
      <c r="DD932" s="377"/>
      <c r="DE932" s="377"/>
      <c r="DF932" s="377"/>
      <c r="DG932" s="377"/>
      <c r="DH932" s="377"/>
      <c r="DI932" s="377"/>
      <c r="DJ932" s="377"/>
      <c r="DK932" s="377"/>
      <c r="DL932" s="377"/>
      <c r="DM932" s="377"/>
      <c r="DN932" s="377"/>
      <c r="DO932" s="377"/>
      <c r="DP932" s="377"/>
      <c r="DQ932" s="377"/>
      <c r="DR932" s="377"/>
      <c r="DS932" s="377"/>
      <c r="DT932" s="377"/>
      <c r="DU932" s="377"/>
    </row>
    <row r="933" spans="1:125" s="317" customFormat="1" ht="12.75" customHeight="1">
      <c r="A933" s="242">
        <v>932</v>
      </c>
      <c r="B933" s="242" t="s">
        <v>732</v>
      </c>
      <c r="C933" s="242" t="s">
        <v>3877</v>
      </c>
      <c r="D933" s="242"/>
      <c r="E933" s="243" t="s">
        <v>4453</v>
      </c>
      <c r="F933" s="243" t="s">
        <v>4576</v>
      </c>
      <c r="G933" s="244" t="s">
        <v>4454</v>
      </c>
      <c r="H933" s="638"/>
      <c r="I933" s="253" t="s">
        <v>317</v>
      </c>
      <c r="J933" s="242"/>
      <c r="K933" s="253" t="s">
        <v>4452</v>
      </c>
      <c r="L933" s="438" t="s">
        <v>131</v>
      </c>
      <c r="M933" s="274">
        <v>43306</v>
      </c>
      <c r="N933" s="275">
        <v>45494</v>
      </c>
      <c r="O933" s="249" t="s">
        <v>722</v>
      </c>
      <c r="P933" s="274">
        <f t="shared" ref="P933" si="204">N933</f>
        <v>45494</v>
      </c>
      <c r="Q933" s="236">
        <v>20564</v>
      </c>
      <c r="R933" s="236">
        <v>2017</v>
      </c>
      <c r="S933" s="237">
        <v>44763</v>
      </c>
      <c r="T933" s="253" t="s">
        <v>29</v>
      </c>
      <c r="U933" s="253" t="s">
        <v>722</v>
      </c>
      <c r="V933" s="421" t="s">
        <v>762</v>
      </c>
      <c r="W933" s="421" t="s">
        <v>2903</v>
      </c>
      <c r="X933" s="253" t="s">
        <v>8022</v>
      </c>
      <c r="Y933" s="237">
        <f t="shared" ref="Y933" si="205">N933</f>
        <v>45494</v>
      </c>
      <c r="Z933" s="322" t="s">
        <v>1028</v>
      </c>
      <c r="AA933" s="255">
        <v>5.75</v>
      </c>
      <c r="AB933" s="256"/>
      <c r="AC933" s="253">
        <v>95</v>
      </c>
      <c r="AD933" s="253">
        <v>95</v>
      </c>
      <c r="AE933" s="253">
        <v>115</v>
      </c>
      <c r="AF933" s="253">
        <v>145</v>
      </c>
      <c r="AG933" s="322">
        <v>25</v>
      </c>
      <c r="AH933" s="322">
        <v>40</v>
      </c>
      <c r="AI933" s="322">
        <v>56</v>
      </c>
      <c r="AJ933" s="322">
        <v>1</v>
      </c>
      <c r="AK933" s="253"/>
      <c r="AL933" s="322"/>
      <c r="AM933" s="336"/>
      <c r="AN933" s="253" t="s">
        <v>4575</v>
      </c>
      <c r="AO933" s="408"/>
      <c r="AP933" s="283"/>
      <c r="AQ933" s="283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341"/>
      <c r="CP933" s="341"/>
      <c r="CQ933" s="341"/>
      <c r="CR933" s="341"/>
      <c r="CS933" s="341"/>
      <c r="CT933" s="341"/>
      <c r="CU933" s="341"/>
      <c r="CV933" s="341"/>
      <c r="CW933" s="341"/>
      <c r="CX933" s="341"/>
      <c r="CY933" s="341"/>
      <c r="CZ933" s="341"/>
      <c r="DA933" s="341"/>
      <c r="DB933" s="341"/>
      <c r="DC933" s="341"/>
      <c r="DD933" s="341"/>
      <c r="DE933" s="341"/>
      <c r="DF933" s="341"/>
      <c r="DG933" s="341"/>
      <c r="DH933" s="341"/>
      <c r="DI933" s="341"/>
      <c r="DJ933" s="341"/>
      <c r="DK933" s="341"/>
      <c r="DL933" s="341"/>
      <c r="DM933" s="341"/>
      <c r="DN933" s="341"/>
      <c r="DO933" s="341"/>
      <c r="DP933" s="341"/>
      <c r="DQ933" s="341"/>
      <c r="DR933" s="341"/>
      <c r="DS933" s="341"/>
      <c r="DT933" s="341"/>
      <c r="DU933" s="341"/>
    </row>
    <row r="934" spans="1:125" s="317" customFormat="1" ht="12.75" customHeight="1">
      <c r="A934" s="242">
        <v>933</v>
      </c>
      <c r="B934" s="242" t="s">
        <v>731</v>
      </c>
      <c r="C934" s="242" t="s">
        <v>5825</v>
      </c>
      <c r="D934" s="243"/>
      <c r="E934" s="121" t="s">
        <v>1684</v>
      </c>
      <c r="F934" s="243"/>
      <c r="G934" s="244" t="s">
        <v>5895</v>
      </c>
      <c r="H934" s="638"/>
      <c r="I934" s="253" t="s">
        <v>1911</v>
      </c>
      <c r="J934" s="243"/>
      <c r="K934" s="243" t="s">
        <v>5896</v>
      </c>
      <c r="L934" s="245" t="s">
        <v>5897</v>
      </c>
      <c r="M934" s="247">
        <v>43998</v>
      </c>
      <c r="N934" s="123">
        <v>45436</v>
      </c>
      <c r="O934" s="249" t="s">
        <v>722</v>
      </c>
      <c r="P934" s="267">
        <f>N934</f>
        <v>45436</v>
      </c>
      <c r="Q934" s="236">
        <v>20480</v>
      </c>
      <c r="R934" s="236">
        <v>2020</v>
      </c>
      <c r="S934" s="237">
        <v>44705</v>
      </c>
      <c r="T934" s="253" t="s">
        <v>24</v>
      </c>
      <c r="U934" s="253" t="s">
        <v>722</v>
      </c>
      <c r="V934" s="421" t="s">
        <v>931</v>
      </c>
      <c r="W934" s="421" t="s">
        <v>931</v>
      </c>
      <c r="X934" s="253" t="s">
        <v>5898</v>
      </c>
      <c r="Y934" s="271">
        <f>N934</f>
        <v>45436</v>
      </c>
      <c r="Z934" s="322" t="s">
        <v>364</v>
      </c>
      <c r="AA934" s="255">
        <v>4.8</v>
      </c>
      <c r="AB934" s="256"/>
      <c r="AC934" s="253">
        <v>90</v>
      </c>
      <c r="AD934" s="253"/>
      <c r="AE934" s="253">
        <v>115</v>
      </c>
      <c r="AF934" s="253"/>
      <c r="AG934" s="322" t="s">
        <v>724</v>
      </c>
      <c r="AH934" s="322" t="s">
        <v>724</v>
      </c>
      <c r="AI934" s="322" t="s">
        <v>724</v>
      </c>
      <c r="AJ934" s="322">
        <v>1</v>
      </c>
      <c r="AK934" s="237"/>
      <c r="AL934" s="322"/>
      <c r="AM934" s="322"/>
      <c r="AN934" s="253"/>
      <c r="AO934" s="408"/>
      <c r="AP934" s="283"/>
      <c r="AQ934" s="283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341"/>
      <c r="CP934" s="341"/>
      <c r="CQ934" s="341"/>
      <c r="CR934" s="341"/>
      <c r="CS934" s="341"/>
      <c r="CT934" s="341"/>
      <c r="CU934" s="341"/>
      <c r="CV934" s="341"/>
      <c r="CW934" s="341"/>
      <c r="CX934" s="341"/>
      <c r="CY934" s="341"/>
      <c r="CZ934" s="341"/>
      <c r="DA934" s="341"/>
      <c r="DB934" s="341"/>
      <c r="DC934" s="341"/>
      <c r="DD934" s="341"/>
      <c r="DE934" s="341"/>
      <c r="DF934" s="341"/>
      <c r="DG934" s="341"/>
      <c r="DH934" s="341"/>
      <c r="DI934" s="341"/>
      <c r="DJ934" s="341"/>
      <c r="DK934" s="341"/>
      <c r="DL934" s="341"/>
      <c r="DM934" s="341"/>
      <c r="DN934" s="341"/>
      <c r="DO934" s="341"/>
      <c r="DP934" s="341"/>
      <c r="DQ934" s="341"/>
      <c r="DR934" s="341"/>
      <c r="DS934" s="341"/>
      <c r="DT934" s="341"/>
      <c r="DU934" s="341"/>
    </row>
    <row r="935" spans="1:125" s="538" customFormat="1" ht="12.75" customHeight="1">
      <c r="A935" s="529">
        <v>934</v>
      </c>
      <c r="B935" s="532" t="s">
        <v>10418</v>
      </c>
      <c r="C935" s="529"/>
      <c r="D935" s="532"/>
      <c r="E935" s="532" t="s">
        <v>1685</v>
      </c>
      <c r="F935" s="532"/>
      <c r="G935" s="540"/>
      <c r="H935" s="646"/>
      <c r="I935" s="532"/>
      <c r="J935" s="532"/>
      <c r="K935" s="532"/>
      <c r="L935" s="541"/>
      <c r="M935" s="542"/>
      <c r="N935" s="543"/>
      <c r="O935" s="586"/>
      <c r="P935" s="846"/>
      <c r="Q935" s="847"/>
      <c r="R935" s="847"/>
      <c r="S935" s="531"/>
      <c r="T935" s="537"/>
      <c r="U935" s="537"/>
      <c r="V935" s="627"/>
      <c r="W935" s="627"/>
      <c r="X935" s="532"/>
      <c r="Y935" s="534"/>
      <c r="Z935" s="586"/>
      <c r="AA935" s="665"/>
      <c r="AB935" s="535"/>
      <c r="AC935" s="532"/>
      <c r="AD935" s="532"/>
      <c r="AE935" s="532"/>
      <c r="AF935" s="532"/>
      <c r="AG935" s="586"/>
      <c r="AH935" s="586"/>
      <c r="AI935" s="616"/>
      <c r="AJ935" s="616"/>
      <c r="AK935" s="537"/>
      <c r="AL935" s="616"/>
      <c r="AM935" s="616"/>
      <c r="AN935" s="532"/>
      <c r="AO935" s="536"/>
      <c r="AP935" s="537"/>
      <c r="AQ935" s="537"/>
      <c r="AR935" s="537"/>
      <c r="AS935" s="537"/>
      <c r="AT935" s="537"/>
      <c r="AU935" s="537"/>
      <c r="AV935" s="537"/>
      <c r="AW935" s="537"/>
      <c r="AX935" s="537"/>
      <c r="AY935" s="537"/>
      <c r="AZ935" s="537"/>
      <c r="BA935" s="537"/>
      <c r="BB935" s="537"/>
      <c r="BC935" s="537"/>
      <c r="BD935" s="537"/>
      <c r="BE935" s="537"/>
      <c r="BF935" s="537"/>
      <c r="BG935" s="537"/>
      <c r="BH935" s="537"/>
      <c r="BI935" s="537"/>
      <c r="BJ935" s="537"/>
      <c r="BK935" s="537"/>
      <c r="BL935" s="537"/>
      <c r="BM935" s="537"/>
      <c r="BN935" s="537"/>
      <c r="BO935" s="537"/>
      <c r="BP935" s="537"/>
      <c r="BQ935" s="537"/>
      <c r="BR935" s="537"/>
      <c r="BS935" s="537"/>
      <c r="BT935" s="537"/>
      <c r="BU935" s="537"/>
      <c r="BV935" s="537"/>
      <c r="BW935" s="537"/>
      <c r="BX935" s="537"/>
      <c r="BY935" s="537"/>
      <c r="BZ935" s="537"/>
      <c r="CA935" s="537"/>
      <c r="CB935" s="537"/>
      <c r="CC935" s="537"/>
      <c r="CD935" s="537"/>
      <c r="CE935" s="537"/>
      <c r="CF935" s="537"/>
      <c r="CG935" s="537"/>
      <c r="CH935" s="537"/>
      <c r="CI935" s="537"/>
      <c r="CJ935" s="537"/>
      <c r="CK935" s="537"/>
      <c r="CL935" s="537"/>
      <c r="CM935" s="537"/>
      <c r="CN935" s="537"/>
      <c r="CO935" s="587"/>
      <c r="CP935" s="587"/>
      <c r="CQ935" s="587"/>
      <c r="CR935" s="587"/>
      <c r="CS935" s="587"/>
      <c r="CT935" s="587"/>
      <c r="CU935" s="587"/>
      <c r="CV935" s="587"/>
      <c r="CW935" s="587"/>
      <c r="CX935" s="587"/>
      <c r="CY935" s="587"/>
      <c r="CZ935" s="587"/>
      <c r="DA935" s="587"/>
      <c r="DB935" s="587"/>
      <c r="DC935" s="587"/>
      <c r="DD935" s="587"/>
      <c r="DE935" s="587"/>
      <c r="DF935" s="587"/>
      <c r="DG935" s="587"/>
      <c r="DH935" s="587"/>
      <c r="DI935" s="587"/>
      <c r="DJ935" s="587"/>
      <c r="DK935" s="587"/>
      <c r="DL935" s="587"/>
      <c r="DM935" s="587"/>
      <c r="DN935" s="587"/>
      <c r="DO935" s="587"/>
      <c r="DP935" s="587"/>
      <c r="DQ935" s="587"/>
      <c r="DR935" s="587"/>
      <c r="DS935" s="587"/>
      <c r="DT935" s="587"/>
      <c r="DU935" s="587"/>
    </row>
    <row r="936" spans="1:125" s="317" customFormat="1" ht="12.75" customHeight="1">
      <c r="A936" s="242">
        <v>935</v>
      </c>
      <c r="B936" s="253" t="s">
        <v>731</v>
      </c>
      <c r="C936" s="283" t="s">
        <v>3585</v>
      </c>
      <c r="D936" s="253"/>
      <c r="E936" s="253" t="s">
        <v>3878</v>
      </c>
      <c r="F936" s="253"/>
      <c r="G936" s="264" t="s">
        <v>3588</v>
      </c>
      <c r="H936" s="639"/>
      <c r="I936" s="253" t="s">
        <v>452</v>
      </c>
      <c r="J936" s="253"/>
      <c r="K936" s="243" t="s">
        <v>1342</v>
      </c>
      <c r="L936" s="245" t="s">
        <v>1343</v>
      </c>
      <c r="M936" s="247">
        <v>42989</v>
      </c>
      <c r="N936" s="248">
        <v>45329</v>
      </c>
      <c r="O936" s="249" t="s">
        <v>722</v>
      </c>
      <c r="P936" s="268">
        <f t="shared" ref="P936:P939" si="206">N936</f>
        <v>45329</v>
      </c>
      <c r="Q936" s="250">
        <v>17794</v>
      </c>
      <c r="R936" s="250">
        <v>2012</v>
      </c>
      <c r="S936" s="251">
        <v>44599</v>
      </c>
      <c r="T936" s="252" t="s">
        <v>175</v>
      </c>
      <c r="U936" s="253" t="s">
        <v>722</v>
      </c>
      <c r="V936" s="625" t="s">
        <v>931</v>
      </c>
      <c r="W936" s="625" t="s">
        <v>5435</v>
      </c>
      <c r="X936" s="252" t="s">
        <v>1303</v>
      </c>
      <c r="Y936" s="284">
        <f t="shared" ref="Y936:Y939" si="207">N936</f>
        <v>45329</v>
      </c>
      <c r="Z936" s="605" t="s">
        <v>364</v>
      </c>
      <c r="AA936" s="656">
        <v>5.6</v>
      </c>
      <c r="AB936" s="273"/>
      <c r="AC936" s="252">
        <v>90</v>
      </c>
      <c r="AD936" s="252"/>
      <c r="AE936" s="252">
        <v>120</v>
      </c>
      <c r="AF936" s="252"/>
      <c r="AG936" s="605">
        <v>22</v>
      </c>
      <c r="AH936" s="605">
        <v>36</v>
      </c>
      <c r="AI936" s="605">
        <v>45</v>
      </c>
      <c r="AJ936" s="605">
        <v>1</v>
      </c>
      <c r="AK936" s="283"/>
      <c r="AL936" s="336"/>
      <c r="AM936" s="336"/>
      <c r="AN936" s="253"/>
      <c r="AO936" s="408"/>
      <c r="AP936" s="283"/>
      <c r="AQ936" s="283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341"/>
      <c r="CP936" s="341"/>
      <c r="CQ936" s="341"/>
      <c r="CR936" s="341"/>
      <c r="CS936" s="341"/>
      <c r="CT936" s="341"/>
      <c r="CU936" s="341"/>
      <c r="CV936" s="341"/>
      <c r="CW936" s="341"/>
      <c r="CX936" s="341"/>
      <c r="CY936" s="341"/>
      <c r="CZ936" s="341"/>
      <c r="DA936" s="341"/>
      <c r="DB936" s="341"/>
      <c r="DC936" s="341"/>
      <c r="DD936" s="341"/>
      <c r="DE936" s="341"/>
      <c r="DF936" s="341"/>
      <c r="DG936" s="341"/>
      <c r="DH936" s="341"/>
      <c r="DI936" s="341"/>
      <c r="DJ936" s="341"/>
      <c r="DK936" s="341"/>
      <c r="DL936" s="341"/>
      <c r="DM936" s="341"/>
      <c r="DN936" s="341"/>
      <c r="DO936" s="341"/>
      <c r="DP936" s="341"/>
      <c r="DQ936" s="341"/>
      <c r="DR936" s="341"/>
      <c r="DS936" s="341"/>
      <c r="DT936" s="341"/>
      <c r="DU936" s="341"/>
    </row>
    <row r="937" spans="1:125" ht="12.75" customHeight="1">
      <c r="A937" s="242">
        <v>936</v>
      </c>
      <c r="B937" s="253" t="s">
        <v>731</v>
      </c>
      <c r="C937" s="242" t="s">
        <v>583</v>
      </c>
      <c r="D937" s="253" t="s">
        <v>54</v>
      </c>
      <c r="E937" s="253" t="s">
        <v>1737</v>
      </c>
      <c r="F937" s="253"/>
      <c r="G937" s="264" t="s">
        <v>5875</v>
      </c>
      <c r="H937" s="639"/>
      <c r="I937" s="253" t="s">
        <v>1911</v>
      </c>
      <c r="J937" s="253"/>
      <c r="K937" s="253" t="s">
        <v>5876</v>
      </c>
      <c r="L937" s="438" t="s">
        <v>5877</v>
      </c>
      <c r="M937" s="274">
        <v>41820</v>
      </c>
      <c r="N937" s="275">
        <v>45741</v>
      </c>
      <c r="O937" s="322" t="s">
        <v>722</v>
      </c>
      <c r="P937" s="323">
        <f t="shared" si="206"/>
        <v>45741</v>
      </c>
      <c r="Q937" s="335">
        <v>17131</v>
      </c>
      <c r="R937" s="335">
        <v>2014</v>
      </c>
      <c r="S937" s="237">
        <v>45010</v>
      </c>
      <c r="T937" s="283" t="s">
        <v>1278</v>
      </c>
      <c r="U937" s="283" t="s">
        <v>722</v>
      </c>
      <c r="V937" s="421" t="s">
        <v>931</v>
      </c>
      <c r="W937" s="421" t="s">
        <v>4082</v>
      </c>
      <c r="X937" s="253" t="s">
        <v>5878</v>
      </c>
      <c r="Y937" s="271">
        <f t="shared" si="207"/>
        <v>45741</v>
      </c>
      <c r="Z937" s="322" t="s">
        <v>1550</v>
      </c>
      <c r="AA937" s="255">
        <v>4.5</v>
      </c>
      <c r="AB937" s="256"/>
      <c r="AC937" s="253">
        <v>80</v>
      </c>
      <c r="AD937" s="253"/>
      <c r="AE937" s="253">
        <v>105</v>
      </c>
      <c r="AF937" s="253"/>
      <c r="AG937" s="322">
        <v>22</v>
      </c>
      <c r="AH937" s="322">
        <v>38</v>
      </c>
      <c r="AI937" s="336">
        <v>52</v>
      </c>
      <c r="AJ937" s="336">
        <v>1</v>
      </c>
      <c r="AK937" s="283"/>
      <c r="AL937" s="336"/>
      <c r="AM937" s="336"/>
      <c r="AN937" s="252"/>
      <c r="AO937" s="407"/>
      <c r="AP937" s="316"/>
      <c r="AQ937" s="316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</row>
    <row r="938" spans="1:125" s="317" customFormat="1" ht="12.75" customHeight="1">
      <c r="A938" s="242">
        <v>937</v>
      </c>
      <c r="B938" s="253" t="s">
        <v>731</v>
      </c>
      <c r="C938" s="242" t="s">
        <v>322</v>
      </c>
      <c r="D938" s="253"/>
      <c r="E938" s="253" t="s">
        <v>4125</v>
      </c>
      <c r="F938" s="253"/>
      <c r="G938" s="264" t="s">
        <v>4126</v>
      </c>
      <c r="H938" s="639"/>
      <c r="I938" s="253" t="s">
        <v>1911</v>
      </c>
      <c r="J938" s="253"/>
      <c r="K938" s="243" t="s">
        <v>2456</v>
      </c>
      <c r="L938" s="245" t="s">
        <v>2457</v>
      </c>
      <c r="M938" s="247">
        <v>43168</v>
      </c>
      <c r="N938" s="248">
        <v>44607</v>
      </c>
      <c r="O938" s="249" t="s">
        <v>722</v>
      </c>
      <c r="P938" s="266">
        <f t="shared" si="206"/>
        <v>44607</v>
      </c>
      <c r="Q938" s="250">
        <v>18231</v>
      </c>
      <c r="R938" s="250">
        <v>2005</v>
      </c>
      <c r="S938" s="251">
        <v>44242</v>
      </c>
      <c r="T938" s="252" t="s">
        <v>3715</v>
      </c>
      <c r="U938" s="253" t="s">
        <v>722</v>
      </c>
      <c r="V938" s="625" t="s">
        <v>537</v>
      </c>
      <c r="W938" s="625" t="s">
        <v>3476</v>
      </c>
      <c r="X938" s="252" t="s">
        <v>2458</v>
      </c>
      <c r="Y938" s="284">
        <f t="shared" si="207"/>
        <v>44607</v>
      </c>
      <c r="Z938" s="605" t="s">
        <v>1550</v>
      </c>
      <c r="AA938" s="656">
        <v>4.7</v>
      </c>
      <c r="AB938" s="273"/>
      <c r="AC938" s="252">
        <v>80</v>
      </c>
      <c r="AD938" s="252"/>
      <c r="AE938" s="252">
        <v>105</v>
      </c>
      <c r="AF938" s="252"/>
      <c r="AG938" s="605">
        <v>22</v>
      </c>
      <c r="AH938" s="605">
        <v>37</v>
      </c>
      <c r="AI938" s="605">
        <v>48</v>
      </c>
      <c r="AJ938" s="605">
        <v>1</v>
      </c>
      <c r="AK938" s="283"/>
      <c r="AL938" s="336"/>
      <c r="AM938" s="336"/>
      <c r="AN938" s="253"/>
      <c r="AO938" s="408"/>
      <c r="AP938" s="283"/>
      <c r="AQ938" s="283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341"/>
      <c r="CP938" s="341"/>
      <c r="CQ938" s="341"/>
      <c r="CR938" s="341"/>
      <c r="CS938" s="341"/>
      <c r="CT938" s="341"/>
      <c r="CU938" s="341"/>
      <c r="CV938" s="341"/>
      <c r="CW938" s="341"/>
      <c r="CX938" s="341"/>
      <c r="CY938" s="341"/>
      <c r="CZ938" s="341"/>
      <c r="DA938" s="341"/>
      <c r="DB938" s="341"/>
      <c r="DC938" s="341"/>
      <c r="DD938" s="341"/>
      <c r="DE938" s="341"/>
      <c r="DF938" s="341"/>
      <c r="DG938" s="341"/>
      <c r="DH938" s="341"/>
      <c r="DI938" s="341"/>
      <c r="DJ938" s="341"/>
      <c r="DK938" s="341"/>
      <c r="DL938" s="341"/>
      <c r="DM938" s="341"/>
      <c r="DN938" s="341"/>
      <c r="DO938" s="341"/>
      <c r="DP938" s="341"/>
      <c r="DQ938" s="341"/>
      <c r="DR938" s="341"/>
      <c r="DS938" s="341"/>
      <c r="DT938" s="341"/>
      <c r="DU938" s="341"/>
    </row>
    <row r="939" spans="1:125" ht="12.75" customHeight="1">
      <c r="A939" s="242">
        <v>938</v>
      </c>
      <c r="B939" s="253" t="s">
        <v>731</v>
      </c>
      <c r="C939" s="253" t="s">
        <v>1029</v>
      </c>
      <c r="D939" s="253"/>
      <c r="E939" s="253" t="s">
        <v>2545</v>
      </c>
      <c r="F939" s="253"/>
      <c r="G939" s="264" t="s">
        <v>2546</v>
      </c>
      <c r="H939" s="639"/>
      <c r="I939" s="253" t="s">
        <v>1911</v>
      </c>
      <c r="J939" s="253"/>
      <c r="K939" s="253" t="s">
        <v>2547</v>
      </c>
      <c r="L939" s="438" t="s">
        <v>3452</v>
      </c>
      <c r="M939" s="274">
        <v>42332</v>
      </c>
      <c r="N939" s="288">
        <v>45339</v>
      </c>
      <c r="O939" s="322" t="s">
        <v>722</v>
      </c>
      <c r="P939" s="328">
        <f t="shared" si="206"/>
        <v>45339</v>
      </c>
      <c r="Q939" s="329">
        <v>22140</v>
      </c>
      <c r="R939" s="329">
        <v>2013</v>
      </c>
      <c r="S939" s="251">
        <v>44609</v>
      </c>
      <c r="T939" s="316" t="s">
        <v>1409</v>
      </c>
      <c r="U939" s="283" t="s">
        <v>1217</v>
      </c>
      <c r="V939" s="625" t="s">
        <v>363</v>
      </c>
      <c r="W939" s="625" t="s">
        <v>5555</v>
      </c>
      <c r="X939" s="252" t="s">
        <v>7771</v>
      </c>
      <c r="Y939" s="284">
        <f t="shared" si="207"/>
        <v>45339</v>
      </c>
      <c r="Z939" s="605" t="s">
        <v>1028</v>
      </c>
      <c r="AA939" s="656">
        <v>5.9</v>
      </c>
      <c r="AB939" s="273"/>
      <c r="AC939" s="252">
        <v>85</v>
      </c>
      <c r="AD939" s="252"/>
      <c r="AE939" s="252">
        <v>105</v>
      </c>
      <c r="AF939" s="252"/>
      <c r="AG939" s="605">
        <v>23</v>
      </c>
      <c r="AH939" s="605">
        <v>39</v>
      </c>
      <c r="AI939" s="613">
        <v>57</v>
      </c>
      <c r="AJ939" s="613">
        <v>1</v>
      </c>
      <c r="AK939" s="332"/>
      <c r="AL939" s="613"/>
      <c r="AM939" s="613"/>
      <c r="AN939" s="253"/>
      <c r="AO939" s="419"/>
      <c r="AP939" s="253"/>
      <c r="AQ939" s="253"/>
      <c r="AR939" s="253"/>
      <c r="AS939" s="264"/>
      <c r="AT939" s="438"/>
      <c r="AU939" s="253"/>
      <c r="AV939" s="253"/>
      <c r="AW939" s="253"/>
      <c r="AX939" s="138"/>
      <c r="AY939" s="274"/>
      <c r="AZ939" s="275"/>
      <c r="BA939" s="322"/>
      <c r="BB939" s="332"/>
      <c r="BC939" s="329"/>
      <c r="BD939" s="329"/>
      <c r="BE939" s="332"/>
      <c r="BF939" s="316"/>
      <c r="BG939" s="283"/>
      <c r="BH939" s="254"/>
      <c r="BI939" s="254"/>
      <c r="BJ939" s="252"/>
      <c r="BK939" s="252"/>
      <c r="BL939" s="254"/>
      <c r="BM939" s="251"/>
      <c r="BN939" s="252"/>
      <c r="BO939" s="252"/>
      <c r="BP939" s="273"/>
      <c r="BQ939" s="252"/>
      <c r="BR939" s="252"/>
      <c r="BS939" s="252"/>
      <c r="BT939" s="252"/>
      <c r="BU939" s="252"/>
      <c r="BV939" s="252"/>
      <c r="BW939" s="316"/>
      <c r="BX939" s="316"/>
      <c r="BY939" s="332"/>
      <c r="BZ939" s="316"/>
      <c r="CA939" s="316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</row>
    <row r="940" spans="1:125" s="317" customFormat="1" ht="12.75" customHeight="1">
      <c r="A940" s="242">
        <v>939</v>
      </c>
      <c r="B940" s="253" t="s">
        <v>731</v>
      </c>
      <c r="C940" s="242" t="s">
        <v>5843</v>
      </c>
      <c r="D940" s="253"/>
      <c r="E940" s="253" t="s">
        <v>4246</v>
      </c>
      <c r="F940" s="253"/>
      <c r="G940" s="264" t="s">
        <v>5844</v>
      </c>
      <c r="H940" s="639"/>
      <c r="I940" s="253" t="s">
        <v>1106</v>
      </c>
      <c r="J940" s="253"/>
      <c r="K940" s="243" t="s">
        <v>3631</v>
      </c>
      <c r="L940" s="245" t="s">
        <v>3632</v>
      </c>
      <c r="M940" s="247">
        <v>43984</v>
      </c>
      <c r="N940" s="123">
        <v>45425</v>
      </c>
      <c r="O940" s="249" t="s">
        <v>722</v>
      </c>
      <c r="P940" s="267">
        <f>N940</f>
        <v>45425</v>
      </c>
      <c r="Q940" s="236">
        <v>20448</v>
      </c>
      <c r="R940" s="236">
        <v>2018</v>
      </c>
      <c r="S940" s="237">
        <v>44697</v>
      </c>
      <c r="T940" s="253" t="s">
        <v>4069</v>
      </c>
      <c r="U940" s="253" t="s">
        <v>722</v>
      </c>
      <c r="V940" s="421" t="s">
        <v>73</v>
      </c>
      <c r="W940" s="421" t="s">
        <v>3548</v>
      </c>
      <c r="X940" s="253" t="s">
        <v>4935</v>
      </c>
      <c r="Y940" s="271">
        <f>N940</f>
        <v>45425</v>
      </c>
      <c r="Z940" s="322" t="s">
        <v>1550</v>
      </c>
      <c r="AA940" s="255">
        <v>4.5999999999999996</v>
      </c>
      <c r="AB940" s="256"/>
      <c r="AC940" s="253">
        <v>70</v>
      </c>
      <c r="AD940" s="253"/>
      <c r="AE940" s="253">
        <v>88</v>
      </c>
      <c r="AF940" s="253"/>
      <c r="AG940" s="322" t="s">
        <v>724</v>
      </c>
      <c r="AH940" s="322" t="s">
        <v>724</v>
      </c>
      <c r="AI940" s="322" t="s">
        <v>724</v>
      </c>
      <c r="AJ940" s="322">
        <v>1</v>
      </c>
      <c r="AK940" s="283"/>
      <c r="AL940" s="336"/>
      <c r="AM940" s="336"/>
      <c r="AN940" s="253"/>
      <c r="AO940" s="408"/>
      <c r="AP940" s="283"/>
      <c r="AQ940" s="283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341"/>
      <c r="CP940" s="341"/>
      <c r="CQ940" s="341"/>
      <c r="CR940" s="341"/>
      <c r="CS940" s="341"/>
      <c r="CT940" s="341"/>
      <c r="CU940" s="341"/>
      <c r="CV940" s="341"/>
      <c r="CW940" s="341"/>
      <c r="CX940" s="341"/>
      <c r="CY940" s="341"/>
      <c r="CZ940" s="341"/>
      <c r="DA940" s="341"/>
      <c r="DB940" s="341"/>
      <c r="DC940" s="341"/>
      <c r="DD940" s="341"/>
      <c r="DE940" s="341"/>
      <c r="DF940" s="341"/>
      <c r="DG940" s="341"/>
      <c r="DH940" s="341"/>
      <c r="DI940" s="341"/>
      <c r="DJ940" s="341"/>
      <c r="DK940" s="341"/>
      <c r="DL940" s="341"/>
      <c r="DM940" s="341"/>
      <c r="DN940" s="341"/>
      <c r="DO940" s="341"/>
      <c r="DP940" s="341"/>
      <c r="DQ940" s="341"/>
      <c r="DR940" s="341"/>
      <c r="DS940" s="341"/>
      <c r="DT940" s="341"/>
      <c r="DU940" s="341"/>
    </row>
    <row r="941" spans="1:125" s="538" customFormat="1" ht="12.75" customHeight="1">
      <c r="A941" s="529">
        <v>940</v>
      </c>
      <c r="B941" s="532" t="s">
        <v>10418</v>
      </c>
      <c r="C941" s="529"/>
      <c r="D941" s="532"/>
      <c r="E941" s="532" t="s">
        <v>3962</v>
      </c>
      <c r="F941" s="532"/>
      <c r="G941" s="540"/>
      <c r="H941" s="646"/>
      <c r="I941" s="532"/>
      <c r="J941" s="532"/>
      <c r="K941" s="133"/>
      <c r="L941" s="541"/>
      <c r="M941" s="542"/>
      <c r="N941" s="543"/>
      <c r="O941" s="844"/>
      <c r="P941" s="539"/>
      <c r="Q941" s="530"/>
      <c r="R941" s="530"/>
      <c r="S941" s="531"/>
      <c r="T941" s="532"/>
      <c r="U941" s="532"/>
      <c r="V941" s="627"/>
      <c r="W941" s="627"/>
      <c r="X941" s="532"/>
      <c r="Y941" s="534"/>
      <c r="Z941" s="586"/>
      <c r="AA941" s="665"/>
      <c r="AB941" s="535"/>
      <c r="AC941" s="532"/>
      <c r="AD941" s="532"/>
      <c r="AE941" s="532"/>
      <c r="AF941" s="532"/>
      <c r="AG941" s="586"/>
      <c r="AH941" s="586"/>
      <c r="AI941" s="586"/>
      <c r="AJ941" s="586"/>
      <c r="AK941" s="537"/>
      <c r="AL941" s="616"/>
      <c r="AM941" s="616"/>
      <c r="AN941" s="532"/>
      <c r="AO941" s="536"/>
      <c r="AP941" s="537"/>
      <c r="AQ941" s="537"/>
      <c r="AR941" s="537"/>
      <c r="AS941" s="537"/>
      <c r="AT941" s="537"/>
      <c r="AU941" s="537"/>
      <c r="AV941" s="537"/>
      <c r="AW941" s="537"/>
      <c r="AX941" s="537"/>
      <c r="AY941" s="537"/>
      <c r="AZ941" s="537"/>
      <c r="BA941" s="537"/>
      <c r="BB941" s="537"/>
      <c r="BC941" s="537"/>
      <c r="BD941" s="537"/>
      <c r="BE941" s="537"/>
      <c r="BF941" s="537"/>
      <c r="BG941" s="537"/>
      <c r="BH941" s="537"/>
      <c r="BI941" s="537"/>
      <c r="BJ941" s="537"/>
      <c r="BK941" s="537"/>
      <c r="BL941" s="537"/>
      <c r="BM941" s="537"/>
      <c r="BN941" s="537"/>
      <c r="BO941" s="537"/>
      <c r="BP941" s="537"/>
      <c r="BQ941" s="537"/>
      <c r="BR941" s="537"/>
      <c r="BS941" s="537"/>
      <c r="BT941" s="537"/>
      <c r="BU941" s="537"/>
      <c r="BV941" s="537"/>
      <c r="BW941" s="537"/>
      <c r="BX941" s="537"/>
      <c r="BY941" s="537"/>
      <c r="BZ941" s="537"/>
      <c r="CA941" s="537"/>
      <c r="CB941" s="537"/>
      <c r="CC941" s="537"/>
      <c r="CD941" s="537"/>
      <c r="CE941" s="537"/>
      <c r="CF941" s="537"/>
      <c r="CG941" s="537"/>
      <c r="CH941" s="537"/>
      <c r="CI941" s="537"/>
      <c r="CJ941" s="537"/>
      <c r="CK941" s="537"/>
      <c r="CL941" s="537"/>
      <c r="CM941" s="537"/>
      <c r="CN941" s="537"/>
      <c r="CO941" s="587"/>
      <c r="CP941" s="587"/>
      <c r="CQ941" s="587"/>
      <c r="CR941" s="587"/>
      <c r="CS941" s="587"/>
      <c r="CT941" s="587"/>
      <c r="CU941" s="587"/>
      <c r="CV941" s="587"/>
      <c r="CW941" s="587"/>
      <c r="CX941" s="587"/>
      <c r="CY941" s="587"/>
      <c r="CZ941" s="587"/>
      <c r="DA941" s="587"/>
      <c r="DB941" s="587"/>
      <c r="DC941" s="587"/>
      <c r="DD941" s="587"/>
      <c r="DE941" s="587"/>
      <c r="DF941" s="587"/>
      <c r="DG941" s="587"/>
      <c r="DH941" s="587"/>
      <c r="DI941" s="587"/>
      <c r="DJ941" s="587"/>
      <c r="DK941" s="587"/>
      <c r="DL941" s="587"/>
      <c r="DM941" s="587"/>
      <c r="DN941" s="587"/>
      <c r="DO941" s="587"/>
      <c r="DP941" s="587"/>
      <c r="DQ941" s="587"/>
      <c r="DR941" s="587"/>
      <c r="DS941" s="587"/>
      <c r="DT941" s="587"/>
      <c r="DU941" s="587"/>
    </row>
    <row r="942" spans="1:125" s="378" customFormat="1" ht="12.75" customHeight="1">
      <c r="A942" s="362">
        <v>941</v>
      </c>
      <c r="B942" s="362" t="s">
        <v>731</v>
      </c>
      <c r="C942" s="362" t="s">
        <v>10019</v>
      </c>
      <c r="D942" s="362"/>
      <c r="E942" s="362" t="s">
        <v>2042</v>
      </c>
      <c r="F942" s="362"/>
      <c r="G942" s="365" t="s">
        <v>10020</v>
      </c>
      <c r="H942" s="640"/>
      <c r="I942" s="362" t="s">
        <v>102</v>
      </c>
      <c r="J942" s="363"/>
      <c r="K942" s="363" t="s">
        <v>739</v>
      </c>
      <c r="L942" s="366" t="s">
        <v>4412</v>
      </c>
      <c r="M942" s="368">
        <v>45173</v>
      </c>
      <c r="N942" s="369">
        <v>45891</v>
      </c>
      <c r="O942" s="403" t="s">
        <v>722</v>
      </c>
      <c r="P942" s="386">
        <f>N942</f>
        <v>45891</v>
      </c>
      <c r="Q942" s="387">
        <v>23498</v>
      </c>
      <c r="R942" s="387">
        <v>2023</v>
      </c>
      <c r="S942" s="373">
        <v>45160</v>
      </c>
      <c r="T942" s="363" t="s">
        <v>175</v>
      </c>
      <c r="U942" s="363" t="s">
        <v>1279</v>
      </c>
      <c r="V942" s="626" t="s">
        <v>363</v>
      </c>
      <c r="W942" s="626" t="s">
        <v>363</v>
      </c>
      <c r="X942" s="363" t="s">
        <v>831</v>
      </c>
      <c r="Y942" s="375">
        <v>45891</v>
      </c>
      <c r="Z942" s="370" t="s">
        <v>1028</v>
      </c>
      <c r="AA942" s="657">
        <v>5.15</v>
      </c>
      <c r="AB942" s="376"/>
      <c r="AC942" s="363">
        <v>100</v>
      </c>
      <c r="AD942" s="363"/>
      <c r="AE942" s="363">
        <v>120</v>
      </c>
      <c r="AF942" s="363"/>
      <c r="AG942" s="370" t="s">
        <v>724</v>
      </c>
      <c r="AH942" s="370" t="s">
        <v>724</v>
      </c>
      <c r="AI942" s="370" t="s">
        <v>724</v>
      </c>
      <c r="AJ942" s="370">
        <v>1</v>
      </c>
      <c r="AK942" s="363"/>
      <c r="AL942" s="370"/>
      <c r="AM942" s="501"/>
      <c r="AN942" s="363"/>
      <c r="AO942" s="414"/>
      <c r="AP942" s="374"/>
      <c r="AQ942" s="374"/>
      <c r="AR942" s="374"/>
      <c r="AS942" s="374"/>
      <c r="AT942" s="374"/>
      <c r="AU942" s="374"/>
      <c r="AV942" s="374"/>
      <c r="AW942" s="374"/>
      <c r="AX942" s="374"/>
      <c r="AY942" s="374"/>
      <c r="AZ942" s="374"/>
      <c r="BA942" s="374"/>
      <c r="BB942" s="374"/>
      <c r="BC942" s="374"/>
      <c r="BD942" s="374"/>
      <c r="BE942" s="374"/>
      <c r="BF942" s="374"/>
      <c r="BG942" s="374"/>
      <c r="BH942" s="374"/>
      <c r="BI942" s="374"/>
      <c r="BJ942" s="374"/>
      <c r="BK942" s="374"/>
      <c r="BL942" s="374"/>
      <c r="BM942" s="374"/>
      <c r="BN942" s="374"/>
      <c r="BO942" s="374"/>
      <c r="BP942" s="374"/>
      <c r="BQ942" s="374"/>
      <c r="BR942" s="374"/>
      <c r="BS942" s="374"/>
      <c r="BT942" s="374"/>
      <c r="BU942" s="374"/>
      <c r="BV942" s="374"/>
      <c r="BW942" s="374"/>
      <c r="BX942" s="374"/>
      <c r="BY942" s="374"/>
      <c r="BZ942" s="374"/>
      <c r="CA942" s="374"/>
      <c r="CB942" s="374"/>
      <c r="CC942" s="374"/>
      <c r="CD942" s="374"/>
      <c r="CE942" s="374"/>
      <c r="CF942" s="374"/>
      <c r="CG942" s="374"/>
      <c r="CH942" s="374"/>
      <c r="CI942" s="374"/>
      <c r="CJ942" s="374"/>
      <c r="CK942" s="374"/>
      <c r="CL942" s="374"/>
      <c r="CM942" s="374"/>
      <c r="CN942" s="374"/>
      <c r="CO942" s="377"/>
      <c r="CP942" s="377"/>
      <c r="CQ942" s="377"/>
      <c r="CR942" s="377"/>
      <c r="CS942" s="377"/>
      <c r="CT942" s="377"/>
      <c r="CU942" s="377"/>
      <c r="CV942" s="377"/>
      <c r="CW942" s="377"/>
      <c r="CX942" s="377"/>
      <c r="CY942" s="377"/>
      <c r="CZ942" s="377"/>
      <c r="DA942" s="377"/>
      <c r="DB942" s="377"/>
      <c r="DC942" s="377"/>
      <c r="DD942" s="377"/>
      <c r="DE942" s="377"/>
      <c r="DF942" s="377"/>
      <c r="DG942" s="377"/>
      <c r="DH942" s="377"/>
      <c r="DI942" s="377"/>
      <c r="DJ942" s="377"/>
      <c r="DK942" s="377"/>
      <c r="DL942" s="377"/>
      <c r="DM942" s="377"/>
      <c r="DN942" s="377"/>
      <c r="DO942" s="377"/>
      <c r="DP942" s="377"/>
      <c r="DQ942" s="377"/>
      <c r="DR942" s="377"/>
      <c r="DS942" s="377"/>
      <c r="DT942" s="377"/>
      <c r="DU942" s="377"/>
    </row>
    <row r="943" spans="1:125" s="317" customFormat="1" ht="12.75" customHeight="1">
      <c r="A943" s="242">
        <v>942</v>
      </c>
      <c r="B943" s="242" t="s">
        <v>731</v>
      </c>
      <c r="C943" s="242" t="s">
        <v>5794</v>
      </c>
      <c r="D943" s="243"/>
      <c r="E943" s="121" t="s">
        <v>1023</v>
      </c>
      <c r="F943" s="243"/>
      <c r="G943" s="244" t="s">
        <v>5795</v>
      </c>
      <c r="H943" s="638"/>
      <c r="I943" s="243" t="s">
        <v>1173</v>
      </c>
      <c r="J943" s="243"/>
      <c r="K943" s="253" t="s">
        <v>5796</v>
      </c>
      <c r="L943" s="438" t="s">
        <v>5797</v>
      </c>
      <c r="M943" s="274">
        <v>42261</v>
      </c>
      <c r="N943" s="275">
        <v>45381</v>
      </c>
      <c r="O943" s="322" t="s">
        <v>722</v>
      </c>
      <c r="P943" s="323">
        <f t="shared" ref="P943" si="208">N943</f>
        <v>45381</v>
      </c>
      <c r="Q943" s="335">
        <v>20414</v>
      </c>
      <c r="R943" s="335">
        <v>2011</v>
      </c>
      <c r="S943" s="237">
        <v>44650</v>
      </c>
      <c r="T943" s="283" t="s">
        <v>24</v>
      </c>
      <c r="U943" s="283" t="s">
        <v>722</v>
      </c>
      <c r="V943" s="421" t="s">
        <v>7808</v>
      </c>
      <c r="W943" s="421" t="s">
        <v>7959</v>
      </c>
      <c r="X943" s="253" t="s">
        <v>5798</v>
      </c>
      <c r="Y943" s="271">
        <f t="shared" ref="Y943" si="209">N943</f>
        <v>45381</v>
      </c>
      <c r="Z943" s="322" t="s">
        <v>1550</v>
      </c>
      <c r="AA943" s="255">
        <v>5.7</v>
      </c>
      <c r="AB943" s="138"/>
      <c r="AC943" s="253">
        <v>95</v>
      </c>
      <c r="AD943" s="253"/>
      <c r="AE943" s="253">
        <v>115</v>
      </c>
      <c r="AF943" s="253"/>
      <c r="AG943" s="322">
        <v>24</v>
      </c>
      <c r="AH943" s="322">
        <v>38</v>
      </c>
      <c r="AI943" s="336">
        <v>50</v>
      </c>
      <c r="AJ943" s="336">
        <v>1</v>
      </c>
      <c r="AK943" s="237"/>
      <c r="AL943" s="322"/>
      <c r="AM943" s="322"/>
      <c r="AN943" s="253"/>
      <c r="AO943" s="408"/>
      <c r="AP943" s="283"/>
      <c r="AQ943" s="283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341"/>
      <c r="CP943" s="341"/>
      <c r="CQ943" s="341"/>
      <c r="CR943" s="341"/>
      <c r="CS943" s="341"/>
      <c r="CT943" s="341"/>
      <c r="CU943" s="341"/>
      <c r="CV943" s="341"/>
      <c r="CW943" s="341"/>
      <c r="CX943" s="341"/>
      <c r="CY943" s="341"/>
      <c r="CZ943" s="341"/>
      <c r="DA943" s="341"/>
      <c r="DB943" s="341"/>
      <c r="DC943" s="341"/>
      <c r="DD943" s="341"/>
      <c r="DE943" s="341"/>
      <c r="DF943" s="341"/>
      <c r="DG943" s="341"/>
      <c r="DH943" s="341"/>
      <c r="DI943" s="341"/>
      <c r="DJ943" s="341"/>
      <c r="DK943" s="341"/>
      <c r="DL943" s="341"/>
      <c r="DM943" s="341"/>
      <c r="DN943" s="341"/>
      <c r="DO943" s="341"/>
      <c r="DP943" s="341"/>
      <c r="DQ943" s="341"/>
      <c r="DR943" s="341"/>
      <c r="DS943" s="341"/>
      <c r="DT943" s="341"/>
      <c r="DU943" s="341"/>
    </row>
    <row r="944" spans="1:125" s="317" customFormat="1" ht="12.75" customHeight="1">
      <c r="A944" s="242">
        <v>943</v>
      </c>
      <c r="B944" s="242" t="s">
        <v>731</v>
      </c>
      <c r="C944" s="242" t="s">
        <v>4216</v>
      </c>
      <c r="D944" s="242"/>
      <c r="E944" s="243" t="s">
        <v>4645</v>
      </c>
      <c r="F944" s="243"/>
      <c r="G944" s="244" t="s">
        <v>4646</v>
      </c>
      <c r="H944" s="638"/>
      <c r="I944" s="243" t="s">
        <v>317</v>
      </c>
      <c r="J944" s="242"/>
      <c r="K944" s="243" t="s">
        <v>5104</v>
      </c>
      <c r="L944" s="245" t="s">
        <v>5105</v>
      </c>
      <c r="M944" s="274">
        <v>43416</v>
      </c>
      <c r="N944" s="123">
        <v>45576</v>
      </c>
      <c r="O944" s="249" t="s">
        <v>722</v>
      </c>
      <c r="P944" s="267">
        <f t="shared" ref="P944:P950" si="210">N944</f>
        <v>45576</v>
      </c>
      <c r="Q944" s="236">
        <v>20758</v>
      </c>
      <c r="R944" s="236">
        <v>2018</v>
      </c>
      <c r="S944" s="237">
        <v>44845</v>
      </c>
      <c r="T944" s="253" t="s">
        <v>175</v>
      </c>
      <c r="U944" s="253" t="s">
        <v>722</v>
      </c>
      <c r="V944" s="421" t="s">
        <v>8830</v>
      </c>
      <c r="W944" s="421" t="s">
        <v>8831</v>
      </c>
      <c r="X944" s="253" t="s">
        <v>5106</v>
      </c>
      <c r="Y944" s="271">
        <f t="shared" ref="Y944:Y949" si="211">N944</f>
        <v>45576</v>
      </c>
      <c r="Z944" s="322" t="s">
        <v>1550</v>
      </c>
      <c r="AA944" s="255">
        <v>5.5</v>
      </c>
      <c r="AB944" s="256"/>
      <c r="AC944" s="253">
        <v>85</v>
      </c>
      <c r="AD944" s="253"/>
      <c r="AE944" s="253">
        <v>105</v>
      </c>
      <c r="AF944" s="253"/>
      <c r="AG944" s="322">
        <v>24</v>
      </c>
      <c r="AH944" s="322">
        <v>40</v>
      </c>
      <c r="AI944" s="322">
        <v>54</v>
      </c>
      <c r="AJ944" s="322">
        <v>1</v>
      </c>
      <c r="AK944" s="283"/>
      <c r="AL944" s="336"/>
      <c r="AM944" s="336"/>
      <c r="AN944" s="253"/>
      <c r="AO944" s="408"/>
      <c r="AP944" s="283"/>
      <c r="AQ944" s="283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341"/>
      <c r="CP944" s="341"/>
      <c r="CQ944" s="341"/>
      <c r="CR944" s="341"/>
      <c r="CS944" s="341"/>
      <c r="CT944" s="341"/>
      <c r="CU944" s="341"/>
      <c r="CV944" s="341"/>
      <c r="CW944" s="341"/>
      <c r="CX944" s="341"/>
      <c r="CY944" s="341"/>
      <c r="CZ944" s="341"/>
      <c r="DA944" s="341"/>
      <c r="DB944" s="341"/>
      <c r="DC944" s="341"/>
      <c r="DD944" s="341"/>
      <c r="DE944" s="341"/>
      <c r="DF944" s="341"/>
      <c r="DG944" s="341"/>
      <c r="DH944" s="341"/>
      <c r="DI944" s="341"/>
      <c r="DJ944" s="341"/>
      <c r="DK944" s="341"/>
      <c r="DL944" s="341"/>
      <c r="DM944" s="341"/>
      <c r="DN944" s="341"/>
      <c r="DO944" s="341"/>
      <c r="DP944" s="341"/>
      <c r="DQ944" s="341"/>
      <c r="DR944" s="341"/>
      <c r="DS944" s="341"/>
      <c r="DT944" s="341"/>
      <c r="DU944" s="341"/>
    </row>
    <row r="945" spans="1:125" s="317" customFormat="1" ht="12.75" customHeight="1">
      <c r="A945" s="242">
        <v>944</v>
      </c>
      <c r="B945" s="253" t="s">
        <v>731</v>
      </c>
      <c r="C945" s="242" t="s">
        <v>514</v>
      </c>
      <c r="D945" s="253"/>
      <c r="E945" s="253" t="s">
        <v>1024</v>
      </c>
      <c r="F945" s="253"/>
      <c r="G945" s="264" t="s">
        <v>7030</v>
      </c>
      <c r="H945" s="639"/>
      <c r="I945" s="243" t="s">
        <v>1173</v>
      </c>
      <c r="J945" s="253"/>
      <c r="K945" s="253" t="s">
        <v>7031</v>
      </c>
      <c r="L945" s="438" t="s">
        <v>7032</v>
      </c>
      <c r="M945" s="274">
        <v>44367</v>
      </c>
      <c r="N945" s="275">
        <v>45086</v>
      </c>
      <c r="O945" s="322" t="s">
        <v>722</v>
      </c>
      <c r="P945" s="323">
        <f>N945</f>
        <v>45086</v>
      </c>
      <c r="Q945" s="335">
        <v>21337</v>
      </c>
      <c r="R945" s="335">
        <v>2012</v>
      </c>
      <c r="S945" s="237">
        <v>44356</v>
      </c>
      <c r="T945" s="283" t="s">
        <v>1278</v>
      </c>
      <c r="U945" s="253" t="s">
        <v>1279</v>
      </c>
      <c r="V945" s="421" t="s">
        <v>363</v>
      </c>
      <c r="W945" s="421" t="s">
        <v>358</v>
      </c>
      <c r="X945" s="138" t="s">
        <v>7033</v>
      </c>
      <c r="Y945" s="271">
        <f t="shared" si="211"/>
        <v>45086</v>
      </c>
      <c r="Z945" s="322" t="s">
        <v>364</v>
      </c>
      <c r="AA945" s="255">
        <v>5.7</v>
      </c>
      <c r="AB945" s="256"/>
      <c r="AC945" s="253">
        <v>95</v>
      </c>
      <c r="AD945" s="253"/>
      <c r="AE945" s="253">
        <v>115</v>
      </c>
      <c r="AF945" s="253"/>
      <c r="AG945" s="322" t="s">
        <v>724</v>
      </c>
      <c r="AH945" s="322">
        <v>38</v>
      </c>
      <c r="AI945" s="336">
        <v>50</v>
      </c>
      <c r="AJ945" s="336">
        <v>1</v>
      </c>
      <c r="AK945" s="283"/>
      <c r="AL945" s="336"/>
      <c r="AM945" s="336"/>
      <c r="AN945" s="253"/>
      <c r="AO945" s="408"/>
      <c r="AP945" s="283"/>
      <c r="AQ945" s="283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341"/>
      <c r="CP945" s="341"/>
      <c r="CQ945" s="341"/>
      <c r="CR945" s="341"/>
      <c r="CS945" s="341"/>
      <c r="CT945" s="341"/>
      <c r="CU945" s="341"/>
      <c r="CV945" s="341"/>
      <c r="CW945" s="341"/>
      <c r="CX945" s="341"/>
      <c r="CY945" s="341"/>
      <c r="CZ945" s="341"/>
      <c r="DA945" s="341"/>
      <c r="DB945" s="341"/>
      <c r="DC945" s="341"/>
      <c r="DD945" s="341"/>
      <c r="DE945" s="341"/>
      <c r="DF945" s="341"/>
      <c r="DG945" s="341"/>
      <c r="DH945" s="341"/>
      <c r="DI945" s="341"/>
      <c r="DJ945" s="341"/>
      <c r="DK945" s="341"/>
      <c r="DL945" s="341"/>
      <c r="DM945" s="341"/>
      <c r="DN945" s="341"/>
      <c r="DO945" s="341"/>
      <c r="DP945" s="341"/>
      <c r="DQ945" s="341"/>
      <c r="DR945" s="341"/>
      <c r="DS945" s="341"/>
      <c r="DT945" s="341"/>
      <c r="DU945" s="341"/>
    </row>
    <row r="946" spans="1:125" s="317" customFormat="1" ht="12.75" customHeight="1">
      <c r="A946" s="242">
        <v>945</v>
      </c>
      <c r="B946" s="253" t="s">
        <v>731</v>
      </c>
      <c r="C946" s="253" t="s">
        <v>1060</v>
      </c>
      <c r="D946" s="253"/>
      <c r="E946" s="253" t="s">
        <v>3661</v>
      </c>
      <c r="F946" s="253"/>
      <c r="G946" s="264" t="s">
        <v>7242</v>
      </c>
      <c r="H946" s="639"/>
      <c r="I946" s="253" t="s">
        <v>2322</v>
      </c>
      <c r="J946" s="253"/>
      <c r="K946" s="253" t="s">
        <v>7243</v>
      </c>
      <c r="L946" s="438" t="s">
        <v>7244</v>
      </c>
      <c r="M946" s="274">
        <v>44062</v>
      </c>
      <c r="N946" s="275">
        <v>44763</v>
      </c>
      <c r="O946" s="322" t="s">
        <v>722</v>
      </c>
      <c r="P946" s="267">
        <f>N946</f>
        <v>44763</v>
      </c>
      <c r="Q946" s="236">
        <v>21462</v>
      </c>
      <c r="R946" s="236">
        <v>2010</v>
      </c>
      <c r="S946" s="237">
        <v>44398</v>
      </c>
      <c r="T946" s="253" t="s">
        <v>3715</v>
      </c>
      <c r="U946" s="253" t="s">
        <v>1217</v>
      </c>
      <c r="V946" s="421" t="s">
        <v>1487</v>
      </c>
      <c r="W946" s="421" t="s">
        <v>525</v>
      </c>
      <c r="X946" s="253" t="s">
        <v>7245</v>
      </c>
      <c r="Y946" s="271">
        <f t="shared" si="211"/>
        <v>44763</v>
      </c>
      <c r="Z946" s="322" t="s">
        <v>1550</v>
      </c>
      <c r="AA946" s="255">
        <v>6.5</v>
      </c>
      <c r="AB946" s="256"/>
      <c r="AC946" s="253">
        <v>100</v>
      </c>
      <c r="AD946" s="253">
        <v>100</v>
      </c>
      <c r="AE946" s="253">
        <v>130</v>
      </c>
      <c r="AF946" s="253">
        <v>130</v>
      </c>
      <c r="AG946" s="322">
        <v>23</v>
      </c>
      <c r="AH946" s="322">
        <v>37</v>
      </c>
      <c r="AI946" s="322">
        <v>50</v>
      </c>
      <c r="AJ946" s="322">
        <v>1</v>
      </c>
      <c r="AK946" s="283"/>
      <c r="AL946" s="336"/>
      <c r="AM946" s="336"/>
      <c r="AN946" s="253"/>
      <c r="AO946" s="408"/>
      <c r="AP946" s="283"/>
      <c r="AQ946" s="283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341"/>
      <c r="CP946" s="341"/>
      <c r="CQ946" s="341"/>
      <c r="CR946" s="341"/>
      <c r="CS946" s="341"/>
      <c r="CT946" s="341"/>
      <c r="CU946" s="341"/>
      <c r="CV946" s="341"/>
      <c r="CW946" s="341"/>
      <c r="CX946" s="341"/>
      <c r="CY946" s="341"/>
      <c r="CZ946" s="341"/>
      <c r="DA946" s="341"/>
      <c r="DB946" s="341"/>
      <c r="DC946" s="341"/>
      <c r="DD946" s="341"/>
      <c r="DE946" s="341"/>
      <c r="DF946" s="341"/>
      <c r="DG946" s="341"/>
      <c r="DH946" s="341"/>
      <c r="DI946" s="341"/>
      <c r="DJ946" s="341"/>
      <c r="DK946" s="341"/>
      <c r="DL946" s="341"/>
      <c r="DM946" s="341"/>
      <c r="DN946" s="341"/>
      <c r="DO946" s="341"/>
      <c r="DP946" s="341"/>
      <c r="DQ946" s="341"/>
      <c r="DR946" s="341"/>
      <c r="DS946" s="341"/>
      <c r="DT946" s="341"/>
      <c r="DU946" s="341"/>
    </row>
    <row r="947" spans="1:125" ht="12.75" customHeight="1">
      <c r="A947" s="242">
        <v>946</v>
      </c>
      <c r="B947" s="253" t="s">
        <v>731</v>
      </c>
      <c r="C947" s="253" t="s">
        <v>381</v>
      </c>
      <c r="D947" s="253"/>
      <c r="E947" s="253" t="s">
        <v>1671</v>
      </c>
      <c r="F947" s="253"/>
      <c r="G947" s="264" t="s">
        <v>1672</v>
      </c>
      <c r="H947" s="639"/>
      <c r="I947" s="253" t="s">
        <v>1911</v>
      </c>
      <c r="J947" s="253"/>
      <c r="K947" s="253" t="s">
        <v>1265</v>
      </c>
      <c r="L947" s="438" t="s">
        <v>568</v>
      </c>
      <c r="M947" s="274">
        <v>41796</v>
      </c>
      <c r="N947" s="288">
        <v>44721</v>
      </c>
      <c r="O947" s="322" t="s">
        <v>722</v>
      </c>
      <c r="P947" s="328">
        <f t="shared" si="210"/>
        <v>44721</v>
      </c>
      <c r="Q947" s="329">
        <v>20479</v>
      </c>
      <c r="R947" s="329">
        <v>2014</v>
      </c>
      <c r="S947" s="251">
        <v>43991</v>
      </c>
      <c r="T947" s="316" t="s">
        <v>29</v>
      </c>
      <c r="U947" s="283" t="s">
        <v>722</v>
      </c>
      <c r="V947" s="625" t="s">
        <v>762</v>
      </c>
      <c r="W947" s="625" t="s">
        <v>5741</v>
      </c>
      <c r="X947" s="252" t="s">
        <v>1266</v>
      </c>
      <c r="Y947" s="284">
        <f t="shared" si="211"/>
        <v>44721</v>
      </c>
      <c r="Z947" s="605" t="s">
        <v>1028</v>
      </c>
      <c r="AA947" s="656">
        <v>5.7</v>
      </c>
      <c r="AB947" s="273"/>
      <c r="AC947" s="252">
        <v>75</v>
      </c>
      <c r="AD947" s="252"/>
      <c r="AE947" s="252">
        <v>95</v>
      </c>
      <c r="AF947" s="252"/>
      <c r="AG947" s="605">
        <v>23</v>
      </c>
      <c r="AH947" s="605">
        <v>39</v>
      </c>
      <c r="AI947" s="613">
        <v>57</v>
      </c>
      <c r="AJ947" s="613">
        <v>1</v>
      </c>
      <c r="AK947" s="316"/>
      <c r="AL947" s="613"/>
      <c r="AM947" s="613"/>
      <c r="AN947" s="252"/>
      <c r="AO947" s="407"/>
      <c r="AP947" s="316"/>
      <c r="AQ947" s="316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</row>
    <row r="948" spans="1:125" s="538" customFormat="1" ht="12.75" customHeight="1">
      <c r="A948" s="529">
        <v>947</v>
      </c>
      <c r="B948" s="532" t="s">
        <v>10330</v>
      </c>
      <c r="C948" s="532"/>
      <c r="D948" s="532"/>
      <c r="E948" s="532" t="s">
        <v>4360</v>
      </c>
      <c r="F948" s="532"/>
      <c r="G948" s="540"/>
      <c r="H948" s="646"/>
      <c r="I948" s="532"/>
      <c r="J948" s="532"/>
      <c r="K948" s="532"/>
      <c r="L948" s="541"/>
      <c r="M948" s="542"/>
      <c r="N948" s="543"/>
      <c r="O948" s="586"/>
      <c r="P948" s="846"/>
      <c r="Q948" s="847"/>
      <c r="R948" s="847"/>
      <c r="S948" s="531"/>
      <c r="T948" s="537"/>
      <c r="U948" s="537"/>
      <c r="V948" s="627"/>
      <c r="W948" s="627"/>
      <c r="X948" s="532"/>
      <c r="Y948" s="534"/>
      <c r="Z948" s="586"/>
      <c r="AA948" s="665"/>
      <c r="AB948" s="535"/>
      <c r="AC948" s="532"/>
      <c r="AD948" s="532"/>
      <c r="AE948" s="532"/>
      <c r="AF948" s="532"/>
      <c r="AG948" s="586"/>
      <c r="AH948" s="586"/>
      <c r="AI948" s="616"/>
      <c r="AJ948" s="616"/>
      <c r="AK948" s="636"/>
      <c r="AL948" s="616"/>
      <c r="AM948" s="616"/>
      <c r="AN948" s="532"/>
      <c r="AO948" s="536"/>
      <c r="AP948" s="537"/>
      <c r="AQ948" s="537"/>
      <c r="AR948" s="537"/>
      <c r="AS948" s="537"/>
      <c r="AT948" s="537"/>
      <c r="AU948" s="537"/>
      <c r="AV948" s="537"/>
      <c r="AW948" s="537"/>
      <c r="AX948" s="537"/>
      <c r="AY948" s="537"/>
      <c r="AZ948" s="537"/>
      <c r="BA948" s="537"/>
      <c r="BB948" s="537"/>
      <c r="BC948" s="537"/>
      <c r="BD948" s="537"/>
      <c r="BE948" s="537"/>
      <c r="BF948" s="537"/>
      <c r="BG948" s="537"/>
      <c r="BH948" s="537"/>
      <c r="BI948" s="537"/>
      <c r="BJ948" s="537"/>
      <c r="BK948" s="537"/>
      <c r="BL948" s="537"/>
      <c r="BM948" s="537"/>
      <c r="BN948" s="537"/>
      <c r="BO948" s="537"/>
      <c r="BP948" s="537"/>
      <c r="BQ948" s="537"/>
      <c r="BR948" s="537"/>
      <c r="BS948" s="537"/>
      <c r="BT948" s="537"/>
      <c r="BU948" s="537"/>
      <c r="BV948" s="537"/>
      <c r="BW948" s="537"/>
      <c r="BX948" s="537"/>
      <c r="BY948" s="537"/>
      <c r="BZ948" s="537"/>
      <c r="CA948" s="537"/>
      <c r="CB948" s="537"/>
      <c r="CC948" s="537"/>
      <c r="CD948" s="537"/>
      <c r="CE948" s="537"/>
      <c r="CF948" s="537"/>
      <c r="CG948" s="537"/>
      <c r="CH948" s="537"/>
      <c r="CI948" s="537"/>
      <c r="CJ948" s="537"/>
      <c r="CK948" s="537"/>
      <c r="CL948" s="537"/>
      <c r="CM948" s="537"/>
      <c r="CN948" s="537"/>
      <c r="CO948" s="587"/>
      <c r="CP948" s="587"/>
      <c r="CQ948" s="587"/>
      <c r="CR948" s="587"/>
      <c r="CS948" s="587"/>
      <c r="CT948" s="587"/>
      <c r="CU948" s="587"/>
      <c r="CV948" s="587"/>
      <c r="CW948" s="587"/>
      <c r="CX948" s="587"/>
      <c r="CY948" s="587"/>
      <c r="CZ948" s="587"/>
      <c r="DA948" s="587"/>
      <c r="DB948" s="587"/>
      <c r="DC948" s="587"/>
      <c r="DD948" s="587"/>
      <c r="DE948" s="587"/>
      <c r="DF948" s="587"/>
      <c r="DG948" s="587"/>
      <c r="DH948" s="587"/>
      <c r="DI948" s="587"/>
      <c r="DJ948" s="587"/>
      <c r="DK948" s="587"/>
      <c r="DL948" s="587"/>
      <c r="DM948" s="587"/>
      <c r="DN948" s="587"/>
      <c r="DO948" s="587"/>
      <c r="DP948" s="587"/>
      <c r="DQ948" s="587"/>
      <c r="DR948" s="587"/>
      <c r="DS948" s="587"/>
      <c r="DT948" s="587"/>
      <c r="DU948" s="587"/>
    </row>
    <row r="949" spans="1:125" s="317" customFormat="1" ht="12.75" customHeight="1">
      <c r="A949" s="242">
        <v>948</v>
      </c>
      <c r="B949" s="253" t="s">
        <v>731</v>
      </c>
      <c r="C949" s="253" t="s">
        <v>3647</v>
      </c>
      <c r="D949" s="253"/>
      <c r="E949" s="253" t="s">
        <v>1669</v>
      </c>
      <c r="F949" s="253"/>
      <c r="G949" s="264" t="s">
        <v>7422</v>
      </c>
      <c r="H949" s="639"/>
      <c r="I949" s="253" t="s">
        <v>1911</v>
      </c>
      <c r="J949" s="253"/>
      <c r="K949" s="253" t="s">
        <v>7423</v>
      </c>
      <c r="L949" s="438" t="s">
        <v>3693</v>
      </c>
      <c r="M949" s="274">
        <v>44473</v>
      </c>
      <c r="N949" s="275">
        <v>45901</v>
      </c>
      <c r="O949" s="322" t="s">
        <v>722</v>
      </c>
      <c r="P949" s="323">
        <f>N949</f>
        <v>45901</v>
      </c>
      <c r="Q949" s="335">
        <v>21557</v>
      </c>
      <c r="R949" s="335">
        <v>2017</v>
      </c>
      <c r="S949" s="237">
        <v>45170</v>
      </c>
      <c r="T949" s="283" t="s">
        <v>3715</v>
      </c>
      <c r="U949" s="283" t="s">
        <v>722</v>
      </c>
      <c r="V949" s="421" t="s">
        <v>537</v>
      </c>
      <c r="W949" s="421" t="s">
        <v>3521</v>
      </c>
      <c r="X949" s="253" t="s">
        <v>7424</v>
      </c>
      <c r="Y949" s="271">
        <f t="shared" si="211"/>
        <v>45901</v>
      </c>
      <c r="Z949" s="322" t="s">
        <v>1550</v>
      </c>
      <c r="AA949" s="255">
        <v>4.5</v>
      </c>
      <c r="AB949" s="256"/>
      <c r="AC949" s="253">
        <v>80</v>
      </c>
      <c r="AD949" s="253"/>
      <c r="AE949" s="253">
        <v>105</v>
      </c>
      <c r="AF949" s="253"/>
      <c r="AG949" s="322">
        <v>24</v>
      </c>
      <c r="AH949" s="322">
        <v>39</v>
      </c>
      <c r="AI949" s="336">
        <v>55</v>
      </c>
      <c r="AJ949" s="336">
        <v>1</v>
      </c>
      <c r="AK949" s="283"/>
      <c r="AL949" s="336"/>
      <c r="AM949" s="336"/>
      <c r="AN949" s="253"/>
      <c r="AO949" s="408"/>
      <c r="AP949" s="283"/>
      <c r="AQ949" s="283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341"/>
      <c r="CP949" s="341"/>
      <c r="CQ949" s="341"/>
      <c r="CR949" s="341"/>
      <c r="CS949" s="341"/>
      <c r="CT949" s="341"/>
      <c r="CU949" s="341"/>
      <c r="CV949" s="341"/>
      <c r="CW949" s="341"/>
      <c r="CX949" s="341"/>
      <c r="CY949" s="341"/>
      <c r="CZ949" s="341"/>
      <c r="DA949" s="341"/>
      <c r="DB949" s="341"/>
      <c r="DC949" s="341"/>
      <c r="DD949" s="341"/>
      <c r="DE949" s="341"/>
      <c r="DF949" s="341"/>
      <c r="DG949" s="341"/>
      <c r="DH949" s="341"/>
      <c r="DI949" s="341"/>
      <c r="DJ949" s="341"/>
      <c r="DK949" s="341"/>
      <c r="DL949" s="341"/>
      <c r="DM949" s="341"/>
      <c r="DN949" s="341"/>
      <c r="DO949" s="341"/>
      <c r="DP949" s="341"/>
      <c r="DQ949" s="341"/>
      <c r="DR949" s="341"/>
      <c r="DS949" s="341"/>
      <c r="DT949" s="341"/>
      <c r="DU949" s="341"/>
    </row>
    <row r="950" spans="1:125" s="317" customFormat="1" ht="12.75" customHeight="1">
      <c r="A950" s="242">
        <v>949</v>
      </c>
      <c r="B950" s="253" t="s">
        <v>731</v>
      </c>
      <c r="C950" s="253" t="s">
        <v>3723</v>
      </c>
      <c r="D950" s="253"/>
      <c r="E950" s="253" t="s">
        <v>4670</v>
      </c>
      <c r="F950" s="253"/>
      <c r="G950" s="264" t="s">
        <v>4671</v>
      </c>
      <c r="H950" s="639"/>
      <c r="I950" s="253" t="s">
        <v>317</v>
      </c>
      <c r="J950" s="253"/>
      <c r="K950" s="253" t="s">
        <v>38</v>
      </c>
      <c r="L950" s="438" t="s">
        <v>39</v>
      </c>
      <c r="M950" s="274">
        <v>43430</v>
      </c>
      <c r="N950" s="275">
        <v>45809</v>
      </c>
      <c r="O950" s="322" t="s">
        <v>722</v>
      </c>
      <c r="P950" s="323">
        <f t="shared" si="210"/>
        <v>45809</v>
      </c>
      <c r="Q950" s="335">
        <v>18665</v>
      </c>
      <c r="R950" s="335">
        <v>2018</v>
      </c>
      <c r="S950" s="321">
        <v>45078</v>
      </c>
      <c r="T950" s="283" t="s">
        <v>4069</v>
      </c>
      <c r="U950" s="283" t="s">
        <v>722</v>
      </c>
      <c r="V950" s="421" t="s">
        <v>956</v>
      </c>
      <c r="W950" s="421" t="s">
        <v>403</v>
      </c>
      <c r="X950" s="253" t="s">
        <v>4672</v>
      </c>
      <c r="Y950" s="271">
        <f>N950</f>
        <v>45809</v>
      </c>
      <c r="Z950" s="322" t="s">
        <v>1028</v>
      </c>
      <c r="AA950" s="255">
        <v>5.5</v>
      </c>
      <c r="AB950" s="256"/>
      <c r="AC950" s="253">
        <v>85</v>
      </c>
      <c r="AD950" s="253"/>
      <c r="AE950" s="253">
        <v>105</v>
      </c>
      <c r="AF950" s="253"/>
      <c r="AG950" s="322">
        <v>24</v>
      </c>
      <c r="AH950" s="322">
        <v>39</v>
      </c>
      <c r="AI950" s="336">
        <v>59</v>
      </c>
      <c r="AJ950" s="336">
        <v>1</v>
      </c>
      <c r="AK950" s="283"/>
      <c r="AL950" s="336"/>
      <c r="AM950" s="336"/>
      <c r="AN950" s="253"/>
      <c r="AO950" s="408"/>
      <c r="AP950" s="283"/>
      <c r="AQ950" s="283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341"/>
      <c r="CP950" s="341"/>
      <c r="CQ950" s="341"/>
      <c r="CR950" s="341"/>
      <c r="CS950" s="341"/>
      <c r="CT950" s="341"/>
      <c r="CU950" s="341"/>
      <c r="CV950" s="341"/>
      <c r="CW950" s="341"/>
      <c r="CX950" s="341"/>
      <c r="CY950" s="341"/>
      <c r="CZ950" s="341"/>
      <c r="DA950" s="341"/>
      <c r="DB950" s="341"/>
      <c r="DC950" s="341"/>
      <c r="DD950" s="341"/>
      <c r="DE950" s="341"/>
      <c r="DF950" s="341"/>
      <c r="DG950" s="341"/>
      <c r="DH950" s="341"/>
      <c r="DI950" s="341"/>
      <c r="DJ950" s="341"/>
      <c r="DK950" s="341"/>
      <c r="DL950" s="341"/>
      <c r="DM950" s="341"/>
      <c r="DN950" s="341"/>
      <c r="DO950" s="341"/>
      <c r="DP950" s="341"/>
      <c r="DQ950" s="341"/>
      <c r="DR950" s="341"/>
      <c r="DS950" s="341"/>
      <c r="DT950" s="341"/>
      <c r="DU950" s="341"/>
    </row>
    <row r="951" spans="1:125" s="538" customFormat="1" ht="12.75" customHeight="1">
      <c r="A951" s="529">
        <v>950</v>
      </c>
      <c r="B951" s="529" t="s">
        <v>10349</v>
      </c>
      <c r="C951" s="529"/>
      <c r="D951" s="532"/>
      <c r="E951" s="133" t="s">
        <v>447</v>
      </c>
      <c r="F951" s="133"/>
      <c r="G951" s="839"/>
      <c r="H951" s="646"/>
      <c r="I951" s="529"/>
      <c r="J951" s="532"/>
      <c r="K951" s="133"/>
      <c r="L951" s="841"/>
      <c r="M951" s="542"/>
      <c r="N951" s="843"/>
      <c r="O951" s="844"/>
      <c r="P951" s="539"/>
      <c r="Q951" s="530"/>
      <c r="R951" s="530"/>
      <c r="S951" s="531"/>
      <c r="T951" s="532"/>
      <c r="U951" s="532"/>
      <c r="V951" s="627"/>
      <c r="W951" s="627"/>
      <c r="X951" s="532"/>
      <c r="Y951" s="534"/>
      <c r="Z951" s="586"/>
      <c r="AA951" s="665"/>
      <c r="AB951" s="535"/>
      <c r="AC951" s="532"/>
      <c r="AD951" s="532"/>
      <c r="AE951" s="532"/>
      <c r="AF951" s="532"/>
      <c r="AG951" s="586"/>
      <c r="AH951" s="586"/>
      <c r="AI951" s="586"/>
      <c r="AJ951" s="586"/>
      <c r="AK951" s="636"/>
      <c r="AL951" s="616"/>
      <c r="AM951" s="616"/>
      <c r="AN951" s="532"/>
      <c r="AO951" s="536"/>
      <c r="AP951" s="537"/>
      <c r="AQ951" s="537"/>
      <c r="AR951" s="537"/>
      <c r="AS951" s="537"/>
      <c r="AT951" s="537"/>
      <c r="AU951" s="537"/>
      <c r="AV951" s="537"/>
      <c r="AW951" s="537"/>
      <c r="AX951" s="537"/>
      <c r="AY951" s="537"/>
      <c r="AZ951" s="537"/>
      <c r="BA951" s="537"/>
      <c r="BB951" s="537"/>
      <c r="BC951" s="537"/>
      <c r="BD951" s="537"/>
      <c r="BE951" s="537"/>
      <c r="BF951" s="537"/>
      <c r="BG951" s="537"/>
      <c r="BH951" s="537"/>
      <c r="BI951" s="537"/>
      <c r="BJ951" s="537"/>
      <c r="BK951" s="537"/>
      <c r="BL951" s="537"/>
      <c r="BM951" s="537"/>
      <c r="BN951" s="537"/>
      <c r="BO951" s="537"/>
      <c r="BP951" s="537"/>
      <c r="BQ951" s="537"/>
      <c r="BR951" s="537"/>
      <c r="BS951" s="537"/>
      <c r="BT951" s="537"/>
      <c r="BU951" s="537"/>
      <c r="BV951" s="537"/>
      <c r="BW951" s="537"/>
      <c r="BX951" s="537"/>
      <c r="BY951" s="537"/>
      <c r="BZ951" s="537"/>
      <c r="CA951" s="537"/>
      <c r="CB951" s="537"/>
      <c r="CC951" s="537"/>
      <c r="CD951" s="537"/>
      <c r="CE951" s="537"/>
      <c r="CF951" s="537"/>
      <c r="CG951" s="537"/>
      <c r="CH951" s="537"/>
      <c r="CI951" s="537"/>
      <c r="CJ951" s="537"/>
      <c r="CK951" s="537"/>
      <c r="CL951" s="537"/>
      <c r="CM951" s="537"/>
      <c r="CN951" s="537"/>
      <c r="CO951" s="587"/>
      <c r="CP951" s="587"/>
      <c r="CQ951" s="587"/>
      <c r="CR951" s="587"/>
      <c r="CS951" s="587"/>
      <c r="CT951" s="587"/>
      <c r="CU951" s="587"/>
      <c r="CV951" s="587"/>
      <c r="CW951" s="587"/>
      <c r="CX951" s="587"/>
      <c r="CY951" s="587"/>
      <c r="CZ951" s="587"/>
      <c r="DA951" s="587"/>
      <c r="DB951" s="587"/>
      <c r="DC951" s="587"/>
      <c r="DD951" s="587"/>
      <c r="DE951" s="587"/>
      <c r="DF951" s="587"/>
      <c r="DG951" s="587"/>
      <c r="DH951" s="587"/>
      <c r="DI951" s="587"/>
      <c r="DJ951" s="587"/>
      <c r="DK951" s="587"/>
      <c r="DL951" s="587"/>
      <c r="DM951" s="587"/>
      <c r="DN951" s="587"/>
      <c r="DO951" s="587"/>
      <c r="DP951" s="587"/>
      <c r="DQ951" s="587"/>
      <c r="DR951" s="587"/>
      <c r="DS951" s="587"/>
      <c r="DT951" s="587"/>
      <c r="DU951" s="587"/>
    </row>
    <row r="952" spans="1:125" s="317" customFormat="1" ht="12.75" customHeight="1">
      <c r="A952" s="242">
        <v>951</v>
      </c>
      <c r="B952" s="242" t="s">
        <v>731</v>
      </c>
      <c r="C952" s="243" t="s">
        <v>6357</v>
      </c>
      <c r="D952" s="243"/>
      <c r="E952" s="121" t="s">
        <v>591</v>
      </c>
      <c r="F952" s="243"/>
      <c r="G952" s="244" t="s">
        <v>6358</v>
      </c>
      <c r="H952" s="638"/>
      <c r="I952" s="242" t="s">
        <v>1911</v>
      </c>
      <c r="J952" s="243"/>
      <c r="K952" s="243" t="s">
        <v>6359</v>
      </c>
      <c r="L952" s="245" t="s">
        <v>6360</v>
      </c>
      <c r="M952" s="247">
        <v>44090</v>
      </c>
      <c r="N952" s="123">
        <v>44815</v>
      </c>
      <c r="O952" s="249" t="s">
        <v>722</v>
      </c>
      <c r="P952" s="267">
        <f t="shared" ref="P952:P957" si="212">N952</f>
        <v>44815</v>
      </c>
      <c r="Q952" s="236">
        <v>20659</v>
      </c>
      <c r="R952" s="236">
        <v>2020</v>
      </c>
      <c r="S952" s="237">
        <v>44085</v>
      </c>
      <c r="T952" s="253" t="s">
        <v>1278</v>
      </c>
      <c r="U952" s="253" t="s">
        <v>1279</v>
      </c>
      <c r="V952" s="421" t="s">
        <v>363</v>
      </c>
      <c r="W952" s="421" t="s">
        <v>868</v>
      </c>
      <c r="X952" s="253" t="s">
        <v>6361</v>
      </c>
      <c r="Y952" s="271">
        <f>N952</f>
        <v>44815</v>
      </c>
      <c r="Z952" s="322" t="s">
        <v>364</v>
      </c>
      <c r="AA952" s="255">
        <v>5.6</v>
      </c>
      <c r="AB952" s="256"/>
      <c r="AC952" s="253">
        <v>110</v>
      </c>
      <c r="AD952" s="253"/>
      <c r="AE952" s="253">
        <v>160</v>
      </c>
      <c r="AF952" s="253"/>
      <c r="AG952" s="322" t="s">
        <v>724</v>
      </c>
      <c r="AH952" s="322" t="s">
        <v>724</v>
      </c>
      <c r="AI952" s="322" t="s">
        <v>724</v>
      </c>
      <c r="AJ952" s="322">
        <v>1</v>
      </c>
      <c r="AK952" s="237"/>
      <c r="AL952" s="322"/>
      <c r="AM952" s="322"/>
      <c r="AN952" s="253"/>
      <c r="AO952" s="408"/>
      <c r="AP952" s="283"/>
      <c r="AQ952" s="283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341"/>
      <c r="CP952" s="341"/>
      <c r="CQ952" s="341"/>
      <c r="CR952" s="341"/>
      <c r="CS952" s="341"/>
      <c r="CT952" s="341"/>
      <c r="CU952" s="341"/>
      <c r="CV952" s="341"/>
      <c r="CW952" s="341"/>
      <c r="CX952" s="341"/>
      <c r="CY952" s="341"/>
      <c r="CZ952" s="341"/>
      <c r="DA952" s="341"/>
      <c r="DB952" s="341"/>
      <c r="DC952" s="341"/>
      <c r="DD952" s="341"/>
      <c r="DE952" s="341"/>
      <c r="DF952" s="341"/>
      <c r="DG952" s="341"/>
      <c r="DH952" s="341"/>
      <c r="DI952" s="341"/>
      <c r="DJ952" s="341"/>
      <c r="DK952" s="341"/>
      <c r="DL952" s="341"/>
      <c r="DM952" s="341"/>
      <c r="DN952" s="341"/>
      <c r="DO952" s="341"/>
      <c r="DP952" s="341"/>
      <c r="DQ952" s="341"/>
      <c r="DR952" s="341"/>
      <c r="DS952" s="341"/>
      <c r="DT952" s="341"/>
      <c r="DU952" s="341"/>
    </row>
    <row r="953" spans="1:125" s="378" customFormat="1" ht="12.75" customHeight="1">
      <c r="A953" s="362">
        <v>952</v>
      </c>
      <c r="B953" s="363" t="s">
        <v>731</v>
      </c>
      <c r="C953" s="363" t="s">
        <v>8656</v>
      </c>
      <c r="D953" s="363"/>
      <c r="E953" s="363" t="s">
        <v>4423</v>
      </c>
      <c r="F953" s="363"/>
      <c r="G953" s="365" t="s">
        <v>8657</v>
      </c>
      <c r="H953" s="640"/>
      <c r="I953" s="363" t="s">
        <v>118</v>
      </c>
      <c r="J953" s="363"/>
      <c r="K953" s="363" t="s">
        <v>6076</v>
      </c>
      <c r="L953" s="366" t="s">
        <v>6077</v>
      </c>
      <c r="M953" s="368">
        <v>44817</v>
      </c>
      <c r="N953" s="369">
        <v>45539</v>
      </c>
      <c r="O953" s="370" t="s">
        <v>722</v>
      </c>
      <c r="P953" s="371">
        <f>N953</f>
        <v>45539</v>
      </c>
      <c r="Q953" s="372">
        <v>22619</v>
      </c>
      <c r="R953" s="372">
        <v>2022</v>
      </c>
      <c r="S953" s="373">
        <v>44808</v>
      </c>
      <c r="T953" s="374" t="s">
        <v>1498</v>
      </c>
      <c r="U953" s="374" t="s">
        <v>1279</v>
      </c>
      <c r="V953" s="626" t="s">
        <v>363</v>
      </c>
      <c r="W953" s="626" t="s">
        <v>363</v>
      </c>
      <c r="X953" s="363" t="s">
        <v>8658</v>
      </c>
      <c r="Y953" s="375">
        <f>N953</f>
        <v>45539</v>
      </c>
      <c r="Z953" s="370" t="s">
        <v>1550</v>
      </c>
      <c r="AA953" s="657">
        <v>4.8</v>
      </c>
      <c r="AB953" s="376"/>
      <c r="AC953" s="363">
        <v>85</v>
      </c>
      <c r="AD953" s="363"/>
      <c r="AE953" s="363">
        <v>110</v>
      </c>
      <c r="AF953" s="363"/>
      <c r="AG953" s="370" t="s">
        <v>724</v>
      </c>
      <c r="AH953" s="370" t="s">
        <v>724</v>
      </c>
      <c r="AI953" s="501" t="s">
        <v>724</v>
      </c>
      <c r="AJ953" s="501">
        <v>1</v>
      </c>
      <c r="AK953" s="374"/>
      <c r="AL953" s="501"/>
      <c r="AM953" s="501"/>
      <c r="AN953" s="363"/>
      <c r="AO953" s="414"/>
      <c r="AP953" s="374"/>
      <c r="AQ953" s="374"/>
      <c r="AR953" s="374"/>
      <c r="AS953" s="374"/>
      <c r="AT953" s="374"/>
      <c r="AU953" s="374"/>
      <c r="AV953" s="374"/>
      <c r="AW953" s="374"/>
      <c r="AX953" s="374"/>
      <c r="AY953" s="374"/>
      <c r="AZ953" s="374"/>
      <c r="BA953" s="374"/>
      <c r="BB953" s="374"/>
      <c r="BC953" s="374"/>
      <c r="BD953" s="374"/>
      <c r="BE953" s="374"/>
      <c r="BF953" s="374"/>
      <c r="BG953" s="374"/>
      <c r="BH953" s="374"/>
      <c r="BI953" s="374"/>
      <c r="BJ953" s="374"/>
      <c r="BK953" s="374"/>
      <c r="BL953" s="374"/>
      <c r="BM953" s="374"/>
      <c r="BN953" s="374"/>
      <c r="BO953" s="374"/>
      <c r="BP953" s="374"/>
      <c r="BQ953" s="374"/>
      <c r="BR953" s="374"/>
      <c r="BS953" s="374"/>
      <c r="BT953" s="374"/>
      <c r="BU953" s="374"/>
      <c r="BV953" s="374"/>
      <c r="BW953" s="374"/>
      <c r="BX953" s="374"/>
      <c r="BY953" s="374"/>
      <c r="BZ953" s="374"/>
      <c r="CA953" s="374"/>
      <c r="CB953" s="374"/>
      <c r="CC953" s="374"/>
      <c r="CD953" s="374"/>
      <c r="CE953" s="374"/>
      <c r="CF953" s="374"/>
      <c r="CG953" s="374"/>
      <c r="CH953" s="374"/>
      <c r="CI953" s="374"/>
      <c r="CJ953" s="374"/>
      <c r="CK953" s="374"/>
      <c r="CL953" s="374"/>
      <c r="CM953" s="374"/>
      <c r="CN953" s="374"/>
      <c r="CO953" s="377"/>
      <c r="CP953" s="377"/>
      <c r="CQ953" s="377"/>
      <c r="CR953" s="377"/>
      <c r="CS953" s="377"/>
      <c r="CT953" s="377"/>
      <c r="CU953" s="377"/>
      <c r="CV953" s="377"/>
      <c r="CW953" s="377"/>
      <c r="CX953" s="377"/>
      <c r="CY953" s="377"/>
      <c r="CZ953" s="377"/>
      <c r="DA953" s="377"/>
      <c r="DB953" s="377"/>
      <c r="DC953" s="377"/>
      <c r="DD953" s="377"/>
      <c r="DE953" s="377"/>
      <c r="DF953" s="377"/>
      <c r="DG953" s="377"/>
      <c r="DH953" s="377"/>
      <c r="DI953" s="377"/>
      <c r="DJ953" s="377"/>
      <c r="DK953" s="377"/>
      <c r="DL953" s="377"/>
      <c r="DM953" s="377"/>
      <c r="DN953" s="377"/>
      <c r="DO953" s="377"/>
      <c r="DP953" s="377"/>
      <c r="DQ953" s="377"/>
      <c r="DR953" s="377"/>
      <c r="DS953" s="377"/>
      <c r="DT953" s="377"/>
      <c r="DU953" s="377"/>
    </row>
    <row r="954" spans="1:125" s="317" customFormat="1" ht="12.75" customHeight="1">
      <c r="A954" s="242">
        <v>953</v>
      </c>
      <c r="B954" s="253" t="s">
        <v>732</v>
      </c>
      <c r="C954" s="253" t="s">
        <v>9118</v>
      </c>
      <c r="D954" s="253" t="s">
        <v>7694</v>
      </c>
      <c r="E954" s="253" t="s">
        <v>634</v>
      </c>
      <c r="F954" s="253" t="s">
        <v>8400</v>
      </c>
      <c r="G954" s="264" t="s">
        <v>8401</v>
      </c>
      <c r="H954" s="639" t="s">
        <v>724</v>
      </c>
      <c r="I954" s="253" t="s">
        <v>2412</v>
      </c>
      <c r="J954" s="253" t="s">
        <v>7040</v>
      </c>
      <c r="K954" s="253" t="s">
        <v>8402</v>
      </c>
      <c r="L954" s="438" t="s">
        <v>8403</v>
      </c>
      <c r="M954" s="274">
        <v>44762</v>
      </c>
      <c r="N954" s="275">
        <v>45468</v>
      </c>
      <c r="O954" s="322" t="s">
        <v>722</v>
      </c>
      <c r="P954" s="323">
        <f>N954</f>
        <v>45468</v>
      </c>
      <c r="Q954" s="335">
        <v>22511</v>
      </c>
      <c r="R954" s="335">
        <v>2022</v>
      </c>
      <c r="S954" s="237">
        <v>44737</v>
      </c>
      <c r="T954" s="283" t="s">
        <v>3814</v>
      </c>
      <c r="U954" s="283" t="s">
        <v>4014</v>
      </c>
      <c r="V954" s="421" t="s">
        <v>1558</v>
      </c>
      <c r="W954" s="421" t="s">
        <v>1558</v>
      </c>
      <c r="X954" s="253" t="s">
        <v>8404</v>
      </c>
      <c r="Y954" s="271">
        <f>N954</f>
        <v>45468</v>
      </c>
      <c r="Z954" s="322" t="s">
        <v>1550</v>
      </c>
      <c r="AA954" s="255">
        <v>5.4</v>
      </c>
      <c r="AB954" s="256">
        <v>26</v>
      </c>
      <c r="AC954" s="253">
        <v>80</v>
      </c>
      <c r="AD954" s="253">
        <v>105</v>
      </c>
      <c r="AE954" s="253">
        <v>105</v>
      </c>
      <c r="AF954" s="253">
        <v>125</v>
      </c>
      <c r="AG954" s="322" t="s">
        <v>724</v>
      </c>
      <c r="AH954" s="322">
        <v>38</v>
      </c>
      <c r="AI954" s="336">
        <v>50</v>
      </c>
      <c r="AJ954" s="336">
        <v>1</v>
      </c>
      <c r="AK954" s="321">
        <v>44762</v>
      </c>
      <c r="AL954" s="336">
        <v>2022</v>
      </c>
      <c r="AM954" s="336" t="s">
        <v>722</v>
      </c>
      <c r="AN954" s="253"/>
      <c r="AO954" s="408"/>
      <c r="AP954" s="283"/>
      <c r="AQ954" s="283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341"/>
      <c r="CP954" s="341"/>
      <c r="CQ954" s="341"/>
      <c r="CR954" s="341"/>
      <c r="CS954" s="341"/>
      <c r="CT954" s="341"/>
      <c r="CU954" s="341"/>
      <c r="CV954" s="341"/>
      <c r="CW954" s="341"/>
      <c r="CX954" s="341"/>
      <c r="CY954" s="341"/>
      <c r="CZ954" s="341"/>
      <c r="DA954" s="341"/>
      <c r="DB954" s="341"/>
      <c r="DC954" s="341"/>
      <c r="DD954" s="341"/>
      <c r="DE954" s="341"/>
      <c r="DF954" s="341"/>
      <c r="DG954" s="341"/>
      <c r="DH954" s="341"/>
      <c r="DI954" s="341"/>
      <c r="DJ954" s="341"/>
      <c r="DK954" s="341"/>
      <c r="DL954" s="341"/>
      <c r="DM954" s="341"/>
      <c r="DN954" s="341"/>
      <c r="DO954" s="341"/>
      <c r="DP954" s="341"/>
      <c r="DQ954" s="341"/>
      <c r="DR954" s="341"/>
      <c r="DS954" s="341"/>
      <c r="DT954" s="341"/>
      <c r="DU954" s="341"/>
    </row>
    <row r="955" spans="1:125" ht="12.75" customHeight="1">
      <c r="A955" s="242">
        <v>954</v>
      </c>
      <c r="B955" s="242" t="s">
        <v>732</v>
      </c>
      <c r="C955" s="283" t="s">
        <v>3677</v>
      </c>
      <c r="D955" s="283"/>
      <c r="E955" s="283" t="s">
        <v>3678</v>
      </c>
      <c r="F955" s="283" t="s">
        <v>251</v>
      </c>
      <c r="G955" s="283" t="s">
        <v>3679</v>
      </c>
      <c r="H955" s="642"/>
      <c r="I955" s="243" t="s">
        <v>317</v>
      </c>
      <c r="J955" s="283"/>
      <c r="K955" s="283" t="s">
        <v>1649</v>
      </c>
      <c r="L955" s="245" t="s">
        <v>298</v>
      </c>
      <c r="M955" s="325">
        <v>42864</v>
      </c>
      <c r="N955" s="326">
        <v>45337</v>
      </c>
      <c r="O955" s="249" t="s">
        <v>722</v>
      </c>
      <c r="P955" s="267">
        <f t="shared" si="212"/>
        <v>45337</v>
      </c>
      <c r="Q955" s="236">
        <v>22186</v>
      </c>
      <c r="R955" s="236">
        <v>2012</v>
      </c>
      <c r="S955" s="251" t="s">
        <v>7851</v>
      </c>
      <c r="T955" s="253" t="s">
        <v>29</v>
      </c>
      <c r="U955" s="253" t="s">
        <v>722</v>
      </c>
      <c r="V955" s="421" t="s">
        <v>1082</v>
      </c>
      <c r="W955" s="421" t="s">
        <v>1768</v>
      </c>
      <c r="X955" s="253" t="s">
        <v>7850</v>
      </c>
      <c r="Y955" s="271">
        <f t="shared" ref="Y955:Y980" si="213">N955</f>
        <v>45337</v>
      </c>
      <c r="Z955" s="322" t="s">
        <v>1028</v>
      </c>
      <c r="AA955" s="255">
        <v>6.3</v>
      </c>
      <c r="AB955" s="256"/>
      <c r="AC955" s="253">
        <v>95</v>
      </c>
      <c r="AD955" s="253">
        <v>95</v>
      </c>
      <c r="AE955" s="253">
        <v>125</v>
      </c>
      <c r="AF955" s="253">
        <v>125</v>
      </c>
      <c r="AG955" s="322">
        <v>25</v>
      </c>
      <c r="AH955" s="322">
        <v>39</v>
      </c>
      <c r="AI955" s="322">
        <v>53</v>
      </c>
      <c r="AJ955" s="322">
        <v>1</v>
      </c>
      <c r="AK955" s="316"/>
      <c r="AL955" s="613"/>
      <c r="AM955" s="613"/>
      <c r="AN955" s="252"/>
      <c r="AO955" s="407"/>
      <c r="AP955" s="316"/>
      <c r="AQ955" s="316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</row>
    <row r="956" spans="1:125" s="538" customFormat="1" ht="12.75" customHeight="1">
      <c r="A956" s="529">
        <v>955</v>
      </c>
      <c r="B956" s="532" t="s">
        <v>10418</v>
      </c>
      <c r="C956" s="532"/>
      <c r="D956" s="532"/>
      <c r="E956" s="532" t="s">
        <v>1304</v>
      </c>
      <c r="F956" s="532"/>
      <c r="G956" s="540"/>
      <c r="H956" s="646"/>
      <c r="I956" s="532"/>
      <c r="J956" s="532"/>
      <c r="K956" s="133"/>
      <c r="L956" s="841"/>
      <c r="M956" s="842"/>
      <c r="N956" s="843"/>
      <c r="O956" s="844"/>
      <c r="P956" s="539"/>
      <c r="Q956" s="530"/>
      <c r="R956" s="530"/>
      <c r="S956" s="531"/>
      <c r="T956" s="532"/>
      <c r="U956" s="532"/>
      <c r="V956" s="627"/>
      <c r="W956" s="627"/>
      <c r="X956" s="532"/>
      <c r="Y956" s="534"/>
      <c r="Z956" s="586"/>
      <c r="AA956" s="665"/>
      <c r="AB956" s="535"/>
      <c r="AC956" s="532"/>
      <c r="AD956" s="532"/>
      <c r="AE956" s="532"/>
      <c r="AF956" s="532"/>
      <c r="AG956" s="586"/>
      <c r="AH956" s="586"/>
      <c r="AI956" s="586"/>
      <c r="AJ956" s="586"/>
      <c r="AK956" s="531"/>
      <c r="AL956" s="586"/>
      <c r="AM956" s="616"/>
      <c r="AN956" s="532"/>
      <c r="AO956" s="536"/>
      <c r="AP956" s="537"/>
      <c r="AQ956" s="537"/>
      <c r="AR956" s="537"/>
      <c r="AS956" s="537"/>
      <c r="AT956" s="537"/>
      <c r="AU956" s="537"/>
      <c r="AV956" s="537"/>
      <c r="AW956" s="537"/>
      <c r="AX956" s="537"/>
      <c r="AY956" s="537"/>
      <c r="AZ956" s="537"/>
      <c r="BA956" s="537"/>
      <c r="BB956" s="537"/>
      <c r="BC956" s="537"/>
      <c r="BD956" s="537"/>
      <c r="BE956" s="537"/>
      <c r="BF956" s="537"/>
      <c r="BG956" s="537"/>
      <c r="BH956" s="537"/>
      <c r="BI956" s="537"/>
      <c r="BJ956" s="537"/>
      <c r="BK956" s="537"/>
      <c r="BL956" s="537"/>
      <c r="BM956" s="537"/>
      <c r="BN956" s="537"/>
      <c r="BO956" s="537"/>
      <c r="BP956" s="537"/>
      <c r="BQ956" s="537"/>
      <c r="BR956" s="537"/>
      <c r="BS956" s="537"/>
      <c r="BT956" s="537"/>
      <c r="BU956" s="537"/>
      <c r="BV956" s="537"/>
      <c r="BW956" s="537"/>
      <c r="BX956" s="537"/>
      <c r="BY956" s="537"/>
      <c r="BZ956" s="537"/>
      <c r="CA956" s="537"/>
      <c r="CB956" s="537"/>
      <c r="CC956" s="537"/>
      <c r="CD956" s="537"/>
      <c r="CE956" s="537"/>
      <c r="CF956" s="537"/>
      <c r="CG956" s="537"/>
      <c r="CH956" s="537"/>
      <c r="CI956" s="537"/>
      <c r="CJ956" s="537"/>
      <c r="CK956" s="537"/>
      <c r="CL956" s="537"/>
      <c r="CM956" s="537"/>
      <c r="CN956" s="537"/>
      <c r="CO956" s="587"/>
      <c r="CP956" s="587"/>
      <c r="CQ956" s="587"/>
      <c r="CR956" s="587"/>
      <c r="CS956" s="587"/>
      <c r="CT956" s="587"/>
      <c r="CU956" s="587"/>
      <c r="CV956" s="587"/>
      <c r="CW956" s="587"/>
      <c r="CX956" s="587"/>
      <c r="CY956" s="587"/>
      <c r="CZ956" s="587"/>
      <c r="DA956" s="587"/>
      <c r="DB956" s="587"/>
      <c r="DC956" s="587"/>
      <c r="DD956" s="587"/>
      <c r="DE956" s="587"/>
      <c r="DF956" s="587"/>
      <c r="DG956" s="587"/>
      <c r="DH956" s="587"/>
      <c r="DI956" s="587"/>
      <c r="DJ956" s="587"/>
      <c r="DK956" s="587"/>
      <c r="DL956" s="587"/>
      <c r="DM956" s="587"/>
      <c r="DN956" s="587"/>
      <c r="DO956" s="587"/>
      <c r="DP956" s="587"/>
      <c r="DQ956" s="587"/>
      <c r="DR956" s="587"/>
      <c r="DS956" s="587"/>
      <c r="DT956" s="587"/>
      <c r="DU956" s="587"/>
    </row>
    <row r="957" spans="1:125" ht="12.75" customHeight="1">
      <c r="A957" s="242">
        <v>956</v>
      </c>
      <c r="B957" s="253" t="s">
        <v>731</v>
      </c>
      <c r="C957" s="253" t="s">
        <v>633</v>
      </c>
      <c r="D957" s="253"/>
      <c r="E957" s="253" t="s">
        <v>126</v>
      </c>
      <c r="F957" s="253"/>
      <c r="G957" s="264" t="s">
        <v>1305</v>
      </c>
      <c r="H957" s="639"/>
      <c r="I957" s="253" t="s">
        <v>317</v>
      </c>
      <c r="J957" s="253"/>
      <c r="K957" s="253" t="s">
        <v>10462</v>
      </c>
      <c r="L957" s="438" t="s">
        <v>1335</v>
      </c>
      <c r="M957" s="274">
        <v>41793</v>
      </c>
      <c r="N957" s="288">
        <v>46043</v>
      </c>
      <c r="O957" s="322" t="s">
        <v>722</v>
      </c>
      <c r="P957" s="328">
        <f t="shared" si="212"/>
        <v>46043</v>
      </c>
      <c r="Q957" s="329">
        <v>20029</v>
      </c>
      <c r="R957" s="329">
        <v>2014</v>
      </c>
      <c r="S957" s="251">
        <v>45312</v>
      </c>
      <c r="T957" s="316" t="s">
        <v>538</v>
      </c>
      <c r="U957" s="283" t="s">
        <v>722</v>
      </c>
      <c r="V957" s="625" t="s">
        <v>656</v>
      </c>
      <c r="W957" s="625" t="s">
        <v>7665</v>
      </c>
      <c r="X957" s="252" t="s">
        <v>5410</v>
      </c>
      <c r="Y957" s="284">
        <f t="shared" si="213"/>
        <v>46043</v>
      </c>
      <c r="Z957" s="605" t="s">
        <v>1550</v>
      </c>
      <c r="AA957" s="656">
        <v>5.7</v>
      </c>
      <c r="AB957" s="273"/>
      <c r="AC957" s="252">
        <v>85</v>
      </c>
      <c r="AD957" s="252"/>
      <c r="AE957" s="252">
        <v>105</v>
      </c>
      <c r="AF957" s="252"/>
      <c r="AG957" s="605">
        <v>24</v>
      </c>
      <c r="AH957" s="605">
        <v>39</v>
      </c>
      <c r="AI957" s="613">
        <v>52</v>
      </c>
      <c r="AJ957" s="613">
        <v>1</v>
      </c>
      <c r="AK957" s="316"/>
      <c r="AL957" s="613"/>
      <c r="AM957" s="613"/>
      <c r="AN957" s="252"/>
      <c r="AO957" s="407"/>
      <c r="AP957" s="316"/>
      <c r="AQ957" s="316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</row>
    <row r="958" spans="1:125" s="317" customFormat="1" ht="12.75" customHeight="1">
      <c r="A958" s="242">
        <v>957</v>
      </c>
      <c r="B958" s="253" t="s">
        <v>731</v>
      </c>
      <c r="C958" s="242" t="s">
        <v>5242</v>
      </c>
      <c r="D958" s="253"/>
      <c r="E958" s="253" t="s">
        <v>4124</v>
      </c>
      <c r="F958" s="253"/>
      <c r="G958" s="264" t="s">
        <v>7041</v>
      </c>
      <c r="H958" s="639"/>
      <c r="I958" s="242" t="s">
        <v>1911</v>
      </c>
      <c r="J958" s="253"/>
      <c r="K958" s="253" t="s">
        <v>7045</v>
      </c>
      <c r="L958" s="438" t="s">
        <v>7042</v>
      </c>
      <c r="M958" s="274">
        <v>44369</v>
      </c>
      <c r="N958" s="275">
        <v>45639</v>
      </c>
      <c r="O958" s="322" t="s">
        <v>722</v>
      </c>
      <c r="P958" s="323">
        <f>N958</f>
        <v>45639</v>
      </c>
      <c r="Q958" s="335">
        <v>21340</v>
      </c>
      <c r="R958" s="335">
        <v>2021</v>
      </c>
      <c r="S958" s="237">
        <v>44908</v>
      </c>
      <c r="T958" s="283" t="s">
        <v>1278</v>
      </c>
      <c r="U958" s="283" t="s">
        <v>722</v>
      </c>
      <c r="V958" s="421" t="s">
        <v>8962</v>
      </c>
      <c r="W958" s="421" t="s">
        <v>6602</v>
      </c>
      <c r="X958" s="253" t="s">
        <v>7043</v>
      </c>
      <c r="Y958" s="271">
        <f t="shared" ref="Y958:Y964" si="214">N958</f>
        <v>45639</v>
      </c>
      <c r="Z958" s="322" t="s">
        <v>364</v>
      </c>
      <c r="AA958" s="255">
        <v>4.2</v>
      </c>
      <c r="AB958" s="256"/>
      <c r="AC958" s="253">
        <v>75</v>
      </c>
      <c r="AD958" s="253"/>
      <c r="AE958" s="253">
        <v>100</v>
      </c>
      <c r="AF958" s="253"/>
      <c r="AG958" s="322" t="s">
        <v>724</v>
      </c>
      <c r="AH958" s="322" t="s">
        <v>724</v>
      </c>
      <c r="AI958" s="336" t="s">
        <v>724</v>
      </c>
      <c r="AJ958" s="336">
        <v>1</v>
      </c>
      <c r="AK958" s="321"/>
      <c r="AL958" s="336"/>
      <c r="AM958" s="336"/>
      <c r="AN958" s="253" t="s">
        <v>7044</v>
      </c>
      <c r="AO958" s="408"/>
      <c r="AP958" s="283"/>
      <c r="AQ958" s="283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341"/>
      <c r="CP958" s="341"/>
      <c r="CQ958" s="341"/>
      <c r="CR958" s="341"/>
      <c r="CS958" s="341"/>
      <c r="CT958" s="341"/>
      <c r="CU958" s="341"/>
      <c r="CV958" s="341"/>
      <c r="CW958" s="341"/>
      <c r="CX958" s="341"/>
      <c r="CY958" s="341"/>
      <c r="CZ958" s="341"/>
      <c r="DA958" s="341"/>
      <c r="DB958" s="341"/>
      <c r="DC958" s="341"/>
      <c r="DD958" s="341"/>
      <c r="DE958" s="341"/>
      <c r="DF958" s="341"/>
      <c r="DG958" s="341"/>
      <c r="DH958" s="341"/>
      <c r="DI958" s="341"/>
      <c r="DJ958" s="341"/>
      <c r="DK958" s="341"/>
      <c r="DL958" s="341"/>
      <c r="DM958" s="341"/>
      <c r="DN958" s="341"/>
      <c r="DO958" s="341"/>
      <c r="DP958" s="341"/>
      <c r="DQ958" s="341"/>
      <c r="DR958" s="341"/>
      <c r="DS958" s="341"/>
      <c r="DT958" s="341"/>
      <c r="DU958" s="341"/>
    </row>
    <row r="959" spans="1:125" s="317" customFormat="1" ht="12.75" customHeight="1">
      <c r="A959" s="242">
        <v>958</v>
      </c>
      <c r="B959" s="253" t="s">
        <v>731</v>
      </c>
      <c r="C959" s="253" t="s">
        <v>6391</v>
      </c>
      <c r="D959" s="253"/>
      <c r="E959" s="253" t="s">
        <v>1835</v>
      </c>
      <c r="F959" s="253"/>
      <c r="G959" s="264" t="s">
        <v>7431</v>
      </c>
      <c r="H959" s="639"/>
      <c r="I959" s="242" t="s">
        <v>1911</v>
      </c>
      <c r="J959" s="253"/>
      <c r="K959" s="253" t="s">
        <v>6636</v>
      </c>
      <c r="L959" s="438" t="s">
        <v>7432</v>
      </c>
      <c r="M959" s="274">
        <v>44479</v>
      </c>
      <c r="N959" s="275">
        <v>46001</v>
      </c>
      <c r="O959" s="322" t="s">
        <v>722</v>
      </c>
      <c r="P959" s="323">
        <f>N959</f>
        <v>46001</v>
      </c>
      <c r="Q959" s="335">
        <v>21561</v>
      </c>
      <c r="R959" s="335">
        <v>2021</v>
      </c>
      <c r="S959" s="237">
        <v>45270</v>
      </c>
      <c r="T959" s="283" t="s">
        <v>1278</v>
      </c>
      <c r="U959" s="283" t="s">
        <v>722</v>
      </c>
      <c r="V959" s="421" t="s">
        <v>7956</v>
      </c>
      <c r="W959" s="421" t="s">
        <v>525</v>
      </c>
      <c r="X959" s="253" t="s">
        <v>206</v>
      </c>
      <c r="Y959" s="271">
        <f t="shared" si="214"/>
        <v>46001</v>
      </c>
      <c r="Z959" s="322" t="s">
        <v>364</v>
      </c>
      <c r="AA959" s="255" t="s">
        <v>724</v>
      </c>
      <c r="AB959" s="256"/>
      <c r="AC959" s="253">
        <v>55</v>
      </c>
      <c r="AD959" s="253"/>
      <c r="AE959" s="253">
        <v>75</v>
      </c>
      <c r="AF959" s="253"/>
      <c r="AG959" s="322" t="s">
        <v>724</v>
      </c>
      <c r="AH959" s="322" t="s">
        <v>724</v>
      </c>
      <c r="AI959" s="336" t="s">
        <v>724</v>
      </c>
      <c r="AJ959" s="336">
        <v>1</v>
      </c>
      <c r="AK959" s="283"/>
      <c r="AL959" s="336"/>
      <c r="AM959" s="336"/>
      <c r="AN959" s="253" t="s">
        <v>7433</v>
      </c>
      <c r="AO959" s="408"/>
      <c r="AP959" s="283"/>
      <c r="AQ959" s="283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341"/>
      <c r="CP959" s="341"/>
      <c r="CQ959" s="341"/>
      <c r="CR959" s="341"/>
      <c r="CS959" s="341"/>
      <c r="CT959" s="341"/>
      <c r="CU959" s="341"/>
      <c r="CV959" s="341"/>
      <c r="CW959" s="341"/>
      <c r="CX959" s="341"/>
      <c r="CY959" s="341"/>
      <c r="CZ959" s="341"/>
      <c r="DA959" s="341"/>
      <c r="DB959" s="341"/>
      <c r="DC959" s="341"/>
      <c r="DD959" s="341"/>
      <c r="DE959" s="341"/>
      <c r="DF959" s="341"/>
      <c r="DG959" s="341"/>
      <c r="DH959" s="341"/>
      <c r="DI959" s="341"/>
      <c r="DJ959" s="341"/>
      <c r="DK959" s="341"/>
      <c r="DL959" s="341"/>
      <c r="DM959" s="341"/>
      <c r="DN959" s="341"/>
      <c r="DO959" s="341"/>
      <c r="DP959" s="341"/>
      <c r="DQ959" s="341"/>
      <c r="DR959" s="341"/>
      <c r="DS959" s="341"/>
      <c r="DT959" s="341"/>
      <c r="DU959" s="341"/>
    </row>
    <row r="960" spans="1:125" s="317" customFormat="1" ht="12.75" customHeight="1">
      <c r="A960" s="242">
        <v>959</v>
      </c>
      <c r="B960" s="253" t="s">
        <v>731</v>
      </c>
      <c r="C960" s="253" t="s">
        <v>7434</v>
      </c>
      <c r="D960" s="253"/>
      <c r="E960" s="253" t="s">
        <v>1690</v>
      </c>
      <c r="F960" s="253"/>
      <c r="G960" s="264" t="s">
        <v>7435</v>
      </c>
      <c r="H960" s="639"/>
      <c r="I960" s="242" t="s">
        <v>1911</v>
      </c>
      <c r="J960" s="253"/>
      <c r="K960" s="253" t="s">
        <v>5264</v>
      </c>
      <c r="L960" s="438" t="s">
        <v>6084</v>
      </c>
      <c r="M960" s="274">
        <v>44482</v>
      </c>
      <c r="N960" s="275">
        <v>45206</v>
      </c>
      <c r="O960" s="322" t="s">
        <v>722</v>
      </c>
      <c r="P960" s="323">
        <f>N960</f>
        <v>45206</v>
      </c>
      <c r="Q960" s="335">
        <v>21566</v>
      </c>
      <c r="R960" s="335">
        <v>2021</v>
      </c>
      <c r="S960" s="237">
        <v>44476</v>
      </c>
      <c r="T960" s="283" t="s">
        <v>1278</v>
      </c>
      <c r="U960" s="283" t="s">
        <v>1279</v>
      </c>
      <c r="V960" s="421" t="s">
        <v>363</v>
      </c>
      <c r="W960" s="421" t="s">
        <v>868</v>
      </c>
      <c r="X960" s="253" t="s">
        <v>5265</v>
      </c>
      <c r="Y960" s="271">
        <f t="shared" si="214"/>
        <v>45206</v>
      </c>
      <c r="Z960" s="322" t="s">
        <v>1028</v>
      </c>
      <c r="AA960" s="255">
        <v>4.2</v>
      </c>
      <c r="AB960" s="256"/>
      <c r="AC960" s="253">
        <v>60</v>
      </c>
      <c r="AD960" s="253"/>
      <c r="AE960" s="253">
        <v>80</v>
      </c>
      <c r="AF960" s="253"/>
      <c r="AG960" s="322" t="s">
        <v>724</v>
      </c>
      <c r="AH960" s="322" t="s">
        <v>724</v>
      </c>
      <c r="AI960" s="336" t="s">
        <v>724</v>
      </c>
      <c r="AJ960" s="336">
        <v>1</v>
      </c>
      <c r="AK960" s="321"/>
      <c r="AL960" s="336"/>
      <c r="AM960" s="336"/>
      <c r="AN960" s="253"/>
      <c r="AO960" s="408"/>
      <c r="AP960" s="283"/>
      <c r="AQ960" s="283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341"/>
      <c r="CP960" s="341"/>
      <c r="CQ960" s="341"/>
      <c r="CR960" s="341"/>
      <c r="CS960" s="341"/>
      <c r="CT960" s="341"/>
      <c r="CU960" s="341"/>
      <c r="CV960" s="341"/>
      <c r="CW960" s="341"/>
      <c r="CX960" s="341"/>
      <c r="CY960" s="341"/>
      <c r="CZ960" s="341"/>
      <c r="DA960" s="341"/>
      <c r="DB960" s="341"/>
      <c r="DC960" s="341"/>
      <c r="DD960" s="341"/>
      <c r="DE960" s="341"/>
      <c r="DF960" s="341"/>
      <c r="DG960" s="341"/>
      <c r="DH960" s="341"/>
      <c r="DI960" s="341"/>
      <c r="DJ960" s="341"/>
      <c r="DK960" s="341"/>
      <c r="DL960" s="341"/>
      <c r="DM960" s="341"/>
      <c r="DN960" s="341"/>
      <c r="DO960" s="341"/>
      <c r="DP960" s="341"/>
      <c r="DQ960" s="341"/>
      <c r="DR960" s="341"/>
      <c r="DS960" s="341"/>
      <c r="DT960" s="341"/>
      <c r="DU960" s="341"/>
    </row>
    <row r="961" spans="1:125" s="378" customFormat="1" ht="12.75" customHeight="1">
      <c r="A961" s="362">
        <v>960</v>
      </c>
      <c r="B961" s="363" t="s">
        <v>731</v>
      </c>
      <c r="C961" s="363" t="s">
        <v>8659</v>
      </c>
      <c r="D961" s="363"/>
      <c r="E961" s="363" t="s">
        <v>4415</v>
      </c>
      <c r="F961" s="363"/>
      <c r="G961" s="365" t="s">
        <v>8660</v>
      </c>
      <c r="H961" s="640"/>
      <c r="I961" s="363" t="s">
        <v>317</v>
      </c>
      <c r="J961" s="363"/>
      <c r="K961" s="363" t="s">
        <v>6403</v>
      </c>
      <c r="L961" s="366" t="s">
        <v>5180</v>
      </c>
      <c r="M961" s="368">
        <v>44817</v>
      </c>
      <c r="N961" s="369">
        <v>45526</v>
      </c>
      <c r="O961" s="370" t="s">
        <v>722</v>
      </c>
      <c r="P961" s="371">
        <f>N961</f>
        <v>45526</v>
      </c>
      <c r="Q961" s="372">
        <v>22620</v>
      </c>
      <c r="R961" s="372">
        <v>2022</v>
      </c>
      <c r="S961" s="373">
        <v>44795</v>
      </c>
      <c r="T961" s="374" t="s">
        <v>175</v>
      </c>
      <c r="U961" s="374" t="s">
        <v>1279</v>
      </c>
      <c r="V961" s="626" t="s">
        <v>363</v>
      </c>
      <c r="W961" s="626" t="s">
        <v>363</v>
      </c>
      <c r="X961" s="363" t="s">
        <v>6404</v>
      </c>
      <c r="Y961" s="375">
        <f t="shared" si="214"/>
        <v>45526</v>
      </c>
      <c r="Z961" s="370" t="s">
        <v>1028</v>
      </c>
      <c r="AA961" s="657">
        <v>5</v>
      </c>
      <c r="AB961" s="376"/>
      <c r="AC961" s="363">
        <v>75</v>
      </c>
      <c r="AD961" s="363"/>
      <c r="AE961" s="363">
        <v>95</v>
      </c>
      <c r="AF961" s="363"/>
      <c r="AG961" s="370" t="s">
        <v>724</v>
      </c>
      <c r="AH961" s="370" t="s">
        <v>724</v>
      </c>
      <c r="AI961" s="501" t="s">
        <v>724</v>
      </c>
      <c r="AJ961" s="501">
        <v>1</v>
      </c>
      <c r="AK961" s="374"/>
      <c r="AL961" s="501"/>
      <c r="AM961" s="501"/>
      <c r="AN961" s="363"/>
      <c r="AO961" s="414"/>
      <c r="AP961" s="374"/>
      <c r="AQ961" s="374"/>
      <c r="AR961" s="374"/>
      <c r="AS961" s="374"/>
      <c r="AT961" s="374"/>
      <c r="AU961" s="374"/>
      <c r="AV961" s="374"/>
      <c r="AW961" s="374"/>
      <c r="AX961" s="374"/>
      <c r="AY961" s="374"/>
      <c r="AZ961" s="374"/>
      <c r="BA961" s="374"/>
      <c r="BB961" s="374"/>
      <c r="BC961" s="374"/>
      <c r="BD961" s="374"/>
      <c r="BE961" s="374"/>
      <c r="BF961" s="374"/>
      <c r="BG961" s="374"/>
      <c r="BH961" s="374"/>
      <c r="BI961" s="374"/>
      <c r="BJ961" s="374"/>
      <c r="BK961" s="374"/>
      <c r="BL961" s="374"/>
      <c r="BM961" s="374"/>
      <c r="BN961" s="374"/>
      <c r="BO961" s="374"/>
      <c r="BP961" s="374"/>
      <c r="BQ961" s="374"/>
      <c r="BR961" s="374"/>
      <c r="BS961" s="374"/>
      <c r="BT961" s="374"/>
      <c r="BU961" s="374"/>
      <c r="BV961" s="374"/>
      <c r="BW961" s="374"/>
      <c r="BX961" s="374"/>
      <c r="BY961" s="374"/>
      <c r="BZ961" s="374"/>
      <c r="CA961" s="374"/>
      <c r="CB961" s="374"/>
      <c r="CC961" s="374"/>
      <c r="CD961" s="374"/>
      <c r="CE961" s="374"/>
      <c r="CF961" s="374"/>
      <c r="CG961" s="374"/>
      <c r="CH961" s="374"/>
      <c r="CI961" s="374"/>
      <c r="CJ961" s="374"/>
      <c r="CK961" s="374"/>
      <c r="CL961" s="374"/>
      <c r="CM961" s="374"/>
      <c r="CN961" s="374"/>
      <c r="CO961" s="377"/>
      <c r="CP961" s="377"/>
      <c r="CQ961" s="377"/>
      <c r="CR961" s="377"/>
      <c r="CS961" s="377"/>
      <c r="CT961" s="377"/>
      <c r="CU961" s="377"/>
      <c r="CV961" s="377"/>
      <c r="CW961" s="377"/>
      <c r="CX961" s="377"/>
      <c r="CY961" s="377"/>
      <c r="CZ961" s="377"/>
      <c r="DA961" s="377"/>
      <c r="DB961" s="377"/>
      <c r="DC961" s="377"/>
      <c r="DD961" s="377"/>
      <c r="DE961" s="377"/>
      <c r="DF961" s="377"/>
      <c r="DG961" s="377"/>
      <c r="DH961" s="377"/>
      <c r="DI961" s="377"/>
      <c r="DJ961" s="377"/>
      <c r="DK961" s="377"/>
      <c r="DL961" s="377"/>
      <c r="DM961" s="377"/>
      <c r="DN961" s="377"/>
      <c r="DO961" s="377"/>
      <c r="DP961" s="377"/>
      <c r="DQ961" s="377"/>
      <c r="DR961" s="377"/>
      <c r="DS961" s="377"/>
      <c r="DT961" s="377"/>
      <c r="DU961" s="377"/>
    </row>
    <row r="962" spans="1:125" s="378" customFormat="1" ht="12.75" customHeight="1">
      <c r="A962" s="362">
        <v>961</v>
      </c>
      <c r="B962" s="362" t="s">
        <v>731</v>
      </c>
      <c r="C962" s="362" t="s">
        <v>7797</v>
      </c>
      <c r="D962" s="362"/>
      <c r="E962" s="364" t="s">
        <v>3875</v>
      </c>
      <c r="F962" s="364"/>
      <c r="G962" s="404" t="s">
        <v>9639</v>
      </c>
      <c r="H962" s="641"/>
      <c r="I962" s="363" t="s">
        <v>82</v>
      </c>
      <c r="J962" s="362"/>
      <c r="K962" s="363" t="s">
        <v>9640</v>
      </c>
      <c r="L962" s="366" t="s">
        <v>9641</v>
      </c>
      <c r="M962" s="368">
        <v>45091</v>
      </c>
      <c r="N962" s="384">
        <v>45817</v>
      </c>
      <c r="O962" s="385" t="s">
        <v>722</v>
      </c>
      <c r="P962" s="386">
        <f>N962</f>
        <v>45817</v>
      </c>
      <c r="Q962" s="387">
        <v>23328</v>
      </c>
      <c r="R962" s="387">
        <v>2023</v>
      </c>
      <c r="S962" s="373">
        <v>45086</v>
      </c>
      <c r="T962" s="363" t="s">
        <v>3715</v>
      </c>
      <c r="U962" s="363" t="s">
        <v>1279</v>
      </c>
      <c r="V962" s="626" t="s">
        <v>363</v>
      </c>
      <c r="W962" s="626" t="s">
        <v>363</v>
      </c>
      <c r="X962" s="363" t="s">
        <v>9642</v>
      </c>
      <c r="Y962" s="375">
        <f t="shared" si="214"/>
        <v>45817</v>
      </c>
      <c r="Z962" s="370" t="s">
        <v>1550</v>
      </c>
      <c r="AA962" s="657">
        <v>4.4000000000000004</v>
      </c>
      <c r="AB962" s="376"/>
      <c r="AC962" s="363">
        <v>74</v>
      </c>
      <c r="AD962" s="363"/>
      <c r="AE962" s="363">
        <v>94</v>
      </c>
      <c r="AF962" s="363"/>
      <c r="AG962" s="370" t="s">
        <v>724</v>
      </c>
      <c r="AH962" s="370" t="s">
        <v>724</v>
      </c>
      <c r="AI962" s="370" t="s">
        <v>724</v>
      </c>
      <c r="AJ962" s="370">
        <v>1</v>
      </c>
      <c r="AK962" s="363"/>
      <c r="AL962" s="370"/>
      <c r="AM962" s="501"/>
      <c r="AN962" s="363"/>
      <c r="AO962" s="414"/>
      <c r="AP962" s="374"/>
      <c r="AQ962" s="374"/>
      <c r="AR962" s="374"/>
      <c r="AS962" s="374"/>
      <c r="AT962" s="374"/>
      <c r="AU962" s="374"/>
      <c r="AV962" s="374"/>
      <c r="AW962" s="374"/>
      <c r="AX962" s="374"/>
      <c r="AY962" s="374"/>
      <c r="AZ962" s="374"/>
      <c r="BA962" s="374"/>
      <c r="BB962" s="374"/>
      <c r="BC962" s="374"/>
      <c r="BD962" s="374"/>
      <c r="BE962" s="374"/>
      <c r="BF962" s="374"/>
      <c r="BG962" s="374"/>
      <c r="BH962" s="374"/>
      <c r="BI962" s="374"/>
      <c r="BJ962" s="374"/>
      <c r="BK962" s="374"/>
      <c r="BL962" s="374"/>
      <c r="BM962" s="374"/>
      <c r="BN962" s="374"/>
      <c r="BO962" s="374"/>
      <c r="BP962" s="374"/>
      <c r="BQ962" s="374"/>
      <c r="BR962" s="374"/>
      <c r="BS962" s="374"/>
      <c r="BT962" s="374"/>
      <c r="BU962" s="374"/>
      <c r="BV962" s="374"/>
      <c r="BW962" s="374"/>
      <c r="BX962" s="374"/>
      <c r="BY962" s="374"/>
      <c r="BZ962" s="374"/>
      <c r="CA962" s="374"/>
      <c r="CB962" s="374"/>
      <c r="CC962" s="374"/>
      <c r="CD962" s="374"/>
      <c r="CE962" s="374"/>
      <c r="CF962" s="374"/>
      <c r="CG962" s="374"/>
      <c r="CH962" s="374"/>
      <c r="CI962" s="374"/>
      <c r="CJ962" s="374"/>
      <c r="CK962" s="374"/>
      <c r="CL962" s="374"/>
      <c r="CM962" s="374"/>
      <c r="CN962" s="374"/>
      <c r="CO962" s="377"/>
      <c r="CP962" s="377"/>
      <c r="CQ962" s="377"/>
      <c r="CR962" s="377"/>
      <c r="CS962" s="377"/>
      <c r="CT962" s="377"/>
      <c r="CU962" s="377"/>
      <c r="CV962" s="377"/>
      <c r="CW962" s="377"/>
      <c r="CX962" s="377"/>
      <c r="CY962" s="377"/>
      <c r="CZ962" s="377"/>
      <c r="DA962" s="377"/>
      <c r="DB962" s="377"/>
      <c r="DC962" s="377"/>
      <c r="DD962" s="377"/>
      <c r="DE962" s="377"/>
      <c r="DF962" s="377"/>
      <c r="DG962" s="377"/>
      <c r="DH962" s="377"/>
      <c r="DI962" s="377"/>
      <c r="DJ962" s="377"/>
      <c r="DK962" s="377"/>
      <c r="DL962" s="377"/>
      <c r="DM962" s="377"/>
      <c r="DN962" s="377"/>
      <c r="DO962" s="377"/>
      <c r="DP962" s="377"/>
      <c r="DQ962" s="377"/>
      <c r="DR962" s="377"/>
      <c r="DS962" s="377"/>
      <c r="DT962" s="377"/>
      <c r="DU962" s="377"/>
    </row>
    <row r="963" spans="1:125" ht="12.75" customHeight="1">
      <c r="A963" s="242">
        <v>962</v>
      </c>
      <c r="B963" s="242" t="s">
        <v>732</v>
      </c>
      <c r="C963" s="243" t="s">
        <v>1860</v>
      </c>
      <c r="D963" s="243" t="s">
        <v>4049</v>
      </c>
      <c r="E963" s="121" t="s">
        <v>1677</v>
      </c>
      <c r="F963" s="243" t="s">
        <v>1678</v>
      </c>
      <c r="G963" s="244" t="s">
        <v>1861</v>
      </c>
      <c r="H963" s="638" t="s">
        <v>4050</v>
      </c>
      <c r="I963" s="243" t="s">
        <v>17</v>
      </c>
      <c r="J963" s="243" t="s">
        <v>1286</v>
      </c>
      <c r="K963" s="243" t="s">
        <v>4020</v>
      </c>
      <c r="L963" s="245" t="s">
        <v>2283</v>
      </c>
      <c r="M963" s="247">
        <v>41950</v>
      </c>
      <c r="N963" s="248">
        <v>45366</v>
      </c>
      <c r="O963" s="249" t="s">
        <v>722</v>
      </c>
      <c r="P963" s="266">
        <f t="shared" ref="P963:P967" si="215">N963</f>
        <v>45366</v>
      </c>
      <c r="Q963" s="254" t="s">
        <v>7938</v>
      </c>
      <c r="R963" s="250">
        <v>2014</v>
      </c>
      <c r="S963" s="251">
        <v>44635</v>
      </c>
      <c r="T963" s="252" t="s">
        <v>3814</v>
      </c>
      <c r="U963" s="253" t="s">
        <v>189</v>
      </c>
      <c r="V963" s="625" t="s">
        <v>4306</v>
      </c>
      <c r="W963" s="625" t="s">
        <v>7939</v>
      </c>
      <c r="X963" s="252" t="s">
        <v>3606</v>
      </c>
      <c r="Y963" s="284">
        <f t="shared" si="214"/>
        <v>45366</v>
      </c>
      <c r="Z963" s="605" t="s">
        <v>724</v>
      </c>
      <c r="AA963" s="656">
        <v>6.5</v>
      </c>
      <c r="AB963" s="273">
        <v>25</v>
      </c>
      <c r="AC963" s="252">
        <v>85</v>
      </c>
      <c r="AD963" s="252">
        <v>100</v>
      </c>
      <c r="AE963" s="252">
        <v>120</v>
      </c>
      <c r="AF963" s="252">
        <v>165</v>
      </c>
      <c r="AG963" s="605">
        <v>21</v>
      </c>
      <c r="AH963" s="605">
        <v>38</v>
      </c>
      <c r="AI963" s="605">
        <v>62</v>
      </c>
      <c r="AJ963" s="605">
        <v>1</v>
      </c>
      <c r="AK963" s="251">
        <v>43135</v>
      </c>
      <c r="AL963" s="605">
        <v>2016</v>
      </c>
      <c r="AM963" s="605" t="s">
        <v>722</v>
      </c>
      <c r="AN963" s="252"/>
      <c r="AO963" s="407"/>
      <c r="AP963" s="316"/>
      <c r="AQ963" s="316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</row>
    <row r="964" spans="1:125" s="317" customFormat="1" ht="12.75" customHeight="1">
      <c r="A964" s="242">
        <v>963</v>
      </c>
      <c r="B964" s="253" t="s">
        <v>732</v>
      </c>
      <c r="C964" s="253" t="s">
        <v>9118</v>
      </c>
      <c r="D964" s="253" t="s">
        <v>6377</v>
      </c>
      <c r="E964" s="253" t="s">
        <v>1697</v>
      </c>
      <c r="F964" s="253" t="s">
        <v>6378</v>
      </c>
      <c r="G964" s="264" t="s">
        <v>6379</v>
      </c>
      <c r="H964" s="639" t="s">
        <v>6378</v>
      </c>
      <c r="I964" s="253" t="s">
        <v>2412</v>
      </c>
      <c r="J964" s="253" t="s">
        <v>6380</v>
      </c>
      <c r="K964" s="253" t="s">
        <v>6381</v>
      </c>
      <c r="L964" s="438" t="s">
        <v>6382</v>
      </c>
      <c r="M964" s="274">
        <v>44096</v>
      </c>
      <c r="N964" s="123">
        <v>45496</v>
      </c>
      <c r="O964" s="249" t="s">
        <v>722</v>
      </c>
      <c r="P964" s="267">
        <f t="shared" si="215"/>
        <v>45496</v>
      </c>
      <c r="Q964" s="236">
        <v>20668</v>
      </c>
      <c r="R964" s="236">
        <v>2019</v>
      </c>
      <c r="S964" s="237">
        <v>44765</v>
      </c>
      <c r="T964" s="253" t="s">
        <v>3814</v>
      </c>
      <c r="U964" s="253" t="s">
        <v>3544</v>
      </c>
      <c r="V964" s="421" t="s">
        <v>8427</v>
      </c>
      <c r="W964" s="421" t="s">
        <v>8427</v>
      </c>
      <c r="X964" s="253" t="s">
        <v>6383</v>
      </c>
      <c r="Y964" s="271">
        <f t="shared" si="214"/>
        <v>45496</v>
      </c>
      <c r="Z964" s="322" t="s">
        <v>1550</v>
      </c>
      <c r="AA964" s="255">
        <v>5.4</v>
      </c>
      <c r="AB964" s="256">
        <v>27</v>
      </c>
      <c r="AC964" s="253">
        <v>80</v>
      </c>
      <c r="AD964" s="253">
        <v>105</v>
      </c>
      <c r="AE964" s="253">
        <v>105</v>
      </c>
      <c r="AF964" s="253">
        <v>125</v>
      </c>
      <c r="AG964" s="322" t="s">
        <v>724</v>
      </c>
      <c r="AH964" s="322">
        <v>38</v>
      </c>
      <c r="AI964" s="322">
        <v>50</v>
      </c>
      <c r="AJ964" s="322">
        <v>1</v>
      </c>
      <c r="AK964" s="237">
        <v>44096</v>
      </c>
      <c r="AL964" s="322">
        <v>2019</v>
      </c>
      <c r="AM964" s="322" t="s">
        <v>722</v>
      </c>
      <c r="AN964" s="253"/>
      <c r="AO964" s="408"/>
      <c r="AP964" s="283"/>
      <c r="AQ964" s="283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341"/>
      <c r="CP964" s="341"/>
      <c r="CQ964" s="341"/>
      <c r="CR964" s="341"/>
      <c r="CS964" s="341"/>
      <c r="CT964" s="341"/>
      <c r="CU964" s="341"/>
      <c r="CV964" s="341"/>
      <c r="CW964" s="341"/>
      <c r="CX964" s="341"/>
      <c r="CY964" s="341"/>
      <c r="CZ964" s="341"/>
      <c r="DA964" s="341"/>
      <c r="DB964" s="341"/>
      <c r="DC964" s="341"/>
      <c r="DD964" s="341"/>
      <c r="DE964" s="341"/>
      <c r="DF964" s="341"/>
      <c r="DG964" s="341"/>
      <c r="DH964" s="341"/>
      <c r="DI964" s="341"/>
      <c r="DJ964" s="341"/>
      <c r="DK964" s="341"/>
      <c r="DL964" s="341"/>
      <c r="DM964" s="341"/>
      <c r="DN964" s="341"/>
      <c r="DO964" s="341"/>
      <c r="DP964" s="341"/>
      <c r="DQ964" s="341"/>
      <c r="DR964" s="341"/>
      <c r="DS964" s="341"/>
      <c r="DT964" s="341"/>
      <c r="DU964" s="341"/>
    </row>
    <row r="965" spans="1:125" ht="12.75" customHeight="1">
      <c r="A965" s="242">
        <v>964</v>
      </c>
      <c r="B965" s="253" t="s">
        <v>731</v>
      </c>
      <c r="C965" s="253" t="s">
        <v>352</v>
      </c>
      <c r="D965" s="253"/>
      <c r="E965" s="253" t="s">
        <v>1698</v>
      </c>
      <c r="F965" s="253"/>
      <c r="G965" s="264" t="s">
        <v>1699</v>
      </c>
      <c r="H965" s="639"/>
      <c r="I965" s="253" t="s">
        <v>1173</v>
      </c>
      <c r="J965" s="253"/>
      <c r="K965" s="253" t="s">
        <v>4710</v>
      </c>
      <c r="L965" s="438" t="s">
        <v>3510</v>
      </c>
      <c r="M965" s="274">
        <v>41815</v>
      </c>
      <c r="N965" s="248">
        <v>45682</v>
      </c>
      <c r="O965" s="249" t="s">
        <v>722</v>
      </c>
      <c r="P965" s="328">
        <f t="shared" si="215"/>
        <v>45682</v>
      </c>
      <c r="Q965" s="329">
        <v>19022</v>
      </c>
      <c r="R965" s="329">
        <v>2014</v>
      </c>
      <c r="S965" s="251">
        <v>44951</v>
      </c>
      <c r="T965" s="252" t="s">
        <v>4709</v>
      </c>
      <c r="U965" s="253" t="s">
        <v>722</v>
      </c>
      <c r="V965" s="625" t="s">
        <v>1102</v>
      </c>
      <c r="W965" s="625" t="s">
        <v>955</v>
      </c>
      <c r="X965" s="252" t="s">
        <v>3511</v>
      </c>
      <c r="Y965" s="284">
        <f t="shared" si="213"/>
        <v>45682</v>
      </c>
      <c r="Z965" s="605" t="s">
        <v>364</v>
      </c>
      <c r="AA965" s="656">
        <v>4.9000000000000004</v>
      </c>
      <c r="AB965" s="273"/>
      <c r="AC965" s="252">
        <v>75</v>
      </c>
      <c r="AD965" s="252"/>
      <c r="AE965" s="252">
        <v>100</v>
      </c>
      <c r="AF965" s="252"/>
      <c r="AG965" s="605">
        <v>22</v>
      </c>
      <c r="AH965" s="605">
        <v>33</v>
      </c>
      <c r="AI965" s="605">
        <v>48</v>
      </c>
      <c r="AJ965" s="605">
        <v>1</v>
      </c>
      <c r="AK965" s="316"/>
      <c r="AL965" s="613"/>
      <c r="AM965" s="613"/>
      <c r="AN965" s="252"/>
      <c r="AO965" s="407"/>
      <c r="AP965" s="316"/>
      <c r="AQ965" s="316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</row>
    <row r="966" spans="1:125" s="378" customFormat="1" ht="12.75" customHeight="1">
      <c r="A966" s="362">
        <v>965</v>
      </c>
      <c r="B966" s="363" t="s">
        <v>732</v>
      </c>
      <c r="C966" s="363" t="s">
        <v>3641</v>
      </c>
      <c r="D966" s="363"/>
      <c r="E966" s="363" t="s">
        <v>1823</v>
      </c>
      <c r="F966" s="363"/>
      <c r="G966" s="365" t="s">
        <v>10044</v>
      </c>
      <c r="H966" s="640"/>
      <c r="I966" s="363" t="s">
        <v>2322</v>
      </c>
      <c r="J966" s="363"/>
      <c r="K966" s="363" t="s">
        <v>7236</v>
      </c>
      <c r="L966" s="366" t="s">
        <v>4161</v>
      </c>
      <c r="M966" s="368">
        <v>45176</v>
      </c>
      <c r="N966" s="384">
        <v>45906</v>
      </c>
      <c r="O966" s="385" t="s">
        <v>722</v>
      </c>
      <c r="P966" s="371">
        <f>N966</f>
        <v>45906</v>
      </c>
      <c r="Q966" s="372">
        <v>23516</v>
      </c>
      <c r="R966" s="372">
        <v>2018</v>
      </c>
      <c r="S966" s="373">
        <v>45175</v>
      </c>
      <c r="T966" s="363" t="s">
        <v>24</v>
      </c>
      <c r="U966" s="363" t="s">
        <v>1279</v>
      </c>
      <c r="V966" s="626" t="s">
        <v>363</v>
      </c>
      <c r="W966" s="626" t="s">
        <v>1632</v>
      </c>
      <c r="X966" s="363" t="s">
        <v>2934</v>
      </c>
      <c r="Y966" s="375">
        <v>45906</v>
      </c>
      <c r="Z966" s="370" t="s">
        <v>31</v>
      </c>
      <c r="AA966" s="657">
        <v>5.6</v>
      </c>
      <c r="AB966" s="376"/>
      <c r="AC966" s="363">
        <v>110</v>
      </c>
      <c r="AD966" s="363">
        <v>110</v>
      </c>
      <c r="AE966" s="363">
        <v>160</v>
      </c>
      <c r="AF966" s="363">
        <v>160</v>
      </c>
      <c r="AG966" s="370" t="s">
        <v>6768</v>
      </c>
      <c r="AH966" s="370" t="s">
        <v>6794</v>
      </c>
      <c r="AI966" s="370" t="s">
        <v>6770</v>
      </c>
      <c r="AJ966" s="370">
        <v>1</v>
      </c>
      <c r="AK966" s="374"/>
      <c r="AL966" s="501"/>
      <c r="AM966" s="501"/>
      <c r="AN966" s="363"/>
      <c r="AO966" s="414"/>
      <c r="AP966" s="374"/>
      <c r="AQ966" s="374"/>
      <c r="AR966" s="374"/>
      <c r="AS966" s="374"/>
      <c r="AT966" s="374"/>
      <c r="AU966" s="374"/>
      <c r="AV966" s="374"/>
      <c r="AW966" s="374"/>
      <c r="AX966" s="374"/>
      <c r="AY966" s="374"/>
      <c r="AZ966" s="374"/>
      <c r="BA966" s="374"/>
      <c r="BB966" s="374"/>
      <c r="BC966" s="374"/>
      <c r="BD966" s="374"/>
      <c r="BE966" s="374"/>
      <c r="BF966" s="374"/>
      <c r="BG966" s="374"/>
      <c r="BH966" s="374"/>
      <c r="BI966" s="374"/>
      <c r="BJ966" s="374"/>
      <c r="BK966" s="374"/>
      <c r="BL966" s="374"/>
      <c r="BM966" s="374"/>
      <c r="BN966" s="374"/>
      <c r="BO966" s="374"/>
      <c r="BP966" s="374"/>
      <c r="BQ966" s="374"/>
      <c r="BR966" s="374"/>
      <c r="BS966" s="374"/>
      <c r="BT966" s="374"/>
      <c r="BU966" s="374"/>
      <c r="BV966" s="374"/>
      <c r="BW966" s="374"/>
      <c r="BX966" s="374"/>
      <c r="BY966" s="374"/>
      <c r="BZ966" s="374"/>
      <c r="CA966" s="374"/>
      <c r="CB966" s="374"/>
      <c r="CC966" s="374"/>
      <c r="CD966" s="374"/>
      <c r="CE966" s="374"/>
      <c r="CF966" s="374"/>
      <c r="CG966" s="374"/>
      <c r="CH966" s="374"/>
      <c r="CI966" s="374"/>
      <c r="CJ966" s="374"/>
      <c r="CK966" s="374"/>
      <c r="CL966" s="374"/>
      <c r="CM966" s="374"/>
      <c r="CN966" s="374"/>
      <c r="CO966" s="377"/>
      <c r="CP966" s="377"/>
      <c r="CQ966" s="377"/>
      <c r="CR966" s="377"/>
      <c r="CS966" s="377"/>
      <c r="CT966" s="377"/>
      <c r="CU966" s="377"/>
      <c r="CV966" s="377"/>
      <c r="CW966" s="377"/>
      <c r="CX966" s="377"/>
      <c r="CY966" s="377"/>
      <c r="CZ966" s="377"/>
      <c r="DA966" s="377"/>
      <c r="DB966" s="377"/>
      <c r="DC966" s="377"/>
      <c r="DD966" s="377"/>
      <c r="DE966" s="377"/>
      <c r="DF966" s="377"/>
      <c r="DG966" s="377"/>
      <c r="DH966" s="377"/>
      <c r="DI966" s="377"/>
      <c r="DJ966" s="377"/>
      <c r="DK966" s="377"/>
      <c r="DL966" s="377"/>
      <c r="DM966" s="377"/>
      <c r="DN966" s="377"/>
      <c r="DO966" s="377"/>
      <c r="DP966" s="377"/>
      <c r="DQ966" s="377"/>
      <c r="DR966" s="377"/>
      <c r="DS966" s="377"/>
      <c r="DT966" s="377"/>
      <c r="DU966" s="377"/>
    </row>
    <row r="967" spans="1:125" s="317" customFormat="1" ht="12.75" customHeight="1">
      <c r="A967" s="242">
        <v>966</v>
      </c>
      <c r="B967" s="253" t="s">
        <v>731</v>
      </c>
      <c r="C967" s="253" t="s">
        <v>5100</v>
      </c>
      <c r="D967" s="253"/>
      <c r="E967" s="253" t="s">
        <v>4120</v>
      </c>
      <c r="F967" s="253"/>
      <c r="G967" s="264" t="s">
        <v>8405</v>
      </c>
      <c r="H967" s="639"/>
      <c r="I967" s="253" t="s">
        <v>1911</v>
      </c>
      <c r="J967" s="253"/>
      <c r="K967" s="253" t="s">
        <v>8406</v>
      </c>
      <c r="L967" s="438" t="s">
        <v>8407</v>
      </c>
      <c r="M967" s="274">
        <v>44764</v>
      </c>
      <c r="N967" s="275">
        <v>45487</v>
      </c>
      <c r="O967" s="322" t="s">
        <v>722</v>
      </c>
      <c r="P967" s="323">
        <f t="shared" si="215"/>
        <v>45487</v>
      </c>
      <c r="Q967" s="335">
        <v>22512</v>
      </c>
      <c r="R967" s="335">
        <v>2022</v>
      </c>
      <c r="S967" s="237">
        <v>44756</v>
      </c>
      <c r="T967" s="283" t="s">
        <v>1278</v>
      </c>
      <c r="U967" s="283" t="s">
        <v>1279</v>
      </c>
      <c r="V967" s="421" t="s">
        <v>363</v>
      </c>
      <c r="W967" s="421" t="s">
        <v>363</v>
      </c>
      <c r="X967" s="253" t="s">
        <v>8408</v>
      </c>
      <c r="Y967" s="271">
        <f>N967</f>
        <v>45487</v>
      </c>
      <c r="Z967" s="322" t="s">
        <v>364</v>
      </c>
      <c r="AA967" s="255">
        <v>4</v>
      </c>
      <c r="AB967" s="256"/>
      <c r="AC967" s="253">
        <v>60</v>
      </c>
      <c r="AD967" s="253"/>
      <c r="AE967" s="253">
        <v>85</v>
      </c>
      <c r="AF967" s="253"/>
      <c r="AG967" s="322" t="s">
        <v>724</v>
      </c>
      <c r="AH967" s="322" t="s">
        <v>724</v>
      </c>
      <c r="AI967" s="336" t="s">
        <v>724</v>
      </c>
      <c r="AJ967" s="336">
        <v>1</v>
      </c>
      <c r="AK967" s="283"/>
      <c r="AL967" s="336"/>
      <c r="AM967" s="336"/>
      <c r="AN967" s="253"/>
      <c r="AO967" s="408"/>
      <c r="AP967" s="283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341"/>
      <c r="CP967" s="341"/>
      <c r="CQ967" s="341"/>
      <c r="CR967" s="341"/>
      <c r="CS967" s="341"/>
      <c r="CT967" s="341"/>
      <c r="CU967" s="341"/>
      <c r="CV967" s="341"/>
      <c r="CW967" s="341"/>
      <c r="CX967" s="341"/>
      <c r="CY967" s="341"/>
      <c r="CZ967" s="341"/>
      <c r="DA967" s="341"/>
      <c r="DB967" s="341"/>
      <c r="DC967" s="341"/>
      <c r="DD967" s="341"/>
      <c r="DE967" s="341"/>
      <c r="DF967" s="341"/>
      <c r="DG967" s="341"/>
      <c r="DH967" s="341"/>
      <c r="DI967" s="341"/>
      <c r="DJ967" s="341"/>
      <c r="DK967" s="341"/>
      <c r="DL967" s="341"/>
      <c r="DM967" s="341"/>
      <c r="DN967" s="341"/>
      <c r="DO967" s="341"/>
      <c r="DP967" s="341"/>
      <c r="DQ967" s="341"/>
      <c r="DR967" s="341"/>
      <c r="DS967" s="341"/>
      <c r="DT967" s="341"/>
      <c r="DU967" s="341"/>
    </row>
    <row r="968" spans="1:125" s="317" customFormat="1" ht="12.75" customHeight="1">
      <c r="A968" s="242">
        <v>967</v>
      </c>
      <c r="B968" s="253" t="s">
        <v>731</v>
      </c>
      <c r="C968" s="253" t="s">
        <v>7046</v>
      </c>
      <c r="D968" s="253"/>
      <c r="E968" s="253" t="s">
        <v>4165</v>
      </c>
      <c r="F968" s="253"/>
      <c r="G968" s="264" t="s">
        <v>7047</v>
      </c>
      <c r="H968" s="639"/>
      <c r="I968" s="253" t="s">
        <v>452</v>
      </c>
      <c r="J968" s="253"/>
      <c r="K968" s="253" t="s">
        <v>7048</v>
      </c>
      <c r="L968" s="438" t="s">
        <v>7049</v>
      </c>
      <c r="M968" s="274">
        <v>44371</v>
      </c>
      <c r="N968" s="275">
        <v>45053</v>
      </c>
      <c r="O968" s="322" t="s">
        <v>722</v>
      </c>
      <c r="P968" s="323">
        <f>N968</f>
        <v>45053</v>
      </c>
      <c r="Q968" s="335">
        <v>21341</v>
      </c>
      <c r="R968" s="335">
        <v>2021</v>
      </c>
      <c r="S968" s="237">
        <v>44323</v>
      </c>
      <c r="T968" s="283" t="s">
        <v>175</v>
      </c>
      <c r="U968" s="283" t="s">
        <v>1279</v>
      </c>
      <c r="V968" s="421" t="s">
        <v>363</v>
      </c>
      <c r="W968" s="421" t="s">
        <v>363</v>
      </c>
      <c r="X968" s="253" t="s">
        <v>7050</v>
      </c>
      <c r="Y968" s="271">
        <f>N968</f>
        <v>45053</v>
      </c>
      <c r="Z968" s="322" t="s">
        <v>1550</v>
      </c>
      <c r="AA968" s="255">
        <v>4.6500000000000004</v>
      </c>
      <c r="AB968" s="256"/>
      <c r="AC968" s="253">
        <v>90</v>
      </c>
      <c r="AD968" s="253"/>
      <c r="AE968" s="253">
        <v>110</v>
      </c>
      <c r="AF968" s="253"/>
      <c r="AG968" s="322">
        <v>24</v>
      </c>
      <c r="AH968" s="322">
        <v>39</v>
      </c>
      <c r="AI968" s="336">
        <v>54</v>
      </c>
      <c r="AJ968" s="336">
        <v>1</v>
      </c>
      <c r="AK968" s="283"/>
      <c r="AL968" s="336"/>
      <c r="AM968" s="336"/>
      <c r="AN968" s="253"/>
      <c r="AO968" s="408"/>
      <c r="AP968" s="283"/>
      <c r="AQ968" s="283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341"/>
      <c r="CP968" s="341"/>
      <c r="CQ968" s="341"/>
      <c r="CR968" s="341"/>
      <c r="CS968" s="341"/>
      <c r="CT968" s="341"/>
      <c r="CU968" s="341"/>
      <c r="CV968" s="341"/>
      <c r="CW968" s="341"/>
      <c r="CX968" s="341"/>
      <c r="CY968" s="341"/>
      <c r="CZ968" s="341"/>
      <c r="DA968" s="341"/>
      <c r="DB968" s="341"/>
      <c r="DC968" s="341"/>
      <c r="DD968" s="341"/>
      <c r="DE968" s="341"/>
      <c r="DF968" s="341"/>
      <c r="DG968" s="341"/>
      <c r="DH968" s="341"/>
      <c r="DI968" s="341"/>
      <c r="DJ968" s="341"/>
      <c r="DK968" s="341"/>
      <c r="DL968" s="341"/>
      <c r="DM968" s="341"/>
      <c r="DN968" s="341"/>
      <c r="DO968" s="341"/>
      <c r="DP968" s="341"/>
      <c r="DQ968" s="341"/>
      <c r="DR968" s="341"/>
      <c r="DS968" s="341"/>
      <c r="DT968" s="341"/>
      <c r="DU968" s="341"/>
    </row>
    <row r="969" spans="1:125" s="317" customFormat="1" ht="12.75" customHeight="1">
      <c r="A969" s="242">
        <v>968</v>
      </c>
      <c r="B969" s="253" t="s">
        <v>731</v>
      </c>
      <c r="C969" s="253" t="s">
        <v>2345</v>
      </c>
      <c r="D969" s="253"/>
      <c r="E969" s="253" t="s">
        <v>1745</v>
      </c>
      <c r="F969" s="253"/>
      <c r="G969" s="264" t="s">
        <v>8409</v>
      </c>
      <c r="H969" s="639"/>
      <c r="I969" s="253" t="s">
        <v>1911</v>
      </c>
      <c r="J969" s="253"/>
      <c r="K969" s="253" t="s">
        <v>8410</v>
      </c>
      <c r="L969" s="438" t="s">
        <v>8411</v>
      </c>
      <c r="M969" s="274">
        <v>44769</v>
      </c>
      <c r="N969" s="275">
        <v>45487</v>
      </c>
      <c r="O969" s="322" t="s">
        <v>722</v>
      </c>
      <c r="P969" s="323">
        <f>N969</f>
        <v>45487</v>
      </c>
      <c r="Q969" s="335">
        <v>22518</v>
      </c>
      <c r="R969" s="335">
        <v>2022</v>
      </c>
      <c r="S969" s="237">
        <v>44756</v>
      </c>
      <c r="T969" s="283" t="s">
        <v>1278</v>
      </c>
      <c r="U969" s="283" t="s">
        <v>1279</v>
      </c>
      <c r="V969" s="421" t="s">
        <v>363</v>
      </c>
      <c r="W969" s="421" t="s">
        <v>868</v>
      </c>
      <c r="X969" s="253" t="s">
        <v>8412</v>
      </c>
      <c r="Y969" s="271">
        <f>N969</f>
        <v>45487</v>
      </c>
      <c r="Z969" s="322" t="s">
        <v>1550</v>
      </c>
      <c r="AA969" s="255">
        <v>4.0999999999999996</v>
      </c>
      <c r="AB969" s="256"/>
      <c r="AC969" s="253">
        <v>60</v>
      </c>
      <c r="AD969" s="253"/>
      <c r="AE969" s="253">
        <v>85</v>
      </c>
      <c r="AF969" s="253"/>
      <c r="AG969" s="322">
        <v>22</v>
      </c>
      <c r="AH969" s="322">
        <v>36</v>
      </c>
      <c r="AI969" s="336">
        <v>54</v>
      </c>
      <c r="AJ969" s="336">
        <v>1</v>
      </c>
      <c r="AK969" s="283"/>
      <c r="AL969" s="336"/>
      <c r="AM969" s="336"/>
      <c r="AN969" s="253"/>
      <c r="AO969" s="408"/>
      <c r="AP969" s="283"/>
      <c r="AQ969" s="283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341"/>
      <c r="CP969" s="341"/>
      <c r="CQ969" s="341"/>
      <c r="CR969" s="341"/>
      <c r="CS969" s="341"/>
      <c r="CT969" s="341"/>
      <c r="CU969" s="341"/>
      <c r="CV969" s="341"/>
      <c r="CW969" s="341"/>
      <c r="CX969" s="341"/>
      <c r="CY969" s="341"/>
      <c r="CZ969" s="341"/>
      <c r="DA969" s="341"/>
      <c r="DB969" s="341"/>
      <c r="DC969" s="341"/>
      <c r="DD969" s="341"/>
      <c r="DE969" s="341"/>
      <c r="DF969" s="341"/>
      <c r="DG969" s="341"/>
      <c r="DH969" s="341"/>
      <c r="DI969" s="341"/>
      <c r="DJ969" s="341"/>
      <c r="DK969" s="341"/>
      <c r="DL969" s="341"/>
      <c r="DM969" s="341"/>
      <c r="DN969" s="341"/>
      <c r="DO969" s="341"/>
      <c r="DP969" s="341"/>
      <c r="DQ969" s="341"/>
      <c r="DR969" s="341"/>
      <c r="DS969" s="341"/>
      <c r="DT969" s="341"/>
      <c r="DU969" s="341"/>
    </row>
    <row r="970" spans="1:125" s="317" customFormat="1" ht="12.75" customHeight="1">
      <c r="A970" s="242">
        <v>969</v>
      </c>
      <c r="B970" s="253" t="s">
        <v>732</v>
      </c>
      <c r="C970" s="253" t="s">
        <v>2301</v>
      </c>
      <c r="D970" s="253"/>
      <c r="E970" s="253" t="s">
        <v>1746</v>
      </c>
      <c r="F970" s="253"/>
      <c r="G970" s="264" t="s">
        <v>8419</v>
      </c>
      <c r="H970" s="639"/>
      <c r="I970" s="253" t="s">
        <v>1911</v>
      </c>
      <c r="J970" s="253"/>
      <c r="K970" s="253" t="s">
        <v>8420</v>
      </c>
      <c r="L970" s="438" t="s">
        <v>8421</v>
      </c>
      <c r="M970" s="274">
        <v>44770</v>
      </c>
      <c r="N970" s="275">
        <v>45496</v>
      </c>
      <c r="O970" s="322" t="s">
        <v>722</v>
      </c>
      <c r="P970" s="323">
        <f>N970</f>
        <v>45496</v>
      </c>
      <c r="Q970" s="335">
        <v>22520</v>
      </c>
      <c r="R970" s="335">
        <v>2021</v>
      </c>
      <c r="S970" s="237">
        <v>44765</v>
      </c>
      <c r="T970" s="283" t="s">
        <v>3814</v>
      </c>
      <c r="U970" s="283" t="s">
        <v>1279</v>
      </c>
      <c r="V970" s="421" t="s">
        <v>363</v>
      </c>
      <c r="W970" s="421" t="s">
        <v>868</v>
      </c>
      <c r="X970" s="253" t="s">
        <v>8422</v>
      </c>
      <c r="Y970" s="271">
        <f>N970</f>
        <v>45496</v>
      </c>
      <c r="Z970" s="322" t="s">
        <v>1550</v>
      </c>
      <c r="AA970" s="255">
        <v>4.5</v>
      </c>
      <c r="AB970" s="256"/>
      <c r="AC970" s="253">
        <v>90</v>
      </c>
      <c r="AD970" s="253">
        <v>90</v>
      </c>
      <c r="AE970" s="253">
        <v>115</v>
      </c>
      <c r="AF970" s="253">
        <v>115</v>
      </c>
      <c r="AG970" s="322">
        <v>22</v>
      </c>
      <c r="AH970" s="322">
        <v>36</v>
      </c>
      <c r="AI970" s="336">
        <v>54</v>
      </c>
      <c r="AJ970" s="336">
        <v>1</v>
      </c>
      <c r="AK970" s="283"/>
      <c r="AL970" s="336"/>
      <c r="AM970" s="336"/>
      <c r="AN970" s="253"/>
      <c r="AO970" s="408"/>
      <c r="AP970" s="283"/>
      <c r="AQ970" s="283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341"/>
      <c r="CP970" s="341"/>
      <c r="CQ970" s="341"/>
      <c r="CR970" s="341"/>
      <c r="CS970" s="341"/>
      <c r="CT970" s="341"/>
      <c r="CU970" s="341"/>
      <c r="CV970" s="341"/>
      <c r="CW970" s="341"/>
      <c r="CX970" s="341"/>
      <c r="CY970" s="341"/>
      <c r="CZ970" s="341"/>
      <c r="DA970" s="341"/>
      <c r="DB970" s="341"/>
      <c r="DC970" s="341"/>
      <c r="DD970" s="341"/>
      <c r="DE970" s="341"/>
      <c r="DF970" s="341"/>
      <c r="DG970" s="341"/>
      <c r="DH970" s="341"/>
      <c r="DI970" s="341"/>
      <c r="DJ970" s="341"/>
      <c r="DK970" s="341"/>
      <c r="DL970" s="341"/>
      <c r="DM970" s="341"/>
      <c r="DN970" s="341"/>
      <c r="DO970" s="341"/>
      <c r="DP970" s="341"/>
      <c r="DQ970" s="341"/>
      <c r="DR970" s="341"/>
      <c r="DS970" s="341"/>
      <c r="DT970" s="341"/>
      <c r="DU970" s="341"/>
    </row>
    <row r="971" spans="1:125" s="317" customFormat="1" ht="12.75" customHeight="1">
      <c r="A971" s="242">
        <v>970</v>
      </c>
      <c r="B971" s="242" t="s">
        <v>732</v>
      </c>
      <c r="C971" s="253" t="s">
        <v>7057</v>
      </c>
      <c r="D971" s="243" t="s">
        <v>3806</v>
      </c>
      <c r="E971" s="243" t="s">
        <v>1747</v>
      </c>
      <c r="F971" s="243" t="s">
        <v>3808</v>
      </c>
      <c r="G971" s="244" t="s">
        <v>7058</v>
      </c>
      <c r="H971" s="638" t="s">
        <v>3810</v>
      </c>
      <c r="I971" s="253" t="s">
        <v>1096</v>
      </c>
      <c r="J971" s="242" t="s">
        <v>3811</v>
      </c>
      <c r="K971" s="243" t="s">
        <v>3812</v>
      </c>
      <c r="L971" s="245" t="s">
        <v>3813</v>
      </c>
      <c r="M971" s="274">
        <v>44376</v>
      </c>
      <c r="N971" s="123">
        <v>45837</v>
      </c>
      <c r="O971" s="249" t="s">
        <v>722</v>
      </c>
      <c r="P971" s="267">
        <f t="shared" ref="P971:P973" si="216">N971</f>
        <v>45837</v>
      </c>
      <c r="Q971" s="236">
        <v>21910</v>
      </c>
      <c r="R971" s="236">
        <v>2020</v>
      </c>
      <c r="S971" s="237">
        <v>45106</v>
      </c>
      <c r="T971" s="283" t="s">
        <v>3814</v>
      </c>
      <c r="U971" s="253" t="s">
        <v>3544</v>
      </c>
      <c r="V971" s="421" t="s">
        <v>9769</v>
      </c>
      <c r="W971" s="421" t="s">
        <v>9770</v>
      </c>
      <c r="X971" s="253" t="s">
        <v>7059</v>
      </c>
      <c r="Y971" s="271">
        <f t="shared" si="213"/>
        <v>45837</v>
      </c>
      <c r="Z971" s="322" t="s">
        <v>1550</v>
      </c>
      <c r="AA971" s="255">
        <v>5.72</v>
      </c>
      <c r="AB971" s="256">
        <v>21</v>
      </c>
      <c r="AC971" s="253">
        <v>100</v>
      </c>
      <c r="AD971" s="253">
        <v>100</v>
      </c>
      <c r="AE971" s="253">
        <v>160</v>
      </c>
      <c r="AF971" s="253">
        <v>160</v>
      </c>
      <c r="AG971" s="322">
        <v>23</v>
      </c>
      <c r="AH971" s="322" t="s">
        <v>7060</v>
      </c>
      <c r="AI971" s="336">
        <v>61</v>
      </c>
      <c r="AJ971" s="336">
        <v>1</v>
      </c>
      <c r="AK971" s="251">
        <v>42931</v>
      </c>
      <c r="AL971" s="605">
        <v>2017</v>
      </c>
      <c r="AM971" s="605" t="s">
        <v>722</v>
      </c>
      <c r="AN971" s="253" t="s">
        <v>7061</v>
      </c>
      <c r="AO971" s="408"/>
      <c r="AP971" s="283"/>
      <c r="AQ971" s="283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341"/>
      <c r="CP971" s="341"/>
      <c r="CQ971" s="341"/>
      <c r="CR971" s="341"/>
      <c r="CS971" s="341"/>
      <c r="CT971" s="341"/>
      <c r="CU971" s="341"/>
      <c r="CV971" s="341"/>
      <c r="CW971" s="341"/>
      <c r="CX971" s="341"/>
      <c r="CY971" s="341"/>
      <c r="CZ971" s="341"/>
      <c r="DA971" s="341"/>
      <c r="DB971" s="341"/>
      <c r="DC971" s="341"/>
      <c r="DD971" s="341"/>
      <c r="DE971" s="341"/>
      <c r="DF971" s="341"/>
      <c r="DG971" s="341"/>
      <c r="DH971" s="341"/>
      <c r="DI971" s="341"/>
      <c r="DJ971" s="341"/>
      <c r="DK971" s="341"/>
      <c r="DL971" s="341"/>
      <c r="DM971" s="341"/>
      <c r="DN971" s="341"/>
      <c r="DO971" s="341"/>
      <c r="DP971" s="341"/>
      <c r="DQ971" s="341"/>
      <c r="DR971" s="341"/>
      <c r="DS971" s="341"/>
      <c r="DT971" s="341"/>
      <c r="DU971" s="341"/>
    </row>
    <row r="972" spans="1:125" s="317" customFormat="1" ht="12.75" customHeight="1">
      <c r="A972" s="242">
        <v>971</v>
      </c>
      <c r="B972" s="242" t="s">
        <v>731</v>
      </c>
      <c r="C972" s="253" t="s">
        <v>2301</v>
      </c>
      <c r="D972" s="242"/>
      <c r="E972" s="270" t="s">
        <v>1836</v>
      </c>
      <c r="F972" s="242"/>
      <c r="G972" s="264" t="s">
        <v>8149</v>
      </c>
      <c r="H972" s="639"/>
      <c r="I972" s="242" t="s">
        <v>1911</v>
      </c>
      <c r="J972" s="242"/>
      <c r="K972" s="242" t="s">
        <v>3923</v>
      </c>
      <c r="L972" s="438" t="s">
        <v>3999</v>
      </c>
      <c r="M972" s="274">
        <v>44706</v>
      </c>
      <c r="N972" s="275">
        <v>45435</v>
      </c>
      <c r="O972" s="276" t="s">
        <v>722</v>
      </c>
      <c r="P972" s="267">
        <f t="shared" si="216"/>
        <v>45435</v>
      </c>
      <c r="Q972" s="236">
        <v>22400</v>
      </c>
      <c r="R972" s="236">
        <v>2022</v>
      </c>
      <c r="S972" s="237">
        <v>44704</v>
      </c>
      <c r="T972" s="253" t="s">
        <v>1278</v>
      </c>
      <c r="U972" s="253" t="s">
        <v>1279</v>
      </c>
      <c r="V972" s="421" t="s">
        <v>363</v>
      </c>
      <c r="W972" s="421" t="s">
        <v>868</v>
      </c>
      <c r="X972" s="253" t="s">
        <v>4891</v>
      </c>
      <c r="Y972" s="271">
        <f t="shared" si="213"/>
        <v>45435</v>
      </c>
      <c r="Z972" s="322" t="s">
        <v>1550</v>
      </c>
      <c r="AA972" s="255">
        <v>4.5</v>
      </c>
      <c r="AB972" s="256"/>
      <c r="AC972" s="253">
        <v>90</v>
      </c>
      <c r="AD972" s="253"/>
      <c r="AE972" s="253">
        <v>115</v>
      </c>
      <c r="AF972" s="253"/>
      <c r="AG972" s="322">
        <v>22</v>
      </c>
      <c r="AH972" s="322">
        <v>36</v>
      </c>
      <c r="AI972" s="322">
        <v>54</v>
      </c>
      <c r="AJ972" s="322">
        <v>1</v>
      </c>
      <c r="AK972" s="237"/>
      <c r="AL972" s="322"/>
      <c r="AM972" s="322"/>
      <c r="AN972" s="253"/>
      <c r="AO972" s="408"/>
      <c r="AP972" s="283"/>
      <c r="AQ972" s="283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341"/>
      <c r="CP972" s="341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</row>
    <row r="973" spans="1:125" ht="12.75" customHeight="1">
      <c r="A973" s="242">
        <v>972</v>
      </c>
      <c r="B973" s="253" t="s">
        <v>731</v>
      </c>
      <c r="C973" s="253" t="s">
        <v>370</v>
      </c>
      <c r="D973" s="253"/>
      <c r="E973" s="243" t="s">
        <v>1829</v>
      </c>
      <c r="F973" s="253"/>
      <c r="G973" s="264" t="s">
        <v>1830</v>
      </c>
      <c r="H973" s="639"/>
      <c r="I973" s="253" t="s">
        <v>1173</v>
      </c>
      <c r="J973" s="253"/>
      <c r="K973" s="253" t="s">
        <v>5595</v>
      </c>
      <c r="L973" s="438" t="s">
        <v>1831</v>
      </c>
      <c r="M973" s="274">
        <v>41939</v>
      </c>
      <c r="N973" s="248">
        <v>44615</v>
      </c>
      <c r="O973" s="249" t="s">
        <v>722</v>
      </c>
      <c r="P973" s="266">
        <f t="shared" si="216"/>
        <v>44615</v>
      </c>
      <c r="Q973" s="250">
        <v>14742</v>
      </c>
      <c r="R973" s="250">
        <v>2013</v>
      </c>
      <c r="S973" s="251">
        <v>43884</v>
      </c>
      <c r="T973" s="252" t="s">
        <v>29</v>
      </c>
      <c r="U973" s="253" t="s">
        <v>722</v>
      </c>
      <c r="V973" s="625" t="s">
        <v>176</v>
      </c>
      <c r="W973" s="625" t="s">
        <v>2039</v>
      </c>
      <c r="X973" s="252" t="s">
        <v>1832</v>
      </c>
      <c r="Y973" s="284">
        <f t="shared" si="213"/>
        <v>44615</v>
      </c>
      <c r="Z973" s="605" t="s">
        <v>1550</v>
      </c>
      <c r="AA973" s="656">
        <v>5.2</v>
      </c>
      <c r="AB973" s="273"/>
      <c r="AC973" s="252">
        <v>85</v>
      </c>
      <c r="AD973" s="252"/>
      <c r="AE973" s="252">
        <v>100</v>
      </c>
      <c r="AF973" s="252">
        <v>135</v>
      </c>
      <c r="AG973" s="605" t="s">
        <v>724</v>
      </c>
      <c r="AH973" s="605" t="s">
        <v>724</v>
      </c>
      <c r="AI973" s="605" t="s">
        <v>724</v>
      </c>
      <c r="AJ973" s="605">
        <v>1</v>
      </c>
      <c r="AK973" s="251"/>
      <c r="AL973" s="605"/>
      <c r="AM973" s="605"/>
      <c r="AN973" s="252"/>
      <c r="AO973" s="407"/>
      <c r="AP973" s="316"/>
      <c r="AQ973" s="316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</row>
    <row r="974" spans="1:125" s="317" customFormat="1" ht="12.75" customHeight="1">
      <c r="A974" s="242">
        <v>973</v>
      </c>
      <c r="B974" s="253" t="s">
        <v>732</v>
      </c>
      <c r="C974" s="253" t="s">
        <v>2301</v>
      </c>
      <c r="D974" s="253"/>
      <c r="E974" s="253" t="s">
        <v>1709</v>
      </c>
      <c r="F974" s="253"/>
      <c r="G974" s="264" t="s">
        <v>8423</v>
      </c>
      <c r="H974" s="639"/>
      <c r="I974" s="253" t="s">
        <v>1911</v>
      </c>
      <c r="J974" s="253"/>
      <c r="K974" s="253" t="s">
        <v>8424</v>
      </c>
      <c r="L974" s="438" t="s">
        <v>8425</v>
      </c>
      <c r="M974" s="274">
        <v>44770</v>
      </c>
      <c r="N974" s="275">
        <v>45496</v>
      </c>
      <c r="O974" s="322" t="s">
        <v>722</v>
      </c>
      <c r="P974" s="323">
        <f>N974</f>
        <v>45496</v>
      </c>
      <c r="Q974" s="335">
        <v>22521</v>
      </c>
      <c r="R974" s="335">
        <v>2021</v>
      </c>
      <c r="S974" s="237">
        <v>44765</v>
      </c>
      <c r="T974" s="283" t="s">
        <v>3814</v>
      </c>
      <c r="U974" s="283" t="s">
        <v>1279</v>
      </c>
      <c r="V974" s="421" t="s">
        <v>363</v>
      </c>
      <c r="W974" s="421" t="s">
        <v>868</v>
      </c>
      <c r="X974" s="253" t="s">
        <v>8426</v>
      </c>
      <c r="Y974" s="271">
        <f>N974</f>
        <v>45496</v>
      </c>
      <c r="Z974" s="322" t="s">
        <v>1550</v>
      </c>
      <c r="AA974" s="255">
        <v>4.5</v>
      </c>
      <c r="AB974" s="256"/>
      <c r="AC974" s="253">
        <v>90</v>
      </c>
      <c r="AD974" s="253">
        <v>90</v>
      </c>
      <c r="AE974" s="253">
        <v>115</v>
      </c>
      <c r="AF974" s="253">
        <v>115</v>
      </c>
      <c r="AG974" s="322">
        <v>22</v>
      </c>
      <c r="AH974" s="322">
        <v>36</v>
      </c>
      <c r="AI974" s="336">
        <v>54</v>
      </c>
      <c r="AJ974" s="336">
        <v>1</v>
      </c>
      <c r="AK974" s="283"/>
      <c r="AL974" s="336"/>
      <c r="AM974" s="336"/>
      <c r="AN974" s="253"/>
      <c r="AO974" s="408"/>
      <c r="AP974" s="283"/>
      <c r="AQ974" s="243"/>
      <c r="AR974" s="243"/>
      <c r="AS974" s="243"/>
      <c r="AT974" s="244"/>
      <c r="AU974" s="245"/>
      <c r="AV974" s="243"/>
      <c r="AW974" s="243"/>
      <c r="AX974" s="243"/>
      <c r="AY974" s="246"/>
      <c r="AZ974" s="247"/>
      <c r="BA974" s="123"/>
      <c r="BB974" s="249"/>
      <c r="BC974" s="267"/>
      <c r="BD974" s="236"/>
      <c r="BE974" s="236"/>
      <c r="BF974" s="237"/>
      <c r="BG974" s="253"/>
      <c r="BH974" s="253"/>
      <c r="BI974" s="138"/>
      <c r="BJ974" s="138"/>
      <c r="BK974" s="253"/>
      <c r="BL974" s="253"/>
      <c r="BM974" s="138"/>
      <c r="BN974" s="271"/>
      <c r="BO974" s="253"/>
      <c r="BP974" s="253"/>
      <c r="BQ974" s="256"/>
      <c r="BR974" s="253"/>
      <c r="BS974" s="253"/>
      <c r="BT974" s="253"/>
      <c r="BU974" s="253"/>
      <c r="BV974" s="253"/>
      <c r="BW974" s="253"/>
      <c r="BX974" s="253"/>
      <c r="BY974" s="253"/>
      <c r="BZ974" s="237"/>
      <c r="CA974" s="253"/>
      <c r="CB974" s="253"/>
      <c r="CC974" s="253"/>
      <c r="CD974" s="283"/>
      <c r="CE974" s="28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341"/>
      <c r="CP974" s="341"/>
      <c r="CQ974" s="341"/>
      <c r="CR974" s="341"/>
      <c r="CS974" s="341"/>
      <c r="CT974" s="341"/>
      <c r="CU974" s="341"/>
      <c r="CV974" s="341"/>
      <c r="CW974" s="341"/>
      <c r="CX974" s="341"/>
      <c r="CY974" s="341"/>
      <c r="CZ974" s="341"/>
      <c r="DA974" s="341"/>
      <c r="DB974" s="341"/>
      <c r="DC974" s="341"/>
      <c r="DD974" s="341"/>
      <c r="DE974" s="341"/>
      <c r="DF974" s="341"/>
      <c r="DG974" s="341"/>
      <c r="DH974" s="341"/>
      <c r="DI974" s="341"/>
      <c r="DJ974" s="341"/>
      <c r="DK974" s="341"/>
      <c r="DL974" s="341"/>
      <c r="DM974" s="341"/>
      <c r="DN974" s="341"/>
      <c r="DO974" s="341"/>
      <c r="DP974" s="341"/>
      <c r="DQ974" s="341"/>
      <c r="DR974" s="341"/>
      <c r="DS974" s="341"/>
      <c r="DT974" s="341"/>
      <c r="DU974" s="341"/>
    </row>
    <row r="975" spans="1:125" s="317" customFormat="1" ht="12.75" customHeight="1">
      <c r="A975" s="242">
        <v>974</v>
      </c>
      <c r="B975" s="253" t="s">
        <v>732</v>
      </c>
      <c r="C975" s="253" t="s">
        <v>2777</v>
      </c>
      <c r="D975" s="253"/>
      <c r="E975" s="253" t="s">
        <v>2261</v>
      </c>
      <c r="F975" s="253"/>
      <c r="G975" s="264" t="s">
        <v>7501</v>
      </c>
      <c r="H975" s="639"/>
      <c r="I975" s="253" t="s">
        <v>1911</v>
      </c>
      <c r="J975" s="253"/>
      <c r="K975" s="253" t="s">
        <v>7502</v>
      </c>
      <c r="L975" s="438" t="s">
        <v>7503</v>
      </c>
      <c r="M975" s="274">
        <v>44509</v>
      </c>
      <c r="N975" s="275">
        <v>45224</v>
      </c>
      <c r="O975" s="322" t="s">
        <v>722</v>
      </c>
      <c r="P975" s="323">
        <f>N975</f>
        <v>45224</v>
      </c>
      <c r="Q975" s="335">
        <v>21603</v>
      </c>
      <c r="R975" s="335">
        <v>2016</v>
      </c>
      <c r="S975" s="237">
        <v>44494</v>
      </c>
      <c r="T975" s="283" t="s">
        <v>1047</v>
      </c>
      <c r="U975" s="283" t="s">
        <v>1279</v>
      </c>
      <c r="V975" s="421" t="s">
        <v>363</v>
      </c>
      <c r="W975" s="421" t="s">
        <v>956</v>
      </c>
      <c r="X975" s="253" t="s">
        <v>7504</v>
      </c>
      <c r="Y975" s="271">
        <f>N975</f>
        <v>45224</v>
      </c>
      <c r="Z975" s="322" t="s">
        <v>1028</v>
      </c>
      <c r="AA975" s="255">
        <v>4.8</v>
      </c>
      <c r="AB975" s="256"/>
      <c r="AC975" s="253">
        <v>80</v>
      </c>
      <c r="AD975" s="253">
        <v>80</v>
      </c>
      <c r="AE975" s="253">
        <v>105</v>
      </c>
      <c r="AF975" s="253">
        <v>105</v>
      </c>
      <c r="AG975" s="322">
        <v>23</v>
      </c>
      <c r="AH975" s="322">
        <v>40</v>
      </c>
      <c r="AI975" s="336">
        <v>57</v>
      </c>
      <c r="AJ975" s="336">
        <v>1</v>
      </c>
      <c r="AK975" s="321"/>
      <c r="AL975" s="336"/>
      <c r="AM975" s="336"/>
      <c r="AN975" s="237"/>
      <c r="AO975" s="408"/>
      <c r="AP975" s="283"/>
      <c r="AQ975" s="283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341"/>
      <c r="CP975" s="341"/>
      <c r="CQ975" s="341"/>
      <c r="CR975" s="341"/>
      <c r="CS975" s="341"/>
      <c r="CT975" s="341"/>
      <c r="CU975" s="341"/>
      <c r="CV975" s="341"/>
      <c r="CW975" s="341"/>
      <c r="CX975" s="341"/>
      <c r="CY975" s="341"/>
      <c r="CZ975" s="341"/>
      <c r="DA975" s="341"/>
      <c r="DB975" s="341"/>
      <c r="DC975" s="341"/>
      <c r="DD975" s="341"/>
      <c r="DE975" s="341"/>
      <c r="DF975" s="341"/>
      <c r="DG975" s="341"/>
      <c r="DH975" s="341"/>
      <c r="DI975" s="341"/>
      <c r="DJ975" s="341"/>
      <c r="DK975" s="341"/>
      <c r="DL975" s="341"/>
      <c r="DM975" s="341"/>
      <c r="DN975" s="341"/>
      <c r="DO975" s="341"/>
      <c r="DP975" s="341"/>
      <c r="DQ975" s="341"/>
      <c r="DR975" s="341"/>
      <c r="DS975" s="341"/>
      <c r="DT975" s="341"/>
      <c r="DU975" s="341"/>
    </row>
    <row r="976" spans="1:125" ht="12.75" customHeight="1">
      <c r="A976" s="242">
        <v>975</v>
      </c>
      <c r="B976" s="253" t="s">
        <v>732</v>
      </c>
      <c r="C976" s="253" t="s">
        <v>3784</v>
      </c>
      <c r="D976" s="253"/>
      <c r="E976" s="253" t="s">
        <v>3785</v>
      </c>
      <c r="F976" s="253"/>
      <c r="G976" s="264" t="s">
        <v>3786</v>
      </c>
      <c r="H976" s="639"/>
      <c r="I976" s="253" t="s">
        <v>2412</v>
      </c>
      <c r="J976" s="253"/>
      <c r="K976" s="253" t="s">
        <v>1792</v>
      </c>
      <c r="L976" s="438" t="s">
        <v>1793</v>
      </c>
      <c r="M976" s="274">
        <v>42916</v>
      </c>
      <c r="N976" s="275">
        <v>45185</v>
      </c>
      <c r="O976" s="249" t="s">
        <v>722</v>
      </c>
      <c r="P976" s="267">
        <f t="shared" ref="P976:P979" si="217">N976</f>
        <v>45185</v>
      </c>
      <c r="Q976" s="236">
        <v>17663</v>
      </c>
      <c r="R976" s="236">
        <v>2017</v>
      </c>
      <c r="S976" s="251">
        <v>44455</v>
      </c>
      <c r="T976" s="253" t="s">
        <v>3814</v>
      </c>
      <c r="U976" s="253" t="s">
        <v>722</v>
      </c>
      <c r="V976" s="421" t="s">
        <v>1082</v>
      </c>
      <c r="W976" s="421" t="s">
        <v>525</v>
      </c>
      <c r="X976" s="253" t="s">
        <v>7381</v>
      </c>
      <c r="Y976" s="271">
        <f t="shared" si="213"/>
        <v>45185</v>
      </c>
      <c r="Z976" s="322" t="s">
        <v>1550</v>
      </c>
      <c r="AA976" s="255">
        <v>7.5</v>
      </c>
      <c r="AB976" s="256"/>
      <c r="AC976" s="253">
        <v>120</v>
      </c>
      <c r="AD976" s="253">
        <v>120</v>
      </c>
      <c r="AE976" s="253">
        <v>220</v>
      </c>
      <c r="AF976" s="253">
        <v>240</v>
      </c>
      <c r="AG976" s="322" t="s">
        <v>724</v>
      </c>
      <c r="AH976" s="322">
        <v>42</v>
      </c>
      <c r="AI976" s="322">
        <v>52</v>
      </c>
      <c r="AJ976" s="322">
        <v>2</v>
      </c>
      <c r="AK976" s="237"/>
      <c r="AL976" s="322"/>
      <c r="AM976" s="322"/>
      <c r="AN976" s="252"/>
      <c r="AO976" s="407"/>
      <c r="AP976" s="316"/>
      <c r="AQ976" s="316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</row>
    <row r="977" spans="1:125" s="317" customFormat="1" ht="12.75" customHeight="1">
      <c r="A977" s="242">
        <v>976</v>
      </c>
      <c r="B977" s="253" t="s">
        <v>732</v>
      </c>
      <c r="C977" s="253" t="s">
        <v>3641</v>
      </c>
      <c r="D977" s="253"/>
      <c r="E977" s="253" t="s">
        <v>4008</v>
      </c>
      <c r="F977" s="253"/>
      <c r="G977" s="264" t="s">
        <v>4009</v>
      </c>
      <c r="H977" s="639"/>
      <c r="I977" s="253" t="s">
        <v>2322</v>
      </c>
      <c r="J977" s="243"/>
      <c r="K977" s="253" t="s">
        <v>4010</v>
      </c>
      <c r="L977" s="438" t="s">
        <v>4011</v>
      </c>
      <c r="M977" s="274">
        <v>43065</v>
      </c>
      <c r="N977" s="275">
        <v>44686</v>
      </c>
      <c r="O977" s="322" t="s">
        <v>722</v>
      </c>
      <c r="P977" s="323">
        <f t="shared" si="217"/>
        <v>44686</v>
      </c>
      <c r="Q977" s="335">
        <v>171012</v>
      </c>
      <c r="R977" s="335">
        <v>2017</v>
      </c>
      <c r="S977" s="237">
        <v>43956</v>
      </c>
      <c r="T977" s="283" t="s">
        <v>3814</v>
      </c>
      <c r="U977" s="283" t="s">
        <v>722</v>
      </c>
      <c r="V977" s="421" t="s">
        <v>1593</v>
      </c>
      <c r="W977" s="421" t="s">
        <v>1593</v>
      </c>
      <c r="X977" s="253" t="s">
        <v>4012</v>
      </c>
      <c r="Y977" s="271">
        <f t="shared" si="213"/>
        <v>44686</v>
      </c>
      <c r="Z977" s="322" t="s">
        <v>1550</v>
      </c>
      <c r="AA977" s="255">
        <v>5.7</v>
      </c>
      <c r="AB977" s="256"/>
      <c r="AC977" s="253">
        <v>90</v>
      </c>
      <c r="AD977" s="253">
        <v>90</v>
      </c>
      <c r="AE977" s="253">
        <v>110</v>
      </c>
      <c r="AF977" s="253">
        <v>160</v>
      </c>
      <c r="AG977" s="322">
        <v>24</v>
      </c>
      <c r="AH977" s="322">
        <v>48</v>
      </c>
      <c r="AI977" s="336">
        <v>60</v>
      </c>
      <c r="AJ977" s="336">
        <v>1</v>
      </c>
      <c r="AK977" s="321"/>
      <c r="AL977" s="336"/>
      <c r="AM977" s="336"/>
      <c r="AN977" s="253"/>
      <c r="AO977" s="408"/>
      <c r="AP977" s="283"/>
      <c r="AQ977" s="283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341"/>
      <c r="CP977" s="341"/>
      <c r="CQ977" s="341"/>
      <c r="CR977" s="341"/>
      <c r="CS977" s="341"/>
      <c r="CT977" s="341"/>
      <c r="CU977" s="341"/>
      <c r="CV977" s="341"/>
      <c r="CW977" s="341"/>
      <c r="CX977" s="341"/>
      <c r="CY977" s="341"/>
      <c r="CZ977" s="341"/>
      <c r="DA977" s="341"/>
      <c r="DB977" s="341"/>
      <c r="DC977" s="341"/>
      <c r="DD977" s="341"/>
      <c r="DE977" s="341"/>
      <c r="DF977" s="341"/>
      <c r="DG977" s="341"/>
      <c r="DH977" s="341"/>
      <c r="DI977" s="341"/>
      <c r="DJ977" s="341"/>
      <c r="DK977" s="341"/>
      <c r="DL977" s="341"/>
      <c r="DM977" s="341"/>
      <c r="DN977" s="341"/>
      <c r="DO977" s="341"/>
      <c r="DP977" s="341"/>
      <c r="DQ977" s="341"/>
      <c r="DR977" s="341"/>
      <c r="DS977" s="341"/>
      <c r="DT977" s="341"/>
      <c r="DU977" s="341"/>
    </row>
    <row r="978" spans="1:125" s="317" customFormat="1" ht="12.75" customHeight="1">
      <c r="A978" s="242">
        <v>977</v>
      </c>
      <c r="B978" s="545" t="s">
        <v>731</v>
      </c>
      <c r="C978" s="545" t="s">
        <v>1052</v>
      </c>
      <c r="D978" s="545"/>
      <c r="E978" s="545" t="s">
        <v>1736</v>
      </c>
      <c r="F978" s="545"/>
      <c r="G978" s="560" t="s">
        <v>7441</v>
      </c>
      <c r="H978" s="639"/>
      <c r="I978" s="545" t="s">
        <v>1173</v>
      </c>
      <c r="J978" s="545"/>
      <c r="K978" s="253" t="s">
        <v>7442</v>
      </c>
      <c r="L978" s="438" t="s">
        <v>7443</v>
      </c>
      <c r="M978" s="546">
        <v>41346</v>
      </c>
      <c r="N978" s="547">
        <v>45210</v>
      </c>
      <c r="O978" s="548" t="s">
        <v>722</v>
      </c>
      <c r="P978" s="549">
        <f t="shared" si="217"/>
        <v>45210</v>
      </c>
      <c r="Q978" s="545">
        <v>21568</v>
      </c>
      <c r="R978" s="545">
        <v>2013</v>
      </c>
      <c r="S978" s="550">
        <v>44480</v>
      </c>
      <c r="T978" s="545" t="s">
        <v>1216</v>
      </c>
      <c r="U978" s="545" t="s">
        <v>1217</v>
      </c>
      <c r="V978" s="628" t="s">
        <v>363</v>
      </c>
      <c r="W978" s="628" t="s">
        <v>1110</v>
      </c>
      <c r="X978" s="253" t="s">
        <v>7440</v>
      </c>
      <c r="Y978" s="551">
        <f t="shared" si="213"/>
        <v>45210</v>
      </c>
      <c r="Z978" s="606" t="s">
        <v>364</v>
      </c>
      <c r="AA978" s="659">
        <v>5.0999999999999996</v>
      </c>
      <c r="AB978" s="552"/>
      <c r="AC978" s="545">
        <v>75</v>
      </c>
      <c r="AD978" s="545"/>
      <c r="AE978" s="545">
        <v>95</v>
      </c>
      <c r="AF978" s="545"/>
      <c r="AG978" s="606">
        <v>22</v>
      </c>
      <c r="AH978" s="606">
        <v>36</v>
      </c>
      <c r="AI978" s="606">
        <v>48</v>
      </c>
      <c r="AJ978" s="606">
        <v>1</v>
      </c>
      <c r="AK978" s="253"/>
      <c r="AL978" s="322"/>
      <c r="AM978" s="336"/>
      <c r="AN978" s="253"/>
      <c r="AO978" s="408"/>
      <c r="AP978" s="283"/>
      <c r="AQ978" s="283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341"/>
      <c r="CP978" s="341"/>
      <c r="CQ978" s="341"/>
      <c r="CR978" s="341"/>
      <c r="CS978" s="341"/>
      <c r="CT978" s="341"/>
      <c r="CU978" s="341"/>
      <c r="CV978" s="341"/>
      <c r="CW978" s="341"/>
      <c r="CX978" s="341"/>
      <c r="CY978" s="341"/>
      <c r="CZ978" s="341"/>
      <c r="DA978" s="341"/>
      <c r="DB978" s="341"/>
      <c r="DC978" s="341"/>
      <c r="DD978" s="341"/>
      <c r="DE978" s="341"/>
      <c r="DF978" s="341"/>
      <c r="DG978" s="341"/>
      <c r="DH978" s="341"/>
      <c r="DI978" s="341"/>
      <c r="DJ978" s="341"/>
      <c r="DK978" s="341"/>
      <c r="DL978" s="341"/>
      <c r="DM978" s="341"/>
      <c r="DN978" s="341"/>
      <c r="DO978" s="341"/>
      <c r="DP978" s="341"/>
      <c r="DQ978" s="341"/>
      <c r="DR978" s="341"/>
      <c r="DS978" s="341"/>
      <c r="DT978" s="341"/>
      <c r="DU978" s="341"/>
    </row>
    <row r="979" spans="1:125" s="378" customFormat="1" ht="12.75" customHeight="1">
      <c r="A979" s="362">
        <v>978</v>
      </c>
      <c r="B979" s="363" t="s">
        <v>731</v>
      </c>
      <c r="C979" s="363" t="s">
        <v>4458</v>
      </c>
      <c r="D979" s="363"/>
      <c r="E979" s="363" t="s">
        <v>4769</v>
      </c>
      <c r="F979" s="363"/>
      <c r="G979" s="365" t="s">
        <v>4770</v>
      </c>
      <c r="H979" s="640"/>
      <c r="I979" s="363" t="s">
        <v>1911</v>
      </c>
      <c r="J979" s="363"/>
      <c r="K979" s="363" t="s">
        <v>2062</v>
      </c>
      <c r="L979" s="366" t="s">
        <v>2063</v>
      </c>
      <c r="M979" s="368">
        <v>43519</v>
      </c>
      <c r="N979" s="369">
        <v>45707</v>
      </c>
      <c r="O979" s="370" t="s">
        <v>722</v>
      </c>
      <c r="P979" s="371">
        <f t="shared" si="217"/>
        <v>45707</v>
      </c>
      <c r="Q979" s="372">
        <v>21158</v>
      </c>
      <c r="R979" s="372">
        <v>2019</v>
      </c>
      <c r="S979" s="388">
        <v>44976</v>
      </c>
      <c r="T979" s="374" t="s">
        <v>24</v>
      </c>
      <c r="U979" s="374" t="s">
        <v>722</v>
      </c>
      <c r="V979" s="626" t="s">
        <v>9068</v>
      </c>
      <c r="W979" s="626" t="s">
        <v>9067</v>
      </c>
      <c r="X979" s="363" t="s">
        <v>6751</v>
      </c>
      <c r="Y979" s="375">
        <f t="shared" si="213"/>
        <v>45707</v>
      </c>
      <c r="Z979" s="370" t="s">
        <v>1028</v>
      </c>
      <c r="AA979" s="657">
        <v>4.9000000000000004</v>
      </c>
      <c r="AB979" s="376"/>
      <c r="AC979" s="363">
        <v>95</v>
      </c>
      <c r="AD979" s="363"/>
      <c r="AE979" s="363">
        <v>117</v>
      </c>
      <c r="AF979" s="363"/>
      <c r="AG979" s="370">
        <v>25</v>
      </c>
      <c r="AH979" s="370">
        <v>30</v>
      </c>
      <c r="AI979" s="501" t="s">
        <v>724</v>
      </c>
      <c r="AJ979" s="501">
        <v>1</v>
      </c>
      <c r="AK979" s="374"/>
      <c r="AL979" s="501"/>
      <c r="AM979" s="501"/>
      <c r="AN979" s="363"/>
      <c r="AO979" s="414"/>
      <c r="AP979" s="374"/>
      <c r="AQ979" s="374"/>
      <c r="AR979" s="374"/>
      <c r="AS979" s="374"/>
      <c r="AT979" s="374"/>
      <c r="AU979" s="374"/>
      <c r="AV979" s="374"/>
      <c r="AW979" s="374"/>
      <c r="AX979" s="374"/>
      <c r="AY979" s="374"/>
      <c r="AZ979" s="374"/>
      <c r="BA979" s="374"/>
      <c r="BB979" s="374"/>
      <c r="BC979" s="374"/>
      <c r="BD979" s="374"/>
      <c r="BE979" s="374"/>
      <c r="BF979" s="374"/>
      <c r="BG979" s="374"/>
      <c r="BH979" s="374"/>
      <c r="BI979" s="374"/>
      <c r="BJ979" s="374"/>
      <c r="BK979" s="374"/>
      <c r="BL979" s="374"/>
      <c r="BM979" s="374"/>
      <c r="BN979" s="374"/>
      <c r="BO979" s="374"/>
      <c r="BP979" s="374"/>
      <c r="BQ979" s="374"/>
      <c r="BR979" s="374"/>
      <c r="BS979" s="374"/>
      <c r="BT979" s="374"/>
      <c r="BU979" s="374"/>
      <c r="BV979" s="374"/>
      <c r="BW979" s="374"/>
      <c r="BX979" s="374"/>
      <c r="BY979" s="374"/>
      <c r="BZ979" s="374"/>
      <c r="CA979" s="374"/>
      <c r="CB979" s="374"/>
      <c r="CC979" s="374"/>
      <c r="CD979" s="374"/>
      <c r="CE979" s="374"/>
      <c r="CF979" s="374"/>
      <c r="CG979" s="374"/>
      <c r="CH979" s="374"/>
      <c r="CI979" s="374"/>
      <c r="CJ979" s="374"/>
      <c r="CK979" s="374"/>
      <c r="CL979" s="374"/>
      <c r="CM979" s="374"/>
      <c r="CN979" s="374"/>
      <c r="CO979" s="377"/>
      <c r="CP979" s="377"/>
      <c r="CQ979" s="377"/>
      <c r="CR979" s="377"/>
      <c r="CS979" s="377"/>
      <c r="CT979" s="377"/>
      <c r="CU979" s="377"/>
      <c r="CV979" s="377"/>
      <c r="CW979" s="377"/>
      <c r="CX979" s="377"/>
      <c r="CY979" s="377"/>
      <c r="CZ979" s="377"/>
      <c r="DA979" s="377"/>
      <c r="DB979" s="377"/>
      <c r="DC979" s="377"/>
      <c r="DD979" s="377"/>
      <c r="DE979" s="377"/>
      <c r="DF979" s="377"/>
      <c r="DG979" s="377"/>
      <c r="DH979" s="377"/>
      <c r="DI979" s="377"/>
      <c r="DJ979" s="377"/>
      <c r="DK979" s="377"/>
      <c r="DL979" s="377"/>
      <c r="DM979" s="377"/>
      <c r="DN979" s="377"/>
      <c r="DO979" s="377"/>
      <c r="DP979" s="377"/>
      <c r="DQ979" s="377"/>
      <c r="DR979" s="377"/>
      <c r="DS979" s="377"/>
      <c r="DT979" s="377"/>
      <c r="DU979" s="377"/>
    </row>
    <row r="980" spans="1:125" s="317" customFormat="1" ht="12.75" customHeight="1">
      <c r="A980" s="242">
        <v>979</v>
      </c>
      <c r="B980" s="253" t="s">
        <v>731</v>
      </c>
      <c r="C980" s="253" t="s">
        <v>6544</v>
      </c>
      <c r="D980" s="253"/>
      <c r="E980" s="253" t="s">
        <v>4771</v>
      </c>
      <c r="F980" s="253"/>
      <c r="G980" s="264" t="s">
        <v>6545</v>
      </c>
      <c r="H980" s="639"/>
      <c r="I980" s="253" t="s">
        <v>317</v>
      </c>
      <c r="J980" s="253"/>
      <c r="K980" s="253" t="s">
        <v>4358</v>
      </c>
      <c r="L980" s="438" t="s">
        <v>4359</v>
      </c>
      <c r="M980" s="274">
        <v>44204</v>
      </c>
      <c r="N980" s="275">
        <v>45618</v>
      </c>
      <c r="O980" s="322" t="s">
        <v>722</v>
      </c>
      <c r="P980" s="323">
        <f>N980</f>
        <v>45618</v>
      </c>
      <c r="Q980" s="335">
        <v>21003</v>
      </c>
      <c r="R980" s="335">
        <v>2020</v>
      </c>
      <c r="S980" s="321">
        <v>44887</v>
      </c>
      <c r="T980" s="283" t="s">
        <v>5544</v>
      </c>
      <c r="U980" s="283" t="s">
        <v>722</v>
      </c>
      <c r="V980" s="421" t="s">
        <v>1097</v>
      </c>
      <c r="W980" s="421" t="s">
        <v>1097</v>
      </c>
      <c r="X980" s="253" t="s">
        <v>5091</v>
      </c>
      <c r="Y980" s="271">
        <f t="shared" si="213"/>
        <v>45618</v>
      </c>
      <c r="Z980" s="322" t="s">
        <v>1550</v>
      </c>
      <c r="AA980" s="255">
        <v>3.85</v>
      </c>
      <c r="AB980" s="256"/>
      <c r="AC980" s="253">
        <v>85</v>
      </c>
      <c r="AD980" s="253"/>
      <c r="AE980" s="253">
        <v>105</v>
      </c>
      <c r="AF980" s="253"/>
      <c r="AG980" s="322">
        <v>24</v>
      </c>
      <c r="AH980" s="322">
        <v>39</v>
      </c>
      <c r="AI980" s="336">
        <v>54</v>
      </c>
      <c r="AJ980" s="336">
        <v>1</v>
      </c>
      <c r="AK980" s="283"/>
      <c r="AL980" s="336"/>
      <c r="AM980" s="336"/>
      <c r="AN980" s="253"/>
      <c r="AO980" s="408"/>
      <c r="AP980" s="283"/>
      <c r="AQ980" s="283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341"/>
      <c r="CP980" s="341"/>
      <c r="CQ980" s="341"/>
      <c r="CR980" s="341"/>
      <c r="CS980" s="341"/>
      <c r="CT980" s="341"/>
      <c r="CU980" s="341"/>
      <c r="CV980" s="341"/>
      <c r="CW980" s="341"/>
      <c r="CX980" s="341"/>
      <c r="CY980" s="341"/>
      <c r="CZ980" s="341"/>
      <c r="DA980" s="341"/>
      <c r="DB980" s="341"/>
      <c r="DC980" s="341"/>
      <c r="DD980" s="341"/>
      <c r="DE980" s="341"/>
      <c r="DF980" s="341"/>
      <c r="DG980" s="341"/>
      <c r="DH980" s="341"/>
      <c r="DI980" s="341"/>
      <c r="DJ980" s="341"/>
      <c r="DK980" s="341"/>
      <c r="DL980" s="341"/>
      <c r="DM980" s="341"/>
      <c r="DN980" s="341"/>
      <c r="DO980" s="341"/>
      <c r="DP980" s="341"/>
      <c r="DQ980" s="341"/>
      <c r="DR980" s="341"/>
      <c r="DS980" s="341"/>
      <c r="DT980" s="341"/>
      <c r="DU980" s="341"/>
    </row>
    <row r="981" spans="1:125" s="378" customFormat="1" ht="12.75" customHeight="1">
      <c r="A981" s="362">
        <v>980</v>
      </c>
      <c r="B981" s="363" t="s">
        <v>731</v>
      </c>
      <c r="C981" s="374" t="s">
        <v>10338</v>
      </c>
      <c r="D981" s="363"/>
      <c r="E981" s="363" t="s">
        <v>10332</v>
      </c>
      <c r="F981" s="363"/>
      <c r="G981" s="365" t="s">
        <v>10339</v>
      </c>
      <c r="H981" s="640"/>
      <c r="I981" s="938" t="s">
        <v>4329</v>
      </c>
      <c r="J981" s="363"/>
      <c r="K981" s="363" t="s">
        <v>2351</v>
      </c>
      <c r="L981" s="366" t="s">
        <v>202</v>
      </c>
      <c r="M981" s="368">
        <v>45266</v>
      </c>
      <c r="N981" s="369">
        <v>45989</v>
      </c>
      <c r="O981" s="385" t="s">
        <v>722</v>
      </c>
      <c r="P981" s="386">
        <f>N981</f>
        <v>45989</v>
      </c>
      <c r="Q981" s="387">
        <v>23637</v>
      </c>
      <c r="R981" s="387">
        <v>2021</v>
      </c>
      <c r="S981" s="373">
        <v>45258</v>
      </c>
      <c r="T981" s="363" t="s">
        <v>3715</v>
      </c>
      <c r="U981" s="363" t="s">
        <v>1279</v>
      </c>
      <c r="V981" s="626" t="s">
        <v>363</v>
      </c>
      <c r="W981" s="626" t="s">
        <v>363</v>
      </c>
      <c r="X981" s="363" t="s">
        <v>10340</v>
      </c>
      <c r="Y981" s="375">
        <v>45989</v>
      </c>
      <c r="Z981" s="370" t="s">
        <v>1550</v>
      </c>
      <c r="AA981" s="657">
        <v>4.9000000000000004</v>
      </c>
      <c r="AB981" s="376"/>
      <c r="AC981" s="363">
        <v>90</v>
      </c>
      <c r="AD981" s="363"/>
      <c r="AE981" s="363">
        <v>115</v>
      </c>
      <c r="AF981" s="363"/>
      <c r="AG981" s="370">
        <v>23</v>
      </c>
      <c r="AH981" s="370">
        <v>38</v>
      </c>
      <c r="AI981" s="370">
        <v>56</v>
      </c>
      <c r="AJ981" s="370">
        <v>1</v>
      </c>
      <c r="AK981" s="374"/>
      <c r="AL981" s="501"/>
      <c r="AM981" s="501"/>
      <c r="AN981" s="363"/>
      <c r="AO981" s="414"/>
      <c r="AP981" s="374"/>
      <c r="AQ981" s="374"/>
      <c r="AR981" s="374"/>
      <c r="AS981" s="374"/>
      <c r="AT981" s="374"/>
      <c r="AU981" s="374"/>
      <c r="AV981" s="374"/>
      <c r="AW981" s="374"/>
      <c r="AX981" s="374"/>
      <c r="AY981" s="374"/>
      <c r="AZ981" s="374"/>
      <c r="BA981" s="374"/>
      <c r="BB981" s="374"/>
      <c r="BC981" s="374"/>
      <c r="BD981" s="374"/>
      <c r="BE981" s="374"/>
      <c r="BF981" s="374"/>
      <c r="BG981" s="374"/>
      <c r="BH981" s="374"/>
      <c r="BI981" s="374"/>
      <c r="BJ981" s="374"/>
      <c r="BK981" s="374"/>
      <c r="BL981" s="374"/>
      <c r="BM981" s="374"/>
      <c r="BN981" s="374"/>
      <c r="BO981" s="374"/>
      <c r="BP981" s="374"/>
      <c r="BQ981" s="374"/>
      <c r="BR981" s="374"/>
      <c r="BS981" s="374"/>
      <c r="BT981" s="374"/>
      <c r="BU981" s="374"/>
      <c r="BV981" s="374"/>
      <c r="BW981" s="374"/>
      <c r="BX981" s="374"/>
      <c r="BY981" s="374"/>
      <c r="BZ981" s="374"/>
      <c r="CA981" s="374"/>
      <c r="CB981" s="374"/>
      <c r="CC981" s="374"/>
      <c r="CD981" s="374"/>
      <c r="CE981" s="374"/>
      <c r="CF981" s="374"/>
      <c r="CG981" s="374"/>
      <c r="CH981" s="374"/>
      <c r="CI981" s="374"/>
      <c r="CJ981" s="374"/>
      <c r="CK981" s="374"/>
      <c r="CL981" s="374"/>
      <c r="CM981" s="374"/>
      <c r="CN981" s="374"/>
      <c r="CO981" s="377"/>
      <c r="CP981" s="377"/>
      <c r="CQ981" s="377"/>
      <c r="CR981" s="377"/>
      <c r="CS981" s="377"/>
      <c r="CT981" s="377"/>
      <c r="CU981" s="377"/>
      <c r="CV981" s="377"/>
      <c r="CW981" s="377"/>
      <c r="CX981" s="377"/>
      <c r="CY981" s="377"/>
      <c r="CZ981" s="377"/>
      <c r="DA981" s="377"/>
      <c r="DB981" s="377"/>
      <c r="DC981" s="377"/>
      <c r="DD981" s="377"/>
      <c r="DE981" s="377"/>
      <c r="DF981" s="377"/>
      <c r="DG981" s="377"/>
      <c r="DH981" s="377"/>
      <c r="DI981" s="377"/>
      <c r="DJ981" s="377"/>
      <c r="DK981" s="377"/>
      <c r="DL981" s="377"/>
      <c r="DM981" s="377"/>
      <c r="DN981" s="377"/>
      <c r="DO981" s="377"/>
      <c r="DP981" s="377"/>
      <c r="DQ981" s="377"/>
      <c r="DR981" s="377"/>
      <c r="DS981" s="377"/>
      <c r="DT981" s="377"/>
      <c r="DU981" s="377"/>
    </row>
    <row r="982" spans="1:125" s="378" customFormat="1" ht="12.75" customHeight="1">
      <c r="A982" s="362">
        <v>981</v>
      </c>
      <c r="B982" s="363" t="s">
        <v>731</v>
      </c>
      <c r="C982" s="363" t="s">
        <v>8661</v>
      </c>
      <c r="D982" s="363"/>
      <c r="E982" s="363" t="s">
        <v>2017</v>
      </c>
      <c r="F982" s="363"/>
      <c r="G982" s="365" t="s">
        <v>8662</v>
      </c>
      <c r="H982" s="640"/>
      <c r="I982" s="363" t="s">
        <v>7949</v>
      </c>
      <c r="J982" s="363"/>
      <c r="K982" s="363" t="s">
        <v>8677</v>
      </c>
      <c r="L982" s="366" t="s">
        <v>8663</v>
      </c>
      <c r="M982" s="368">
        <v>44817</v>
      </c>
      <c r="N982" s="369">
        <v>45540</v>
      </c>
      <c r="O982" s="370" t="s">
        <v>722</v>
      </c>
      <c r="P982" s="371">
        <f>N982</f>
        <v>45540</v>
      </c>
      <c r="Q982" s="372">
        <v>22621</v>
      </c>
      <c r="R982" s="372">
        <v>2022</v>
      </c>
      <c r="S982" s="373">
        <v>44809</v>
      </c>
      <c r="T982" s="374" t="s">
        <v>3715</v>
      </c>
      <c r="U982" s="374" t="s">
        <v>1279</v>
      </c>
      <c r="V982" s="626" t="s">
        <v>363</v>
      </c>
      <c r="W982" s="626" t="s">
        <v>363</v>
      </c>
      <c r="X982" s="363" t="s">
        <v>5146</v>
      </c>
      <c r="Y982" s="375">
        <f>N982</f>
        <v>45540</v>
      </c>
      <c r="Z982" s="370" t="s">
        <v>1550</v>
      </c>
      <c r="AA982" s="657">
        <v>5.8</v>
      </c>
      <c r="AB982" s="376"/>
      <c r="AC982" s="363">
        <v>85</v>
      </c>
      <c r="AD982" s="363"/>
      <c r="AE982" s="363">
        <v>105</v>
      </c>
      <c r="AF982" s="363"/>
      <c r="AG982" s="370" t="s">
        <v>724</v>
      </c>
      <c r="AH982" s="370" t="s">
        <v>724</v>
      </c>
      <c r="AI982" s="501" t="s">
        <v>724</v>
      </c>
      <c r="AJ982" s="501">
        <v>1</v>
      </c>
      <c r="AK982" s="388"/>
      <c r="AL982" s="501"/>
      <c r="AM982" s="501"/>
      <c r="AN982" s="363"/>
      <c r="AO982" s="414"/>
      <c r="AP982" s="374"/>
      <c r="AQ982" s="374"/>
      <c r="AR982" s="374"/>
      <c r="AS982" s="374"/>
      <c r="AT982" s="374"/>
      <c r="AU982" s="374"/>
      <c r="AV982" s="374"/>
      <c r="AW982" s="374"/>
      <c r="AX982" s="374"/>
      <c r="AY982" s="374"/>
      <c r="AZ982" s="374"/>
      <c r="BA982" s="374"/>
      <c r="BB982" s="374"/>
      <c r="BC982" s="374"/>
      <c r="BD982" s="374"/>
      <c r="BE982" s="374"/>
      <c r="BF982" s="374"/>
      <c r="BG982" s="374"/>
      <c r="BH982" s="374"/>
      <c r="BI982" s="374"/>
      <c r="BJ982" s="374"/>
      <c r="BK982" s="374"/>
      <c r="BL982" s="374"/>
      <c r="BM982" s="374"/>
      <c r="BN982" s="374"/>
      <c r="BO982" s="374"/>
      <c r="BP982" s="374"/>
      <c r="BQ982" s="374"/>
      <c r="BR982" s="374"/>
      <c r="BS982" s="374"/>
      <c r="BT982" s="374"/>
      <c r="BU982" s="374"/>
      <c r="BV982" s="374"/>
      <c r="BW982" s="374"/>
      <c r="BX982" s="374"/>
      <c r="BY982" s="374"/>
      <c r="BZ982" s="374"/>
      <c r="CA982" s="374"/>
      <c r="CB982" s="374"/>
      <c r="CC982" s="374"/>
      <c r="CD982" s="374"/>
      <c r="CE982" s="374"/>
      <c r="CF982" s="374"/>
      <c r="CG982" s="374"/>
      <c r="CH982" s="374"/>
      <c r="CI982" s="374"/>
      <c r="CJ982" s="374"/>
      <c r="CK982" s="374"/>
      <c r="CL982" s="374"/>
      <c r="CM982" s="374"/>
      <c r="CN982" s="374"/>
      <c r="CO982" s="377"/>
      <c r="CP982" s="377"/>
      <c r="CQ982" s="377"/>
      <c r="CR982" s="377"/>
      <c r="CS982" s="377"/>
      <c r="CT982" s="377"/>
      <c r="CU982" s="377"/>
      <c r="CV982" s="377"/>
      <c r="CW982" s="377"/>
      <c r="CX982" s="377"/>
      <c r="CY982" s="377"/>
      <c r="CZ982" s="377"/>
      <c r="DA982" s="377"/>
      <c r="DB982" s="377"/>
      <c r="DC982" s="377"/>
      <c r="DD982" s="377"/>
      <c r="DE982" s="377"/>
      <c r="DF982" s="377"/>
      <c r="DG982" s="377"/>
      <c r="DH982" s="377"/>
      <c r="DI982" s="377"/>
      <c r="DJ982" s="377"/>
      <c r="DK982" s="377"/>
      <c r="DL982" s="377"/>
      <c r="DM982" s="377"/>
      <c r="DN982" s="377"/>
      <c r="DO982" s="377"/>
      <c r="DP982" s="377"/>
      <c r="DQ982" s="377"/>
      <c r="DR982" s="377"/>
      <c r="DS982" s="377"/>
      <c r="DT982" s="377"/>
      <c r="DU982" s="377"/>
    </row>
    <row r="983" spans="1:125" s="283" customFormat="1" ht="12.75" customHeight="1">
      <c r="A983" s="242">
        <v>982</v>
      </c>
      <c r="B983" s="253" t="s">
        <v>731</v>
      </c>
      <c r="C983" s="283" t="s">
        <v>5682</v>
      </c>
      <c r="D983" s="253"/>
      <c r="E983" s="253" t="s">
        <v>1923</v>
      </c>
      <c r="F983" s="253"/>
      <c r="G983" s="264" t="s">
        <v>5683</v>
      </c>
      <c r="H983" s="639"/>
      <c r="I983" s="437" t="s">
        <v>1106</v>
      </c>
      <c r="J983" s="253"/>
      <c r="K983" s="253" t="s">
        <v>5684</v>
      </c>
      <c r="L983" s="438" t="s">
        <v>5685</v>
      </c>
      <c r="M983" s="274">
        <v>43927</v>
      </c>
      <c r="N983" s="275">
        <v>44650</v>
      </c>
      <c r="O983" s="249" t="s">
        <v>722</v>
      </c>
      <c r="P983" s="267">
        <f>N983</f>
        <v>44650</v>
      </c>
      <c r="Q983" s="236">
        <v>20318</v>
      </c>
      <c r="R983" s="236">
        <v>2019</v>
      </c>
      <c r="S983" s="237">
        <v>43920</v>
      </c>
      <c r="T983" s="253" t="s">
        <v>24</v>
      </c>
      <c r="U983" s="253" t="s">
        <v>1279</v>
      </c>
      <c r="V983" s="421" t="s">
        <v>363</v>
      </c>
      <c r="W983" s="421" t="s">
        <v>1082</v>
      </c>
      <c r="X983" s="253" t="s">
        <v>5686</v>
      </c>
      <c r="Y983" s="271">
        <v>44650</v>
      </c>
      <c r="Z983" s="322" t="s">
        <v>1550</v>
      </c>
      <c r="AA983" s="666">
        <v>4.3</v>
      </c>
      <c r="AB983" s="256"/>
      <c r="AC983" s="253">
        <v>60</v>
      </c>
      <c r="AD983" s="253"/>
      <c r="AE983" s="253">
        <v>77</v>
      </c>
      <c r="AF983" s="253"/>
      <c r="AG983" s="322" t="s">
        <v>724</v>
      </c>
      <c r="AH983" s="322">
        <v>38.5</v>
      </c>
      <c r="AI983" s="322">
        <v>53</v>
      </c>
      <c r="AJ983" s="322">
        <v>1</v>
      </c>
      <c r="AL983" s="336"/>
      <c r="AM983" s="336"/>
      <c r="AN983" s="253"/>
      <c r="AO983" s="408"/>
      <c r="CO983" s="327"/>
    </row>
    <row r="984" spans="1:125" s="316" customFormat="1" ht="12.75" customHeight="1">
      <c r="A984" s="242">
        <v>983</v>
      </c>
      <c r="B984" s="283" t="s">
        <v>732</v>
      </c>
      <c r="C984" s="283" t="s">
        <v>1412</v>
      </c>
      <c r="D984" s="283" t="s">
        <v>1598</v>
      </c>
      <c r="E984" s="283" t="s">
        <v>3928</v>
      </c>
      <c r="F984" s="283" t="s">
        <v>6983</v>
      </c>
      <c r="G984" s="324" t="s">
        <v>3915</v>
      </c>
      <c r="H984" s="642">
        <v>8802</v>
      </c>
      <c r="I984" s="253" t="s">
        <v>2322</v>
      </c>
      <c r="J984" s="253" t="s">
        <v>1286</v>
      </c>
      <c r="K984" s="283" t="s">
        <v>2769</v>
      </c>
      <c r="L984" s="438" t="s">
        <v>6984</v>
      </c>
      <c r="M984" s="325">
        <v>43010</v>
      </c>
      <c r="N984" s="326">
        <v>45070</v>
      </c>
      <c r="O984" s="336" t="s">
        <v>722</v>
      </c>
      <c r="P984" s="323">
        <f t="shared" ref="P984:P989" si="218">N984</f>
        <v>45070</v>
      </c>
      <c r="Q984" s="283">
        <v>21310</v>
      </c>
      <c r="R984" s="283">
        <v>2013</v>
      </c>
      <c r="S984" s="251">
        <v>44340</v>
      </c>
      <c r="T984" s="283" t="s">
        <v>299</v>
      </c>
      <c r="U984" s="283" t="s">
        <v>4051</v>
      </c>
      <c r="V984" s="339" t="s">
        <v>1558</v>
      </c>
      <c r="W984" s="339" t="s">
        <v>6985</v>
      </c>
      <c r="X984" s="283" t="s">
        <v>2770</v>
      </c>
      <c r="Y984" s="284">
        <f t="shared" ref="Y984:Y989" si="219">N984</f>
        <v>45070</v>
      </c>
      <c r="Z984" s="336" t="s">
        <v>1550</v>
      </c>
      <c r="AA984" s="655">
        <v>5.6</v>
      </c>
      <c r="AB984" s="283">
        <v>30.2</v>
      </c>
      <c r="AC984" s="283">
        <v>85</v>
      </c>
      <c r="AD984" s="283">
        <v>85</v>
      </c>
      <c r="AE984" s="283">
        <v>110</v>
      </c>
      <c r="AF984" s="283">
        <v>110</v>
      </c>
      <c r="AG984" s="336">
        <v>23</v>
      </c>
      <c r="AH984" s="336">
        <v>37</v>
      </c>
      <c r="AI984" s="336">
        <v>50</v>
      </c>
      <c r="AJ984" s="336">
        <v>1</v>
      </c>
      <c r="AK984" s="237">
        <v>44356</v>
      </c>
      <c r="AL984" s="322">
        <v>2020</v>
      </c>
      <c r="AM984" s="613" t="s">
        <v>722</v>
      </c>
      <c r="AN984" s="252"/>
      <c r="AO984" s="407"/>
      <c r="CO984" s="320"/>
    </row>
    <row r="985" spans="1:125" s="283" customFormat="1" ht="12.75" customHeight="1">
      <c r="A985" s="242">
        <v>984</v>
      </c>
      <c r="B985" s="242" t="s">
        <v>731</v>
      </c>
      <c r="C985" s="242" t="s">
        <v>4154</v>
      </c>
      <c r="D985" s="243"/>
      <c r="E985" s="121" t="s">
        <v>4155</v>
      </c>
      <c r="F985" s="243"/>
      <c r="G985" s="244" t="s">
        <v>4156</v>
      </c>
      <c r="H985" s="638"/>
      <c r="I985" s="243" t="s">
        <v>102</v>
      </c>
      <c r="J985" s="243"/>
      <c r="K985" s="243" t="s">
        <v>5688</v>
      </c>
      <c r="L985" s="245" t="s">
        <v>1311</v>
      </c>
      <c r="M985" s="247">
        <v>43184</v>
      </c>
      <c r="N985" s="248">
        <v>44650</v>
      </c>
      <c r="O985" s="249" t="s">
        <v>722</v>
      </c>
      <c r="P985" s="266">
        <f t="shared" si="218"/>
        <v>44650</v>
      </c>
      <c r="Q985" s="250">
        <v>18269</v>
      </c>
      <c r="R985" s="250">
        <v>2012</v>
      </c>
      <c r="S985" s="251">
        <v>43920</v>
      </c>
      <c r="T985" s="252" t="s">
        <v>24</v>
      </c>
      <c r="U985" s="253" t="s">
        <v>722</v>
      </c>
      <c r="V985" s="625" t="s">
        <v>5689</v>
      </c>
      <c r="W985" s="625" t="s">
        <v>5690</v>
      </c>
      <c r="X985" s="252" t="s">
        <v>1387</v>
      </c>
      <c r="Y985" s="284">
        <f t="shared" si="219"/>
        <v>44650</v>
      </c>
      <c r="Z985" s="605" t="s">
        <v>4157</v>
      </c>
      <c r="AA985" s="656">
        <v>6.3</v>
      </c>
      <c r="AB985" s="273"/>
      <c r="AC985" s="252">
        <v>90</v>
      </c>
      <c r="AD985" s="252"/>
      <c r="AE985" s="252">
        <v>110</v>
      </c>
      <c r="AF985" s="252"/>
      <c r="AG985" s="605" t="s">
        <v>724</v>
      </c>
      <c r="AH985" s="605" t="s">
        <v>724</v>
      </c>
      <c r="AI985" s="605" t="s">
        <v>724</v>
      </c>
      <c r="AJ985" s="605">
        <v>1</v>
      </c>
      <c r="AK985" s="252"/>
      <c r="AL985" s="605"/>
      <c r="AM985" s="322"/>
      <c r="AN985" s="253"/>
      <c r="AO985" s="408"/>
      <c r="CO985" s="327"/>
    </row>
    <row r="986" spans="1:125" s="316" customFormat="1" ht="12.75" customHeight="1">
      <c r="A986" s="242">
        <v>985</v>
      </c>
      <c r="B986" s="253" t="s">
        <v>731</v>
      </c>
      <c r="C986" s="283" t="s">
        <v>758</v>
      </c>
      <c r="D986" s="253"/>
      <c r="E986" s="253" t="s">
        <v>2022</v>
      </c>
      <c r="F986" s="253"/>
      <c r="G986" s="264" t="s">
        <v>2023</v>
      </c>
      <c r="H986" s="639"/>
      <c r="I986" s="253" t="s">
        <v>1911</v>
      </c>
      <c r="J986" s="253"/>
      <c r="K986" s="253" t="s">
        <v>6096</v>
      </c>
      <c r="L986" s="438" t="s">
        <v>1244</v>
      </c>
      <c r="M986" s="274">
        <v>42060</v>
      </c>
      <c r="N986" s="123">
        <v>45816</v>
      </c>
      <c r="O986" s="249" t="s">
        <v>722</v>
      </c>
      <c r="P986" s="267">
        <f t="shared" si="218"/>
        <v>45816</v>
      </c>
      <c r="Q986" s="236">
        <v>20585</v>
      </c>
      <c r="R986" s="236">
        <v>2014</v>
      </c>
      <c r="S986" s="251">
        <v>45085</v>
      </c>
      <c r="T986" s="253" t="s">
        <v>3715</v>
      </c>
      <c r="U986" s="253" t="s">
        <v>722</v>
      </c>
      <c r="V986" s="421" t="s">
        <v>1082</v>
      </c>
      <c r="W986" s="421" t="s">
        <v>2026</v>
      </c>
      <c r="X986" s="253" t="s">
        <v>9626</v>
      </c>
      <c r="Y986" s="284">
        <f t="shared" si="219"/>
        <v>45816</v>
      </c>
      <c r="Z986" s="322" t="s">
        <v>1550</v>
      </c>
      <c r="AA986" s="255">
        <v>4.5999999999999996</v>
      </c>
      <c r="AB986" s="256"/>
      <c r="AC986" s="253">
        <v>95</v>
      </c>
      <c r="AD986" s="253"/>
      <c r="AE986" s="253">
        <v>125</v>
      </c>
      <c r="AF986" s="253"/>
      <c r="AG986" s="322">
        <v>22</v>
      </c>
      <c r="AH986" s="322">
        <v>38</v>
      </c>
      <c r="AI986" s="322">
        <v>52</v>
      </c>
      <c r="AJ986" s="322">
        <v>1</v>
      </c>
      <c r="AK986" s="237"/>
      <c r="AL986" s="322"/>
      <c r="AM986" s="605"/>
      <c r="AN986" s="252"/>
      <c r="AO986" s="407"/>
      <c r="CO986" s="320"/>
    </row>
    <row r="987" spans="1:125" s="317" customFormat="1" ht="12.75" customHeight="1">
      <c r="A987" s="242">
        <v>986</v>
      </c>
      <c r="B987" s="253" t="s">
        <v>732</v>
      </c>
      <c r="C987" s="253" t="s">
        <v>1376</v>
      </c>
      <c r="D987" s="253" t="s">
        <v>2151</v>
      </c>
      <c r="E987" s="253" t="s">
        <v>1887</v>
      </c>
      <c r="F987" s="253" t="s">
        <v>1329</v>
      </c>
      <c r="G987" s="264" t="s">
        <v>1888</v>
      </c>
      <c r="H987" s="639" t="s">
        <v>1330</v>
      </c>
      <c r="I987" s="253" t="s">
        <v>1911</v>
      </c>
      <c r="J987" s="285" t="s">
        <v>901</v>
      </c>
      <c r="K987" s="253" t="s">
        <v>4302</v>
      </c>
      <c r="L987" s="438" t="s">
        <v>879</v>
      </c>
      <c r="M987" s="274">
        <v>41965</v>
      </c>
      <c r="N987" s="123">
        <v>45348</v>
      </c>
      <c r="O987" s="249" t="s">
        <v>722</v>
      </c>
      <c r="P987" s="267">
        <f t="shared" si="218"/>
        <v>45348</v>
      </c>
      <c r="Q987" s="236">
        <v>18416</v>
      </c>
      <c r="R987" s="236">
        <v>2008</v>
      </c>
      <c r="S987" s="251">
        <v>44618</v>
      </c>
      <c r="T987" s="253" t="s">
        <v>299</v>
      </c>
      <c r="U987" s="253" t="s">
        <v>189</v>
      </c>
      <c r="V987" s="421" t="s">
        <v>7802</v>
      </c>
      <c r="W987" s="421" t="s">
        <v>7803</v>
      </c>
      <c r="X987" s="253" t="s">
        <v>1889</v>
      </c>
      <c r="Y987" s="284">
        <f t="shared" si="219"/>
        <v>45348</v>
      </c>
      <c r="Z987" s="322" t="s">
        <v>1028</v>
      </c>
      <c r="AA987" s="255">
        <v>6.5</v>
      </c>
      <c r="AB987" s="256" t="s">
        <v>2150</v>
      </c>
      <c r="AC987" s="253">
        <v>100</v>
      </c>
      <c r="AD987" s="253">
        <v>129</v>
      </c>
      <c r="AE987" s="253">
        <v>130</v>
      </c>
      <c r="AF987" s="253">
        <v>169</v>
      </c>
      <c r="AG987" s="322">
        <v>23</v>
      </c>
      <c r="AH987" s="322">
        <v>39</v>
      </c>
      <c r="AI987" s="322">
        <v>56</v>
      </c>
      <c r="AJ987" s="322">
        <v>1</v>
      </c>
      <c r="AK987" s="251">
        <v>41417</v>
      </c>
      <c r="AL987" s="605">
        <v>2003</v>
      </c>
      <c r="AM987" s="605" t="s">
        <v>722</v>
      </c>
      <c r="AN987" s="253" t="s">
        <v>6886</v>
      </c>
      <c r="AO987" s="408"/>
      <c r="AP987" s="283"/>
      <c r="AQ987" s="283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341"/>
      <c r="CP987" s="341"/>
      <c r="CQ987" s="341"/>
      <c r="CR987" s="341"/>
      <c r="CS987" s="341"/>
      <c r="CT987" s="341"/>
      <c r="CU987" s="341"/>
      <c r="CV987" s="341"/>
      <c r="CW987" s="341"/>
      <c r="CX987" s="341"/>
      <c r="CY987" s="341"/>
      <c r="CZ987" s="341"/>
      <c r="DA987" s="341"/>
      <c r="DB987" s="341"/>
      <c r="DC987" s="341"/>
      <c r="DD987" s="341"/>
      <c r="DE987" s="341"/>
      <c r="DF987" s="341"/>
      <c r="DG987" s="341"/>
      <c r="DH987" s="341"/>
      <c r="DI987" s="341"/>
      <c r="DJ987" s="341"/>
      <c r="DK987" s="341"/>
      <c r="DL987" s="341"/>
      <c r="DM987" s="341"/>
      <c r="DN987" s="341"/>
      <c r="DO987" s="341"/>
      <c r="DP987" s="341"/>
      <c r="DQ987" s="341"/>
      <c r="DR987" s="341"/>
      <c r="DS987" s="341"/>
      <c r="DT987" s="341"/>
      <c r="DU987" s="341"/>
    </row>
    <row r="988" spans="1:125" s="317" customFormat="1" ht="12.75" customHeight="1">
      <c r="A988" s="242">
        <v>987</v>
      </c>
      <c r="B988" s="253" t="s">
        <v>731</v>
      </c>
      <c r="C988" s="253" t="s">
        <v>4854</v>
      </c>
      <c r="D988" s="253"/>
      <c r="E988" s="253" t="s">
        <v>1893</v>
      </c>
      <c r="F988" s="253"/>
      <c r="G988" s="264" t="s">
        <v>6314</v>
      </c>
      <c r="H988" s="639"/>
      <c r="I988" s="253" t="s">
        <v>2145</v>
      </c>
      <c r="J988" s="253"/>
      <c r="K988" s="253" t="s">
        <v>6315</v>
      </c>
      <c r="L988" s="438" t="s">
        <v>6316</v>
      </c>
      <c r="M988" s="274">
        <v>44078</v>
      </c>
      <c r="N988" s="275">
        <v>44795</v>
      </c>
      <c r="O988" s="322" t="s">
        <v>722</v>
      </c>
      <c r="P988" s="323">
        <f>N988</f>
        <v>44795</v>
      </c>
      <c r="Q988" s="335">
        <v>20638</v>
      </c>
      <c r="R988" s="335">
        <v>2019</v>
      </c>
      <c r="S988" s="237">
        <v>44065</v>
      </c>
      <c r="T988" s="283" t="s">
        <v>24</v>
      </c>
      <c r="U988" s="283" t="s">
        <v>1279</v>
      </c>
      <c r="V988" s="421" t="s">
        <v>363</v>
      </c>
      <c r="W988" s="421" t="s">
        <v>656</v>
      </c>
      <c r="X988" s="253" t="s">
        <v>6317</v>
      </c>
      <c r="Y988" s="271">
        <v>44065</v>
      </c>
      <c r="Z988" s="322" t="s">
        <v>1550</v>
      </c>
      <c r="AA988" s="255">
        <v>4.4000000000000004</v>
      </c>
      <c r="AB988" s="256"/>
      <c r="AC988" s="253">
        <v>74</v>
      </c>
      <c r="AD988" s="253"/>
      <c r="AE988" s="253">
        <v>94</v>
      </c>
      <c r="AF988" s="253"/>
      <c r="AG988" s="322" t="s">
        <v>724</v>
      </c>
      <c r="AH988" s="322" t="s">
        <v>724</v>
      </c>
      <c r="AI988" s="336" t="s">
        <v>724</v>
      </c>
      <c r="AJ988" s="336">
        <v>1</v>
      </c>
      <c r="AK988" s="283"/>
      <c r="AL988" s="336"/>
      <c r="AM988" s="336"/>
      <c r="AN988" s="253"/>
      <c r="AO988" s="408"/>
      <c r="AP988" s="283"/>
      <c r="AQ988" s="283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341"/>
      <c r="CP988" s="341"/>
      <c r="CQ988" s="341"/>
      <c r="CR988" s="341"/>
      <c r="CS988" s="341"/>
      <c r="CT988" s="341"/>
      <c r="CU988" s="341"/>
      <c r="CV988" s="341"/>
      <c r="CW988" s="341"/>
      <c r="CX988" s="341"/>
      <c r="CY988" s="341"/>
      <c r="CZ988" s="341"/>
      <c r="DA988" s="341"/>
      <c r="DB988" s="341"/>
      <c r="DC988" s="341"/>
      <c r="DD988" s="341"/>
      <c r="DE988" s="341"/>
      <c r="DF988" s="341"/>
      <c r="DG988" s="341"/>
      <c r="DH988" s="341"/>
      <c r="DI988" s="341"/>
      <c r="DJ988" s="341"/>
      <c r="DK988" s="341"/>
      <c r="DL988" s="341"/>
      <c r="DM988" s="341"/>
      <c r="DN988" s="341"/>
      <c r="DO988" s="341"/>
      <c r="DP988" s="341"/>
      <c r="DQ988" s="341"/>
      <c r="DR988" s="341"/>
      <c r="DS988" s="341"/>
      <c r="DT988" s="341"/>
      <c r="DU988" s="341"/>
    </row>
    <row r="989" spans="1:125" s="317" customFormat="1" ht="12.75" customHeight="1">
      <c r="A989" s="242">
        <v>988</v>
      </c>
      <c r="B989" s="253" t="s">
        <v>732</v>
      </c>
      <c r="C989" s="253" t="s">
        <v>4294</v>
      </c>
      <c r="D989" s="253" t="s">
        <v>4351</v>
      </c>
      <c r="E989" s="253" t="s">
        <v>4295</v>
      </c>
      <c r="F989" s="253" t="s">
        <v>4352</v>
      </c>
      <c r="G989" s="264" t="s">
        <v>4296</v>
      </c>
      <c r="H989" s="639" t="s">
        <v>4353</v>
      </c>
      <c r="I989" s="253" t="s">
        <v>2322</v>
      </c>
      <c r="J989" s="253" t="s">
        <v>4354</v>
      </c>
      <c r="K989" s="243" t="s">
        <v>134</v>
      </c>
      <c r="L989" s="245" t="s">
        <v>1260</v>
      </c>
      <c r="M989" s="247">
        <v>43217</v>
      </c>
      <c r="N989" s="248">
        <v>45383</v>
      </c>
      <c r="O989" s="249" t="s">
        <v>722</v>
      </c>
      <c r="P989" s="266">
        <f t="shared" si="218"/>
        <v>45383</v>
      </c>
      <c r="Q989" s="250">
        <v>18407</v>
      </c>
      <c r="R989" s="250">
        <v>2017</v>
      </c>
      <c r="S989" s="251" t="s">
        <v>8080</v>
      </c>
      <c r="T989" s="252" t="s">
        <v>7021</v>
      </c>
      <c r="U989" s="253" t="s">
        <v>5389</v>
      </c>
      <c r="V989" s="625" t="s">
        <v>8081</v>
      </c>
      <c r="W989" s="625" t="s">
        <v>8082</v>
      </c>
      <c r="X989" s="252" t="s">
        <v>7170</v>
      </c>
      <c r="Y989" s="284">
        <f t="shared" si="219"/>
        <v>45383</v>
      </c>
      <c r="Z989" s="605" t="s">
        <v>724</v>
      </c>
      <c r="AA989" s="656">
        <v>8.3000000000000007</v>
      </c>
      <c r="AB989" s="273">
        <v>205</v>
      </c>
      <c r="AC989" s="252">
        <v>130</v>
      </c>
      <c r="AD989" s="252">
        <v>130</v>
      </c>
      <c r="AE989" s="252">
        <v>200</v>
      </c>
      <c r="AF989" s="252">
        <v>400</v>
      </c>
      <c r="AG989" s="605">
        <v>26</v>
      </c>
      <c r="AH989" s="605">
        <v>42</v>
      </c>
      <c r="AI989" s="605">
        <v>62</v>
      </c>
      <c r="AJ989" s="605">
        <v>2</v>
      </c>
      <c r="AK989" s="251">
        <v>43255</v>
      </c>
      <c r="AL989" s="605">
        <v>2018</v>
      </c>
      <c r="AM989" s="605" t="s">
        <v>721</v>
      </c>
      <c r="AN989" s="253" t="s">
        <v>8083</v>
      </c>
      <c r="AO989" s="408"/>
      <c r="AP989" s="283"/>
      <c r="AQ989" s="283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341"/>
      <c r="CP989" s="341"/>
      <c r="CQ989" s="341"/>
      <c r="CR989" s="341"/>
      <c r="CS989" s="341"/>
      <c r="CT989" s="341"/>
      <c r="CU989" s="341"/>
      <c r="CV989" s="341"/>
      <c r="CW989" s="341"/>
      <c r="CX989" s="341"/>
      <c r="CY989" s="341"/>
      <c r="CZ989" s="341"/>
      <c r="DA989" s="341"/>
      <c r="DB989" s="341"/>
      <c r="DC989" s="341"/>
      <c r="DD989" s="341"/>
      <c r="DE989" s="341"/>
      <c r="DF989" s="341"/>
      <c r="DG989" s="341"/>
      <c r="DH989" s="341"/>
      <c r="DI989" s="341"/>
      <c r="DJ989" s="341"/>
      <c r="DK989" s="341"/>
      <c r="DL989" s="341"/>
      <c r="DM989" s="341"/>
      <c r="DN989" s="341"/>
      <c r="DO989" s="341"/>
      <c r="DP989" s="341"/>
      <c r="DQ989" s="341"/>
      <c r="DR989" s="341"/>
      <c r="DS989" s="341"/>
      <c r="DT989" s="341"/>
      <c r="DU989" s="341"/>
    </row>
    <row r="990" spans="1:125" s="317" customFormat="1" ht="12.75" customHeight="1">
      <c r="A990" s="242">
        <v>989</v>
      </c>
      <c r="B990" s="283" t="s">
        <v>731</v>
      </c>
      <c r="C990" s="283" t="s">
        <v>5000</v>
      </c>
      <c r="D990" s="283"/>
      <c r="E990" s="283" t="s">
        <v>5001</v>
      </c>
      <c r="F990" s="283"/>
      <c r="G990" s="283" t="s">
        <v>5002</v>
      </c>
      <c r="H990" s="642"/>
      <c r="I990" s="283" t="s">
        <v>317</v>
      </c>
      <c r="J990" s="283"/>
      <c r="K990" s="283" t="s">
        <v>739</v>
      </c>
      <c r="L990" s="380" t="s">
        <v>4412</v>
      </c>
      <c r="M990" s="325">
        <v>43581</v>
      </c>
      <c r="N990" s="325">
        <v>45040</v>
      </c>
      <c r="O990" s="336" t="s">
        <v>722</v>
      </c>
      <c r="P990" s="325">
        <f>N990</f>
        <v>45040</v>
      </c>
      <c r="Q990" s="283">
        <v>19220</v>
      </c>
      <c r="R990" s="283">
        <v>2019</v>
      </c>
      <c r="S990" s="321">
        <v>43581</v>
      </c>
      <c r="T990" s="283" t="s">
        <v>175</v>
      </c>
      <c r="U990" s="283" t="s">
        <v>722</v>
      </c>
      <c r="V990" s="339">
        <v>75</v>
      </c>
      <c r="W990" s="339">
        <v>75</v>
      </c>
      <c r="X990" s="283" t="s">
        <v>831</v>
      </c>
      <c r="Y990" s="321">
        <f>N990</f>
        <v>45040</v>
      </c>
      <c r="Z990" s="336" t="s">
        <v>1144</v>
      </c>
      <c r="AA990" s="655">
        <v>5.45</v>
      </c>
      <c r="AB990" s="283"/>
      <c r="AC990" s="283">
        <v>90</v>
      </c>
      <c r="AD990" s="283"/>
      <c r="AE990" s="283">
        <v>105</v>
      </c>
      <c r="AF990" s="283"/>
      <c r="AG990" s="336">
        <v>25</v>
      </c>
      <c r="AH990" s="336">
        <v>40</v>
      </c>
      <c r="AI990" s="336">
        <v>59</v>
      </c>
      <c r="AJ990" s="336">
        <v>1</v>
      </c>
      <c r="AK990" s="283"/>
      <c r="AL990" s="336"/>
      <c r="AM990" s="336"/>
      <c r="AN990" s="283"/>
      <c r="AO990" s="408"/>
      <c r="AP990" s="283"/>
      <c r="AQ990" s="283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341"/>
      <c r="CP990" s="341"/>
      <c r="CQ990" s="341"/>
      <c r="CR990" s="341"/>
      <c r="CS990" s="341"/>
      <c r="CT990" s="341"/>
      <c r="CU990" s="341"/>
      <c r="CV990" s="341"/>
      <c r="CW990" s="341"/>
      <c r="CX990" s="341"/>
      <c r="CY990" s="341"/>
      <c r="CZ990" s="341"/>
      <c r="DA990" s="341"/>
      <c r="DB990" s="341"/>
      <c r="DC990" s="341"/>
      <c r="DD990" s="341"/>
      <c r="DE990" s="341"/>
      <c r="DF990" s="341"/>
      <c r="DG990" s="341"/>
      <c r="DH990" s="341"/>
      <c r="DI990" s="341"/>
      <c r="DJ990" s="341"/>
      <c r="DK990" s="341"/>
      <c r="DL990" s="341"/>
      <c r="DM990" s="341"/>
      <c r="DN990" s="341"/>
      <c r="DO990" s="341"/>
      <c r="DP990" s="341"/>
      <c r="DQ990" s="341"/>
      <c r="DR990" s="341"/>
      <c r="DS990" s="341"/>
      <c r="DT990" s="341"/>
      <c r="DU990" s="341"/>
    </row>
    <row r="991" spans="1:125" s="317" customFormat="1" ht="12.75" customHeight="1">
      <c r="A991" s="242">
        <v>990</v>
      </c>
      <c r="B991" s="253" t="s">
        <v>731</v>
      </c>
      <c r="C991" s="253" t="s">
        <v>4758</v>
      </c>
      <c r="D991" s="253"/>
      <c r="E991" s="253" t="s">
        <v>1957</v>
      </c>
      <c r="F991" s="253"/>
      <c r="G991" s="264" t="s">
        <v>5846</v>
      </c>
      <c r="H991" s="639"/>
      <c r="I991" s="253" t="s">
        <v>2145</v>
      </c>
      <c r="J991" s="253"/>
      <c r="K991" s="253" t="s">
        <v>5835</v>
      </c>
      <c r="L991" s="438" t="s">
        <v>5847</v>
      </c>
      <c r="M991" s="274">
        <v>43984</v>
      </c>
      <c r="N991" s="275">
        <v>44704</v>
      </c>
      <c r="O991" s="322" t="s">
        <v>722</v>
      </c>
      <c r="P991" s="323">
        <f>N991</f>
        <v>44704</v>
      </c>
      <c r="Q991" s="335">
        <v>20450</v>
      </c>
      <c r="R991" s="335">
        <v>2020</v>
      </c>
      <c r="S991" s="237">
        <v>43974</v>
      </c>
      <c r="T991" s="283" t="s">
        <v>3814</v>
      </c>
      <c r="U991" s="283" t="s">
        <v>1279</v>
      </c>
      <c r="V991" s="421" t="s">
        <v>363</v>
      </c>
      <c r="W991" s="421" t="s">
        <v>363</v>
      </c>
      <c r="X991" s="253" t="s">
        <v>1680</v>
      </c>
      <c r="Y991" s="271">
        <v>44704</v>
      </c>
      <c r="Z991" s="322" t="s">
        <v>364</v>
      </c>
      <c r="AA991" s="255">
        <v>3.05</v>
      </c>
      <c r="AB991" s="256"/>
      <c r="AC991" s="253">
        <v>85</v>
      </c>
      <c r="AD991" s="253"/>
      <c r="AE991" s="253">
        <v>108</v>
      </c>
      <c r="AF991" s="253"/>
      <c r="AG991" s="322" t="s">
        <v>724</v>
      </c>
      <c r="AH991" s="322">
        <v>37</v>
      </c>
      <c r="AI991" s="336" t="s">
        <v>724</v>
      </c>
      <c r="AJ991" s="336">
        <v>1</v>
      </c>
      <c r="AK991" s="283"/>
      <c r="AL991" s="336"/>
      <c r="AM991" s="336"/>
      <c r="AN991" s="253"/>
      <c r="AO991" s="408"/>
      <c r="AP991" s="283"/>
      <c r="AQ991" s="283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341"/>
      <c r="CP991" s="341"/>
      <c r="CQ991" s="341"/>
      <c r="CR991" s="341"/>
      <c r="CS991" s="341"/>
      <c r="CT991" s="341"/>
      <c r="CU991" s="341"/>
      <c r="CV991" s="341"/>
      <c r="CW991" s="341"/>
      <c r="CX991" s="341"/>
      <c r="CY991" s="341"/>
      <c r="CZ991" s="341"/>
      <c r="DA991" s="341"/>
      <c r="DB991" s="341"/>
      <c r="DC991" s="341"/>
      <c r="DD991" s="341"/>
      <c r="DE991" s="341"/>
      <c r="DF991" s="341"/>
      <c r="DG991" s="341"/>
      <c r="DH991" s="341"/>
      <c r="DI991" s="341"/>
      <c r="DJ991" s="341"/>
      <c r="DK991" s="341"/>
      <c r="DL991" s="341"/>
      <c r="DM991" s="341"/>
      <c r="DN991" s="341"/>
      <c r="DO991" s="341"/>
      <c r="DP991" s="341"/>
      <c r="DQ991" s="341"/>
      <c r="DR991" s="341"/>
      <c r="DS991" s="341"/>
      <c r="DT991" s="341"/>
      <c r="DU991" s="341"/>
    </row>
    <row r="992" spans="1:125" s="317" customFormat="1" ht="12.75" customHeight="1">
      <c r="A992" s="242">
        <v>991</v>
      </c>
      <c r="B992" s="253" t="s">
        <v>731</v>
      </c>
      <c r="C992" s="253" t="s">
        <v>6259</v>
      </c>
      <c r="D992" s="253"/>
      <c r="E992" s="253" t="s">
        <v>4170</v>
      </c>
      <c r="F992" s="253"/>
      <c r="G992" s="264" t="s">
        <v>8432</v>
      </c>
      <c r="H992" s="639"/>
      <c r="I992" s="253" t="s">
        <v>440</v>
      </c>
      <c r="J992" s="253"/>
      <c r="K992" s="253" t="s">
        <v>8433</v>
      </c>
      <c r="L992" s="438" t="s">
        <v>8434</v>
      </c>
      <c r="M992" s="274">
        <v>44775</v>
      </c>
      <c r="N992" s="275">
        <v>45501</v>
      </c>
      <c r="O992" s="249" t="s">
        <v>722</v>
      </c>
      <c r="P992" s="267">
        <f>N992</f>
        <v>45501</v>
      </c>
      <c r="Q992" s="236">
        <v>22523</v>
      </c>
      <c r="R992" s="236">
        <v>2022</v>
      </c>
      <c r="S992" s="237">
        <v>44770</v>
      </c>
      <c r="T992" s="253" t="s">
        <v>1216</v>
      </c>
      <c r="U992" s="253" t="s">
        <v>1279</v>
      </c>
      <c r="V992" s="421" t="s">
        <v>363</v>
      </c>
      <c r="W992" s="421" t="s">
        <v>363</v>
      </c>
      <c r="X992" s="253" t="s">
        <v>8438</v>
      </c>
      <c r="Y992" s="271">
        <f>P992</f>
        <v>45501</v>
      </c>
      <c r="Z992" s="322" t="s">
        <v>2397</v>
      </c>
      <c r="AA992" s="255">
        <v>5.6</v>
      </c>
      <c r="AB992" s="256"/>
      <c r="AC992" s="253">
        <v>85</v>
      </c>
      <c r="AD992" s="253"/>
      <c r="AE992" s="253">
        <v>110</v>
      </c>
      <c r="AF992" s="253"/>
      <c r="AG992" s="322" t="s">
        <v>724</v>
      </c>
      <c r="AH992" s="322">
        <v>38</v>
      </c>
      <c r="AI992" s="322">
        <v>47</v>
      </c>
      <c r="AJ992" s="322">
        <v>1</v>
      </c>
      <c r="AK992" s="283"/>
      <c r="AL992" s="336"/>
      <c r="AM992" s="336"/>
      <c r="AN992" s="253"/>
      <c r="AO992" s="408"/>
      <c r="AP992" s="283"/>
      <c r="AQ992" s="283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341"/>
      <c r="CP992" s="341"/>
      <c r="CQ992" s="341"/>
      <c r="CR992" s="341"/>
      <c r="CS992" s="341"/>
      <c r="CT992" s="341"/>
      <c r="CU992" s="341"/>
      <c r="CV992" s="341"/>
      <c r="CW992" s="341"/>
      <c r="CX992" s="341"/>
      <c r="CY992" s="341"/>
      <c r="CZ992" s="341"/>
      <c r="DA992" s="341"/>
      <c r="DB992" s="341"/>
      <c r="DC992" s="341"/>
      <c r="DD992" s="341"/>
      <c r="DE992" s="341"/>
      <c r="DF992" s="341"/>
      <c r="DG992" s="341"/>
      <c r="DH992" s="341"/>
      <c r="DI992" s="341"/>
      <c r="DJ992" s="341"/>
      <c r="DK992" s="341"/>
      <c r="DL992" s="341"/>
      <c r="DM992" s="341"/>
      <c r="DN992" s="341"/>
      <c r="DO992" s="341"/>
      <c r="DP992" s="341"/>
      <c r="DQ992" s="341"/>
      <c r="DR992" s="341"/>
      <c r="DS992" s="341"/>
      <c r="DT992" s="341"/>
      <c r="DU992" s="341"/>
    </row>
    <row r="993" spans="1:125" s="378" customFormat="1" ht="12.75" customHeight="1">
      <c r="A993" s="883">
        <v>992</v>
      </c>
      <c r="B993" s="363" t="s">
        <v>732</v>
      </c>
      <c r="C993" s="364" t="s">
        <v>3641</v>
      </c>
      <c r="D993" s="364" t="s">
        <v>9187</v>
      </c>
      <c r="E993" s="405" t="s">
        <v>1972</v>
      </c>
      <c r="F993" s="364" t="s">
        <v>9188</v>
      </c>
      <c r="G993" s="404" t="s">
        <v>10008</v>
      </c>
      <c r="H993" s="641" t="s">
        <v>9189</v>
      </c>
      <c r="I993" s="364" t="s">
        <v>2322</v>
      </c>
      <c r="J993" s="364" t="s">
        <v>7790</v>
      </c>
      <c r="K993" s="364" t="s">
        <v>10002</v>
      </c>
      <c r="L993" s="382" t="s">
        <v>10009</v>
      </c>
      <c r="M993" s="383">
        <v>45169</v>
      </c>
      <c r="N993" s="384">
        <v>45882</v>
      </c>
      <c r="O993" s="385" t="s">
        <v>722</v>
      </c>
      <c r="P993" s="386">
        <f>N993</f>
        <v>45882</v>
      </c>
      <c r="Q993" s="387">
        <v>23496</v>
      </c>
      <c r="R993" s="387">
        <v>2018</v>
      </c>
      <c r="S993" s="373">
        <v>45151</v>
      </c>
      <c r="T993" s="374" t="s">
        <v>9861</v>
      </c>
      <c r="U993" s="363" t="s">
        <v>6810</v>
      </c>
      <c r="V993" s="626" t="s">
        <v>10010</v>
      </c>
      <c r="W993" s="626" t="s">
        <v>10010</v>
      </c>
      <c r="X993" s="363" t="s">
        <v>10011</v>
      </c>
      <c r="Y993" s="375">
        <f>N993</f>
        <v>45882</v>
      </c>
      <c r="Z993" s="370" t="s">
        <v>1550</v>
      </c>
      <c r="AA993" s="657">
        <v>5.7</v>
      </c>
      <c r="AB993" s="376">
        <v>27</v>
      </c>
      <c r="AC993" s="363">
        <v>90</v>
      </c>
      <c r="AD993" s="363">
        <v>90</v>
      </c>
      <c r="AE993" s="363">
        <v>110</v>
      </c>
      <c r="AF993" s="363">
        <v>160</v>
      </c>
      <c r="AG993" s="370" t="s">
        <v>6539</v>
      </c>
      <c r="AH993" s="370" t="s">
        <v>9792</v>
      </c>
      <c r="AI993" s="370" t="s">
        <v>10012</v>
      </c>
      <c r="AJ993" s="370">
        <v>1</v>
      </c>
      <c r="AK993" s="373">
        <v>45169</v>
      </c>
      <c r="AL993" s="370">
        <v>2022</v>
      </c>
      <c r="AM993" s="370" t="s">
        <v>722</v>
      </c>
      <c r="AN993" s="363" t="s">
        <v>10013</v>
      </c>
      <c r="AO993" s="414"/>
      <c r="AP993" s="374"/>
      <c r="AQ993" s="374"/>
      <c r="AR993" s="374"/>
      <c r="AS993" s="374"/>
      <c r="AT993" s="374"/>
      <c r="AU993" s="374"/>
      <c r="AV993" s="374"/>
      <c r="AW993" s="374"/>
      <c r="AX993" s="374"/>
      <c r="AY993" s="374"/>
      <c r="AZ993" s="374"/>
      <c r="BA993" s="374"/>
      <c r="BB993" s="374"/>
      <c r="BC993" s="374"/>
      <c r="BD993" s="374"/>
      <c r="BE993" s="374"/>
      <c r="BF993" s="374"/>
      <c r="BG993" s="374"/>
      <c r="BH993" s="374"/>
      <c r="BI993" s="374"/>
      <c r="BJ993" s="374"/>
      <c r="BK993" s="374"/>
      <c r="BL993" s="374"/>
      <c r="BM993" s="374"/>
      <c r="BN993" s="374"/>
      <c r="BO993" s="374"/>
      <c r="BP993" s="374"/>
      <c r="BQ993" s="374"/>
      <c r="BR993" s="374"/>
      <c r="BS993" s="374"/>
      <c r="BT993" s="374"/>
      <c r="BU993" s="374"/>
      <c r="BV993" s="374"/>
      <c r="BW993" s="374"/>
      <c r="BX993" s="374"/>
      <c r="BY993" s="374"/>
      <c r="BZ993" s="374"/>
      <c r="CA993" s="374"/>
      <c r="CB993" s="374"/>
      <c r="CC993" s="374"/>
      <c r="CD993" s="374"/>
      <c r="CE993" s="374"/>
      <c r="CF993" s="374"/>
      <c r="CG993" s="374"/>
      <c r="CH993" s="374"/>
      <c r="CI993" s="374"/>
      <c r="CJ993" s="374"/>
      <c r="CK993" s="374"/>
      <c r="CL993" s="374"/>
      <c r="CM993" s="374"/>
      <c r="CN993" s="374"/>
      <c r="CO993" s="377"/>
      <c r="CP993" s="377"/>
      <c r="CQ993" s="377"/>
      <c r="CR993" s="377"/>
      <c r="CS993" s="377"/>
      <c r="CT993" s="377"/>
      <c r="CU993" s="377"/>
      <c r="CV993" s="377"/>
      <c r="CW993" s="377"/>
      <c r="CX993" s="377"/>
      <c r="CY993" s="377"/>
      <c r="CZ993" s="377"/>
      <c r="DA993" s="377"/>
      <c r="DB993" s="377"/>
      <c r="DC993" s="377"/>
      <c r="DD993" s="377"/>
      <c r="DE993" s="377"/>
      <c r="DF993" s="377"/>
      <c r="DG993" s="377"/>
      <c r="DH993" s="377"/>
      <c r="DI993" s="377"/>
      <c r="DJ993" s="377"/>
      <c r="DK993" s="377"/>
      <c r="DL993" s="377"/>
      <c r="DM993" s="377"/>
      <c r="DN993" s="377"/>
      <c r="DO993" s="377"/>
      <c r="DP993" s="377"/>
      <c r="DQ993" s="377"/>
      <c r="DR993" s="377"/>
      <c r="DS993" s="377"/>
      <c r="DT993" s="377"/>
      <c r="DU993" s="377"/>
    </row>
    <row r="994" spans="1:125" s="317" customFormat="1" ht="12.75" customHeight="1">
      <c r="A994" s="242">
        <v>993</v>
      </c>
      <c r="B994" s="253" t="s">
        <v>731</v>
      </c>
      <c r="C994" s="253" t="s">
        <v>5132</v>
      </c>
      <c r="D994" s="253"/>
      <c r="E994" s="253" t="s">
        <v>1918</v>
      </c>
      <c r="F994" s="253"/>
      <c r="G994" s="264" t="s">
        <v>5133</v>
      </c>
      <c r="H994" s="639"/>
      <c r="I994" s="253" t="s">
        <v>1106</v>
      </c>
      <c r="J994" s="253"/>
      <c r="K994" s="253" t="s">
        <v>7081</v>
      </c>
      <c r="L994" s="438" t="s">
        <v>1951</v>
      </c>
      <c r="M994" s="274">
        <v>43656</v>
      </c>
      <c r="N994" s="275">
        <v>45102</v>
      </c>
      <c r="O994" s="322" t="s">
        <v>722</v>
      </c>
      <c r="P994" s="323">
        <f>N994</f>
        <v>45102</v>
      </c>
      <c r="Q994" s="335">
        <v>19355</v>
      </c>
      <c r="R994" s="335">
        <v>2019</v>
      </c>
      <c r="S994" s="237">
        <v>44372</v>
      </c>
      <c r="T994" s="283" t="s">
        <v>29</v>
      </c>
      <c r="U994" s="283" t="s">
        <v>722</v>
      </c>
      <c r="V994" s="421" t="s">
        <v>3521</v>
      </c>
      <c r="W994" s="421" t="s">
        <v>3521</v>
      </c>
      <c r="X994" s="253" t="s">
        <v>5134</v>
      </c>
      <c r="Y994" s="271">
        <f>N994</f>
        <v>45102</v>
      </c>
      <c r="Z994" s="322" t="s">
        <v>1550</v>
      </c>
      <c r="AA994" s="255">
        <v>4.95</v>
      </c>
      <c r="AB994" s="256"/>
      <c r="AC994" s="253">
        <v>92</v>
      </c>
      <c r="AD994" s="253"/>
      <c r="AE994" s="253">
        <v>114</v>
      </c>
      <c r="AF994" s="253"/>
      <c r="AG994" s="322" t="s">
        <v>724</v>
      </c>
      <c r="AH994" s="322" t="s">
        <v>724</v>
      </c>
      <c r="AI994" s="336" t="s">
        <v>724</v>
      </c>
      <c r="AJ994" s="336">
        <v>1</v>
      </c>
      <c r="AK994" s="283"/>
      <c r="AL994" s="336"/>
      <c r="AM994" s="336"/>
      <c r="AN994" s="253"/>
      <c r="AO994" s="408"/>
      <c r="AP994" s="283"/>
      <c r="AQ994" s="283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341"/>
      <c r="CP994" s="341"/>
      <c r="CQ994" s="341"/>
      <c r="CR994" s="341"/>
      <c r="CS994" s="341"/>
      <c r="CT994" s="341"/>
      <c r="CU994" s="341"/>
      <c r="CV994" s="341"/>
      <c r="CW994" s="341"/>
      <c r="CX994" s="341"/>
      <c r="CY994" s="341"/>
      <c r="CZ994" s="341"/>
      <c r="DA994" s="341"/>
      <c r="DB994" s="341"/>
      <c r="DC994" s="341"/>
      <c r="DD994" s="341"/>
      <c r="DE994" s="341"/>
      <c r="DF994" s="341"/>
      <c r="DG994" s="341"/>
      <c r="DH994" s="341"/>
      <c r="DI994" s="341"/>
      <c r="DJ994" s="341"/>
      <c r="DK994" s="341"/>
      <c r="DL994" s="341"/>
      <c r="DM994" s="341"/>
      <c r="DN994" s="341"/>
      <c r="DO994" s="341"/>
      <c r="DP994" s="341"/>
      <c r="DQ994" s="341"/>
      <c r="DR994" s="341"/>
      <c r="DS994" s="341"/>
      <c r="DT994" s="341"/>
      <c r="DU994" s="341"/>
    </row>
    <row r="995" spans="1:125" s="317" customFormat="1" ht="12.75" customHeight="1">
      <c r="A995" s="242">
        <v>994</v>
      </c>
      <c r="B995" s="242" t="s">
        <v>731</v>
      </c>
      <c r="C995" s="242" t="s">
        <v>4151</v>
      </c>
      <c r="D995" s="243"/>
      <c r="E995" s="121" t="s">
        <v>4152</v>
      </c>
      <c r="F995" s="253"/>
      <c r="G995" s="264" t="s">
        <v>4153</v>
      </c>
      <c r="H995" s="639"/>
      <c r="I995" s="253" t="s">
        <v>1911</v>
      </c>
      <c r="J995" s="253"/>
      <c r="K995" s="253" t="s">
        <v>1825</v>
      </c>
      <c r="L995" s="438" t="s">
        <v>1826</v>
      </c>
      <c r="M995" s="274">
        <v>43185</v>
      </c>
      <c r="N995" s="123">
        <v>45148</v>
      </c>
      <c r="O995" s="249" t="s">
        <v>722</v>
      </c>
      <c r="P995" s="267">
        <f t="shared" ref="P995:P997" si="220">N995</f>
        <v>45148</v>
      </c>
      <c r="Q995" s="236">
        <v>21460</v>
      </c>
      <c r="R995" s="236">
        <v>2017</v>
      </c>
      <c r="S995" s="237">
        <v>44418</v>
      </c>
      <c r="T995" s="253" t="s">
        <v>24</v>
      </c>
      <c r="U995" s="253" t="s">
        <v>722</v>
      </c>
      <c r="V995" s="421" t="s">
        <v>955</v>
      </c>
      <c r="W995" s="421" t="s">
        <v>73</v>
      </c>
      <c r="X995" s="253" t="s">
        <v>1827</v>
      </c>
      <c r="Y995" s="271">
        <f t="shared" ref="Y995:Y1000" si="221">N995</f>
        <v>45148</v>
      </c>
      <c r="Z995" s="322" t="s">
        <v>1144</v>
      </c>
      <c r="AA995" s="255">
        <v>5.4</v>
      </c>
      <c r="AB995" s="256"/>
      <c r="AC995" s="253">
        <v>110</v>
      </c>
      <c r="AD995" s="253"/>
      <c r="AE995" s="253">
        <v>140</v>
      </c>
      <c r="AF995" s="253"/>
      <c r="AG995" s="322">
        <v>25</v>
      </c>
      <c r="AH995" s="322">
        <v>40</v>
      </c>
      <c r="AI995" s="322">
        <v>60</v>
      </c>
      <c r="AJ995" s="322">
        <v>1</v>
      </c>
      <c r="AK995" s="237"/>
      <c r="AL995" s="322"/>
      <c r="AM995" s="322"/>
      <c r="AN995" s="253"/>
      <c r="AO995" s="408"/>
      <c r="AP995" s="283"/>
      <c r="AQ995" s="283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341"/>
      <c r="CP995" s="341"/>
      <c r="CQ995" s="341"/>
      <c r="CR995" s="341"/>
      <c r="CS995" s="341"/>
      <c r="CT995" s="341"/>
      <c r="CU995" s="341"/>
      <c r="CV995" s="341"/>
      <c r="CW995" s="341"/>
      <c r="CX995" s="341"/>
      <c r="CY995" s="341"/>
      <c r="CZ995" s="341"/>
      <c r="DA995" s="341"/>
      <c r="DB995" s="341"/>
      <c r="DC995" s="341"/>
      <c r="DD995" s="341"/>
      <c r="DE995" s="341"/>
      <c r="DF995" s="341"/>
      <c r="DG995" s="341"/>
      <c r="DH995" s="341"/>
      <c r="DI995" s="341"/>
      <c r="DJ995" s="341"/>
      <c r="DK995" s="341"/>
      <c r="DL995" s="341"/>
      <c r="DM995" s="341"/>
      <c r="DN995" s="341"/>
      <c r="DO995" s="341"/>
      <c r="DP995" s="341"/>
      <c r="DQ995" s="341"/>
      <c r="DR995" s="341"/>
      <c r="DS995" s="341"/>
      <c r="DT995" s="341"/>
      <c r="DU995" s="341"/>
    </row>
    <row r="996" spans="1:125" s="378" customFormat="1" ht="12.75" customHeight="1">
      <c r="A996" s="362">
        <v>995</v>
      </c>
      <c r="B996" s="671" t="s">
        <v>732</v>
      </c>
      <c r="C996" s="125" t="s">
        <v>8664</v>
      </c>
      <c r="D996" s="125"/>
      <c r="E996" s="672" t="s">
        <v>4449</v>
      </c>
      <c r="F996" s="125"/>
      <c r="G996" s="126" t="s">
        <v>8665</v>
      </c>
      <c r="H996" s="127"/>
      <c r="I996" s="235" t="s">
        <v>3660</v>
      </c>
      <c r="J996" s="125"/>
      <c r="K996" s="125" t="s">
        <v>8666</v>
      </c>
      <c r="L996" s="127" t="s">
        <v>8667</v>
      </c>
      <c r="M996" s="129">
        <v>40168</v>
      </c>
      <c r="N996" s="673">
        <v>45536</v>
      </c>
      <c r="O996" s="130" t="s">
        <v>722</v>
      </c>
      <c r="P996" s="674">
        <f t="shared" si="220"/>
        <v>45536</v>
      </c>
      <c r="Q996" s="281">
        <v>22622</v>
      </c>
      <c r="R996" s="281">
        <v>2009</v>
      </c>
      <c r="S996" s="251">
        <v>45170</v>
      </c>
      <c r="T996" s="261" t="s">
        <v>3715</v>
      </c>
      <c r="U996" s="235" t="s">
        <v>722</v>
      </c>
      <c r="V996" s="257" t="s">
        <v>1301</v>
      </c>
      <c r="W996" s="675" t="s">
        <v>10036</v>
      </c>
      <c r="X996" s="261" t="s">
        <v>8668</v>
      </c>
      <c r="Y996" s="676">
        <f t="shared" si="221"/>
        <v>45536</v>
      </c>
      <c r="Z996" s="677" t="s">
        <v>4157</v>
      </c>
      <c r="AA996" s="261">
        <v>6.6</v>
      </c>
      <c r="AB996" s="257"/>
      <c r="AC996" s="261">
        <v>100</v>
      </c>
      <c r="AD996" s="261">
        <v>128</v>
      </c>
      <c r="AE996" s="261">
        <v>130</v>
      </c>
      <c r="AF996" s="261">
        <v>169</v>
      </c>
      <c r="AG996" s="677" t="s">
        <v>6493</v>
      </c>
      <c r="AH996" s="677" t="s">
        <v>377</v>
      </c>
      <c r="AI996" s="677" t="s">
        <v>8678</v>
      </c>
      <c r="AJ996" s="677">
        <v>1</v>
      </c>
      <c r="AK996" s="282"/>
      <c r="AL996" s="261"/>
      <c r="AM996" s="261"/>
      <c r="AN996" s="363"/>
      <c r="AO996" s="414"/>
      <c r="AP996" s="374"/>
      <c r="AQ996" s="374"/>
      <c r="AR996" s="374"/>
      <c r="AS996" s="374"/>
      <c r="AT996" s="374"/>
      <c r="AU996" s="374"/>
      <c r="AV996" s="374"/>
      <c r="AW996" s="374"/>
      <c r="AX996" s="374"/>
      <c r="AY996" s="374"/>
      <c r="AZ996" s="374"/>
      <c r="BA996" s="374"/>
      <c r="BB996" s="374"/>
      <c r="BC996" s="374"/>
      <c r="BD996" s="374"/>
      <c r="BE996" s="374"/>
      <c r="BF996" s="374"/>
      <c r="BG996" s="374"/>
      <c r="BH996" s="374"/>
      <c r="BI996" s="374"/>
      <c r="BJ996" s="374"/>
      <c r="BK996" s="374"/>
      <c r="BL996" s="374"/>
      <c r="BM996" s="374"/>
      <c r="BN996" s="374"/>
      <c r="BO996" s="374"/>
      <c r="BP996" s="374"/>
      <c r="BQ996" s="374"/>
      <c r="BR996" s="374"/>
      <c r="BS996" s="374"/>
      <c r="BT996" s="374"/>
      <c r="BU996" s="374"/>
      <c r="BV996" s="374"/>
      <c r="BW996" s="374"/>
      <c r="BX996" s="374"/>
      <c r="BY996" s="374"/>
      <c r="BZ996" s="374"/>
      <c r="CA996" s="374"/>
      <c r="CB996" s="374"/>
      <c r="CC996" s="374"/>
      <c r="CD996" s="374"/>
      <c r="CE996" s="374"/>
      <c r="CF996" s="374"/>
      <c r="CG996" s="374"/>
      <c r="CH996" s="374"/>
      <c r="CI996" s="374"/>
      <c r="CJ996" s="374"/>
      <c r="CK996" s="374"/>
      <c r="CL996" s="374"/>
      <c r="CM996" s="374"/>
      <c r="CN996" s="374"/>
      <c r="CO996" s="377"/>
      <c r="CP996" s="377"/>
      <c r="CQ996" s="377"/>
      <c r="CR996" s="377"/>
      <c r="CS996" s="377"/>
      <c r="CT996" s="377"/>
      <c r="CU996" s="377"/>
      <c r="CV996" s="377"/>
      <c r="CW996" s="377"/>
      <c r="CX996" s="377"/>
      <c r="CY996" s="377"/>
      <c r="CZ996" s="377"/>
      <c r="DA996" s="377"/>
      <c r="DB996" s="377"/>
      <c r="DC996" s="377"/>
      <c r="DD996" s="377"/>
      <c r="DE996" s="377"/>
      <c r="DF996" s="377"/>
      <c r="DG996" s="377"/>
      <c r="DH996" s="377"/>
      <c r="DI996" s="377"/>
      <c r="DJ996" s="377"/>
      <c r="DK996" s="377"/>
      <c r="DL996" s="377"/>
      <c r="DM996" s="377"/>
      <c r="DN996" s="377"/>
      <c r="DO996" s="377"/>
      <c r="DP996" s="377"/>
      <c r="DQ996" s="377"/>
      <c r="DR996" s="377"/>
      <c r="DS996" s="377"/>
      <c r="DT996" s="377"/>
      <c r="DU996" s="377"/>
    </row>
    <row r="997" spans="1:125" s="317" customFormat="1" ht="12.75" customHeight="1">
      <c r="A997" s="242">
        <v>996</v>
      </c>
      <c r="B997" s="242" t="s">
        <v>731</v>
      </c>
      <c r="C997" s="242" t="s">
        <v>3572</v>
      </c>
      <c r="D997" s="242"/>
      <c r="E997" s="243" t="s">
        <v>2052</v>
      </c>
      <c r="F997" s="243"/>
      <c r="G997" s="244" t="s">
        <v>7071</v>
      </c>
      <c r="H997" s="638"/>
      <c r="I997" s="253" t="s">
        <v>1911</v>
      </c>
      <c r="J997" s="242"/>
      <c r="K997" s="243" t="s">
        <v>7072</v>
      </c>
      <c r="L997" s="245" t="s">
        <v>5013</v>
      </c>
      <c r="M997" s="274">
        <v>44385</v>
      </c>
      <c r="N997" s="123">
        <v>45837</v>
      </c>
      <c r="O997" s="249" t="s">
        <v>722</v>
      </c>
      <c r="P997" s="267">
        <f t="shared" si="220"/>
        <v>45837</v>
      </c>
      <c r="Q997" s="236">
        <v>21357</v>
      </c>
      <c r="R997" s="236">
        <v>2020</v>
      </c>
      <c r="S997" s="237">
        <v>45106</v>
      </c>
      <c r="T997" s="253" t="s">
        <v>3715</v>
      </c>
      <c r="U997" s="253" t="s">
        <v>722</v>
      </c>
      <c r="V997" s="421" t="s">
        <v>1301</v>
      </c>
      <c r="W997" s="421" t="s">
        <v>453</v>
      </c>
      <c r="X997" s="253" t="s">
        <v>7073</v>
      </c>
      <c r="Y997" s="271">
        <f t="shared" si="221"/>
        <v>45837</v>
      </c>
      <c r="Z997" s="322" t="s">
        <v>364</v>
      </c>
      <c r="AA997" s="255">
        <v>4.8</v>
      </c>
      <c r="AB997" s="256"/>
      <c r="AC997" s="253">
        <v>75</v>
      </c>
      <c r="AD997" s="253"/>
      <c r="AE997" s="253">
        <v>100</v>
      </c>
      <c r="AF997" s="253"/>
      <c r="AG997" s="322">
        <v>23</v>
      </c>
      <c r="AH997" s="322">
        <v>37</v>
      </c>
      <c r="AI997" s="322">
        <v>54</v>
      </c>
      <c r="AJ997" s="322">
        <v>1</v>
      </c>
      <c r="AK997" s="253"/>
      <c r="AL997" s="322"/>
      <c r="AM997" s="336"/>
      <c r="AN997" s="253"/>
      <c r="AO997" s="408"/>
      <c r="AP997" s="283"/>
      <c r="AQ997" s="283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341"/>
      <c r="CP997" s="341"/>
      <c r="CQ997" s="341"/>
      <c r="CR997" s="341"/>
      <c r="CS997" s="341"/>
      <c r="CT997" s="341"/>
      <c r="CU997" s="341"/>
      <c r="CV997" s="341"/>
      <c r="CW997" s="341"/>
      <c r="CX997" s="341"/>
      <c r="CY997" s="341"/>
      <c r="CZ997" s="341"/>
      <c r="DA997" s="341"/>
      <c r="DB997" s="341"/>
      <c r="DC997" s="341"/>
      <c r="DD997" s="341"/>
      <c r="DE997" s="341"/>
      <c r="DF997" s="341"/>
      <c r="DG997" s="341"/>
      <c r="DH997" s="341"/>
      <c r="DI997" s="341"/>
      <c r="DJ997" s="341"/>
      <c r="DK997" s="341"/>
      <c r="DL997" s="341"/>
      <c r="DM997" s="341"/>
      <c r="DN997" s="341"/>
      <c r="DO997" s="341"/>
      <c r="DP997" s="341"/>
      <c r="DQ997" s="341"/>
      <c r="DR997" s="341"/>
      <c r="DS997" s="341"/>
      <c r="DT997" s="341"/>
      <c r="DU997" s="341"/>
    </row>
    <row r="998" spans="1:125" ht="12.75" customHeight="1">
      <c r="A998" s="242">
        <v>997</v>
      </c>
      <c r="B998" s="242" t="s">
        <v>731</v>
      </c>
      <c r="C998" s="253" t="s">
        <v>681</v>
      </c>
      <c r="D998" s="243"/>
      <c r="E998" s="121" t="s">
        <v>1935</v>
      </c>
      <c r="F998" s="243"/>
      <c r="G998" s="244" t="s">
        <v>1936</v>
      </c>
      <c r="H998" s="638"/>
      <c r="I998" s="253" t="s">
        <v>1911</v>
      </c>
      <c r="J998" s="243"/>
      <c r="K998" s="243" t="s">
        <v>5755</v>
      </c>
      <c r="L998" s="245" t="s">
        <v>131</v>
      </c>
      <c r="M998" s="247">
        <v>42022</v>
      </c>
      <c r="N998" s="248">
        <v>45406</v>
      </c>
      <c r="O998" s="249" t="s">
        <v>722</v>
      </c>
      <c r="P998" s="266">
        <f>N998</f>
        <v>45406</v>
      </c>
      <c r="Q998" s="250">
        <v>22310</v>
      </c>
      <c r="R998" s="250">
        <v>2012</v>
      </c>
      <c r="S998" s="251">
        <v>44675</v>
      </c>
      <c r="T998" s="252" t="s">
        <v>29</v>
      </c>
      <c r="U998" s="253" t="s">
        <v>722</v>
      </c>
      <c r="V998" s="625" t="s">
        <v>1115</v>
      </c>
      <c r="W998" s="625" t="s">
        <v>1299</v>
      </c>
      <c r="X998" s="252" t="s">
        <v>8022</v>
      </c>
      <c r="Y998" s="284">
        <f t="shared" si="221"/>
        <v>45406</v>
      </c>
      <c r="Z998" s="605" t="s">
        <v>1550</v>
      </c>
      <c r="AA998" s="656">
        <v>8.1999999999999993</v>
      </c>
      <c r="AB998" s="273"/>
      <c r="AC998" s="252">
        <v>120</v>
      </c>
      <c r="AD998" s="252"/>
      <c r="AE998" s="252">
        <v>220</v>
      </c>
      <c r="AF998" s="252"/>
      <c r="AG998" s="605">
        <v>23</v>
      </c>
      <c r="AH998" s="605">
        <v>36</v>
      </c>
      <c r="AI998" s="605">
        <v>50</v>
      </c>
      <c r="AJ998" s="605">
        <v>2</v>
      </c>
      <c r="AK998" s="237"/>
      <c r="AL998" s="322"/>
      <c r="AM998" s="322"/>
      <c r="AN998" s="252"/>
      <c r="AO998" s="407"/>
      <c r="AP998" s="316"/>
      <c r="AQ998" s="316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</row>
    <row r="999" spans="1:125" s="378" customFormat="1" ht="12.75" customHeight="1">
      <c r="A999" s="362">
        <v>998</v>
      </c>
      <c r="B999" s="363" t="s">
        <v>732</v>
      </c>
      <c r="C999" s="363" t="s">
        <v>10045</v>
      </c>
      <c r="D999" s="363"/>
      <c r="E999" s="363" t="s">
        <v>1963</v>
      </c>
      <c r="F999" s="363"/>
      <c r="G999" s="365" t="s">
        <v>10046</v>
      </c>
      <c r="H999" s="640"/>
      <c r="I999" s="363" t="s">
        <v>1096</v>
      </c>
      <c r="J999" s="363"/>
      <c r="K999" s="363" t="s">
        <v>5835</v>
      </c>
      <c r="L999" s="366" t="s">
        <v>1679</v>
      </c>
      <c r="M999" s="368">
        <v>45177</v>
      </c>
      <c r="N999" s="384">
        <v>45901</v>
      </c>
      <c r="O999" s="385" t="s">
        <v>722</v>
      </c>
      <c r="P999" s="386">
        <f>N999</f>
        <v>45901</v>
      </c>
      <c r="Q999" s="387">
        <v>23517</v>
      </c>
      <c r="R999" s="387">
        <v>2023</v>
      </c>
      <c r="S999" s="373">
        <v>45170</v>
      </c>
      <c r="T999" s="363" t="s">
        <v>3814</v>
      </c>
      <c r="U999" s="363" t="s">
        <v>1279</v>
      </c>
      <c r="V999" s="626" t="s">
        <v>363</v>
      </c>
      <c r="W999" s="626" t="s">
        <v>363</v>
      </c>
      <c r="X999" s="363" t="s">
        <v>1680</v>
      </c>
      <c r="Y999" s="375">
        <v>45901</v>
      </c>
      <c r="Z999" s="370" t="s">
        <v>31</v>
      </c>
      <c r="AA999" s="657">
        <v>6.63</v>
      </c>
      <c r="AB999" s="376"/>
      <c r="AC999" s="363">
        <v>115</v>
      </c>
      <c r="AD999" s="363">
        <v>115</v>
      </c>
      <c r="AE999" s="363">
        <v>150</v>
      </c>
      <c r="AF999" s="363">
        <v>175</v>
      </c>
      <c r="AG999" s="370">
        <v>28</v>
      </c>
      <c r="AH999" s="370" t="s">
        <v>8338</v>
      </c>
      <c r="AI999" s="370">
        <v>67</v>
      </c>
      <c r="AJ999" s="370">
        <v>1</v>
      </c>
      <c r="AK999" s="373"/>
      <c r="AL999" s="370"/>
      <c r="AM999" s="370"/>
      <c r="AN999" s="363"/>
      <c r="AO999" s="414"/>
      <c r="AP999" s="374"/>
      <c r="AQ999" s="374"/>
      <c r="AR999" s="374"/>
      <c r="AS999" s="374"/>
      <c r="AT999" s="374"/>
      <c r="AU999" s="374"/>
      <c r="AV999" s="374"/>
      <c r="AW999" s="374"/>
      <c r="AX999" s="374"/>
      <c r="AY999" s="374"/>
      <c r="AZ999" s="374"/>
      <c r="BA999" s="374"/>
      <c r="BB999" s="374"/>
      <c r="BC999" s="374"/>
      <c r="BD999" s="374"/>
      <c r="BE999" s="374"/>
      <c r="BF999" s="374"/>
      <c r="BG999" s="374"/>
      <c r="BH999" s="374"/>
      <c r="BI999" s="374"/>
      <c r="BJ999" s="374"/>
      <c r="BK999" s="374"/>
      <c r="BL999" s="374"/>
      <c r="BM999" s="374"/>
      <c r="BN999" s="374"/>
      <c r="BO999" s="374"/>
      <c r="BP999" s="374"/>
      <c r="BQ999" s="374"/>
      <c r="BR999" s="374"/>
      <c r="BS999" s="374"/>
      <c r="BT999" s="374"/>
      <c r="BU999" s="374"/>
      <c r="BV999" s="374"/>
      <c r="BW999" s="374"/>
      <c r="BX999" s="374"/>
      <c r="BY999" s="374"/>
      <c r="BZ999" s="374"/>
      <c r="CA999" s="374"/>
      <c r="CB999" s="374"/>
      <c r="CC999" s="374"/>
      <c r="CD999" s="374"/>
      <c r="CE999" s="374"/>
      <c r="CF999" s="374"/>
      <c r="CG999" s="374"/>
      <c r="CH999" s="374"/>
      <c r="CI999" s="374"/>
      <c r="CJ999" s="374"/>
      <c r="CK999" s="374"/>
      <c r="CL999" s="374"/>
      <c r="CM999" s="374"/>
      <c r="CN999" s="374"/>
      <c r="CO999" s="377"/>
      <c r="CP999" s="377"/>
      <c r="CQ999" s="377"/>
      <c r="CR999" s="377"/>
      <c r="CS999" s="377"/>
      <c r="CT999" s="377"/>
      <c r="CU999" s="377"/>
      <c r="CV999" s="377"/>
      <c r="CW999" s="377"/>
      <c r="CX999" s="377"/>
      <c r="CY999" s="377"/>
      <c r="CZ999" s="377"/>
      <c r="DA999" s="377"/>
      <c r="DB999" s="377"/>
      <c r="DC999" s="377"/>
      <c r="DD999" s="377"/>
      <c r="DE999" s="377"/>
      <c r="DF999" s="377"/>
      <c r="DG999" s="377"/>
      <c r="DH999" s="377"/>
      <c r="DI999" s="377"/>
      <c r="DJ999" s="377"/>
      <c r="DK999" s="377"/>
      <c r="DL999" s="377"/>
      <c r="DM999" s="377"/>
      <c r="DN999" s="377"/>
      <c r="DO999" s="377"/>
      <c r="DP999" s="377"/>
      <c r="DQ999" s="377"/>
      <c r="DR999" s="377"/>
      <c r="DS999" s="377"/>
      <c r="DT999" s="377"/>
      <c r="DU999" s="377"/>
    </row>
    <row r="1000" spans="1:125" s="316" customFormat="1" ht="12.75" customHeight="1">
      <c r="A1000" s="242">
        <v>999</v>
      </c>
      <c r="B1000" s="253" t="s">
        <v>731</v>
      </c>
      <c r="C1000" s="253" t="s">
        <v>590</v>
      </c>
      <c r="D1000" s="253"/>
      <c r="E1000" s="253" t="s">
        <v>1961</v>
      </c>
      <c r="F1000" s="253"/>
      <c r="G1000" s="264" t="s">
        <v>1962</v>
      </c>
      <c r="H1000" s="639"/>
      <c r="I1000" s="253" t="s">
        <v>1173</v>
      </c>
      <c r="J1000" s="253"/>
      <c r="K1000" s="253" t="s">
        <v>108</v>
      </c>
      <c r="L1000" s="438" t="s">
        <v>58</v>
      </c>
      <c r="M1000" s="274">
        <v>42049</v>
      </c>
      <c r="N1000" s="288">
        <v>45361</v>
      </c>
      <c r="O1000" s="322" t="s">
        <v>722</v>
      </c>
      <c r="P1000" s="328">
        <f>N1000</f>
        <v>45361</v>
      </c>
      <c r="Q1000" s="329">
        <v>20207</v>
      </c>
      <c r="R1000" s="329">
        <v>2012</v>
      </c>
      <c r="S1000" s="251">
        <v>44630</v>
      </c>
      <c r="T1000" s="316" t="s">
        <v>6620</v>
      </c>
      <c r="U1000" s="283" t="s">
        <v>722</v>
      </c>
      <c r="V1000" s="625" t="s">
        <v>7874</v>
      </c>
      <c r="W1000" s="625" t="s">
        <v>7875</v>
      </c>
      <c r="X1000" s="252" t="s">
        <v>109</v>
      </c>
      <c r="Y1000" s="284">
        <f t="shared" si="221"/>
        <v>45361</v>
      </c>
      <c r="Z1000" s="605" t="s">
        <v>1550</v>
      </c>
      <c r="AA1000" s="656">
        <v>4.8</v>
      </c>
      <c r="AB1000" s="273"/>
      <c r="AC1000" s="252">
        <v>75</v>
      </c>
      <c r="AD1000" s="252"/>
      <c r="AE1000" s="252">
        <v>90</v>
      </c>
      <c r="AF1000" s="252"/>
      <c r="AG1000" s="605">
        <v>23</v>
      </c>
      <c r="AH1000" s="605">
        <v>38</v>
      </c>
      <c r="AI1000" s="613">
        <v>55</v>
      </c>
      <c r="AJ1000" s="613">
        <v>1</v>
      </c>
      <c r="AL1000" s="613"/>
      <c r="AM1000" s="613"/>
      <c r="AN1000" s="252"/>
      <c r="AO1000" s="407"/>
      <c r="CO1000" s="320"/>
    </row>
    <row r="1001" spans="1:125" s="350" customFormat="1" ht="12.75" customHeight="1">
      <c r="A1001" s="619" t="s">
        <v>8450</v>
      </c>
      <c r="B1001" s="291"/>
      <c r="C1001" s="291"/>
      <c r="D1001" s="291"/>
      <c r="E1001" s="291" t="s">
        <v>4006</v>
      </c>
      <c r="F1001" s="291"/>
      <c r="G1001" s="343"/>
      <c r="H1001" s="647"/>
      <c r="I1001" s="291"/>
      <c r="J1001" s="291"/>
      <c r="K1001" s="291"/>
      <c r="L1001" s="344"/>
      <c r="M1001" s="345"/>
      <c r="N1001" s="346"/>
      <c r="O1001" s="347"/>
      <c r="P1001" s="348"/>
      <c r="Q1001" s="349"/>
      <c r="R1001" s="349"/>
      <c r="S1001" s="292"/>
      <c r="V1001" s="632"/>
      <c r="W1001" s="632"/>
      <c r="X1001" s="291"/>
      <c r="Y1001" s="360"/>
      <c r="Z1001" s="347"/>
      <c r="AA1001" s="667"/>
      <c r="AB1001" s="351"/>
      <c r="AC1001" s="291"/>
      <c r="AD1001" s="291"/>
      <c r="AE1001" s="291"/>
      <c r="AF1001" s="291"/>
      <c r="AG1001" s="347"/>
      <c r="AH1001" s="347"/>
      <c r="AI1001" s="617"/>
      <c r="AJ1001" s="617"/>
      <c r="AL1001" s="617"/>
      <c r="AM1001" s="617"/>
      <c r="AN1001" s="291"/>
      <c r="AO1001" s="420"/>
      <c r="CO1001" s="352"/>
    </row>
    <row r="1002" spans="1:125" s="316" customFormat="1" ht="12.75" customHeight="1">
      <c r="A1002" s="253">
        <v>1001</v>
      </c>
      <c r="B1002" s="253" t="s">
        <v>732</v>
      </c>
      <c r="C1002" s="253" t="s">
        <v>2549</v>
      </c>
      <c r="D1002" s="253" t="s">
        <v>2305</v>
      </c>
      <c r="E1002" s="253" t="s">
        <v>2550</v>
      </c>
      <c r="F1002" s="253" t="s">
        <v>2306</v>
      </c>
      <c r="G1002" s="264" t="s">
        <v>2551</v>
      </c>
      <c r="H1002" s="639" t="s">
        <v>2307</v>
      </c>
      <c r="I1002" s="253" t="s">
        <v>2322</v>
      </c>
      <c r="J1002" s="253" t="s">
        <v>1251</v>
      </c>
      <c r="K1002" s="253" t="s">
        <v>1316</v>
      </c>
      <c r="L1002" s="438" t="s">
        <v>984</v>
      </c>
      <c r="M1002" s="274">
        <v>42281</v>
      </c>
      <c r="N1002" s="288">
        <v>45392</v>
      </c>
      <c r="O1002" s="249" t="s">
        <v>722</v>
      </c>
      <c r="P1002" s="266">
        <f t="shared" ref="P1002:P1009" si="222">N1002</f>
        <v>45392</v>
      </c>
      <c r="Q1002" s="250">
        <v>22280</v>
      </c>
      <c r="R1002" s="250">
        <v>2015</v>
      </c>
      <c r="S1002" s="251">
        <v>44661</v>
      </c>
      <c r="T1002" s="252" t="s">
        <v>299</v>
      </c>
      <c r="U1002" s="253" t="s">
        <v>189</v>
      </c>
      <c r="V1002" s="625" t="s">
        <v>7969</v>
      </c>
      <c r="W1002" s="625" t="s">
        <v>7970</v>
      </c>
      <c r="X1002" s="252" t="s">
        <v>5712</v>
      </c>
      <c r="Y1002" s="284">
        <f t="shared" ref="Y1002:Y1010" si="223">N1002</f>
        <v>45392</v>
      </c>
      <c r="Z1002" s="605" t="s">
        <v>1550</v>
      </c>
      <c r="AA1002" s="656">
        <v>5.6</v>
      </c>
      <c r="AB1002" s="273">
        <v>55</v>
      </c>
      <c r="AC1002" s="252">
        <v>75</v>
      </c>
      <c r="AD1002" s="252">
        <v>100</v>
      </c>
      <c r="AE1002" s="252">
        <v>100</v>
      </c>
      <c r="AF1002" s="252">
        <v>137</v>
      </c>
      <c r="AG1002" s="605">
        <v>24</v>
      </c>
      <c r="AH1002" s="605">
        <v>39</v>
      </c>
      <c r="AI1002" s="605">
        <v>60</v>
      </c>
      <c r="AJ1002" s="605">
        <v>1</v>
      </c>
      <c r="AK1002" s="251">
        <v>42190</v>
      </c>
      <c r="AL1002" s="605">
        <v>2015</v>
      </c>
      <c r="AM1002" s="605" t="s">
        <v>721</v>
      </c>
      <c r="AN1002" s="252" t="s">
        <v>2552</v>
      </c>
      <c r="AO1002" s="407"/>
      <c r="CO1002" s="320"/>
    </row>
    <row r="1003" spans="1:125" s="316" customFormat="1" ht="12.75" customHeight="1">
      <c r="A1003" s="253">
        <v>1002</v>
      </c>
      <c r="B1003" s="253" t="s">
        <v>732</v>
      </c>
      <c r="C1003" s="253" t="s">
        <v>2553</v>
      </c>
      <c r="D1003" s="253"/>
      <c r="E1003" s="253" t="s">
        <v>2554</v>
      </c>
      <c r="F1003" s="253" t="s">
        <v>2306</v>
      </c>
      <c r="G1003" s="264" t="s">
        <v>2555</v>
      </c>
      <c r="H1003" s="639"/>
      <c r="I1003" s="253" t="s">
        <v>1911</v>
      </c>
      <c r="J1003" s="253"/>
      <c r="K1003" s="253" t="s">
        <v>1316</v>
      </c>
      <c r="L1003" s="438" t="s">
        <v>984</v>
      </c>
      <c r="M1003" s="274">
        <v>42281</v>
      </c>
      <c r="N1003" s="288">
        <v>45392</v>
      </c>
      <c r="O1003" s="249" t="s">
        <v>722</v>
      </c>
      <c r="P1003" s="267">
        <f t="shared" si="222"/>
        <v>45392</v>
      </c>
      <c r="Q1003" s="236">
        <v>22281</v>
      </c>
      <c r="R1003" s="236">
        <v>2015</v>
      </c>
      <c r="S1003" s="251">
        <v>44661</v>
      </c>
      <c r="T1003" s="252" t="s">
        <v>2071</v>
      </c>
      <c r="U1003" s="253" t="s">
        <v>722</v>
      </c>
      <c r="V1003" s="625" t="s">
        <v>7971</v>
      </c>
      <c r="W1003" s="625" t="s">
        <v>7972</v>
      </c>
      <c r="X1003" s="252" t="s">
        <v>5712</v>
      </c>
      <c r="Y1003" s="284">
        <f t="shared" si="223"/>
        <v>45392</v>
      </c>
      <c r="Z1003" s="605" t="s">
        <v>1550</v>
      </c>
      <c r="AA1003" s="656">
        <v>8.3000000000000007</v>
      </c>
      <c r="AB1003" s="273">
        <v>55</v>
      </c>
      <c r="AC1003" s="252">
        <v>90</v>
      </c>
      <c r="AD1003" s="252">
        <v>120</v>
      </c>
      <c r="AE1003" s="252">
        <v>120</v>
      </c>
      <c r="AF1003" s="252">
        <v>220</v>
      </c>
      <c r="AG1003" s="605">
        <v>23</v>
      </c>
      <c r="AH1003" s="605">
        <v>36</v>
      </c>
      <c r="AI1003" s="605">
        <v>50</v>
      </c>
      <c r="AJ1003" s="605">
        <v>2</v>
      </c>
      <c r="AK1003" s="251"/>
      <c r="AL1003" s="605"/>
      <c r="AM1003" s="605"/>
      <c r="AN1003" s="252"/>
      <c r="AO1003" s="407"/>
      <c r="CO1003" s="320"/>
    </row>
    <row r="1004" spans="1:125" s="317" customFormat="1" ht="12.75" customHeight="1">
      <c r="A1004" s="253">
        <v>1003</v>
      </c>
      <c r="B1004" s="253" t="s">
        <v>732</v>
      </c>
      <c r="C1004" s="253" t="s">
        <v>8158</v>
      </c>
      <c r="D1004" s="253" t="s">
        <v>8159</v>
      </c>
      <c r="E1004" s="253" t="s">
        <v>2556</v>
      </c>
      <c r="F1004" s="253" t="s">
        <v>8160</v>
      </c>
      <c r="G1004" s="264" t="s">
        <v>8161</v>
      </c>
      <c r="H1004" s="639" t="s">
        <v>8162</v>
      </c>
      <c r="I1004" s="253" t="s">
        <v>1096</v>
      </c>
      <c r="J1004" s="253" t="s">
        <v>8163</v>
      </c>
      <c r="K1004" s="283" t="s">
        <v>5286</v>
      </c>
      <c r="L1004" s="245" t="s">
        <v>5287</v>
      </c>
      <c r="M1004" s="325">
        <v>44707</v>
      </c>
      <c r="N1004" s="326">
        <v>45430</v>
      </c>
      <c r="O1004" s="249" t="s">
        <v>722</v>
      </c>
      <c r="P1004" s="267">
        <f>N1004</f>
        <v>45430</v>
      </c>
      <c r="Q1004" s="236">
        <v>22404</v>
      </c>
      <c r="R1004" s="236">
        <v>2022</v>
      </c>
      <c r="S1004" s="237">
        <v>44699</v>
      </c>
      <c r="T1004" s="253" t="s">
        <v>24</v>
      </c>
      <c r="U1004" s="253" t="s">
        <v>4014</v>
      </c>
      <c r="V1004" s="421" t="s">
        <v>1558</v>
      </c>
      <c r="W1004" s="421" t="s">
        <v>8164</v>
      </c>
      <c r="X1004" s="253" t="s">
        <v>7538</v>
      </c>
      <c r="Y1004" s="271">
        <f>N1004</f>
        <v>45430</v>
      </c>
      <c r="Z1004" s="322" t="s">
        <v>31</v>
      </c>
      <c r="AA1004" s="255">
        <v>5.82</v>
      </c>
      <c r="AB1004" s="256">
        <v>26.8</v>
      </c>
      <c r="AC1004" s="253">
        <v>100</v>
      </c>
      <c r="AD1004" s="253">
        <v>100</v>
      </c>
      <c r="AE1004" s="253">
        <v>130</v>
      </c>
      <c r="AF1004" s="253">
        <v>150</v>
      </c>
      <c r="AG1004" s="322">
        <v>42</v>
      </c>
      <c r="AH1004" s="322">
        <v>53</v>
      </c>
      <c r="AI1004" s="322">
        <v>67</v>
      </c>
      <c r="AJ1004" s="322">
        <v>1</v>
      </c>
      <c r="AK1004" s="321">
        <v>44707</v>
      </c>
      <c r="AL1004" s="336">
        <v>2021</v>
      </c>
      <c r="AM1004" s="336" t="s">
        <v>722</v>
      </c>
      <c r="AN1004" s="253"/>
      <c r="AO1004" s="408"/>
      <c r="AP1004" s="283"/>
      <c r="AQ1004" s="283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341"/>
      <c r="CP1004" s="341"/>
      <c r="CQ1004" s="341"/>
      <c r="CR1004" s="341"/>
      <c r="CS1004" s="341"/>
      <c r="CT1004" s="341"/>
      <c r="CU1004" s="341"/>
      <c r="CV1004" s="341"/>
      <c r="CW1004" s="341"/>
      <c r="CX1004" s="341"/>
      <c r="CY1004" s="341"/>
      <c r="CZ1004" s="341"/>
      <c r="DA1004" s="341"/>
      <c r="DB1004" s="341"/>
      <c r="DC1004" s="341"/>
      <c r="DD1004" s="341"/>
      <c r="DE1004" s="341"/>
      <c r="DF1004" s="341"/>
      <c r="DG1004" s="341"/>
      <c r="DH1004" s="341"/>
      <c r="DI1004" s="341"/>
      <c r="DJ1004" s="341"/>
      <c r="DK1004" s="341"/>
      <c r="DL1004" s="341"/>
      <c r="DM1004" s="341"/>
      <c r="DN1004" s="341"/>
      <c r="DO1004" s="341"/>
      <c r="DP1004" s="341"/>
      <c r="DQ1004" s="341"/>
      <c r="DR1004" s="341"/>
      <c r="DS1004" s="341"/>
      <c r="DT1004" s="341"/>
      <c r="DU1004" s="341"/>
    </row>
    <row r="1005" spans="1:125" ht="12.75" customHeight="1">
      <c r="A1005" s="253">
        <v>1004</v>
      </c>
      <c r="B1005" s="253" t="s">
        <v>731</v>
      </c>
      <c r="C1005" s="253" t="s">
        <v>2155</v>
      </c>
      <c r="D1005" s="253"/>
      <c r="E1005" s="253" t="s">
        <v>2156</v>
      </c>
      <c r="F1005" s="253"/>
      <c r="G1005" s="264" t="s">
        <v>2157</v>
      </c>
      <c r="H1005" s="639"/>
      <c r="I1005" s="253" t="s">
        <v>102</v>
      </c>
      <c r="J1005" s="253"/>
      <c r="K1005" s="253" t="s">
        <v>2158</v>
      </c>
      <c r="L1005" s="438" t="s">
        <v>2159</v>
      </c>
      <c r="M1005" s="274">
        <v>42145</v>
      </c>
      <c r="N1005" s="288">
        <v>45999</v>
      </c>
      <c r="O1005" s="322" t="s">
        <v>722</v>
      </c>
      <c r="P1005" s="328">
        <f t="shared" si="222"/>
        <v>45999</v>
      </c>
      <c r="Q1005" s="329">
        <v>21650</v>
      </c>
      <c r="R1005" s="329">
        <v>2015</v>
      </c>
      <c r="S1005" s="251">
        <v>45268</v>
      </c>
      <c r="T1005" s="316" t="s">
        <v>1498</v>
      </c>
      <c r="U1005" s="283" t="s">
        <v>722</v>
      </c>
      <c r="V1005" s="625" t="s">
        <v>1082</v>
      </c>
      <c r="W1005" s="625" t="s">
        <v>10380</v>
      </c>
      <c r="X1005" s="252" t="s">
        <v>2160</v>
      </c>
      <c r="Y1005" s="284">
        <f>N1005</f>
        <v>45999</v>
      </c>
      <c r="Z1005" s="605" t="s">
        <v>1028</v>
      </c>
      <c r="AA1005" s="656">
        <v>6</v>
      </c>
      <c r="AB1005" s="273"/>
      <c r="AC1005" s="252">
        <v>105</v>
      </c>
      <c r="AD1005" s="252"/>
      <c r="AE1005" s="252">
        <v>126</v>
      </c>
      <c r="AF1005" s="252"/>
      <c r="AG1005" s="605">
        <v>25</v>
      </c>
      <c r="AH1005" s="605">
        <v>39</v>
      </c>
      <c r="AI1005" s="613">
        <v>56</v>
      </c>
      <c r="AJ1005" s="613">
        <v>1</v>
      </c>
      <c r="AK1005" s="316"/>
      <c r="AL1005" s="613"/>
      <c r="AM1005" s="613"/>
      <c r="AN1005" s="252"/>
      <c r="AO1005" s="407"/>
      <c r="AP1005" s="316"/>
      <c r="AQ1005" s="316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</row>
    <row r="1006" spans="1:125" ht="12.75" customHeight="1">
      <c r="A1006" s="253">
        <v>1005</v>
      </c>
      <c r="B1006" s="253" t="s">
        <v>732</v>
      </c>
      <c r="C1006" s="253" t="s">
        <v>2152</v>
      </c>
      <c r="D1006" s="253" t="s">
        <v>3816</v>
      </c>
      <c r="E1006" s="253" t="s">
        <v>2153</v>
      </c>
      <c r="F1006" s="253" t="s">
        <v>3817</v>
      </c>
      <c r="G1006" s="264" t="s">
        <v>2154</v>
      </c>
      <c r="H1006" s="639" t="s">
        <v>3818</v>
      </c>
      <c r="I1006" s="253" t="s">
        <v>1096</v>
      </c>
      <c r="J1006" s="253" t="s">
        <v>1368</v>
      </c>
      <c r="K1006" s="243" t="s">
        <v>5835</v>
      </c>
      <c r="L1006" s="245" t="s">
        <v>1679</v>
      </c>
      <c r="M1006" s="247">
        <v>42145</v>
      </c>
      <c r="N1006" s="248">
        <v>45406</v>
      </c>
      <c r="O1006" s="249" t="s">
        <v>722</v>
      </c>
      <c r="P1006" s="266">
        <f t="shared" si="222"/>
        <v>45406</v>
      </c>
      <c r="Q1006" s="250">
        <v>20440</v>
      </c>
      <c r="R1006" s="250">
        <v>2014</v>
      </c>
      <c r="S1006" s="251">
        <v>43945</v>
      </c>
      <c r="T1006" s="252" t="s">
        <v>3814</v>
      </c>
      <c r="U1006" s="253" t="s">
        <v>3544</v>
      </c>
      <c r="V1006" s="625" t="s">
        <v>8051</v>
      </c>
      <c r="W1006" s="625" t="s">
        <v>8052</v>
      </c>
      <c r="X1006" s="252" t="s">
        <v>1680</v>
      </c>
      <c r="Y1006" s="284">
        <f t="shared" si="223"/>
        <v>45406</v>
      </c>
      <c r="Z1006" s="605" t="s">
        <v>724</v>
      </c>
      <c r="AA1006" s="656">
        <v>6.9</v>
      </c>
      <c r="AB1006" s="273">
        <v>25</v>
      </c>
      <c r="AC1006" s="252">
        <v>90</v>
      </c>
      <c r="AD1006" s="252">
        <v>115</v>
      </c>
      <c r="AE1006" s="252">
        <v>130</v>
      </c>
      <c r="AF1006" s="252">
        <v>130</v>
      </c>
      <c r="AG1006" s="605">
        <v>23</v>
      </c>
      <c r="AH1006" s="605">
        <v>37</v>
      </c>
      <c r="AI1006" s="605">
        <v>67</v>
      </c>
      <c r="AJ1006" s="605">
        <v>1</v>
      </c>
      <c r="AK1006" s="251">
        <v>42932</v>
      </c>
      <c r="AL1006" s="605">
        <v>2017</v>
      </c>
      <c r="AM1006" s="605" t="s">
        <v>722</v>
      </c>
      <c r="AN1006" s="252"/>
      <c r="AO1006" s="407"/>
      <c r="AP1006" s="316"/>
      <c r="AQ1006" s="316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</row>
    <row r="1007" spans="1:125" s="378" customFormat="1" ht="12.75" customHeight="1">
      <c r="A1007" s="363">
        <v>1006</v>
      </c>
      <c r="B1007" s="363" t="s">
        <v>731</v>
      </c>
      <c r="C1007" s="363" t="s">
        <v>8669</v>
      </c>
      <c r="D1007" s="363"/>
      <c r="E1007" s="363" t="s">
        <v>2144</v>
      </c>
      <c r="F1007" s="363"/>
      <c r="G1007" s="365" t="s">
        <v>8670</v>
      </c>
      <c r="H1007" s="640"/>
      <c r="I1007" s="363" t="s">
        <v>7949</v>
      </c>
      <c r="J1007" s="363"/>
      <c r="K1007" s="363" t="s">
        <v>8671</v>
      </c>
      <c r="L1007" s="366" t="s">
        <v>8672</v>
      </c>
      <c r="M1007" s="368">
        <v>44817</v>
      </c>
      <c r="N1007" s="369">
        <v>45540</v>
      </c>
      <c r="O1007" s="370" t="s">
        <v>722</v>
      </c>
      <c r="P1007" s="371">
        <f>N1007</f>
        <v>45540</v>
      </c>
      <c r="Q1007" s="372">
        <v>22623</v>
      </c>
      <c r="R1007" s="372">
        <v>2022</v>
      </c>
      <c r="S1007" s="373">
        <v>44809</v>
      </c>
      <c r="T1007" s="374" t="s">
        <v>3715</v>
      </c>
      <c r="U1007" s="374" t="s">
        <v>1279</v>
      </c>
      <c r="V1007" s="626" t="s">
        <v>363</v>
      </c>
      <c r="W1007" s="626" t="s">
        <v>363</v>
      </c>
      <c r="X1007" s="363" t="s">
        <v>8679</v>
      </c>
      <c r="Y1007" s="375">
        <f>N1007</f>
        <v>45540</v>
      </c>
      <c r="Z1007" s="370" t="s">
        <v>364</v>
      </c>
      <c r="AA1007" s="657">
        <v>5.0199999999999996</v>
      </c>
      <c r="AB1007" s="376"/>
      <c r="AC1007" s="363">
        <v>90</v>
      </c>
      <c r="AD1007" s="363"/>
      <c r="AE1007" s="363">
        <v>120</v>
      </c>
      <c r="AF1007" s="363"/>
      <c r="AG1007" s="370" t="s">
        <v>724</v>
      </c>
      <c r="AH1007" s="370" t="s">
        <v>724</v>
      </c>
      <c r="AI1007" s="501" t="s">
        <v>724</v>
      </c>
      <c r="AJ1007" s="501">
        <v>1</v>
      </c>
      <c r="AK1007" s="374"/>
      <c r="AL1007" s="501"/>
      <c r="AM1007" s="501"/>
      <c r="AN1007" s="363"/>
      <c r="AO1007" s="41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7"/>
      <c r="CP1007" s="377"/>
      <c r="CQ1007" s="377"/>
      <c r="CR1007" s="377"/>
      <c r="CS1007" s="377"/>
      <c r="CT1007" s="377"/>
      <c r="CU1007" s="377"/>
      <c r="CV1007" s="377"/>
      <c r="CW1007" s="377"/>
      <c r="CX1007" s="377"/>
      <c r="CY1007" s="377"/>
      <c r="CZ1007" s="377"/>
      <c r="DA1007" s="377"/>
      <c r="DB1007" s="377"/>
      <c r="DC1007" s="377"/>
      <c r="DD1007" s="377"/>
      <c r="DE1007" s="377"/>
      <c r="DF1007" s="377"/>
      <c r="DG1007" s="377"/>
      <c r="DH1007" s="377"/>
      <c r="DI1007" s="377"/>
      <c r="DJ1007" s="377"/>
      <c r="DK1007" s="377"/>
      <c r="DL1007" s="377"/>
      <c r="DM1007" s="377"/>
      <c r="DN1007" s="377"/>
      <c r="DO1007" s="377"/>
      <c r="DP1007" s="377"/>
      <c r="DQ1007" s="377"/>
      <c r="DR1007" s="377"/>
      <c r="DS1007" s="377"/>
      <c r="DT1007" s="377"/>
      <c r="DU1007" s="377"/>
    </row>
    <row r="1008" spans="1:125" s="317" customFormat="1" ht="12.75" customHeight="1">
      <c r="A1008" s="253">
        <v>1007</v>
      </c>
      <c r="B1008" s="253" t="s">
        <v>731</v>
      </c>
      <c r="C1008" s="253" t="s">
        <v>1230</v>
      </c>
      <c r="D1008" s="253"/>
      <c r="E1008" s="253" t="s">
        <v>2557</v>
      </c>
      <c r="F1008" s="253"/>
      <c r="G1008" s="264" t="s">
        <v>5487</v>
      </c>
      <c r="H1008" s="639"/>
      <c r="I1008" s="253" t="s">
        <v>317</v>
      </c>
      <c r="J1008" s="253"/>
      <c r="K1008" s="253" t="s">
        <v>5488</v>
      </c>
      <c r="L1008" s="438" t="s">
        <v>5489</v>
      </c>
      <c r="M1008" s="274">
        <v>43879</v>
      </c>
      <c r="N1008" s="275">
        <v>44603</v>
      </c>
      <c r="O1008" s="322" t="s">
        <v>722</v>
      </c>
      <c r="P1008" s="323">
        <f t="shared" si="222"/>
        <v>44603</v>
      </c>
      <c r="Q1008" s="335">
        <v>20127</v>
      </c>
      <c r="R1008" s="335">
        <v>2013</v>
      </c>
      <c r="S1008" s="237">
        <v>43872</v>
      </c>
      <c r="T1008" s="283" t="s">
        <v>175</v>
      </c>
      <c r="U1008" s="283" t="s">
        <v>1279</v>
      </c>
      <c r="V1008" s="421" t="s">
        <v>363</v>
      </c>
      <c r="W1008" s="421" t="s">
        <v>724</v>
      </c>
      <c r="X1008" s="253" t="s">
        <v>2496</v>
      </c>
      <c r="Y1008" s="271">
        <f t="shared" si="223"/>
        <v>44603</v>
      </c>
      <c r="Z1008" s="322" t="s">
        <v>1028</v>
      </c>
      <c r="AA1008" s="255">
        <v>5.7</v>
      </c>
      <c r="AB1008" s="256"/>
      <c r="AC1008" s="253">
        <v>95</v>
      </c>
      <c r="AD1008" s="253"/>
      <c r="AE1008" s="253">
        <v>115</v>
      </c>
      <c r="AF1008" s="253"/>
      <c r="AG1008" s="322">
        <v>24</v>
      </c>
      <c r="AH1008" s="322">
        <v>38</v>
      </c>
      <c r="AI1008" s="336">
        <v>56</v>
      </c>
      <c r="AJ1008" s="336">
        <v>1</v>
      </c>
      <c r="AK1008" s="283"/>
      <c r="AL1008" s="336"/>
      <c r="AM1008" s="336"/>
      <c r="AN1008" s="253"/>
      <c r="AO1008" s="408"/>
      <c r="AP1008" s="283"/>
      <c r="AQ1008" s="283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341"/>
      <c r="CP1008" s="341"/>
      <c r="CQ1008" s="341"/>
      <c r="CR1008" s="341"/>
      <c r="CS1008" s="341"/>
      <c r="CT1008" s="341"/>
      <c r="CU1008" s="341"/>
      <c r="CV1008" s="341"/>
      <c r="CW1008" s="341"/>
      <c r="CX1008" s="341"/>
      <c r="CY1008" s="341"/>
      <c r="CZ1008" s="341"/>
      <c r="DA1008" s="341"/>
      <c r="DB1008" s="341"/>
      <c r="DC1008" s="341"/>
      <c r="DD1008" s="341"/>
      <c r="DE1008" s="341"/>
      <c r="DF1008" s="341"/>
      <c r="DG1008" s="341"/>
      <c r="DH1008" s="341"/>
      <c r="DI1008" s="341"/>
      <c r="DJ1008" s="341"/>
      <c r="DK1008" s="341"/>
      <c r="DL1008" s="341"/>
      <c r="DM1008" s="341"/>
      <c r="DN1008" s="341"/>
      <c r="DO1008" s="341"/>
      <c r="DP1008" s="341"/>
      <c r="DQ1008" s="341"/>
      <c r="DR1008" s="341"/>
      <c r="DS1008" s="341"/>
      <c r="DT1008" s="341"/>
      <c r="DU1008" s="341"/>
    </row>
    <row r="1009" spans="1:125" s="317" customFormat="1" ht="12.75" customHeight="1">
      <c r="A1009" s="253">
        <v>1008</v>
      </c>
      <c r="B1009" s="253" t="s">
        <v>731</v>
      </c>
      <c r="C1009" s="253" t="s">
        <v>6623</v>
      </c>
      <c r="D1009" s="253"/>
      <c r="E1009" s="253" t="s">
        <v>4772</v>
      </c>
      <c r="F1009" s="253"/>
      <c r="G1009" s="264" t="s">
        <v>6624</v>
      </c>
      <c r="H1009" s="639"/>
      <c r="I1009" s="253" t="s">
        <v>2412</v>
      </c>
      <c r="J1009" s="253"/>
      <c r="K1009" s="253" t="s">
        <v>4396</v>
      </c>
      <c r="L1009" s="438" t="s">
        <v>4397</v>
      </c>
      <c r="M1009" s="274">
        <v>44243</v>
      </c>
      <c r="N1009" s="275">
        <v>45827</v>
      </c>
      <c r="O1009" s="322" t="s">
        <v>722</v>
      </c>
      <c r="P1009" s="323">
        <f t="shared" si="222"/>
        <v>45827</v>
      </c>
      <c r="Q1009" s="335">
        <v>21052</v>
      </c>
      <c r="R1009" s="335">
        <v>2018</v>
      </c>
      <c r="S1009" s="237">
        <v>45096</v>
      </c>
      <c r="T1009" s="283" t="s">
        <v>6620</v>
      </c>
      <c r="U1009" s="283" t="s">
        <v>722</v>
      </c>
      <c r="V1009" s="421" t="s">
        <v>1139</v>
      </c>
      <c r="W1009" s="421" t="s">
        <v>2257</v>
      </c>
      <c r="X1009" s="253" t="s">
        <v>6625</v>
      </c>
      <c r="Y1009" s="271">
        <f t="shared" si="223"/>
        <v>45827</v>
      </c>
      <c r="Z1009" s="322" t="s">
        <v>1550</v>
      </c>
      <c r="AA1009" s="255">
        <v>4.2</v>
      </c>
      <c r="AB1009" s="256"/>
      <c r="AC1009" s="253">
        <v>75</v>
      </c>
      <c r="AD1009" s="253"/>
      <c r="AE1009" s="253">
        <v>95</v>
      </c>
      <c r="AF1009" s="253"/>
      <c r="AG1009" s="322">
        <v>23</v>
      </c>
      <c r="AH1009" s="322">
        <v>39</v>
      </c>
      <c r="AI1009" s="336">
        <v>55</v>
      </c>
      <c r="AJ1009" s="336">
        <v>1</v>
      </c>
      <c r="AK1009" s="283"/>
      <c r="AL1009" s="336"/>
      <c r="AM1009" s="336"/>
      <c r="AN1009" s="253"/>
      <c r="AO1009" s="408"/>
      <c r="AP1009" s="283"/>
      <c r="AQ1009" s="283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341"/>
      <c r="CP1009" s="341"/>
      <c r="CQ1009" s="341"/>
      <c r="CR1009" s="341"/>
      <c r="CS1009" s="341"/>
      <c r="CT1009" s="341"/>
      <c r="CU1009" s="341"/>
      <c r="CV1009" s="341"/>
      <c r="CW1009" s="341"/>
      <c r="CX1009" s="341"/>
      <c r="CY1009" s="341"/>
      <c r="CZ1009" s="341"/>
      <c r="DA1009" s="341"/>
      <c r="DB1009" s="341"/>
      <c r="DC1009" s="341"/>
      <c r="DD1009" s="341"/>
      <c r="DE1009" s="341"/>
      <c r="DF1009" s="341"/>
      <c r="DG1009" s="341"/>
      <c r="DH1009" s="341"/>
      <c r="DI1009" s="341"/>
      <c r="DJ1009" s="341"/>
      <c r="DK1009" s="341"/>
      <c r="DL1009" s="341"/>
      <c r="DM1009" s="341"/>
      <c r="DN1009" s="341"/>
      <c r="DO1009" s="341"/>
      <c r="DP1009" s="341"/>
      <c r="DQ1009" s="341"/>
      <c r="DR1009" s="341"/>
      <c r="DS1009" s="341"/>
      <c r="DT1009" s="341"/>
      <c r="DU1009" s="341"/>
    </row>
    <row r="1010" spans="1:125" s="378" customFormat="1" ht="12.75" customHeight="1">
      <c r="A1010" s="363">
        <v>1009</v>
      </c>
      <c r="B1010" s="363" t="s">
        <v>731</v>
      </c>
      <c r="C1010" s="363" t="s">
        <v>4773</v>
      </c>
      <c r="D1010" s="363"/>
      <c r="E1010" s="363" t="s">
        <v>4774</v>
      </c>
      <c r="F1010" s="363"/>
      <c r="G1010" s="365" t="s">
        <v>4775</v>
      </c>
      <c r="H1010" s="640"/>
      <c r="I1010" s="363" t="s">
        <v>2412</v>
      </c>
      <c r="J1010" s="363"/>
      <c r="K1010" s="363" t="s">
        <v>4776</v>
      </c>
      <c r="L1010" s="366" t="s">
        <v>4777</v>
      </c>
      <c r="M1010" s="368">
        <v>43525</v>
      </c>
      <c r="N1010" s="369">
        <v>45044</v>
      </c>
      <c r="O1010" s="370" t="s">
        <v>722</v>
      </c>
      <c r="P1010" s="371">
        <f t="shared" ref="P1010:P1013" si="224">N1010</f>
        <v>45044</v>
      </c>
      <c r="Q1010" s="372">
        <v>19067</v>
      </c>
      <c r="R1010" s="372">
        <v>2017</v>
      </c>
      <c r="S1010" s="373">
        <v>44310</v>
      </c>
      <c r="T1010" s="374" t="s">
        <v>4728</v>
      </c>
      <c r="U1010" s="374" t="s">
        <v>722</v>
      </c>
      <c r="V1010" s="626" t="s">
        <v>242</v>
      </c>
      <c r="W1010" s="626" t="s">
        <v>1639</v>
      </c>
      <c r="X1010" s="363" t="s">
        <v>4778</v>
      </c>
      <c r="Y1010" s="375">
        <f t="shared" si="223"/>
        <v>45044</v>
      </c>
      <c r="Z1010" s="370" t="s">
        <v>1550</v>
      </c>
      <c r="AA1010" s="657">
        <v>5.0999999999999996</v>
      </c>
      <c r="AB1010" s="376"/>
      <c r="AC1010" s="363">
        <v>90</v>
      </c>
      <c r="AD1010" s="363"/>
      <c r="AE1010" s="363">
        <v>110</v>
      </c>
      <c r="AF1010" s="363"/>
      <c r="AG1010" s="370" t="s">
        <v>724</v>
      </c>
      <c r="AH1010" s="370">
        <v>38</v>
      </c>
      <c r="AI1010" s="501">
        <v>50</v>
      </c>
      <c r="AJ1010" s="501">
        <v>1</v>
      </c>
      <c r="AK1010" s="374"/>
      <c r="AL1010" s="501"/>
      <c r="AM1010" s="501"/>
      <c r="AN1010" s="363"/>
      <c r="AO1010" s="414"/>
      <c r="AP1010" s="374"/>
      <c r="AQ1010" s="374"/>
      <c r="AR1010" s="374"/>
      <c r="AS1010" s="374"/>
      <c r="AT1010" s="374"/>
      <c r="AU1010" s="374"/>
      <c r="AV1010" s="374"/>
      <c r="AW1010" s="374"/>
      <c r="AX1010" s="374"/>
      <c r="AY1010" s="374"/>
      <c r="AZ1010" s="374"/>
      <c r="BA1010" s="374"/>
      <c r="BB1010" s="374"/>
      <c r="BC1010" s="374"/>
      <c r="BD1010" s="374"/>
      <c r="BE1010" s="374"/>
      <c r="BF1010" s="374"/>
      <c r="BG1010" s="374"/>
      <c r="BH1010" s="374"/>
      <c r="BI1010" s="374"/>
      <c r="BJ1010" s="374"/>
      <c r="BK1010" s="374"/>
      <c r="BL1010" s="374"/>
      <c r="BM1010" s="374"/>
      <c r="BN1010" s="374"/>
      <c r="BO1010" s="374"/>
      <c r="BP1010" s="374"/>
      <c r="BQ1010" s="374"/>
      <c r="BR1010" s="374"/>
      <c r="BS1010" s="374"/>
      <c r="BT1010" s="374"/>
      <c r="BU1010" s="374"/>
      <c r="BV1010" s="374"/>
      <c r="BW1010" s="374"/>
      <c r="BX1010" s="374"/>
      <c r="BY1010" s="374"/>
      <c r="BZ1010" s="374"/>
      <c r="CA1010" s="374"/>
      <c r="CB1010" s="374"/>
      <c r="CC1010" s="374"/>
      <c r="CD1010" s="374"/>
      <c r="CE1010" s="374"/>
      <c r="CF1010" s="374"/>
      <c r="CG1010" s="374"/>
      <c r="CH1010" s="374"/>
      <c r="CI1010" s="374"/>
      <c r="CJ1010" s="374"/>
      <c r="CK1010" s="374"/>
      <c r="CL1010" s="374"/>
      <c r="CM1010" s="374"/>
      <c r="CN1010" s="374"/>
      <c r="CO1010" s="377"/>
      <c r="CP1010" s="377"/>
      <c r="CQ1010" s="377"/>
      <c r="CR1010" s="377"/>
      <c r="CS1010" s="377"/>
      <c r="CT1010" s="377"/>
      <c r="CU1010" s="377"/>
      <c r="CV1010" s="377"/>
      <c r="CW1010" s="377"/>
      <c r="CX1010" s="377"/>
      <c r="CY1010" s="377"/>
      <c r="CZ1010" s="377"/>
      <c r="DA1010" s="377"/>
      <c r="DB1010" s="377"/>
      <c r="DC1010" s="377"/>
      <c r="DD1010" s="377"/>
      <c r="DE1010" s="377"/>
      <c r="DF1010" s="377"/>
      <c r="DG1010" s="377"/>
      <c r="DH1010" s="377"/>
      <c r="DI1010" s="377"/>
      <c r="DJ1010" s="377"/>
      <c r="DK1010" s="377"/>
      <c r="DL1010" s="377"/>
      <c r="DM1010" s="377"/>
      <c r="DN1010" s="377"/>
      <c r="DO1010" s="377"/>
      <c r="DP1010" s="377"/>
      <c r="DQ1010" s="377"/>
      <c r="DR1010" s="377"/>
      <c r="DS1010" s="377"/>
      <c r="DT1010" s="377"/>
      <c r="DU1010" s="377"/>
    </row>
    <row r="1011" spans="1:125" ht="12.75" customHeight="1">
      <c r="A1011" s="253">
        <v>1010</v>
      </c>
      <c r="B1011" s="253" t="s">
        <v>732</v>
      </c>
      <c r="C1011" s="253" t="s">
        <v>2362</v>
      </c>
      <c r="D1011" s="253"/>
      <c r="E1011" s="253" t="s">
        <v>2558</v>
      </c>
      <c r="F1011" s="253" t="s">
        <v>1930</v>
      </c>
      <c r="G1011" s="264" t="s">
        <v>2559</v>
      </c>
      <c r="H1011" s="639"/>
      <c r="I1011" s="253" t="s">
        <v>1272</v>
      </c>
      <c r="J1011" s="253"/>
      <c r="K1011" s="253" t="s">
        <v>1932</v>
      </c>
      <c r="L1011" s="438" t="s">
        <v>1933</v>
      </c>
      <c r="M1011" s="274">
        <v>42418</v>
      </c>
      <c r="N1011" s="275">
        <v>45332</v>
      </c>
      <c r="O1011" s="322" t="s">
        <v>722</v>
      </c>
      <c r="P1011" s="323">
        <f t="shared" si="224"/>
        <v>45332</v>
      </c>
      <c r="Q1011" s="236">
        <v>22079</v>
      </c>
      <c r="R1011" s="236">
        <v>2015</v>
      </c>
      <c r="S1011" s="251">
        <v>44602</v>
      </c>
      <c r="T1011" s="253" t="s">
        <v>24</v>
      </c>
      <c r="U1011" s="253" t="s">
        <v>722</v>
      </c>
      <c r="V1011" s="421" t="s">
        <v>932</v>
      </c>
      <c r="W1011" s="421" t="s">
        <v>7678</v>
      </c>
      <c r="X1011" s="253" t="s">
        <v>1934</v>
      </c>
      <c r="Y1011" s="271">
        <f t="shared" ref="Y1011:Y1018" si="225">N1011</f>
        <v>45332</v>
      </c>
      <c r="Z1011" s="605" t="s">
        <v>1550</v>
      </c>
      <c r="AA1011" s="656">
        <v>5.9</v>
      </c>
      <c r="AB1011" s="273"/>
      <c r="AC1011" s="252">
        <v>85</v>
      </c>
      <c r="AD1011" s="252">
        <v>85</v>
      </c>
      <c r="AE1011" s="252">
        <v>120</v>
      </c>
      <c r="AF1011" s="252">
        <v>165</v>
      </c>
      <c r="AG1011" s="605">
        <v>21</v>
      </c>
      <c r="AH1011" s="605">
        <v>39</v>
      </c>
      <c r="AI1011" s="613">
        <v>50</v>
      </c>
      <c r="AJ1011" s="613">
        <v>1</v>
      </c>
      <c r="AK1011" s="316"/>
      <c r="AL1011" s="613"/>
      <c r="AM1011" s="613"/>
      <c r="AN1011" s="252"/>
      <c r="AO1011" s="409"/>
      <c r="AP1011" s="318"/>
      <c r="AQ1011" s="318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</row>
    <row r="1012" spans="1:125" s="374" customFormat="1" ht="12.75" customHeight="1">
      <c r="A1012" s="363">
        <v>1011</v>
      </c>
      <c r="B1012" s="363" t="s">
        <v>731</v>
      </c>
      <c r="C1012" s="363" t="s">
        <v>4779</v>
      </c>
      <c r="D1012" s="363"/>
      <c r="E1012" s="363" t="s">
        <v>4780</v>
      </c>
      <c r="F1012" s="363"/>
      <c r="G1012" s="365" t="s">
        <v>4781</v>
      </c>
      <c r="H1012" s="640"/>
      <c r="I1012" s="363" t="s">
        <v>2412</v>
      </c>
      <c r="J1012" s="363"/>
      <c r="K1012" s="363" t="s">
        <v>4782</v>
      </c>
      <c r="L1012" s="366" t="s">
        <v>4783</v>
      </c>
      <c r="M1012" s="368">
        <v>43525</v>
      </c>
      <c r="N1012" s="369">
        <v>44679</v>
      </c>
      <c r="O1012" s="370" t="s">
        <v>722</v>
      </c>
      <c r="P1012" s="371">
        <f t="shared" si="224"/>
        <v>44679</v>
      </c>
      <c r="Q1012" s="372">
        <v>19068</v>
      </c>
      <c r="R1012" s="372">
        <v>2017</v>
      </c>
      <c r="S1012" s="388">
        <v>44310</v>
      </c>
      <c r="T1012" s="374" t="s">
        <v>4728</v>
      </c>
      <c r="U1012" s="374" t="s">
        <v>722</v>
      </c>
      <c r="V1012" s="626" t="s">
        <v>1487</v>
      </c>
      <c r="W1012" s="626" t="s">
        <v>1115</v>
      </c>
      <c r="X1012" s="363" t="s">
        <v>6799</v>
      </c>
      <c r="Y1012" s="375">
        <f t="shared" si="225"/>
        <v>44679</v>
      </c>
      <c r="Z1012" s="370" t="s">
        <v>1550</v>
      </c>
      <c r="AA1012" s="657">
        <v>4.9000000000000004</v>
      </c>
      <c r="AB1012" s="376"/>
      <c r="AC1012" s="363">
        <v>75</v>
      </c>
      <c r="AD1012" s="363"/>
      <c r="AE1012" s="363">
        <v>95</v>
      </c>
      <c r="AF1012" s="363"/>
      <c r="AG1012" s="370" t="s">
        <v>724</v>
      </c>
      <c r="AH1012" s="370">
        <v>38</v>
      </c>
      <c r="AI1012" s="501">
        <v>50</v>
      </c>
      <c r="AJ1012" s="501">
        <v>1</v>
      </c>
      <c r="AL1012" s="501"/>
      <c r="AM1012" s="501"/>
      <c r="AN1012" s="363"/>
      <c r="AO1012" s="414"/>
    </row>
    <row r="1013" spans="1:125" s="317" customFormat="1" ht="12.75" customHeight="1">
      <c r="A1013" s="253">
        <v>1012</v>
      </c>
      <c r="B1013" s="253" t="s">
        <v>731</v>
      </c>
      <c r="C1013" s="253" t="s">
        <v>6271</v>
      </c>
      <c r="D1013" s="253"/>
      <c r="E1013" s="253" t="s">
        <v>2560</v>
      </c>
      <c r="F1013" s="253"/>
      <c r="G1013" s="264" t="s">
        <v>8451</v>
      </c>
      <c r="H1013" s="639"/>
      <c r="I1013" s="253" t="s">
        <v>440</v>
      </c>
      <c r="J1013" s="253"/>
      <c r="K1013" s="253" t="s">
        <v>8452</v>
      </c>
      <c r="L1013" s="438" t="s">
        <v>8453</v>
      </c>
      <c r="M1013" s="274">
        <v>44775</v>
      </c>
      <c r="N1013" s="275">
        <v>45501</v>
      </c>
      <c r="O1013" s="322" t="s">
        <v>722</v>
      </c>
      <c r="P1013" s="323">
        <f t="shared" si="224"/>
        <v>45501</v>
      </c>
      <c r="Q1013" s="335">
        <v>22524</v>
      </c>
      <c r="R1013" s="335">
        <v>2022</v>
      </c>
      <c r="S1013" s="237">
        <v>44770</v>
      </c>
      <c r="T1013" s="283" t="s">
        <v>1216</v>
      </c>
      <c r="U1013" s="283" t="s">
        <v>1279</v>
      </c>
      <c r="V1013" s="421" t="s">
        <v>363</v>
      </c>
      <c r="W1013" s="421" t="s">
        <v>363</v>
      </c>
      <c r="X1013" s="253" t="s">
        <v>665</v>
      </c>
      <c r="Y1013" s="271">
        <f t="shared" si="225"/>
        <v>45501</v>
      </c>
      <c r="Z1013" s="322" t="s">
        <v>1550</v>
      </c>
      <c r="AA1013" s="255">
        <v>5.0999999999999996</v>
      </c>
      <c r="AB1013" s="256"/>
      <c r="AC1013" s="253">
        <v>90</v>
      </c>
      <c r="AD1013" s="253"/>
      <c r="AE1013" s="253">
        <v>110</v>
      </c>
      <c r="AF1013" s="253"/>
      <c r="AG1013" s="322" t="s">
        <v>724</v>
      </c>
      <c r="AH1013" s="322">
        <v>40</v>
      </c>
      <c r="AI1013" s="336">
        <v>54</v>
      </c>
      <c r="AJ1013" s="336">
        <v>1</v>
      </c>
      <c r="AK1013" s="283"/>
      <c r="AL1013" s="336"/>
      <c r="AM1013" s="336"/>
      <c r="AN1013" s="253"/>
      <c r="AO1013" s="413"/>
      <c r="AP1013" s="331"/>
      <c r="AQ1013" s="331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41"/>
      <c r="CP1013" s="341"/>
      <c r="CQ1013" s="341"/>
      <c r="CR1013" s="341"/>
      <c r="CS1013" s="341"/>
      <c r="CT1013" s="341"/>
      <c r="CU1013" s="341"/>
      <c r="CV1013" s="341"/>
      <c r="CW1013" s="341"/>
      <c r="CX1013" s="341"/>
      <c r="CY1013" s="341"/>
      <c r="CZ1013" s="341"/>
      <c r="DA1013" s="341"/>
      <c r="DB1013" s="341"/>
      <c r="DC1013" s="341"/>
      <c r="DD1013" s="341"/>
      <c r="DE1013" s="341"/>
      <c r="DF1013" s="341"/>
      <c r="DG1013" s="341"/>
      <c r="DH1013" s="341"/>
      <c r="DI1013" s="341"/>
      <c r="DJ1013" s="341"/>
      <c r="DK1013" s="341"/>
      <c r="DL1013" s="341"/>
      <c r="DM1013" s="341"/>
      <c r="DN1013" s="341"/>
      <c r="DO1013" s="341"/>
      <c r="DP1013" s="341"/>
      <c r="DQ1013" s="341"/>
      <c r="DR1013" s="341"/>
      <c r="DS1013" s="341"/>
      <c r="DT1013" s="341"/>
      <c r="DU1013" s="341"/>
    </row>
    <row r="1014" spans="1:125" s="378" customFormat="1" ht="12.75" customHeight="1">
      <c r="A1014" s="363">
        <v>1013</v>
      </c>
      <c r="B1014" s="363" t="s">
        <v>731</v>
      </c>
      <c r="C1014" s="363" t="s">
        <v>4787</v>
      </c>
      <c r="D1014" s="363"/>
      <c r="E1014" s="363" t="s">
        <v>4788</v>
      </c>
      <c r="F1014" s="363"/>
      <c r="G1014" s="365" t="s">
        <v>4789</v>
      </c>
      <c r="H1014" s="640"/>
      <c r="I1014" s="363" t="s">
        <v>1106</v>
      </c>
      <c r="J1014" s="363"/>
      <c r="K1014" s="363" t="s">
        <v>3069</v>
      </c>
      <c r="L1014" s="366" t="s">
        <v>3070</v>
      </c>
      <c r="M1014" s="368">
        <v>43531</v>
      </c>
      <c r="N1014" s="369">
        <v>45108</v>
      </c>
      <c r="O1014" s="370" t="s">
        <v>722</v>
      </c>
      <c r="P1014" s="371">
        <f t="shared" ref="P1014:P1022" si="226">N1014</f>
        <v>45108</v>
      </c>
      <c r="Q1014" s="372">
        <v>19078</v>
      </c>
      <c r="R1014" s="372">
        <v>2018</v>
      </c>
      <c r="S1014" s="373">
        <v>44378</v>
      </c>
      <c r="T1014" s="374" t="s">
        <v>4069</v>
      </c>
      <c r="U1014" s="374" t="s">
        <v>722</v>
      </c>
      <c r="V1014" s="626" t="s">
        <v>5553</v>
      </c>
      <c r="W1014" s="626" t="s">
        <v>5553</v>
      </c>
      <c r="X1014" s="363" t="s">
        <v>4790</v>
      </c>
      <c r="Y1014" s="375">
        <f t="shared" si="225"/>
        <v>45108</v>
      </c>
      <c r="Z1014" s="370" t="s">
        <v>1550</v>
      </c>
      <c r="AA1014" s="657">
        <v>6.95</v>
      </c>
      <c r="AB1014" s="376"/>
      <c r="AC1014" s="363">
        <v>120</v>
      </c>
      <c r="AD1014" s="363"/>
      <c r="AE1014" s="363">
        <v>225</v>
      </c>
      <c r="AF1014" s="363"/>
      <c r="AG1014" s="370" t="s">
        <v>724</v>
      </c>
      <c r="AH1014" s="370" t="s">
        <v>724</v>
      </c>
      <c r="AI1014" s="501" t="s">
        <v>724</v>
      </c>
      <c r="AJ1014" s="501">
        <v>2</v>
      </c>
      <c r="AK1014" s="388"/>
      <c r="AL1014" s="501"/>
      <c r="AM1014" s="501"/>
      <c r="AN1014" s="363"/>
      <c r="AO1014" s="414"/>
      <c r="AP1014" s="374"/>
      <c r="AQ1014" s="374"/>
      <c r="AR1014" s="374"/>
      <c r="AS1014" s="374"/>
      <c r="AT1014" s="374"/>
      <c r="AU1014" s="374"/>
      <c r="AV1014" s="374"/>
      <c r="AW1014" s="374"/>
      <c r="AX1014" s="374"/>
      <c r="AY1014" s="374"/>
      <c r="AZ1014" s="374"/>
      <c r="BA1014" s="374"/>
      <c r="BB1014" s="374"/>
      <c r="BC1014" s="374"/>
      <c r="BD1014" s="374"/>
      <c r="BE1014" s="374"/>
      <c r="BF1014" s="374"/>
      <c r="BG1014" s="374"/>
      <c r="BH1014" s="374"/>
      <c r="BI1014" s="374"/>
      <c r="BJ1014" s="374"/>
      <c r="BK1014" s="374"/>
      <c r="BL1014" s="374"/>
      <c r="BM1014" s="374"/>
      <c r="BN1014" s="374"/>
      <c r="BO1014" s="374"/>
      <c r="BP1014" s="374"/>
      <c r="BQ1014" s="374"/>
      <c r="BR1014" s="374"/>
      <c r="BS1014" s="374"/>
      <c r="BT1014" s="374"/>
      <c r="BU1014" s="374"/>
      <c r="BV1014" s="374"/>
      <c r="BW1014" s="374"/>
      <c r="BX1014" s="374"/>
      <c r="BY1014" s="374"/>
      <c r="BZ1014" s="374"/>
      <c r="CA1014" s="374"/>
      <c r="CB1014" s="374"/>
      <c r="CC1014" s="374"/>
      <c r="CD1014" s="374"/>
      <c r="CE1014" s="374"/>
      <c r="CF1014" s="374"/>
      <c r="CG1014" s="374"/>
      <c r="CH1014" s="374"/>
      <c r="CI1014" s="374"/>
      <c r="CJ1014" s="374"/>
      <c r="CK1014" s="374"/>
      <c r="CL1014" s="374"/>
      <c r="CM1014" s="374"/>
      <c r="CN1014" s="374"/>
      <c r="CO1014" s="377"/>
      <c r="CP1014" s="377"/>
      <c r="CQ1014" s="377"/>
      <c r="CR1014" s="377"/>
      <c r="CS1014" s="377"/>
      <c r="CT1014" s="377"/>
      <c r="CU1014" s="377"/>
      <c r="CV1014" s="377"/>
      <c r="CW1014" s="377"/>
      <c r="CX1014" s="377"/>
      <c r="CY1014" s="377"/>
      <c r="CZ1014" s="377"/>
      <c r="DA1014" s="377"/>
      <c r="DB1014" s="377"/>
      <c r="DC1014" s="377"/>
      <c r="DD1014" s="377"/>
      <c r="DE1014" s="377"/>
      <c r="DF1014" s="377"/>
      <c r="DG1014" s="377"/>
      <c r="DH1014" s="377"/>
      <c r="DI1014" s="377"/>
      <c r="DJ1014" s="377"/>
      <c r="DK1014" s="377"/>
      <c r="DL1014" s="377"/>
      <c r="DM1014" s="377"/>
      <c r="DN1014" s="377"/>
      <c r="DO1014" s="377"/>
      <c r="DP1014" s="377"/>
      <c r="DQ1014" s="377"/>
      <c r="DR1014" s="377"/>
      <c r="DS1014" s="377"/>
      <c r="DT1014" s="377"/>
      <c r="DU1014" s="377"/>
    </row>
    <row r="1015" spans="1:125" ht="12.75" customHeight="1">
      <c r="A1015" s="253">
        <v>1014</v>
      </c>
      <c r="B1015" s="253" t="s">
        <v>731</v>
      </c>
      <c r="C1015" s="253" t="s">
        <v>1070</v>
      </c>
      <c r="D1015" s="253"/>
      <c r="E1015" s="253" t="s">
        <v>2562</v>
      </c>
      <c r="F1015" s="253"/>
      <c r="G1015" s="264" t="s">
        <v>2563</v>
      </c>
      <c r="H1015" s="639"/>
      <c r="I1015" s="253" t="s">
        <v>2145</v>
      </c>
      <c r="J1015" s="253"/>
      <c r="K1015" s="253" t="s">
        <v>3498</v>
      </c>
      <c r="L1015" s="438" t="s">
        <v>2564</v>
      </c>
      <c r="M1015" s="274">
        <v>42400</v>
      </c>
      <c r="N1015" s="288">
        <v>44585</v>
      </c>
      <c r="O1015" s="322" t="s">
        <v>722</v>
      </c>
      <c r="P1015" s="328">
        <f t="shared" si="226"/>
        <v>44585</v>
      </c>
      <c r="Q1015" s="329">
        <v>17196</v>
      </c>
      <c r="R1015" s="329">
        <v>2010</v>
      </c>
      <c r="S1015" s="251">
        <v>43854</v>
      </c>
      <c r="T1015" s="316" t="s">
        <v>24</v>
      </c>
      <c r="U1015" s="283" t="s">
        <v>722</v>
      </c>
      <c r="V1015" s="625" t="s">
        <v>3560</v>
      </c>
      <c r="W1015" s="421" t="s">
        <v>5415</v>
      </c>
      <c r="X1015" s="252" t="s">
        <v>2565</v>
      </c>
      <c r="Y1015" s="284">
        <f t="shared" si="225"/>
        <v>44585</v>
      </c>
      <c r="Z1015" s="605" t="s">
        <v>1144</v>
      </c>
      <c r="AA1015" s="656">
        <v>5.4</v>
      </c>
      <c r="AB1015" s="273"/>
      <c r="AC1015" s="252">
        <v>80</v>
      </c>
      <c r="AD1015" s="252"/>
      <c r="AE1015" s="252">
        <v>100</v>
      </c>
      <c r="AF1015" s="252"/>
      <c r="AG1015" s="605">
        <v>24</v>
      </c>
      <c r="AH1015" s="605">
        <v>38</v>
      </c>
      <c r="AI1015" s="613">
        <v>55</v>
      </c>
      <c r="AJ1015" s="613">
        <v>1</v>
      </c>
      <c r="AK1015" s="332"/>
      <c r="AL1015" s="613"/>
      <c r="AM1015" s="613"/>
      <c r="AN1015" s="253"/>
      <c r="AO1015" s="408"/>
      <c r="AP1015" s="253"/>
      <c r="AQ1015" s="253"/>
      <c r="AR1015" s="253"/>
      <c r="AS1015" s="264"/>
      <c r="AT1015" s="438"/>
      <c r="AU1015" s="253"/>
      <c r="AV1015" s="253"/>
      <c r="AW1015" s="253"/>
      <c r="AX1015" s="138"/>
      <c r="AY1015" s="274"/>
      <c r="AZ1015" s="288"/>
      <c r="BA1015" s="322"/>
      <c r="BB1015" s="332"/>
      <c r="BC1015" s="329"/>
      <c r="BD1015" s="329"/>
      <c r="BE1015" s="332"/>
      <c r="BF1015" s="316"/>
      <c r="BG1015" s="283"/>
      <c r="BH1015" s="254"/>
      <c r="BI1015" s="254"/>
      <c r="BJ1015" s="252"/>
      <c r="BK1015" s="252"/>
      <c r="BL1015" s="254"/>
      <c r="BM1015" s="251"/>
      <c r="BN1015" s="252"/>
      <c r="BO1015" s="252"/>
      <c r="BP1015" s="273"/>
      <c r="BQ1015" s="252"/>
      <c r="BR1015" s="252"/>
      <c r="BS1015" s="252"/>
      <c r="BT1015" s="252"/>
      <c r="BU1015" s="252"/>
      <c r="BV1015" s="252"/>
      <c r="BW1015" s="316"/>
      <c r="BX1015" s="316"/>
      <c r="BY1015" s="332"/>
      <c r="BZ1015" s="316"/>
      <c r="CA1015" s="316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</row>
    <row r="1016" spans="1:125" s="317" customFormat="1" ht="12.75" customHeight="1">
      <c r="A1016" s="253">
        <v>1015</v>
      </c>
      <c r="B1016" s="253" t="s">
        <v>732</v>
      </c>
      <c r="C1016" s="253" t="s">
        <v>1225</v>
      </c>
      <c r="D1016" s="243" t="s">
        <v>1512</v>
      </c>
      <c r="E1016" s="253" t="s">
        <v>6395</v>
      </c>
      <c r="F1016" s="253" t="s">
        <v>67</v>
      </c>
      <c r="G1016" s="253" t="s">
        <v>6396</v>
      </c>
      <c r="H1016" s="638" t="s">
        <v>2358</v>
      </c>
      <c r="I1016" s="253" t="s">
        <v>2145</v>
      </c>
      <c r="J1016" s="253" t="s">
        <v>1286</v>
      </c>
      <c r="K1016" s="253" t="s">
        <v>4595</v>
      </c>
      <c r="L1016" s="438" t="s">
        <v>4596</v>
      </c>
      <c r="M1016" s="274">
        <v>44099</v>
      </c>
      <c r="N1016" s="275">
        <v>45537</v>
      </c>
      <c r="O1016" s="322" t="s">
        <v>722</v>
      </c>
      <c r="P1016" s="323">
        <f t="shared" si="226"/>
        <v>45537</v>
      </c>
      <c r="Q1016" s="335">
        <v>20676</v>
      </c>
      <c r="R1016" s="335">
        <v>2008</v>
      </c>
      <c r="S1016" s="237" t="s">
        <v>8647</v>
      </c>
      <c r="T1016" s="283" t="s">
        <v>1047</v>
      </c>
      <c r="U1016" s="283" t="s">
        <v>3544</v>
      </c>
      <c r="V1016" s="421" t="s">
        <v>8648</v>
      </c>
      <c r="W1016" s="421" t="s">
        <v>8649</v>
      </c>
      <c r="X1016" s="253" t="s">
        <v>6397</v>
      </c>
      <c r="Y1016" s="271">
        <f t="shared" si="225"/>
        <v>45537</v>
      </c>
      <c r="Z1016" s="322" t="s">
        <v>1028</v>
      </c>
      <c r="AA1016" s="255">
        <v>5</v>
      </c>
      <c r="AB1016" s="273" t="s">
        <v>2018</v>
      </c>
      <c r="AC1016" s="253">
        <v>75</v>
      </c>
      <c r="AD1016" s="253">
        <v>75</v>
      </c>
      <c r="AE1016" s="253">
        <v>95</v>
      </c>
      <c r="AF1016" s="253">
        <v>95</v>
      </c>
      <c r="AG1016" s="322">
        <v>24</v>
      </c>
      <c r="AH1016" s="322" t="s">
        <v>724</v>
      </c>
      <c r="AI1016" s="336">
        <v>52</v>
      </c>
      <c r="AJ1016" s="336">
        <v>1</v>
      </c>
      <c r="AK1016" s="251">
        <v>40285</v>
      </c>
      <c r="AL1016" s="605">
        <v>2010</v>
      </c>
      <c r="AM1016" s="605" t="s">
        <v>722</v>
      </c>
      <c r="AN1016" s="432" t="s">
        <v>7766</v>
      </c>
      <c r="AO1016" s="411"/>
      <c r="AP1016" s="243"/>
      <c r="AQ1016" s="243"/>
      <c r="AR1016" s="243"/>
      <c r="AS1016" s="243"/>
      <c r="AT1016" s="245"/>
      <c r="AU1016" s="245"/>
      <c r="AV1016" s="243"/>
      <c r="AW1016" s="243"/>
      <c r="AX1016" s="243"/>
      <c r="AY1016" s="246"/>
      <c r="AZ1016" s="134"/>
      <c r="BA1016" s="241"/>
      <c r="BB1016" s="283"/>
      <c r="BC1016" s="283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341"/>
      <c r="CP1016" s="341"/>
      <c r="CQ1016" s="341"/>
      <c r="CR1016" s="341"/>
      <c r="CS1016" s="341"/>
      <c r="CT1016" s="341"/>
      <c r="CU1016" s="341"/>
      <c r="CV1016" s="341"/>
      <c r="CW1016" s="341"/>
      <c r="CX1016" s="341"/>
      <c r="CY1016" s="341"/>
      <c r="CZ1016" s="341"/>
      <c r="DA1016" s="341"/>
      <c r="DB1016" s="341"/>
      <c r="DC1016" s="341"/>
      <c r="DD1016" s="341"/>
      <c r="DE1016" s="341"/>
      <c r="DF1016" s="341"/>
      <c r="DG1016" s="341"/>
      <c r="DH1016" s="341"/>
      <c r="DI1016" s="341"/>
      <c r="DJ1016" s="341"/>
      <c r="DK1016" s="341"/>
      <c r="DL1016" s="341"/>
      <c r="DM1016" s="341"/>
      <c r="DN1016" s="341"/>
      <c r="DO1016" s="341"/>
      <c r="DP1016" s="341"/>
      <c r="DQ1016" s="341"/>
      <c r="DR1016" s="341"/>
      <c r="DS1016" s="341"/>
      <c r="DT1016" s="341"/>
      <c r="DU1016" s="341"/>
    </row>
    <row r="1017" spans="1:125" s="317" customFormat="1" ht="12.75" customHeight="1">
      <c r="A1017" s="253">
        <v>1016</v>
      </c>
      <c r="B1017" s="253" t="s">
        <v>731</v>
      </c>
      <c r="C1017" s="253" t="s">
        <v>5182</v>
      </c>
      <c r="D1017" s="253"/>
      <c r="E1017" s="253" t="s">
        <v>2566</v>
      </c>
      <c r="F1017" s="253"/>
      <c r="G1017" s="264" t="s">
        <v>5183</v>
      </c>
      <c r="H1017" s="639"/>
      <c r="I1017" s="253" t="s">
        <v>1106</v>
      </c>
      <c r="J1017" s="253"/>
      <c r="K1017" s="243" t="s">
        <v>2960</v>
      </c>
      <c r="L1017" s="245" t="s">
        <v>2961</v>
      </c>
      <c r="M1017" s="247">
        <v>43675</v>
      </c>
      <c r="N1017" s="123">
        <v>46041</v>
      </c>
      <c r="O1017" s="249" t="s">
        <v>722</v>
      </c>
      <c r="P1017" s="267">
        <f t="shared" si="226"/>
        <v>46041</v>
      </c>
      <c r="Q1017" s="236">
        <v>19411</v>
      </c>
      <c r="R1017" s="236">
        <v>2018</v>
      </c>
      <c r="S1017" s="237">
        <v>45310</v>
      </c>
      <c r="T1017" s="253" t="s">
        <v>24</v>
      </c>
      <c r="U1017" s="253" t="s">
        <v>722</v>
      </c>
      <c r="V1017" s="421" t="s">
        <v>1102</v>
      </c>
      <c r="W1017" s="421" t="s">
        <v>700</v>
      </c>
      <c r="X1017" s="253" t="s">
        <v>5184</v>
      </c>
      <c r="Y1017" s="271">
        <f t="shared" si="225"/>
        <v>46041</v>
      </c>
      <c r="Z1017" s="322" t="s">
        <v>1550</v>
      </c>
      <c r="AA1017" s="255">
        <v>3.6</v>
      </c>
      <c r="AB1017" s="256"/>
      <c r="AC1017" s="253">
        <v>70</v>
      </c>
      <c r="AD1017" s="253"/>
      <c r="AE1017" s="253">
        <v>88</v>
      </c>
      <c r="AF1017" s="253"/>
      <c r="AG1017" s="322" t="s">
        <v>724</v>
      </c>
      <c r="AH1017" s="322" t="s">
        <v>724</v>
      </c>
      <c r="AI1017" s="322" t="s">
        <v>724</v>
      </c>
      <c r="AJ1017" s="322">
        <v>1</v>
      </c>
      <c r="AK1017" s="237"/>
      <c r="AL1017" s="322"/>
      <c r="AM1017" s="322"/>
      <c r="AN1017" s="253"/>
      <c r="AO1017" s="408"/>
      <c r="AP1017" s="283"/>
      <c r="AQ1017" s="283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341"/>
      <c r="CP1017" s="341"/>
      <c r="CQ1017" s="341"/>
      <c r="CR1017" s="341"/>
      <c r="CS1017" s="341"/>
      <c r="CT1017" s="341"/>
      <c r="CU1017" s="341"/>
      <c r="CV1017" s="341"/>
      <c r="CW1017" s="341"/>
      <c r="CX1017" s="341"/>
      <c r="CY1017" s="341"/>
      <c r="CZ1017" s="341"/>
      <c r="DA1017" s="341"/>
      <c r="DB1017" s="341"/>
      <c r="DC1017" s="341"/>
      <c r="DD1017" s="341"/>
      <c r="DE1017" s="341"/>
      <c r="DF1017" s="341"/>
      <c r="DG1017" s="341"/>
      <c r="DH1017" s="341"/>
      <c r="DI1017" s="341"/>
      <c r="DJ1017" s="341"/>
      <c r="DK1017" s="341"/>
      <c r="DL1017" s="341"/>
      <c r="DM1017" s="341"/>
      <c r="DN1017" s="341"/>
      <c r="DO1017" s="341"/>
      <c r="DP1017" s="341"/>
      <c r="DQ1017" s="341"/>
      <c r="DR1017" s="341"/>
      <c r="DS1017" s="341"/>
      <c r="DT1017" s="341"/>
      <c r="DU1017" s="341"/>
    </row>
    <row r="1018" spans="1:125" s="378" customFormat="1" ht="12.75" customHeight="1">
      <c r="A1018" s="373">
        <v>1017</v>
      </c>
      <c r="B1018" s="362" t="s">
        <v>731</v>
      </c>
      <c r="C1018" s="362" t="s">
        <v>7508</v>
      </c>
      <c r="D1018" s="364"/>
      <c r="E1018" s="364" t="s">
        <v>6422</v>
      </c>
      <c r="F1018" s="364"/>
      <c r="G1018" s="404" t="s">
        <v>10408</v>
      </c>
      <c r="H1018" s="641"/>
      <c r="I1018" s="363" t="s">
        <v>317</v>
      </c>
      <c r="J1018" s="364"/>
      <c r="K1018" s="374" t="s">
        <v>10400</v>
      </c>
      <c r="L1018" s="366" t="s">
        <v>3517</v>
      </c>
      <c r="M1018" s="383">
        <v>45295</v>
      </c>
      <c r="N1018" s="384">
        <v>46012</v>
      </c>
      <c r="O1018" s="385" t="s">
        <v>722</v>
      </c>
      <c r="P1018" s="386">
        <f t="shared" si="226"/>
        <v>46012</v>
      </c>
      <c r="Q1018" s="387">
        <v>24012</v>
      </c>
      <c r="R1018" s="387">
        <v>2022</v>
      </c>
      <c r="S1018" s="373">
        <v>45281</v>
      </c>
      <c r="T1018" s="363" t="s">
        <v>4069</v>
      </c>
      <c r="U1018" s="363" t="s">
        <v>1279</v>
      </c>
      <c r="V1018" s="626" t="s">
        <v>363</v>
      </c>
      <c r="W1018" s="626" t="s">
        <v>932</v>
      </c>
      <c r="X1018" s="363" t="s">
        <v>10409</v>
      </c>
      <c r="Y1018" s="375">
        <f t="shared" si="225"/>
        <v>46012</v>
      </c>
      <c r="Z1018" s="370" t="s">
        <v>1550</v>
      </c>
      <c r="AA1018" s="657">
        <v>4.96</v>
      </c>
      <c r="AB1018" s="367"/>
      <c r="AC1018" s="363">
        <v>75</v>
      </c>
      <c r="AD1018" s="363"/>
      <c r="AE1018" s="363">
        <v>95</v>
      </c>
      <c r="AF1018" s="363"/>
      <c r="AG1018" s="370" t="s">
        <v>724</v>
      </c>
      <c r="AH1018" s="370" t="s">
        <v>724</v>
      </c>
      <c r="AI1018" s="370" t="s">
        <v>724</v>
      </c>
      <c r="AJ1018" s="370">
        <v>1</v>
      </c>
      <c r="AK1018" s="373"/>
      <c r="AL1018" s="370"/>
      <c r="AM1018" s="370"/>
      <c r="AN1018" s="868"/>
      <c r="AO1018" s="414"/>
      <c r="AP1018" s="374"/>
      <c r="AQ1018" s="374"/>
      <c r="AR1018" s="374"/>
      <c r="AS1018" s="374"/>
      <c r="AT1018" s="374"/>
      <c r="AU1018" s="374"/>
      <c r="AV1018" s="374"/>
      <c r="AW1018" s="374"/>
      <c r="AX1018" s="374"/>
      <c r="AY1018" s="374"/>
      <c r="AZ1018" s="374"/>
      <c r="BA1018" s="374"/>
      <c r="BB1018" s="374"/>
      <c r="BC1018" s="374"/>
      <c r="BD1018" s="374"/>
      <c r="BE1018" s="374"/>
      <c r="BF1018" s="374"/>
      <c r="BG1018" s="374"/>
      <c r="BH1018" s="374"/>
      <c r="BI1018" s="374"/>
      <c r="BJ1018" s="374"/>
      <c r="BK1018" s="374"/>
      <c r="BL1018" s="374"/>
      <c r="BM1018" s="374"/>
      <c r="BN1018" s="374"/>
      <c r="BO1018" s="374"/>
      <c r="BP1018" s="374"/>
      <c r="BQ1018" s="374"/>
      <c r="BR1018" s="374"/>
      <c r="BS1018" s="374"/>
      <c r="BT1018" s="374"/>
      <c r="BU1018" s="374"/>
      <c r="BV1018" s="374"/>
      <c r="BW1018" s="374"/>
      <c r="BX1018" s="374"/>
      <c r="BY1018" s="374"/>
      <c r="BZ1018" s="374"/>
      <c r="CA1018" s="374"/>
      <c r="CB1018" s="374"/>
      <c r="CC1018" s="374"/>
      <c r="CD1018" s="374"/>
      <c r="CE1018" s="374"/>
      <c r="CF1018" s="374"/>
      <c r="CG1018" s="374"/>
      <c r="CH1018" s="374"/>
      <c r="CI1018" s="374"/>
      <c r="CJ1018" s="374"/>
      <c r="CK1018" s="374"/>
      <c r="CL1018" s="374"/>
      <c r="CM1018" s="374"/>
      <c r="CN1018" s="374"/>
      <c r="CO1018" s="377"/>
      <c r="CP1018" s="377"/>
      <c r="CQ1018" s="377"/>
      <c r="CR1018" s="377"/>
      <c r="CS1018" s="377"/>
      <c r="CT1018" s="377"/>
      <c r="CU1018" s="377"/>
      <c r="CV1018" s="377"/>
      <c r="CW1018" s="377"/>
      <c r="CX1018" s="377"/>
      <c r="CY1018" s="377"/>
      <c r="CZ1018" s="377"/>
      <c r="DA1018" s="377"/>
      <c r="DB1018" s="377"/>
      <c r="DC1018" s="377"/>
      <c r="DD1018" s="377"/>
      <c r="DE1018" s="377"/>
      <c r="DF1018" s="377"/>
      <c r="DG1018" s="377"/>
      <c r="DH1018" s="377"/>
      <c r="DI1018" s="377"/>
      <c r="DJ1018" s="377"/>
      <c r="DK1018" s="377"/>
      <c r="DL1018" s="377"/>
      <c r="DM1018" s="377"/>
      <c r="DN1018" s="377"/>
      <c r="DO1018" s="377"/>
      <c r="DP1018" s="377"/>
      <c r="DQ1018" s="377"/>
      <c r="DR1018" s="377"/>
      <c r="DS1018" s="377"/>
      <c r="DT1018" s="377"/>
      <c r="DU1018" s="377"/>
    </row>
    <row r="1019" spans="1:125" s="317" customFormat="1" ht="12.75" customHeight="1">
      <c r="A1019" s="253">
        <v>1018</v>
      </c>
      <c r="B1019" s="253" t="s">
        <v>732</v>
      </c>
      <c r="C1019" s="253" t="s">
        <v>1376</v>
      </c>
      <c r="D1019" s="253" t="s">
        <v>7586</v>
      </c>
      <c r="E1019" s="253" t="s">
        <v>2245</v>
      </c>
      <c r="F1019" s="253" t="s">
        <v>7583</v>
      </c>
      <c r="G1019" s="264" t="s">
        <v>6926</v>
      </c>
      <c r="H1019" s="639" t="s">
        <v>7584</v>
      </c>
      <c r="I1019" s="253" t="s">
        <v>1911</v>
      </c>
      <c r="J1019" s="253" t="s">
        <v>7040</v>
      </c>
      <c r="K1019" s="253" t="s">
        <v>6927</v>
      </c>
      <c r="L1019" s="438" t="s">
        <v>6928</v>
      </c>
      <c r="M1019" s="274">
        <v>44343</v>
      </c>
      <c r="N1019" s="275">
        <v>45797</v>
      </c>
      <c r="O1019" s="322" t="s">
        <v>722</v>
      </c>
      <c r="P1019" s="323">
        <f t="shared" si="226"/>
        <v>45797</v>
      </c>
      <c r="Q1019" s="335">
        <v>21270</v>
      </c>
      <c r="R1019" s="335">
        <v>2021</v>
      </c>
      <c r="S1019" s="237">
        <v>45066</v>
      </c>
      <c r="T1019" s="253" t="s">
        <v>10164</v>
      </c>
      <c r="U1019" s="283" t="s">
        <v>3544</v>
      </c>
      <c r="V1019" s="421" t="s">
        <v>10165</v>
      </c>
      <c r="W1019" s="421" t="s">
        <v>10166</v>
      </c>
      <c r="X1019" s="253" t="s">
        <v>6929</v>
      </c>
      <c r="Y1019" s="271">
        <f>N1019</f>
        <v>45797</v>
      </c>
      <c r="Z1019" s="322" t="s">
        <v>6930</v>
      </c>
      <c r="AA1019" s="255">
        <v>6.5</v>
      </c>
      <c r="AB1019" s="256">
        <v>28</v>
      </c>
      <c r="AC1019" s="253">
        <v>100</v>
      </c>
      <c r="AD1019" s="253"/>
      <c r="AE1019" s="253">
        <v>130</v>
      </c>
      <c r="AF1019" s="253"/>
      <c r="AG1019" s="322">
        <v>23</v>
      </c>
      <c r="AH1019" s="322">
        <v>39</v>
      </c>
      <c r="AI1019" s="336">
        <v>56</v>
      </c>
      <c r="AJ1019" s="336">
        <v>1</v>
      </c>
      <c r="AK1019" s="321">
        <v>44571</v>
      </c>
      <c r="AL1019" s="336">
        <v>2021</v>
      </c>
      <c r="AM1019" s="336" t="s">
        <v>722</v>
      </c>
      <c r="AN1019" s="253" t="s">
        <v>10167</v>
      </c>
      <c r="AO1019" s="408"/>
      <c r="AP1019" s="283"/>
      <c r="AQ1019" s="283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341"/>
      <c r="CP1019" s="341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  <c r="DT1019" s="341"/>
      <c r="DU1019" s="341"/>
    </row>
    <row r="1020" spans="1:125" s="378" customFormat="1" ht="12.75" customHeight="1">
      <c r="A1020" s="363">
        <v>1019</v>
      </c>
      <c r="B1020" s="363" t="s">
        <v>731</v>
      </c>
      <c r="C1020" s="363" t="s">
        <v>7355</v>
      </c>
      <c r="D1020" s="363"/>
      <c r="E1020" s="363" t="s">
        <v>2244</v>
      </c>
      <c r="F1020" s="363"/>
      <c r="G1020" s="365" t="s">
        <v>10169</v>
      </c>
      <c r="H1020" s="640"/>
      <c r="I1020" s="363" t="s">
        <v>6865</v>
      </c>
      <c r="J1020" s="363"/>
      <c r="K1020" s="363" t="s">
        <v>10058</v>
      </c>
      <c r="L1020" s="366" t="s">
        <v>10170</v>
      </c>
      <c r="M1020" s="368">
        <v>45211</v>
      </c>
      <c r="N1020" s="369">
        <v>45899</v>
      </c>
      <c r="O1020" s="370" t="s">
        <v>722</v>
      </c>
      <c r="P1020" s="371">
        <f t="shared" si="226"/>
        <v>45899</v>
      </c>
      <c r="Q1020" s="372">
        <v>23569</v>
      </c>
      <c r="R1020" s="372">
        <v>2022</v>
      </c>
      <c r="S1020" s="373">
        <v>45168</v>
      </c>
      <c r="T1020" s="374" t="s">
        <v>1278</v>
      </c>
      <c r="U1020" s="374" t="s">
        <v>1279</v>
      </c>
      <c r="V1020" s="626" t="s">
        <v>363</v>
      </c>
      <c r="W1020" s="626" t="s">
        <v>868</v>
      </c>
      <c r="X1020" s="363" t="s">
        <v>10171</v>
      </c>
      <c r="Y1020" s="375">
        <f>N1020</f>
        <v>45899</v>
      </c>
      <c r="Z1020" s="370" t="s">
        <v>364</v>
      </c>
      <c r="AA1020" s="657">
        <v>4.5999999999999996</v>
      </c>
      <c r="AB1020" s="376"/>
      <c r="AC1020" s="363">
        <v>80</v>
      </c>
      <c r="AD1020" s="363"/>
      <c r="AE1020" s="363">
        <v>103</v>
      </c>
      <c r="AF1020" s="363"/>
      <c r="AG1020" s="370" t="s">
        <v>724</v>
      </c>
      <c r="AH1020" s="370" t="s">
        <v>724</v>
      </c>
      <c r="AI1020" s="501" t="s">
        <v>724</v>
      </c>
      <c r="AJ1020" s="501">
        <v>1</v>
      </c>
      <c r="AK1020" s="388"/>
      <c r="AL1020" s="501"/>
      <c r="AM1020" s="501"/>
      <c r="AN1020" s="363"/>
      <c r="AO1020" s="414"/>
      <c r="AP1020" s="374"/>
      <c r="AQ1020" s="374"/>
      <c r="AR1020" s="374"/>
      <c r="AS1020" s="374"/>
      <c r="AT1020" s="374"/>
      <c r="AU1020" s="374"/>
      <c r="AV1020" s="374"/>
      <c r="AW1020" s="374"/>
      <c r="AX1020" s="374"/>
      <c r="AY1020" s="374"/>
      <c r="AZ1020" s="374"/>
      <c r="BA1020" s="374"/>
      <c r="BB1020" s="374"/>
      <c r="BC1020" s="374"/>
      <c r="BD1020" s="374"/>
      <c r="BE1020" s="374"/>
      <c r="BF1020" s="374"/>
      <c r="BG1020" s="374"/>
      <c r="BH1020" s="374"/>
      <c r="BI1020" s="374"/>
      <c r="BJ1020" s="374"/>
      <c r="BK1020" s="374"/>
      <c r="BL1020" s="374"/>
      <c r="BM1020" s="374"/>
      <c r="BN1020" s="374"/>
      <c r="BO1020" s="374"/>
      <c r="BP1020" s="374"/>
      <c r="BQ1020" s="374"/>
      <c r="BR1020" s="374"/>
      <c r="BS1020" s="374"/>
      <c r="BT1020" s="374"/>
      <c r="BU1020" s="374"/>
      <c r="BV1020" s="374"/>
      <c r="BW1020" s="374"/>
      <c r="BX1020" s="374"/>
      <c r="BY1020" s="374"/>
      <c r="BZ1020" s="374"/>
      <c r="CA1020" s="374"/>
      <c r="CB1020" s="374"/>
      <c r="CC1020" s="374"/>
      <c r="CD1020" s="374"/>
      <c r="CE1020" s="374"/>
      <c r="CF1020" s="374"/>
      <c r="CG1020" s="374"/>
      <c r="CH1020" s="374"/>
      <c r="CI1020" s="374"/>
      <c r="CJ1020" s="374"/>
      <c r="CK1020" s="374"/>
      <c r="CL1020" s="374"/>
      <c r="CM1020" s="374"/>
      <c r="CN1020" s="374"/>
      <c r="CO1020" s="377"/>
      <c r="CP1020" s="377"/>
      <c r="CQ1020" s="377"/>
      <c r="CR1020" s="377"/>
      <c r="CS1020" s="377"/>
      <c r="CT1020" s="377"/>
      <c r="CU1020" s="377"/>
      <c r="CV1020" s="377"/>
      <c r="CW1020" s="377"/>
      <c r="CX1020" s="377"/>
      <c r="CY1020" s="377"/>
      <c r="CZ1020" s="377"/>
      <c r="DA1020" s="377"/>
      <c r="DB1020" s="377"/>
      <c r="DC1020" s="377"/>
      <c r="DD1020" s="377"/>
      <c r="DE1020" s="377"/>
      <c r="DF1020" s="377"/>
      <c r="DG1020" s="377"/>
      <c r="DH1020" s="377"/>
      <c r="DI1020" s="377"/>
      <c r="DJ1020" s="377"/>
      <c r="DK1020" s="377"/>
      <c r="DL1020" s="377"/>
      <c r="DM1020" s="377"/>
      <c r="DN1020" s="377"/>
      <c r="DO1020" s="377"/>
      <c r="DP1020" s="377"/>
      <c r="DQ1020" s="377"/>
      <c r="DR1020" s="377"/>
      <c r="DS1020" s="377"/>
      <c r="DT1020" s="377"/>
      <c r="DU1020" s="377"/>
    </row>
    <row r="1021" spans="1:125" s="378" customFormat="1" ht="12.75" customHeight="1">
      <c r="A1021" s="363">
        <v>1020</v>
      </c>
      <c r="B1021" s="363" t="s">
        <v>731</v>
      </c>
      <c r="C1021" s="363" t="s">
        <v>10063</v>
      </c>
      <c r="D1021" s="363"/>
      <c r="E1021" s="363" t="s">
        <v>4792</v>
      </c>
      <c r="F1021" s="363"/>
      <c r="G1021" s="365" t="s">
        <v>10064</v>
      </c>
      <c r="H1021" s="640"/>
      <c r="I1021" s="363" t="s">
        <v>6865</v>
      </c>
      <c r="J1021" s="363"/>
      <c r="K1021" s="363" t="s">
        <v>7470</v>
      </c>
      <c r="L1021" s="366" t="s">
        <v>7471</v>
      </c>
      <c r="M1021" s="368">
        <v>45181</v>
      </c>
      <c r="N1021" s="369">
        <v>45901</v>
      </c>
      <c r="O1021" s="370" t="s">
        <v>722</v>
      </c>
      <c r="P1021" s="371">
        <f t="shared" si="226"/>
        <v>45901</v>
      </c>
      <c r="Q1021" s="372">
        <v>23525</v>
      </c>
      <c r="R1021" s="372">
        <v>2023</v>
      </c>
      <c r="S1021" s="373">
        <v>45170</v>
      </c>
      <c r="T1021" s="363" t="s">
        <v>1278</v>
      </c>
      <c r="U1021" s="374" t="s">
        <v>1279</v>
      </c>
      <c r="V1021" s="626" t="s">
        <v>363</v>
      </c>
      <c r="W1021" s="626" t="s">
        <v>545</v>
      </c>
      <c r="X1021" s="363" t="s">
        <v>10065</v>
      </c>
      <c r="Y1021" s="375">
        <v>45901</v>
      </c>
      <c r="Z1021" s="370" t="s">
        <v>1550</v>
      </c>
      <c r="AA1021" s="657">
        <v>4.25</v>
      </c>
      <c r="AB1021" s="376"/>
      <c r="AC1021" s="363">
        <v>95</v>
      </c>
      <c r="AD1021" s="363"/>
      <c r="AE1021" s="363">
        <v>119</v>
      </c>
      <c r="AF1021" s="363"/>
      <c r="AG1021" s="370" t="s">
        <v>724</v>
      </c>
      <c r="AH1021" s="370" t="s">
        <v>724</v>
      </c>
      <c r="AI1021" s="501" t="s">
        <v>724</v>
      </c>
      <c r="AJ1021" s="501">
        <v>1</v>
      </c>
      <c r="AK1021" s="374"/>
      <c r="AL1021" s="501"/>
      <c r="AM1021" s="501"/>
      <c r="AN1021" s="363"/>
      <c r="AO1021" s="414"/>
      <c r="AP1021" s="374"/>
      <c r="AQ1021" s="374"/>
      <c r="AR1021" s="374"/>
      <c r="AS1021" s="374"/>
      <c r="AT1021" s="374"/>
      <c r="AU1021" s="374"/>
      <c r="AV1021" s="374"/>
      <c r="AW1021" s="374"/>
      <c r="AX1021" s="374"/>
      <c r="AY1021" s="374"/>
      <c r="AZ1021" s="374"/>
      <c r="BA1021" s="374"/>
      <c r="BB1021" s="374"/>
      <c r="BC1021" s="374"/>
      <c r="BD1021" s="374"/>
      <c r="BE1021" s="374"/>
      <c r="BF1021" s="374"/>
      <c r="BG1021" s="374"/>
      <c r="BH1021" s="374"/>
      <c r="BI1021" s="374"/>
      <c r="BJ1021" s="374"/>
      <c r="BK1021" s="374"/>
      <c r="BL1021" s="374"/>
      <c r="BM1021" s="374"/>
      <c r="BN1021" s="374"/>
      <c r="BO1021" s="374"/>
      <c r="BP1021" s="374"/>
      <c r="BQ1021" s="374"/>
      <c r="BR1021" s="374"/>
      <c r="BS1021" s="374"/>
      <c r="BT1021" s="374"/>
      <c r="BU1021" s="374"/>
      <c r="BV1021" s="374"/>
      <c r="BW1021" s="374"/>
      <c r="BX1021" s="374"/>
      <c r="BY1021" s="374"/>
      <c r="BZ1021" s="374"/>
      <c r="CA1021" s="374"/>
      <c r="CB1021" s="374"/>
      <c r="CC1021" s="374"/>
      <c r="CD1021" s="374"/>
      <c r="CE1021" s="374"/>
      <c r="CF1021" s="374"/>
      <c r="CG1021" s="374"/>
      <c r="CH1021" s="374"/>
      <c r="CI1021" s="374"/>
      <c r="CJ1021" s="374"/>
      <c r="CK1021" s="374"/>
      <c r="CL1021" s="374"/>
      <c r="CM1021" s="374"/>
      <c r="CN1021" s="374"/>
      <c r="CO1021" s="377"/>
      <c r="CP1021" s="377"/>
      <c r="CQ1021" s="377"/>
      <c r="CR1021" s="377"/>
      <c r="CS1021" s="377"/>
      <c r="CT1021" s="377"/>
      <c r="CU1021" s="377"/>
      <c r="CV1021" s="377"/>
      <c r="CW1021" s="377"/>
      <c r="CX1021" s="377"/>
      <c r="CY1021" s="377"/>
      <c r="CZ1021" s="377"/>
      <c r="DA1021" s="377"/>
      <c r="DB1021" s="377"/>
      <c r="DC1021" s="377"/>
      <c r="DD1021" s="377"/>
      <c r="DE1021" s="377"/>
      <c r="DF1021" s="377"/>
      <c r="DG1021" s="377"/>
      <c r="DH1021" s="377"/>
      <c r="DI1021" s="377"/>
      <c r="DJ1021" s="377"/>
      <c r="DK1021" s="377"/>
      <c r="DL1021" s="377"/>
      <c r="DM1021" s="377"/>
      <c r="DN1021" s="377"/>
      <c r="DO1021" s="377"/>
      <c r="DP1021" s="377"/>
      <c r="DQ1021" s="377"/>
      <c r="DR1021" s="377"/>
      <c r="DS1021" s="377"/>
      <c r="DT1021" s="377"/>
      <c r="DU1021" s="377"/>
    </row>
    <row r="1022" spans="1:125" s="317" customFormat="1" ht="12.75" customHeight="1">
      <c r="A1022" s="253">
        <v>1021</v>
      </c>
      <c r="B1022" s="253" t="s">
        <v>731</v>
      </c>
      <c r="C1022" s="253" t="s">
        <v>4529</v>
      </c>
      <c r="D1022" s="253"/>
      <c r="E1022" s="253" t="s">
        <v>2251</v>
      </c>
      <c r="F1022" s="253"/>
      <c r="G1022" s="264" t="s">
        <v>9666</v>
      </c>
      <c r="H1022" s="639"/>
      <c r="I1022" s="253" t="s">
        <v>317</v>
      </c>
      <c r="J1022" s="253"/>
      <c r="K1022" s="253" t="s">
        <v>5142</v>
      </c>
      <c r="L1022" s="438" t="s">
        <v>856</v>
      </c>
      <c r="M1022" s="274">
        <v>43663</v>
      </c>
      <c r="N1022" s="275">
        <v>45822</v>
      </c>
      <c r="O1022" s="322" t="s">
        <v>722</v>
      </c>
      <c r="P1022" s="323">
        <f t="shared" si="226"/>
        <v>45822</v>
      </c>
      <c r="Q1022" s="335">
        <v>19372</v>
      </c>
      <c r="R1022" s="335">
        <v>2019</v>
      </c>
      <c r="S1022" s="237">
        <v>45091</v>
      </c>
      <c r="T1022" s="253" t="s">
        <v>24</v>
      </c>
      <c r="U1022" s="283" t="s">
        <v>722</v>
      </c>
      <c r="V1022" s="421" t="s">
        <v>931</v>
      </c>
      <c r="W1022" s="421" t="s">
        <v>9667</v>
      </c>
      <c r="X1022" s="253" t="s">
        <v>756</v>
      </c>
      <c r="Y1022" s="271">
        <f t="shared" ref="Y1022:Y1028" si="227">N1022</f>
        <v>45822</v>
      </c>
      <c r="Z1022" s="322" t="s">
        <v>1550</v>
      </c>
      <c r="AA1022" s="255">
        <v>5.19</v>
      </c>
      <c r="AB1022" s="256"/>
      <c r="AC1022" s="253">
        <v>75</v>
      </c>
      <c r="AD1022" s="253"/>
      <c r="AE1022" s="253">
        <v>95</v>
      </c>
      <c r="AF1022" s="253"/>
      <c r="AG1022" s="322" t="s">
        <v>724</v>
      </c>
      <c r="AH1022" s="322" t="s">
        <v>724</v>
      </c>
      <c r="AI1022" s="336" t="s">
        <v>724</v>
      </c>
      <c r="AJ1022" s="336">
        <v>1</v>
      </c>
      <c r="AK1022" s="283"/>
      <c r="AL1022" s="336"/>
      <c r="AM1022" s="336"/>
      <c r="AN1022" s="253"/>
      <c r="AO1022" s="408"/>
      <c r="AP1022" s="283"/>
      <c r="AQ1022" s="283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341"/>
      <c r="CP1022" s="341"/>
      <c r="CQ1022" s="341"/>
      <c r="CR1022" s="341"/>
      <c r="CS1022" s="341"/>
      <c r="CT1022" s="341"/>
      <c r="CU1022" s="341"/>
      <c r="CV1022" s="341"/>
      <c r="CW1022" s="341"/>
      <c r="CX1022" s="341"/>
      <c r="CY1022" s="341"/>
      <c r="CZ1022" s="341"/>
      <c r="DA1022" s="341"/>
      <c r="DB1022" s="341"/>
      <c r="DC1022" s="341"/>
      <c r="DD1022" s="341"/>
      <c r="DE1022" s="341"/>
      <c r="DF1022" s="341"/>
      <c r="DG1022" s="341"/>
      <c r="DH1022" s="341"/>
      <c r="DI1022" s="341"/>
      <c r="DJ1022" s="341"/>
      <c r="DK1022" s="341"/>
      <c r="DL1022" s="341"/>
      <c r="DM1022" s="341"/>
      <c r="DN1022" s="341"/>
      <c r="DO1022" s="341"/>
      <c r="DP1022" s="341"/>
      <c r="DQ1022" s="341"/>
      <c r="DR1022" s="341"/>
      <c r="DS1022" s="341"/>
      <c r="DT1022" s="341"/>
      <c r="DU1022" s="341"/>
    </row>
    <row r="1023" spans="1:125" ht="12.75" customHeight="1">
      <c r="A1023" s="253">
        <v>1022</v>
      </c>
      <c r="B1023" s="253" t="s">
        <v>731</v>
      </c>
      <c r="C1023" s="253" t="s">
        <v>2077</v>
      </c>
      <c r="D1023" s="253"/>
      <c r="E1023" s="253" t="s">
        <v>2254</v>
      </c>
      <c r="F1023" s="253"/>
      <c r="G1023" s="264" t="s">
        <v>2568</v>
      </c>
      <c r="H1023" s="639"/>
      <c r="I1023" s="253" t="s">
        <v>317</v>
      </c>
      <c r="J1023" s="253"/>
      <c r="K1023" s="243" t="s">
        <v>2158</v>
      </c>
      <c r="L1023" s="245" t="s">
        <v>2159</v>
      </c>
      <c r="M1023" s="247">
        <v>42475</v>
      </c>
      <c r="N1023" s="248">
        <v>45052</v>
      </c>
      <c r="O1023" s="249" t="s">
        <v>722</v>
      </c>
      <c r="P1023" s="266">
        <f t="shared" ref="P1023:P1028" si="228">N1023</f>
        <v>45052</v>
      </c>
      <c r="Q1023" s="250">
        <v>19233</v>
      </c>
      <c r="R1023" s="250">
        <v>2015</v>
      </c>
      <c r="S1023" s="251">
        <v>44322</v>
      </c>
      <c r="T1023" s="252" t="s">
        <v>1498</v>
      </c>
      <c r="U1023" s="253" t="s">
        <v>722</v>
      </c>
      <c r="V1023" s="421" t="s">
        <v>5699</v>
      </c>
      <c r="W1023" s="421" t="s">
        <v>6859</v>
      </c>
      <c r="X1023" s="252" t="s">
        <v>5015</v>
      </c>
      <c r="Y1023" s="284">
        <f t="shared" si="227"/>
        <v>45052</v>
      </c>
      <c r="Z1023" s="605" t="s">
        <v>1028</v>
      </c>
      <c r="AA1023" s="656">
        <v>4.9000000000000004</v>
      </c>
      <c r="AB1023" s="273"/>
      <c r="AC1023" s="252">
        <v>95</v>
      </c>
      <c r="AD1023" s="252"/>
      <c r="AE1023" s="252">
        <v>115</v>
      </c>
      <c r="AF1023" s="252"/>
      <c r="AG1023" s="605">
        <v>24</v>
      </c>
      <c r="AH1023" s="605">
        <v>39</v>
      </c>
      <c r="AI1023" s="605">
        <v>53</v>
      </c>
      <c r="AJ1023" s="605">
        <v>1</v>
      </c>
      <c r="AK1023" s="316"/>
      <c r="AL1023" s="613"/>
      <c r="AM1023" s="613"/>
      <c r="AN1023" s="252"/>
      <c r="AO1023" s="407"/>
      <c r="AP1023" s="316"/>
      <c r="AQ1023" s="316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</row>
    <row r="1024" spans="1:125" s="317" customFormat="1" ht="12.75" customHeight="1">
      <c r="A1024" s="253">
        <v>1023</v>
      </c>
      <c r="B1024" s="253" t="s">
        <v>731</v>
      </c>
      <c r="C1024" s="253" t="s">
        <v>3</v>
      </c>
      <c r="D1024" s="253"/>
      <c r="E1024" s="253" t="s">
        <v>2255</v>
      </c>
      <c r="F1024" s="253"/>
      <c r="G1024" s="264" t="s">
        <v>6918</v>
      </c>
      <c r="H1024" s="639"/>
      <c r="I1024" s="253" t="s">
        <v>1173</v>
      </c>
      <c r="J1024" s="253"/>
      <c r="K1024" s="253" t="s">
        <v>6916</v>
      </c>
      <c r="L1024" s="438" t="s">
        <v>6917</v>
      </c>
      <c r="M1024" s="274">
        <v>44331</v>
      </c>
      <c r="N1024" s="275">
        <v>45061</v>
      </c>
      <c r="O1024" s="322" t="s">
        <v>722</v>
      </c>
      <c r="P1024" s="323">
        <f>N1024</f>
        <v>45061</v>
      </c>
      <c r="Q1024" s="335">
        <v>21267</v>
      </c>
      <c r="R1024" s="335">
        <v>2010</v>
      </c>
      <c r="S1024" s="237">
        <v>44331</v>
      </c>
      <c r="T1024" s="253" t="s">
        <v>4069</v>
      </c>
      <c r="U1024" s="283" t="s">
        <v>1279</v>
      </c>
      <c r="V1024" s="421" t="s">
        <v>363</v>
      </c>
      <c r="W1024" s="421" t="s">
        <v>1139</v>
      </c>
      <c r="X1024" s="253" t="s">
        <v>6919</v>
      </c>
      <c r="Y1024" s="271">
        <f t="shared" si="227"/>
        <v>45061</v>
      </c>
      <c r="Z1024" s="322" t="s">
        <v>1550</v>
      </c>
      <c r="AA1024" s="255">
        <v>6.1</v>
      </c>
      <c r="AB1024" s="256"/>
      <c r="AC1024" s="253">
        <v>110</v>
      </c>
      <c r="AD1024" s="253"/>
      <c r="AE1024" s="253">
        <v>130</v>
      </c>
      <c r="AF1024" s="253"/>
      <c r="AG1024" s="322" t="s">
        <v>724</v>
      </c>
      <c r="AH1024" s="322">
        <v>38</v>
      </c>
      <c r="AI1024" s="336">
        <v>50</v>
      </c>
      <c r="AJ1024" s="336">
        <v>1</v>
      </c>
      <c r="AK1024" s="283"/>
      <c r="AL1024" s="336"/>
      <c r="AM1024" s="336"/>
      <c r="AN1024" s="253"/>
      <c r="AO1024" s="408"/>
      <c r="AP1024" s="283"/>
      <c r="AQ1024" s="283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341"/>
      <c r="CP1024" s="341"/>
      <c r="CQ1024" s="341"/>
      <c r="CR1024" s="341"/>
      <c r="CS1024" s="341"/>
      <c r="CT1024" s="341"/>
      <c r="CU1024" s="341"/>
      <c r="CV1024" s="341"/>
      <c r="CW1024" s="341"/>
      <c r="CX1024" s="341"/>
      <c r="CY1024" s="341"/>
      <c r="CZ1024" s="341"/>
      <c r="DA1024" s="341"/>
      <c r="DB1024" s="341"/>
      <c r="DC1024" s="341"/>
      <c r="DD1024" s="341"/>
      <c r="DE1024" s="341"/>
      <c r="DF1024" s="341"/>
      <c r="DG1024" s="341"/>
      <c r="DH1024" s="341"/>
      <c r="DI1024" s="341"/>
      <c r="DJ1024" s="341"/>
      <c r="DK1024" s="341"/>
      <c r="DL1024" s="341"/>
      <c r="DM1024" s="341"/>
      <c r="DN1024" s="341"/>
      <c r="DO1024" s="341"/>
      <c r="DP1024" s="341"/>
      <c r="DQ1024" s="341"/>
      <c r="DR1024" s="341"/>
      <c r="DS1024" s="341"/>
      <c r="DT1024" s="341"/>
      <c r="DU1024" s="341"/>
    </row>
    <row r="1025" spans="1:125" s="317" customFormat="1" ht="12.75" customHeight="1">
      <c r="A1025" s="253">
        <v>1024</v>
      </c>
      <c r="B1025" s="253" t="s">
        <v>731</v>
      </c>
      <c r="C1025" s="253" t="s">
        <v>4458</v>
      </c>
      <c r="D1025" s="253"/>
      <c r="E1025" s="253" t="s">
        <v>2282</v>
      </c>
      <c r="F1025" s="253"/>
      <c r="G1025" s="264" t="s">
        <v>7854</v>
      </c>
      <c r="H1025" s="639"/>
      <c r="I1025" s="253" t="s">
        <v>1911</v>
      </c>
      <c r="J1025" s="253"/>
      <c r="K1025" s="253" t="s">
        <v>1606</v>
      </c>
      <c r="L1025" s="438" t="s">
        <v>204</v>
      </c>
      <c r="M1025" s="274">
        <v>44629</v>
      </c>
      <c r="N1025" s="275">
        <v>45354</v>
      </c>
      <c r="O1025" s="322" t="s">
        <v>722</v>
      </c>
      <c r="P1025" s="323">
        <f>N1025</f>
        <v>45354</v>
      </c>
      <c r="Q1025" s="335">
        <v>22188</v>
      </c>
      <c r="R1025" s="335">
        <v>2022</v>
      </c>
      <c r="S1025" s="237">
        <v>44623</v>
      </c>
      <c r="T1025" s="253" t="s">
        <v>29</v>
      </c>
      <c r="U1025" s="283" t="s">
        <v>1279</v>
      </c>
      <c r="V1025" s="421" t="s">
        <v>363</v>
      </c>
      <c r="W1025" s="421" t="s">
        <v>363</v>
      </c>
      <c r="X1025" s="253" t="s">
        <v>5534</v>
      </c>
      <c r="Y1025" s="271">
        <f t="shared" si="227"/>
        <v>45354</v>
      </c>
      <c r="Z1025" s="322" t="s">
        <v>1028</v>
      </c>
      <c r="AA1025" s="255">
        <v>5.0999999999999996</v>
      </c>
      <c r="AB1025" s="256"/>
      <c r="AC1025" s="253">
        <v>105</v>
      </c>
      <c r="AD1025" s="253"/>
      <c r="AE1025" s="253">
        <v>130</v>
      </c>
      <c r="AF1025" s="253"/>
      <c r="AG1025" s="322" t="s">
        <v>724</v>
      </c>
      <c r="AH1025" s="322" t="s">
        <v>724</v>
      </c>
      <c r="AI1025" s="336" t="s">
        <v>724</v>
      </c>
      <c r="AJ1025" s="336">
        <v>1</v>
      </c>
      <c r="AK1025" s="283"/>
      <c r="AL1025" s="336"/>
      <c r="AM1025" s="336"/>
      <c r="AN1025" s="253"/>
      <c r="AO1025" s="408"/>
      <c r="AP1025" s="283"/>
      <c r="AQ1025" s="283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341"/>
      <c r="CP1025" s="341"/>
      <c r="CQ1025" s="341"/>
      <c r="CR1025" s="341"/>
      <c r="CS1025" s="341"/>
      <c r="CT1025" s="341"/>
      <c r="CU1025" s="341"/>
      <c r="CV1025" s="341"/>
      <c r="CW1025" s="341"/>
      <c r="CX1025" s="341"/>
      <c r="CY1025" s="341"/>
      <c r="CZ1025" s="341"/>
      <c r="DA1025" s="341"/>
      <c r="DB1025" s="341"/>
      <c r="DC1025" s="341"/>
      <c r="DD1025" s="341"/>
      <c r="DE1025" s="341"/>
      <c r="DF1025" s="341"/>
      <c r="DG1025" s="341"/>
      <c r="DH1025" s="341"/>
      <c r="DI1025" s="341"/>
      <c r="DJ1025" s="341"/>
      <c r="DK1025" s="341"/>
      <c r="DL1025" s="341"/>
      <c r="DM1025" s="341"/>
      <c r="DN1025" s="341"/>
      <c r="DO1025" s="341"/>
      <c r="DP1025" s="341"/>
      <c r="DQ1025" s="341"/>
      <c r="DR1025" s="341"/>
      <c r="DS1025" s="341"/>
      <c r="DT1025" s="341"/>
      <c r="DU1025" s="341"/>
    </row>
    <row r="1026" spans="1:125" ht="12.75" customHeight="1">
      <c r="A1026" s="253">
        <v>1025</v>
      </c>
      <c r="B1026" s="253" t="s">
        <v>731</v>
      </c>
      <c r="C1026" s="253" t="s">
        <v>4959</v>
      </c>
      <c r="D1026" s="253"/>
      <c r="E1026" s="253" t="s">
        <v>2281</v>
      </c>
      <c r="F1026" s="253"/>
      <c r="G1026" s="264" t="s">
        <v>7912</v>
      </c>
      <c r="H1026" s="639"/>
      <c r="I1026" s="253" t="s">
        <v>440</v>
      </c>
      <c r="J1026" s="243"/>
      <c r="K1026" s="253" t="s">
        <v>7913</v>
      </c>
      <c r="L1026" s="438" t="s">
        <v>7914</v>
      </c>
      <c r="M1026" s="274">
        <v>44638</v>
      </c>
      <c r="N1026" s="288">
        <v>45297</v>
      </c>
      <c r="O1026" s="322" t="s">
        <v>722</v>
      </c>
      <c r="P1026" s="328">
        <f t="shared" si="228"/>
        <v>45297</v>
      </c>
      <c r="Q1026" s="329">
        <v>22229</v>
      </c>
      <c r="R1026" s="329">
        <v>2022</v>
      </c>
      <c r="S1026" s="251">
        <v>44567</v>
      </c>
      <c r="T1026" s="316" t="s">
        <v>1216</v>
      </c>
      <c r="U1026" s="283" t="s">
        <v>1279</v>
      </c>
      <c r="V1026" s="625" t="s">
        <v>363</v>
      </c>
      <c r="W1026" s="625" t="s">
        <v>363</v>
      </c>
      <c r="X1026" s="252" t="s">
        <v>7915</v>
      </c>
      <c r="Y1026" s="284">
        <f t="shared" si="227"/>
        <v>45297</v>
      </c>
      <c r="Z1026" s="605" t="s">
        <v>4963</v>
      </c>
      <c r="AA1026" s="656">
        <v>5.2</v>
      </c>
      <c r="AB1026" s="273"/>
      <c r="AC1026" s="252">
        <v>70</v>
      </c>
      <c r="AD1026" s="252"/>
      <c r="AE1026" s="252">
        <v>95</v>
      </c>
      <c r="AF1026" s="252"/>
      <c r="AG1026" s="605" t="s">
        <v>724</v>
      </c>
      <c r="AH1026" s="605">
        <v>38</v>
      </c>
      <c r="AI1026" s="613">
        <v>47</v>
      </c>
      <c r="AJ1026" s="613">
        <v>1</v>
      </c>
      <c r="AK1026" s="251"/>
      <c r="AL1026" s="605"/>
      <c r="AM1026" s="605"/>
      <c r="AN1026" s="253"/>
      <c r="AO1026" s="407"/>
      <c r="AP1026" s="316"/>
      <c r="AQ1026" s="316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</row>
    <row r="1027" spans="1:125" s="317" customFormat="1" ht="12.75" customHeight="1">
      <c r="A1027" s="253">
        <v>1026</v>
      </c>
      <c r="B1027" s="253" t="s">
        <v>731</v>
      </c>
      <c r="C1027" s="253" t="s">
        <v>4763</v>
      </c>
      <c r="D1027" s="253"/>
      <c r="E1027" s="253" t="s">
        <v>4796</v>
      </c>
      <c r="F1027" s="253"/>
      <c r="G1027" s="264" t="s">
        <v>6385</v>
      </c>
      <c r="H1027" s="639"/>
      <c r="I1027" s="253" t="s">
        <v>2145</v>
      </c>
      <c r="J1027" s="253"/>
      <c r="K1027" s="253" t="s">
        <v>6553</v>
      </c>
      <c r="L1027" s="438" t="s">
        <v>6554</v>
      </c>
      <c r="M1027" s="274">
        <v>44097</v>
      </c>
      <c r="N1027" s="275">
        <v>45547</v>
      </c>
      <c r="O1027" s="322" t="s">
        <v>722</v>
      </c>
      <c r="P1027" s="323">
        <f t="shared" si="228"/>
        <v>45547</v>
      </c>
      <c r="Q1027" s="335">
        <v>22289</v>
      </c>
      <c r="R1027" s="335">
        <v>2019</v>
      </c>
      <c r="S1027" s="237">
        <v>44816</v>
      </c>
      <c r="T1027" s="283" t="s">
        <v>3715</v>
      </c>
      <c r="U1027" s="283" t="s">
        <v>722</v>
      </c>
      <c r="V1027" s="421" t="s">
        <v>956</v>
      </c>
      <c r="W1027" s="421" t="s">
        <v>1110</v>
      </c>
      <c r="X1027" s="253" t="s">
        <v>6555</v>
      </c>
      <c r="Y1027" s="271">
        <f t="shared" si="227"/>
        <v>45547</v>
      </c>
      <c r="Z1027" s="322" t="s">
        <v>1550</v>
      </c>
      <c r="AA1027" s="255">
        <v>4.5</v>
      </c>
      <c r="AB1027" s="256"/>
      <c r="AC1027" s="253">
        <v>85</v>
      </c>
      <c r="AD1027" s="253"/>
      <c r="AE1027" s="253">
        <v>108</v>
      </c>
      <c r="AF1027" s="253"/>
      <c r="AG1027" s="322" t="s">
        <v>724</v>
      </c>
      <c r="AH1027" s="322" t="s">
        <v>724</v>
      </c>
      <c r="AI1027" s="336" t="s">
        <v>724</v>
      </c>
      <c r="AJ1027" s="336">
        <v>1</v>
      </c>
      <c r="AK1027" s="283"/>
      <c r="AL1027" s="336"/>
      <c r="AM1027" s="336"/>
      <c r="AN1027" s="253"/>
      <c r="AO1027" s="408"/>
      <c r="AP1027" s="283"/>
      <c r="AQ1027" s="283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341"/>
      <c r="CP1027" s="341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  <c r="DT1027" s="341"/>
      <c r="DU1027" s="341"/>
    </row>
    <row r="1028" spans="1:125" s="378" customFormat="1" ht="12.75" customHeight="1">
      <c r="A1028" s="363">
        <v>1027</v>
      </c>
      <c r="B1028" s="363" t="s">
        <v>731</v>
      </c>
      <c r="C1028" s="363" t="s">
        <v>5242</v>
      </c>
      <c r="D1028" s="363"/>
      <c r="E1028" s="363" t="s">
        <v>4795</v>
      </c>
      <c r="F1028" s="363"/>
      <c r="G1028" s="365" t="s">
        <v>10061</v>
      </c>
      <c r="H1028" s="640"/>
      <c r="I1028" s="363" t="s">
        <v>1911</v>
      </c>
      <c r="J1028" s="363"/>
      <c r="K1028" s="363" t="s">
        <v>10059</v>
      </c>
      <c r="L1028" s="366" t="s">
        <v>6744</v>
      </c>
      <c r="M1028" s="368">
        <v>45181</v>
      </c>
      <c r="N1028" s="369">
        <v>45900</v>
      </c>
      <c r="O1028" s="385" t="s">
        <v>722</v>
      </c>
      <c r="P1028" s="386">
        <f t="shared" si="228"/>
        <v>45900</v>
      </c>
      <c r="Q1028" s="387">
        <v>23524</v>
      </c>
      <c r="R1028" s="387">
        <v>2023</v>
      </c>
      <c r="S1028" s="373">
        <v>45169</v>
      </c>
      <c r="T1028" s="363" t="s">
        <v>1278</v>
      </c>
      <c r="U1028" s="363" t="s">
        <v>1279</v>
      </c>
      <c r="V1028" s="626" t="s">
        <v>363</v>
      </c>
      <c r="W1028" s="626" t="s">
        <v>868</v>
      </c>
      <c r="X1028" s="363" t="s">
        <v>10062</v>
      </c>
      <c r="Y1028" s="375">
        <f t="shared" si="227"/>
        <v>45900</v>
      </c>
      <c r="Z1028" s="370" t="s">
        <v>364</v>
      </c>
      <c r="AA1028" s="657">
        <v>4.2</v>
      </c>
      <c r="AB1028" s="376"/>
      <c r="AC1028" s="363">
        <v>75</v>
      </c>
      <c r="AD1028" s="363"/>
      <c r="AE1028" s="363">
        <v>100</v>
      </c>
      <c r="AF1028" s="363"/>
      <c r="AG1028" s="370" t="s">
        <v>724</v>
      </c>
      <c r="AH1028" s="370" t="s">
        <v>724</v>
      </c>
      <c r="AI1028" s="370" t="s">
        <v>724</v>
      </c>
      <c r="AJ1028" s="370">
        <v>1</v>
      </c>
      <c r="AK1028" s="373"/>
      <c r="AL1028" s="370"/>
      <c r="AM1028" s="370"/>
      <c r="AN1028" s="363"/>
      <c r="AO1028" s="414"/>
      <c r="AP1028" s="374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  <c r="BR1028" s="374"/>
      <c r="BS1028" s="374"/>
      <c r="BT1028" s="374"/>
      <c r="BU1028" s="374"/>
      <c r="BV1028" s="374"/>
      <c r="BW1028" s="374"/>
      <c r="BX1028" s="374"/>
      <c r="BY1028" s="374"/>
      <c r="BZ1028" s="374"/>
      <c r="CA1028" s="374"/>
      <c r="CB1028" s="374"/>
      <c r="CC1028" s="374"/>
      <c r="CD1028" s="374"/>
      <c r="CE1028" s="374"/>
      <c r="CF1028" s="374"/>
      <c r="CG1028" s="374"/>
      <c r="CH1028" s="374"/>
      <c r="CI1028" s="374"/>
      <c r="CJ1028" s="374"/>
      <c r="CK1028" s="374"/>
      <c r="CL1028" s="374"/>
      <c r="CM1028" s="374"/>
      <c r="CN1028" s="374"/>
      <c r="CO1028" s="377"/>
      <c r="CP1028" s="377"/>
      <c r="CQ1028" s="377"/>
      <c r="CR1028" s="377"/>
      <c r="CS1028" s="377"/>
      <c r="CT1028" s="377"/>
      <c r="CU1028" s="377"/>
      <c r="CV1028" s="377"/>
      <c r="CW1028" s="377"/>
      <c r="CX1028" s="377"/>
      <c r="CY1028" s="377"/>
      <c r="CZ1028" s="377"/>
      <c r="DA1028" s="377"/>
      <c r="DB1028" s="377"/>
      <c r="DC1028" s="377"/>
      <c r="DD1028" s="377"/>
      <c r="DE1028" s="377"/>
      <c r="DF1028" s="377"/>
      <c r="DG1028" s="377"/>
      <c r="DH1028" s="377"/>
      <c r="DI1028" s="377"/>
      <c r="DJ1028" s="377"/>
      <c r="DK1028" s="377"/>
      <c r="DL1028" s="377"/>
      <c r="DM1028" s="377"/>
      <c r="DN1028" s="377"/>
      <c r="DO1028" s="377"/>
      <c r="DP1028" s="377"/>
      <c r="DQ1028" s="377"/>
      <c r="DR1028" s="377"/>
      <c r="DS1028" s="377"/>
      <c r="DT1028" s="377"/>
      <c r="DU1028" s="377"/>
    </row>
    <row r="1029" spans="1:125" ht="12.75" customHeight="1">
      <c r="A1029" s="253">
        <v>1028</v>
      </c>
      <c r="B1029" s="253" t="s">
        <v>732</v>
      </c>
      <c r="C1029" s="242" t="s">
        <v>4178</v>
      </c>
      <c r="D1029" s="253" t="s">
        <v>584</v>
      </c>
      <c r="E1029" s="253" t="s">
        <v>4293</v>
      </c>
      <c r="F1029" s="253" t="s">
        <v>3098</v>
      </c>
      <c r="G1029" s="264" t="s">
        <v>4291</v>
      </c>
      <c r="H1029" s="639" t="s">
        <v>3099</v>
      </c>
      <c r="I1029" s="253" t="s">
        <v>1096</v>
      </c>
      <c r="J1029" s="253" t="s">
        <v>1368</v>
      </c>
      <c r="K1029" s="253" t="s">
        <v>4292</v>
      </c>
      <c r="L1029" s="438" t="s">
        <v>1416</v>
      </c>
      <c r="M1029" s="274">
        <v>43217</v>
      </c>
      <c r="N1029" s="248">
        <v>45383</v>
      </c>
      <c r="O1029" s="249" t="s">
        <v>722</v>
      </c>
      <c r="P1029" s="266">
        <f t="shared" ref="P1029:P1034" si="229">N1029</f>
        <v>45383</v>
      </c>
      <c r="Q1029" s="250">
        <v>18406</v>
      </c>
      <c r="R1029" s="250">
        <v>2018</v>
      </c>
      <c r="S1029" s="251" t="s">
        <v>9660</v>
      </c>
      <c r="T1029" s="252" t="s">
        <v>7021</v>
      </c>
      <c r="U1029" s="253" t="s">
        <v>3544</v>
      </c>
      <c r="V1029" s="625" t="s">
        <v>9661</v>
      </c>
      <c r="W1029" s="625" t="s">
        <v>9662</v>
      </c>
      <c r="X1029" s="252" t="s">
        <v>1059</v>
      </c>
      <c r="Y1029" s="284">
        <f>N1029</f>
        <v>45383</v>
      </c>
      <c r="Z1029" s="605" t="s">
        <v>724</v>
      </c>
      <c r="AA1029" s="656">
        <v>6.5</v>
      </c>
      <c r="AB1029" s="273" t="s">
        <v>3100</v>
      </c>
      <c r="AC1029" s="252">
        <v>105</v>
      </c>
      <c r="AD1029" s="252">
        <v>105</v>
      </c>
      <c r="AE1029" s="252">
        <v>145</v>
      </c>
      <c r="AF1029" s="252">
        <v>145</v>
      </c>
      <c r="AG1029" s="605">
        <v>26</v>
      </c>
      <c r="AH1029" s="605">
        <v>38</v>
      </c>
      <c r="AI1029" s="605">
        <v>64</v>
      </c>
      <c r="AJ1029" s="605">
        <v>1</v>
      </c>
      <c r="AK1029" s="251">
        <v>42707</v>
      </c>
      <c r="AL1029" s="605">
        <v>2016</v>
      </c>
      <c r="AM1029" s="605" t="s">
        <v>722</v>
      </c>
      <c r="AN1029" s="252" t="s">
        <v>9663</v>
      </c>
      <c r="AO1029" s="407"/>
      <c r="AP1029" s="316"/>
      <c r="AQ1029" s="316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</row>
    <row r="1030" spans="1:125" ht="11.4">
      <c r="A1030" s="253">
        <v>1029</v>
      </c>
      <c r="B1030" s="253" t="s">
        <v>731</v>
      </c>
      <c r="C1030" s="253" t="s">
        <v>5592</v>
      </c>
      <c r="D1030" s="253"/>
      <c r="E1030" s="253" t="s">
        <v>2284</v>
      </c>
      <c r="F1030" s="253"/>
      <c r="G1030" s="264" t="s">
        <v>2285</v>
      </c>
      <c r="H1030" s="639"/>
      <c r="I1030" s="253" t="s">
        <v>102</v>
      </c>
      <c r="J1030" s="253"/>
      <c r="K1030" s="243" t="s">
        <v>2286</v>
      </c>
      <c r="L1030" s="245" t="s">
        <v>511</v>
      </c>
      <c r="M1030" s="247">
        <v>42177</v>
      </c>
      <c r="N1030" s="248">
        <v>45346</v>
      </c>
      <c r="O1030" s="249" t="s">
        <v>722</v>
      </c>
      <c r="P1030" s="266">
        <f t="shared" si="229"/>
        <v>45346</v>
      </c>
      <c r="Q1030" s="250">
        <v>20247</v>
      </c>
      <c r="R1030" s="250">
        <v>2015</v>
      </c>
      <c r="S1030" s="251">
        <v>44616</v>
      </c>
      <c r="T1030" s="252" t="s">
        <v>512</v>
      </c>
      <c r="U1030" s="253" t="s">
        <v>722</v>
      </c>
      <c r="V1030" s="625" t="s">
        <v>931</v>
      </c>
      <c r="W1030" s="625" t="s">
        <v>4921</v>
      </c>
      <c r="X1030" s="252" t="s">
        <v>699</v>
      </c>
      <c r="Y1030" s="284">
        <f>N1030</f>
        <v>45346</v>
      </c>
      <c r="Z1030" s="605" t="s">
        <v>1028</v>
      </c>
      <c r="AA1030" s="656">
        <v>5.2</v>
      </c>
      <c r="AB1030" s="273"/>
      <c r="AC1030" s="252">
        <v>75</v>
      </c>
      <c r="AD1030" s="252"/>
      <c r="AE1030" s="252">
        <v>95</v>
      </c>
      <c r="AF1030" s="252"/>
      <c r="AG1030" s="605">
        <v>25</v>
      </c>
      <c r="AH1030" s="605">
        <v>39</v>
      </c>
      <c r="AI1030" s="605">
        <v>56</v>
      </c>
      <c r="AJ1030" s="605">
        <v>1</v>
      </c>
      <c r="AK1030" s="316"/>
      <c r="AL1030" s="613"/>
      <c r="AM1030" s="613"/>
      <c r="AN1030" s="252"/>
      <c r="AO1030" s="407"/>
      <c r="AP1030" s="316"/>
      <c r="AQ1030" s="316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</row>
    <row r="1031" spans="1:125" s="317" customFormat="1" ht="12.75" customHeight="1">
      <c r="A1031" s="253">
        <v>1030</v>
      </c>
      <c r="B1031" s="253" t="s">
        <v>731</v>
      </c>
      <c r="C1031" s="253" t="s">
        <v>4827</v>
      </c>
      <c r="D1031" s="253"/>
      <c r="E1031" s="253" t="s">
        <v>4799</v>
      </c>
      <c r="F1031" s="253"/>
      <c r="G1031" s="264" t="s">
        <v>4828</v>
      </c>
      <c r="H1031" s="639"/>
      <c r="I1031" s="253" t="s">
        <v>4829</v>
      </c>
      <c r="J1031" s="253"/>
      <c r="K1031" s="253" t="s">
        <v>2337</v>
      </c>
      <c r="L1031" s="438" t="s">
        <v>2338</v>
      </c>
      <c r="M1031" s="274">
        <v>43401</v>
      </c>
      <c r="N1031" s="275">
        <v>45383</v>
      </c>
      <c r="O1031" s="322" t="s">
        <v>722</v>
      </c>
      <c r="P1031" s="323">
        <f t="shared" si="229"/>
        <v>45383</v>
      </c>
      <c r="Q1031" s="335">
        <v>19101</v>
      </c>
      <c r="R1031" s="335">
        <v>2018</v>
      </c>
      <c r="S1031" s="237">
        <v>44652</v>
      </c>
      <c r="T1031" s="253" t="s">
        <v>1278</v>
      </c>
      <c r="U1031" s="253" t="s">
        <v>722</v>
      </c>
      <c r="V1031" s="421" t="s">
        <v>1468</v>
      </c>
      <c r="W1031" s="421" t="s">
        <v>2257</v>
      </c>
      <c r="X1031" s="253" t="s">
        <v>2339</v>
      </c>
      <c r="Y1031" s="271">
        <f>N1031</f>
        <v>45383</v>
      </c>
      <c r="Z1031" s="322" t="s">
        <v>1028</v>
      </c>
      <c r="AA1031" s="255">
        <v>5.5</v>
      </c>
      <c r="AB1031" s="256"/>
      <c r="AC1031" s="253">
        <v>80</v>
      </c>
      <c r="AD1031" s="253"/>
      <c r="AE1031" s="253">
        <v>105</v>
      </c>
      <c r="AF1031" s="253"/>
      <c r="AG1031" s="322">
        <v>25</v>
      </c>
      <c r="AH1031" s="322">
        <v>40</v>
      </c>
      <c r="AI1031" s="336">
        <v>60</v>
      </c>
      <c r="AJ1031" s="336">
        <v>1</v>
      </c>
      <c r="AK1031" s="283"/>
      <c r="AL1031" s="336"/>
      <c r="AM1031" s="336"/>
      <c r="AN1031" s="253"/>
      <c r="AO1031" s="408"/>
      <c r="AP1031" s="283"/>
      <c r="AQ1031" s="283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341"/>
      <c r="CP1031" s="341"/>
      <c r="CQ1031" s="341"/>
      <c r="CR1031" s="341"/>
      <c r="CS1031" s="341"/>
      <c r="CT1031" s="341"/>
      <c r="CU1031" s="341"/>
      <c r="CV1031" s="341"/>
      <c r="CW1031" s="341"/>
      <c r="CX1031" s="341"/>
      <c r="CY1031" s="341"/>
      <c r="CZ1031" s="341"/>
      <c r="DA1031" s="341"/>
      <c r="DB1031" s="341"/>
      <c r="DC1031" s="341"/>
      <c r="DD1031" s="341"/>
      <c r="DE1031" s="341"/>
      <c r="DF1031" s="341"/>
      <c r="DG1031" s="341"/>
      <c r="DH1031" s="341"/>
      <c r="DI1031" s="341"/>
      <c r="DJ1031" s="341"/>
      <c r="DK1031" s="341"/>
      <c r="DL1031" s="341"/>
      <c r="DM1031" s="341"/>
      <c r="DN1031" s="341"/>
      <c r="DO1031" s="341"/>
      <c r="DP1031" s="341"/>
      <c r="DQ1031" s="341"/>
      <c r="DR1031" s="341"/>
      <c r="DS1031" s="341"/>
      <c r="DT1031" s="341"/>
      <c r="DU1031" s="341"/>
    </row>
    <row r="1032" spans="1:125" s="317" customFormat="1" ht="12.75" customHeight="1">
      <c r="A1032" s="253">
        <v>1031</v>
      </c>
      <c r="B1032" s="253" t="s">
        <v>731</v>
      </c>
      <c r="C1032" s="253" t="s">
        <v>5185</v>
      </c>
      <c r="D1032" s="253"/>
      <c r="E1032" s="253" t="s">
        <v>2266</v>
      </c>
      <c r="F1032" s="253"/>
      <c r="G1032" s="264" t="s">
        <v>5778</v>
      </c>
      <c r="H1032" s="639"/>
      <c r="I1032" s="253" t="s">
        <v>1106</v>
      </c>
      <c r="J1032" s="253"/>
      <c r="K1032" s="243" t="s">
        <v>5779</v>
      </c>
      <c r="L1032" s="245" t="s">
        <v>5780</v>
      </c>
      <c r="M1032" s="247">
        <v>43966</v>
      </c>
      <c r="N1032" s="123">
        <v>44691</v>
      </c>
      <c r="O1032" s="249" t="s">
        <v>722</v>
      </c>
      <c r="P1032" s="267">
        <f t="shared" si="229"/>
        <v>44691</v>
      </c>
      <c r="Q1032" s="236">
        <v>20408</v>
      </c>
      <c r="R1032" s="236">
        <v>2018</v>
      </c>
      <c r="S1032" s="237">
        <v>43961</v>
      </c>
      <c r="T1032" s="253" t="s">
        <v>4069</v>
      </c>
      <c r="U1032" s="253" t="s">
        <v>1279</v>
      </c>
      <c r="V1032" s="421" t="s">
        <v>363</v>
      </c>
      <c r="W1032" s="421" t="s">
        <v>1639</v>
      </c>
      <c r="X1032" s="253" t="s">
        <v>5781</v>
      </c>
      <c r="Y1032" s="271">
        <v>44691</v>
      </c>
      <c r="Z1032" s="322" t="s">
        <v>364</v>
      </c>
      <c r="AA1032" s="255">
        <v>4.55</v>
      </c>
      <c r="AB1032" s="256"/>
      <c r="AC1032" s="253">
        <v>60</v>
      </c>
      <c r="AD1032" s="253"/>
      <c r="AE1032" s="253">
        <v>95</v>
      </c>
      <c r="AF1032" s="253"/>
      <c r="AG1032" s="322" t="s">
        <v>724</v>
      </c>
      <c r="AH1032" s="322" t="s">
        <v>724</v>
      </c>
      <c r="AI1032" s="336" t="s">
        <v>724</v>
      </c>
      <c r="AJ1032" s="336">
        <v>1</v>
      </c>
      <c r="AK1032" s="283"/>
      <c r="AL1032" s="336"/>
      <c r="AM1032" s="336"/>
      <c r="AN1032" s="253"/>
      <c r="AO1032" s="408"/>
      <c r="AP1032" s="283"/>
      <c r="AQ1032" s="283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341"/>
      <c r="CP1032" s="341"/>
      <c r="CQ1032" s="341"/>
      <c r="CR1032" s="341"/>
      <c r="CS1032" s="341"/>
      <c r="CT1032" s="341"/>
      <c r="CU1032" s="341"/>
      <c r="CV1032" s="341"/>
      <c r="CW1032" s="341"/>
      <c r="CX1032" s="341"/>
      <c r="CY1032" s="341"/>
      <c r="CZ1032" s="341"/>
      <c r="DA1032" s="341"/>
      <c r="DB1032" s="341"/>
      <c r="DC1032" s="341"/>
      <c r="DD1032" s="341"/>
      <c r="DE1032" s="341"/>
      <c r="DF1032" s="341"/>
      <c r="DG1032" s="341"/>
      <c r="DH1032" s="341"/>
      <c r="DI1032" s="341"/>
      <c r="DJ1032" s="341"/>
      <c r="DK1032" s="341"/>
      <c r="DL1032" s="341"/>
      <c r="DM1032" s="341"/>
      <c r="DN1032" s="341"/>
      <c r="DO1032" s="341"/>
      <c r="DP1032" s="341"/>
      <c r="DQ1032" s="341"/>
      <c r="DR1032" s="341"/>
      <c r="DS1032" s="341"/>
      <c r="DT1032" s="341"/>
      <c r="DU1032" s="341"/>
    </row>
    <row r="1033" spans="1:125" s="317" customFormat="1" ht="12.75" customHeight="1">
      <c r="A1033" s="253">
        <v>1032</v>
      </c>
      <c r="B1033" s="253" t="s">
        <v>731</v>
      </c>
      <c r="C1033" s="253" t="s">
        <v>5110</v>
      </c>
      <c r="D1033" s="253"/>
      <c r="E1033" s="253" t="s">
        <v>4090</v>
      </c>
      <c r="F1033" s="253"/>
      <c r="G1033" s="264" t="s">
        <v>5782</v>
      </c>
      <c r="H1033" s="639"/>
      <c r="I1033" s="253" t="s">
        <v>1106</v>
      </c>
      <c r="J1033" s="253"/>
      <c r="K1033" s="253" t="s">
        <v>5783</v>
      </c>
      <c r="L1033" s="438" t="s">
        <v>5784</v>
      </c>
      <c r="M1033" s="274">
        <v>43966</v>
      </c>
      <c r="N1033" s="275">
        <v>45417</v>
      </c>
      <c r="O1033" s="322" t="s">
        <v>722</v>
      </c>
      <c r="P1033" s="267">
        <f t="shared" si="229"/>
        <v>45417</v>
      </c>
      <c r="Q1033" s="236">
        <v>20409</v>
      </c>
      <c r="R1033" s="236">
        <v>2019</v>
      </c>
      <c r="S1033" s="237">
        <v>44686</v>
      </c>
      <c r="T1033" s="253" t="s">
        <v>4069</v>
      </c>
      <c r="U1033" s="253" t="s">
        <v>722</v>
      </c>
      <c r="V1033" s="421" t="s">
        <v>1146</v>
      </c>
      <c r="W1033" s="421" t="s">
        <v>2489</v>
      </c>
      <c r="X1033" s="253" t="s">
        <v>5785</v>
      </c>
      <c r="Y1033" s="271">
        <f>N1033</f>
        <v>45417</v>
      </c>
      <c r="Z1033" s="322" t="s">
        <v>1550</v>
      </c>
      <c r="AA1033" s="255">
        <v>4.6500000000000004</v>
      </c>
      <c r="AB1033" s="256"/>
      <c r="AC1033" s="253">
        <v>80</v>
      </c>
      <c r="AD1033" s="253"/>
      <c r="AE1033" s="253">
        <v>100</v>
      </c>
      <c r="AF1033" s="253"/>
      <c r="AG1033" s="322" t="s">
        <v>724</v>
      </c>
      <c r="AH1033" s="322" t="s">
        <v>724</v>
      </c>
      <c r="AI1033" s="322" t="s">
        <v>724</v>
      </c>
      <c r="AJ1033" s="322">
        <v>1</v>
      </c>
      <c r="AK1033" s="283"/>
      <c r="AL1033" s="336"/>
      <c r="AM1033" s="336"/>
      <c r="AN1033" s="253"/>
      <c r="AO1033" s="408"/>
      <c r="AP1033" s="283"/>
      <c r="AQ1033" s="283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341"/>
      <c r="CP1033" s="341"/>
      <c r="CQ1033" s="341"/>
      <c r="CR1033" s="341"/>
      <c r="CS1033" s="341"/>
      <c r="CT1033" s="341"/>
      <c r="CU1033" s="341"/>
      <c r="CV1033" s="341"/>
      <c r="CW1033" s="341"/>
      <c r="CX1033" s="341"/>
      <c r="CY1033" s="341"/>
      <c r="CZ1033" s="341"/>
      <c r="DA1033" s="341"/>
      <c r="DB1033" s="341"/>
      <c r="DC1033" s="341"/>
      <c r="DD1033" s="341"/>
      <c r="DE1033" s="341"/>
      <c r="DF1033" s="341"/>
      <c r="DG1033" s="341"/>
      <c r="DH1033" s="341"/>
      <c r="DI1033" s="341"/>
      <c r="DJ1033" s="341"/>
      <c r="DK1033" s="341"/>
      <c r="DL1033" s="341"/>
      <c r="DM1033" s="341"/>
      <c r="DN1033" s="341"/>
      <c r="DO1033" s="341"/>
      <c r="DP1033" s="341"/>
      <c r="DQ1033" s="341"/>
      <c r="DR1033" s="341"/>
      <c r="DS1033" s="341"/>
      <c r="DT1033" s="341"/>
      <c r="DU1033" s="341"/>
    </row>
    <row r="1034" spans="1:125" s="317" customFormat="1" ht="12.75" customHeight="1">
      <c r="A1034" s="253">
        <v>1033</v>
      </c>
      <c r="B1034" s="253" t="s">
        <v>731</v>
      </c>
      <c r="C1034" s="253" t="s">
        <v>6627</v>
      </c>
      <c r="D1034" s="253"/>
      <c r="E1034" s="253" t="s">
        <v>2300</v>
      </c>
      <c r="F1034" s="253"/>
      <c r="G1034" s="264" t="s">
        <v>7074</v>
      </c>
      <c r="H1034" s="639"/>
      <c r="I1034" s="253" t="s">
        <v>1911</v>
      </c>
      <c r="J1034" s="253"/>
      <c r="K1034" s="243" t="s">
        <v>5725</v>
      </c>
      <c r="L1034" s="245" t="s">
        <v>5726</v>
      </c>
      <c r="M1034" s="247">
        <v>44386</v>
      </c>
      <c r="N1034" s="123">
        <v>45479</v>
      </c>
      <c r="O1034" s="249" t="s">
        <v>722</v>
      </c>
      <c r="P1034" s="267">
        <f t="shared" si="229"/>
        <v>45479</v>
      </c>
      <c r="Q1034" s="236">
        <v>22387</v>
      </c>
      <c r="R1034" s="236">
        <v>2015</v>
      </c>
      <c r="S1034" s="237">
        <v>45113</v>
      </c>
      <c r="T1034" s="253" t="s">
        <v>3715</v>
      </c>
      <c r="U1034" s="253" t="s">
        <v>722</v>
      </c>
      <c r="V1034" s="421" t="s">
        <v>1301</v>
      </c>
      <c r="W1034" s="421" t="s">
        <v>9773</v>
      </c>
      <c r="X1034" s="253" t="s">
        <v>5727</v>
      </c>
      <c r="Y1034" s="271">
        <f>N1034</f>
        <v>45479</v>
      </c>
      <c r="Z1034" s="322" t="s">
        <v>1550</v>
      </c>
      <c r="AA1034" s="255">
        <v>6.3</v>
      </c>
      <c r="AB1034" s="256"/>
      <c r="AC1034" s="253">
        <v>120</v>
      </c>
      <c r="AD1034" s="253"/>
      <c r="AE1034" s="253">
        <v>220</v>
      </c>
      <c r="AF1034" s="253"/>
      <c r="AG1034" s="322">
        <v>23</v>
      </c>
      <c r="AH1034" s="322">
        <v>36</v>
      </c>
      <c r="AI1034" s="322">
        <v>50</v>
      </c>
      <c r="AJ1034" s="322">
        <v>2</v>
      </c>
      <c r="AK1034" s="283"/>
      <c r="AL1034" s="336"/>
      <c r="AM1034" s="336"/>
      <c r="AN1034" s="253"/>
      <c r="AO1034" s="412"/>
      <c r="AP1034" s="330"/>
      <c r="AQ1034" s="330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41"/>
      <c r="CP1034" s="341"/>
      <c r="CQ1034" s="341"/>
      <c r="CR1034" s="341"/>
      <c r="CS1034" s="341"/>
      <c r="CT1034" s="341"/>
      <c r="CU1034" s="341"/>
      <c r="CV1034" s="341"/>
      <c r="CW1034" s="341"/>
      <c r="CX1034" s="341"/>
      <c r="CY1034" s="341"/>
      <c r="CZ1034" s="341"/>
      <c r="DA1034" s="341"/>
      <c r="DB1034" s="341"/>
      <c r="DC1034" s="341"/>
      <c r="DD1034" s="341"/>
      <c r="DE1034" s="341"/>
      <c r="DF1034" s="341"/>
      <c r="DG1034" s="341"/>
      <c r="DH1034" s="341"/>
      <c r="DI1034" s="341"/>
      <c r="DJ1034" s="341"/>
      <c r="DK1034" s="341"/>
      <c r="DL1034" s="341"/>
      <c r="DM1034" s="341"/>
      <c r="DN1034" s="341"/>
      <c r="DO1034" s="341"/>
      <c r="DP1034" s="341"/>
      <c r="DQ1034" s="341"/>
      <c r="DR1034" s="341"/>
      <c r="DS1034" s="341"/>
      <c r="DT1034" s="341"/>
      <c r="DU1034" s="341"/>
    </row>
    <row r="1035" spans="1:125" s="374" customFormat="1" ht="12.75" customHeight="1">
      <c r="A1035" s="363">
        <v>1034</v>
      </c>
      <c r="B1035" s="363" t="s">
        <v>732</v>
      </c>
      <c r="C1035" s="363" t="s">
        <v>370</v>
      </c>
      <c r="D1035" s="363"/>
      <c r="E1035" s="363" t="s">
        <v>4800</v>
      </c>
      <c r="F1035" s="363"/>
      <c r="G1035" s="365" t="s">
        <v>10073</v>
      </c>
      <c r="H1035" s="640"/>
      <c r="I1035" s="363" t="s">
        <v>1173</v>
      </c>
      <c r="J1035" s="363"/>
      <c r="K1035" s="363" t="s">
        <v>10066</v>
      </c>
      <c r="L1035" s="366" t="s">
        <v>10074</v>
      </c>
      <c r="M1035" s="368">
        <v>45187</v>
      </c>
      <c r="N1035" s="369">
        <v>45912</v>
      </c>
      <c r="O1035" s="370" t="s">
        <v>722</v>
      </c>
      <c r="P1035" s="371">
        <f>N1035</f>
        <v>45912</v>
      </c>
      <c r="Q1035" s="372">
        <v>23530</v>
      </c>
      <c r="R1035" s="372">
        <v>2017</v>
      </c>
      <c r="S1035" s="388">
        <v>45181</v>
      </c>
      <c r="T1035" s="374" t="s">
        <v>24</v>
      </c>
      <c r="U1035" s="374" t="s">
        <v>1279</v>
      </c>
      <c r="V1035" s="626" t="s">
        <v>363</v>
      </c>
      <c r="W1035" s="626" t="s">
        <v>1082</v>
      </c>
      <c r="X1035" s="363" t="s">
        <v>10075</v>
      </c>
      <c r="Y1035" s="375">
        <v>45912</v>
      </c>
      <c r="Z1035" s="370" t="s">
        <v>1550</v>
      </c>
      <c r="AA1035" s="657">
        <v>5.2</v>
      </c>
      <c r="AB1035" s="376"/>
      <c r="AC1035" s="363">
        <v>85</v>
      </c>
      <c r="AD1035" s="363">
        <v>85</v>
      </c>
      <c r="AE1035" s="363">
        <v>100</v>
      </c>
      <c r="AF1035" s="363">
        <v>133</v>
      </c>
      <c r="AG1035" s="370" t="s">
        <v>724</v>
      </c>
      <c r="AH1035" s="370" t="s">
        <v>724</v>
      </c>
      <c r="AI1035" s="501" t="s">
        <v>724</v>
      </c>
      <c r="AJ1035" s="501">
        <v>1</v>
      </c>
      <c r="AL1035" s="501"/>
      <c r="AM1035" s="501"/>
      <c r="AN1035" s="363"/>
      <c r="AO1035" s="414"/>
    </row>
    <row r="1036" spans="1:125" s="538" customFormat="1" ht="12.75" customHeight="1">
      <c r="A1036" s="532">
        <v>1035</v>
      </c>
      <c r="B1036" s="532" t="s">
        <v>10418</v>
      </c>
      <c r="C1036" s="532"/>
      <c r="D1036" s="532"/>
      <c r="E1036" s="532" t="s">
        <v>2289</v>
      </c>
      <c r="F1036" s="532"/>
      <c r="G1036" s="540"/>
      <c r="H1036" s="646"/>
      <c r="I1036" s="532"/>
      <c r="J1036" s="532"/>
      <c r="K1036" s="532"/>
      <c r="L1036" s="541"/>
      <c r="M1036" s="542"/>
      <c r="N1036" s="543"/>
      <c r="O1036" s="844"/>
      <c r="P1036" s="539"/>
      <c r="Q1036" s="530"/>
      <c r="R1036" s="530"/>
      <c r="S1036" s="531"/>
      <c r="T1036" s="532"/>
      <c r="U1036" s="532"/>
      <c r="V1036" s="627"/>
      <c r="W1036" s="627"/>
      <c r="X1036" s="532"/>
      <c r="Y1036" s="534"/>
      <c r="Z1036" s="586"/>
      <c r="AA1036" s="665"/>
      <c r="AB1036" s="535"/>
      <c r="AC1036" s="532"/>
      <c r="AD1036" s="532"/>
      <c r="AE1036" s="532"/>
      <c r="AF1036" s="532"/>
      <c r="AG1036" s="586"/>
      <c r="AH1036" s="586"/>
      <c r="AI1036" s="586"/>
      <c r="AJ1036" s="586"/>
      <c r="AK1036" s="537"/>
      <c r="AL1036" s="616"/>
      <c r="AM1036" s="616"/>
      <c r="AN1036" s="532"/>
      <c r="AO1036" s="975"/>
      <c r="AP1036" s="976"/>
      <c r="AQ1036" s="976"/>
      <c r="AR1036" s="976"/>
      <c r="AS1036" s="976"/>
      <c r="AT1036" s="976"/>
      <c r="AU1036" s="976"/>
      <c r="AV1036" s="976"/>
      <c r="AW1036" s="976"/>
      <c r="AX1036" s="976"/>
      <c r="AY1036" s="976"/>
      <c r="AZ1036" s="976"/>
      <c r="BA1036" s="976"/>
      <c r="BB1036" s="976"/>
      <c r="BC1036" s="976"/>
      <c r="BD1036" s="976"/>
      <c r="BE1036" s="976"/>
      <c r="BF1036" s="976"/>
      <c r="BG1036" s="976"/>
      <c r="BH1036" s="976"/>
      <c r="BI1036" s="976"/>
      <c r="BJ1036" s="976"/>
      <c r="BK1036" s="976"/>
      <c r="BL1036" s="976"/>
      <c r="BM1036" s="976"/>
      <c r="BN1036" s="976"/>
      <c r="BO1036" s="976"/>
      <c r="BP1036" s="976"/>
      <c r="BQ1036" s="976"/>
      <c r="BR1036" s="976"/>
      <c r="BS1036" s="976"/>
      <c r="BT1036" s="976"/>
      <c r="BU1036" s="976"/>
      <c r="BV1036" s="976"/>
      <c r="BW1036" s="976"/>
      <c r="BX1036" s="976"/>
      <c r="BY1036" s="976"/>
      <c r="BZ1036" s="976"/>
      <c r="CA1036" s="976"/>
      <c r="CB1036" s="976"/>
      <c r="CC1036" s="976"/>
      <c r="CD1036" s="976"/>
      <c r="CE1036" s="976"/>
      <c r="CF1036" s="976"/>
      <c r="CG1036" s="976"/>
      <c r="CH1036" s="976"/>
      <c r="CI1036" s="976"/>
      <c r="CJ1036" s="976"/>
      <c r="CK1036" s="976"/>
      <c r="CL1036" s="976"/>
      <c r="CM1036" s="976"/>
      <c r="CN1036" s="976"/>
      <c r="CO1036" s="587"/>
      <c r="CP1036" s="587"/>
      <c r="CQ1036" s="587"/>
      <c r="CR1036" s="587"/>
      <c r="CS1036" s="587"/>
      <c r="CT1036" s="587"/>
      <c r="CU1036" s="587"/>
      <c r="CV1036" s="587"/>
      <c r="CW1036" s="587"/>
      <c r="CX1036" s="587"/>
      <c r="CY1036" s="587"/>
      <c r="CZ1036" s="587"/>
      <c r="DA1036" s="587"/>
      <c r="DB1036" s="587"/>
      <c r="DC1036" s="587"/>
      <c r="DD1036" s="587"/>
      <c r="DE1036" s="587"/>
      <c r="DF1036" s="587"/>
      <c r="DG1036" s="587"/>
      <c r="DH1036" s="587"/>
      <c r="DI1036" s="587"/>
      <c r="DJ1036" s="587"/>
      <c r="DK1036" s="587"/>
      <c r="DL1036" s="587"/>
      <c r="DM1036" s="587"/>
      <c r="DN1036" s="587"/>
      <c r="DO1036" s="587"/>
      <c r="DP1036" s="587"/>
      <c r="DQ1036" s="587"/>
      <c r="DR1036" s="587"/>
      <c r="DS1036" s="587"/>
      <c r="DT1036" s="587"/>
      <c r="DU1036" s="587"/>
    </row>
    <row r="1037" spans="1:125" s="317" customFormat="1" ht="12.75" customHeight="1">
      <c r="A1037" s="253">
        <v>1036</v>
      </c>
      <c r="B1037" s="253" t="s">
        <v>731</v>
      </c>
      <c r="C1037" s="253" t="s">
        <v>1601</v>
      </c>
      <c r="D1037" s="253"/>
      <c r="E1037" s="253" t="s">
        <v>2256</v>
      </c>
      <c r="F1037" s="253"/>
      <c r="G1037" s="264" t="s">
        <v>7445</v>
      </c>
      <c r="H1037" s="639"/>
      <c r="I1037" s="253" t="s">
        <v>1911</v>
      </c>
      <c r="J1037" s="253"/>
      <c r="K1037" s="253" t="s">
        <v>7446</v>
      </c>
      <c r="L1037" s="438" t="s">
        <v>7447</v>
      </c>
      <c r="M1037" s="274">
        <v>40476</v>
      </c>
      <c r="N1037" s="275">
        <v>44852</v>
      </c>
      <c r="O1037" s="322" t="s">
        <v>722</v>
      </c>
      <c r="P1037" s="323">
        <f>N1037</f>
        <v>44852</v>
      </c>
      <c r="Q1037" s="335">
        <v>21572</v>
      </c>
      <c r="R1037" s="335">
        <v>2010</v>
      </c>
      <c r="S1037" s="237">
        <v>44487</v>
      </c>
      <c r="T1037" s="283" t="s">
        <v>3715</v>
      </c>
      <c r="U1037" s="283" t="s">
        <v>1279</v>
      </c>
      <c r="V1037" s="421" t="s">
        <v>363</v>
      </c>
      <c r="W1037" s="421" t="s">
        <v>241</v>
      </c>
      <c r="X1037" s="253" t="s">
        <v>7448</v>
      </c>
      <c r="Y1037" s="271">
        <f>N1037</f>
        <v>44852</v>
      </c>
      <c r="Z1037" s="322" t="s">
        <v>1550</v>
      </c>
      <c r="AA1037" s="255">
        <v>4.4000000000000004</v>
      </c>
      <c r="AB1037" s="256"/>
      <c r="AC1037" s="253">
        <v>65</v>
      </c>
      <c r="AD1037" s="253"/>
      <c r="AE1037" s="253">
        <v>85</v>
      </c>
      <c r="AF1037" s="253"/>
      <c r="AG1037" s="322">
        <v>22</v>
      </c>
      <c r="AH1037" s="322">
        <v>38</v>
      </c>
      <c r="AI1037" s="336">
        <v>52</v>
      </c>
      <c r="AJ1037" s="336">
        <v>1</v>
      </c>
      <c r="AK1037" s="283"/>
      <c r="AL1037" s="336"/>
      <c r="AM1037" s="336"/>
      <c r="AN1037" s="253"/>
      <c r="AO1037" s="408"/>
      <c r="AP1037" s="283"/>
      <c r="AQ1037" s="283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341"/>
      <c r="CP1037" s="341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</row>
    <row r="1038" spans="1:125" s="317" customFormat="1" ht="12.75" customHeight="1">
      <c r="A1038" s="253">
        <v>1037</v>
      </c>
      <c r="B1038" s="242" t="s">
        <v>731</v>
      </c>
      <c r="C1038" s="253" t="s">
        <v>8873</v>
      </c>
      <c r="D1038" s="242"/>
      <c r="E1038" s="242" t="s">
        <v>6402</v>
      </c>
      <c r="F1038" s="242"/>
      <c r="G1038" s="264" t="s">
        <v>8874</v>
      </c>
      <c r="H1038" s="778"/>
      <c r="I1038" s="242" t="s">
        <v>1173</v>
      </c>
      <c r="J1038" s="242"/>
      <c r="K1038" s="242" t="s">
        <v>2738</v>
      </c>
      <c r="L1038" s="438" t="s">
        <v>2739</v>
      </c>
      <c r="M1038" s="274">
        <v>43242</v>
      </c>
      <c r="N1038" s="275">
        <v>45600</v>
      </c>
      <c r="O1038" s="276" t="s">
        <v>722</v>
      </c>
      <c r="P1038" s="267">
        <f>N1038</f>
        <v>45600</v>
      </c>
      <c r="Q1038" s="236">
        <v>22688</v>
      </c>
      <c r="R1038" s="236">
        <v>2013</v>
      </c>
      <c r="S1038" s="237">
        <v>44869</v>
      </c>
      <c r="T1038" s="253" t="s">
        <v>29</v>
      </c>
      <c r="U1038" s="253" t="s">
        <v>1217</v>
      </c>
      <c r="V1038" s="138" t="s">
        <v>363</v>
      </c>
      <c r="W1038" s="138" t="s">
        <v>1110</v>
      </c>
      <c r="X1038" s="253" t="s">
        <v>2740</v>
      </c>
      <c r="Y1038" s="271">
        <f>N1038</f>
        <v>45600</v>
      </c>
      <c r="Z1038" s="322" t="s">
        <v>1550</v>
      </c>
      <c r="AA1038" s="253">
        <v>5.6</v>
      </c>
      <c r="AB1038" s="256"/>
      <c r="AC1038" s="253">
        <v>95</v>
      </c>
      <c r="AD1038" s="253"/>
      <c r="AE1038" s="253">
        <v>115</v>
      </c>
      <c r="AF1038" s="253"/>
      <c r="AG1038" s="322">
        <v>23</v>
      </c>
      <c r="AH1038" s="322">
        <v>38</v>
      </c>
      <c r="AI1038" s="322">
        <v>51</v>
      </c>
      <c r="AJ1038" s="322">
        <v>1</v>
      </c>
      <c r="AK1038" s="253"/>
      <c r="AL1038" s="322"/>
      <c r="AM1038" s="322"/>
      <c r="AN1038" s="253"/>
      <c r="AO1038" s="408"/>
      <c r="AP1038" s="283"/>
      <c r="AQ1038" s="283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341"/>
      <c r="CP1038" s="341"/>
      <c r="CQ1038" s="341"/>
      <c r="CR1038" s="341"/>
      <c r="CS1038" s="341"/>
      <c r="CT1038" s="341"/>
      <c r="CU1038" s="341"/>
      <c r="CV1038" s="341"/>
      <c r="CW1038" s="341"/>
      <c r="CX1038" s="341"/>
      <c r="CY1038" s="341"/>
      <c r="CZ1038" s="341"/>
      <c r="DA1038" s="341"/>
      <c r="DB1038" s="341"/>
      <c r="DC1038" s="341"/>
      <c r="DD1038" s="341"/>
      <c r="DE1038" s="341"/>
      <c r="DF1038" s="341"/>
      <c r="DG1038" s="341"/>
      <c r="DH1038" s="341"/>
      <c r="DI1038" s="341"/>
      <c r="DJ1038" s="341"/>
      <c r="DK1038" s="341"/>
      <c r="DL1038" s="341"/>
      <c r="DM1038" s="341"/>
      <c r="DN1038" s="341"/>
      <c r="DO1038" s="341"/>
      <c r="DP1038" s="341"/>
      <c r="DQ1038" s="341"/>
      <c r="DR1038" s="341"/>
      <c r="DS1038" s="341"/>
      <c r="DT1038" s="341"/>
      <c r="DU1038" s="341"/>
    </row>
    <row r="1039" spans="1:125" ht="12.75" customHeight="1">
      <c r="A1039" s="253">
        <v>1038</v>
      </c>
      <c r="B1039" s="253" t="s">
        <v>732</v>
      </c>
      <c r="C1039" s="243" t="s">
        <v>2574</v>
      </c>
      <c r="D1039" s="243" t="s">
        <v>2354</v>
      </c>
      <c r="E1039" s="243" t="s">
        <v>2575</v>
      </c>
      <c r="F1039" s="243" t="s">
        <v>2436</v>
      </c>
      <c r="G1039" s="132" t="s">
        <v>2576</v>
      </c>
      <c r="H1039" s="638" t="s">
        <v>2355</v>
      </c>
      <c r="I1039" s="121" t="s">
        <v>2356</v>
      </c>
      <c r="J1039" s="243" t="s">
        <v>1368</v>
      </c>
      <c r="K1039" s="243" t="s">
        <v>2340</v>
      </c>
      <c r="L1039" s="245" t="s">
        <v>1439</v>
      </c>
      <c r="M1039" s="247">
        <v>42209</v>
      </c>
      <c r="N1039" s="248">
        <v>46011</v>
      </c>
      <c r="O1039" s="249" t="s">
        <v>722</v>
      </c>
      <c r="P1039" s="269">
        <f t="shared" ref="P1039:P1043" si="230">N1039</f>
        <v>46011</v>
      </c>
      <c r="Q1039" s="250">
        <v>21645</v>
      </c>
      <c r="R1039" s="250">
        <v>2015</v>
      </c>
      <c r="S1039" s="251">
        <v>44550</v>
      </c>
      <c r="T1039" s="252" t="s">
        <v>3457</v>
      </c>
      <c r="U1039" s="253" t="s">
        <v>189</v>
      </c>
      <c r="V1039" s="625" t="s">
        <v>10375</v>
      </c>
      <c r="W1039" s="625" t="s">
        <v>10376</v>
      </c>
      <c r="X1039" s="252" t="s">
        <v>1366</v>
      </c>
      <c r="Y1039" s="284">
        <f>N1039</f>
        <v>46011</v>
      </c>
      <c r="Z1039" s="605" t="s">
        <v>1550</v>
      </c>
      <c r="AA1039" s="656">
        <v>6.2</v>
      </c>
      <c r="AB1039" s="273" t="s">
        <v>2357</v>
      </c>
      <c r="AC1039" s="252">
        <v>120</v>
      </c>
      <c r="AD1039" s="252">
        <v>120</v>
      </c>
      <c r="AE1039" s="252">
        <v>149</v>
      </c>
      <c r="AF1039" s="252">
        <v>198</v>
      </c>
      <c r="AG1039" s="605">
        <v>22</v>
      </c>
      <c r="AH1039" s="605">
        <v>37</v>
      </c>
      <c r="AI1039" s="605">
        <v>50</v>
      </c>
      <c r="AJ1039" s="605">
        <v>1</v>
      </c>
      <c r="AK1039" s="251">
        <v>42209</v>
      </c>
      <c r="AL1039" s="605">
        <v>2011</v>
      </c>
      <c r="AM1039" s="605" t="s">
        <v>722</v>
      </c>
      <c r="AN1039" s="252" t="s">
        <v>7310</v>
      </c>
      <c r="AO1039" s="407"/>
      <c r="AP1039" s="316"/>
      <c r="AQ1039" s="316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</row>
    <row r="1040" spans="1:125" s="538" customFormat="1" ht="12.75" customHeight="1">
      <c r="A1040" s="532">
        <v>1039</v>
      </c>
      <c r="B1040" s="531" t="s">
        <v>10447</v>
      </c>
      <c r="C1040" s="532"/>
      <c r="D1040" s="532"/>
      <c r="E1040" s="532" t="s">
        <v>2359</v>
      </c>
      <c r="F1040" s="532"/>
      <c r="G1040" s="540"/>
      <c r="H1040" s="646"/>
      <c r="I1040" s="532"/>
      <c r="J1040" s="532"/>
      <c r="K1040" s="532"/>
      <c r="L1040" s="541"/>
      <c r="M1040" s="542"/>
      <c r="N1040" s="543"/>
      <c r="O1040" s="979"/>
      <c r="P1040" s="539"/>
      <c r="Q1040" s="530"/>
      <c r="R1040" s="530"/>
      <c r="S1040" s="531"/>
      <c r="T1040" s="532"/>
      <c r="U1040" s="532"/>
      <c r="V1040" s="627"/>
      <c r="W1040" s="627"/>
      <c r="X1040" s="532"/>
      <c r="Y1040" s="534"/>
      <c r="Z1040" s="586"/>
      <c r="AA1040" s="665"/>
      <c r="AB1040" s="535"/>
      <c r="AC1040" s="532"/>
      <c r="AD1040" s="532"/>
      <c r="AE1040" s="532"/>
      <c r="AF1040" s="532"/>
      <c r="AG1040" s="586"/>
      <c r="AH1040" s="586"/>
      <c r="AI1040" s="586"/>
      <c r="AJ1040" s="586"/>
      <c r="AK1040" s="531"/>
      <c r="AL1040" s="586"/>
      <c r="AM1040" s="586"/>
      <c r="AN1040" s="532"/>
      <c r="AO1040" s="536"/>
      <c r="AP1040" s="537"/>
      <c r="AQ1040" s="537"/>
      <c r="AR1040" s="537"/>
      <c r="AS1040" s="537"/>
      <c r="AT1040" s="537"/>
      <c r="AU1040" s="537"/>
      <c r="AV1040" s="537"/>
      <c r="AW1040" s="537"/>
      <c r="AX1040" s="537"/>
      <c r="AY1040" s="537"/>
      <c r="AZ1040" s="537"/>
      <c r="BA1040" s="537"/>
      <c r="BB1040" s="537"/>
      <c r="BC1040" s="537"/>
      <c r="BD1040" s="537"/>
      <c r="BE1040" s="537"/>
      <c r="BF1040" s="537"/>
      <c r="BG1040" s="537"/>
      <c r="BH1040" s="537"/>
      <c r="BI1040" s="537"/>
      <c r="BJ1040" s="537"/>
      <c r="BK1040" s="537"/>
      <c r="BL1040" s="537"/>
      <c r="BM1040" s="537"/>
      <c r="BN1040" s="537"/>
      <c r="BO1040" s="537"/>
      <c r="BP1040" s="537"/>
      <c r="BQ1040" s="537"/>
      <c r="BR1040" s="537"/>
      <c r="BS1040" s="537"/>
      <c r="BT1040" s="537"/>
      <c r="BU1040" s="537"/>
      <c r="BV1040" s="537"/>
      <c r="BW1040" s="537"/>
      <c r="BX1040" s="537"/>
      <c r="BY1040" s="537"/>
      <c r="BZ1040" s="537"/>
      <c r="CA1040" s="537"/>
      <c r="CB1040" s="537"/>
      <c r="CC1040" s="537"/>
      <c r="CD1040" s="537"/>
      <c r="CE1040" s="537"/>
      <c r="CF1040" s="537"/>
      <c r="CG1040" s="537"/>
      <c r="CH1040" s="537"/>
      <c r="CI1040" s="537"/>
      <c r="CJ1040" s="537"/>
      <c r="CK1040" s="537"/>
      <c r="CL1040" s="537"/>
      <c r="CM1040" s="537"/>
      <c r="CN1040" s="537"/>
      <c r="CO1040" s="587"/>
      <c r="CP1040" s="587"/>
      <c r="CQ1040" s="587"/>
      <c r="CR1040" s="587"/>
      <c r="CS1040" s="587"/>
      <c r="CT1040" s="587"/>
      <c r="CU1040" s="587"/>
      <c r="CV1040" s="587"/>
      <c r="CW1040" s="587"/>
      <c r="CX1040" s="587"/>
      <c r="CY1040" s="587"/>
      <c r="CZ1040" s="587"/>
      <c r="DA1040" s="587"/>
      <c r="DB1040" s="587"/>
      <c r="DC1040" s="587"/>
      <c r="DD1040" s="587"/>
      <c r="DE1040" s="587"/>
      <c r="DF1040" s="587"/>
      <c r="DG1040" s="587"/>
      <c r="DH1040" s="587"/>
      <c r="DI1040" s="587"/>
      <c r="DJ1040" s="587"/>
      <c r="DK1040" s="587"/>
      <c r="DL1040" s="587"/>
      <c r="DM1040" s="587"/>
      <c r="DN1040" s="587"/>
      <c r="DO1040" s="587"/>
      <c r="DP1040" s="587"/>
      <c r="DQ1040" s="587"/>
      <c r="DR1040" s="587"/>
      <c r="DS1040" s="587"/>
      <c r="DT1040" s="587"/>
      <c r="DU1040" s="587"/>
    </row>
    <row r="1041" spans="1:125" s="317" customFormat="1" ht="12.75" customHeight="1">
      <c r="A1041" s="253">
        <v>1040</v>
      </c>
      <c r="B1041" s="253" t="s">
        <v>731</v>
      </c>
      <c r="C1041" s="253" t="s">
        <v>7168</v>
      </c>
      <c r="D1041" s="253"/>
      <c r="E1041" s="253" t="s">
        <v>2360</v>
      </c>
      <c r="F1041" s="253"/>
      <c r="G1041" s="264" t="s">
        <v>7169</v>
      </c>
      <c r="H1041" s="639"/>
      <c r="I1041" s="253" t="s">
        <v>1106</v>
      </c>
      <c r="J1041" s="253"/>
      <c r="K1041" s="253" t="s">
        <v>2673</v>
      </c>
      <c r="L1041" s="438" t="s">
        <v>2674</v>
      </c>
      <c r="M1041" s="274">
        <v>44397</v>
      </c>
      <c r="N1041" s="275">
        <v>45821</v>
      </c>
      <c r="O1041" s="276" t="s">
        <v>722</v>
      </c>
      <c r="P1041" s="267">
        <f>N1041</f>
        <v>45821</v>
      </c>
      <c r="Q1041" s="236">
        <v>21412</v>
      </c>
      <c r="R1041" s="236">
        <v>2018</v>
      </c>
      <c r="S1041" s="237">
        <v>45090</v>
      </c>
      <c r="T1041" s="253" t="s">
        <v>4069</v>
      </c>
      <c r="U1041" s="253" t="s">
        <v>722</v>
      </c>
      <c r="V1041" s="421" t="s">
        <v>9619</v>
      </c>
      <c r="W1041" s="421" t="s">
        <v>9618</v>
      </c>
      <c r="X1041" s="253" t="s">
        <v>2675</v>
      </c>
      <c r="Y1041" s="271">
        <f>N1041</f>
        <v>45821</v>
      </c>
      <c r="Z1041" s="322" t="s">
        <v>1028</v>
      </c>
      <c r="AA1041" s="255">
        <v>4.75</v>
      </c>
      <c r="AB1041" s="256"/>
      <c r="AC1041" s="253">
        <v>70</v>
      </c>
      <c r="AD1041" s="253"/>
      <c r="AE1041" s="253">
        <v>88</v>
      </c>
      <c r="AF1041" s="253"/>
      <c r="AG1041" s="322" t="s">
        <v>724</v>
      </c>
      <c r="AH1041" s="322" t="s">
        <v>724</v>
      </c>
      <c r="AI1041" s="322" t="s">
        <v>724</v>
      </c>
      <c r="AJ1041" s="322">
        <v>1</v>
      </c>
      <c r="AK1041" s="253"/>
      <c r="AL1041" s="322"/>
      <c r="AM1041" s="322"/>
      <c r="AN1041" s="253"/>
      <c r="AO1041" s="408"/>
      <c r="AP1041" s="283"/>
      <c r="AQ1041" s="283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341"/>
      <c r="CP1041" s="341"/>
      <c r="CQ1041" s="341"/>
      <c r="CR1041" s="341"/>
      <c r="CS1041" s="341"/>
      <c r="CT1041" s="341"/>
      <c r="CU1041" s="341"/>
      <c r="CV1041" s="341"/>
      <c r="CW1041" s="341"/>
      <c r="CX1041" s="341"/>
      <c r="CY1041" s="341"/>
      <c r="CZ1041" s="341"/>
      <c r="DA1041" s="341"/>
      <c r="DB1041" s="341"/>
      <c r="DC1041" s="341"/>
      <c r="DD1041" s="341"/>
      <c r="DE1041" s="341"/>
      <c r="DF1041" s="341"/>
      <c r="DG1041" s="341"/>
      <c r="DH1041" s="341"/>
      <c r="DI1041" s="341"/>
      <c r="DJ1041" s="341"/>
      <c r="DK1041" s="341"/>
      <c r="DL1041" s="341"/>
      <c r="DM1041" s="341"/>
      <c r="DN1041" s="341"/>
      <c r="DO1041" s="341"/>
      <c r="DP1041" s="341"/>
      <c r="DQ1041" s="341"/>
      <c r="DR1041" s="341"/>
      <c r="DS1041" s="341"/>
      <c r="DT1041" s="341"/>
      <c r="DU1041" s="341"/>
    </row>
    <row r="1042" spans="1:125" ht="12.75" customHeight="1">
      <c r="A1042" s="253">
        <v>1041</v>
      </c>
      <c r="B1042" s="253" t="s">
        <v>731</v>
      </c>
      <c r="C1042" s="253" t="s">
        <v>2301</v>
      </c>
      <c r="D1042" s="253"/>
      <c r="E1042" s="253" t="s">
        <v>4797</v>
      </c>
      <c r="F1042" s="253"/>
      <c r="G1042" s="264" t="s">
        <v>4904</v>
      </c>
      <c r="H1042" s="639"/>
      <c r="I1042" s="253" t="s">
        <v>1911</v>
      </c>
      <c r="J1042" s="253"/>
      <c r="K1042" s="253" t="s">
        <v>8576</v>
      </c>
      <c r="L1042" s="438" t="s">
        <v>8577</v>
      </c>
      <c r="M1042" s="274">
        <v>43558</v>
      </c>
      <c r="N1042" s="288">
        <v>45529</v>
      </c>
      <c r="O1042" s="322" t="s">
        <v>722</v>
      </c>
      <c r="P1042" s="328">
        <f t="shared" si="230"/>
        <v>45529</v>
      </c>
      <c r="Q1042" s="329">
        <v>22582</v>
      </c>
      <c r="R1042" s="329">
        <v>2018</v>
      </c>
      <c r="S1042" s="251">
        <v>44798</v>
      </c>
      <c r="T1042" s="316" t="s">
        <v>1278</v>
      </c>
      <c r="U1042" s="283" t="s">
        <v>1217</v>
      </c>
      <c r="V1042" s="625" t="s">
        <v>8578</v>
      </c>
      <c r="W1042" s="625" t="s">
        <v>1301</v>
      </c>
      <c r="X1042" s="252" t="s">
        <v>8579</v>
      </c>
      <c r="Y1042" s="284">
        <f>N1042</f>
        <v>45529</v>
      </c>
      <c r="Z1042" s="605" t="s">
        <v>1550</v>
      </c>
      <c r="AA1042" s="656">
        <v>4.5</v>
      </c>
      <c r="AB1042" s="273"/>
      <c r="AC1042" s="252">
        <v>90</v>
      </c>
      <c r="AD1042" s="252"/>
      <c r="AE1042" s="252">
        <v>115</v>
      </c>
      <c r="AF1042" s="252"/>
      <c r="AG1042" s="605">
        <v>22</v>
      </c>
      <c r="AH1042" s="605">
        <v>36</v>
      </c>
      <c r="AI1042" s="613">
        <v>54</v>
      </c>
      <c r="AJ1042" s="613">
        <v>1</v>
      </c>
      <c r="AK1042" s="316"/>
      <c r="AL1042" s="613"/>
      <c r="AM1042" s="613"/>
      <c r="AN1042" s="252"/>
      <c r="AO1042" s="407"/>
      <c r="AP1042" s="316"/>
      <c r="AQ1042" s="316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</row>
    <row r="1043" spans="1:125" s="317" customFormat="1" ht="12.75" customHeight="1">
      <c r="A1043" s="253">
        <v>1042</v>
      </c>
      <c r="B1043" s="253" t="s">
        <v>731</v>
      </c>
      <c r="C1043" s="253" t="s">
        <v>2301</v>
      </c>
      <c r="D1043" s="253"/>
      <c r="E1043" s="253" t="s">
        <v>4798</v>
      </c>
      <c r="F1043" s="253"/>
      <c r="G1043" s="264" t="s">
        <v>4905</v>
      </c>
      <c r="H1043" s="639"/>
      <c r="I1043" s="253" t="s">
        <v>1911</v>
      </c>
      <c r="J1043" s="253"/>
      <c r="K1043" s="253" t="s">
        <v>8629</v>
      </c>
      <c r="L1043" s="438" t="s">
        <v>8630</v>
      </c>
      <c r="M1043" s="274">
        <v>43558</v>
      </c>
      <c r="N1043" s="288">
        <v>45531</v>
      </c>
      <c r="O1043" s="322" t="s">
        <v>722</v>
      </c>
      <c r="P1043" s="328">
        <f t="shared" si="230"/>
        <v>45531</v>
      </c>
      <c r="Q1043" s="329">
        <v>22599</v>
      </c>
      <c r="R1043" s="329">
        <v>2018</v>
      </c>
      <c r="S1043" s="251">
        <v>44800</v>
      </c>
      <c r="T1043" s="316" t="s">
        <v>1278</v>
      </c>
      <c r="U1043" s="283" t="s">
        <v>1217</v>
      </c>
      <c r="V1043" s="625" t="s">
        <v>5766</v>
      </c>
      <c r="W1043" s="625" t="s">
        <v>656</v>
      </c>
      <c r="X1043" s="252" t="s">
        <v>8631</v>
      </c>
      <c r="Y1043" s="284">
        <f>N1043</f>
        <v>45531</v>
      </c>
      <c r="Z1043" s="605" t="s">
        <v>1550</v>
      </c>
      <c r="AA1043" s="656">
        <v>4.5</v>
      </c>
      <c r="AB1043" s="273"/>
      <c r="AC1043" s="252">
        <v>90</v>
      </c>
      <c r="AD1043" s="252"/>
      <c r="AE1043" s="252">
        <v>115</v>
      </c>
      <c r="AF1043" s="252"/>
      <c r="AG1043" s="605">
        <v>22</v>
      </c>
      <c r="AH1043" s="605">
        <v>36</v>
      </c>
      <c r="AI1043" s="613">
        <v>54</v>
      </c>
      <c r="AJ1043" s="613">
        <v>1</v>
      </c>
      <c r="AK1043" s="283"/>
      <c r="AL1043" s="336"/>
      <c r="AM1043" s="336"/>
      <c r="AN1043" s="253"/>
      <c r="AO1043" s="408"/>
      <c r="AP1043" s="283"/>
      <c r="AQ1043" s="283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341"/>
      <c r="CP1043" s="341"/>
      <c r="CQ1043" s="341"/>
      <c r="CR1043" s="341"/>
      <c r="CS1043" s="341"/>
      <c r="CT1043" s="341"/>
      <c r="CU1043" s="341"/>
      <c r="CV1043" s="341"/>
      <c r="CW1043" s="341"/>
      <c r="CX1043" s="341"/>
      <c r="CY1043" s="341"/>
      <c r="CZ1043" s="341"/>
      <c r="DA1043" s="341"/>
      <c r="DB1043" s="341"/>
      <c r="DC1043" s="341"/>
      <c r="DD1043" s="341"/>
      <c r="DE1043" s="341"/>
      <c r="DF1043" s="341"/>
      <c r="DG1043" s="341"/>
      <c r="DH1043" s="341"/>
      <c r="DI1043" s="341"/>
      <c r="DJ1043" s="341"/>
      <c r="DK1043" s="341"/>
      <c r="DL1043" s="341"/>
      <c r="DM1043" s="341"/>
      <c r="DN1043" s="341"/>
      <c r="DO1043" s="341"/>
      <c r="DP1043" s="341"/>
      <c r="DQ1043" s="341"/>
      <c r="DR1043" s="341"/>
      <c r="DS1043" s="341"/>
      <c r="DT1043" s="341"/>
      <c r="DU1043" s="341"/>
    </row>
    <row r="1044" spans="1:125" s="317" customFormat="1" ht="12.75" customHeight="1">
      <c r="A1044" s="253">
        <v>1043</v>
      </c>
      <c r="B1044" s="242" t="s">
        <v>731</v>
      </c>
      <c r="C1044" s="242" t="s">
        <v>2313</v>
      </c>
      <c r="D1044" s="242"/>
      <c r="E1044" s="243" t="s">
        <v>3080</v>
      </c>
      <c r="F1044" s="243"/>
      <c r="G1044" s="244" t="s">
        <v>5691</v>
      </c>
      <c r="H1044" s="638"/>
      <c r="I1044" s="243" t="s">
        <v>452</v>
      </c>
      <c r="J1044" s="242"/>
      <c r="K1044" s="243" t="s">
        <v>4275</v>
      </c>
      <c r="L1044" s="245" t="s">
        <v>1592</v>
      </c>
      <c r="M1044" s="274">
        <v>43924</v>
      </c>
      <c r="N1044" s="123">
        <v>45379</v>
      </c>
      <c r="O1044" s="249" t="s">
        <v>722</v>
      </c>
      <c r="P1044" s="267">
        <f>N1044</f>
        <v>45379</v>
      </c>
      <c r="Q1044" s="236">
        <v>21240</v>
      </c>
      <c r="R1044" s="236">
        <v>2016</v>
      </c>
      <c r="S1044" s="237">
        <v>44648</v>
      </c>
      <c r="T1044" s="253" t="s">
        <v>5544</v>
      </c>
      <c r="U1044" s="253" t="s">
        <v>722</v>
      </c>
      <c r="V1044" s="421" t="s">
        <v>5435</v>
      </c>
      <c r="W1044" s="421" t="s">
        <v>2051</v>
      </c>
      <c r="X1044" s="253" t="s">
        <v>1594</v>
      </c>
      <c r="Y1044" s="271">
        <f>N1044</f>
        <v>45379</v>
      </c>
      <c r="Z1044" s="322" t="s">
        <v>1550</v>
      </c>
      <c r="AA1044" s="255">
        <v>5</v>
      </c>
      <c r="AB1044" s="256"/>
      <c r="AC1044" s="253">
        <v>70</v>
      </c>
      <c r="AD1044" s="253"/>
      <c r="AE1044" s="253">
        <v>90</v>
      </c>
      <c r="AF1044" s="253">
        <v>120</v>
      </c>
      <c r="AG1044" s="322" t="s">
        <v>724</v>
      </c>
      <c r="AH1044" s="322" t="s">
        <v>724</v>
      </c>
      <c r="AI1044" s="322" t="s">
        <v>724</v>
      </c>
      <c r="AJ1044" s="322">
        <v>1</v>
      </c>
      <c r="AK1044" s="283"/>
      <c r="AL1044" s="336"/>
      <c r="AM1044" s="336"/>
      <c r="AN1044" s="253"/>
      <c r="AO1044" s="408"/>
      <c r="AP1044" s="283"/>
      <c r="AQ1044" s="283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341"/>
      <c r="CP1044" s="341"/>
      <c r="CQ1044" s="341"/>
      <c r="CR1044" s="341"/>
      <c r="CS1044" s="341"/>
      <c r="CT1044" s="341"/>
      <c r="CU1044" s="341"/>
      <c r="CV1044" s="341"/>
      <c r="CW1044" s="341"/>
      <c r="CX1044" s="341"/>
      <c r="CY1044" s="341"/>
      <c r="CZ1044" s="341"/>
      <c r="DA1044" s="341"/>
      <c r="DB1044" s="341"/>
      <c r="DC1044" s="341"/>
      <c r="DD1044" s="341"/>
      <c r="DE1044" s="341"/>
      <c r="DF1044" s="341"/>
      <c r="DG1044" s="341"/>
      <c r="DH1044" s="341"/>
      <c r="DI1044" s="341"/>
      <c r="DJ1044" s="341"/>
      <c r="DK1044" s="341"/>
      <c r="DL1044" s="341"/>
      <c r="DM1044" s="341"/>
      <c r="DN1044" s="341"/>
      <c r="DO1044" s="341"/>
      <c r="DP1044" s="341"/>
      <c r="DQ1044" s="341"/>
      <c r="DR1044" s="341"/>
      <c r="DS1044" s="341"/>
      <c r="DT1044" s="341"/>
      <c r="DU1044" s="341"/>
    </row>
    <row r="1045" spans="1:125" ht="12.75" customHeight="1">
      <c r="A1045" s="253">
        <v>1044</v>
      </c>
      <c r="B1045" s="253" t="s">
        <v>731</v>
      </c>
      <c r="C1045" s="253" t="s">
        <v>4175</v>
      </c>
      <c r="D1045" s="253"/>
      <c r="E1045" s="253" t="s">
        <v>4176</v>
      </c>
      <c r="F1045" s="253"/>
      <c r="G1045" s="264" t="s">
        <v>4177</v>
      </c>
      <c r="H1045" s="639"/>
      <c r="I1045" s="243" t="s">
        <v>317</v>
      </c>
      <c r="J1045" s="253"/>
      <c r="K1045" s="121" t="s">
        <v>2936</v>
      </c>
      <c r="L1045" s="245" t="s">
        <v>7954</v>
      </c>
      <c r="M1045" s="247">
        <v>43184</v>
      </c>
      <c r="N1045" s="248">
        <v>45381</v>
      </c>
      <c r="O1045" s="249" t="s">
        <v>722</v>
      </c>
      <c r="P1045" s="266">
        <f t="shared" ref="P1045" si="231">N1045</f>
        <v>45381</v>
      </c>
      <c r="Q1045" s="250">
        <v>19155</v>
      </c>
      <c r="R1045" s="250">
        <v>2010</v>
      </c>
      <c r="S1045" s="251">
        <v>44650</v>
      </c>
      <c r="T1045" s="252" t="s">
        <v>24</v>
      </c>
      <c r="U1045" s="253" t="s">
        <v>722</v>
      </c>
      <c r="V1045" s="421" t="s">
        <v>5948</v>
      </c>
      <c r="W1045" s="421" t="s">
        <v>7955</v>
      </c>
      <c r="X1045" s="252" t="s">
        <v>902</v>
      </c>
      <c r="Y1045" s="284">
        <f t="shared" ref="Y1045:Y1051" si="232">N1045</f>
        <v>45381</v>
      </c>
      <c r="Z1045" s="605" t="s">
        <v>1550</v>
      </c>
      <c r="AA1045" s="656">
        <v>6.3</v>
      </c>
      <c r="AB1045" s="273"/>
      <c r="AC1045" s="252">
        <v>115</v>
      </c>
      <c r="AD1045" s="252"/>
      <c r="AE1045" s="252">
        <v>135</v>
      </c>
      <c r="AF1045" s="252"/>
      <c r="AG1045" s="605">
        <v>24</v>
      </c>
      <c r="AH1045" s="605">
        <v>38</v>
      </c>
      <c r="AI1045" s="605">
        <v>52</v>
      </c>
      <c r="AJ1045" s="605">
        <v>1</v>
      </c>
      <c r="AK1045" s="316"/>
      <c r="AL1045" s="613"/>
      <c r="AM1045" s="613"/>
      <c r="AN1045" s="252"/>
      <c r="AO1045" s="407"/>
      <c r="AP1045" s="316"/>
      <c r="AQ1045" s="316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</row>
    <row r="1046" spans="1:125" ht="12.75" customHeight="1">
      <c r="A1046" s="253">
        <v>1045</v>
      </c>
      <c r="B1046" s="253" t="s">
        <v>732</v>
      </c>
      <c r="C1046" s="253" t="s">
        <v>2098</v>
      </c>
      <c r="D1046" s="253" t="s">
        <v>7608</v>
      </c>
      <c r="E1046" s="253" t="s">
        <v>2316</v>
      </c>
      <c r="F1046" s="253" t="s">
        <v>7609</v>
      </c>
      <c r="G1046" s="264" t="s">
        <v>2317</v>
      </c>
      <c r="H1046" s="639" t="s">
        <v>7610</v>
      </c>
      <c r="I1046" s="253" t="s">
        <v>1911</v>
      </c>
      <c r="J1046" s="253" t="s">
        <v>1612</v>
      </c>
      <c r="K1046" s="253" t="s">
        <v>4521</v>
      </c>
      <c r="L1046" s="438" t="s">
        <v>4522</v>
      </c>
      <c r="M1046" s="274">
        <v>42205</v>
      </c>
      <c r="N1046" s="288">
        <v>46033</v>
      </c>
      <c r="O1046" s="322" t="s">
        <v>722</v>
      </c>
      <c r="P1046" s="328">
        <f t="shared" ref="P1046:P1051" si="233">N1046</f>
        <v>46033</v>
      </c>
      <c r="Q1046" s="329">
        <v>23060</v>
      </c>
      <c r="R1046" s="329">
        <v>2015</v>
      </c>
      <c r="S1046" s="251">
        <v>45302</v>
      </c>
      <c r="T1046" s="253" t="s">
        <v>4633</v>
      </c>
      <c r="U1046" s="283" t="s">
        <v>3544</v>
      </c>
      <c r="V1046" s="421" t="s">
        <v>10434</v>
      </c>
      <c r="W1046" s="625" t="s">
        <v>10435</v>
      </c>
      <c r="X1046" s="252" t="s">
        <v>4523</v>
      </c>
      <c r="Y1046" s="284">
        <f t="shared" si="232"/>
        <v>46033</v>
      </c>
      <c r="Z1046" s="605" t="s">
        <v>1550</v>
      </c>
      <c r="AA1046" s="656">
        <v>4.8</v>
      </c>
      <c r="AB1046" s="273">
        <v>42</v>
      </c>
      <c r="AC1046" s="252">
        <v>105</v>
      </c>
      <c r="AD1046" s="252">
        <v>105</v>
      </c>
      <c r="AE1046" s="252">
        <v>130</v>
      </c>
      <c r="AF1046" s="252">
        <v>130</v>
      </c>
      <c r="AG1046" s="605">
        <v>22</v>
      </c>
      <c r="AH1046" s="605">
        <v>36</v>
      </c>
      <c r="AI1046" s="613">
        <v>54</v>
      </c>
      <c r="AJ1046" s="322">
        <v>1</v>
      </c>
      <c r="AK1046" s="237">
        <v>44585</v>
      </c>
      <c r="AL1046" s="322">
        <v>2021</v>
      </c>
      <c r="AM1046" s="322" t="s">
        <v>722</v>
      </c>
      <c r="AN1046" s="253" t="s">
        <v>10436</v>
      </c>
      <c r="AO1046" s="260"/>
      <c r="AP1046" s="316"/>
      <c r="AQ1046" s="316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</row>
    <row r="1047" spans="1:125" s="538" customFormat="1" ht="12.75" customHeight="1">
      <c r="A1047" s="532">
        <v>1046</v>
      </c>
      <c r="B1047" s="529" t="s">
        <v>10447</v>
      </c>
      <c r="C1047" s="133"/>
      <c r="D1047" s="133"/>
      <c r="E1047" s="133" t="s">
        <v>10448</v>
      </c>
      <c r="F1047" s="133"/>
      <c r="G1047" s="839"/>
      <c r="H1047" s="840"/>
      <c r="I1047" s="133"/>
      <c r="J1047" s="532"/>
      <c r="K1047" s="537"/>
      <c r="L1047" s="541"/>
      <c r="M1047" s="542"/>
      <c r="N1047" s="843"/>
      <c r="O1047" s="844"/>
      <c r="P1047" s="539"/>
      <c r="Q1047" s="530"/>
      <c r="R1047" s="530"/>
      <c r="S1047" s="531"/>
      <c r="T1047" s="532"/>
      <c r="U1047" s="532"/>
      <c r="V1047" s="627"/>
      <c r="W1047" s="627"/>
      <c r="X1047" s="532"/>
      <c r="Y1047" s="534"/>
      <c r="Z1047" s="586"/>
      <c r="AA1047" s="665"/>
      <c r="AB1047" s="535"/>
      <c r="AC1047" s="532"/>
      <c r="AD1047" s="532"/>
      <c r="AE1047" s="532"/>
      <c r="AF1047" s="532"/>
      <c r="AG1047" s="586"/>
      <c r="AH1047" s="586"/>
      <c r="AI1047" s="586"/>
      <c r="AJ1047" s="586"/>
      <c r="AK1047" s="531"/>
      <c r="AL1047" s="586"/>
      <c r="AM1047" s="586"/>
      <c r="AN1047" s="532"/>
      <c r="AO1047" s="536"/>
      <c r="AP1047" s="537"/>
      <c r="AQ1047" s="537"/>
      <c r="AR1047" s="537"/>
      <c r="AS1047" s="537"/>
      <c r="AT1047" s="537"/>
      <c r="AU1047" s="537"/>
      <c r="AV1047" s="537"/>
      <c r="AW1047" s="537"/>
      <c r="AX1047" s="537"/>
      <c r="AY1047" s="537"/>
      <c r="AZ1047" s="537"/>
      <c r="BA1047" s="537"/>
      <c r="BB1047" s="537"/>
      <c r="BC1047" s="537"/>
      <c r="BD1047" s="537"/>
      <c r="BE1047" s="537"/>
      <c r="BF1047" s="537"/>
      <c r="BG1047" s="537"/>
      <c r="BH1047" s="537"/>
      <c r="BI1047" s="537"/>
      <c r="BJ1047" s="537"/>
      <c r="BK1047" s="537"/>
      <c r="BL1047" s="537"/>
      <c r="BM1047" s="537"/>
      <c r="BN1047" s="537"/>
      <c r="BO1047" s="537"/>
      <c r="BP1047" s="537"/>
      <c r="BQ1047" s="537"/>
      <c r="BR1047" s="537"/>
      <c r="BS1047" s="537"/>
      <c r="BT1047" s="537"/>
      <c r="BU1047" s="537"/>
      <c r="BV1047" s="537"/>
      <c r="BW1047" s="537"/>
      <c r="BX1047" s="537"/>
      <c r="BY1047" s="537"/>
      <c r="BZ1047" s="537"/>
      <c r="CA1047" s="537"/>
      <c r="CB1047" s="537"/>
      <c r="CC1047" s="537"/>
      <c r="CD1047" s="537"/>
      <c r="CE1047" s="537"/>
      <c r="CF1047" s="537"/>
      <c r="CG1047" s="537"/>
      <c r="CH1047" s="537"/>
      <c r="CI1047" s="537"/>
      <c r="CJ1047" s="537"/>
      <c r="CK1047" s="537"/>
      <c r="CL1047" s="537"/>
      <c r="CM1047" s="537"/>
      <c r="CN1047" s="537"/>
      <c r="CO1047" s="587"/>
      <c r="CP1047" s="587"/>
      <c r="CQ1047" s="587"/>
      <c r="CR1047" s="587"/>
      <c r="CS1047" s="587"/>
      <c r="CT1047" s="587"/>
      <c r="CU1047" s="587"/>
      <c r="CV1047" s="587"/>
      <c r="CW1047" s="587"/>
      <c r="CX1047" s="587"/>
      <c r="CY1047" s="587"/>
      <c r="CZ1047" s="587"/>
      <c r="DA1047" s="587"/>
      <c r="DB1047" s="587"/>
      <c r="DC1047" s="587"/>
      <c r="DD1047" s="587"/>
      <c r="DE1047" s="587"/>
      <c r="DF1047" s="587"/>
      <c r="DG1047" s="587"/>
      <c r="DH1047" s="587"/>
      <c r="DI1047" s="587"/>
      <c r="DJ1047" s="587"/>
      <c r="DK1047" s="587"/>
      <c r="DL1047" s="587"/>
      <c r="DM1047" s="587"/>
      <c r="DN1047" s="587"/>
      <c r="DO1047" s="587"/>
      <c r="DP1047" s="587"/>
      <c r="DQ1047" s="587"/>
      <c r="DR1047" s="587"/>
      <c r="DS1047" s="587"/>
      <c r="DT1047" s="587"/>
      <c r="DU1047" s="587"/>
    </row>
    <row r="1048" spans="1:125" s="317" customFormat="1" ht="12.75" customHeight="1">
      <c r="A1048" s="253">
        <v>1047</v>
      </c>
      <c r="B1048" s="253" t="s">
        <v>732</v>
      </c>
      <c r="C1048" s="253" t="s">
        <v>2577</v>
      </c>
      <c r="D1048" s="283" t="s">
        <v>3563</v>
      </c>
      <c r="E1048" s="253" t="s">
        <v>2578</v>
      </c>
      <c r="F1048" s="253" t="s">
        <v>3771</v>
      </c>
      <c r="G1048" s="264" t="s">
        <v>2579</v>
      </c>
      <c r="H1048" s="639" t="s">
        <v>3772</v>
      </c>
      <c r="I1048" s="253" t="s">
        <v>1096</v>
      </c>
      <c r="J1048" s="253" t="s">
        <v>1163</v>
      </c>
      <c r="K1048" s="253" t="s">
        <v>437</v>
      </c>
      <c r="L1048" s="438" t="s">
        <v>592</v>
      </c>
      <c r="M1048" s="274">
        <v>42244</v>
      </c>
      <c r="N1048" s="275">
        <v>45952</v>
      </c>
      <c r="O1048" s="249" t="s">
        <v>722</v>
      </c>
      <c r="P1048" s="267">
        <f t="shared" si="233"/>
        <v>45952</v>
      </c>
      <c r="Q1048" s="236">
        <v>16836</v>
      </c>
      <c r="R1048" s="236">
        <v>2015</v>
      </c>
      <c r="S1048" s="251">
        <v>45221</v>
      </c>
      <c r="T1048" s="253" t="s">
        <v>5339</v>
      </c>
      <c r="U1048" s="253" t="s">
        <v>189</v>
      </c>
      <c r="V1048" s="421" t="s">
        <v>10238</v>
      </c>
      <c r="W1048" s="421" t="s">
        <v>10239</v>
      </c>
      <c r="X1048" s="253" t="s">
        <v>913</v>
      </c>
      <c r="Y1048" s="271">
        <f t="shared" si="232"/>
        <v>45952</v>
      </c>
      <c r="Z1048" s="322" t="s">
        <v>724</v>
      </c>
      <c r="AA1048" s="255">
        <v>5.3</v>
      </c>
      <c r="AB1048" s="256">
        <v>22</v>
      </c>
      <c r="AC1048" s="253">
        <v>120</v>
      </c>
      <c r="AD1048" s="253">
        <v>120</v>
      </c>
      <c r="AE1048" s="253">
        <v>160</v>
      </c>
      <c r="AF1048" s="253">
        <v>160</v>
      </c>
      <c r="AG1048" s="322">
        <v>30</v>
      </c>
      <c r="AH1048" s="322">
        <v>60</v>
      </c>
      <c r="AI1048" s="322">
        <v>80</v>
      </c>
      <c r="AJ1048" s="322">
        <v>1</v>
      </c>
      <c r="AK1048" s="237">
        <v>42912</v>
      </c>
      <c r="AL1048" s="322">
        <v>2017</v>
      </c>
      <c r="AM1048" s="322" t="s">
        <v>722</v>
      </c>
      <c r="AN1048" s="253" t="s">
        <v>9935</v>
      </c>
      <c r="AO1048" s="408"/>
      <c r="AP1048" s="283"/>
      <c r="AQ1048" s="283"/>
      <c r="AR1048" s="253"/>
      <c r="AS1048" s="253"/>
      <c r="AT1048" s="253"/>
      <c r="AU1048" s="264"/>
      <c r="AV1048" s="438"/>
      <c r="AW1048" s="253"/>
      <c r="AX1048" s="253"/>
      <c r="AY1048" s="253"/>
      <c r="AZ1048" s="138"/>
      <c r="BA1048" s="274"/>
      <c r="BB1048" s="275"/>
      <c r="BC1048" s="249"/>
      <c r="BD1048" s="267"/>
      <c r="BE1048" s="236"/>
      <c r="BF1048" s="236"/>
      <c r="BG1048" s="251"/>
      <c r="BH1048" s="253"/>
      <c r="BI1048" s="253"/>
      <c r="BJ1048" s="138"/>
      <c r="BK1048" s="138"/>
      <c r="BL1048" s="253"/>
      <c r="BM1048" s="253"/>
      <c r="BN1048" s="138"/>
      <c r="BO1048" s="271"/>
      <c r="BP1048" s="253"/>
      <c r="BQ1048" s="253"/>
      <c r="BR1048" s="256"/>
      <c r="BS1048" s="253"/>
      <c r="BT1048" s="253"/>
      <c r="BU1048" s="253"/>
      <c r="BV1048" s="253"/>
      <c r="BW1048" s="253"/>
      <c r="BX1048" s="253"/>
      <c r="BY1048" s="253"/>
      <c r="BZ1048" s="253"/>
      <c r="CA1048" s="237"/>
      <c r="CB1048" s="253"/>
      <c r="CC1048" s="253"/>
      <c r="CD1048" s="283"/>
      <c r="CE1048" s="28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341"/>
      <c r="CP1048" s="341"/>
      <c r="CQ1048" s="341"/>
      <c r="CR1048" s="341"/>
      <c r="CS1048" s="341"/>
      <c r="CT1048" s="341"/>
      <c r="CU1048" s="341"/>
      <c r="CV1048" s="341"/>
      <c r="CW1048" s="341"/>
      <c r="CX1048" s="341"/>
      <c r="CY1048" s="341"/>
      <c r="CZ1048" s="341"/>
      <c r="DA1048" s="341"/>
      <c r="DB1048" s="341"/>
      <c r="DC1048" s="341"/>
      <c r="DD1048" s="341"/>
      <c r="DE1048" s="341"/>
      <c r="DF1048" s="341"/>
      <c r="DG1048" s="341"/>
      <c r="DH1048" s="341"/>
      <c r="DI1048" s="341"/>
      <c r="DJ1048" s="341"/>
      <c r="DK1048" s="341"/>
      <c r="DL1048" s="341"/>
      <c r="DM1048" s="341"/>
      <c r="DN1048" s="341"/>
      <c r="DO1048" s="341"/>
      <c r="DP1048" s="341"/>
      <c r="DQ1048" s="341"/>
      <c r="DR1048" s="341"/>
      <c r="DS1048" s="341"/>
      <c r="DT1048" s="341"/>
      <c r="DU1048" s="341"/>
    </row>
    <row r="1049" spans="1:125" ht="12.75" customHeight="1">
      <c r="A1049" s="253">
        <v>1048</v>
      </c>
      <c r="B1049" s="253" t="s">
        <v>732</v>
      </c>
      <c r="C1049" s="253" t="s">
        <v>2577</v>
      </c>
      <c r="D1049" s="243" t="s">
        <v>8250</v>
      </c>
      <c r="E1049" s="253" t="s">
        <v>2580</v>
      </c>
      <c r="F1049" s="253" t="s">
        <v>3718</v>
      </c>
      <c r="G1049" s="264" t="s">
        <v>5305</v>
      </c>
      <c r="H1049" s="639" t="s">
        <v>8251</v>
      </c>
      <c r="I1049" s="253" t="s">
        <v>1096</v>
      </c>
      <c r="J1049" s="253" t="s">
        <v>1163</v>
      </c>
      <c r="K1049" s="253" t="s">
        <v>53</v>
      </c>
      <c r="L1049" s="438" t="s">
        <v>1402</v>
      </c>
      <c r="M1049" s="274">
        <v>43745</v>
      </c>
      <c r="N1049" s="248">
        <v>45921</v>
      </c>
      <c r="O1049" s="249" t="s">
        <v>722</v>
      </c>
      <c r="P1049" s="266">
        <f t="shared" si="233"/>
        <v>45921</v>
      </c>
      <c r="Q1049" s="250">
        <v>19521</v>
      </c>
      <c r="R1049" s="250">
        <v>2019</v>
      </c>
      <c r="S1049" s="251">
        <v>45190</v>
      </c>
      <c r="T1049" s="252" t="s">
        <v>499</v>
      </c>
      <c r="U1049" s="253" t="s">
        <v>5411</v>
      </c>
      <c r="V1049" s="625" t="s">
        <v>10132</v>
      </c>
      <c r="W1049" s="625" t="s">
        <v>10133</v>
      </c>
      <c r="X1049" s="252" t="s">
        <v>1403</v>
      </c>
      <c r="Y1049" s="284">
        <f t="shared" si="232"/>
        <v>45921</v>
      </c>
      <c r="Z1049" s="605" t="s">
        <v>724</v>
      </c>
      <c r="AA1049" s="656">
        <v>5.3</v>
      </c>
      <c r="AB1049" s="273">
        <v>28</v>
      </c>
      <c r="AC1049" s="252">
        <v>120</v>
      </c>
      <c r="AD1049" s="252">
        <v>120</v>
      </c>
      <c r="AE1049" s="252">
        <v>160</v>
      </c>
      <c r="AF1049" s="252">
        <v>160</v>
      </c>
      <c r="AG1049" s="605">
        <v>30</v>
      </c>
      <c r="AH1049" s="605">
        <v>53</v>
      </c>
      <c r="AI1049" s="605">
        <v>75</v>
      </c>
      <c r="AJ1049" s="605">
        <v>1</v>
      </c>
      <c r="AK1049" s="321">
        <v>44728</v>
      </c>
      <c r="AL1049" s="336">
        <v>2022</v>
      </c>
      <c r="AM1049" s="336" t="s">
        <v>722</v>
      </c>
      <c r="AN1049" s="252" t="s">
        <v>8252</v>
      </c>
      <c r="AO1049" s="407"/>
      <c r="AP1049" s="316"/>
      <c r="AQ1049" s="316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</row>
    <row r="1050" spans="1:125" s="317" customFormat="1" ht="12.75" customHeight="1">
      <c r="A1050" s="253">
        <v>1049</v>
      </c>
      <c r="B1050" s="242" t="s">
        <v>731</v>
      </c>
      <c r="C1050" s="243" t="s">
        <v>758</v>
      </c>
      <c r="D1050" s="243"/>
      <c r="E1050" s="121" t="s">
        <v>4418</v>
      </c>
      <c r="F1050" s="243"/>
      <c r="G1050" s="244" t="s">
        <v>8238</v>
      </c>
      <c r="H1050" s="638"/>
      <c r="I1050" s="243" t="s">
        <v>1911</v>
      </c>
      <c r="J1050" s="243"/>
      <c r="K1050" s="243" t="s">
        <v>8240</v>
      </c>
      <c r="L1050" s="245" t="s">
        <v>8239</v>
      </c>
      <c r="M1050" s="247">
        <v>40494</v>
      </c>
      <c r="N1050" s="123">
        <v>45457</v>
      </c>
      <c r="O1050" s="249" t="s">
        <v>722</v>
      </c>
      <c r="P1050" s="267">
        <f t="shared" si="233"/>
        <v>45457</v>
      </c>
      <c r="Q1050" s="236">
        <v>22442</v>
      </c>
      <c r="R1050" s="236">
        <v>2010</v>
      </c>
      <c r="S1050" s="237">
        <v>44726</v>
      </c>
      <c r="T1050" s="253" t="s">
        <v>3715</v>
      </c>
      <c r="U1050" s="253" t="s">
        <v>722</v>
      </c>
      <c r="V1050" s="421" t="s">
        <v>8242</v>
      </c>
      <c r="W1050" s="421" t="s">
        <v>1110</v>
      </c>
      <c r="X1050" s="253" t="s">
        <v>8241</v>
      </c>
      <c r="Y1050" s="271">
        <f t="shared" si="232"/>
        <v>45457</v>
      </c>
      <c r="Z1050" s="322" t="s">
        <v>1550</v>
      </c>
      <c r="AA1050" s="255">
        <v>5.8</v>
      </c>
      <c r="AB1050" s="256"/>
      <c r="AC1050" s="253">
        <v>95</v>
      </c>
      <c r="AD1050" s="253"/>
      <c r="AE1050" s="253">
        <v>125</v>
      </c>
      <c r="AF1050" s="253"/>
      <c r="AG1050" s="322">
        <v>22</v>
      </c>
      <c r="AH1050" s="322">
        <v>37</v>
      </c>
      <c r="AI1050" s="322">
        <v>50</v>
      </c>
      <c r="AJ1050" s="322">
        <v>1</v>
      </c>
      <c r="AK1050" s="253"/>
      <c r="AL1050" s="614"/>
      <c r="AM1050" s="614"/>
      <c r="AN1050" s="253"/>
      <c r="AO1050" s="408"/>
      <c r="AP1050" s="283"/>
      <c r="AQ1050" s="283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341"/>
      <c r="CP1050" s="341"/>
      <c r="CQ1050" s="341"/>
      <c r="CR1050" s="341"/>
      <c r="CS1050" s="341"/>
      <c r="CT1050" s="341"/>
      <c r="CU1050" s="341"/>
      <c r="CV1050" s="341"/>
      <c r="CW1050" s="341"/>
      <c r="CX1050" s="341"/>
      <c r="CY1050" s="341"/>
      <c r="CZ1050" s="341"/>
      <c r="DA1050" s="341"/>
      <c r="DB1050" s="341"/>
      <c r="DC1050" s="341"/>
      <c r="DD1050" s="341"/>
      <c r="DE1050" s="341"/>
      <c r="DF1050" s="341"/>
      <c r="DG1050" s="341"/>
      <c r="DH1050" s="341"/>
      <c r="DI1050" s="341"/>
      <c r="DJ1050" s="341"/>
      <c r="DK1050" s="341"/>
      <c r="DL1050" s="341"/>
      <c r="DM1050" s="341"/>
      <c r="DN1050" s="341"/>
      <c r="DO1050" s="341"/>
      <c r="DP1050" s="341"/>
      <c r="DQ1050" s="341"/>
      <c r="DR1050" s="341"/>
      <c r="DS1050" s="341"/>
      <c r="DT1050" s="341"/>
      <c r="DU1050" s="341"/>
    </row>
    <row r="1051" spans="1:125" s="317" customFormat="1" ht="12.75" customHeight="1">
      <c r="A1051" s="253">
        <v>1050</v>
      </c>
      <c r="B1051" s="443" t="s">
        <v>731</v>
      </c>
      <c r="C1051" s="455" t="s">
        <v>520</v>
      </c>
      <c r="D1051" s="455"/>
      <c r="E1051" s="455" t="s">
        <v>6418</v>
      </c>
      <c r="F1051" s="455"/>
      <c r="G1051" s="456" t="s">
        <v>6417</v>
      </c>
      <c r="H1051" s="643"/>
      <c r="I1051" s="455" t="s">
        <v>17</v>
      </c>
      <c r="J1051" s="455"/>
      <c r="K1051" s="455" t="s">
        <v>1900</v>
      </c>
      <c r="L1051" s="457" t="s">
        <v>1901</v>
      </c>
      <c r="M1051" s="458">
        <v>41980</v>
      </c>
      <c r="N1051" s="466">
        <v>44835</v>
      </c>
      <c r="O1051" s="459" t="s">
        <v>722</v>
      </c>
      <c r="P1051" s="460">
        <f t="shared" si="233"/>
        <v>44835</v>
      </c>
      <c r="Q1051" s="461">
        <v>20693</v>
      </c>
      <c r="R1051" s="461">
        <v>2014</v>
      </c>
      <c r="S1051" s="251">
        <v>44105</v>
      </c>
      <c r="T1051" s="462" t="s">
        <v>3814</v>
      </c>
      <c r="U1051" s="462" t="s">
        <v>722</v>
      </c>
      <c r="V1051" s="633" t="s">
        <v>242</v>
      </c>
      <c r="W1051" s="633" t="s">
        <v>242</v>
      </c>
      <c r="X1051" s="462" t="s">
        <v>1902</v>
      </c>
      <c r="Y1051" s="464">
        <f t="shared" si="232"/>
        <v>44835</v>
      </c>
      <c r="Z1051" s="610" t="s">
        <v>1550</v>
      </c>
      <c r="AA1051" s="668">
        <v>5.9</v>
      </c>
      <c r="AB1051" s="463"/>
      <c r="AC1051" s="462">
        <v>70</v>
      </c>
      <c r="AD1051" s="462">
        <v>96</v>
      </c>
      <c r="AE1051" s="462">
        <v>140</v>
      </c>
      <c r="AF1051" s="462">
        <v>140</v>
      </c>
      <c r="AG1051" s="610">
        <v>21</v>
      </c>
      <c r="AH1051" s="610">
        <v>50</v>
      </c>
      <c r="AI1051" s="610" t="s">
        <v>1903</v>
      </c>
      <c r="AJ1051" s="610">
        <v>1</v>
      </c>
      <c r="AK1051" s="465"/>
      <c r="AL1051" s="610"/>
      <c r="AM1051" s="610"/>
      <c r="AN1051" s="253"/>
      <c r="AO1051" s="408"/>
      <c r="AP1051" s="283"/>
      <c r="AQ1051" s="283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341"/>
      <c r="CP1051" s="341"/>
      <c r="CQ1051" s="341"/>
      <c r="CR1051" s="341"/>
      <c r="CS1051" s="341"/>
      <c r="CT1051" s="341"/>
      <c r="CU1051" s="341"/>
      <c r="CV1051" s="341"/>
      <c r="CW1051" s="341"/>
      <c r="CX1051" s="341"/>
      <c r="CY1051" s="341"/>
      <c r="CZ1051" s="341"/>
      <c r="DA1051" s="341"/>
      <c r="DB1051" s="341"/>
      <c r="DC1051" s="341"/>
      <c r="DD1051" s="341"/>
      <c r="DE1051" s="341"/>
      <c r="DF1051" s="341"/>
      <c r="DG1051" s="341"/>
      <c r="DH1051" s="341"/>
      <c r="DI1051" s="341"/>
      <c r="DJ1051" s="341"/>
      <c r="DK1051" s="341"/>
      <c r="DL1051" s="341"/>
      <c r="DM1051" s="341"/>
      <c r="DN1051" s="341"/>
      <c r="DO1051" s="341"/>
      <c r="DP1051" s="341"/>
      <c r="DQ1051" s="341"/>
      <c r="DR1051" s="341"/>
      <c r="DS1051" s="341"/>
      <c r="DT1051" s="341"/>
      <c r="DU1051" s="341"/>
    </row>
    <row r="1052" spans="1:125" s="317" customFormat="1" ht="12.75" customHeight="1">
      <c r="A1052" s="253">
        <v>1051</v>
      </c>
      <c r="B1052" s="242" t="s">
        <v>731</v>
      </c>
      <c r="C1052" s="242" t="s">
        <v>8973</v>
      </c>
      <c r="D1052" s="242"/>
      <c r="E1052" s="243" t="s">
        <v>3081</v>
      </c>
      <c r="F1052" s="243"/>
      <c r="G1052" s="244" t="s">
        <v>8974</v>
      </c>
      <c r="H1052" s="638"/>
      <c r="I1052" s="243" t="s">
        <v>1911</v>
      </c>
      <c r="J1052" s="242"/>
      <c r="K1052" s="243" t="s">
        <v>8975</v>
      </c>
      <c r="L1052" s="245" t="s">
        <v>8976</v>
      </c>
      <c r="M1052" s="274">
        <v>44929</v>
      </c>
      <c r="N1052" s="123">
        <v>45646</v>
      </c>
      <c r="O1052" s="249" t="s">
        <v>722</v>
      </c>
      <c r="P1052" s="267">
        <f>N1052</f>
        <v>45646</v>
      </c>
      <c r="Q1052" s="236">
        <v>23004</v>
      </c>
      <c r="R1052" s="236">
        <v>2022</v>
      </c>
      <c r="S1052" s="237">
        <v>44915</v>
      </c>
      <c r="T1052" s="253" t="s">
        <v>1278</v>
      </c>
      <c r="U1052" s="253" t="s">
        <v>1279</v>
      </c>
      <c r="V1052" s="421" t="s">
        <v>363</v>
      </c>
      <c r="W1052" s="421" t="s">
        <v>1</v>
      </c>
      <c r="X1052" s="253" t="s">
        <v>8977</v>
      </c>
      <c r="Y1052" s="271">
        <f>N1052</f>
        <v>45646</v>
      </c>
      <c r="Z1052" s="322" t="s">
        <v>364</v>
      </c>
      <c r="AA1052" s="255">
        <v>5.5</v>
      </c>
      <c r="AB1052" s="256"/>
      <c r="AC1052" s="253">
        <v>105</v>
      </c>
      <c r="AD1052" s="253"/>
      <c r="AE1052" s="253">
        <v>135</v>
      </c>
      <c r="AF1052" s="253"/>
      <c r="AG1052" s="322" t="s">
        <v>724</v>
      </c>
      <c r="AH1052" s="322" t="s">
        <v>724</v>
      </c>
      <c r="AI1052" s="322" t="s">
        <v>724</v>
      </c>
      <c r="AJ1052" s="322">
        <v>1</v>
      </c>
      <c r="AK1052" s="283"/>
      <c r="AL1052" s="336"/>
      <c r="AM1052" s="336"/>
      <c r="AN1052" s="253"/>
      <c r="AO1052" s="408"/>
      <c r="AP1052" s="283"/>
      <c r="AQ1052" s="283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341"/>
      <c r="CP1052" s="341"/>
      <c r="CQ1052" s="341"/>
      <c r="CR1052" s="341"/>
      <c r="CS1052" s="341"/>
      <c r="CT1052" s="341"/>
      <c r="CU1052" s="341"/>
      <c r="CV1052" s="341"/>
      <c r="CW1052" s="341"/>
      <c r="CX1052" s="341"/>
      <c r="CY1052" s="341"/>
      <c r="CZ1052" s="341"/>
      <c r="DA1052" s="341"/>
      <c r="DB1052" s="341"/>
      <c r="DC1052" s="341"/>
      <c r="DD1052" s="341"/>
      <c r="DE1052" s="341"/>
      <c r="DF1052" s="341"/>
      <c r="DG1052" s="341"/>
      <c r="DH1052" s="341"/>
      <c r="DI1052" s="341"/>
      <c r="DJ1052" s="341"/>
      <c r="DK1052" s="341"/>
      <c r="DL1052" s="341"/>
      <c r="DM1052" s="341"/>
      <c r="DN1052" s="341"/>
      <c r="DO1052" s="341"/>
      <c r="DP1052" s="341"/>
      <c r="DQ1052" s="341"/>
      <c r="DR1052" s="341"/>
      <c r="DS1052" s="341"/>
      <c r="DT1052" s="341"/>
      <c r="DU1052" s="341"/>
    </row>
    <row r="1053" spans="1:125" s="317" customFormat="1" ht="12.75" customHeight="1">
      <c r="A1053" s="253">
        <v>1052</v>
      </c>
      <c r="B1053" s="253" t="s">
        <v>731</v>
      </c>
      <c r="C1053" s="253" t="s">
        <v>8165</v>
      </c>
      <c r="D1053" s="253"/>
      <c r="E1053" s="253" t="s">
        <v>2331</v>
      </c>
      <c r="F1053" s="253"/>
      <c r="G1053" s="264" t="s">
        <v>8166</v>
      </c>
      <c r="H1053" s="639"/>
      <c r="I1053" s="253" t="s">
        <v>953</v>
      </c>
      <c r="J1053" s="253"/>
      <c r="K1053" s="243" t="s">
        <v>739</v>
      </c>
      <c r="L1053" s="438" t="s">
        <v>4412</v>
      </c>
      <c r="M1053" s="274">
        <v>44707</v>
      </c>
      <c r="N1053" s="275">
        <v>45436</v>
      </c>
      <c r="O1053" s="249" t="s">
        <v>722</v>
      </c>
      <c r="P1053" s="267">
        <f>N1053</f>
        <v>45436</v>
      </c>
      <c r="Q1053" s="236">
        <v>22405</v>
      </c>
      <c r="R1053" s="236">
        <v>2022</v>
      </c>
      <c r="S1053" s="237">
        <v>44705</v>
      </c>
      <c r="T1053" s="253" t="s">
        <v>175</v>
      </c>
      <c r="U1053" s="253" t="s">
        <v>1279</v>
      </c>
      <c r="V1053" s="421" t="s">
        <v>363</v>
      </c>
      <c r="W1053" s="421" t="s">
        <v>363</v>
      </c>
      <c r="X1053" s="253" t="s">
        <v>831</v>
      </c>
      <c r="Y1053" s="271">
        <f>N1053</f>
        <v>45436</v>
      </c>
      <c r="Z1053" s="322" t="s">
        <v>3068</v>
      </c>
      <c r="AA1053" s="255">
        <v>5.9</v>
      </c>
      <c r="AB1053" s="256"/>
      <c r="AC1053" s="253">
        <v>95</v>
      </c>
      <c r="AD1053" s="253"/>
      <c r="AE1053" s="253">
        <v>105</v>
      </c>
      <c r="AF1053" s="253"/>
      <c r="AG1053" s="322">
        <v>26</v>
      </c>
      <c r="AH1053" s="322">
        <v>40</v>
      </c>
      <c r="AI1053" s="322">
        <v>67</v>
      </c>
      <c r="AJ1053" s="322">
        <v>1</v>
      </c>
      <c r="AK1053" s="283"/>
      <c r="AL1053" s="336"/>
      <c r="AM1053" s="336"/>
      <c r="AN1053" s="253" t="s">
        <v>8229</v>
      </c>
      <c r="AO1053" s="408"/>
      <c r="AP1053" s="283"/>
      <c r="AQ1053" s="283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341"/>
      <c r="CP1053" s="341"/>
      <c r="CQ1053" s="341"/>
      <c r="CR1053" s="341"/>
      <c r="CS1053" s="341"/>
      <c r="CT1053" s="341"/>
      <c r="CU1053" s="341"/>
      <c r="CV1053" s="341"/>
      <c r="CW1053" s="341"/>
      <c r="CX1053" s="341"/>
      <c r="CY1053" s="341"/>
      <c r="CZ1053" s="341"/>
      <c r="DA1053" s="341"/>
      <c r="DB1053" s="341"/>
      <c r="DC1053" s="341"/>
      <c r="DD1053" s="341"/>
      <c r="DE1053" s="341"/>
      <c r="DF1053" s="341"/>
      <c r="DG1053" s="341"/>
      <c r="DH1053" s="341"/>
      <c r="DI1053" s="341"/>
      <c r="DJ1053" s="341"/>
      <c r="DK1053" s="341"/>
      <c r="DL1053" s="341"/>
      <c r="DM1053" s="341"/>
      <c r="DN1053" s="341"/>
      <c r="DO1053" s="341"/>
      <c r="DP1053" s="341"/>
      <c r="DQ1053" s="341"/>
      <c r="DR1053" s="341"/>
      <c r="DS1053" s="341"/>
      <c r="DT1053" s="341"/>
      <c r="DU1053" s="341"/>
    </row>
    <row r="1054" spans="1:125" s="317" customFormat="1" ht="12.75" customHeight="1">
      <c r="A1054" s="253">
        <v>1053</v>
      </c>
      <c r="B1054" s="253" t="s">
        <v>732</v>
      </c>
      <c r="C1054" s="253" t="s">
        <v>2301</v>
      </c>
      <c r="D1054" s="253" t="s">
        <v>1896</v>
      </c>
      <c r="E1054" s="253" t="s">
        <v>2332</v>
      </c>
      <c r="F1054" s="253" t="s">
        <v>7776</v>
      </c>
      <c r="G1054" s="264" t="s">
        <v>7777</v>
      </c>
      <c r="H1054" s="639" t="s">
        <v>724</v>
      </c>
      <c r="I1054" s="253" t="s">
        <v>1911</v>
      </c>
      <c r="J1054" s="253" t="s">
        <v>1467</v>
      </c>
      <c r="K1054" s="253" t="s">
        <v>7778</v>
      </c>
      <c r="L1054" s="438" t="s">
        <v>7779</v>
      </c>
      <c r="M1054" s="274">
        <v>44620</v>
      </c>
      <c r="N1054" s="275">
        <v>45247</v>
      </c>
      <c r="O1054" s="249" t="s">
        <v>722</v>
      </c>
      <c r="P1054" s="267">
        <f>N1054</f>
        <v>45247</v>
      </c>
      <c r="Q1054" s="236">
        <v>22143</v>
      </c>
      <c r="R1054" s="236">
        <v>2019</v>
      </c>
      <c r="S1054" s="237">
        <v>44517</v>
      </c>
      <c r="T1054" s="253" t="s">
        <v>1047</v>
      </c>
      <c r="U1054" s="253" t="s">
        <v>4014</v>
      </c>
      <c r="V1054" s="421" t="s">
        <v>1558</v>
      </c>
      <c r="W1054" s="421" t="s">
        <v>7781</v>
      </c>
      <c r="X1054" s="253" t="s">
        <v>7780</v>
      </c>
      <c r="Y1054" s="271">
        <f>N1054</f>
        <v>45247</v>
      </c>
      <c r="Z1054" s="322" t="s">
        <v>1550</v>
      </c>
      <c r="AA1054" s="255">
        <v>4.5</v>
      </c>
      <c r="AB1054" s="256">
        <v>28</v>
      </c>
      <c r="AC1054" s="253">
        <v>90</v>
      </c>
      <c r="AD1054" s="253">
        <v>90</v>
      </c>
      <c r="AE1054" s="253">
        <v>115</v>
      </c>
      <c r="AF1054" s="253">
        <v>115</v>
      </c>
      <c r="AG1054" s="322" t="s">
        <v>724</v>
      </c>
      <c r="AH1054" s="322">
        <v>36</v>
      </c>
      <c r="AI1054" s="322">
        <v>54</v>
      </c>
      <c r="AJ1054" s="322">
        <v>1</v>
      </c>
      <c r="AK1054" s="321">
        <v>44620</v>
      </c>
      <c r="AL1054" s="336">
        <v>2016</v>
      </c>
      <c r="AM1054" s="336" t="s">
        <v>722</v>
      </c>
      <c r="AN1054" s="253"/>
      <c r="AO1054" s="408"/>
      <c r="AP1054" s="283"/>
      <c r="AQ1054" s="283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341"/>
      <c r="CP1054" s="341"/>
      <c r="CQ1054" s="341"/>
      <c r="CR1054" s="341"/>
      <c r="CS1054" s="341"/>
      <c r="CT1054" s="341"/>
      <c r="CU1054" s="341"/>
      <c r="CV1054" s="341"/>
      <c r="CW1054" s="341"/>
      <c r="CX1054" s="341"/>
      <c r="CY1054" s="341"/>
      <c r="CZ1054" s="341"/>
      <c r="DA1054" s="341"/>
      <c r="DB1054" s="341"/>
      <c r="DC1054" s="341"/>
      <c r="DD1054" s="341"/>
      <c r="DE1054" s="341"/>
      <c r="DF1054" s="341"/>
      <c r="DG1054" s="341"/>
      <c r="DH1054" s="341"/>
      <c r="DI1054" s="341"/>
      <c r="DJ1054" s="341"/>
      <c r="DK1054" s="341"/>
      <c r="DL1054" s="341"/>
      <c r="DM1054" s="341"/>
      <c r="DN1054" s="341"/>
      <c r="DO1054" s="341"/>
      <c r="DP1054" s="341"/>
      <c r="DQ1054" s="341"/>
      <c r="DR1054" s="341"/>
      <c r="DS1054" s="341"/>
      <c r="DT1054" s="341"/>
      <c r="DU1054" s="341"/>
    </row>
    <row r="1055" spans="1:125" s="317" customFormat="1" ht="12.75" customHeight="1">
      <c r="A1055" s="253">
        <v>1054</v>
      </c>
      <c r="B1055" s="253" t="s">
        <v>731</v>
      </c>
      <c r="C1055" s="253" t="s">
        <v>2667</v>
      </c>
      <c r="D1055" s="253"/>
      <c r="E1055" s="253" t="s">
        <v>4001</v>
      </c>
      <c r="F1055" s="253"/>
      <c r="G1055" s="264" t="s">
        <v>8174</v>
      </c>
      <c r="H1055" s="639"/>
      <c r="I1055" s="253" t="s">
        <v>317</v>
      </c>
      <c r="J1055" s="253"/>
      <c r="K1055" s="253" t="s">
        <v>4275</v>
      </c>
      <c r="L1055" s="438" t="s">
        <v>1592</v>
      </c>
      <c r="M1055" s="274">
        <v>44708</v>
      </c>
      <c r="N1055" s="275">
        <v>45414</v>
      </c>
      <c r="O1055" s="276" t="s">
        <v>722</v>
      </c>
      <c r="P1055" s="267">
        <f>N1055</f>
        <v>45414</v>
      </c>
      <c r="Q1055" s="236">
        <v>22414</v>
      </c>
      <c r="R1055" s="236">
        <v>2016</v>
      </c>
      <c r="S1055" s="237">
        <v>44683</v>
      </c>
      <c r="T1055" s="253" t="s">
        <v>5544</v>
      </c>
      <c r="U1055" s="253" t="s">
        <v>1279</v>
      </c>
      <c r="V1055" s="421" t="s">
        <v>363</v>
      </c>
      <c r="W1055" s="421" t="s">
        <v>8175</v>
      </c>
      <c r="X1055" s="253" t="s">
        <v>1594</v>
      </c>
      <c r="Y1055" s="271">
        <f>N1055</f>
        <v>45414</v>
      </c>
      <c r="Z1055" s="322" t="s">
        <v>1550</v>
      </c>
      <c r="AA1055" s="255">
        <v>8.3699999999999992</v>
      </c>
      <c r="AB1055" s="256"/>
      <c r="AC1055" s="253">
        <v>130</v>
      </c>
      <c r="AD1055" s="253"/>
      <c r="AE1055" s="253">
        <v>220</v>
      </c>
      <c r="AF1055" s="253"/>
      <c r="AG1055" s="322" t="s">
        <v>724</v>
      </c>
      <c r="AH1055" s="322" t="s">
        <v>724</v>
      </c>
      <c r="AI1055" s="336" t="s">
        <v>724</v>
      </c>
      <c r="AJ1055" s="336">
        <v>2</v>
      </c>
      <c r="AK1055" s="283"/>
      <c r="AL1055" s="336"/>
      <c r="AM1055" s="336"/>
      <c r="AN1055" s="253"/>
      <c r="AO1055" s="408"/>
      <c r="AP1055" s="283"/>
      <c r="AQ1055" s="283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341"/>
      <c r="CP1055" s="341"/>
      <c r="CQ1055" s="341"/>
      <c r="CR1055" s="341"/>
      <c r="CS1055" s="341"/>
      <c r="CT1055" s="341"/>
      <c r="CU1055" s="341"/>
      <c r="CV1055" s="341"/>
      <c r="CW1055" s="341"/>
      <c r="CX1055" s="341"/>
      <c r="CY1055" s="341"/>
      <c r="CZ1055" s="341"/>
      <c r="DA1055" s="341"/>
      <c r="DB1055" s="341"/>
      <c r="DC1055" s="341"/>
      <c r="DD1055" s="341"/>
      <c r="DE1055" s="341"/>
      <c r="DF1055" s="341"/>
      <c r="DG1055" s="341"/>
      <c r="DH1055" s="341"/>
      <c r="DI1055" s="341"/>
      <c r="DJ1055" s="341"/>
      <c r="DK1055" s="341"/>
      <c r="DL1055" s="341"/>
      <c r="DM1055" s="341"/>
      <c r="DN1055" s="341"/>
      <c r="DO1055" s="341"/>
      <c r="DP1055" s="341"/>
      <c r="DQ1055" s="341"/>
      <c r="DR1055" s="341"/>
      <c r="DS1055" s="341"/>
      <c r="DT1055" s="341"/>
      <c r="DU1055" s="341"/>
    </row>
    <row r="1056" spans="1:125" ht="12.75" customHeight="1">
      <c r="A1056" s="253">
        <v>1055</v>
      </c>
      <c r="B1056" s="253" t="s">
        <v>731</v>
      </c>
      <c r="C1056" s="253" t="s">
        <v>2581</v>
      </c>
      <c r="D1056" s="253"/>
      <c r="E1056" s="253" t="s">
        <v>2582</v>
      </c>
      <c r="F1056" s="253"/>
      <c r="G1056" s="264" t="s">
        <v>2583</v>
      </c>
      <c r="H1056" s="639"/>
      <c r="I1056" s="253" t="s">
        <v>317</v>
      </c>
      <c r="J1056" s="253"/>
      <c r="K1056" s="253" t="s">
        <v>2584</v>
      </c>
      <c r="L1056" s="438" t="s">
        <v>1344</v>
      </c>
      <c r="M1056" s="274">
        <v>42373</v>
      </c>
      <c r="N1056" s="288">
        <v>45414</v>
      </c>
      <c r="O1056" s="249" t="s">
        <v>722</v>
      </c>
      <c r="P1056" s="266">
        <f t="shared" ref="P1056:P1061" si="234">N1056</f>
        <v>45414</v>
      </c>
      <c r="Q1056" s="250">
        <v>22348</v>
      </c>
      <c r="R1056" s="250">
        <v>2012</v>
      </c>
      <c r="S1056" s="251">
        <v>44683</v>
      </c>
      <c r="T1056" s="252" t="s">
        <v>24</v>
      </c>
      <c r="U1056" s="253" t="s">
        <v>722</v>
      </c>
      <c r="V1056" s="625" t="s">
        <v>8079</v>
      </c>
      <c r="W1056" s="625" t="s">
        <v>1762</v>
      </c>
      <c r="X1056" s="252" t="s">
        <v>237</v>
      </c>
      <c r="Y1056" s="284">
        <f t="shared" ref="Y1056:Y1061" si="235">N1056</f>
        <v>45414</v>
      </c>
      <c r="Z1056" s="605" t="s">
        <v>1550</v>
      </c>
      <c r="AA1056" s="656">
        <v>5.4</v>
      </c>
      <c r="AB1056" s="273"/>
      <c r="AC1056" s="252">
        <v>70</v>
      </c>
      <c r="AD1056" s="252"/>
      <c r="AE1056" s="252">
        <v>90</v>
      </c>
      <c r="AF1056" s="252"/>
      <c r="AG1056" s="605">
        <v>25</v>
      </c>
      <c r="AH1056" s="605">
        <v>40</v>
      </c>
      <c r="AI1056" s="605">
        <v>53</v>
      </c>
      <c r="AJ1056" s="605">
        <v>1</v>
      </c>
      <c r="AK1056" s="316"/>
      <c r="AL1056" s="613"/>
      <c r="AM1056" s="613"/>
      <c r="AN1056" s="252"/>
      <c r="AO1056" s="407"/>
      <c r="AP1056" s="316"/>
      <c r="AQ1056" s="316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</row>
    <row r="1057" spans="1:125" s="317" customFormat="1" ht="12.75" customHeight="1">
      <c r="A1057" s="253">
        <v>1056</v>
      </c>
      <c r="B1057" s="242" t="s">
        <v>731</v>
      </c>
      <c r="C1057" s="243" t="s">
        <v>5825</v>
      </c>
      <c r="D1057" s="243"/>
      <c r="E1057" s="121" t="s">
        <v>2585</v>
      </c>
      <c r="F1057" s="243"/>
      <c r="G1057" s="244" t="s">
        <v>8167</v>
      </c>
      <c r="H1057" s="638"/>
      <c r="I1057" s="243" t="s">
        <v>1911</v>
      </c>
      <c r="J1057" s="243"/>
      <c r="K1057" s="243" t="s">
        <v>8168</v>
      </c>
      <c r="L1057" s="245" t="s">
        <v>8169</v>
      </c>
      <c r="M1057" s="247">
        <v>44165</v>
      </c>
      <c r="N1057" s="123">
        <v>45436</v>
      </c>
      <c r="O1057" s="249" t="s">
        <v>722</v>
      </c>
      <c r="P1057" s="267">
        <f t="shared" si="234"/>
        <v>45436</v>
      </c>
      <c r="Q1057" s="236">
        <v>22412</v>
      </c>
      <c r="R1057" s="236">
        <v>2020</v>
      </c>
      <c r="S1057" s="237">
        <v>44705</v>
      </c>
      <c r="T1057" s="253" t="s">
        <v>1278</v>
      </c>
      <c r="U1057" s="253" t="s">
        <v>1217</v>
      </c>
      <c r="V1057" s="421" t="s">
        <v>8170</v>
      </c>
      <c r="W1057" s="421" t="s">
        <v>955</v>
      </c>
      <c r="X1057" s="253" t="s">
        <v>8171</v>
      </c>
      <c r="Y1057" s="271">
        <f>N1057</f>
        <v>45436</v>
      </c>
      <c r="Z1057" s="322" t="s">
        <v>364</v>
      </c>
      <c r="AA1057" s="255">
        <v>4.8</v>
      </c>
      <c r="AB1057" s="256"/>
      <c r="AC1057" s="253">
        <v>95</v>
      </c>
      <c r="AD1057" s="253"/>
      <c r="AE1057" s="253">
        <v>115</v>
      </c>
      <c r="AF1057" s="253"/>
      <c r="AG1057" s="322" t="s">
        <v>724</v>
      </c>
      <c r="AH1057" s="322" t="s">
        <v>724</v>
      </c>
      <c r="AI1057" s="322" t="s">
        <v>724</v>
      </c>
      <c r="AJ1057" s="322">
        <v>1</v>
      </c>
      <c r="AK1057" s="283"/>
      <c r="AL1057" s="336"/>
      <c r="AM1057" s="336"/>
      <c r="AN1057" s="253"/>
      <c r="AO1057" s="408"/>
      <c r="AP1057" s="283"/>
      <c r="AQ1057" s="283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341"/>
      <c r="CP1057" s="341"/>
      <c r="CQ1057" s="341"/>
      <c r="CR1057" s="341"/>
      <c r="CS1057" s="341"/>
      <c r="CT1057" s="341"/>
      <c r="CU1057" s="341"/>
      <c r="CV1057" s="341"/>
      <c r="CW1057" s="341"/>
      <c r="CX1057" s="341"/>
      <c r="CY1057" s="341"/>
      <c r="CZ1057" s="341"/>
      <c r="DA1057" s="341"/>
      <c r="DB1057" s="341"/>
      <c r="DC1057" s="341"/>
      <c r="DD1057" s="341"/>
      <c r="DE1057" s="341"/>
      <c r="DF1057" s="341"/>
      <c r="DG1057" s="341"/>
      <c r="DH1057" s="341"/>
      <c r="DI1057" s="341"/>
      <c r="DJ1057" s="341"/>
      <c r="DK1057" s="341"/>
      <c r="DL1057" s="341"/>
      <c r="DM1057" s="341"/>
      <c r="DN1057" s="341"/>
      <c r="DO1057" s="341"/>
      <c r="DP1057" s="341"/>
      <c r="DQ1057" s="341"/>
      <c r="DR1057" s="341"/>
      <c r="DS1057" s="341"/>
      <c r="DT1057" s="341"/>
      <c r="DU1057" s="341"/>
    </row>
    <row r="1058" spans="1:125" ht="12.75" customHeight="1">
      <c r="A1058" s="253">
        <v>1057</v>
      </c>
      <c r="B1058" s="253" t="s">
        <v>732</v>
      </c>
      <c r="C1058" s="242" t="s">
        <v>1465</v>
      </c>
      <c r="D1058" s="253" t="s">
        <v>1896</v>
      </c>
      <c r="E1058" s="253" t="s">
        <v>2586</v>
      </c>
      <c r="F1058" s="253" t="s">
        <v>6953</v>
      </c>
      <c r="G1058" s="264" t="s">
        <v>2587</v>
      </c>
      <c r="H1058" s="639" t="s">
        <v>6953</v>
      </c>
      <c r="I1058" s="253" t="s">
        <v>2145</v>
      </c>
      <c r="J1058" s="253" t="s">
        <v>1467</v>
      </c>
      <c r="K1058" s="253" t="s">
        <v>6954</v>
      </c>
      <c r="L1058" s="438" t="s">
        <v>6955</v>
      </c>
      <c r="M1058" s="274">
        <v>42297</v>
      </c>
      <c r="N1058" s="288">
        <v>45334</v>
      </c>
      <c r="O1058" s="322" t="s">
        <v>722</v>
      </c>
      <c r="P1058" s="328">
        <f t="shared" si="234"/>
        <v>45334</v>
      </c>
      <c r="Q1058" s="329">
        <v>21297</v>
      </c>
      <c r="R1058" s="335">
        <v>2011</v>
      </c>
      <c r="S1058" s="251">
        <v>44604</v>
      </c>
      <c r="T1058" s="316" t="s">
        <v>299</v>
      </c>
      <c r="U1058" s="283" t="s">
        <v>5411</v>
      </c>
      <c r="V1058" s="625" t="s">
        <v>5537</v>
      </c>
      <c r="W1058" s="625" t="s">
        <v>7701</v>
      </c>
      <c r="X1058" s="252" t="s">
        <v>6956</v>
      </c>
      <c r="Y1058" s="284">
        <f>N1058</f>
        <v>45334</v>
      </c>
      <c r="Z1058" s="605" t="s">
        <v>1028</v>
      </c>
      <c r="AA1058" s="656">
        <v>5.2</v>
      </c>
      <c r="AB1058" s="273">
        <v>35</v>
      </c>
      <c r="AC1058" s="252">
        <v>90</v>
      </c>
      <c r="AD1058" s="252">
        <v>110</v>
      </c>
      <c r="AE1058" s="252">
        <v>110</v>
      </c>
      <c r="AF1058" s="252">
        <v>143</v>
      </c>
      <c r="AG1058" s="605">
        <v>24</v>
      </c>
      <c r="AH1058" s="605">
        <v>38</v>
      </c>
      <c r="AI1058" s="613">
        <v>52</v>
      </c>
      <c r="AJ1058" s="613">
        <v>1</v>
      </c>
      <c r="AK1058" s="332">
        <v>44351</v>
      </c>
      <c r="AL1058" s="613">
        <v>2013</v>
      </c>
      <c r="AM1058" s="613" t="s">
        <v>722</v>
      </c>
      <c r="AN1058" s="252" t="s">
        <v>6957</v>
      </c>
      <c r="AO1058" s="407"/>
      <c r="AP1058" s="316"/>
      <c r="AQ1058" s="316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</row>
    <row r="1059" spans="1:125" s="317" customFormat="1" ht="12.75" customHeight="1">
      <c r="A1059" s="253">
        <v>1058</v>
      </c>
      <c r="B1059" s="253" t="s">
        <v>732</v>
      </c>
      <c r="C1059" s="253" t="s">
        <v>2321</v>
      </c>
      <c r="D1059" s="253" t="s">
        <v>4909</v>
      </c>
      <c r="E1059" s="253" t="s">
        <v>4441</v>
      </c>
      <c r="F1059" s="253" t="s">
        <v>4910</v>
      </c>
      <c r="G1059" s="264" t="s">
        <v>4442</v>
      </c>
      <c r="H1059" s="639" t="s">
        <v>4911</v>
      </c>
      <c r="I1059" s="253" t="s">
        <v>1911</v>
      </c>
      <c r="J1059" s="243" t="s">
        <v>3015</v>
      </c>
      <c r="K1059" s="253" t="s">
        <v>4443</v>
      </c>
      <c r="L1059" s="438" t="s">
        <v>4444</v>
      </c>
      <c r="M1059" s="274">
        <v>43301</v>
      </c>
      <c r="N1059" s="275">
        <v>45488</v>
      </c>
      <c r="O1059" s="322" t="s">
        <v>722</v>
      </c>
      <c r="P1059" s="323">
        <f t="shared" si="234"/>
        <v>45488</v>
      </c>
      <c r="Q1059" s="335">
        <v>19162</v>
      </c>
      <c r="R1059" s="335">
        <v>2018</v>
      </c>
      <c r="S1059" s="237">
        <v>44757</v>
      </c>
      <c r="T1059" s="283" t="s">
        <v>4912</v>
      </c>
      <c r="U1059" s="283" t="s">
        <v>3544</v>
      </c>
      <c r="V1059" s="421" t="s">
        <v>8479</v>
      </c>
      <c r="W1059" s="421" t="s">
        <v>8480</v>
      </c>
      <c r="X1059" s="253" t="s">
        <v>4445</v>
      </c>
      <c r="Y1059" s="271">
        <f t="shared" si="235"/>
        <v>45488</v>
      </c>
      <c r="Z1059" s="322" t="s">
        <v>1550</v>
      </c>
      <c r="AA1059" s="255">
        <v>5.8</v>
      </c>
      <c r="AB1059" s="256">
        <v>26</v>
      </c>
      <c r="AC1059" s="253">
        <v>75</v>
      </c>
      <c r="AD1059" s="253">
        <v>75</v>
      </c>
      <c r="AE1059" s="253">
        <v>100</v>
      </c>
      <c r="AF1059" s="253">
        <v>100</v>
      </c>
      <c r="AG1059" s="605">
        <v>22</v>
      </c>
      <c r="AH1059" s="322">
        <v>36</v>
      </c>
      <c r="AI1059" s="336">
        <v>54</v>
      </c>
      <c r="AJ1059" s="336">
        <v>1</v>
      </c>
      <c r="AK1059" s="321">
        <v>43555</v>
      </c>
      <c r="AL1059" s="336">
        <v>2018</v>
      </c>
      <c r="AM1059" s="336" t="s">
        <v>722</v>
      </c>
      <c r="AN1059" s="253" t="s">
        <v>6737</v>
      </c>
      <c r="AO1059" s="408"/>
      <c r="AP1059" s="283"/>
      <c r="AQ1059" s="283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341"/>
      <c r="CP1059" s="341"/>
      <c r="CQ1059" s="341"/>
      <c r="CR1059" s="341"/>
      <c r="CS1059" s="341"/>
      <c r="CT1059" s="341"/>
      <c r="CU1059" s="341"/>
      <c r="CV1059" s="341"/>
      <c r="CW1059" s="341"/>
      <c r="CX1059" s="341"/>
      <c r="CY1059" s="341"/>
      <c r="CZ1059" s="341"/>
      <c r="DA1059" s="341"/>
      <c r="DB1059" s="341"/>
      <c r="DC1059" s="341"/>
      <c r="DD1059" s="341"/>
      <c r="DE1059" s="341"/>
      <c r="DF1059" s="341"/>
      <c r="DG1059" s="341"/>
      <c r="DH1059" s="341"/>
      <c r="DI1059" s="341"/>
      <c r="DJ1059" s="341"/>
      <c r="DK1059" s="341"/>
      <c r="DL1059" s="341"/>
      <c r="DM1059" s="341"/>
      <c r="DN1059" s="341"/>
      <c r="DO1059" s="341"/>
      <c r="DP1059" s="341"/>
      <c r="DQ1059" s="341"/>
      <c r="DR1059" s="341"/>
      <c r="DS1059" s="341"/>
      <c r="DT1059" s="341"/>
      <c r="DU1059" s="341"/>
    </row>
    <row r="1060" spans="1:125" s="317" customFormat="1" ht="12.75" customHeight="1">
      <c r="A1060" s="253">
        <v>1059</v>
      </c>
      <c r="B1060" s="253" t="s">
        <v>731</v>
      </c>
      <c r="C1060" s="253" t="s">
        <v>6829</v>
      </c>
      <c r="D1060" s="253"/>
      <c r="E1060" s="253" t="s">
        <v>4809</v>
      </c>
      <c r="F1060" s="253"/>
      <c r="G1060" s="264" t="s">
        <v>6830</v>
      </c>
      <c r="H1060" s="639"/>
      <c r="I1060" s="253" t="s">
        <v>1096</v>
      </c>
      <c r="J1060" s="253"/>
      <c r="K1060" s="253" t="s">
        <v>5835</v>
      </c>
      <c r="L1060" s="438" t="s">
        <v>1679</v>
      </c>
      <c r="M1060" s="274">
        <v>44326</v>
      </c>
      <c r="N1060" s="275">
        <v>45781</v>
      </c>
      <c r="O1060" s="322" t="s">
        <v>722</v>
      </c>
      <c r="P1060" s="323">
        <f t="shared" si="234"/>
        <v>45781</v>
      </c>
      <c r="Q1060" s="335">
        <v>21217</v>
      </c>
      <c r="R1060" s="335">
        <v>2012</v>
      </c>
      <c r="S1060" s="237">
        <v>45050</v>
      </c>
      <c r="T1060" s="283" t="s">
        <v>3814</v>
      </c>
      <c r="U1060" s="283" t="s">
        <v>722</v>
      </c>
      <c r="V1060" s="421" t="s">
        <v>363</v>
      </c>
      <c r="W1060" s="421" t="s">
        <v>1301</v>
      </c>
      <c r="X1060" s="253" t="s">
        <v>1680</v>
      </c>
      <c r="Y1060" s="271">
        <f t="shared" si="235"/>
        <v>45781</v>
      </c>
      <c r="Z1060" s="322" t="s">
        <v>1028</v>
      </c>
      <c r="AA1060" s="255">
        <v>11</v>
      </c>
      <c r="AB1060" s="256"/>
      <c r="AC1060" s="253">
        <v>170</v>
      </c>
      <c r="AD1060" s="253">
        <v>170</v>
      </c>
      <c r="AE1060" s="253">
        <v>310</v>
      </c>
      <c r="AF1060" s="253">
        <v>310</v>
      </c>
      <c r="AG1060" s="322">
        <v>22</v>
      </c>
      <c r="AH1060" s="322">
        <v>45</v>
      </c>
      <c r="AI1060" s="336">
        <v>65</v>
      </c>
      <c r="AJ1060" s="336">
        <v>2</v>
      </c>
      <c r="AK1060" s="283"/>
      <c r="AL1060" s="336"/>
      <c r="AM1060" s="336"/>
      <c r="AN1060" s="253"/>
      <c r="AO1060" s="408"/>
      <c r="AP1060" s="283"/>
      <c r="AQ1060" s="283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341"/>
      <c r="CP1060" s="341"/>
      <c r="CQ1060" s="341"/>
      <c r="CR1060" s="341"/>
      <c r="CS1060" s="341"/>
      <c r="CT1060" s="341"/>
      <c r="CU1060" s="341"/>
      <c r="CV1060" s="341"/>
      <c r="CW1060" s="341"/>
      <c r="CX1060" s="341"/>
      <c r="CY1060" s="341"/>
      <c r="CZ1060" s="341"/>
      <c r="DA1060" s="341"/>
      <c r="DB1060" s="341"/>
      <c r="DC1060" s="341"/>
      <c r="DD1060" s="341"/>
      <c r="DE1060" s="341"/>
      <c r="DF1060" s="341"/>
      <c r="DG1060" s="341"/>
      <c r="DH1060" s="341"/>
      <c r="DI1060" s="341"/>
      <c r="DJ1060" s="341"/>
      <c r="DK1060" s="341"/>
      <c r="DL1060" s="341"/>
      <c r="DM1060" s="341"/>
      <c r="DN1060" s="341"/>
      <c r="DO1060" s="341"/>
      <c r="DP1060" s="341"/>
      <c r="DQ1060" s="341"/>
      <c r="DR1060" s="341"/>
      <c r="DS1060" s="341"/>
      <c r="DT1060" s="341"/>
      <c r="DU1060" s="341"/>
    </row>
    <row r="1061" spans="1:125" s="317" customFormat="1" ht="12.75" customHeight="1">
      <c r="A1061" s="253">
        <v>1060</v>
      </c>
      <c r="B1061" s="253" t="s">
        <v>731</v>
      </c>
      <c r="C1061" s="253" t="s">
        <v>1156</v>
      </c>
      <c r="D1061" s="253"/>
      <c r="E1061" s="253" t="s">
        <v>4812</v>
      </c>
      <c r="F1061" s="253"/>
      <c r="G1061" s="264" t="s">
        <v>6848</v>
      </c>
      <c r="H1061" s="639"/>
      <c r="I1061" s="253" t="s">
        <v>1911</v>
      </c>
      <c r="J1061" s="253"/>
      <c r="K1061" s="253" t="s">
        <v>6849</v>
      </c>
      <c r="L1061" s="438" t="s">
        <v>6850</v>
      </c>
      <c r="M1061" s="274">
        <v>44329</v>
      </c>
      <c r="N1061" s="275">
        <v>45382</v>
      </c>
      <c r="O1061" s="322" t="s">
        <v>722</v>
      </c>
      <c r="P1061" s="323">
        <f t="shared" si="234"/>
        <v>45382</v>
      </c>
      <c r="Q1061" s="335">
        <v>21229</v>
      </c>
      <c r="R1061" s="335">
        <v>2013</v>
      </c>
      <c r="S1061" s="237">
        <v>45016</v>
      </c>
      <c r="T1061" s="283" t="s">
        <v>3715</v>
      </c>
      <c r="U1061" s="283" t="s">
        <v>722</v>
      </c>
      <c r="V1061" s="421" t="s">
        <v>1115</v>
      </c>
      <c r="W1061" s="421" t="s">
        <v>1538</v>
      </c>
      <c r="X1061" s="253" t="s">
        <v>6851</v>
      </c>
      <c r="Y1061" s="271">
        <f t="shared" si="235"/>
        <v>45382</v>
      </c>
      <c r="Z1061" s="322" t="s">
        <v>1550</v>
      </c>
      <c r="AA1061" s="255">
        <v>4.4000000000000004</v>
      </c>
      <c r="AB1061" s="256"/>
      <c r="AC1061" s="253">
        <v>65</v>
      </c>
      <c r="AD1061" s="253"/>
      <c r="AE1061" s="253">
        <v>88</v>
      </c>
      <c r="AF1061" s="253"/>
      <c r="AG1061" s="322">
        <v>35</v>
      </c>
      <c r="AH1061" s="322">
        <v>38</v>
      </c>
      <c r="AI1061" s="336">
        <v>55</v>
      </c>
      <c r="AJ1061" s="336">
        <v>1</v>
      </c>
      <c r="AK1061" s="283"/>
      <c r="AL1061" s="336"/>
      <c r="AM1061" s="336"/>
      <c r="AN1061" s="253"/>
      <c r="AO1061" s="408"/>
      <c r="AP1061" s="283"/>
      <c r="AQ1061" s="283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341"/>
      <c r="CP1061" s="341"/>
      <c r="CQ1061" s="341"/>
      <c r="CR1061" s="341"/>
      <c r="CS1061" s="341"/>
      <c r="CT1061" s="341"/>
      <c r="CU1061" s="341"/>
      <c r="CV1061" s="341"/>
      <c r="CW1061" s="341"/>
      <c r="CX1061" s="341"/>
      <c r="CY1061" s="341"/>
      <c r="CZ1061" s="341"/>
      <c r="DA1061" s="341"/>
      <c r="DB1061" s="341"/>
      <c r="DC1061" s="341"/>
      <c r="DD1061" s="341"/>
      <c r="DE1061" s="341"/>
      <c r="DF1061" s="341"/>
      <c r="DG1061" s="341"/>
      <c r="DH1061" s="341"/>
      <c r="DI1061" s="341"/>
      <c r="DJ1061" s="341"/>
      <c r="DK1061" s="341"/>
      <c r="DL1061" s="341"/>
      <c r="DM1061" s="341"/>
      <c r="DN1061" s="341"/>
      <c r="DO1061" s="341"/>
      <c r="DP1061" s="341"/>
      <c r="DQ1061" s="341"/>
      <c r="DR1061" s="341"/>
      <c r="DS1061" s="341"/>
      <c r="DT1061" s="341"/>
      <c r="DU1061" s="341"/>
    </row>
    <row r="1062" spans="1:125" ht="12.75" customHeight="1">
      <c r="A1062" s="253">
        <v>1061</v>
      </c>
      <c r="B1062" s="253" t="s">
        <v>731</v>
      </c>
      <c r="C1062" s="253" t="s">
        <v>633</v>
      </c>
      <c r="D1062" s="253"/>
      <c r="E1062" s="253" t="s">
        <v>2309</v>
      </c>
      <c r="F1062" s="253"/>
      <c r="G1062" s="264" t="s">
        <v>8861</v>
      </c>
      <c r="H1062" s="639"/>
      <c r="I1062" s="253" t="s">
        <v>317</v>
      </c>
      <c r="J1062" s="253"/>
      <c r="K1062" s="243" t="s">
        <v>8862</v>
      </c>
      <c r="L1062" s="245" t="s">
        <v>8863</v>
      </c>
      <c r="M1062" s="247">
        <v>42199</v>
      </c>
      <c r="N1062" s="248">
        <v>45266</v>
      </c>
      <c r="O1062" s="249" t="s">
        <v>722</v>
      </c>
      <c r="P1062" s="266">
        <f>N1062</f>
        <v>45266</v>
      </c>
      <c r="Q1062" s="250">
        <v>22682</v>
      </c>
      <c r="R1062" s="250">
        <v>2015</v>
      </c>
      <c r="S1062" s="284">
        <v>44901</v>
      </c>
      <c r="T1062" s="252" t="s">
        <v>3715</v>
      </c>
      <c r="U1062" s="253" t="s">
        <v>722</v>
      </c>
      <c r="V1062" s="625" t="s">
        <v>8960</v>
      </c>
      <c r="W1062" s="625" t="s">
        <v>8961</v>
      </c>
      <c r="X1062" s="252" t="s">
        <v>8864</v>
      </c>
      <c r="Y1062" s="284">
        <f>N1062</f>
        <v>45266</v>
      </c>
      <c r="Z1062" s="605" t="s">
        <v>1550</v>
      </c>
      <c r="AA1062" s="656">
        <v>5.7</v>
      </c>
      <c r="AB1062" s="273"/>
      <c r="AC1062" s="252">
        <v>85</v>
      </c>
      <c r="AD1062" s="252"/>
      <c r="AE1062" s="252">
        <v>105</v>
      </c>
      <c r="AF1062" s="252"/>
      <c r="AG1062" s="322">
        <v>23</v>
      </c>
      <c r="AH1062" s="605">
        <v>38</v>
      </c>
      <c r="AI1062" s="605">
        <v>52</v>
      </c>
      <c r="AJ1062" s="605">
        <v>1</v>
      </c>
      <c r="AK1062" s="316"/>
      <c r="AL1062" s="613"/>
      <c r="AM1062" s="613"/>
      <c r="AN1062" s="252"/>
      <c r="AO1062" s="407"/>
      <c r="AP1062" s="316"/>
      <c r="AQ1062" s="316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</row>
    <row r="1063" spans="1:125" s="378" customFormat="1" ht="12.75" customHeight="1">
      <c r="A1063" s="363">
        <v>1062</v>
      </c>
      <c r="B1063" s="363" t="s">
        <v>732</v>
      </c>
      <c r="C1063" s="363" t="s">
        <v>6373</v>
      </c>
      <c r="D1063" s="363"/>
      <c r="E1063" s="363" t="s">
        <v>4842</v>
      </c>
      <c r="F1063" s="363"/>
      <c r="G1063" s="365" t="s">
        <v>10102</v>
      </c>
      <c r="H1063" s="640"/>
      <c r="I1063" s="363" t="s">
        <v>440</v>
      </c>
      <c r="J1063" s="363"/>
      <c r="K1063" s="363" t="s">
        <v>10098</v>
      </c>
      <c r="L1063" s="366" t="s">
        <v>10103</v>
      </c>
      <c r="M1063" s="368">
        <v>45195</v>
      </c>
      <c r="N1063" s="369">
        <v>45897</v>
      </c>
      <c r="O1063" s="370" t="s">
        <v>722</v>
      </c>
      <c r="P1063" s="371">
        <f>N1063</f>
        <v>45897</v>
      </c>
      <c r="Q1063" s="372">
        <v>23544</v>
      </c>
      <c r="R1063" s="372">
        <v>2023</v>
      </c>
      <c r="S1063" s="388">
        <v>45166</v>
      </c>
      <c r="T1063" s="374" t="s">
        <v>1216</v>
      </c>
      <c r="U1063" s="374" t="s">
        <v>1279</v>
      </c>
      <c r="V1063" s="626" t="s">
        <v>363</v>
      </c>
      <c r="W1063" s="626" t="s">
        <v>363</v>
      </c>
      <c r="X1063" s="363" t="s">
        <v>10104</v>
      </c>
      <c r="Y1063" s="375">
        <f>N1063</f>
        <v>45897</v>
      </c>
      <c r="Z1063" s="370" t="s">
        <v>10105</v>
      </c>
      <c r="AA1063" s="657">
        <v>4.8</v>
      </c>
      <c r="AB1063" s="376"/>
      <c r="AC1063" s="363">
        <v>80</v>
      </c>
      <c r="AD1063" s="363">
        <v>80</v>
      </c>
      <c r="AE1063" s="363">
        <v>100</v>
      </c>
      <c r="AF1063" s="363">
        <v>125</v>
      </c>
      <c r="AG1063" s="370" t="s">
        <v>724</v>
      </c>
      <c r="AH1063" s="370">
        <v>38</v>
      </c>
      <c r="AI1063" s="501">
        <v>50</v>
      </c>
      <c r="AJ1063" s="501">
        <v>1</v>
      </c>
      <c r="AK1063" s="374"/>
      <c r="AL1063" s="501"/>
      <c r="AM1063" s="501"/>
      <c r="AN1063" s="363"/>
      <c r="AO1063" s="414"/>
      <c r="AP1063" s="374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  <c r="BR1063" s="374"/>
      <c r="BS1063" s="374"/>
      <c r="BT1063" s="374"/>
      <c r="BU1063" s="374"/>
      <c r="BV1063" s="374"/>
      <c r="BW1063" s="374"/>
      <c r="BX1063" s="374"/>
      <c r="BY1063" s="374"/>
      <c r="BZ1063" s="374"/>
      <c r="CA1063" s="374"/>
      <c r="CB1063" s="374"/>
      <c r="CC1063" s="374"/>
      <c r="CD1063" s="374"/>
      <c r="CE1063" s="374"/>
      <c r="CF1063" s="374"/>
      <c r="CG1063" s="374"/>
      <c r="CH1063" s="374"/>
      <c r="CI1063" s="374"/>
      <c r="CJ1063" s="374"/>
      <c r="CK1063" s="374"/>
      <c r="CL1063" s="374"/>
      <c r="CM1063" s="374"/>
      <c r="CN1063" s="374"/>
      <c r="CO1063" s="377"/>
      <c r="CP1063" s="377"/>
      <c r="CQ1063" s="377"/>
      <c r="CR1063" s="377"/>
      <c r="CS1063" s="377"/>
      <c r="CT1063" s="377"/>
      <c r="CU1063" s="377"/>
      <c r="CV1063" s="377"/>
      <c r="CW1063" s="377"/>
      <c r="CX1063" s="377"/>
      <c r="CY1063" s="377"/>
      <c r="CZ1063" s="377"/>
      <c r="DA1063" s="377"/>
      <c r="DB1063" s="377"/>
      <c r="DC1063" s="377"/>
      <c r="DD1063" s="377"/>
      <c r="DE1063" s="377"/>
      <c r="DF1063" s="377"/>
      <c r="DG1063" s="377"/>
      <c r="DH1063" s="377"/>
      <c r="DI1063" s="377"/>
      <c r="DJ1063" s="377"/>
      <c r="DK1063" s="377"/>
      <c r="DL1063" s="377"/>
      <c r="DM1063" s="377"/>
      <c r="DN1063" s="377"/>
      <c r="DO1063" s="377"/>
      <c r="DP1063" s="377"/>
      <c r="DQ1063" s="377"/>
      <c r="DR1063" s="377"/>
      <c r="DS1063" s="377"/>
      <c r="DT1063" s="377"/>
      <c r="DU1063" s="377"/>
    </row>
    <row r="1064" spans="1:125" ht="12.75" customHeight="1">
      <c r="A1064" s="253">
        <v>1063</v>
      </c>
      <c r="B1064" s="242" t="s">
        <v>731</v>
      </c>
      <c r="C1064" s="242" t="s">
        <v>1979</v>
      </c>
      <c r="D1064" s="243"/>
      <c r="E1064" s="121" t="s">
        <v>2329</v>
      </c>
      <c r="F1064" s="243"/>
      <c r="G1064" s="244" t="s">
        <v>2330</v>
      </c>
      <c r="H1064" s="638"/>
      <c r="I1064" s="253" t="s">
        <v>317</v>
      </c>
      <c r="J1064" s="243"/>
      <c r="K1064" s="243" t="s">
        <v>1838</v>
      </c>
      <c r="L1064" s="245" t="s">
        <v>1839</v>
      </c>
      <c r="M1064" s="247">
        <v>42207</v>
      </c>
      <c r="N1064" s="123">
        <v>45385</v>
      </c>
      <c r="O1064" s="249" t="s">
        <v>722</v>
      </c>
      <c r="P1064" s="267">
        <f t="shared" ref="P1064:P1068" si="236">N1064</f>
        <v>45385</v>
      </c>
      <c r="Q1064" s="236">
        <v>20371</v>
      </c>
      <c r="R1064" s="236">
        <v>2015</v>
      </c>
      <c r="S1064" s="251">
        <v>44654</v>
      </c>
      <c r="T1064" s="253" t="s">
        <v>4069</v>
      </c>
      <c r="U1064" s="253" t="s">
        <v>722</v>
      </c>
      <c r="V1064" s="421" t="s">
        <v>1538</v>
      </c>
      <c r="W1064" s="421" t="s">
        <v>5909</v>
      </c>
      <c r="X1064" s="253" t="s">
        <v>5732</v>
      </c>
      <c r="Y1064" s="271">
        <f>P1064</f>
        <v>45385</v>
      </c>
      <c r="Z1064" s="322" t="s">
        <v>1550</v>
      </c>
      <c r="AA1064" s="255">
        <v>6</v>
      </c>
      <c r="AB1064" s="256"/>
      <c r="AC1064" s="253">
        <v>95</v>
      </c>
      <c r="AD1064" s="253"/>
      <c r="AE1064" s="253">
        <v>115</v>
      </c>
      <c r="AF1064" s="253"/>
      <c r="AG1064" s="370">
        <v>22</v>
      </c>
      <c r="AH1064" s="322">
        <v>39</v>
      </c>
      <c r="AI1064" s="322">
        <v>52</v>
      </c>
      <c r="AJ1064" s="322">
        <v>1</v>
      </c>
      <c r="AK1064" s="316"/>
      <c r="AL1064" s="613"/>
      <c r="AM1064" s="613"/>
      <c r="AN1064" s="252"/>
      <c r="AO1064" s="407"/>
      <c r="AP1064" s="316"/>
      <c r="AQ1064" s="316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</row>
    <row r="1065" spans="1:125" ht="12.75" customHeight="1">
      <c r="A1065" s="253">
        <v>1064</v>
      </c>
      <c r="B1065" s="253" t="s">
        <v>731</v>
      </c>
      <c r="C1065" s="253" t="s">
        <v>7252</v>
      </c>
      <c r="D1065" s="253"/>
      <c r="E1065" s="253" t="s">
        <v>2377</v>
      </c>
      <c r="F1065" s="253"/>
      <c r="G1065" s="264" t="s">
        <v>7253</v>
      </c>
      <c r="H1065" s="639"/>
      <c r="I1065" s="253" t="s">
        <v>1911</v>
      </c>
      <c r="J1065" s="253"/>
      <c r="K1065" s="243" t="s">
        <v>7254</v>
      </c>
      <c r="L1065" s="245" t="s">
        <v>7255</v>
      </c>
      <c r="M1065" s="274">
        <v>44424</v>
      </c>
      <c r="N1065" s="248">
        <v>45148</v>
      </c>
      <c r="O1065" s="249" t="s">
        <v>722</v>
      </c>
      <c r="P1065" s="266">
        <f>N1065</f>
        <v>45148</v>
      </c>
      <c r="Q1065" s="250">
        <v>21464</v>
      </c>
      <c r="R1065" s="250">
        <v>2015</v>
      </c>
      <c r="S1065" s="251">
        <v>44418</v>
      </c>
      <c r="T1065" s="252" t="s">
        <v>1278</v>
      </c>
      <c r="U1065" s="253" t="s">
        <v>1279</v>
      </c>
      <c r="V1065" s="625" t="s">
        <v>363</v>
      </c>
      <c r="W1065" s="625" t="s">
        <v>932</v>
      </c>
      <c r="X1065" s="252" t="s">
        <v>7256</v>
      </c>
      <c r="Y1065" s="284">
        <f>N1065</f>
        <v>45148</v>
      </c>
      <c r="Z1065" s="605" t="s">
        <v>1550</v>
      </c>
      <c r="AA1065" s="656">
        <v>5.5</v>
      </c>
      <c r="AB1065" s="273"/>
      <c r="AC1065" s="252">
        <v>70</v>
      </c>
      <c r="AD1065" s="252"/>
      <c r="AE1065" s="252">
        <v>95</v>
      </c>
      <c r="AF1065" s="252"/>
      <c r="AG1065" s="322">
        <v>24</v>
      </c>
      <c r="AH1065" s="605" t="s">
        <v>724</v>
      </c>
      <c r="AI1065" s="605">
        <v>56</v>
      </c>
      <c r="AJ1065" s="605">
        <v>1</v>
      </c>
      <c r="AK1065" s="316"/>
      <c r="AL1065" s="613"/>
      <c r="AM1065" s="613"/>
      <c r="AN1065" s="252"/>
      <c r="AO1065" s="407"/>
      <c r="AP1065" s="316"/>
      <c r="AQ1065" s="316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</row>
    <row r="1066" spans="1:125" s="317" customFormat="1" ht="12.75" customHeight="1">
      <c r="A1066" s="253">
        <v>1065</v>
      </c>
      <c r="B1066" s="253" t="s">
        <v>731</v>
      </c>
      <c r="C1066" s="253" t="s">
        <v>5628</v>
      </c>
      <c r="D1066" s="253"/>
      <c r="E1066" s="253" t="s">
        <v>2384</v>
      </c>
      <c r="F1066" s="253"/>
      <c r="G1066" s="264" t="s">
        <v>5600</v>
      </c>
      <c r="H1066" s="639"/>
      <c r="I1066" s="253" t="s">
        <v>317</v>
      </c>
      <c r="J1066" s="253"/>
      <c r="K1066" s="242" t="s">
        <v>2997</v>
      </c>
      <c r="L1066" s="438" t="s">
        <v>509</v>
      </c>
      <c r="M1066" s="274">
        <v>43897</v>
      </c>
      <c r="N1066" s="275">
        <v>45352</v>
      </c>
      <c r="O1066" s="276" t="s">
        <v>722</v>
      </c>
      <c r="P1066" s="267">
        <f>N1066</f>
        <v>45352</v>
      </c>
      <c r="Q1066" s="236">
        <v>20253</v>
      </c>
      <c r="R1066" s="236">
        <v>2019</v>
      </c>
      <c r="S1066" s="237">
        <v>44621</v>
      </c>
      <c r="T1066" s="253" t="s">
        <v>4069</v>
      </c>
      <c r="U1066" s="253" t="s">
        <v>722</v>
      </c>
      <c r="V1066" s="421" t="s">
        <v>6780</v>
      </c>
      <c r="W1066" s="421" t="s">
        <v>6780</v>
      </c>
      <c r="X1066" s="253" t="s">
        <v>510</v>
      </c>
      <c r="Y1066" s="271">
        <f>N1066</f>
        <v>45352</v>
      </c>
      <c r="Z1066" s="322" t="s">
        <v>1028</v>
      </c>
      <c r="AA1066" s="255">
        <v>4.5</v>
      </c>
      <c r="AB1066" s="256"/>
      <c r="AC1066" s="253">
        <v>95</v>
      </c>
      <c r="AD1066" s="253"/>
      <c r="AE1066" s="253">
        <v>105</v>
      </c>
      <c r="AF1066" s="253"/>
      <c r="AG1066" s="605">
        <v>23</v>
      </c>
      <c r="AH1066" s="322">
        <v>40</v>
      </c>
      <c r="AI1066" s="322">
        <v>57</v>
      </c>
      <c r="AJ1066" s="322">
        <v>1</v>
      </c>
      <c r="AK1066" s="283"/>
      <c r="AL1066" s="336"/>
      <c r="AM1066" s="336"/>
      <c r="AN1066" s="253"/>
      <c r="AO1066" s="408"/>
      <c r="AP1066" s="283"/>
      <c r="AQ1066" s="283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341"/>
      <c r="CP1066" s="341"/>
      <c r="CQ1066" s="341"/>
      <c r="CR1066" s="341"/>
      <c r="CS1066" s="341"/>
      <c r="CT1066" s="341"/>
      <c r="CU1066" s="341"/>
      <c r="CV1066" s="341"/>
      <c r="CW1066" s="341"/>
      <c r="CX1066" s="341"/>
      <c r="CY1066" s="341"/>
      <c r="CZ1066" s="341"/>
      <c r="DA1066" s="341"/>
      <c r="DB1066" s="341"/>
      <c r="DC1066" s="341"/>
      <c r="DD1066" s="341"/>
      <c r="DE1066" s="341"/>
      <c r="DF1066" s="341"/>
      <c r="DG1066" s="341"/>
      <c r="DH1066" s="341"/>
      <c r="DI1066" s="341"/>
      <c r="DJ1066" s="341"/>
      <c r="DK1066" s="341"/>
      <c r="DL1066" s="341"/>
      <c r="DM1066" s="341"/>
      <c r="DN1066" s="341"/>
      <c r="DO1066" s="341"/>
      <c r="DP1066" s="341"/>
      <c r="DQ1066" s="341"/>
      <c r="DR1066" s="341"/>
      <c r="DS1066" s="341"/>
      <c r="DT1066" s="341"/>
      <c r="DU1066" s="341"/>
    </row>
    <row r="1067" spans="1:125" s="378" customFormat="1" ht="12.75" customHeight="1">
      <c r="A1067" s="363">
        <v>1066</v>
      </c>
      <c r="B1067" s="363" t="s">
        <v>731</v>
      </c>
      <c r="C1067" s="363" t="s">
        <v>4813</v>
      </c>
      <c r="D1067" s="363"/>
      <c r="E1067" s="363" t="s">
        <v>4814</v>
      </c>
      <c r="F1067" s="363"/>
      <c r="G1067" s="365" t="s">
        <v>4815</v>
      </c>
      <c r="H1067" s="640"/>
      <c r="I1067" s="363" t="s">
        <v>855</v>
      </c>
      <c r="J1067" s="363"/>
      <c r="K1067" s="363" t="s">
        <v>1496</v>
      </c>
      <c r="L1067" s="366" t="s">
        <v>1497</v>
      </c>
      <c r="M1067" s="368">
        <v>43532</v>
      </c>
      <c r="N1067" s="369">
        <v>45534</v>
      </c>
      <c r="O1067" s="370" t="s">
        <v>722</v>
      </c>
      <c r="P1067" s="371">
        <f t="shared" si="236"/>
        <v>45534</v>
      </c>
      <c r="Q1067" s="372">
        <v>22604</v>
      </c>
      <c r="R1067" s="372">
        <v>2017</v>
      </c>
      <c r="S1067" s="373">
        <v>44803</v>
      </c>
      <c r="T1067" s="363" t="s">
        <v>1498</v>
      </c>
      <c r="U1067" s="374" t="s">
        <v>1217</v>
      </c>
      <c r="V1067" s="626" t="s">
        <v>1291</v>
      </c>
      <c r="W1067" s="626" t="s">
        <v>1590</v>
      </c>
      <c r="X1067" s="363" t="s">
        <v>8634</v>
      </c>
      <c r="Y1067" s="375">
        <f>N1067</f>
        <v>45534</v>
      </c>
      <c r="Z1067" s="370" t="s">
        <v>1550</v>
      </c>
      <c r="AA1067" s="657">
        <v>4.2</v>
      </c>
      <c r="AB1067" s="376"/>
      <c r="AC1067" s="363">
        <v>85</v>
      </c>
      <c r="AD1067" s="363"/>
      <c r="AE1067" s="363">
        <v>105</v>
      </c>
      <c r="AF1067" s="363"/>
      <c r="AG1067" s="322">
        <v>24</v>
      </c>
      <c r="AH1067" s="370">
        <v>38</v>
      </c>
      <c r="AI1067" s="501">
        <v>55</v>
      </c>
      <c r="AJ1067" s="501">
        <v>1</v>
      </c>
      <c r="AK1067" s="374"/>
      <c r="AL1067" s="501"/>
      <c r="AM1067" s="501"/>
      <c r="AN1067" s="363"/>
      <c r="AO1067" s="414"/>
      <c r="AP1067" s="374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  <c r="BR1067" s="374"/>
      <c r="BS1067" s="374"/>
      <c r="BT1067" s="374"/>
      <c r="BU1067" s="374"/>
      <c r="BV1067" s="374"/>
      <c r="BW1067" s="374"/>
      <c r="BX1067" s="374"/>
      <c r="BY1067" s="374"/>
      <c r="BZ1067" s="374"/>
      <c r="CA1067" s="374"/>
      <c r="CB1067" s="374"/>
      <c r="CC1067" s="374"/>
      <c r="CD1067" s="374"/>
      <c r="CE1067" s="374"/>
      <c r="CF1067" s="374"/>
      <c r="CG1067" s="374"/>
      <c r="CH1067" s="374"/>
      <c r="CI1067" s="374"/>
      <c r="CJ1067" s="374"/>
      <c r="CK1067" s="374"/>
      <c r="CL1067" s="374"/>
      <c r="CM1067" s="374"/>
      <c r="CN1067" s="374"/>
      <c r="CO1067" s="377"/>
      <c r="CP1067" s="377"/>
      <c r="CQ1067" s="377"/>
      <c r="CR1067" s="377"/>
      <c r="CS1067" s="377"/>
      <c r="CT1067" s="377"/>
      <c r="CU1067" s="377"/>
      <c r="CV1067" s="377"/>
      <c r="CW1067" s="377"/>
      <c r="CX1067" s="377"/>
      <c r="CY1067" s="377"/>
      <c r="CZ1067" s="377"/>
      <c r="DA1067" s="377"/>
      <c r="DB1067" s="377"/>
      <c r="DC1067" s="377"/>
      <c r="DD1067" s="377"/>
      <c r="DE1067" s="377"/>
      <c r="DF1067" s="377"/>
      <c r="DG1067" s="377"/>
      <c r="DH1067" s="377"/>
      <c r="DI1067" s="377"/>
      <c r="DJ1067" s="377"/>
      <c r="DK1067" s="377"/>
      <c r="DL1067" s="377"/>
      <c r="DM1067" s="377"/>
      <c r="DN1067" s="377"/>
      <c r="DO1067" s="377"/>
      <c r="DP1067" s="377"/>
      <c r="DQ1067" s="377"/>
      <c r="DR1067" s="377"/>
      <c r="DS1067" s="377"/>
      <c r="DT1067" s="377"/>
      <c r="DU1067" s="377"/>
    </row>
    <row r="1068" spans="1:125" ht="12.75" customHeight="1">
      <c r="A1068" s="253">
        <v>1067</v>
      </c>
      <c r="B1068" s="253" t="s">
        <v>731</v>
      </c>
      <c r="C1068" s="253" t="s">
        <v>2323</v>
      </c>
      <c r="D1068" s="253"/>
      <c r="E1068" s="253" t="s">
        <v>2324</v>
      </c>
      <c r="F1068" s="253"/>
      <c r="G1068" s="264" t="s">
        <v>2325</v>
      </c>
      <c r="H1068" s="639"/>
      <c r="I1068" s="253" t="s">
        <v>317</v>
      </c>
      <c r="J1068" s="253"/>
      <c r="K1068" s="253" t="s">
        <v>4334</v>
      </c>
      <c r="L1068" s="438" t="s">
        <v>2326</v>
      </c>
      <c r="M1068" s="274">
        <v>42205</v>
      </c>
      <c r="N1068" s="288">
        <v>44697</v>
      </c>
      <c r="O1068" s="322" t="s">
        <v>722</v>
      </c>
      <c r="P1068" s="328">
        <f t="shared" si="236"/>
        <v>44697</v>
      </c>
      <c r="Q1068" s="329">
        <v>20422</v>
      </c>
      <c r="R1068" s="329">
        <v>2010</v>
      </c>
      <c r="S1068" s="251">
        <v>43967</v>
      </c>
      <c r="T1068" s="316" t="s">
        <v>3715</v>
      </c>
      <c r="U1068" s="283" t="s">
        <v>722</v>
      </c>
      <c r="V1068" s="625" t="s">
        <v>537</v>
      </c>
      <c r="W1068" s="625" t="s">
        <v>955</v>
      </c>
      <c r="X1068" s="252" t="s">
        <v>2327</v>
      </c>
      <c r="Y1068" s="284">
        <f>N1068</f>
        <v>44697</v>
      </c>
      <c r="Z1068" s="605" t="s">
        <v>2328</v>
      </c>
      <c r="AA1068" s="656">
        <v>3.6</v>
      </c>
      <c r="AB1068" s="273"/>
      <c r="AC1068" s="252">
        <v>80</v>
      </c>
      <c r="AD1068" s="252"/>
      <c r="AE1068" s="252">
        <v>100</v>
      </c>
      <c r="AF1068" s="252"/>
      <c r="AG1068" s="370">
        <v>25</v>
      </c>
      <c r="AH1068" s="605" t="s">
        <v>724</v>
      </c>
      <c r="AI1068" s="613" t="s">
        <v>724</v>
      </c>
      <c r="AJ1068" s="613">
        <v>1</v>
      </c>
      <c r="AK1068" s="316"/>
      <c r="AL1068" s="613"/>
      <c r="AM1068" s="613"/>
      <c r="AN1068" s="252"/>
      <c r="AO1068" s="407"/>
      <c r="AP1068" s="316"/>
      <c r="AQ1068" s="316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</row>
    <row r="1069" spans="1:125" s="317" customFormat="1" ht="12.75" customHeight="1">
      <c r="A1069" s="253">
        <v>1068</v>
      </c>
      <c r="B1069" s="253" t="s">
        <v>731</v>
      </c>
      <c r="C1069" s="253" t="s">
        <v>9115</v>
      </c>
      <c r="D1069" s="253"/>
      <c r="E1069" s="253" t="s">
        <v>2348</v>
      </c>
      <c r="F1069" s="253"/>
      <c r="G1069" s="264" t="s">
        <v>9116</v>
      </c>
      <c r="H1069" s="639"/>
      <c r="I1069" s="253" t="s">
        <v>317</v>
      </c>
      <c r="J1069" s="253"/>
      <c r="K1069" s="253" t="s">
        <v>1891</v>
      </c>
      <c r="L1069" s="438" t="s">
        <v>1892</v>
      </c>
      <c r="M1069" s="274">
        <v>44993</v>
      </c>
      <c r="N1069" s="275">
        <v>45716</v>
      </c>
      <c r="O1069" s="322" t="s">
        <v>722</v>
      </c>
      <c r="P1069" s="323">
        <f>N1069</f>
        <v>45716</v>
      </c>
      <c r="Q1069" s="335">
        <v>23113</v>
      </c>
      <c r="R1069" s="335">
        <v>2022</v>
      </c>
      <c r="S1069" s="237">
        <v>44985</v>
      </c>
      <c r="T1069" s="283" t="s">
        <v>175</v>
      </c>
      <c r="U1069" s="283" t="s">
        <v>1279</v>
      </c>
      <c r="V1069" s="421" t="s">
        <v>363</v>
      </c>
      <c r="W1069" s="421" t="s">
        <v>363</v>
      </c>
      <c r="X1069" s="253" t="s">
        <v>9117</v>
      </c>
      <c r="Y1069" s="271">
        <f>N1069</f>
        <v>45716</v>
      </c>
      <c r="Z1069" s="322" t="s">
        <v>1550</v>
      </c>
      <c r="AA1069" s="255">
        <v>4.2699999999999996</v>
      </c>
      <c r="AB1069" s="256"/>
      <c r="AC1069" s="253">
        <v>85</v>
      </c>
      <c r="AD1069" s="253"/>
      <c r="AE1069" s="253">
        <v>105</v>
      </c>
      <c r="AF1069" s="253"/>
      <c r="AG1069" s="322">
        <v>24</v>
      </c>
      <c r="AH1069" s="322">
        <v>39</v>
      </c>
      <c r="AI1069" s="336">
        <v>54</v>
      </c>
      <c r="AJ1069" s="336">
        <v>1</v>
      </c>
      <c r="AK1069" s="283"/>
      <c r="AL1069" s="336"/>
      <c r="AM1069" s="336"/>
      <c r="AN1069" s="253"/>
      <c r="AO1069" s="412"/>
      <c r="AP1069" s="330"/>
      <c r="AQ1069" s="330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41"/>
      <c r="CP1069" s="341"/>
      <c r="CQ1069" s="341"/>
      <c r="CR1069" s="341"/>
      <c r="CS1069" s="341"/>
      <c r="CT1069" s="341"/>
      <c r="CU1069" s="341"/>
      <c r="CV1069" s="341"/>
      <c r="CW1069" s="341"/>
      <c r="CX1069" s="341"/>
      <c r="CY1069" s="341"/>
      <c r="CZ1069" s="341"/>
      <c r="DA1069" s="341"/>
      <c r="DB1069" s="341"/>
      <c r="DC1069" s="341"/>
      <c r="DD1069" s="341"/>
      <c r="DE1069" s="341"/>
      <c r="DF1069" s="341"/>
      <c r="DG1069" s="341"/>
      <c r="DH1069" s="341"/>
      <c r="DI1069" s="341"/>
      <c r="DJ1069" s="341"/>
      <c r="DK1069" s="341"/>
      <c r="DL1069" s="341"/>
      <c r="DM1069" s="341"/>
      <c r="DN1069" s="341"/>
      <c r="DO1069" s="341"/>
      <c r="DP1069" s="341"/>
      <c r="DQ1069" s="341"/>
      <c r="DR1069" s="341"/>
      <c r="DS1069" s="341"/>
      <c r="DT1069" s="341"/>
      <c r="DU1069" s="341"/>
    </row>
    <row r="1070" spans="1:125" s="374" customFormat="1" ht="12.75" customHeight="1">
      <c r="A1070" s="363">
        <v>1069</v>
      </c>
      <c r="B1070" s="363" t="s">
        <v>731</v>
      </c>
      <c r="C1070" s="363" t="s">
        <v>8473</v>
      </c>
      <c r="D1070" s="363"/>
      <c r="E1070" s="363" t="s">
        <v>4816</v>
      </c>
      <c r="F1070" s="363"/>
      <c r="G1070" s="365" t="s">
        <v>10106</v>
      </c>
      <c r="H1070" s="640"/>
      <c r="I1070" s="363" t="s">
        <v>440</v>
      </c>
      <c r="J1070" s="363"/>
      <c r="K1070" s="363" t="s">
        <v>10099</v>
      </c>
      <c r="L1070" s="366" t="s">
        <v>10107</v>
      </c>
      <c r="M1070" s="368">
        <v>45195</v>
      </c>
      <c r="N1070" s="369">
        <v>45919</v>
      </c>
      <c r="O1070" s="370" t="s">
        <v>722</v>
      </c>
      <c r="P1070" s="371">
        <f>N1070</f>
        <v>45919</v>
      </c>
      <c r="Q1070" s="372">
        <v>23545</v>
      </c>
      <c r="R1070" s="372">
        <v>2023</v>
      </c>
      <c r="S1070" s="388">
        <v>45188</v>
      </c>
      <c r="T1070" s="374" t="s">
        <v>1216</v>
      </c>
      <c r="U1070" s="374" t="s">
        <v>1279</v>
      </c>
      <c r="V1070" s="626" t="s">
        <v>363</v>
      </c>
      <c r="W1070" s="626" t="s">
        <v>363</v>
      </c>
      <c r="X1070" s="363" t="s">
        <v>10108</v>
      </c>
      <c r="Y1070" s="375">
        <v>45919</v>
      </c>
      <c r="Z1070" s="370" t="s">
        <v>9728</v>
      </c>
      <c r="AA1070" s="657">
        <v>5.6</v>
      </c>
      <c r="AB1070" s="376"/>
      <c r="AC1070" s="363">
        <v>85</v>
      </c>
      <c r="AD1070" s="363"/>
      <c r="AE1070" s="363">
        <v>110</v>
      </c>
      <c r="AF1070" s="363"/>
      <c r="AG1070" s="370" t="s">
        <v>724</v>
      </c>
      <c r="AH1070" s="370">
        <v>38</v>
      </c>
      <c r="AI1070" s="501">
        <v>47</v>
      </c>
      <c r="AJ1070" s="501">
        <v>1</v>
      </c>
      <c r="AL1070" s="501"/>
      <c r="AM1070" s="501"/>
      <c r="AN1070" s="363"/>
      <c r="AO1070" s="414"/>
    </row>
    <row r="1071" spans="1:125" ht="12.75" customHeight="1">
      <c r="A1071" s="253">
        <v>1070</v>
      </c>
      <c r="B1071" s="253" t="s">
        <v>731</v>
      </c>
      <c r="C1071" s="253" t="s">
        <v>2345</v>
      </c>
      <c r="D1071" s="253"/>
      <c r="E1071" s="253" t="s">
        <v>5269</v>
      </c>
      <c r="F1071" s="253"/>
      <c r="G1071" s="264" t="s">
        <v>2346</v>
      </c>
      <c r="H1071" s="639"/>
      <c r="I1071" s="253" t="s">
        <v>1911</v>
      </c>
      <c r="J1071" s="253"/>
      <c r="K1071" s="253" t="s">
        <v>896</v>
      </c>
      <c r="L1071" s="438" t="s">
        <v>897</v>
      </c>
      <c r="M1071" s="274">
        <v>42212</v>
      </c>
      <c r="N1071" s="288">
        <v>45423</v>
      </c>
      <c r="O1071" s="322" t="s">
        <v>722</v>
      </c>
      <c r="P1071" s="328">
        <f>N1071</f>
        <v>45423</v>
      </c>
      <c r="Q1071" s="329">
        <v>22397</v>
      </c>
      <c r="R1071" s="329">
        <v>2015</v>
      </c>
      <c r="S1071" s="251">
        <v>44692</v>
      </c>
      <c r="T1071" s="316" t="s">
        <v>299</v>
      </c>
      <c r="U1071" s="283" t="s">
        <v>1217</v>
      </c>
      <c r="V1071" s="625" t="s">
        <v>1</v>
      </c>
      <c r="W1071" s="625" t="s">
        <v>97</v>
      </c>
      <c r="X1071" s="252" t="s">
        <v>8146</v>
      </c>
      <c r="Y1071" s="284">
        <f>N1071</f>
        <v>45423</v>
      </c>
      <c r="Z1071" s="605" t="s">
        <v>1550</v>
      </c>
      <c r="AA1071" s="656">
        <v>4.0999999999999996</v>
      </c>
      <c r="AB1071" s="273"/>
      <c r="AC1071" s="252">
        <v>60</v>
      </c>
      <c r="AD1071" s="252"/>
      <c r="AE1071" s="252">
        <v>85</v>
      </c>
      <c r="AF1071" s="252"/>
      <c r="AG1071" s="370">
        <v>25</v>
      </c>
      <c r="AH1071" s="605">
        <v>36</v>
      </c>
      <c r="AI1071" s="613">
        <v>54</v>
      </c>
      <c r="AJ1071" s="613">
        <v>1</v>
      </c>
      <c r="AK1071" s="316"/>
      <c r="AL1071" s="613"/>
      <c r="AM1071" s="613"/>
      <c r="AN1071" s="252"/>
      <c r="AO1071" s="410"/>
      <c r="AP1071" s="319"/>
      <c r="AQ1071" s="319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</row>
    <row r="1072" spans="1:125" s="317" customFormat="1" ht="12.75" customHeight="1">
      <c r="A1072" s="253">
        <v>1071</v>
      </c>
      <c r="B1072" s="242" t="s">
        <v>731</v>
      </c>
      <c r="C1072" s="121" t="s">
        <v>6318</v>
      </c>
      <c r="D1072" s="243"/>
      <c r="E1072" s="243" t="s">
        <v>3084</v>
      </c>
      <c r="F1072" s="243"/>
      <c r="G1072" s="244" t="s">
        <v>6319</v>
      </c>
      <c r="H1072" s="638"/>
      <c r="I1072" s="243" t="s">
        <v>317</v>
      </c>
      <c r="J1072" s="243"/>
      <c r="K1072" s="243" t="s">
        <v>2793</v>
      </c>
      <c r="L1072" s="245" t="s">
        <v>2794</v>
      </c>
      <c r="M1072" s="247">
        <v>44078</v>
      </c>
      <c r="N1072" s="123">
        <v>44808</v>
      </c>
      <c r="O1072" s="249" t="s">
        <v>722</v>
      </c>
      <c r="P1072" s="267">
        <f>N1072</f>
        <v>44808</v>
      </c>
      <c r="Q1072" s="236">
        <v>20639</v>
      </c>
      <c r="R1072" s="236">
        <v>2018</v>
      </c>
      <c r="S1072" s="237">
        <v>44078</v>
      </c>
      <c r="T1072" s="253" t="s">
        <v>175</v>
      </c>
      <c r="U1072" s="253" t="s">
        <v>1279</v>
      </c>
      <c r="V1072" s="421" t="s">
        <v>363</v>
      </c>
      <c r="W1072" s="421" t="s">
        <v>2890</v>
      </c>
      <c r="X1072" s="253" t="s">
        <v>936</v>
      </c>
      <c r="Y1072" s="271">
        <v>44808</v>
      </c>
      <c r="Z1072" s="322" t="s">
        <v>6320</v>
      </c>
      <c r="AA1072" s="255">
        <v>5.58</v>
      </c>
      <c r="AB1072" s="256"/>
      <c r="AC1072" s="253">
        <v>90</v>
      </c>
      <c r="AD1072" s="253"/>
      <c r="AE1072" s="253">
        <v>105</v>
      </c>
      <c r="AF1072" s="253"/>
      <c r="AG1072" s="605">
        <v>22</v>
      </c>
      <c r="AH1072" s="322">
        <v>40</v>
      </c>
      <c r="AI1072" s="322">
        <v>63</v>
      </c>
      <c r="AJ1072" s="322">
        <v>1</v>
      </c>
      <c r="AK1072" s="283"/>
      <c r="AL1072" s="336"/>
      <c r="AM1072" s="336"/>
      <c r="AN1072" s="253"/>
      <c r="AO1072" s="408"/>
      <c r="AP1072" s="283"/>
      <c r="AQ1072" s="283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341"/>
      <c r="CP1072" s="341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  <c r="DT1072" s="341"/>
      <c r="DU1072" s="341"/>
    </row>
    <row r="1073" spans="1:125" s="317" customFormat="1" ht="12.75" customHeight="1">
      <c r="A1073" s="253">
        <v>1072</v>
      </c>
      <c r="B1073" s="283" t="s">
        <v>731</v>
      </c>
      <c r="C1073" s="283" t="s">
        <v>6505</v>
      </c>
      <c r="D1073" s="283"/>
      <c r="E1073" s="283" t="s">
        <v>6506</v>
      </c>
      <c r="F1073" s="283"/>
      <c r="G1073" s="336">
        <v>602459</v>
      </c>
      <c r="H1073" s="642"/>
      <c r="I1073" s="283" t="s">
        <v>452</v>
      </c>
      <c r="J1073" s="283"/>
      <c r="K1073" s="283" t="s">
        <v>8608</v>
      </c>
      <c r="L1073" s="381" t="s">
        <v>8609</v>
      </c>
      <c r="M1073" s="321">
        <v>44165</v>
      </c>
      <c r="N1073" s="325">
        <v>45529</v>
      </c>
      <c r="O1073" s="336" t="s">
        <v>722</v>
      </c>
      <c r="P1073" s="325">
        <f>N1073</f>
        <v>45529</v>
      </c>
      <c r="Q1073" s="283">
        <v>22591</v>
      </c>
      <c r="R1073" s="283">
        <v>2020</v>
      </c>
      <c r="S1073" s="321">
        <v>44798</v>
      </c>
      <c r="T1073" s="283" t="s">
        <v>175</v>
      </c>
      <c r="U1073" s="283" t="s">
        <v>1217</v>
      </c>
      <c r="V1073" s="339">
        <v>15.22</v>
      </c>
      <c r="W1073" s="339">
        <v>15.22</v>
      </c>
      <c r="X1073" s="283" t="s">
        <v>277</v>
      </c>
      <c r="Y1073" s="321">
        <f t="shared" ref="Y1073:Y1078" si="237">N1073</f>
        <v>45529</v>
      </c>
      <c r="Z1073" s="336" t="s">
        <v>1550</v>
      </c>
      <c r="AA1073" s="655">
        <v>5.05</v>
      </c>
      <c r="AB1073" s="283"/>
      <c r="AC1073" s="283">
        <v>80</v>
      </c>
      <c r="AD1073" s="283"/>
      <c r="AE1073" s="283">
        <v>100</v>
      </c>
      <c r="AF1073" s="283"/>
      <c r="AG1073" s="322">
        <v>26</v>
      </c>
      <c r="AH1073" s="336">
        <v>37</v>
      </c>
      <c r="AI1073" s="336">
        <v>52</v>
      </c>
      <c r="AJ1073" s="336">
        <v>1</v>
      </c>
      <c r="AK1073" s="283"/>
      <c r="AL1073" s="336"/>
      <c r="AM1073" s="336"/>
      <c r="AN1073" s="253"/>
      <c r="AO1073" s="408"/>
      <c r="AP1073" s="283"/>
      <c r="AQ1073" s="283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341"/>
      <c r="CP1073" s="341"/>
      <c r="CQ1073" s="341"/>
      <c r="CR1073" s="341"/>
      <c r="CS1073" s="341"/>
      <c r="CT1073" s="341"/>
      <c r="CU1073" s="341"/>
      <c r="CV1073" s="341"/>
      <c r="CW1073" s="341"/>
      <c r="CX1073" s="341"/>
      <c r="CY1073" s="341"/>
      <c r="CZ1073" s="341"/>
      <c r="DA1073" s="341"/>
      <c r="DB1073" s="341"/>
      <c r="DC1073" s="341"/>
      <c r="DD1073" s="341"/>
      <c r="DE1073" s="341"/>
      <c r="DF1073" s="341"/>
      <c r="DG1073" s="341"/>
      <c r="DH1073" s="341"/>
      <c r="DI1073" s="341"/>
      <c r="DJ1073" s="341"/>
      <c r="DK1073" s="341"/>
      <c r="DL1073" s="341"/>
      <c r="DM1073" s="341"/>
      <c r="DN1073" s="341"/>
      <c r="DO1073" s="341"/>
      <c r="DP1073" s="341"/>
      <c r="DQ1073" s="341"/>
      <c r="DR1073" s="341"/>
      <c r="DS1073" s="341"/>
      <c r="DT1073" s="341"/>
      <c r="DU1073" s="341"/>
    </row>
    <row r="1074" spans="1:125" ht="12.75" customHeight="1">
      <c r="A1074" s="253">
        <v>1073</v>
      </c>
      <c r="B1074" s="253" t="s">
        <v>731</v>
      </c>
      <c r="C1074" s="253" t="s">
        <v>1161</v>
      </c>
      <c r="D1074" s="253"/>
      <c r="E1074" s="253" t="s">
        <v>2591</v>
      </c>
      <c r="F1074" s="253"/>
      <c r="G1074" s="264" t="s">
        <v>2592</v>
      </c>
      <c r="H1074" s="639"/>
      <c r="I1074" s="253" t="s">
        <v>747</v>
      </c>
      <c r="J1074" s="253"/>
      <c r="K1074" s="243" t="s">
        <v>224</v>
      </c>
      <c r="L1074" s="245" t="s">
        <v>2511</v>
      </c>
      <c r="M1074" s="247">
        <v>42241</v>
      </c>
      <c r="N1074" s="248">
        <v>45481</v>
      </c>
      <c r="O1074" s="249" t="s">
        <v>722</v>
      </c>
      <c r="P1074" s="266">
        <f t="shared" ref="P1074:P1075" si="238">N1074</f>
        <v>45481</v>
      </c>
      <c r="Q1074" s="250">
        <v>15668</v>
      </c>
      <c r="R1074" s="250">
        <v>2003</v>
      </c>
      <c r="S1074" s="251">
        <v>44750</v>
      </c>
      <c r="T1074" s="252" t="s">
        <v>24</v>
      </c>
      <c r="U1074" s="253" t="s">
        <v>722</v>
      </c>
      <c r="V1074" s="625" t="s">
        <v>176</v>
      </c>
      <c r="W1074" s="625" t="s">
        <v>8369</v>
      </c>
      <c r="X1074" s="252" t="s">
        <v>6025</v>
      </c>
      <c r="Y1074" s="284">
        <f t="shared" si="237"/>
        <v>45481</v>
      </c>
      <c r="Z1074" s="605" t="s">
        <v>2593</v>
      </c>
      <c r="AA1074" s="656">
        <v>5.4</v>
      </c>
      <c r="AB1074" s="273"/>
      <c r="AC1074" s="252">
        <v>70</v>
      </c>
      <c r="AD1074" s="252"/>
      <c r="AE1074" s="252">
        <v>95</v>
      </c>
      <c r="AF1074" s="252"/>
      <c r="AG1074" s="336">
        <v>24</v>
      </c>
      <c r="AH1074" s="605">
        <v>35</v>
      </c>
      <c r="AI1074" s="605">
        <v>50</v>
      </c>
      <c r="AJ1074" s="605">
        <v>1</v>
      </c>
      <c r="AK1074" s="316"/>
      <c r="AL1074" s="613"/>
      <c r="AM1074" s="613"/>
      <c r="AN1074" s="252"/>
      <c r="AO1074" s="407"/>
      <c r="AP1074" s="316"/>
      <c r="AQ1074" s="316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</row>
    <row r="1075" spans="1:125" ht="12.75" customHeight="1">
      <c r="A1075" s="253">
        <v>1074</v>
      </c>
      <c r="B1075" s="253" t="s">
        <v>732</v>
      </c>
      <c r="C1075" s="253" t="s">
        <v>2594</v>
      </c>
      <c r="D1075" s="253" t="s">
        <v>3607</v>
      </c>
      <c r="E1075" s="253" t="s">
        <v>2595</v>
      </c>
      <c r="F1075" s="253" t="s">
        <v>3608</v>
      </c>
      <c r="G1075" s="264" t="s">
        <v>2596</v>
      </c>
      <c r="H1075" s="639" t="s">
        <v>3609</v>
      </c>
      <c r="I1075" s="253" t="s">
        <v>452</v>
      </c>
      <c r="J1075" s="253" t="s">
        <v>2373</v>
      </c>
      <c r="K1075" s="253" t="s">
        <v>5640</v>
      </c>
      <c r="L1075" s="438" t="s">
        <v>3610</v>
      </c>
      <c r="M1075" s="274">
        <v>42471</v>
      </c>
      <c r="N1075" s="288">
        <v>45465</v>
      </c>
      <c r="O1075" s="249" t="s">
        <v>722</v>
      </c>
      <c r="P1075" s="266">
        <f t="shared" si="238"/>
        <v>45465</v>
      </c>
      <c r="Q1075" s="250">
        <v>20283</v>
      </c>
      <c r="R1075" s="250">
        <v>2016</v>
      </c>
      <c r="S1075" s="251">
        <v>44734</v>
      </c>
      <c r="T1075" s="252" t="s">
        <v>1047</v>
      </c>
      <c r="U1075" s="253" t="s">
        <v>3544</v>
      </c>
      <c r="V1075" s="625" t="s">
        <v>8294</v>
      </c>
      <c r="W1075" s="625" t="s">
        <v>8295</v>
      </c>
      <c r="X1075" s="252" t="s">
        <v>5641</v>
      </c>
      <c r="Y1075" s="284">
        <f t="shared" si="237"/>
        <v>45465</v>
      </c>
      <c r="Z1075" s="322" t="s">
        <v>1550</v>
      </c>
      <c r="AA1075" s="656">
        <v>5.7</v>
      </c>
      <c r="AB1075" s="273">
        <v>17.5</v>
      </c>
      <c r="AC1075" s="252">
        <v>80</v>
      </c>
      <c r="AD1075" s="252">
        <v>80</v>
      </c>
      <c r="AE1075" s="252">
        <v>100</v>
      </c>
      <c r="AF1075" s="252">
        <v>133</v>
      </c>
      <c r="AG1075" s="605">
        <v>22</v>
      </c>
      <c r="AH1075" s="605">
        <v>39</v>
      </c>
      <c r="AI1075" s="605">
        <v>49</v>
      </c>
      <c r="AJ1075" s="605">
        <v>1</v>
      </c>
      <c r="AK1075" s="332">
        <v>42827</v>
      </c>
      <c r="AL1075" s="613">
        <v>2015</v>
      </c>
      <c r="AM1075" s="613" t="s">
        <v>722</v>
      </c>
      <c r="AN1075" s="252"/>
      <c r="AO1075" s="407"/>
      <c r="AP1075" s="316"/>
      <c r="AQ1075" s="316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</row>
    <row r="1076" spans="1:125" s="317" customFormat="1" ht="12.75" customHeight="1">
      <c r="A1076" s="253">
        <v>1075</v>
      </c>
      <c r="B1076" s="253" t="s">
        <v>731</v>
      </c>
      <c r="C1076" s="253" t="s">
        <v>8176</v>
      </c>
      <c r="D1076" s="253"/>
      <c r="E1076" s="253" t="s">
        <v>2597</v>
      </c>
      <c r="F1076" s="253"/>
      <c r="G1076" s="264" t="s">
        <v>8177</v>
      </c>
      <c r="H1076" s="639"/>
      <c r="I1076" s="253" t="s">
        <v>317</v>
      </c>
      <c r="J1076" s="253"/>
      <c r="K1076" s="253" t="s">
        <v>1342</v>
      </c>
      <c r="L1076" s="438" t="s">
        <v>1343</v>
      </c>
      <c r="M1076" s="274">
        <v>44711</v>
      </c>
      <c r="N1076" s="275">
        <v>45439</v>
      </c>
      <c r="O1076" s="322" t="s">
        <v>722</v>
      </c>
      <c r="P1076" s="323">
        <f>N1076</f>
        <v>45439</v>
      </c>
      <c r="Q1076" s="335">
        <v>22415</v>
      </c>
      <c r="R1076" s="335">
        <v>2022</v>
      </c>
      <c r="S1076" s="237">
        <v>44708</v>
      </c>
      <c r="T1076" s="283" t="s">
        <v>175</v>
      </c>
      <c r="U1076" s="283" t="s">
        <v>1279</v>
      </c>
      <c r="V1076" s="421" t="s">
        <v>363</v>
      </c>
      <c r="W1076" s="421" t="s">
        <v>363</v>
      </c>
      <c r="X1076" s="253" t="s">
        <v>1303</v>
      </c>
      <c r="Y1076" s="271">
        <f>N1076</f>
        <v>45439</v>
      </c>
      <c r="Z1076" s="322" t="s">
        <v>1144</v>
      </c>
      <c r="AA1076" s="255">
        <v>5.22</v>
      </c>
      <c r="AB1076" s="256"/>
      <c r="AC1076" s="253">
        <v>95</v>
      </c>
      <c r="AD1076" s="253"/>
      <c r="AE1076" s="253">
        <v>110</v>
      </c>
      <c r="AF1076" s="253"/>
      <c r="AG1076" s="605">
        <v>24</v>
      </c>
      <c r="AH1076" s="322">
        <v>41</v>
      </c>
      <c r="AI1076" s="336">
        <v>65</v>
      </c>
      <c r="AJ1076" s="336">
        <v>1</v>
      </c>
      <c r="AK1076" s="283"/>
      <c r="AL1076" s="336"/>
      <c r="AM1076" s="336"/>
      <c r="AN1076" s="253"/>
      <c r="AO1076" s="408"/>
      <c r="AP1076" s="283"/>
      <c r="AQ1076" s="283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341"/>
      <c r="CP1076" s="341"/>
      <c r="CQ1076" s="341"/>
      <c r="CR1076" s="341"/>
      <c r="CS1076" s="341"/>
      <c r="CT1076" s="341"/>
      <c r="CU1076" s="341"/>
      <c r="CV1076" s="341"/>
      <c r="CW1076" s="341"/>
      <c r="CX1076" s="341"/>
      <c r="CY1076" s="341"/>
      <c r="CZ1076" s="341"/>
      <c r="DA1076" s="341"/>
      <c r="DB1076" s="341"/>
      <c r="DC1076" s="341"/>
      <c r="DD1076" s="341"/>
      <c r="DE1076" s="341"/>
      <c r="DF1076" s="341"/>
      <c r="DG1076" s="341"/>
      <c r="DH1076" s="341"/>
      <c r="DI1076" s="341"/>
      <c r="DJ1076" s="341"/>
      <c r="DK1076" s="341"/>
      <c r="DL1076" s="341"/>
      <c r="DM1076" s="341"/>
      <c r="DN1076" s="341"/>
      <c r="DO1076" s="341"/>
      <c r="DP1076" s="341"/>
      <c r="DQ1076" s="341"/>
      <c r="DR1076" s="341"/>
      <c r="DS1076" s="341"/>
      <c r="DT1076" s="341"/>
      <c r="DU1076" s="341"/>
    </row>
    <row r="1077" spans="1:125" s="317" customFormat="1" ht="12.75" customHeight="1">
      <c r="A1077" s="253">
        <v>1076</v>
      </c>
      <c r="B1077" s="253" t="s">
        <v>731</v>
      </c>
      <c r="C1077" s="253" t="s">
        <v>5509</v>
      </c>
      <c r="D1077" s="253"/>
      <c r="E1077" s="253" t="s">
        <v>2336</v>
      </c>
      <c r="F1077" s="253"/>
      <c r="G1077" s="264" t="s">
        <v>7450</v>
      </c>
      <c r="H1077" s="639"/>
      <c r="I1077" s="253" t="s">
        <v>452</v>
      </c>
      <c r="J1077" s="253"/>
      <c r="K1077" s="253" t="s">
        <v>7451</v>
      </c>
      <c r="L1077" s="438" t="s">
        <v>7452</v>
      </c>
      <c r="M1077" s="274">
        <v>44490</v>
      </c>
      <c r="N1077" s="275">
        <v>45215</v>
      </c>
      <c r="O1077" s="322" t="s">
        <v>722</v>
      </c>
      <c r="P1077" s="323">
        <f>N1077</f>
        <v>45215</v>
      </c>
      <c r="Q1077" s="335">
        <v>21576</v>
      </c>
      <c r="R1077" s="335">
        <v>2014</v>
      </c>
      <c r="S1077" s="237">
        <v>44485</v>
      </c>
      <c r="T1077" s="283" t="s">
        <v>175</v>
      </c>
      <c r="U1077" s="283" t="s">
        <v>1279</v>
      </c>
      <c r="V1077" s="421" t="s">
        <v>363</v>
      </c>
      <c r="W1077" s="421" t="s">
        <v>1632</v>
      </c>
      <c r="X1077" s="253" t="s">
        <v>7453</v>
      </c>
      <c r="Y1077" s="271">
        <f t="shared" si="237"/>
        <v>45215</v>
      </c>
      <c r="Z1077" s="322" t="s">
        <v>1550</v>
      </c>
      <c r="AA1077" s="255">
        <v>4.3</v>
      </c>
      <c r="AB1077" s="256"/>
      <c r="AC1077" s="253">
        <v>90</v>
      </c>
      <c r="AD1077" s="253"/>
      <c r="AE1077" s="253">
        <v>110</v>
      </c>
      <c r="AF1077" s="253"/>
      <c r="AG1077" s="322">
        <v>26</v>
      </c>
      <c r="AH1077" s="322">
        <v>37</v>
      </c>
      <c r="AI1077" s="336">
        <v>53</v>
      </c>
      <c r="AJ1077" s="336">
        <v>1</v>
      </c>
      <c r="AK1077" s="283"/>
      <c r="AL1077" s="336"/>
      <c r="AM1077" s="336"/>
      <c r="AN1077" s="253"/>
      <c r="AO1077" s="408"/>
      <c r="AP1077" s="283"/>
      <c r="AQ1077" s="283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341"/>
      <c r="CP1077" s="341"/>
      <c r="CQ1077" s="341"/>
      <c r="CR1077" s="341"/>
      <c r="CS1077" s="341"/>
      <c r="CT1077" s="341"/>
      <c r="CU1077" s="341"/>
      <c r="CV1077" s="341"/>
      <c r="CW1077" s="341"/>
      <c r="CX1077" s="341"/>
      <c r="CY1077" s="341"/>
      <c r="CZ1077" s="341"/>
      <c r="DA1077" s="341"/>
      <c r="DB1077" s="341"/>
      <c r="DC1077" s="341"/>
      <c r="DD1077" s="341"/>
      <c r="DE1077" s="341"/>
      <c r="DF1077" s="341"/>
      <c r="DG1077" s="341"/>
      <c r="DH1077" s="341"/>
      <c r="DI1077" s="341"/>
      <c r="DJ1077" s="341"/>
      <c r="DK1077" s="341"/>
      <c r="DL1077" s="341"/>
      <c r="DM1077" s="341"/>
      <c r="DN1077" s="341"/>
      <c r="DO1077" s="341"/>
      <c r="DP1077" s="341"/>
      <c r="DQ1077" s="341"/>
      <c r="DR1077" s="341"/>
      <c r="DS1077" s="341"/>
      <c r="DT1077" s="341"/>
      <c r="DU1077" s="341"/>
    </row>
    <row r="1078" spans="1:125" s="378" customFormat="1" ht="12.75" customHeight="1">
      <c r="A1078" s="363">
        <v>1077</v>
      </c>
      <c r="B1078" s="363" t="s">
        <v>731</v>
      </c>
      <c r="C1078" s="363" t="s">
        <v>4817</v>
      </c>
      <c r="D1078" s="363"/>
      <c r="E1078" s="363" t="s">
        <v>4820</v>
      </c>
      <c r="F1078" s="363"/>
      <c r="G1078" s="365" t="s">
        <v>4818</v>
      </c>
      <c r="H1078" s="640"/>
      <c r="I1078" s="363" t="s">
        <v>2145</v>
      </c>
      <c r="J1078" s="363"/>
      <c r="K1078" s="363" t="s">
        <v>808</v>
      </c>
      <c r="L1078" s="366" t="s">
        <v>809</v>
      </c>
      <c r="M1078" s="368">
        <v>43532</v>
      </c>
      <c r="N1078" s="369">
        <v>45001</v>
      </c>
      <c r="O1078" s="370" t="s">
        <v>722</v>
      </c>
      <c r="P1078" s="371">
        <f>N1078</f>
        <v>45001</v>
      </c>
      <c r="Q1078" s="372">
        <v>19094</v>
      </c>
      <c r="R1078" s="372">
        <v>2004</v>
      </c>
      <c r="S1078" s="373">
        <v>44636</v>
      </c>
      <c r="T1078" s="363" t="s">
        <v>1498</v>
      </c>
      <c r="U1078" s="374" t="s">
        <v>722</v>
      </c>
      <c r="V1078" s="626" t="s">
        <v>1115</v>
      </c>
      <c r="W1078" s="626" t="s">
        <v>2507</v>
      </c>
      <c r="X1078" s="363" t="s">
        <v>4819</v>
      </c>
      <c r="Y1078" s="375">
        <f t="shared" si="237"/>
        <v>45001</v>
      </c>
      <c r="Z1078" s="370" t="s">
        <v>2079</v>
      </c>
      <c r="AA1078" s="657">
        <v>5.5</v>
      </c>
      <c r="AB1078" s="376"/>
      <c r="AC1078" s="363">
        <v>70</v>
      </c>
      <c r="AD1078" s="363"/>
      <c r="AE1078" s="363">
        <v>95</v>
      </c>
      <c r="AF1078" s="363"/>
      <c r="AG1078" s="322">
        <v>22</v>
      </c>
      <c r="AH1078" s="370">
        <v>36</v>
      </c>
      <c r="AI1078" s="501">
        <v>46</v>
      </c>
      <c r="AJ1078" s="501">
        <v>1</v>
      </c>
      <c r="AK1078" s="374"/>
      <c r="AL1078" s="501"/>
      <c r="AM1078" s="501"/>
      <c r="AN1078" s="363"/>
      <c r="AO1078" s="414"/>
      <c r="AP1078" s="374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  <c r="BR1078" s="374"/>
      <c r="BS1078" s="374"/>
      <c r="BT1078" s="374"/>
      <c r="BU1078" s="374"/>
      <c r="BV1078" s="374"/>
      <c r="BW1078" s="374"/>
      <c r="BX1078" s="374"/>
      <c r="BY1078" s="374"/>
      <c r="BZ1078" s="374"/>
      <c r="CA1078" s="374"/>
      <c r="CB1078" s="374"/>
      <c r="CC1078" s="374"/>
      <c r="CD1078" s="374"/>
      <c r="CE1078" s="374"/>
      <c r="CF1078" s="374"/>
      <c r="CG1078" s="374"/>
      <c r="CH1078" s="374"/>
      <c r="CI1078" s="374"/>
      <c r="CJ1078" s="374"/>
      <c r="CK1078" s="374"/>
      <c r="CL1078" s="374"/>
      <c r="CM1078" s="374"/>
      <c r="CN1078" s="374"/>
      <c r="CO1078" s="377"/>
      <c r="CP1078" s="377"/>
      <c r="CQ1078" s="377"/>
      <c r="CR1078" s="377"/>
      <c r="CS1078" s="377"/>
      <c r="CT1078" s="377"/>
      <c r="CU1078" s="377"/>
      <c r="CV1078" s="377"/>
      <c r="CW1078" s="377"/>
      <c r="CX1078" s="377"/>
      <c r="CY1078" s="377"/>
      <c r="CZ1078" s="377"/>
      <c r="DA1078" s="377"/>
      <c r="DB1078" s="377"/>
      <c r="DC1078" s="377"/>
      <c r="DD1078" s="377"/>
      <c r="DE1078" s="377"/>
      <c r="DF1078" s="377"/>
      <c r="DG1078" s="377"/>
      <c r="DH1078" s="377"/>
      <c r="DI1078" s="377"/>
      <c r="DJ1078" s="377"/>
      <c r="DK1078" s="377"/>
      <c r="DL1078" s="377"/>
      <c r="DM1078" s="377"/>
      <c r="DN1078" s="377"/>
      <c r="DO1078" s="377"/>
      <c r="DP1078" s="377"/>
      <c r="DQ1078" s="377"/>
      <c r="DR1078" s="377"/>
      <c r="DS1078" s="377"/>
      <c r="DT1078" s="377"/>
      <c r="DU1078" s="377"/>
    </row>
    <row r="1079" spans="1:125" s="317" customFormat="1" ht="12.75" customHeight="1">
      <c r="A1079" s="253">
        <v>1078</v>
      </c>
      <c r="B1079" s="253" t="s">
        <v>731</v>
      </c>
      <c r="C1079" s="253" t="s">
        <v>3611</v>
      </c>
      <c r="D1079" s="253"/>
      <c r="E1079" s="253" t="s">
        <v>3612</v>
      </c>
      <c r="F1079" s="253"/>
      <c r="G1079" s="264" t="s">
        <v>3613</v>
      </c>
      <c r="H1079" s="639"/>
      <c r="I1079" s="253" t="s">
        <v>855</v>
      </c>
      <c r="J1079" s="253"/>
      <c r="K1079" s="253" t="s">
        <v>3601</v>
      </c>
      <c r="L1079" s="438" t="s">
        <v>3602</v>
      </c>
      <c r="M1079" s="274">
        <v>42826</v>
      </c>
      <c r="N1079" s="288">
        <v>45347</v>
      </c>
      <c r="O1079" s="249" t="s">
        <v>722</v>
      </c>
      <c r="P1079" s="266">
        <f t="shared" ref="P1079:P1086" si="239">N1079</f>
        <v>45347</v>
      </c>
      <c r="Q1079" s="250">
        <v>21556</v>
      </c>
      <c r="R1079" s="250">
        <v>2017</v>
      </c>
      <c r="S1079" s="251">
        <v>44617</v>
      </c>
      <c r="T1079" s="252" t="s">
        <v>24</v>
      </c>
      <c r="U1079" s="253" t="s">
        <v>722</v>
      </c>
      <c r="V1079" s="421" t="s">
        <v>594</v>
      </c>
      <c r="W1079" s="421" t="s">
        <v>567</v>
      </c>
      <c r="X1079" s="252" t="s">
        <v>939</v>
      </c>
      <c r="Y1079" s="284">
        <f t="shared" ref="Y1079:Y1081" si="240">N1079</f>
        <v>45347</v>
      </c>
      <c r="Z1079" s="605" t="s">
        <v>1550</v>
      </c>
      <c r="AA1079" s="656">
        <v>8.5</v>
      </c>
      <c r="AB1079" s="273"/>
      <c r="AC1079" s="252">
        <v>130</v>
      </c>
      <c r="AD1079" s="252"/>
      <c r="AE1079" s="252">
        <v>220</v>
      </c>
      <c r="AF1079" s="252"/>
      <c r="AG1079" s="370">
        <v>22</v>
      </c>
      <c r="AH1079" s="605">
        <v>39</v>
      </c>
      <c r="AI1079" s="605">
        <v>45</v>
      </c>
      <c r="AJ1079" s="605">
        <v>2</v>
      </c>
      <c r="AK1079" s="283"/>
      <c r="AL1079" s="336"/>
      <c r="AM1079" s="336"/>
      <c r="AN1079" s="253"/>
      <c r="AO1079" s="408"/>
      <c r="AP1079" s="283"/>
      <c r="AQ1079" s="283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341"/>
      <c r="CP1079" s="341"/>
      <c r="CQ1079" s="341"/>
      <c r="CR1079" s="341"/>
      <c r="CS1079" s="341"/>
      <c r="CT1079" s="341"/>
      <c r="CU1079" s="341"/>
      <c r="CV1079" s="341"/>
      <c r="CW1079" s="341"/>
      <c r="CX1079" s="341"/>
      <c r="CY1079" s="341"/>
      <c r="CZ1079" s="341"/>
      <c r="DA1079" s="341"/>
      <c r="DB1079" s="341"/>
      <c r="DC1079" s="341"/>
      <c r="DD1079" s="341"/>
      <c r="DE1079" s="341"/>
      <c r="DF1079" s="341"/>
      <c r="DG1079" s="341"/>
      <c r="DH1079" s="341"/>
      <c r="DI1079" s="341"/>
      <c r="DJ1079" s="341"/>
      <c r="DK1079" s="341"/>
      <c r="DL1079" s="341"/>
      <c r="DM1079" s="341"/>
      <c r="DN1079" s="341"/>
      <c r="DO1079" s="341"/>
      <c r="DP1079" s="341"/>
      <c r="DQ1079" s="341"/>
      <c r="DR1079" s="341"/>
      <c r="DS1079" s="341"/>
      <c r="DT1079" s="341"/>
      <c r="DU1079" s="341"/>
    </row>
    <row r="1080" spans="1:125" s="317" customFormat="1" ht="12.6" customHeight="1">
      <c r="A1080" s="236">
        <v>1079</v>
      </c>
      <c r="B1080" s="253" t="s">
        <v>731</v>
      </c>
      <c r="C1080" s="253" t="s">
        <v>7075</v>
      </c>
      <c r="D1080" s="253"/>
      <c r="E1080" s="253" t="s">
        <v>4201</v>
      </c>
      <c r="F1080" s="253"/>
      <c r="G1080" s="264" t="s">
        <v>7076</v>
      </c>
      <c r="H1080" s="639"/>
      <c r="I1080" s="253" t="s">
        <v>102</v>
      </c>
      <c r="J1080" s="253"/>
      <c r="K1080" s="243" t="s">
        <v>2286</v>
      </c>
      <c r="L1080" s="245" t="s">
        <v>511</v>
      </c>
      <c r="M1080" s="247">
        <v>44389</v>
      </c>
      <c r="N1080" s="123">
        <v>45839</v>
      </c>
      <c r="O1080" s="249" t="s">
        <v>722</v>
      </c>
      <c r="P1080" s="267">
        <f>N1080</f>
        <v>45839</v>
      </c>
      <c r="Q1080" s="236">
        <v>21362</v>
      </c>
      <c r="R1080" s="236">
        <v>2021</v>
      </c>
      <c r="S1080" s="237">
        <v>45108</v>
      </c>
      <c r="T1080" s="253" t="s">
        <v>175</v>
      </c>
      <c r="U1080" s="253" t="s">
        <v>722</v>
      </c>
      <c r="V1080" s="421" t="s">
        <v>8578</v>
      </c>
      <c r="W1080" s="421" t="s">
        <v>8578</v>
      </c>
      <c r="X1080" s="253" t="s">
        <v>699</v>
      </c>
      <c r="Y1080" s="271">
        <f>N1080</f>
        <v>45839</v>
      </c>
      <c r="Z1080" s="322" t="s">
        <v>1550</v>
      </c>
      <c r="AA1080" s="255">
        <v>7.4</v>
      </c>
      <c r="AB1080" s="256"/>
      <c r="AC1080" s="253">
        <v>110</v>
      </c>
      <c r="AD1080" s="253"/>
      <c r="AE1080" s="253">
        <v>190</v>
      </c>
      <c r="AF1080" s="253"/>
      <c r="AG1080" s="605">
        <v>24</v>
      </c>
      <c r="AH1080" s="322">
        <v>38</v>
      </c>
      <c r="AI1080" s="322">
        <v>53</v>
      </c>
      <c r="AJ1080" s="322">
        <v>2</v>
      </c>
      <c r="AK1080" s="283"/>
      <c r="AL1080" s="336"/>
      <c r="AM1080" s="336"/>
      <c r="AN1080" s="253"/>
      <c r="AO1080" s="408"/>
      <c r="AP1080" s="283"/>
      <c r="AQ1080" s="283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341"/>
      <c r="CP1080" s="341"/>
      <c r="CQ1080" s="341"/>
      <c r="CR1080" s="341"/>
      <c r="CS1080" s="341"/>
      <c r="CT1080" s="341"/>
      <c r="CU1080" s="341"/>
      <c r="CV1080" s="341"/>
      <c r="CW1080" s="341"/>
      <c r="CX1080" s="341"/>
      <c r="CY1080" s="341"/>
      <c r="CZ1080" s="341"/>
      <c r="DA1080" s="341"/>
      <c r="DB1080" s="341"/>
      <c r="DC1080" s="341"/>
      <c r="DD1080" s="341"/>
      <c r="DE1080" s="341"/>
      <c r="DF1080" s="341"/>
      <c r="DG1080" s="341"/>
      <c r="DH1080" s="341"/>
      <c r="DI1080" s="341"/>
      <c r="DJ1080" s="341"/>
      <c r="DK1080" s="341"/>
      <c r="DL1080" s="341"/>
      <c r="DM1080" s="341"/>
      <c r="DN1080" s="341"/>
      <c r="DO1080" s="341"/>
      <c r="DP1080" s="341"/>
      <c r="DQ1080" s="341"/>
      <c r="DR1080" s="341"/>
      <c r="DS1080" s="341"/>
      <c r="DT1080" s="341"/>
      <c r="DU1080" s="341"/>
    </row>
    <row r="1081" spans="1:125" ht="12.75" customHeight="1">
      <c r="A1081" s="253">
        <v>1080</v>
      </c>
      <c r="B1081" s="253" t="s">
        <v>731</v>
      </c>
      <c r="C1081" s="253" t="s">
        <v>469</v>
      </c>
      <c r="D1081" s="253"/>
      <c r="E1081" s="253" t="s">
        <v>2599</v>
      </c>
      <c r="F1081" s="253"/>
      <c r="G1081" s="264" t="s">
        <v>2600</v>
      </c>
      <c r="H1081" s="639"/>
      <c r="I1081" s="253" t="s">
        <v>1911</v>
      </c>
      <c r="J1081" s="253"/>
      <c r="K1081" s="243" t="s">
        <v>2417</v>
      </c>
      <c r="L1081" s="245" t="s">
        <v>2418</v>
      </c>
      <c r="M1081" s="247">
        <v>42302</v>
      </c>
      <c r="N1081" s="248">
        <v>44995</v>
      </c>
      <c r="O1081" s="249" t="s">
        <v>722</v>
      </c>
      <c r="P1081" s="266">
        <f>N1081</f>
        <v>44995</v>
      </c>
      <c r="Q1081" s="250">
        <v>19114</v>
      </c>
      <c r="R1081" s="250">
        <v>2015</v>
      </c>
      <c r="S1081" s="251">
        <v>44265</v>
      </c>
      <c r="T1081" s="252" t="s">
        <v>4069</v>
      </c>
      <c r="U1081" s="253" t="s">
        <v>722</v>
      </c>
      <c r="V1081" s="421" t="s">
        <v>931</v>
      </c>
      <c r="W1081" s="421" t="s">
        <v>2138</v>
      </c>
      <c r="X1081" s="252" t="s">
        <v>2419</v>
      </c>
      <c r="Y1081" s="284">
        <f t="shared" si="240"/>
        <v>44995</v>
      </c>
      <c r="Z1081" s="605" t="s">
        <v>1550</v>
      </c>
      <c r="AA1081" s="656">
        <v>4.0999999999999996</v>
      </c>
      <c r="AB1081" s="273"/>
      <c r="AC1081" s="252">
        <v>80</v>
      </c>
      <c r="AD1081" s="252"/>
      <c r="AE1081" s="252">
        <v>105</v>
      </c>
      <c r="AF1081" s="252"/>
      <c r="AG1081" s="322">
        <v>24</v>
      </c>
      <c r="AH1081" s="605">
        <v>37</v>
      </c>
      <c r="AI1081" s="605">
        <v>57</v>
      </c>
      <c r="AJ1081" s="605">
        <v>1</v>
      </c>
      <c r="AK1081" s="252"/>
      <c r="AL1081" s="605"/>
      <c r="AM1081" s="605"/>
      <c r="AN1081" s="252"/>
      <c r="AO1081" s="407"/>
      <c r="AP1081" s="316"/>
      <c r="AQ1081" s="316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</row>
    <row r="1082" spans="1:125" s="538" customFormat="1" ht="12.75" customHeight="1">
      <c r="A1082" s="532">
        <v>1081</v>
      </c>
      <c r="B1082" s="532" t="s">
        <v>10447</v>
      </c>
      <c r="C1082" s="532"/>
      <c r="D1082" s="532"/>
      <c r="E1082" s="532" t="s">
        <v>2601</v>
      </c>
      <c r="F1082" s="532"/>
      <c r="G1082" s="540"/>
      <c r="H1082" s="646"/>
      <c r="I1082" s="532"/>
      <c r="J1082" s="532"/>
      <c r="K1082" s="133"/>
      <c r="L1082" s="841"/>
      <c r="M1082" s="542"/>
      <c r="N1082" s="843"/>
      <c r="O1082" s="844"/>
      <c r="P1082" s="539"/>
      <c r="Q1082" s="530"/>
      <c r="R1082" s="530"/>
      <c r="S1082" s="531"/>
      <c r="T1082" s="532"/>
      <c r="U1082" s="532"/>
      <c r="V1082" s="627"/>
      <c r="W1082" s="627"/>
      <c r="X1082" s="532"/>
      <c r="Y1082" s="534"/>
      <c r="Z1082" s="586"/>
      <c r="AA1082" s="665"/>
      <c r="AB1082" s="535"/>
      <c r="AC1082" s="532"/>
      <c r="AD1082" s="532"/>
      <c r="AE1082" s="532"/>
      <c r="AF1082" s="532"/>
      <c r="AG1082" s="586"/>
      <c r="AH1082" s="586"/>
      <c r="AI1082" s="586"/>
      <c r="AJ1082" s="586"/>
      <c r="AK1082" s="537"/>
      <c r="AL1082" s="616"/>
      <c r="AM1082" s="616"/>
      <c r="AN1082" s="532"/>
      <c r="AO1082" s="536"/>
      <c r="AP1082" s="537"/>
      <c r="AQ1082" s="537"/>
      <c r="AR1082" s="537"/>
      <c r="AS1082" s="537"/>
      <c r="AT1082" s="537"/>
      <c r="AU1082" s="537"/>
      <c r="AV1082" s="537"/>
      <c r="AW1082" s="537"/>
      <c r="AX1082" s="537"/>
      <c r="AY1082" s="537"/>
      <c r="AZ1082" s="537"/>
      <c r="BA1082" s="537"/>
      <c r="BB1082" s="537"/>
      <c r="BC1082" s="537"/>
      <c r="BD1082" s="537"/>
      <c r="BE1082" s="537"/>
      <c r="BF1082" s="537"/>
      <c r="BG1082" s="537"/>
      <c r="BH1082" s="537"/>
      <c r="BI1082" s="537"/>
      <c r="BJ1082" s="537"/>
      <c r="BK1082" s="537"/>
      <c r="BL1082" s="537"/>
      <c r="BM1082" s="537"/>
      <c r="BN1082" s="537"/>
      <c r="BO1082" s="537"/>
      <c r="BP1082" s="537"/>
      <c r="BQ1082" s="537"/>
      <c r="BR1082" s="537"/>
      <c r="BS1082" s="537"/>
      <c r="BT1082" s="537"/>
      <c r="BU1082" s="537"/>
      <c r="BV1082" s="537"/>
      <c r="BW1082" s="537"/>
      <c r="BX1082" s="537"/>
      <c r="BY1082" s="537"/>
      <c r="BZ1082" s="537"/>
      <c r="CA1082" s="537"/>
      <c r="CB1082" s="537"/>
      <c r="CC1082" s="537"/>
      <c r="CD1082" s="537"/>
      <c r="CE1082" s="537"/>
      <c r="CF1082" s="537"/>
      <c r="CG1082" s="537"/>
      <c r="CH1082" s="537"/>
      <c r="CI1082" s="537"/>
      <c r="CJ1082" s="537"/>
      <c r="CK1082" s="537"/>
      <c r="CL1082" s="537"/>
      <c r="CM1082" s="537"/>
      <c r="CN1082" s="537"/>
      <c r="CO1082" s="587"/>
      <c r="CP1082" s="587"/>
      <c r="CQ1082" s="587"/>
      <c r="CR1082" s="587"/>
      <c r="CS1082" s="587"/>
      <c r="CT1082" s="587"/>
      <c r="CU1082" s="587"/>
      <c r="CV1082" s="587"/>
      <c r="CW1082" s="587"/>
      <c r="CX1082" s="587"/>
      <c r="CY1082" s="587"/>
      <c r="CZ1082" s="587"/>
      <c r="DA1082" s="587"/>
      <c r="DB1082" s="587"/>
      <c r="DC1082" s="587"/>
      <c r="DD1082" s="587"/>
      <c r="DE1082" s="587"/>
      <c r="DF1082" s="587"/>
      <c r="DG1082" s="587"/>
      <c r="DH1082" s="587"/>
      <c r="DI1082" s="587"/>
      <c r="DJ1082" s="587"/>
      <c r="DK1082" s="587"/>
      <c r="DL1082" s="587"/>
      <c r="DM1082" s="587"/>
      <c r="DN1082" s="587"/>
      <c r="DO1082" s="587"/>
      <c r="DP1082" s="587"/>
      <c r="DQ1082" s="587"/>
      <c r="DR1082" s="587"/>
      <c r="DS1082" s="587"/>
      <c r="DT1082" s="587"/>
      <c r="DU1082" s="587"/>
    </row>
    <row r="1083" spans="1:125" s="317" customFormat="1" ht="12.75" customHeight="1">
      <c r="A1083" s="253">
        <v>1082</v>
      </c>
      <c r="B1083" s="253" t="s">
        <v>732</v>
      </c>
      <c r="C1083" s="253" t="s">
        <v>520</v>
      </c>
      <c r="D1083" s="253"/>
      <c r="E1083" s="253" t="s">
        <v>2602</v>
      </c>
      <c r="F1083" s="253" t="s">
        <v>802</v>
      </c>
      <c r="G1083" s="264" t="s">
        <v>7454</v>
      </c>
      <c r="H1083" s="639"/>
      <c r="I1083" s="253" t="s">
        <v>1272</v>
      </c>
      <c r="J1083" s="253"/>
      <c r="K1083" s="253" t="s">
        <v>5016</v>
      </c>
      <c r="L1083" s="438" t="s">
        <v>5017</v>
      </c>
      <c r="M1083" s="274">
        <v>44490</v>
      </c>
      <c r="N1083" s="275">
        <v>45867</v>
      </c>
      <c r="O1083" s="322" t="s">
        <v>722</v>
      </c>
      <c r="P1083" s="323">
        <f>N1083</f>
        <v>45867</v>
      </c>
      <c r="Q1083" s="335">
        <v>21577</v>
      </c>
      <c r="R1083" s="335">
        <v>2015</v>
      </c>
      <c r="S1083" s="237">
        <v>45136</v>
      </c>
      <c r="T1083" s="253" t="s">
        <v>499</v>
      </c>
      <c r="U1083" s="253" t="s">
        <v>722</v>
      </c>
      <c r="V1083" s="421" t="s">
        <v>6602</v>
      </c>
      <c r="W1083" s="421" t="s">
        <v>5088</v>
      </c>
      <c r="X1083" s="253" t="s">
        <v>5018</v>
      </c>
      <c r="Y1083" s="271">
        <f>N1083</f>
        <v>45867</v>
      </c>
      <c r="Z1083" s="322" t="s">
        <v>31</v>
      </c>
      <c r="AA1083" s="255">
        <v>6.5</v>
      </c>
      <c r="AB1083" s="256"/>
      <c r="AC1083" s="253">
        <v>70</v>
      </c>
      <c r="AD1083" s="253">
        <v>78.5</v>
      </c>
      <c r="AE1083" s="253">
        <v>100</v>
      </c>
      <c r="AF1083" s="253">
        <v>140</v>
      </c>
      <c r="AG1083" s="322" t="s">
        <v>724</v>
      </c>
      <c r="AH1083" s="322">
        <v>38</v>
      </c>
      <c r="AI1083" s="336" t="s">
        <v>1903</v>
      </c>
      <c r="AJ1083" s="336">
        <v>1</v>
      </c>
      <c r="AK1083" s="283"/>
      <c r="AL1083" s="336"/>
      <c r="AM1083" s="336"/>
      <c r="AN1083" s="253"/>
      <c r="AO1083" s="408"/>
      <c r="AP1083" s="283"/>
      <c r="AQ1083" s="283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341"/>
      <c r="CP1083" s="341"/>
      <c r="CQ1083" s="341"/>
      <c r="CR1083" s="341"/>
      <c r="CS1083" s="341"/>
      <c r="CT1083" s="341"/>
      <c r="CU1083" s="341"/>
      <c r="CV1083" s="341"/>
      <c r="CW1083" s="341"/>
      <c r="CX1083" s="341"/>
      <c r="CY1083" s="341"/>
      <c r="CZ1083" s="341"/>
      <c r="DA1083" s="341"/>
      <c r="DB1083" s="341"/>
      <c r="DC1083" s="341"/>
      <c r="DD1083" s="341"/>
      <c r="DE1083" s="341"/>
      <c r="DF1083" s="341"/>
      <c r="DG1083" s="341"/>
      <c r="DH1083" s="341"/>
      <c r="DI1083" s="341"/>
      <c r="DJ1083" s="341"/>
      <c r="DK1083" s="341"/>
      <c r="DL1083" s="341"/>
      <c r="DM1083" s="341"/>
      <c r="DN1083" s="341"/>
      <c r="DO1083" s="341"/>
      <c r="DP1083" s="341"/>
      <c r="DQ1083" s="341"/>
      <c r="DR1083" s="341"/>
      <c r="DS1083" s="341"/>
      <c r="DT1083" s="341"/>
      <c r="DU1083" s="341"/>
    </row>
    <row r="1084" spans="1:125" s="317" customFormat="1" ht="12.75" customHeight="1">
      <c r="A1084" s="253">
        <v>1083</v>
      </c>
      <c r="B1084" s="242" t="s">
        <v>732</v>
      </c>
      <c r="C1084" s="243" t="s">
        <v>9118</v>
      </c>
      <c r="D1084" s="243" t="s">
        <v>59</v>
      </c>
      <c r="E1084" s="121" t="s">
        <v>4946</v>
      </c>
      <c r="F1084" s="243" t="s">
        <v>3594</v>
      </c>
      <c r="G1084" s="244" t="s">
        <v>5118</v>
      </c>
      <c r="H1084" s="638" t="s">
        <v>3595</v>
      </c>
      <c r="I1084" s="243" t="s">
        <v>2412</v>
      </c>
      <c r="J1084" s="243" t="s">
        <v>1467</v>
      </c>
      <c r="K1084" s="243" t="s">
        <v>5119</v>
      </c>
      <c r="L1084" s="245" t="s">
        <v>5120</v>
      </c>
      <c r="M1084" s="247">
        <v>43650</v>
      </c>
      <c r="N1084" s="123">
        <v>45835</v>
      </c>
      <c r="O1084" s="249" t="s">
        <v>722</v>
      </c>
      <c r="P1084" s="267">
        <f>N1084</f>
        <v>45835</v>
      </c>
      <c r="Q1084" s="236">
        <v>19346</v>
      </c>
      <c r="R1084" s="236">
        <v>2018</v>
      </c>
      <c r="S1084" s="237">
        <v>45104</v>
      </c>
      <c r="T1084" s="253" t="s">
        <v>3814</v>
      </c>
      <c r="U1084" s="253" t="s">
        <v>3544</v>
      </c>
      <c r="V1084" s="421" t="s">
        <v>9712</v>
      </c>
      <c r="W1084" s="421" t="s">
        <v>9713</v>
      </c>
      <c r="X1084" s="253" t="s">
        <v>5121</v>
      </c>
      <c r="Y1084" s="271">
        <f>N1084</f>
        <v>45835</v>
      </c>
      <c r="Z1084" s="322" t="s">
        <v>31</v>
      </c>
      <c r="AA1084" s="255">
        <v>5.4</v>
      </c>
      <c r="AB1084" s="256">
        <v>28</v>
      </c>
      <c r="AC1084" s="253">
        <v>80</v>
      </c>
      <c r="AD1084" s="253">
        <v>105</v>
      </c>
      <c r="AE1084" s="253">
        <v>105</v>
      </c>
      <c r="AF1084" s="253">
        <v>125</v>
      </c>
      <c r="AG1084" s="322" t="s">
        <v>724</v>
      </c>
      <c r="AH1084" s="322">
        <v>38</v>
      </c>
      <c r="AI1084" s="322">
        <v>50</v>
      </c>
      <c r="AJ1084" s="322">
        <v>1</v>
      </c>
      <c r="AK1084" s="321">
        <v>42934</v>
      </c>
      <c r="AL1084" s="336">
        <v>2008</v>
      </c>
      <c r="AM1084" s="336" t="s">
        <v>722</v>
      </c>
      <c r="AN1084" s="237"/>
      <c r="AO1084" s="408"/>
      <c r="AP1084" s="283"/>
      <c r="AQ1084" s="283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341"/>
      <c r="CP1084" s="341"/>
      <c r="CQ1084" s="341"/>
      <c r="CR1084" s="341"/>
      <c r="CS1084" s="341"/>
      <c r="CT1084" s="341"/>
      <c r="CU1084" s="341"/>
      <c r="CV1084" s="341"/>
      <c r="CW1084" s="341"/>
      <c r="CX1084" s="341"/>
      <c r="CY1084" s="341"/>
      <c r="CZ1084" s="341"/>
      <c r="DA1084" s="341"/>
      <c r="DB1084" s="341"/>
      <c r="DC1084" s="341"/>
      <c r="DD1084" s="341"/>
      <c r="DE1084" s="341"/>
      <c r="DF1084" s="341"/>
      <c r="DG1084" s="341"/>
      <c r="DH1084" s="341"/>
      <c r="DI1084" s="341"/>
      <c r="DJ1084" s="341"/>
      <c r="DK1084" s="341"/>
      <c r="DL1084" s="341"/>
      <c r="DM1084" s="341"/>
      <c r="DN1084" s="341"/>
      <c r="DO1084" s="341"/>
      <c r="DP1084" s="341"/>
      <c r="DQ1084" s="341"/>
      <c r="DR1084" s="341"/>
      <c r="DS1084" s="341"/>
      <c r="DT1084" s="341"/>
      <c r="DU1084" s="341"/>
    </row>
    <row r="1085" spans="1:125" s="378" customFormat="1" ht="12.75" customHeight="1">
      <c r="A1085" s="363">
        <v>1084</v>
      </c>
      <c r="B1085" s="362" t="s">
        <v>731</v>
      </c>
      <c r="C1085" s="363" t="s">
        <v>10111</v>
      </c>
      <c r="D1085" s="363"/>
      <c r="E1085" s="363" t="s">
        <v>2606</v>
      </c>
      <c r="F1085" s="363"/>
      <c r="G1085" s="365" t="s">
        <v>10112</v>
      </c>
      <c r="H1085" s="640"/>
      <c r="I1085" s="363" t="s">
        <v>317</v>
      </c>
      <c r="J1085" s="363"/>
      <c r="K1085" s="363" t="s">
        <v>6988</v>
      </c>
      <c r="L1085" s="366" t="s">
        <v>6989</v>
      </c>
      <c r="M1085" s="368">
        <v>45197</v>
      </c>
      <c r="N1085" s="384">
        <v>45914</v>
      </c>
      <c r="O1085" s="385" t="s">
        <v>722</v>
      </c>
      <c r="P1085" s="386">
        <f>N1085</f>
        <v>45914</v>
      </c>
      <c r="Q1085" s="387">
        <v>23547</v>
      </c>
      <c r="R1085" s="387">
        <v>2023</v>
      </c>
      <c r="S1085" s="373">
        <v>45183</v>
      </c>
      <c r="T1085" s="363" t="s">
        <v>1498</v>
      </c>
      <c r="U1085" s="363" t="s">
        <v>1279</v>
      </c>
      <c r="V1085" s="626" t="s">
        <v>363</v>
      </c>
      <c r="W1085" s="626" t="s">
        <v>363</v>
      </c>
      <c r="X1085" s="363" t="s">
        <v>10113</v>
      </c>
      <c r="Y1085" s="375">
        <f>N1085</f>
        <v>45914</v>
      </c>
      <c r="Z1085" s="370" t="s">
        <v>1550</v>
      </c>
      <c r="AA1085" s="657">
        <v>4.66</v>
      </c>
      <c r="AB1085" s="376"/>
      <c r="AC1085" s="363">
        <v>65</v>
      </c>
      <c r="AD1085" s="363"/>
      <c r="AE1085" s="363">
        <v>85</v>
      </c>
      <c r="AF1085" s="363"/>
      <c r="AG1085" s="370" t="s">
        <v>724</v>
      </c>
      <c r="AH1085" s="370" t="s">
        <v>724</v>
      </c>
      <c r="AI1085" s="370" t="s">
        <v>724</v>
      </c>
      <c r="AJ1085" s="370">
        <v>1</v>
      </c>
      <c r="AK1085" s="374"/>
      <c r="AL1085" s="501"/>
      <c r="AM1085" s="501"/>
      <c r="AN1085" s="363"/>
      <c r="AO1085" s="414"/>
      <c r="AP1085" s="374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  <c r="BR1085" s="374"/>
      <c r="BS1085" s="374"/>
      <c r="BT1085" s="374"/>
      <c r="BU1085" s="374"/>
      <c r="BV1085" s="374"/>
      <c r="BW1085" s="374"/>
      <c r="BX1085" s="374"/>
      <c r="BY1085" s="374"/>
      <c r="BZ1085" s="374"/>
      <c r="CA1085" s="374"/>
      <c r="CB1085" s="374"/>
      <c r="CC1085" s="374"/>
      <c r="CD1085" s="374"/>
      <c r="CE1085" s="374"/>
      <c r="CF1085" s="374"/>
      <c r="CG1085" s="374"/>
      <c r="CH1085" s="374"/>
      <c r="CI1085" s="374"/>
      <c r="CJ1085" s="374"/>
      <c r="CK1085" s="374"/>
      <c r="CL1085" s="374"/>
      <c r="CM1085" s="374"/>
      <c r="CN1085" s="374"/>
      <c r="CO1085" s="377"/>
      <c r="CP1085" s="377"/>
      <c r="CQ1085" s="377"/>
      <c r="CR1085" s="377"/>
      <c r="CS1085" s="377"/>
      <c r="CT1085" s="377"/>
      <c r="CU1085" s="377"/>
      <c r="CV1085" s="377"/>
      <c r="CW1085" s="377"/>
      <c r="CX1085" s="377"/>
      <c r="CY1085" s="377"/>
      <c r="CZ1085" s="377"/>
      <c r="DA1085" s="377"/>
      <c r="DB1085" s="377"/>
      <c r="DC1085" s="377"/>
      <c r="DD1085" s="377"/>
      <c r="DE1085" s="377"/>
      <c r="DF1085" s="377"/>
      <c r="DG1085" s="377"/>
      <c r="DH1085" s="377"/>
      <c r="DI1085" s="377"/>
      <c r="DJ1085" s="377"/>
      <c r="DK1085" s="377"/>
      <c r="DL1085" s="377"/>
      <c r="DM1085" s="377"/>
      <c r="DN1085" s="377"/>
      <c r="DO1085" s="377"/>
      <c r="DP1085" s="377"/>
      <c r="DQ1085" s="377"/>
      <c r="DR1085" s="377"/>
      <c r="DS1085" s="377"/>
      <c r="DT1085" s="377"/>
      <c r="DU1085" s="377"/>
    </row>
    <row r="1086" spans="1:125" ht="12.75" customHeight="1">
      <c r="A1086" s="253">
        <v>1085</v>
      </c>
      <c r="B1086" s="253" t="s">
        <v>731</v>
      </c>
      <c r="C1086" s="253" t="s">
        <v>583</v>
      </c>
      <c r="D1086" s="253"/>
      <c r="E1086" s="253" t="s">
        <v>2607</v>
      </c>
      <c r="F1086" s="253"/>
      <c r="G1086" s="264" t="s">
        <v>2608</v>
      </c>
      <c r="H1086" s="639"/>
      <c r="I1086" s="253" t="s">
        <v>1911</v>
      </c>
      <c r="J1086" s="253"/>
      <c r="K1086" s="253" t="s">
        <v>1380</v>
      </c>
      <c r="L1086" s="438" t="s">
        <v>1381</v>
      </c>
      <c r="M1086" s="274">
        <v>42472</v>
      </c>
      <c r="N1086" s="288">
        <v>45324</v>
      </c>
      <c r="O1086" s="249" t="s">
        <v>722</v>
      </c>
      <c r="P1086" s="266">
        <f t="shared" si="239"/>
        <v>45324</v>
      </c>
      <c r="Q1086" s="250">
        <v>22239</v>
      </c>
      <c r="R1086" s="250">
        <v>2016</v>
      </c>
      <c r="S1086" s="251">
        <v>44594</v>
      </c>
      <c r="T1086" s="252" t="s">
        <v>1278</v>
      </c>
      <c r="U1086" s="253" t="s">
        <v>722</v>
      </c>
      <c r="V1086" s="625" t="s">
        <v>6599</v>
      </c>
      <c r="W1086" s="625" t="s">
        <v>6750</v>
      </c>
      <c r="X1086" s="252" t="s">
        <v>1869</v>
      </c>
      <c r="Y1086" s="284">
        <f>N1086</f>
        <v>45324</v>
      </c>
      <c r="Z1086" s="322" t="s">
        <v>1550</v>
      </c>
      <c r="AA1086" s="656">
        <v>5.5</v>
      </c>
      <c r="AB1086" s="273"/>
      <c r="AC1086" s="252">
        <v>80</v>
      </c>
      <c r="AD1086" s="252"/>
      <c r="AE1086" s="252">
        <v>105</v>
      </c>
      <c r="AF1086" s="252"/>
      <c r="AG1086" s="322">
        <v>24</v>
      </c>
      <c r="AH1086" s="605">
        <v>38</v>
      </c>
      <c r="AI1086" s="605">
        <v>52</v>
      </c>
      <c r="AJ1086" s="605">
        <v>1</v>
      </c>
      <c r="AK1086" s="252"/>
      <c r="AL1086" s="605"/>
      <c r="AM1086" s="613"/>
      <c r="AN1086" s="252"/>
      <c r="AO1086" s="407"/>
      <c r="AP1086" s="316"/>
      <c r="AQ1086" s="316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</row>
    <row r="1087" spans="1:125" s="378" customFormat="1" ht="12.75" customHeight="1">
      <c r="A1087" s="363">
        <v>1086</v>
      </c>
      <c r="B1087" s="363" t="s">
        <v>731</v>
      </c>
      <c r="C1087" s="363" t="s">
        <v>3597</v>
      </c>
      <c r="D1087" s="363"/>
      <c r="E1087" s="363" t="s">
        <v>4834</v>
      </c>
      <c r="F1087" s="363"/>
      <c r="G1087" s="365" t="s">
        <v>4843</v>
      </c>
      <c r="H1087" s="640"/>
      <c r="I1087" s="363" t="s">
        <v>1911</v>
      </c>
      <c r="J1087" s="363"/>
      <c r="K1087" s="363" t="s">
        <v>1606</v>
      </c>
      <c r="L1087" s="366" t="s">
        <v>204</v>
      </c>
      <c r="M1087" s="368">
        <v>43546</v>
      </c>
      <c r="N1087" s="369">
        <v>45763</v>
      </c>
      <c r="O1087" s="370" t="s">
        <v>722</v>
      </c>
      <c r="P1087" s="371">
        <f t="shared" ref="P1087:P1103" si="241">N1087</f>
        <v>45763</v>
      </c>
      <c r="Q1087" s="372">
        <v>19119</v>
      </c>
      <c r="R1087" s="372">
        <v>2019</v>
      </c>
      <c r="S1087" s="373">
        <v>45032</v>
      </c>
      <c r="T1087" s="374" t="s">
        <v>24</v>
      </c>
      <c r="U1087" s="374" t="s">
        <v>722</v>
      </c>
      <c r="V1087" s="626" t="s">
        <v>1082</v>
      </c>
      <c r="W1087" s="626" t="s">
        <v>2446</v>
      </c>
      <c r="X1087" s="363" t="s">
        <v>4844</v>
      </c>
      <c r="Y1087" s="375">
        <f>N1087</f>
        <v>45763</v>
      </c>
      <c r="Z1087" s="370" t="s">
        <v>1550</v>
      </c>
      <c r="AA1087" s="657">
        <v>6.1</v>
      </c>
      <c r="AB1087" s="376"/>
      <c r="AC1087" s="363">
        <v>95</v>
      </c>
      <c r="AD1087" s="363"/>
      <c r="AE1087" s="363">
        <v>120</v>
      </c>
      <c r="AF1087" s="363"/>
      <c r="AG1087" s="605">
        <v>22</v>
      </c>
      <c r="AH1087" s="370">
        <v>39</v>
      </c>
      <c r="AI1087" s="501">
        <v>55</v>
      </c>
      <c r="AJ1087" s="501">
        <v>1</v>
      </c>
      <c r="AK1087" s="374"/>
      <c r="AL1087" s="501"/>
      <c r="AM1087" s="501"/>
      <c r="AN1087" s="363"/>
      <c r="AO1087" s="416"/>
      <c r="AP1087" s="402"/>
      <c r="AQ1087" s="402"/>
      <c r="AR1087" s="402"/>
      <c r="AS1087" s="402"/>
      <c r="AT1087" s="402"/>
      <c r="AU1087" s="402"/>
      <c r="AV1087" s="402"/>
      <c r="AW1087" s="402"/>
      <c r="AX1087" s="402"/>
      <c r="AY1087" s="402"/>
      <c r="AZ1087" s="402"/>
      <c r="BA1087" s="402"/>
      <c r="BB1087" s="402"/>
      <c r="BC1087" s="402"/>
      <c r="BD1087" s="402"/>
      <c r="BE1087" s="402"/>
      <c r="BF1087" s="402"/>
      <c r="BG1087" s="402"/>
      <c r="BH1087" s="402"/>
      <c r="BI1087" s="402"/>
      <c r="BJ1087" s="402"/>
      <c r="BK1087" s="402"/>
      <c r="BL1087" s="402"/>
      <c r="BM1087" s="402"/>
      <c r="BN1087" s="402"/>
      <c r="BO1087" s="402"/>
      <c r="BP1087" s="402"/>
      <c r="BQ1087" s="402"/>
      <c r="BR1087" s="402"/>
      <c r="BS1087" s="402"/>
      <c r="BT1087" s="402"/>
      <c r="BU1087" s="402"/>
      <c r="BV1087" s="402"/>
      <c r="BW1087" s="402"/>
      <c r="BX1087" s="402"/>
      <c r="BY1087" s="402"/>
      <c r="BZ1087" s="402"/>
      <c r="CA1087" s="402"/>
      <c r="CB1087" s="402"/>
      <c r="CC1087" s="402"/>
      <c r="CD1087" s="402"/>
      <c r="CE1087" s="402"/>
      <c r="CF1087" s="402"/>
      <c r="CG1087" s="402"/>
      <c r="CH1087" s="402"/>
      <c r="CI1087" s="402"/>
      <c r="CJ1087" s="402"/>
      <c r="CK1087" s="402"/>
      <c r="CL1087" s="402"/>
      <c r="CM1087" s="402"/>
      <c r="CN1087" s="402"/>
      <c r="CO1087" s="377"/>
      <c r="CP1087" s="377"/>
      <c r="CQ1087" s="377"/>
      <c r="CR1087" s="377"/>
      <c r="CS1087" s="377"/>
      <c r="CT1087" s="377"/>
      <c r="CU1087" s="377"/>
      <c r="CV1087" s="377"/>
      <c r="CW1087" s="377"/>
      <c r="CX1087" s="377"/>
      <c r="CY1087" s="377"/>
      <c r="CZ1087" s="377"/>
      <c r="DA1087" s="377"/>
      <c r="DB1087" s="377"/>
      <c r="DC1087" s="377"/>
      <c r="DD1087" s="377"/>
      <c r="DE1087" s="377"/>
      <c r="DF1087" s="377"/>
      <c r="DG1087" s="377"/>
      <c r="DH1087" s="377"/>
      <c r="DI1087" s="377"/>
      <c r="DJ1087" s="377"/>
      <c r="DK1087" s="377"/>
      <c r="DL1087" s="377"/>
      <c r="DM1087" s="377"/>
      <c r="DN1087" s="377"/>
      <c r="DO1087" s="377"/>
      <c r="DP1087" s="377"/>
      <c r="DQ1087" s="377"/>
      <c r="DR1087" s="377"/>
      <c r="DS1087" s="377"/>
      <c r="DT1087" s="377"/>
      <c r="DU1087" s="377"/>
    </row>
    <row r="1088" spans="1:125" s="283" customFormat="1" ht="12.75" customHeight="1">
      <c r="A1088" s="253">
        <v>1087</v>
      </c>
      <c r="B1088" s="253" t="s">
        <v>731</v>
      </c>
      <c r="C1088" s="253" t="s">
        <v>1020</v>
      </c>
      <c r="D1088" s="253"/>
      <c r="E1088" s="253" t="s">
        <v>4835</v>
      </c>
      <c r="F1088" s="253"/>
      <c r="G1088" s="264" t="s">
        <v>8673</v>
      </c>
      <c r="H1088" s="438"/>
      <c r="I1088" s="253" t="s">
        <v>1173</v>
      </c>
      <c r="J1088" s="253"/>
      <c r="K1088" s="253" t="s">
        <v>8680</v>
      </c>
      <c r="L1088" s="438" t="s">
        <v>8674</v>
      </c>
      <c r="M1088" s="274">
        <v>41837</v>
      </c>
      <c r="N1088" s="275">
        <v>45897</v>
      </c>
      <c r="O1088" s="322" t="s">
        <v>722</v>
      </c>
      <c r="P1088" s="267">
        <f t="shared" si="241"/>
        <v>45897</v>
      </c>
      <c r="Q1088" s="236">
        <v>22624</v>
      </c>
      <c r="R1088" s="236">
        <v>2014</v>
      </c>
      <c r="S1088" s="237">
        <v>45166</v>
      </c>
      <c r="T1088" s="253" t="s">
        <v>499</v>
      </c>
      <c r="U1088" s="253" t="s">
        <v>722</v>
      </c>
      <c r="V1088" s="138" t="s">
        <v>10017</v>
      </c>
      <c r="W1088" s="138" t="s">
        <v>10018</v>
      </c>
      <c r="X1088" s="253" t="s">
        <v>8675</v>
      </c>
      <c r="Y1088" s="271">
        <f t="shared" ref="Y1088" si="242">N1088</f>
        <v>45897</v>
      </c>
      <c r="Z1088" s="322" t="s">
        <v>364</v>
      </c>
      <c r="AA1088" s="253">
        <v>4.5</v>
      </c>
      <c r="AB1088" s="256"/>
      <c r="AC1088" s="253">
        <v>63</v>
      </c>
      <c r="AD1088" s="253"/>
      <c r="AE1088" s="253">
        <v>80</v>
      </c>
      <c r="AF1088" s="253"/>
      <c r="AG1088" s="322" t="s">
        <v>724</v>
      </c>
      <c r="AH1088" s="322" t="s">
        <v>724</v>
      </c>
      <c r="AI1088" s="322" t="s">
        <v>724</v>
      </c>
      <c r="AJ1088" s="322">
        <v>1</v>
      </c>
      <c r="AK1088" s="253"/>
      <c r="AL1088" s="253"/>
      <c r="AM1088" s="253"/>
      <c r="AN1088" s="253"/>
      <c r="AO1088" s="408"/>
    </row>
    <row r="1089" spans="1:125" s="317" customFormat="1" ht="12.75" customHeight="1">
      <c r="A1089" s="253">
        <v>1088</v>
      </c>
      <c r="B1089" s="253" t="s">
        <v>731</v>
      </c>
      <c r="C1089" s="253" t="s">
        <v>6271</v>
      </c>
      <c r="D1089" s="253"/>
      <c r="E1089" s="253" t="s">
        <v>2396</v>
      </c>
      <c r="F1089" s="253"/>
      <c r="G1089" s="264" t="s">
        <v>8465</v>
      </c>
      <c r="H1089" s="639"/>
      <c r="I1089" s="253" t="s">
        <v>440</v>
      </c>
      <c r="J1089" s="253"/>
      <c r="K1089" s="253" t="s">
        <v>8466</v>
      </c>
      <c r="L1089" s="438" t="s">
        <v>7276</v>
      </c>
      <c r="M1089" s="274">
        <v>44776</v>
      </c>
      <c r="N1089" s="275">
        <v>45501</v>
      </c>
      <c r="O1089" s="322" t="s">
        <v>722</v>
      </c>
      <c r="P1089" s="323">
        <f>N1089</f>
        <v>45501</v>
      </c>
      <c r="Q1089" s="335">
        <v>22525</v>
      </c>
      <c r="R1089" s="335">
        <v>2022</v>
      </c>
      <c r="S1089" s="237">
        <v>44770</v>
      </c>
      <c r="T1089" s="283" t="s">
        <v>1216</v>
      </c>
      <c r="U1089" s="283" t="s">
        <v>1279</v>
      </c>
      <c r="V1089" s="421" t="s">
        <v>363</v>
      </c>
      <c r="W1089" s="421" t="s">
        <v>363</v>
      </c>
      <c r="X1089" s="253" t="s">
        <v>8467</v>
      </c>
      <c r="Y1089" s="271">
        <f t="shared" ref="Y1089:Y1095" si="243">N1089</f>
        <v>45501</v>
      </c>
      <c r="Z1089" s="322" t="s">
        <v>7131</v>
      </c>
      <c r="AA1089" s="255">
        <v>5.0999999999999996</v>
      </c>
      <c r="AB1089" s="256"/>
      <c r="AC1089" s="253">
        <v>90</v>
      </c>
      <c r="AD1089" s="253"/>
      <c r="AE1089" s="253">
        <v>110</v>
      </c>
      <c r="AF1089" s="253"/>
      <c r="AG1089" s="322" t="s">
        <v>724</v>
      </c>
      <c r="AH1089" s="322">
        <v>40</v>
      </c>
      <c r="AI1089" s="336">
        <v>54</v>
      </c>
      <c r="AJ1089" s="336">
        <v>1</v>
      </c>
      <c r="AK1089" s="283"/>
      <c r="AL1089" s="336"/>
      <c r="AM1089" s="336"/>
      <c r="AN1089" s="253"/>
      <c r="AO1089" s="413"/>
      <c r="AP1089" s="331"/>
      <c r="AQ1089" s="331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41"/>
      <c r="CP1089" s="341"/>
      <c r="CQ1089" s="341"/>
      <c r="CR1089" s="341"/>
      <c r="CS1089" s="341"/>
      <c r="CT1089" s="341"/>
      <c r="CU1089" s="341"/>
      <c r="CV1089" s="341"/>
      <c r="CW1089" s="341"/>
      <c r="CX1089" s="341"/>
      <c r="CY1089" s="341"/>
      <c r="CZ1089" s="341"/>
      <c r="DA1089" s="341"/>
      <c r="DB1089" s="341"/>
      <c r="DC1089" s="341"/>
      <c r="DD1089" s="341"/>
      <c r="DE1089" s="341"/>
      <c r="DF1089" s="341"/>
      <c r="DG1089" s="341"/>
      <c r="DH1089" s="341"/>
      <c r="DI1089" s="341"/>
      <c r="DJ1089" s="341"/>
      <c r="DK1089" s="341"/>
      <c r="DL1089" s="341"/>
      <c r="DM1089" s="341"/>
      <c r="DN1089" s="341"/>
      <c r="DO1089" s="341"/>
      <c r="DP1089" s="341"/>
      <c r="DQ1089" s="341"/>
      <c r="DR1089" s="341"/>
      <c r="DS1089" s="341"/>
      <c r="DT1089" s="341"/>
      <c r="DU1089" s="341"/>
    </row>
    <row r="1090" spans="1:125" ht="12.75" customHeight="1">
      <c r="A1090" s="253">
        <v>1089</v>
      </c>
      <c r="B1090" s="253" t="s">
        <v>731</v>
      </c>
      <c r="C1090" s="253" t="s">
        <v>370</v>
      </c>
      <c r="D1090" s="253"/>
      <c r="E1090" s="253" t="s">
        <v>2609</v>
      </c>
      <c r="F1090" s="253"/>
      <c r="G1090" s="264" t="s">
        <v>2610</v>
      </c>
      <c r="H1090" s="639"/>
      <c r="I1090" s="253" t="s">
        <v>1173</v>
      </c>
      <c r="J1090" s="253"/>
      <c r="K1090" s="253" t="s">
        <v>2611</v>
      </c>
      <c r="L1090" s="438" t="s">
        <v>2612</v>
      </c>
      <c r="M1090" s="274">
        <v>42246</v>
      </c>
      <c r="N1090" s="288">
        <v>45331</v>
      </c>
      <c r="O1090" s="322" t="s">
        <v>722</v>
      </c>
      <c r="P1090" s="328">
        <f t="shared" si="241"/>
        <v>45331</v>
      </c>
      <c r="Q1090" s="329">
        <v>20239</v>
      </c>
      <c r="R1090" s="329">
        <v>2013</v>
      </c>
      <c r="S1090" s="251">
        <v>44601</v>
      </c>
      <c r="T1090" s="316" t="s">
        <v>1216</v>
      </c>
      <c r="U1090" s="283" t="s">
        <v>722</v>
      </c>
      <c r="V1090" s="625" t="s">
        <v>7707</v>
      </c>
      <c r="W1090" s="625" t="s">
        <v>7708</v>
      </c>
      <c r="X1090" s="252" t="s">
        <v>5567</v>
      </c>
      <c r="Y1090" s="284">
        <f t="shared" si="243"/>
        <v>45331</v>
      </c>
      <c r="Z1090" s="605" t="s">
        <v>1550</v>
      </c>
      <c r="AA1090" s="656">
        <v>5.2</v>
      </c>
      <c r="AB1090" s="273"/>
      <c r="AC1090" s="252">
        <v>85</v>
      </c>
      <c r="AD1090" s="252"/>
      <c r="AE1090" s="252">
        <v>100</v>
      </c>
      <c r="AF1090" s="252"/>
      <c r="AG1090" s="605" t="s">
        <v>724</v>
      </c>
      <c r="AH1090" s="605" t="s">
        <v>724</v>
      </c>
      <c r="AI1090" s="613" t="s">
        <v>724</v>
      </c>
      <c r="AJ1090" s="613">
        <v>1</v>
      </c>
      <c r="AK1090" s="316"/>
      <c r="AL1090" s="613"/>
      <c r="AM1090" s="613"/>
      <c r="AN1090" s="252"/>
      <c r="AO1090" s="409"/>
      <c r="AP1090" s="318"/>
      <c r="AQ1090" s="318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</row>
    <row r="1091" spans="1:125" s="913" customFormat="1" ht="12.75" customHeight="1">
      <c r="A1091" s="903"/>
      <c r="B1091" s="903"/>
      <c r="C1091" s="903"/>
      <c r="D1091" s="903"/>
      <c r="E1091" s="903" t="s">
        <v>4836</v>
      </c>
      <c r="F1091" s="903"/>
      <c r="G1091" s="904"/>
      <c r="H1091" s="905"/>
      <c r="I1091" s="903"/>
      <c r="J1091" s="903"/>
      <c r="K1091" s="903" t="s">
        <v>10181</v>
      </c>
      <c r="L1091" s="906"/>
      <c r="M1091" s="907"/>
      <c r="N1091" s="908"/>
      <c r="O1091" s="909"/>
      <c r="P1091" s="910"/>
      <c r="Q1091" s="911"/>
      <c r="R1091" s="911"/>
      <c r="S1091" s="919"/>
      <c r="V1091" s="914"/>
      <c r="W1091" s="914"/>
      <c r="X1091" s="903"/>
      <c r="Y1091" s="915"/>
      <c r="Z1091" s="909"/>
      <c r="AA1091" s="916"/>
      <c r="AB1091" s="917"/>
      <c r="AC1091" s="903"/>
      <c r="AD1091" s="903"/>
      <c r="AE1091" s="903"/>
      <c r="AF1091" s="903"/>
      <c r="AG1091" s="909"/>
      <c r="AH1091" s="909"/>
      <c r="AI1091" s="918"/>
      <c r="AJ1091" s="918"/>
      <c r="AL1091" s="918"/>
      <c r="AM1091" s="918"/>
      <c r="AN1091" s="903"/>
      <c r="AO1091" s="920"/>
    </row>
    <row r="1092" spans="1:125" ht="12.75" customHeight="1">
      <c r="A1092" s="253">
        <v>1091</v>
      </c>
      <c r="B1092" s="253" t="s">
        <v>731</v>
      </c>
      <c r="C1092" s="253" t="s">
        <v>1075</v>
      </c>
      <c r="D1092" s="253"/>
      <c r="E1092" s="253" t="s">
        <v>2613</v>
      </c>
      <c r="F1092" s="253"/>
      <c r="G1092" s="264" t="s">
        <v>2614</v>
      </c>
      <c r="H1092" s="639"/>
      <c r="I1092" s="253" t="s">
        <v>1173</v>
      </c>
      <c r="J1092" s="253"/>
      <c r="K1092" s="253" t="s">
        <v>2615</v>
      </c>
      <c r="L1092" s="438" t="s">
        <v>2616</v>
      </c>
      <c r="M1092" s="274">
        <v>42249</v>
      </c>
      <c r="N1092" s="288">
        <v>44821</v>
      </c>
      <c r="O1092" s="322" t="s">
        <v>722</v>
      </c>
      <c r="P1092" s="328">
        <f t="shared" si="241"/>
        <v>44821</v>
      </c>
      <c r="Q1092" s="329">
        <v>171002</v>
      </c>
      <c r="R1092" s="329">
        <v>2004</v>
      </c>
      <c r="S1092" s="251">
        <v>44091</v>
      </c>
      <c r="T1092" s="316" t="s">
        <v>4709</v>
      </c>
      <c r="U1092" s="283" t="s">
        <v>722</v>
      </c>
      <c r="V1092" s="625" t="s">
        <v>363</v>
      </c>
      <c r="W1092" s="625" t="s">
        <v>4003</v>
      </c>
      <c r="X1092" s="252" t="s">
        <v>2617</v>
      </c>
      <c r="Y1092" s="284">
        <f t="shared" si="243"/>
        <v>44821</v>
      </c>
      <c r="Z1092" s="605" t="s">
        <v>1550</v>
      </c>
      <c r="AA1092" s="656">
        <v>5.4</v>
      </c>
      <c r="AB1092" s="273"/>
      <c r="AC1092" s="252">
        <v>80</v>
      </c>
      <c r="AD1092" s="252">
        <v>80</v>
      </c>
      <c r="AE1092" s="252">
        <v>100</v>
      </c>
      <c r="AF1092" s="252">
        <v>133</v>
      </c>
      <c r="AG1092" s="370">
        <v>23</v>
      </c>
      <c r="AH1092" s="605">
        <v>37</v>
      </c>
      <c r="AI1092" s="613">
        <v>48</v>
      </c>
      <c r="AJ1092" s="613">
        <v>1</v>
      </c>
      <c r="AK1092" s="332"/>
      <c r="AL1092" s="613"/>
      <c r="AM1092" s="613"/>
      <c r="AN1092" s="252"/>
      <c r="AO1092" s="410"/>
      <c r="AP1092" s="319"/>
      <c r="AQ1092" s="319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</row>
    <row r="1093" spans="1:125" s="317" customFormat="1" ht="12.75" customHeight="1">
      <c r="A1093" s="253">
        <v>1092</v>
      </c>
      <c r="B1093" s="253" t="s">
        <v>731</v>
      </c>
      <c r="C1093" s="253" t="s">
        <v>3629</v>
      </c>
      <c r="D1093" s="253"/>
      <c r="E1093" s="253" t="s">
        <v>2363</v>
      </c>
      <c r="F1093" s="253"/>
      <c r="G1093" s="264" t="s">
        <v>9132</v>
      </c>
      <c r="H1093" s="639"/>
      <c r="I1093" s="253" t="s">
        <v>1911</v>
      </c>
      <c r="J1093" s="253"/>
      <c r="K1093" s="253" t="s">
        <v>2422</v>
      </c>
      <c r="L1093" s="438" t="s">
        <v>981</v>
      </c>
      <c r="M1093" s="274">
        <v>44999</v>
      </c>
      <c r="N1093" s="275">
        <v>45723</v>
      </c>
      <c r="O1093" s="322" t="s">
        <v>722</v>
      </c>
      <c r="P1093" s="323">
        <f>N1093</f>
        <v>45723</v>
      </c>
      <c r="Q1093" s="335">
        <v>23122</v>
      </c>
      <c r="R1093" s="335">
        <v>2017</v>
      </c>
      <c r="S1093" s="237">
        <v>44992</v>
      </c>
      <c r="T1093" s="283" t="s">
        <v>3715</v>
      </c>
      <c r="U1093" s="283" t="s">
        <v>1279</v>
      </c>
      <c r="V1093" s="421" t="s">
        <v>363</v>
      </c>
      <c r="W1093" s="421" t="s">
        <v>656</v>
      </c>
      <c r="X1093" s="253" t="s">
        <v>7667</v>
      </c>
      <c r="Y1093" s="271">
        <f t="shared" si="243"/>
        <v>45723</v>
      </c>
      <c r="Z1093" s="322" t="s">
        <v>364</v>
      </c>
      <c r="AA1093" s="255">
        <v>4.9000000000000004</v>
      </c>
      <c r="AB1093" s="256"/>
      <c r="AC1093" s="253">
        <v>90</v>
      </c>
      <c r="AD1093" s="253"/>
      <c r="AE1093" s="253">
        <v>120</v>
      </c>
      <c r="AF1093" s="253"/>
      <c r="AG1093" s="322" t="s">
        <v>724</v>
      </c>
      <c r="AH1093" s="322" t="s">
        <v>724</v>
      </c>
      <c r="AI1093" s="336" t="s">
        <v>724</v>
      </c>
      <c r="AJ1093" s="336">
        <v>1</v>
      </c>
      <c r="AK1093" s="321"/>
      <c r="AL1093" s="336"/>
      <c r="AM1093" s="336"/>
      <c r="AN1093" s="253"/>
      <c r="AO1093" s="408"/>
      <c r="AP1093" s="283"/>
      <c r="AQ1093" s="283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341"/>
      <c r="CP1093" s="341"/>
      <c r="CQ1093" s="341"/>
      <c r="CR1093" s="341"/>
      <c r="CS1093" s="341"/>
      <c r="CT1093" s="341"/>
      <c r="CU1093" s="341"/>
      <c r="CV1093" s="341"/>
      <c r="CW1093" s="341"/>
      <c r="CX1093" s="341"/>
      <c r="CY1093" s="341"/>
      <c r="CZ1093" s="341"/>
      <c r="DA1093" s="341"/>
      <c r="DB1093" s="341"/>
      <c r="DC1093" s="341"/>
      <c r="DD1093" s="341"/>
      <c r="DE1093" s="341"/>
      <c r="DF1093" s="341"/>
      <c r="DG1093" s="341"/>
      <c r="DH1093" s="341"/>
      <c r="DI1093" s="341"/>
      <c r="DJ1093" s="341"/>
      <c r="DK1093" s="341"/>
      <c r="DL1093" s="341"/>
      <c r="DM1093" s="341"/>
      <c r="DN1093" s="341"/>
      <c r="DO1093" s="341"/>
      <c r="DP1093" s="341"/>
      <c r="DQ1093" s="341"/>
      <c r="DR1093" s="341"/>
      <c r="DS1093" s="341"/>
      <c r="DT1093" s="341"/>
      <c r="DU1093" s="341"/>
    </row>
    <row r="1094" spans="1:125" ht="12.75" customHeight="1">
      <c r="A1094" s="253">
        <v>1093</v>
      </c>
      <c r="B1094" s="253" t="s">
        <v>732</v>
      </c>
      <c r="C1094" s="253" t="s">
        <v>2918</v>
      </c>
      <c r="D1094" s="253" t="s">
        <v>5637</v>
      </c>
      <c r="E1094" s="253" t="s">
        <v>2919</v>
      </c>
      <c r="F1094" s="253" t="s">
        <v>5638</v>
      </c>
      <c r="G1094" s="264" t="s">
        <v>2920</v>
      </c>
      <c r="H1094" s="639" t="s">
        <v>5638</v>
      </c>
      <c r="I1094" s="253" t="s">
        <v>2412</v>
      </c>
      <c r="J1094" s="253" t="s">
        <v>5639</v>
      </c>
      <c r="K1094" s="253" t="s">
        <v>4033</v>
      </c>
      <c r="L1094" s="438" t="s">
        <v>2319</v>
      </c>
      <c r="M1094" s="274">
        <v>42581</v>
      </c>
      <c r="N1094" s="288">
        <v>45320</v>
      </c>
      <c r="O1094" s="322" t="s">
        <v>722</v>
      </c>
      <c r="P1094" s="328">
        <f t="shared" si="241"/>
        <v>45320</v>
      </c>
      <c r="Q1094" s="329">
        <v>18020</v>
      </c>
      <c r="R1094" s="329">
        <v>2016</v>
      </c>
      <c r="S1094" s="251">
        <v>44590</v>
      </c>
      <c r="T1094" s="316" t="s">
        <v>3814</v>
      </c>
      <c r="U1094" s="283" t="s">
        <v>3544</v>
      </c>
      <c r="V1094" s="625" t="s">
        <v>7624</v>
      </c>
      <c r="W1094" s="625" t="s">
        <v>7625</v>
      </c>
      <c r="X1094" s="252" t="s">
        <v>4034</v>
      </c>
      <c r="Y1094" s="284">
        <f t="shared" si="243"/>
        <v>45320</v>
      </c>
      <c r="Z1094" s="605" t="s">
        <v>31</v>
      </c>
      <c r="AA1094" s="656">
        <v>7</v>
      </c>
      <c r="AB1094" s="273">
        <v>28</v>
      </c>
      <c r="AC1094" s="252">
        <v>80</v>
      </c>
      <c r="AD1094" s="252">
        <v>85</v>
      </c>
      <c r="AE1094" s="252">
        <v>150</v>
      </c>
      <c r="AF1094" s="252">
        <v>150</v>
      </c>
      <c r="AG1094" s="605">
        <v>21</v>
      </c>
      <c r="AH1094" s="605">
        <v>39</v>
      </c>
      <c r="AI1094" s="613">
        <v>65</v>
      </c>
      <c r="AJ1094" s="613">
        <v>1</v>
      </c>
      <c r="AK1094" s="332">
        <v>42224</v>
      </c>
      <c r="AL1094" s="613">
        <v>2015</v>
      </c>
      <c r="AM1094" s="613" t="s">
        <v>722</v>
      </c>
      <c r="AN1094" s="252"/>
      <c r="AO1094" s="409"/>
      <c r="AP1094" s="318"/>
      <c r="AQ1094" s="318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</row>
    <row r="1095" spans="1:125" s="374" customFormat="1" ht="12.75" customHeight="1">
      <c r="A1095" s="363">
        <v>1094</v>
      </c>
      <c r="B1095" s="363" t="s">
        <v>731</v>
      </c>
      <c r="C1095" s="363" t="s">
        <v>2721</v>
      </c>
      <c r="D1095" s="363"/>
      <c r="E1095" s="363" t="s">
        <v>4837</v>
      </c>
      <c r="F1095" s="363"/>
      <c r="G1095" s="365" t="s">
        <v>4896</v>
      </c>
      <c r="H1095" s="640"/>
      <c r="I1095" s="363" t="s">
        <v>317</v>
      </c>
      <c r="J1095" s="363"/>
      <c r="K1095" s="363" t="s">
        <v>4432</v>
      </c>
      <c r="L1095" s="366" t="s">
        <v>4433</v>
      </c>
      <c r="M1095" s="368">
        <v>43556</v>
      </c>
      <c r="N1095" s="248">
        <v>44751</v>
      </c>
      <c r="O1095" s="370" t="s">
        <v>722</v>
      </c>
      <c r="P1095" s="371">
        <f t="shared" si="241"/>
        <v>44751</v>
      </c>
      <c r="Q1095" s="372">
        <v>20324</v>
      </c>
      <c r="R1095" s="372">
        <v>2011</v>
      </c>
      <c r="S1095" s="388">
        <v>44386</v>
      </c>
      <c r="T1095" s="374" t="s">
        <v>3715</v>
      </c>
      <c r="U1095" s="374" t="s">
        <v>722</v>
      </c>
      <c r="V1095" s="626" t="s">
        <v>1102</v>
      </c>
      <c r="W1095" s="626" t="s">
        <v>7083</v>
      </c>
      <c r="X1095" s="363" t="s">
        <v>4434</v>
      </c>
      <c r="Y1095" s="375">
        <f t="shared" si="243"/>
        <v>44751</v>
      </c>
      <c r="Z1095" s="370" t="s">
        <v>1550</v>
      </c>
      <c r="AA1095" s="657">
        <v>5.6</v>
      </c>
      <c r="AB1095" s="376"/>
      <c r="AC1095" s="363">
        <v>85</v>
      </c>
      <c r="AD1095" s="363"/>
      <c r="AE1095" s="363">
        <v>105</v>
      </c>
      <c r="AF1095" s="363"/>
      <c r="AG1095" s="605" t="s">
        <v>724</v>
      </c>
      <c r="AH1095" s="370">
        <v>40</v>
      </c>
      <c r="AI1095" s="501">
        <v>53</v>
      </c>
      <c r="AJ1095" s="501">
        <v>1</v>
      </c>
      <c r="AL1095" s="501"/>
      <c r="AM1095" s="501"/>
      <c r="AN1095" s="363"/>
      <c r="AO1095" s="414"/>
    </row>
    <row r="1096" spans="1:125" s="317" customFormat="1" ht="12.75" customHeight="1">
      <c r="A1096" s="253">
        <v>1095</v>
      </c>
      <c r="B1096" s="253" t="s">
        <v>731</v>
      </c>
      <c r="C1096" s="253" t="s">
        <v>4356</v>
      </c>
      <c r="D1096" s="253"/>
      <c r="E1096" s="253" t="s">
        <v>4357</v>
      </c>
      <c r="F1096" s="253"/>
      <c r="G1096" s="264" t="s">
        <v>5819</v>
      </c>
      <c r="H1096" s="639"/>
      <c r="I1096" s="253" t="s">
        <v>317</v>
      </c>
      <c r="J1096" s="253"/>
      <c r="K1096" s="253" t="s">
        <v>2365</v>
      </c>
      <c r="L1096" s="438" t="s">
        <v>2366</v>
      </c>
      <c r="M1096" s="274">
        <v>43256</v>
      </c>
      <c r="N1096" s="248">
        <v>44692</v>
      </c>
      <c r="O1096" s="249" t="s">
        <v>722</v>
      </c>
      <c r="P1096" s="266">
        <f t="shared" si="241"/>
        <v>44692</v>
      </c>
      <c r="Q1096" s="250">
        <v>18469</v>
      </c>
      <c r="R1096" s="250">
        <v>2018</v>
      </c>
      <c r="S1096" s="251">
        <v>43256</v>
      </c>
      <c r="T1096" s="252" t="s">
        <v>3715</v>
      </c>
      <c r="U1096" s="253" t="s">
        <v>722</v>
      </c>
      <c r="V1096" s="625" t="s">
        <v>5820</v>
      </c>
      <c r="W1096" s="625" t="s">
        <v>5820</v>
      </c>
      <c r="X1096" s="252" t="s">
        <v>2367</v>
      </c>
      <c r="Y1096" s="284">
        <f>P1096</f>
        <v>44692</v>
      </c>
      <c r="Z1096" s="605" t="s">
        <v>1550</v>
      </c>
      <c r="AA1096" s="656">
        <v>5.7</v>
      </c>
      <c r="AB1096" s="273"/>
      <c r="AC1096" s="252">
        <v>95</v>
      </c>
      <c r="AD1096" s="252"/>
      <c r="AE1096" s="252">
        <v>115</v>
      </c>
      <c r="AF1096" s="252"/>
      <c r="AG1096" s="370">
        <v>25</v>
      </c>
      <c r="AH1096" s="605" t="s">
        <v>724</v>
      </c>
      <c r="AI1096" s="605" t="s">
        <v>724</v>
      </c>
      <c r="AJ1096" s="605">
        <v>1</v>
      </c>
      <c r="AK1096" s="283"/>
      <c r="AL1096" s="336"/>
      <c r="AM1096" s="336"/>
      <c r="AN1096" s="253"/>
      <c r="AO1096" s="413"/>
      <c r="AP1096" s="331"/>
      <c r="AQ1096" s="331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41"/>
      <c r="CP1096" s="341"/>
      <c r="CQ1096" s="341"/>
      <c r="CR1096" s="341"/>
      <c r="CS1096" s="341"/>
      <c r="CT1096" s="341"/>
      <c r="CU1096" s="341"/>
      <c r="CV1096" s="341"/>
      <c r="CW1096" s="341"/>
      <c r="CX1096" s="341"/>
      <c r="CY1096" s="341"/>
      <c r="CZ1096" s="341"/>
      <c r="DA1096" s="341"/>
      <c r="DB1096" s="341"/>
      <c r="DC1096" s="341"/>
      <c r="DD1096" s="341"/>
      <c r="DE1096" s="341"/>
      <c r="DF1096" s="341"/>
      <c r="DG1096" s="341"/>
      <c r="DH1096" s="341"/>
      <c r="DI1096" s="341"/>
      <c r="DJ1096" s="341"/>
      <c r="DK1096" s="341"/>
      <c r="DL1096" s="341"/>
      <c r="DM1096" s="341"/>
      <c r="DN1096" s="341"/>
      <c r="DO1096" s="341"/>
      <c r="DP1096" s="341"/>
      <c r="DQ1096" s="341"/>
      <c r="DR1096" s="341"/>
      <c r="DS1096" s="341"/>
      <c r="DT1096" s="341"/>
      <c r="DU1096" s="341"/>
    </row>
    <row r="1097" spans="1:125" s="317" customFormat="1" ht="12.75" customHeight="1">
      <c r="A1097" s="253">
        <v>1096</v>
      </c>
      <c r="B1097" s="253" t="s">
        <v>731</v>
      </c>
      <c r="C1097" s="253" t="s">
        <v>5913</v>
      </c>
      <c r="D1097" s="253" t="s">
        <v>892</v>
      </c>
      <c r="E1097" s="253" t="s">
        <v>2619</v>
      </c>
      <c r="F1097" s="253" t="s">
        <v>5915</v>
      </c>
      <c r="G1097" s="264" t="s">
        <v>5914</v>
      </c>
      <c r="H1097" s="639" t="s">
        <v>5916</v>
      </c>
      <c r="I1097" s="253" t="s">
        <v>440</v>
      </c>
      <c r="J1097" s="253" t="s">
        <v>1681</v>
      </c>
      <c r="K1097" s="253" t="s">
        <v>5029</v>
      </c>
      <c r="L1097" s="438" t="s">
        <v>5917</v>
      </c>
      <c r="M1097" s="274">
        <v>44001</v>
      </c>
      <c r="N1097" s="275">
        <v>44729</v>
      </c>
      <c r="O1097" s="322" t="s">
        <v>722</v>
      </c>
      <c r="P1097" s="323">
        <f t="shared" si="241"/>
        <v>44729</v>
      </c>
      <c r="Q1097" s="335">
        <v>20488</v>
      </c>
      <c r="R1097" s="335">
        <v>2019</v>
      </c>
      <c r="S1097" s="237">
        <v>43999</v>
      </c>
      <c r="T1097" s="283" t="s">
        <v>24</v>
      </c>
      <c r="U1097" s="283" t="s">
        <v>1279</v>
      </c>
      <c r="V1097" s="421" t="s">
        <v>363</v>
      </c>
      <c r="W1097" s="421" t="s">
        <v>413</v>
      </c>
      <c r="X1097" s="253" t="s">
        <v>5918</v>
      </c>
      <c r="Y1097" s="271">
        <f>P1097</f>
        <v>44729</v>
      </c>
      <c r="Z1097" s="322" t="s">
        <v>1550</v>
      </c>
      <c r="AA1097" s="255">
        <v>5</v>
      </c>
      <c r="AB1097" s="256">
        <v>18.5</v>
      </c>
      <c r="AC1097" s="253">
        <v>85</v>
      </c>
      <c r="AD1097" s="253">
        <v>85</v>
      </c>
      <c r="AE1097" s="253">
        <v>105</v>
      </c>
      <c r="AF1097" s="253">
        <v>140</v>
      </c>
      <c r="AG1097" s="605" t="s">
        <v>724</v>
      </c>
      <c r="AH1097" s="322">
        <v>38</v>
      </c>
      <c r="AI1097" s="336">
        <v>50</v>
      </c>
      <c r="AJ1097" s="336">
        <v>1</v>
      </c>
      <c r="AK1097" s="321">
        <v>44001</v>
      </c>
      <c r="AL1097" s="336">
        <v>2019</v>
      </c>
      <c r="AM1097" s="336" t="s">
        <v>722</v>
      </c>
      <c r="AN1097" s="253" t="s">
        <v>9177</v>
      </c>
      <c r="AO1097" s="408"/>
      <c r="AP1097" s="283"/>
      <c r="AQ1097" s="283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341"/>
      <c r="CP1097" s="341"/>
      <c r="CQ1097" s="341"/>
      <c r="CR1097" s="341"/>
      <c r="CS1097" s="341"/>
      <c r="CT1097" s="341"/>
      <c r="CU1097" s="341"/>
      <c r="CV1097" s="341"/>
      <c r="CW1097" s="341"/>
      <c r="CX1097" s="341"/>
      <c r="CY1097" s="341"/>
      <c r="CZ1097" s="341"/>
      <c r="DA1097" s="341"/>
      <c r="DB1097" s="341"/>
      <c r="DC1097" s="341"/>
      <c r="DD1097" s="341"/>
      <c r="DE1097" s="341"/>
      <c r="DF1097" s="341"/>
      <c r="DG1097" s="341"/>
      <c r="DH1097" s="341"/>
      <c r="DI1097" s="341"/>
      <c r="DJ1097" s="341"/>
      <c r="DK1097" s="341"/>
      <c r="DL1097" s="341"/>
      <c r="DM1097" s="341"/>
      <c r="DN1097" s="341"/>
      <c r="DO1097" s="341"/>
      <c r="DP1097" s="341"/>
      <c r="DQ1097" s="341"/>
      <c r="DR1097" s="341"/>
      <c r="DS1097" s="341"/>
      <c r="DT1097" s="341"/>
      <c r="DU1097" s="341"/>
    </row>
    <row r="1098" spans="1:125" ht="13.2" customHeight="1">
      <c r="A1098" s="253">
        <v>1097</v>
      </c>
      <c r="B1098" s="253" t="s">
        <v>731</v>
      </c>
      <c r="C1098" s="253" t="s">
        <v>2622</v>
      </c>
      <c r="D1098" s="253"/>
      <c r="E1098" s="253" t="s">
        <v>2623</v>
      </c>
      <c r="F1098" s="253"/>
      <c r="G1098" s="264" t="s">
        <v>2624</v>
      </c>
      <c r="H1098" s="639"/>
      <c r="I1098" s="253" t="s">
        <v>317</v>
      </c>
      <c r="J1098" s="253"/>
      <c r="K1098" s="253" t="s">
        <v>2625</v>
      </c>
      <c r="L1098" s="438" t="s">
        <v>2626</v>
      </c>
      <c r="M1098" s="274">
        <v>42325</v>
      </c>
      <c r="N1098" s="288">
        <v>44742</v>
      </c>
      <c r="O1098" s="322" t="s">
        <v>722</v>
      </c>
      <c r="P1098" s="328">
        <f t="shared" si="241"/>
        <v>44742</v>
      </c>
      <c r="Q1098" s="329">
        <v>15813</v>
      </c>
      <c r="R1098" s="329">
        <v>2011</v>
      </c>
      <c r="S1098" s="251">
        <v>44012</v>
      </c>
      <c r="T1098" s="316" t="s">
        <v>1047</v>
      </c>
      <c r="U1098" s="283" t="s">
        <v>722</v>
      </c>
      <c r="V1098" s="625" t="s">
        <v>5948</v>
      </c>
      <c r="W1098" s="625" t="s">
        <v>5949</v>
      </c>
      <c r="X1098" s="252" t="s">
        <v>2627</v>
      </c>
      <c r="Y1098" s="284">
        <f>N1098</f>
        <v>44742</v>
      </c>
      <c r="Z1098" s="605" t="s">
        <v>1550</v>
      </c>
      <c r="AA1098" s="656">
        <v>5.9</v>
      </c>
      <c r="AB1098" s="273"/>
      <c r="AC1098" s="252">
        <v>100</v>
      </c>
      <c r="AD1098" s="252"/>
      <c r="AE1098" s="252">
        <v>120</v>
      </c>
      <c r="AF1098" s="252"/>
      <c r="AG1098" s="322" t="s">
        <v>724</v>
      </c>
      <c r="AH1098" s="605">
        <v>40</v>
      </c>
      <c r="AI1098" s="613">
        <v>53</v>
      </c>
      <c r="AJ1098" s="613">
        <v>1</v>
      </c>
      <c r="AK1098" s="316"/>
      <c r="AL1098" s="613"/>
      <c r="AM1098" s="613"/>
      <c r="AN1098" s="252"/>
      <c r="AO1098" s="407"/>
      <c r="AP1098" s="316"/>
      <c r="AQ1098" s="316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</row>
    <row r="1099" spans="1:125" ht="12.75" customHeight="1">
      <c r="A1099" s="253">
        <v>1098</v>
      </c>
      <c r="B1099" s="253" t="s">
        <v>731</v>
      </c>
      <c r="C1099" s="253" t="s">
        <v>2628</v>
      </c>
      <c r="D1099" s="253"/>
      <c r="E1099" s="253" t="s">
        <v>2629</v>
      </c>
      <c r="F1099" s="253"/>
      <c r="G1099" s="264" t="s">
        <v>2630</v>
      </c>
      <c r="H1099" s="639"/>
      <c r="I1099" s="253" t="s">
        <v>2631</v>
      </c>
      <c r="J1099" s="253"/>
      <c r="K1099" s="253" t="s">
        <v>5554</v>
      </c>
      <c r="L1099" s="438" t="s">
        <v>2632</v>
      </c>
      <c r="M1099" s="274">
        <v>42322</v>
      </c>
      <c r="N1099" s="288">
        <v>44620</v>
      </c>
      <c r="O1099" s="322" t="s">
        <v>722</v>
      </c>
      <c r="P1099" s="328">
        <f t="shared" si="241"/>
        <v>44620</v>
      </c>
      <c r="Q1099" s="329">
        <v>15814</v>
      </c>
      <c r="R1099" s="329">
        <v>2013</v>
      </c>
      <c r="S1099" s="251">
        <v>43889</v>
      </c>
      <c r="T1099" s="316" t="s">
        <v>24</v>
      </c>
      <c r="U1099" s="283" t="s">
        <v>722</v>
      </c>
      <c r="V1099" s="625" t="s">
        <v>1357</v>
      </c>
      <c r="W1099" s="625" t="s">
        <v>1828</v>
      </c>
      <c r="X1099" s="252" t="s">
        <v>2633</v>
      </c>
      <c r="Y1099" s="284">
        <f>N1099</f>
        <v>44620</v>
      </c>
      <c r="Z1099" s="605" t="s">
        <v>1550</v>
      </c>
      <c r="AA1099" s="656">
        <v>4.8</v>
      </c>
      <c r="AB1099" s="273"/>
      <c r="AC1099" s="252">
        <v>85</v>
      </c>
      <c r="AD1099" s="252"/>
      <c r="AE1099" s="252">
        <v>110</v>
      </c>
      <c r="AF1099" s="252"/>
      <c r="AG1099" s="605">
        <v>25</v>
      </c>
      <c r="AH1099" s="605">
        <v>39</v>
      </c>
      <c r="AI1099" s="613">
        <v>51</v>
      </c>
      <c r="AJ1099" s="613">
        <v>1</v>
      </c>
      <c r="AK1099" s="316"/>
      <c r="AL1099" s="613"/>
      <c r="AM1099" s="613"/>
      <c r="AN1099" s="252"/>
      <c r="AO1099" s="407"/>
      <c r="AP1099" s="316"/>
      <c r="AQ1099" s="316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</row>
    <row r="1100" spans="1:125" s="378" customFormat="1" ht="12.75" customHeight="1">
      <c r="A1100" s="363">
        <v>1099</v>
      </c>
      <c r="B1100" s="363" t="s">
        <v>731</v>
      </c>
      <c r="C1100" s="363" t="s">
        <v>758</v>
      </c>
      <c r="D1100" s="363"/>
      <c r="E1100" s="363" t="s">
        <v>4838</v>
      </c>
      <c r="F1100" s="363"/>
      <c r="G1100" s="365" t="s">
        <v>4893</v>
      </c>
      <c r="H1100" s="640"/>
      <c r="I1100" s="363" t="s">
        <v>1911</v>
      </c>
      <c r="J1100" s="363"/>
      <c r="K1100" s="363" t="s">
        <v>4894</v>
      </c>
      <c r="L1100" s="366" t="s">
        <v>1370</v>
      </c>
      <c r="M1100" s="368">
        <v>43556</v>
      </c>
      <c r="N1100" s="369">
        <v>44652</v>
      </c>
      <c r="O1100" s="370" t="s">
        <v>722</v>
      </c>
      <c r="P1100" s="371">
        <f t="shared" si="241"/>
        <v>44652</v>
      </c>
      <c r="Q1100" s="372">
        <v>19151</v>
      </c>
      <c r="R1100" s="372">
        <v>2010</v>
      </c>
      <c r="S1100" s="373">
        <v>43922</v>
      </c>
      <c r="T1100" s="374" t="s">
        <v>3715</v>
      </c>
      <c r="U1100" s="374" t="s">
        <v>722</v>
      </c>
      <c r="V1100" s="626" t="s">
        <v>1</v>
      </c>
      <c r="W1100" s="626" t="s">
        <v>413</v>
      </c>
      <c r="X1100" s="363" t="s">
        <v>4895</v>
      </c>
      <c r="Y1100" s="375">
        <v>44652</v>
      </c>
      <c r="Z1100" s="370" t="s">
        <v>1550</v>
      </c>
      <c r="AA1100" s="657">
        <v>5.8</v>
      </c>
      <c r="AB1100" s="376"/>
      <c r="AC1100" s="363">
        <v>95</v>
      </c>
      <c r="AD1100" s="363"/>
      <c r="AE1100" s="363">
        <v>125</v>
      </c>
      <c r="AF1100" s="363"/>
      <c r="AG1100" s="605">
        <v>24</v>
      </c>
      <c r="AH1100" s="370">
        <v>37</v>
      </c>
      <c r="AI1100" s="501">
        <v>50</v>
      </c>
      <c r="AJ1100" s="501">
        <v>1</v>
      </c>
      <c r="AK1100" s="374"/>
      <c r="AL1100" s="501"/>
      <c r="AM1100" s="501"/>
      <c r="AN1100" s="363"/>
      <c r="AO1100" s="414"/>
      <c r="AP1100" s="374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  <c r="BR1100" s="374"/>
      <c r="BS1100" s="374"/>
      <c r="BT1100" s="374"/>
      <c r="BU1100" s="374"/>
      <c r="BV1100" s="374"/>
      <c r="BW1100" s="374"/>
      <c r="BX1100" s="374"/>
      <c r="BY1100" s="374"/>
      <c r="BZ1100" s="374"/>
      <c r="CA1100" s="374"/>
      <c r="CB1100" s="374"/>
      <c r="CC1100" s="374"/>
      <c r="CD1100" s="374"/>
      <c r="CE1100" s="374"/>
      <c r="CF1100" s="374"/>
      <c r="CG1100" s="374"/>
      <c r="CH1100" s="374"/>
      <c r="CI1100" s="374"/>
      <c r="CJ1100" s="374"/>
      <c r="CK1100" s="374"/>
      <c r="CL1100" s="374"/>
      <c r="CM1100" s="374"/>
      <c r="CN1100" s="374"/>
      <c r="CO1100" s="377"/>
      <c r="CP1100" s="377"/>
      <c r="CQ1100" s="377"/>
      <c r="CR1100" s="377"/>
      <c r="CS1100" s="377"/>
      <c r="CT1100" s="377"/>
      <c r="CU1100" s="377"/>
      <c r="CV1100" s="377"/>
      <c r="CW1100" s="377"/>
      <c r="CX1100" s="377"/>
      <c r="CY1100" s="377"/>
      <c r="CZ1100" s="377"/>
      <c r="DA1100" s="377"/>
      <c r="DB1100" s="377"/>
      <c r="DC1100" s="377"/>
      <c r="DD1100" s="377"/>
      <c r="DE1100" s="377"/>
      <c r="DF1100" s="377"/>
      <c r="DG1100" s="377"/>
      <c r="DH1100" s="377"/>
      <c r="DI1100" s="377"/>
      <c r="DJ1100" s="377"/>
      <c r="DK1100" s="377"/>
      <c r="DL1100" s="377"/>
      <c r="DM1100" s="377"/>
      <c r="DN1100" s="377"/>
      <c r="DO1100" s="377"/>
      <c r="DP1100" s="377"/>
      <c r="DQ1100" s="377"/>
      <c r="DR1100" s="377"/>
      <c r="DS1100" s="377"/>
      <c r="DT1100" s="377"/>
      <c r="DU1100" s="377"/>
    </row>
    <row r="1101" spans="1:125" ht="12.75" customHeight="1">
      <c r="A1101" s="253">
        <v>1100</v>
      </c>
      <c r="B1101" s="253" t="s">
        <v>732</v>
      </c>
      <c r="C1101" s="253" t="s">
        <v>2368</v>
      </c>
      <c r="D1101" s="253" t="s">
        <v>1788</v>
      </c>
      <c r="E1101" s="253" t="s">
        <v>2369</v>
      </c>
      <c r="F1101" s="253" t="s">
        <v>2370</v>
      </c>
      <c r="G1101" s="264" t="s">
        <v>2371</v>
      </c>
      <c r="H1101" s="639" t="s">
        <v>2372</v>
      </c>
      <c r="I1101" s="253" t="s">
        <v>317</v>
      </c>
      <c r="J1101" s="253" t="s">
        <v>2373</v>
      </c>
      <c r="K1101" s="253" t="s">
        <v>2374</v>
      </c>
      <c r="L1101" s="438" t="s">
        <v>2375</v>
      </c>
      <c r="M1101" s="274">
        <v>42227</v>
      </c>
      <c r="N1101" s="288">
        <v>45518</v>
      </c>
      <c r="O1101" s="322" t="s">
        <v>722</v>
      </c>
      <c r="P1101" s="328">
        <f t="shared" si="241"/>
        <v>45518</v>
      </c>
      <c r="Q1101" s="329">
        <v>22551</v>
      </c>
      <c r="R1101" s="329">
        <v>2015</v>
      </c>
      <c r="S1101" s="251">
        <v>44787</v>
      </c>
      <c r="T1101" s="316" t="s">
        <v>3814</v>
      </c>
      <c r="U1101" s="283" t="s">
        <v>3544</v>
      </c>
      <c r="V1101" s="421" t="s">
        <v>8521</v>
      </c>
      <c r="W1101" s="421" t="s">
        <v>8522</v>
      </c>
      <c r="X1101" s="252" t="s">
        <v>2376</v>
      </c>
      <c r="Y1101" s="284">
        <f>N1101</f>
        <v>45518</v>
      </c>
      <c r="Z1101" s="605" t="s">
        <v>1550</v>
      </c>
      <c r="AA1101" s="656">
        <v>6.4</v>
      </c>
      <c r="AB1101" s="273">
        <v>22.9</v>
      </c>
      <c r="AC1101" s="252">
        <v>110</v>
      </c>
      <c r="AD1101" s="252">
        <v>110</v>
      </c>
      <c r="AE1101" s="252">
        <v>130</v>
      </c>
      <c r="AF1101" s="252">
        <v>150</v>
      </c>
      <c r="AG1101" s="370">
        <v>22</v>
      </c>
      <c r="AH1101" s="605" t="s">
        <v>724</v>
      </c>
      <c r="AI1101" s="613" t="s">
        <v>724</v>
      </c>
      <c r="AJ1101" s="613">
        <v>1</v>
      </c>
      <c r="AK1101" s="332">
        <v>42227</v>
      </c>
      <c r="AL1101" s="613">
        <v>2015</v>
      </c>
      <c r="AM1101" s="613" t="s">
        <v>722</v>
      </c>
      <c r="AN1101" s="252"/>
      <c r="AO1101" s="407"/>
      <c r="AP1101" s="316"/>
      <c r="AQ1101" s="316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</row>
    <row r="1102" spans="1:125" s="317" customFormat="1" ht="12.75" customHeight="1">
      <c r="A1102" s="253">
        <v>1101</v>
      </c>
      <c r="B1102" s="253" t="s">
        <v>732</v>
      </c>
      <c r="C1102" s="253" t="s">
        <v>5502</v>
      </c>
      <c r="D1102" s="253"/>
      <c r="E1102" s="253" t="s">
        <v>2378</v>
      </c>
      <c r="F1102" s="253" t="s">
        <v>4576</v>
      </c>
      <c r="G1102" s="264" t="s">
        <v>5503</v>
      </c>
      <c r="H1102" s="639"/>
      <c r="I1102" s="253" t="s">
        <v>317</v>
      </c>
      <c r="J1102" s="253"/>
      <c r="K1102" s="243" t="s">
        <v>5504</v>
      </c>
      <c r="L1102" s="245" t="s">
        <v>5505</v>
      </c>
      <c r="M1102" s="247">
        <v>43882</v>
      </c>
      <c r="N1102" s="123">
        <v>45254</v>
      </c>
      <c r="O1102" s="249" t="s">
        <v>722</v>
      </c>
      <c r="P1102" s="267">
        <f t="shared" si="241"/>
        <v>45254</v>
      </c>
      <c r="Q1102" s="236">
        <v>20144</v>
      </c>
      <c r="R1102" s="236">
        <v>2019</v>
      </c>
      <c r="S1102" s="237">
        <v>44524</v>
      </c>
      <c r="T1102" s="253" t="s">
        <v>29</v>
      </c>
      <c r="U1102" s="253" t="s">
        <v>722</v>
      </c>
      <c r="V1102" s="421" t="s">
        <v>1352</v>
      </c>
      <c r="W1102" s="421" t="s">
        <v>762</v>
      </c>
      <c r="X1102" s="253" t="s">
        <v>5506</v>
      </c>
      <c r="Y1102" s="271">
        <f>N1102</f>
        <v>45254</v>
      </c>
      <c r="Z1102" s="322" t="s">
        <v>31</v>
      </c>
      <c r="AA1102" s="255">
        <v>4.25</v>
      </c>
      <c r="AB1102" s="256">
        <v>25</v>
      </c>
      <c r="AC1102" s="253">
        <v>75</v>
      </c>
      <c r="AD1102" s="253">
        <v>85</v>
      </c>
      <c r="AE1102" s="253">
        <v>105</v>
      </c>
      <c r="AF1102" s="253">
        <v>150</v>
      </c>
      <c r="AG1102" s="605" t="s">
        <v>724</v>
      </c>
      <c r="AH1102" s="322" t="s">
        <v>724</v>
      </c>
      <c r="AI1102" s="322" t="s">
        <v>724</v>
      </c>
      <c r="AJ1102" s="322">
        <v>1</v>
      </c>
      <c r="AK1102" s="283"/>
      <c r="AL1102" s="336"/>
      <c r="AM1102" s="336"/>
      <c r="AN1102" s="253" t="s">
        <v>5507</v>
      </c>
      <c r="AO1102" s="408"/>
      <c r="AP1102" s="283"/>
      <c r="AQ1102" s="283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341"/>
      <c r="CP1102" s="341"/>
      <c r="CQ1102" s="341"/>
      <c r="CR1102" s="341"/>
      <c r="CS1102" s="341"/>
      <c r="CT1102" s="341"/>
      <c r="CU1102" s="341"/>
      <c r="CV1102" s="341"/>
      <c r="CW1102" s="341"/>
      <c r="CX1102" s="341"/>
      <c r="CY1102" s="341"/>
      <c r="CZ1102" s="341"/>
      <c r="DA1102" s="341"/>
      <c r="DB1102" s="341"/>
      <c r="DC1102" s="341"/>
      <c r="DD1102" s="341"/>
      <c r="DE1102" s="341"/>
      <c r="DF1102" s="341"/>
      <c r="DG1102" s="341"/>
      <c r="DH1102" s="341"/>
      <c r="DI1102" s="341"/>
      <c r="DJ1102" s="341"/>
      <c r="DK1102" s="341"/>
      <c r="DL1102" s="341"/>
      <c r="DM1102" s="341"/>
      <c r="DN1102" s="341"/>
      <c r="DO1102" s="341"/>
      <c r="DP1102" s="341"/>
      <c r="DQ1102" s="341"/>
      <c r="DR1102" s="341"/>
      <c r="DS1102" s="341"/>
      <c r="DT1102" s="341"/>
      <c r="DU1102" s="341"/>
    </row>
    <row r="1103" spans="1:125" ht="12.75" customHeight="1">
      <c r="A1103" s="253">
        <v>1102</v>
      </c>
      <c r="B1103" s="253" t="s">
        <v>731</v>
      </c>
      <c r="C1103" s="253" t="s">
        <v>1601</v>
      </c>
      <c r="D1103" s="253"/>
      <c r="E1103" s="253" t="s">
        <v>2379</v>
      </c>
      <c r="F1103" s="253"/>
      <c r="G1103" s="264" t="s">
        <v>2380</v>
      </c>
      <c r="H1103" s="639"/>
      <c r="I1103" s="253" t="s">
        <v>1911</v>
      </c>
      <c r="J1103" s="253"/>
      <c r="K1103" s="243" t="s">
        <v>4710</v>
      </c>
      <c r="L1103" s="245" t="s">
        <v>3510</v>
      </c>
      <c r="M1103" s="247">
        <v>42228</v>
      </c>
      <c r="N1103" s="248">
        <v>45682</v>
      </c>
      <c r="O1103" s="249" t="s">
        <v>722</v>
      </c>
      <c r="P1103" s="266">
        <f t="shared" si="241"/>
        <v>45682</v>
      </c>
      <c r="Q1103" s="250">
        <v>19018</v>
      </c>
      <c r="R1103" s="250">
        <v>2009</v>
      </c>
      <c r="S1103" s="251">
        <v>44951</v>
      </c>
      <c r="T1103" s="252" t="s">
        <v>4709</v>
      </c>
      <c r="U1103" s="253" t="s">
        <v>722</v>
      </c>
      <c r="V1103" s="625" t="s">
        <v>537</v>
      </c>
      <c r="W1103" s="625" t="s">
        <v>4082</v>
      </c>
      <c r="X1103" s="252" t="s">
        <v>3511</v>
      </c>
      <c r="Y1103" s="284">
        <f>N1103</f>
        <v>45682</v>
      </c>
      <c r="Z1103" s="605" t="s">
        <v>1550</v>
      </c>
      <c r="AA1103" s="656">
        <v>5.7</v>
      </c>
      <c r="AB1103" s="273"/>
      <c r="AC1103" s="252">
        <v>65</v>
      </c>
      <c r="AD1103" s="252"/>
      <c r="AE1103" s="252">
        <v>85</v>
      </c>
      <c r="AF1103" s="252"/>
      <c r="AG1103" s="322" t="s">
        <v>724</v>
      </c>
      <c r="AH1103" s="605">
        <v>38</v>
      </c>
      <c r="AI1103" s="605">
        <v>52</v>
      </c>
      <c r="AJ1103" s="605">
        <v>1</v>
      </c>
      <c r="AK1103" s="316"/>
      <c r="AL1103" s="613"/>
      <c r="AM1103" s="613"/>
      <c r="AN1103" s="252"/>
      <c r="AO1103" s="407"/>
      <c r="AP1103" s="316"/>
      <c r="AQ1103" s="316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</row>
    <row r="1104" spans="1:125" s="317" customFormat="1" ht="12.75" customHeight="1">
      <c r="A1104" s="253">
        <v>1103</v>
      </c>
      <c r="B1104" s="253" t="s">
        <v>732</v>
      </c>
      <c r="C1104" s="253" t="s">
        <v>7107</v>
      </c>
      <c r="D1104" s="253" t="s">
        <v>7108</v>
      </c>
      <c r="E1104" s="253" t="s">
        <v>2381</v>
      </c>
      <c r="F1104" s="253" t="s">
        <v>7109</v>
      </c>
      <c r="G1104" s="264" t="s">
        <v>7110</v>
      </c>
      <c r="H1104" s="639" t="s">
        <v>7111</v>
      </c>
      <c r="I1104" s="253" t="s">
        <v>2322</v>
      </c>
      <c r="J1104" s="253" t="s">
        <v>7040</v>
      </c>
      <c r="K1104" s="253" t="s">
        <v>7112</v>
      </c>
      <c r="L1104" s="438" t="s">
        <v>7113</v>
      </c>
      <c r="M1104" s="274">
        <v>44391</v>
      </c>
      <c r="N1104" s="275">
        <v>45103</v>
      </c>
      <c r="O1104" s="322" t="s">
        <v>722</v>
      </c>
      <c r="P1104" s="323">
        <f>N1104</f>
        <v>45103</v>
      </c>
      <c r="Q1104" s="335">
        <v>21385</v>
      </c>
      <c r="R1104" s="335">
        <v>2016</v>
      </c>
      <c r="S1104" s="237">
        <v>44373</v>
      </c>
      <c r="T1104" s="283" t="s">
        <v>9930</v>
      </c>
      <c r="U1104" s="283" t="s">
        <v>9931</v>
      </c>
      <c r="V1104" s="421" t="s">
        <v>9933</v>
      </c>
      <c r="W1104" s="421" t="s">
        <v>9932</v>
      </c>
      <c r="X1104" s="253" t="s">
        <v>7115</v>
      </c>
      <c r="Y1104" s="271">
        <f>N1104</f>
        <v>45103</v>
      </c>
      <c r="Z1104" s="322" t="s">
        <v>724</v>
      </c>
      <c r="AA1104" s="255">
        <v>5.9</v>
      </c>
      <c r="AB1104" s="256">
        <v>22.3</v>
      </c>
      <c r="AC1104" s="253">
        <v>105</v>
      </c>
      <c r="AD1104" s="253">
        <v>105</v>
      </c>
      <c r="AE1104" s="253">
        <v>145</v>
      </c>
      <c r="AF1104" s="253">
        <v>145</v>
      </c>
      <c r="AG1104" s="605">
        <v>22</v>
      </c>
      <c r="AH1104" s="322" t="s">
        <v>7114</v>
      </c>
      <c r="AI1104" s="336" t="s">
        <v>6410</v>
      </c>
      <c r="AJ1104" s="336">
        <v>1</v>
      </c>
      <c r="AK1104" s="321">
        <v>44391</v>
      </c>
      <c r="AL1104" s="336">
        <v>2020</v>
      </c>
      <c r="AM1104" s="336" t="s">
        <v>722</v>
      </c>
      <c r="AN1104" s="253" t="s">
        <v>9934</v>
      </c>
      <c r="AO1104" s="408"/>
      <c r="AP1104" s="283"/>
      <c r="AQ1104" s="283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341"/>
      <c r="CP1104" s="341"/>
      <c r="CQ1104" s="341"/>
      <c r="CR1104" s="341"/>
      <c r="CS1104" s="341"/>
      <c r="CT1104" s="341"/>
      <c r="CU1104" s="341"/>
      <c r="CV1104" s="341"/>
      <c r="CW1104" s="341"/>
      <c r="CX1104" s="341"/>
      <c r="CY1104" s="341"/>
      <c r="CZ1104" s="341"/>
      <c r="DA1104" s="341"/>
      <c r="DB1104" s="341"/>
      <c r="DC1104" s="341"/>
      <c r="DD1104" s="341"/>
      <c r="DE1104" s="341"/>
      <c r="DF1104" s="341"/>
      <c r="DG1104" s="341"/>
      <c r="DH1104" s="341"/>
      <c r="DI1104" s="341"/>
      <c r="DJ1104" s="341"/>
      <c r="DK1104" s="341"/>
      <c r="DL1104" s="341"/>
      <c r="DM1104" s="341"/>
      <c r="DN1104" s="341"/>
      <c r="DO1104" s="341"/>
      <c r="DP1104" s="341"/>
      <c r="DQ1104" s="341"/>
      <c r="DR1104" s="341"/>
      <c r="DS1104" s="341"/>
      <c r="DT1104" s="341"/>
      <c r="DU1104" s="341"/>
    </row>
    <row r="1105" spans="1:125" s="317" customFormat="1" ht="12.75" customHeight="1">
      <c r="A1105" s="253">
        <v>1104</v>
      </c>
      <c r="B1105" s="253" t="s">
        <v>731</v>
      </c>
      <c r="C1105" s="253" t="s">
        <v>4122</v>
      </c>
      <c r="D1105" s="253"/>
      <c r="E1105" s="253" t="s">
        <v>4200</v>
      </c>
      <c r="F1105" s="253"/>
      <c r="G1105" s="264" t="s">
        <v>5786</v>
      </c>
      <c r="H1105" s="639"/>
      <c r="I1105" s="253" t="s">
        <v>1106</v>
      </c>
      <c r="J1105" s="253"/>
      <c r="K1105" s="243" t="s">
        <v>5787</v>
      </c>
      <c r="L1105" s="245" t="s">
        <v>5788</v>
      </c>
      <c r="M1105" s="247">
        <v>43966</v>
      </c>
      <c r="N1105" s="123">
        <v>44695</v>
      </c>
      <c r="O1105" s="249" t="s">
        <v>722</v>
      </c>
      <c r="P1105" s="267">
        <f>N1105</f>
        <v>44695</v>
      </c>
      <c r="Q1105" s="236">
        <v>20410</v>
      </c>
      <c r="R1105" s="236">
        <v>2016</v>
      </c>
      <c r="S1105" s="237">
        <v>43965</v>
      </c>
      <c r="T1105" s="253" t="s">
        <v>4069</v>
      </c>
      <c r="U1105" s="253" t="s">
        <v>1279</v>
      </c>
      <c r="V1105" s="421" t="s">
        <v>363</v>
      </c>
      <c r="W1105" s="421" t="s">
        <v>2890</v>
      </c>
      <c r="X1105" s="253" t="s">
        <v>5789</v>
      </c>
      <c r="Y1105" s="271">
        <v>43965</v>
      </c>
      <c r="Z1105" s="322" t="s">
        <v>1550</v>
      </c>
      <c r="AA1105" s="255">
        <v>5.75</v>
      </c>
      <c r="AB1105" s="256"/>
      <c r="AC1105" s="253">
        <v>100</v>
      </c>
      <c r="AD1105" s="253"/>
      <c r="AE1105" s="253">
        <v>130</v>
      </c>
      <c r="AF1105" s="253">
        <v>145</v>
      </c>
      <c r="AG1105" s="322" t="s">
        <v>6408</v>
      </c>
      <c r="AH1105" s="322">
        <v>38</v>
      </c>
      <c r="AI1105" s="322">
        <v>51</v>
      </c>
      <c r="AJ1105" s="322">
        <v>1</v>
      </c>
      <c r="AK1105" s="283"/>
      <c r="AL1105" s="336"/>
      <c r="AM1105" s="336"/>
      <c r="AN1105" s="253"/>
      <c r="AO1105" s="408"/>
      <c r="AP1105" s="283"/>
      <c r="AQ1105" s="283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341"/>
      <c r="CP1105" s="341"/>
      <c r="CQ1105" s="341"/>
      <c r="CR1105" s="341"/>
      <c r="CS1105" s="341"/>
      <c r="CT1105" s="341"/>
      <c r="CU1105" s="341"/>
      <c r="CV1105" s="341"/>
      <c r="CW1105" s="341"/>
      <c r="CX1105" s="341"/>
      <c r="CY1105" s="341"/>
      <c r="CZ1105" s="341"/>
      <c r="DA1105" s="341"/>
      <c r="DB1105" s="341"/>
      <c r="DC1105" s="341"/>
      <c r="DD1105" s="341"/>
      <c r="DE1105" s="341"/>
      <c r="DF1105" s="341"/>
      <c r="DG1105" s="341"/>
      <c r="DH1105" s="341"/>
      <c r="DI1105" s="341"/>
      <c r="DJ1105" s="341"/>
      <c r="DK1105" s="341"/>
      <c r="DL1105" s="341"/>
      <c r="DM1105" s="341"/>
      <c r="DN1105" s="341"/>
      <c r="DO1105" s="341"/>
      <c r="DP1105" s="341"/>
      <c r="DQ1105" s="341"/>
      <c r="DR1105" s="341"/>
      <c r="DS1105" s="341"/>
      <c r="DT1105" s="341"/>
      <c r="DU1105" s="341"/>
    </row>
    <row r="1106" spans="1:125" ht="12.75" customHeight="1">
      <c r="A1106" s="253">
        <v>1105</v>
      </c>
      <c r="B1106" s="253" t="s">
        <v>731</v>
      </c>
      <c r="C1106" s="253" t="s">
        <v>2321</v>
      </c>
      <c r="D1106" s="253"/>
      <c r="E1106" s="253" t="s">
        <v>4243</v>
      </c>
      <c r="F1106" s="253"/>
      <c r="G1106" s="264" t="s">
        <v>4244</v>
      </c>
      <c r="H1106" s="639"/>
      <c r="I1106" s="253" t="s">
        <v>1911</v>
      </c>
      <c r="J1106" s="253"/>
      <c r="K1106" s="243" t="s">
        <v>7120</v>
      </c>
      <c r="L1106" s="245" t="s">
        <v>7121</v>
      </c>
      <c r="M1106" s="247">
        <v>43206</v>
      </c>
      <c r="N1106" s="123">
        <v>44692</v>
      </c>
      <c r="O1106" s="249" t="s">
        <v>722</v>
      </c>
      <c r="P1106" s="267">
        <f t="shared" ref="P1106:P1114" si="244">N1106</f>
        <v>44692</v>
      </c>
      <c r="Q1106" s="236">
        <v>21397</v>
      </c>
      <c r="R1106" s="236">
        <v>2018</v>
      </c>
      <c r="S1106" s="251">
        <v>43962</v>
      </c>
      <c r="T1106" s="253" t="s">
        <v>3715</v>
      </c>
      <c r="U1106" s="253" t="s">
        <v>721</v>
      </c>
      <c r="V1106" s="421" t="s">
        <v>5821</v>
      </c>
      <c r="W1106" s="421" t="s">
        <v>5821</v>
      </c>
      <c r="X1106" s="253" t="s">
        <v>4268</v>
      </c>
      <c r="Y1106" s="271">
        <f t="shared" ref="Y1106" si="245">N1106</f>
        <v>44692</v>
      </c>
      <c r="Z1106" s="322" t="s">
        <v>1550</v>
      </c>
      <c r="AA1106" s="255">
        <v>4.3</v>
      </c>
      <c r="AB1106" s="256"/>
      <c r="AC1106" s="253">
        <v>75</v>
      </c>
      <c r="AD1106" s="253"/>
      <c r="AE1106" s="253">
        <v>100</v>
      </c>
      <c r="AF1106" s="253"/>
      <c r="AG1106" s="322" t="s">
        <v>724</v>
      </c>
      <c r="AH1106" s="322">
        <v>36</v>
      </c>
      <c r="AI1106" s="322">
        <v>54</v>
      </c>
      <c r="AJ1106" s="322">
        <v>1</v>
      </c>
      <c r="AK1106" s="251"/>
      <c r="AL1106" s="613"/>
      <c r="AM1106" s="613"/>
      <c r="AN1106" s="252"/>
      <c r="AO1106" s="407"/>
      <c r="AP1106" s="316"/>
      <c r="AQ1106" s="316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</row>
    <row r="1107" spans="1:125" ht="12.75" customHeight="1">
      <c r="A1107" s="253">
        <v>1106</v>
      </c>
      <c r="B1107" s="253" t="s">
        <v>731</v>
      </c>
      <c r="C1107" s="253" t="s">
        <v>2265</v>
      </c>
      <c r="D1107" s="253"/>
      <c r="E1107" s="253" t="s">
        <v>2382</v>
      </c>
      <c r="F1107" s="253"/>
      <c r="G1107" s="264" t="s">
        <v>2383</v>
      </c>
      <c r="H1107" s="639"/>
      <c r="I1107" s="253" t="s">
        <v>1911</v>
      </c>
      <c r="J1107" s="253"/>
      <c r="K1107" s="253" t="s">
        <v>2465</v>
      </c>
      <c r="L1107" s="438" t="s">
        <v>402</v>
      </c>
      <c r="M1107" s="274">
        <v>42232</v>
      </c>
      <c r="N1107" s="288">
        <v>44693</v>
      </c>
      <c r="O1107" s="322" t="s">
        <v>722</v>
      </c>
      <c r="P1107" s="328">
        <f t="shared" si="244"/>
        <v>44693</v>
      </c>
      <c r="Q1107" s="329">
        <v>16917</v>
      </c>
      <c r="R1107" s="329">
        <v>2011</v>
      </c>
      <c r="S1107" s="251">
        <v>43963</v>
      </c>
      <c r="T1107" s="316" t="s">
        <v>29</v>
      </c>
      <c r="U1107" s="283" t="s">
        <v>722</v>
      </c>
      <c r="V1107" s="625" t="s">
        <v>363</v>
      </c>
      <c r="W1107" s="625" t="s">
        <v>4305</v>
      </c>
      <c r="X1107" s="252" t="s">
        <v>3044</v>
      </c>
      <c r="Y1107" s="284">
        <f>N1107</f>
        <v>44693</v>
      </c>
      <c r="Z1107" s="605" t="s">
        <v>1550</v>
      </c>
      <c r="AA1107" s="656">
        <v>8.6999999999999993</v>
      </c>
      <c r="AB1107" s="273"/>
      <c r="AC1107" s="252">
        <v>90</v>
      </c>
      <c r="AD1107" s="252"/>
      <c r="AE1107" s="252">
        <v>190</v>
      </c>
      <c r="AF1107" s="252"/>
      <c r="AG1107" s="322">
        <v>22</v>
      </c>
      <c r="AH1107" s="605">
        <v>36</v>
      </c>
      <c r="AI1107" s="613">
        <v>50</v>
      </c>
      <c r="AJ1107" s="613">
        <v>2</v>
      </c>
      <c r="AK1107" s="332"/>
      <c r="AL1107" s="613"/>
      <c r="AM1107" s="613"/>
      <c r="AN1107" s="252"/>
      <c r="AO1107" s="407"/>
      <c r="AP1107" s="316"/>
      <c r="AQ1107" s="316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</row>
    <row r="1108" spans="1:125" s="317" customFormat="1" ht="12.75" customHeight="1">
      <c r="A1108" s="253">
        <v>1107</v>
      </c>
      <c r="B1108" s="253" t="s">
        <v>731</v>
      </c>
      <c r="C1108" s="253" t="s">
        <v>3572</v>
      </c>
      <c r="D1108" s="253"/>
      <c r="E1108" s="253" t="s">
        <v>2634</v>
      </c>
      <c r="F1108" s="253"/>
      <c r="G1108" s="264" t="s">
        <v>8685</v>
      </c>
      <c r="H1108" s="438"/>
      <c r="I1108" s="253" t="s">
        <v>1911</v>
      </c>
      <c r="J1108" s="253"/>
      <c r="K1108" s="253" t="s">
        <v>8686</v>
      </c>
      <c r="L1108" s="438" t="s">
        <v>8687</v>
      </c>
      <c r="M1108" s="274">
        <v>44175</v>
      </c>
      <c r="N1108" s="275">
        <v>45548</v>
      </c>
      <c r="O1108" s="322" t="s">
        <v>722</v>
      </c>
      <c r="P1108" s="323">
        <f t="shared" si="244"/>
        <v>45548</v>
      </c>
      <c r="Q1108" s="335">
        <v>22626</v>
      </c>
      <c r="R1108" s="335">
        <v>2020</v>
      </c>
      <c r="S1108" s="237">
        <v>44817</v>
      </c>
      <c r="T1108" s="283" t="s">
        <v>1278</v>
      </c>
      <c r="U1108" s="283" t="s">
        <v>1217</v>
      </c>
      <c r="V1108" s="138" t="s">
        <v>5766</v>
      </c>
      <c r="W1108" s="138" t="s">
        <v>656</v>
      </c>
      <c r="X1108" s="253" t="s">
        <v>8688</v>
      </c>
      <c r="Y1108" s="271">
        <f t="shared" ref="Y1108" si="246">N1108</f>
        <v>45548</v>
      </c>
      <c r="Z1108" s="322" t="s">
        <v>364</v>
      </c>
      <c r="AA1108" s="253">
        <v>4.8</v>
      </c>
      <c r="AB1108" s="256"/>
      <c r="AC1108" s="253">
        <v>75</v>
      </c>
      <c r="AD1108" s="253"/>
      <c r="AE1108" s="253">
        <v>100</v>
      </c>
      <c r="AF1108" s="253"/>
      <c r="AG1108" s="253">
        <v>24</v>
      </c>
      <c r="AH1108" s="253">
        <v>37</v>
      </c>
      <c r="AI1108" s="283">
        <v>54</v>
      </c>
      <c r="AJ1108" s="336">
        <v>1</v>
      </c>
      <c r="AK1108" s="283"/>
      <c r="AL1108" s="283"/>
      <c r="AM1108" s="283"/>
      <c r="AN1108" s="253"/>
      <c r="AO1108" s="408"/>
      <c r="AP1108" s="283"/>
      <c r="AQ1108" s="283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341"/>
      <c r="CP1108" s="341"/>
      <c r="CQ1108" s="341"/>
      <c r="CR1108" s="341"/>
      <c r="CS1108" s="341"/>
      <c r="CT1108" s="341"/>
      <c r="CU1108" s="341"/>
      <c r="CV1108" s="341"/>
      <c r="CW1108" s="341"/>
      <c r="CX1108" s="341"/>
      <c r="CY1108" s="341"/>
      <c r="CZ1108" s="341"/>
      <c r="DA1108" s="341"/>
      <c r="DB1108" s="341"/>
      <c r="DC1108" s="341"/>
      <c r="DD1108" s="341"/>
      <c r="DE1108" s="341"/>
      <c r="DF1108" s="341"/>
      <c r="DG1108" s="341"/>
      <c r="DH1108" s="341"/>
      <c r="DI1108" s="341"/>
      <c r="DJ1108" s="341"/>
      <c r="DK1108" s="341"/>
      <c r="DL1108" s="341"/>
      <c r="DM1108" s="341"/>
      <c r="DN1108" s="341"/>
      <c r="DO1108" s="341"/>
      <c r="DP1108" s="341"/>
      <c r="DQ1108" s="341"/>
      <c r="DR1108" s="341"/>
      <c r="DS1108" s="341"/>
      <c r="DT1108" s="341"/>
      <c r="DU1108" s="341"/>
    </row>
    <row r="1109" spans="1:125" s="317" customFormat="1" ht="12.75" customHeight="1">
      <c r="A1109" s="253">
        <v>1108</v>
      </c>
      <c r="B1109" s="253" t="s">
        <v>731</v>
      </c>
      <c r="C1109" s="253" t="s">
        <v>5530</v>
      </c>
      <c r="D1109" s="253"/>
      <c r="E1109" s="253" t="s">
        <v>3101</v>
      </c>
      <c r="F1109" s="253"/>
      <c r="G1109" s="264" t="s">
        <v>5526</v>
      </c>
      <c r="H1109" s="639"/>
      <c r="I1109" s="253" t="s">
        <v>2412</v>
      </c>
      <c r="J1109" s="253"/>
      <c r="K1109" s="253" t="s">
        <v>5527</v>
      </c>
      <c r="L1109" s="438" t="s">
        <v>5528</v>
      </c>
      <c r="M1109" s="274">
        <v>43886</v>
      </c>
      <c r="N1109" s="275">
        <v>45464</v>
      </c>
      <c r="O1109" s="322" t="s">
        <v>722</v>
      </c>
      <c r="P1109" s="323">
        <f t="shared" si="244"/>
        <v>45464</v>
      </c>
      <c r="Q1109" s="335">
        <v>20167</v>
      </c>
      <c r="R1109" s="335">
        <v>2020</v>
      </c>
      <c r="S1109" s="237">
        <v>44733</v>
      </c>
      <c r="T1109" s="283" t="s">
        <v>6620</v>
      </c>
      <c r="U1109" s="283" t="s">
        <v>722</v>
      </c>
      <c r="V1109" s="421" t="s">
        <v>1300</v>
      </c>
      <c r="W1109" s="421" t="s">
        <v>1300</v>
      </c>
      <c r="X1109" s="253" t="s">
        <v>5529</v>
      </c>
      <c r="Y1109" s="271">
        <f t="shared" ref="Y1109:Y1115" si="247">N1109</f>
        <v>45464</v>
      </c>
      <c r="Z1109" s="322" t="s">
        <v>1028</v>
      </c>
      <c r="AA1109" s="255">
        <v>5.7</v>
      </c>
      <c r="AB1109" s="256"/>
      <c r="AC1109" s="253">
        <v>98</v>
      </c>
      <c r="AD1109" s="253"/>
      <c r="AE1109" s="253">
        <v>122</v>
      </c>
      <c r="AF1109" s="253"/>
      <c r="AG1109" s="605">
        <v>23</v>
      </c>
      <c r="AH1109" s="322" t="s">
        <v>724</v>
      </c>
      <c r="AI1109" s="336">
        <v>60</v>
      </c>
      <c r="AJ1109" s="336">
        <v>1</v>
      </c>
      <c r="AK1109" s="283"/>
      <c r="AL1109" s="336"/>
      <c r="AM1109" s="336"/>
      <c r="AN1109" s="253" t="s">
        <v>5531</v>
      </c>
      <c r="AO1109" s="408"/>
      <c r="AP1109" s="283"/>
      <c r="AQ1109" s="283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341"/>
      <c r="CP1109" s="341"/>
      <c r="CQ1109" s="341"/>
      <c r="CR1109" s="341"/>
      <c r="CS1109" s="341"/>
      <c r="CT1109" s="341"/>
      <c r="CU1109" s="341"/>
      <c r="CV1109" s="341"/>
      <c r="CW1109" s="341"/>
      <c r="CX1109" s="341"/>
      <c r="CY1109" s="341"/>
      <c r="CZ1109" s="341"/>
      <c r="DA1109" s="341"/>
      <c r="DB1109" s="341"/>
      <c r="DC1109" s="341"/>
      <c r="DD1109" s="341"/>
      <c r="DE1109" s="341"/>
      <c r="DF1109" s="341"/>
      <c r="DG1109" s="341"/>
      <c r="DH1109" s="341"/>
      <c r="DI1109" s="341"/>
      <c r="DJ1109" s="341"/>
      <c r="DK1109" s="341"/>
      <c r="DL1109" s="341"/>
      <c r="DM1109" s="341"/>
      <c r="DN1109" s="341"/>
      <c r="DO1109" s="341"/>
      <c r="DP1109" s="341"/>
      <c r="DQ1109" s="341"/>
      <c r="DR1109" s="341"/>
      <c r="DS1109" s="341"/>
      <c r="DT1109" s="341"/>
      <c r="DU1109" s="341"/>
    </row>
    <row r="1110" spans="1:125" s="317" customFormat="1" ht="12.75" customHeight="1">
      <c r="A1110" s="253">
        <v>1109</v>
      </c>
      <c r="B1110" s="253" t="s">
        <v>731</v>
      </c>
      <c r="C1110" s="253" t="s">
        <v>7947</v>
      </c>
      <c r="D1110" s="253"/>
      <c r="E1110" s="253" t="s">
        <v>3474</v>
      </c>
      <c r="F1110" s="253"/>
      <c r="G1110" s="264" t="s">
        <v>8468</v>
      </c>
      <c r="H1110" s="639"/>
      <c r="I1110" s="253" t="s">
        <v>8469</v>
      </c>
      <c r="J1110" s="253"/>
      <c r="K1110" s="253" t="s">
        <v>8470</v>
      </c>
      <c r="L1110" s="438" t="s">
        <v>8471</v>
      </c>
      <c r="M1110" s="274">
        <v>44776</v>
      </c>
      <c r="N1110" s="275">
        <v>45499</v>
      </c>
      <c r="O1110" s="322" t="s">
        <v>722</v>
      </c>
      <c r="P1110" s="323">
        <f t="shared" si="244"/>
        <v>45499</v>
      </c>
      <c r="Q1110" s="335">
        <v>22526</v>
      </c>
      <c r="R1110" s="335">
        <v>2022</v>
      </c>
      <c r="S1110" s="237">
        <v>44768</v>
      </c>
      <c r="T1110" s="283" t="s">
        <v>3715</v>
      </c>
      <c r="U1110" s="283" t="s">
        <v>1279</v>
      </c>
      <c r="V1110" s="421" t="s">
        <v>363</v>
      </c>
      <c r="W1110" s="421" t="s">
        <v>363</v>
      </c>
      <c r="X1110" s="253" t="s">
        <v>8472</v>
      </c>
      <c r="Y1110" s="271">
        <f t="shared" si="247"/>
        <v>45499</v>
      </c>
      <c r="Z1110" s="322" t="s">
        <v>364</v>
      </c>
      <c r="AA1110" s="255">
        <v>4.76</v>
      </c>
      <c r="AB1110" s="256"/>
      <c r="AC1110" s="253">
        <v>80</v>
      </c>
      <c r="AD1110" s="253"/>
      <c r="AE1110" s="253">
        <v>105</v>
      </c>
      <c r="AF1110" s="253"/>
      <c r="AG1110" s="322" t="s">
        <v>724</v>
      </c>
      <c r="AH1110" s="322" t="s">
        <v>724</v>
      </c>
      <c r="AI1110" s="336" t="s">
        <v>724</v>
      </c>
      <c r="AJ1110" s="336">
        <v>1</v>
      </c>
      <c r="AK1110" s="283"/>
      <c r="AL1110" s="336"/>
      <c r="AM1110" s="336"/>
      <c r="AN1110" s="253"/>
      <c r="AO1110" s="408"/>
      <c r="AP1110" s="283"/>
      <c r="AQ1110" s="283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341"/>
      <c r="CP1110" s="341"/>
      <c r="CQ1110" s="341"/>
      <c r="CR1110" s="341"/>
      <c r="CS1110" s="341"/>
      <c r="CT1110" s="341"/>
      <c r="CU1110" s="341"/>
      <c r="CV1110" s="341"/>
      <c r="CW1110" s="341"/>
      <c r="CX1110" s="341"/>
      <c r="CY1110" s="341"/>
      <c r="CZ1110" s="341"/>
      <c r="DA1110" s="341"/>
      <c r="DB1110" s="341"/>
      <c r="DC1110" s="341"/>
      <c r="DD1110" s="341"/>
      <c r="DE1110" s="341"/>
      <c r="DF1110" s="341"/>
      <c r="DG1110" s="341"/>
      <c r="DH1110" s="341"/>
      <c r="DI1110" s="341"/>
      <c r="DJ1110" s="341"/>
      <c r="DK1110" s="341"/>
      <c r="DL1110" s="341"/>
      <c r="DM1110" s="341"/>
      <c r="DN1110" s="341"/>
      <c r="DO1110" s="341"/>
      <c r="DP1110" s="341"/>
      <c r="DQ1110" s="341"/>
      <c r="DR1110" s="341"/>
      <c r="DS1110" s="341"/>
      <c r="DT1110" s="341"/>
      <c r="DU1110" s="341"/>
    </row>
    <row r="1111" spans="1:125" s="378" customFormat="1" ht="12.75" customHeight="1">
      <c r="A1111" s="363">
        <v>1110</v>
      </c>
      <c r="B1111" s="363" t="s">
        <v>731</v>
      </c>
      <c r="C1111" s="363" t="s">
        <v>4086</v>
      </c>
      <c r="D1111" s="363"/>
      <c r="E1111" s="363" t="s">
        <v>4845</v>
      </c>
      <c r="F1111" s="363"/>
      <c r="G1111" s="365" t="s">
        <v>4846</v>
      </c>
      <c r="H1111" s="640"/>
      <c r="I1111" s="363" t="s">
        <v>317</v>
      </c>
      <c r="J1111" s="363"/>
      <c r="K1111" s="363" t="s">
        <v>657</v>
      </c>
      <c r="L1111" s="366" t="s">
        <v>1157</v>
      </c>
      <c r="M1111" s="368">
        <v>43546</v>
      </c>
      <c r="N1111" s="369">
        <v>45719</v>
      </c>
      <c r="O1111" s="403" t="s">
        <v>722</v>
      </c>
      <c r="P1111" s="386">
        <f t="shared" si="244"/>
        <v>45719</v>
      </c>
      <c r="Q1111" s="387">
        <v>19120</v>
      </c>
      <c r="R1111" s="387">
        <v>2019</v>
      </c>
      <c r="S1111" s="373">
        <v>44988</v>
      </c>
      <c r="T1111" s="363" t="s">
        <v>175</v>
      </c>
      <c r="U1111" s="363" t="s">
        <v>722</v>
      </c>
      <c r="V1111" s="626" t="s">
        <v>9197</v>
      </c>
      <c r="W1111" s="626" t="s">
        <v>4348</v>
      </c>
      <c r="X1111" s="363" t="s">
        <v>1158</v>
      </c>
      <c r="Y1111" s="375">
        <f t="shared" si="247"/>
        <v>45719</v>
      </c>
      <c r="Z1111" s="370" t="s">
        <v>4811</v>
      </c>
      <c r="AA1111" s="657">
        <v>5.58</v>
      </c>
      <c r="AB1111" s="376"/>
      <c r="AC1111" s="363">
        <v>95</v>
      </c>
      <c r="AD1111" s="363"/>
      <c r="AE1111" s="363">
        <v>115</v>
      </c>
      <c r="AF1111" s="363"/>
      <c r="AG1111" s="605">
        <v>23</v>
      </c>
      <c r="AH1111" s="370">
        <v>41</v>
      </c>
      <c r="AI1111" s="370">
        <v>64</v>
      </c>
      <c r="AJ1111" s="370">
        <v>1</v>
      </c>
      <c r="AK1111" s="363"/>
      <c r="AL1111" s="370"/>
      <c r="AM1111" s="370"/>
      <c r="AN1111" s="363"/>
      <c r="AO1111" s="414"/>
      <c r="AP1111" s="374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  <c r="BR1111" s="374"/>
      <c r="BS1111" s="374"/>
      <c r="BT1111" s="374"/>
      <c r="BU1111" s="374"/>
      <c r="BV1111" s="374"/>
      <c r="BW1111" s="374"/>
      <c r="BX1111" s="374"/>
      <c r="BY1111" s="374"/>
      <c r="BZ1111" s="374"/>
      <c r="CA1111" s="374"/>
      <c r="CB1111" s="374"/>
      <c r="CC1111" s="374"/>
      <c r="CD1111" s="374"/>
      <c r="CE1111" s="374"/>
      <c r="CF1111" s="374"/>
      <c r="CG1111" s="374"/>
      <c r="CH1111" s="374"/>
      <c r="CI1111" s="374"/>
      <c r="CJ1111" s="374"/>
      <c r="CK1111" s="374"/>
      <c r="CL1111" s="374"/>
      <c r="CM1111" s="374"/>
      <c r="CN1111" s="374"/>
      <c r="CO1111" s="377"/>
      <c r="CP1111" s="377"/>
      <c r="CQ1111" s="377"/>
      <c r="CR1111" s="377"/>
      <c r="CS1111" s="377"/>
      <c r="CT1111" s="377"/>
      <c r="CU1111" s="377"/>
      <c r="CV1111" s="377"/>
      <c r="CW1111" s="377"/>
      <c r="CX1111" s="377"/>
      <c r="CY1111" s="377"/>
      <c r="CZ1111" s="377"/>
      <c r="DA1111" s="377"/>
      <c r="DB1111" s="377"/>
      <c r="DC1111" s="377"/>
      <c r="DD1111" s="377"/>
      <c r="DE1111" s="377"/>
      <c r="DF1111" s="377"/>
      <c r="DG1111" s="377"/>
      <c r="DH1111" s="377"/>
      <c r="DI1111" s="377"/>
      <c r="DJ1111" s="377"/>
      <c r="DK1111" s="377"/>
      <c r="DL1111" s="377"/>
      <c r="DM1111" s="377"/>
      <c r="DN1111" s="377"/>
      <c r="DO1111" s="377"/>
      <c r="DP1111" s="377"/>
      <c r="DQ1111" s="377"/>
      <c r="DR1111" s="377"/>
      <c r="DS1111" s="377"/>
      <c r="DT1111" s="377"/>
      <c r="DU1111" s="377"/>
    </row>
    <row r="1112" spans="1:125" ht="12.75" customHeight="1">
      <c r="A1112" s="253">
        <v>1111</v>
      </c>
      <c r="B1112" s="253" t="s">
        <v>732</v>
      </c>
      <c r="C1112" s="253" t="s">
        <v>4666</v>
      </c>
      <c r="D1112" s="253" t="s">
        <v>4257</v>
      </c>
      <c r="E1112" s="253" t="s">
        <v>4664</v>
      </c>
      <c r="F1112" s="253" t="s">
        <v>4258</v>
      </c>
      <c r="G1112" s="264" t="s">
        <v>4665</v>
      </c>
      <c r="H1112" s="639" t="s">
        <v>4259</v>
      </c>
      <c r="I1112" s="253" t="s">
        <v>1272</v>
      </c>
      <c r="J1112" s="253" t="s">
        <v>2635</v>
      </c>
      <c r="K1112" s="243" t="s">
        <v>1646</v>
      </c>
      <c r="L1112" s="245" t="s">
        <v>1647</v>
      </c>
      <c r="M1112" s="247">
        <v>43430</v>
      </c>
      <c r="N1112" s="248">
        <v>45622</v>
      </c>
      <c r="O1112" s="249" t="s">
        <v>722</v>
      </c>
      <c r="P1112" s="266">
        <f t="shared" si="244"/>
        <v>45622</v>
      </c>
      <c r="Q1112" s="250">
        <v>18663</v>
      </c>
      <c r="R1112" s="250">
        <v>2018</v>
      </c>
      <c r="S1112" s="251">
        <v>44891</v>
      </c>
      <c r="T1112" s="252" t="s">
        <v>499</v>
      </c>
      <c r="U1112" s="253" t="s">
        <v>3544</v>
      </c>
      <c r="V1112" s="625" t="s">
        <v>8928</v>
      </c>
      <c r="W1112" s="625" t="s">
        <v>8929</v>
      </c>
      <c r="X1112" s="252" t="s">
        <v>4667</v>
      </c>
      <c r="Y1112" s="284">
        <f t="shared" si="247"/>
        <v>45622</v>
      </c>
      <c r="Z1112" s="605" t="s">
        <v>31</v>
      </c>
      <c r="AA1112" s="656">
        <v>8.4</v>
      </c>
      <c r="AB1112" s="286">
        <v>110</v>
      </c>
      <c r="AC1112" s="252">
        <v>160</v>
      </c>
      <c r="AD1112" s="252">
        <v>170</v>
      </c>
      <c r="AE1112" s="252">
        <v>300</v>
      </c>
      <c r="AF1112" s="252">
        <v>300</v>
      </c>
      <c r="AG1112" s="370">
        <v>27</v>
      </c>
      <c r="AH1112" s="605">
        <v>43</v>
      </c>
      <c r="AI1112" s="605">
        <v>60</v>
      </c>
      <c r="AJ1112" s="605">
        <v>2</v>
      </c>
      <c r="AK1112" s="134">
        <v>43217</v>
      </c>
      <c r="AL1112" s="605">
        <v>2018</v>
      </c>
      <c r="AM1112" s="605" t="s">
        <v>721</v>
      </c>
      <c r="AN1112" s="252" t="s">
        <v>7995</v>
      </c>
      <c r="AO1112" s="407"/>
      <c r="AP1112" s="316"/>
      <c r="AQ1112" s="316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</row>
    <row r="1113" spans="1:125" ht="12.75" customHeight="1">
      <c r="A1113" s="253">
        <v>1112</v>
      </c>
      <c r="B1113" s="253" t="s">
        <v>732</v>
      </c>
      <c r="C1113" s="253" t="s">
        <v>5275</v>
      </c>
      <c r="D1113" s="253" t="s">
        <v>5276</v>
      </c>
      <c r="E1113" s="253" t="s">
        <v>5277</v>
      </c>
      <c r="F1113" s="253" t="s">
        <v>5278</v>
      </c>
      <c r="G1113" s="264" t="s">
        <v>5279</v>
      </c>
      <c r="H1113" s="639" t="s">
        <v>5280</v>
      </c>
      <c r="I1113" s="253" t="s">
        <v>1911</v>
      </c>
      <c r="J1113" s="253" t="s">
        <v>5281</v>
      </c>
      <c r="K1113" s="253" t="s">
        <v>5282</v>
      </c>
      <c r="L1113" s="438" t="s">
        <v>5283</v>
      </c>
      <c r="M1113" s="274">
        <v>43731</v>
      </c>
      <c r="N1113" s="288">
        <v>45848</v>
      </c>
      <c r="O1113" s="322" t="s">
        <v>722</v>
      </c>
      <c r="P1113" s="328">
        <f t="shared" si="244"/>
        <v>45848</v>
      </c>
      <c r="Q1113" s="329">
        <v>19488</v>
      </c>
      <c r="R1113" s="329">
        <v>2009</v>
      </c>
      <c r="S1113" s="251">
        <v>45117</v>
      </c>
      <c r="T1113" s="252" t="s">
        <v>9799</v>
      </c>
      <c r="U1113" s="283" t="s">
        <v>3544</v>
      </c>
      <c r="V1113" s="625" t="s">
        <v>9800</v>
      </c>
      <c r="W1113" s="625" t="s">
        <v>9801</v>
      </c>
      <c r="X1113" s="252" t="s">
        <v>5284</v>
      </c>
      <c r="Y1113" s="284">
        <f t="shared" si="247"/>
        <v>45848</v>
      </c>
      <c r="Z1113" s="605" t="s">
        <v>1550</v>
      </c>
      <c r="AA1113" s="656">
        <v>8</v>
      </c>
      <c r="AB1113" s="273">
        <v>110</v>
      </c>
      <c r="AC1113" s="252">
        <v>145</v>
      </c>
      <c r="AD1113" s="252">
        <v>170</v>
      </c>
      <c r="AE1113" s="252">
        <v>220</v>
      </c>
      <c r="AF1113" s="252">
        <v>265</v>
      </c>
      <c r="AG1113" s="605">
        <v>23</v>
      </c>
      <c r="AH1113" s="605">
        <v>36</v>
      </c>
      <c r="AI1113" s="613">
        <v>48</v>
      </c>
      <c r="AJ1113" s="613">
        <v>2</v>
      </c>
      <c r="AK1113" s="332">
        <v>43731</v>
      </c>
      <c r="AL1113" s="613">
        <v>2015</v>
      </c>
      <c r="AM1113" s="613" t="s">
        <v>1078</v>
      </c>
      <c r="AN1113" s="252" t="s">
        <v>7104</v>
      </c>
      <c r="AO1113" s="407"/>
      <c r="AP1113" s="316"/>
      <c r="AQ1113" s="316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</row>
    <row r="1114" spans="1:125" s="317" customFormat="1" ht="12.75" customHeight="1">
      <c r="A1114" s="253">
        <v>1113</v>
      </c>
      <c r="B1114" s="253" t="s">
        <v>731</v>
      </c>
      <c r="C1114" s="253" t="s">
        <v>7876</v>
      </c>
      <c r="D1114" s="253"/>
      <c r="E1114" s="253" t="s">
        <v>2636</v>
      </c>
      <c r="F1114" s="253"/>
      <c r="G1114" s="264" t="s">
        <v>7877</v>
      </c>
      <c r="H1114" s="639"/>
      <c r="I1114" s="253" t="s">
        <v>6865</v>
      </c>
      <c r="J1114" s="253"/>
      <c r="K1114" s="243" t="s">
        <v>10152</v>
      </c>
      <c r="L1114" s="245" t="s">
        <v>10153</v>
      </c>
      <c r="M1114" s="274">
        <v>44634</v>
      </c>
      <c r="N1114" s="123">
        <v>45939</v>
      </c>
      <c r="O1114" s="249" t="s">
        <v>722</v>
      </c>
      <c r="P1114" s="267">
        <f t="shared" si="244"/>
        <v>45939</v>
      </c>
      <c r="Q1114" s="236">
        <v>22205</v>
      </c>
      <c r="R1114" s="236">
        <v>2022</v>
      </c>
      <c r="S1114" s="237">
        <v>45208</v>
      </c>
      <c r="T1114" s="253" t="s">
        <v>1278</v>
      </c>
      <c r="U1114" s="253" t="s">
        <v>1217</v>
      </c>
      <c r="V1114" s="421" t="s">
        <v>5689</v>
      </c>
      <c r="W1114" s="421" t="s">
        <v>931</v>
      </c>
      <c r="X1114" s="253" t="s">
        <v>10162</v>
      </c>
      <c r="Y1114" s="271">
        <f t="shared" si="247"/>
        <v>45939</v>
      </c>
      <c r="Z1114" s="322" t="s">
        <v>364</v>
      </c>
      <c r="AA1114" s="255">
        <v>4.3</v>
      </c>
      <c r="AB1114" s="256"/>
      <c r="AC1114" s="253">
        <v>68</v>
      </c>
      <c r="AD1114" s="253"/>
      <c r="AE1114" s="253">
        <v>90</v>
      </c>
      <c r="AF1114" s="253"/>
      <c r="AG1114" s="605" t="s">
        <v>724</v>
      </c>
      <c r="AH1114" s="322" t="s">
        <v>724</v>
      </c>
      <c r="AI1114" s="322" t="s">
        <v>724</v>
      </c>
      <c r="AJ1114" s="322">
        <v>1</v>
      </c>
      <c r="AK1114" s="237"/>
      <c r="AL1114" s="322"/>
      <c r="AM1114" s="322"/>
      <c r="AN1114" s="253"/>
      <c r="AO1114" s="408"/>
      <c r="AP1114" s="283"/>
      <c r="AQ1114" s="283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341"/>
      <c r="CP1114" s="341"/>
      <c r="CQ1114" s="341"/>
      <c r="CR1114" s="341"/>
      <c r="CS1114" s="341"/>
      <c r="CT1114" s="341"/>
      <c r="CU1114" s="341"/>
      <c r="CV1114" s="341"/>
      <c r="CW1114" s="341"/>
      <c r="CX1114" s="341"/>
      <c r="CY1114" s="341"/>
      <c r="CZ1114" s="341"/>
      <c r="DA1114" s="341"/>
      <c r="DB1114" s="341"/>
      <c r="DC1114" s="341"/>
      <c r="DD1114" s="341"/>
      <c r="DE1114" s="341"/>
      <c r="DF1114" s="341"/>
      <c r="DG1114" s="341"/>
      <c r="DH1114" s="341"/>
      <c r="DI1114" s="341"/>
      <c r="DJ1114" s="341"/>
      <c r="DK1114" s="341"/>
      <c r="DL1114" s="341"/>
      <c r="DM1114" s="341"/>
      <c r="DN1114" s="341"/>
      <c r="DO1114" s="341"/>
      <c r="DP1114" s="341"/>
      <c r="DQ1114" s="341"/>
      <c r="DR1114" s="341"/>
      <c r="DS1114" s="341"/>
      <c r="DT1114" s="341"/>
      <c r="DU1114" s="341"/>
    </row>
    <row r="1115" spans="1:125" ht="12.75" customHeight="1">
      <c r="A1115" s="253">
        <v>1114</v>
      </c>
      <c r="B1115" s="253" t="s">
        <v>731</v>
      </c>
      <c r="C1115" s="253" t="s">
        <v>3852</v>
      </c>
      <c r="D1115" s="253"/>
      <c r="E1115" s="253" t="s">
        <v>3853</v>
      </c>
      <c r="F1115" s="253" t="s">
        <v>3855</v>
      </c>
      <c r="G1115" s="264" t="s">
        <v>3854</v>
      </c>
      <c r="H1115" s="639"/>
      <c r="I1115" s="253" t="s">
        <v>1096</v>
      </c>
      <c r="J1115" s="253"/>
      <c r="K1115" s="243" t="s">
        <v>265</v>
      </c>
      <c r="L1115" s="245" t="s">
        <v>849</v>
      </c>
      <c r="M1115" s="247">
        <v>42962</v>
      </c>
      <c r="N1115" s="123">
        <v>45931</v>
      </c>
      <c r="O1115" s="249" t="s">
        <v>722</v>
      </c>
      <c r="P1115" s="267">
        <f>N1115</f>
        <v>45931</v>
      </c>
      <c r="Q1115" s="236">
        <v>17761</v>
      </c>
      <c r="R1115" s="236">
        <v>2017</v>
      </c>
      <c r="S1115" s="237">
        <v>45200</v>
      </c>
      <c r="T1115" s="253" t="s">
        <v>645</v>
      </c>
      <c r="U1115" s="253" t="s">
        <v>722</v>
      </c>
      <c r="V1115" s="421" t="s">
        <v>10161</v>
      </c>
      <c r="W1115" s="421" t="s">
        <v>10160</v>
      </c>
      <c r="X1115" s="253" t="s">
        <v>761</v>
      </c>
      <c r="Y1115" s="271">
        <f t="shared" si="247"/>
        <v>45931</v>
      </c>
      <c r="Z1115" s="322" t="s">
        <v>31</v>
      </c>
      <c r="AA1115" s="255">
        <v>5.5</v>
      </c>
      <c r="AB1115" s="256"/>
      <c r="AC1115" s="253">
        <v>75</v>
      </c>
      <c r="AD1115" s="253">
        <v>75</v>
      </c>
      <c r="AE1115" s="253">
        <v>110</v>
      </c>
      <c r="AF1115" s="253">
        <v>110</v>
      </c>
      <c r="AG1115" s="322">
        <v>26</v>
      </c>
      <c r="AH1115" s="322">
        <v>38</v>
      </c>
      <c r="AI1115" s="322">
        <v>64</v>
      </c>
      <c r="AJ1115" s="322">
        <v>1</v>
      </c>
      <c r="AK1115" s="316"/>
      <c r="AL1115" s="613"/>
      <c r="AM1115" s="613"/>
      <c r="AN1115" s="252"/>
      <c r="AO1115" s="407"/>
      <c r="AP1115" s="316"/>
      <c r="AQ1115" s="316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</row>
    <row r="1116" spans="1:125" ht="12.75" customHeight="1">
      <c r="A1116" s="253">
        <v>1115</v>
      </c>
      <c r="B1116" s="253" t="s">
        <v>731</v>
      </c>
      <c r="C1116" s="253" t="s">
        <v>1979</v>
      </c>
      <c r="D1116" s="253"/>
      <c r="E1116" s="253" t="s">
        <v>2392</v>
      </c>
      <c r="F1116" s="253"/>
      <c r="G1116" s="264" t="s">
        <v>2393</v>
      </c>
      <c r="H1116" s="639"/>
      <c r="I1116" s="253" t="s">
        <v>317</v>
      </c>
      <c r="J1116" s="253"/>
      <c r="K1116" s="253" t="s">
        <v>266</v>
      </c>
      <c r="L1116" s="438" t="s">
        <v>1220</v>
      </c>
      <c r="M1116" s="274">
        <v>42234</v>
      </c>
      <c r="N1116" s="288">
        <v>45702</v>
      </c>
      <c r="O1116" s="322" t="s">
        <v>722</v>
      </c>
      <c r="P1116" s="328">
        <f t="shared" ref="P1116:P1122" si="248">N1116</f>
        <v>45702</v>
      </c>
      <c r="Q1116" s="329">
        <v>23083</v>
      </c>
      <c r="R1116" s="329">
        <v>2015</v>
      </c>
      <c r="S1116" s="251">
        <v>44971</v>
      </c>
      <c r="T1116" s="316" t="s">
        <v>1498</v>
      </c>
      <c r="U1116" s="283" t="s">
        <v>722</v>
      </c>
      <c r="V1116" s="625" t="s">
        <v>8093</v>
      </c>
      <c r="W1116" s="625" t="s">
        <v>9066</v>
      </c>
      <c r="X1116" s="252" t="s">
        <v>267</v>
      </c>
      <c r="Y1116" s="284">
        <f t="shared" ref="Y1116:Y1123" si="249">N1116</f>
        <v>45702</v>
      </c>
      <c r="Z1116" s="605" t="s">
        <v>1550</v>
      </c>
      <c r="AA1116" s="656">
        <v>6</v>
      </c>
      <c r="AB1116" s="273"/>
      <c r="AC1116" s="252">
        <v>95</v>
      </c>
      <c r="AD1116" s="252"/>
      <c r="AE1116" s="252">
        <v>115</v>
      </c>
      <c r="AF1116" s="252"/>
      <c r="AG1116" s="322">
        <v>26</v>
      </c>
      <c r="AH1116" s="605">
        <v>39</v>
      </c>
      <c r="AI1116" s="613">
        <v>52</v>
      </c>
      <c r="AJ1116" s="613">
        <v>1</v>
      </c>
      <c r="AK1116" s="316"/>
      <c r="AL1116" s="613"/>
      <c r="AM1116" s="613"/>
      <c r="AN1116" s="252"/>
      <c r="AO1116" s="407"/>
      <c r="AP1116" s="316"/>
      <c r="AQ1116" s="316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</row>
    <row r="1117" spans="1:125" ht="12.75" customHeight="1">
      <c r="A1117" s="253">
        <v>1116</v>
      </c>
      <c r="B1117" s="253" t="s">
        <v>731</v>
      </c>
      <c r="C1117" s="253" t="s">
        <v>2637</v>
      </c>
      <c r="D1117" s="253"/>
      <c r="E1117" s="253" t="s">
        <v>2638</v>
      </c>
      <c r="F1117" s="253"/>
      <c r="G1117" s="264" t="s">
        <v>2639</v>
      </c>
      <c r="H1117" s="639"/>
      <c r="I1117" s="253" t="s">
        <v>953</v>
      </c>
      <c r="J1117" s="253"/>
      <c r="K1117" s="253" t="s">
        <v>3014</v>
      </c>
      <c r="L1117" s="438" t="s">
        <v>2640</v>
      </c>
      <c r="M1117" s="274">
        <v>42261</v>
      </c>
      <c r="N1117" s="288">
        <v>44789</v>
      </c>
      <c r="O1117" s="322" t="s">
        <v>722</v>
      </c>
      <c r="P1117" s="328">
        <f t="shared" si="248"/>
        <v>44789</v>
      </c>
      <c r="Q1117" s="329">
        <v>15723</v>
      </c>
      <c r="R1117" s="329">
        <v>2010</v>
      </c>
      <c r="S1117" s="251">
        <v>44059</v>
      </c>
      <c r="T1117" s="316" t="s">
        <v>299</v>
      </c>
      <c r="U1117" s="283" t="s">
        <v>722</v>
      </c>
      <c r="V1117" s="625" t="s">
        <v>6257</v>
      </c>
      <c r="W1117" s="625" t="s">
        <v>6258</v>
      </c>
      <c r="X1117" s="252" t="s">
        <v>2641</v>
      </c>
      <c r="Y1117" s="284">
        <f t="shared" si="249"/>
        <v>44789</v>
      </c>
      <c r="Z1117" s="605" t="s">
        <v>1550</v>
      </c>
      <c r="AA1117" s="656">
        <v>6</v>
      </c>
      <c r="AB1117" s="273"/>
      <c r="AC1117" s="252">
        <v>105</v>
      </c>
      <c r="AD1117" s="252"/>
      <c r="AE1117" s="252">
        <v>130</v>
      </c>
      <c r="AF1117" s="252"/>
      <c r="AG1117" s="605">
        <v>24</v>
      </c>
      <c r="AH1117" s="605">
        <v>38</v>
      </c>
      <c r="AI1117" s="613">
        <v>51</v>
      </c>
      <c r="AJ1117" s="613">
        <v>1</v>
      </c>
      <c r="AK1117" s="316"/>
      <c r="AL1117" s="613"/>
      <c r="AM1117" s="613"/>
      <c r="AN1117" s="252"/>
      <c r="AO1117" s="407"/>
      <c r="AP1117" s="316"/>
      <c r="AQ1117" s="316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</row>
    <row r="1118" spans="1:125" s="378" customFormat="1" ht="12.75" customHeight="1">
      <c r="A1118" s="363">
        <v>1117</v>
      </c>
      <c r="B1118" s="363" t="s">
        <v>731</v>
      </c>
      <c r="C1118" s="363" t="s">
        <v>4854</v>
      </c>
      <c r="D1118" s="363"/>
      <c r="E1118" s="363" t="s">
        <v>4855</v>
      </c>
      <c r="F1118" s="363"/>
      <c r="G1118" s="365" t="s">
        <v>4856</v>
      </c>
      <c r="H1118" s="640"/>
      <c r="I1118" s="363" t="s">
        <v>2145</v>
      </c>
      <c r="J1118" s="363"/>
      <c r="K1118" s="363" t="s">
        <v>6723</v>
      </c>
      <c r="L1118" s="366" t="s">
        <v>4857</v>
      </c>
      <c r="M1118" s="368">
        <v>43552</v>
      </c>
      <c r="N1118" s="369">
        <v>45765</v>
      </c>
      <c r="O1118" s="370" t="s">
        <v>722</v>
      </c>
      <c r="P1118" s="371">
        <f t="shared" si="248"/>
        <v>45765</v>
      </c>
      <c r="Q1118" s="372">
        <v>19122</v>
      </c>
      <c r="R1118" s="372">
        <v>2019</v>
      </c>
      <c r="S1118" s="373">
        <v>45034</v>
      </c>
      <c r="T1118" s="374" t="s">
        <v>4069</v>
      </c>
      <c r="U1118" s="374" t="s">
        <v>722</v>
      </c>
      <c r="V1118" s="626" t="s">
        <v>1</v>
      </c>
      <c r="W1118" s="626" t="s">
        <v>5435</v>
      </c>
      <c r="X1118" s="363" t="s">
        <v>4858</v>
      </c>
      <c r="Y1118" s="375">
        <f t="shared" si="249"/>
        <v>45765</v>
      </c>
      <c r="Z1118" s="370" t="s">
        <v>1550</v>
      </c>
      <c r="AA1118" s="657">
        <v>4.4000000000000004</v>
      </c>
      <c r="AB1118" s="376"/>
      <c r="AC1118" s="363">
        <v>74</v>
      </c>
      <c r="AD1118" s="363"/>
      <c r="AE1118" s="363">
        <v>94</v>
      </c>
      <c r="AF1118" s="363"/>
      <c r="AG1118" s="605">
        <v>23</v>
      </c>
      <c r="AH1118" s="370" t="s">
        <v>724</v>
      </c>
      <c r="AI1118" s="501" t="s">
        <v>724</v>
      </c>
      <c r="AJ1118" s="501">
        <v>1</v>
      </c>
      <c r="AK1118" s="374"/>
      <c r="AL1118" s="501"/>
      <c r="AM1118" s="501"/>
      <c r="AN1118" s="363"/>
      <c r="AO1118" s="414"/>
      <c r="AP1118" s="374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  <c r="BR1118" s="374"/>
      <c r="BS1118" s="374"/>
      <c r="BT1118" s="374"/>
      <c r="BU1118" s="374"/>
      <c r="BV1118" s="374"/>
      <c r="BW1118" s="374"/>
      <c r="BX1118" s="374"/>
      <c r="BY1118" s="374"/>
      <c r="BZ1118" s="374"/>
      <c r="CA1118" s="374"/>
      <c r="CB1118" s="374"/>
      <c r="CC1118" s="374"/>
      <c r="CD1118" s="374"/>
      <c r="CE1118" s="374"/>
      <c r="CF1118" s="374"/>
      <c r="CG1118" s="374"/>
      <c r="CH1118" s="374"/>
      <c r="CI1118" s="374"/>
      <c r="CJ1118" s="374"/>
      <c r="CK1118" s="374"/>
      <c r="CL1118" s="374"/>
      <c r="CM1118" s="374"/>
      <c r="CN1118" s="374"/>
      <c r="CO1118" s="377"/>
      <c r="CP1118" s="377"/>
      <c r="CQ1118" s="377"/>
      <c r="CR1118" s="377"/>
      <c r="CS1118" s="377"/>
      <c r="CT1118" s="377"/>
      <c r="CU1118" s="377"/>
      <c r="CV1118" s="377"/>
      <c r="CW1118" s="377"/>
      <c r="CX1118" s="377"/>
      <c r="CY1118" s="377"/>
      <c r="CZ1118" s="377"/>
      <c r="DA1118" s="377"/>
      <c r="DB1118" s="377"/>
      <c r="DC1118" s="377"/>
      <c r="DD1118" s="377"/>
      <c r="DE1118" s="377"/>
      <c r="DF1118" s="377"/>
      <c r="DG1118" s="377"/>
      <c r="DH1118" s="377"/>
      <c r="DI1118" s="377"/>
      <c r="DJ1118" s="377"/>
      <c r="DK1118" s="377"/>
      <c r="DL1118" s="377"/>
      <c r="DM1118" s="377"/>
      <c r="DN1118" s="377"/>
      <c r="DO1118" s="377"/>
      <c r="DP1118" s="377"/>
      <c r="DQ1118" s="377"/>
      <c r="DR1118" s="377"/>
      <c r="DS1118" s="377"/>
      <c r="DT1118" s="377"/>
      <c r="DU1118" s="377"/>
    </row>
    <row r="1119" spans="1:125" s="317" customFormat="1" ht="12.75" customHeight="1">
      <c r="A1119" s="253">
        <v>1118</v>
      </c>
      <c r="B1119" s="253" t="s">
        <v>731</v>
      </c>
      <c r="C1119" s="253" t="s">
        <v>3572</v>
      </c>
      <c r="D1119" s="253"/>
      <c r="E1119" s="253" t="s">
        <v>2642</v>
      </c>
      <c r="F1119" s="253"/>
      <c r="G1119" s="264" t="s">
        <v>6779</v>
      </c>
      <c r="H1119" s="639"/>
      <c r="I1119" s="253" t="s">
        <v>1911</v>
      </c>
      <c r="J1119" s="253"/>
      <c r="K1119" s="253" t="s">
        <v>2422</v>
      </c>
      <c r="L1119" s="438" t="s">
        <v>981</v>
      </c>
      <c r="M1119" s="274">
        <v>44643</v>
      </c>
      <c r="N1119" s="275">
        <v>45366</v>
      </c>
      <c r="O1119" s="249" t="s">
        <v>722</v>
      </c>
      <c r="P1119" s="267">
        <f>N1119</f>
        <v>45366</v>
      </c>
      <c r="Q1119" s="236">
        <v>23132</v>
      </c>
      <c r="R1119" s="236">
        <v>2021</v>
      </c>
      <c r="S1119" s="237">
        <v>44635</v>
      </c>
      <c r="T1119" s="283" t="s">
        <v>3715</v>
      </c>
      <c r="U1119" s="283" t="s">
        <v>721</v>
      </c>
      <c r="V1119" s="421" t="s">
        <v>363</v>
      </c>
      <c r="W1119" s="421" t="s">
        <v>1082</v>
      </c>
      <c r="X1119" s="253" t="s">
        <v>7667</v>
      </c>
      <c r="Y1119" s="271">
        <f>N1119</f>
        <v>45366</v>
      </c>
      <c r="Z1119" s="322" t="s">
        <v>364</v>
      </c>
      <c r="AA1119" s="255">
        <v>4.8</v>
      </c>
      <c r="AB1119" s="256"/>
      <c r="AC1119" s="253">
        <v>75</v>
      </c>
      <c r="AD1119" s="253"/>
      <c r="AE1119" s="253">
        <v>100</v>
      </c>
      <c r="AF1119" s="253"/>
      <c r="AG1119" s="370" t="s">
        <v>724</v>
      </c>
      <c r="AH1119" s="322">
        <v>37</v>
      </c>
      <c r="AI1119" s="322">
        <v>54</v>
      </c>
      <c r="AJ1119" s="322">
        <v>1</v>
      </c>
      <c r="AK1119" s="253"/>
      <c r="AL1119" s="322"/>
      <c r="AM1119" s="322"/>
      <c r="AN1119" s="253"/>
      <c r="AO1119" s="408"/>
      <c r="AP1119" s="283"/>
      <c r="AQ1119" s="283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</row>
    <row r="1120" spans="1:125" s="317" customFormat="1" ht="12.75" customHeight="1">
      <c r="A1120" s="253">
        <v>1119</v>
      </c>
      <c r="B1120" s="253" t="s">
        <v>731</v>
      </c>
      <c r="C1120" s="253" t="s">
        <v>4959</v>
      </c>
      <c r="D1120" s="253"/>
      <c r="E1120" s="253" t="s">
        <v>2646</v>
      </c>
      <c r="F1120" s="253"/>
      <c r="G1120" s="264" t="s">
        <v>6334</v>
      </c>
      <c r="H1120" s="639"/>
      <c r="I1120" s="253" t="s">
        <v>440</v>
      </c>
      <c r="J1120" s="253"/>
      <c r="K1120" s="253" t="s">
        <v>6335</v>
      </c>
      <c r="L1120" s="438" t="s">
        <v>6336</v>
      </c>
      <c r="M1120" s="274">
        <v>44082</v>
      </c>
      <c r="N1120" s="275">
        <v>45528</v>
      </c>
      <c r="O1120" s="322" t="s">
        <v>722</v>
      </c>
      <c r="P1120" s="323">
        <f>N1120</f>
        <v>45528</v>
      </c>
      <c r="Q1120" s="335">
        <v>20649</v>
      </c>
      <c r="R1120" s="335">
        <v>2020</v>
      </c>
      <c r="S1120" s="237">
        <v>44797</v>
      </c>
      <c r="T1120" s="283" t="s">
        <v>1278</v>
      </c>
      <c r="U1120" s="283" t="s">
        <v>722</v>
      </c>
      <c r="V1120" s="421" t="s">
        <v>8737</v>
      </c>
      <c r="W1120" s="421" t="s">
        <v>537</v>
      </c>
      <c r="X1120" s="253" t="s">
        <v>6337</v>
      </c>
      <c r="Y1120" s="271">
        <f t="shared" si="249"/>
        <v>45528</v>
      </c>
      <c r="Z1120" s="322" t="s">
        <v>4963</v>
      </c>
      <c r="AA1120" s="255">
        <v>5.2</v>
      </c>
      <c r="AB1120" s="256"/>
      <c r="AC1120" s="253">
        <v>70</v>
      </c>
      <c r="AD1120" s="253"/>
      <c r="AE1120" s="253">
        <v>95</v>
      </c>
      <c r="AF1120" s="253"/>
      <c r="AG1120" s="322">
        <v>23</v>
      </c>
      <c r="AH1120" s="322">
        <v>38</v>
      </c>
      <c r="AI1120" s="336">
        <v>47</v>
      </c>
      <c r="AJ1120" s="336">
        <v>1</v>
      </c>
      <c r="AK1120" s="283"/>
      <c r="AL1120" s="336"/>
      <c r="AM1120" s="336"/>
      <c r="AN1120" s="253"/>
      <c r="AO1120" s="408"/>
      <c r="AP1120" s="283"/>
      <c r="AQ1120" s="283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341"/>
      <c r="CP1120" s="341"/>
      <c r="CQ1120" s="341"/>
      <c r="CR1120" s="341"/>
      <c r="CS1120" s="341"/>
      <c r="CT1120" s="341"/>
      <c r="CU1120" s="341"/>
      <c r="CV1120" s="341"/>
      <c r="CW1120" s="341"/>
      <c r="CX1120" s="341"/>
      <c r="CY1120" s="341"/>
      <c r="CZ1120" s="341"/>
      <c r="DA1120" s="341"/>
      <c r="DB1120" s="341"/>
      <c r="DC1120" s="341"/>
      <c r="DD1120" s="341"/>
      <c r="DE1120" s="341"/>
      <c r="DF1120" s="341"/>
      <c r="DG1120" s="341"/>
      <c r="DH1120" s="341"/>
      <c r="DI1120" s="341"/>
      <c r="DJ1120" s="341"/>
      <c r="DK1120" s="341"/>
      <c r="DL1120" s="341"/>
      <c r="DM1120" s="341"/>
      <c r="DN1120" s="341"/>
      <c r="DO1120" s="341"/>
      <c r="DP1120" s="341"/>
      <c r="DQ1120" s="341"/>
      <c r="DR1120" s="341"/>
      <c r="DS1120" s="341"/>
      <c r="DT1120" s="341"/>
      <c r="DU1120" s="341"/>
    </row>
    <row r="1121" spans="1:125" ht="12.75" customHeight="1">
      <c r="A1121" s="253">
        <v>1120</v>
      </c>
      <c r="B1121" s="253" t="s">
        <v>731</v>
      </c>
      <c r="C1121" s="253" t="s">
        <v>1676</v>
      </c>
      <c r="D1121" s="253"/>
      <c r="E1121" s="253" t="s">
        <v>2650</v>
      </c>
      <c r="F1121" s="253"/>
      <c r="G1121" s="264" t="s">
        <v>2651</v>
      </c>
      <c r="H1121" s="639"/>
      <c r="I1121" s="253" t="s">
        <v>317</v>
      </c>
      <c r="J1121" s="253"/>
      <c r="K1121" s="253" t="s">
        <v>2120</v>
      </c>
      <c r="L1121" s="438" t="s">
        <v>1142</v>
      </c>
      <c r="M1121" s="274">
        <v>42296</v>
      </c>
      <c r="N1121" s="288">
        <v>44925</v>
      </c>
      <c r="O1121" s="249" t="s">
        <v>722</v>
      </c>
      <c r="P1121" s="266">
        <f t="shared" si="248"/>
        <v>44925</v>
      </c>
      <c r="Q1121" s="250">
        <v>15762</v>
      </c>
      <c r="R1121" s="250">
        <v>2015</v>
      </c>
      <c r="S1121" s="251">
        <v>44195</v>
      </c>
      <c r="T1121" s="252" t="s">
        <v>4709</v>
      </c>
      <c r="U1121" s="283" t="s">
        <v>722</v>
      </c>
      <c r="V1121" s="625" t="s">
        <v>6569</v>
      </c>
      <c r="W1121" s="625" t="s">
        <v>6570</v>
      </c>
      <c r="X1121" s="252" t="s">
        <v>2121</v>
      </c>
      <c r="Y1121" s="284">
        <v>44925</v>
      </c>
      <c r="Z1121" s="605" t="s">
        <v>1550</v>
      </c>
      <c r="AA1121" s="656">
        <v>5.5</v>
      </c>
      <c r="AB1121" s="273"/>
      <c r="AC1121" s="252">
        <v>75</v>
      </c>
      <c r="AD1121" s="252"/>
      <c r="AE1121" s="252">
        <v>95</v>
      </c>
      <c r="AF1121" s="252"/>
      <c r="AG1121" s="322" t="s">
        <v>724</v>
      </c>
      <c r="AH1121" s="605">
        <v>39</v>
      </c>
      <c r="AI1121" s="605">
        <v>52</v>
      </c>
      <c r="AJ1121" s="605">
        <v>1</v>
      </c>
      <c r="AK1121" s="252"/>
      <c r="AL1121" s="605"/>
      <c r="AM1121" s="605"/>
      <c r="AN1121" s="435"/>
      <c r="AO1121" s="407"/>
      <c r="AP1121" s="316"/>
      <c r="AQ1121" s="316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</row>
    <row r="1122" spans="1:125" ht="12.75" customHeight="1">
      <c r="A1122" s="253">
        <v>1121</v>
      </c>
      <c r="B1122" s="253" t="s">
        <v>731</v>
      </c>
      <c r="C1122" s="253" t="s">
        <v>629</v>
      </c>
      <c r="D1122" s="253"/>
      <c r="E1122" s="253" t="s">
        <v>4114</v>
      </c>
      <c r="F1122" s="253"/>
      <c r="G1122" s="264" t="s">
        <v>4115</v>
      </c>
      <c r="H1122" s="639"/>
      <c r="I1122" s="253" t="s">
        <v>317</v>
      </c>
      <c r="J1122" s="253"/>
      <c r="K1122" s="253" t="s">
        <v>5546</v>
      </c>
      <c r="L1122" s="438" t="s">
        <v>1419</v>
      </c>
      <c r="M1122" s="274">
        <v>43163</v>
      </c>
      <c r="N1122" s="288">
        <v>45343</v>
      </c>
      <c r="O1122" s="322" t="s">
        <v>722</v>
      </c>
      <c r="P1122" s="328">
        <f t="shared" si="248"/>
        <v>45343</v>
      </c>
      <c r="Q1122" s="236">
        <v>18219</v>
      </c>
      <c r="R1122" s="236">
        <v>2016</v>
      </c>
      <c r="S1122" s="251">
        <v>44613</v>
      </c>
      <c r="T1122" s="253" t="s">
        <v>5544</v>
      </c>
      <c r="U1122" s="253" t="s">
        <v>722</v>
      </c>
      <c r="V1122" s="625" t="s">
        <v>956</v>
      </c>
      <c r="W1122" s="625" t="s">
        <v>1237</v>
      </c>
      <c r="X1122" s="252" t="s">
        <v>3461</v>
      </c>
      <c r="Y1122" s="284">
        <f t="shared" si="249"/>
        <v>45343</v>
      </c>
      <c r="Z1122" s="322" t="s">
        <v>1028</v>
      </c>
      <c r="AA1122" s="255">
        <v>5.34</v>
      </c>
      <c r="AB1122" s="256"/>
      <c r="AC1122" s="253">
        <v>52</v>
      </c>
      <c r="AD1122" s="253"/>
      <c r="AE1122" s="253">
        <v>105</v>
      </c>
      <c r="AF1122" s="253"/>
      <c r="AG1122" s="605">
        <v>24</v>
      </c>
      <c r="AH1122" s="322">
        <v>39</v>
      </c>
      <c r="AI1122" s="322">
        <v>54</v>
      </c>
      <c r="AJ1122" s="322">
        <v>1</v>
      </c>
      <c r="AK1122" s="316"/>
      <c r="AL1122" s="613"/>
      <c r="AM1122" s="613"/>
      <c r="AN1122" s="252"/>
      <c r="AO1122" s="407"/>
      <c r="AP1122" s="316"/>
      <c r="AQ1122" s="316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</row>
    <row r="1123" spans="1:125" s="317" customFormat="1" ht="12.75" customHeight="1">
      <c r="A1123" s="253">
        <v>1122</v>
      </c>
      <c r="B1123" s="253" t="s">
        <v>731</v>
      </c>
      <c r="C1123" s="253" t="s">
        <v>2434</v>
      </c>
      <c r="D1123" s="253"/>
      <c r="E1123" s="253" t="s">
        <v>2652</v>
      </c>
      <c r="F1123" s="253"/>
      <c r="G1123" s="264" t="s">
        <v>5500</v>
      </c>
      <c r="H1123" s="639"/>
      <c r="I1123" s="253" t="s">
        <v>452</v>
      </c>
      <c r="J1123" s="253"/>
      <c r="K1123" s="253" t="s">
        <v>5384</v>
      </c>
      <c r="L1123" s="438" t="s">
        <v>1793</v>
      </c>
      <c r="M1123" s="274">
        <v>43881</v>
      </c>
      <c r="N1123" s="275">
        <v>44604</v>
      </c>
      <c r="O1123" s="322" t="s">
        <v>722</v>
      </c>
      <c r="P1123" s="323">
        <f>N1123</f>
        <v>44604</v>
      </c>
      <c r="Q1123" s="335">
        <v>20138</v>
      </c>
      <c r="R1123" s="335">
        <v>2019</v>
      </c>
      <c r="S1123" s="237">
        <v>43873</v>
      </c>
      <c r="T1123" s="283" t="s">
        <v>24</v>
      </c>
      <c r="U1123" s="283" t="s">
        <v>1279</v>
      </c>
      <c r="V1123" s="421" t="s">
        <v>363</v>
      </c>
      <c r="W1123" s="421" t="s">
        <v>1082</v>
      </c>
      <c r="X1123" s="253" t="s">
        <v>5501</v>
      </c>
      <c r="Y1123" s="271">
        <f t="shared" si="249"/>
        <v>44604</v>
      </c>
      <c r="Z1123" s="322" t="s">
        <v>1550</v>
      </c>
      <c r="AA1123" s="255">
        <v>5.6</v>
      </c>
      <c r="AB1123" s="256"/>
      <c r="AC1123" s="253">
        <v>90</v>
      </c>
      <c r="AD1123" s="253"/>
      <c r="AE1123" s="253">
        <v>110</v>
      </c>
      <c r="AF1123" s="253"/>
      <c r="AG1123" s="322">
        <v>24</v>
      </c>
      <c r="AH1123" s="322" t="s">
        <v>724</v>
      </c>
      <c r="AI1123" s="336" t="s">
        <v>724</v>
      </c>
      <c r="AJ1123" s="336">
        <v>1</v>
      </c>
      <c r="AK1123" s="321"/>
      <c r="AL1123" s="336"/>
      <c r="AM1123" s="336"/>
      <c r="AN1123" s="253"/>
      <c r="AO1123" s="408"/>
      <c r="AP1123" s="283"/>
      <c r="AQ1123" s="283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341"/>
      <c r="CP1123" s="341"/>
      <c r="CQ1123" s="341"/>
      <c r="CR1123" s="341"/>
      <c r="CS1123" s="341"/>
      <c r="CT1123" s="341"/>
      <c r="CU1123" s="341"/>
      <c r="CV1123" s="341"/>
      <c r="CW1123" s="341"/>
      <c r="CX1123" s="341"/>
      <c r="CY1123" s="341"/>
      <c r="CZ1123" s="341"/>
      <c r="DA1123" s="341"/>
      <c r="DB1123" s="341"/>
      <c r="DC1123" s="341"/>
      <c r="DD1123" s="341"/>
      <c r="DE1123" s="341"/>
      <c r="DF1123" s="341"/>
      <c r="DG1123" s="341"/>
      <c r="DH1123" s="341"/>
      <c r="DI1123" s="341"/>
      <c r="DJ1123" s="341"/>
      <c r="DK1123" s="341"/>
      <c r="DL1123" s="341"/>
      <c r="DM1123" s="341"/>
      <c r="DN1123" s="341"/>
      <c r="DO1123" s="341"/>
      <c r="DP1123" s="341"/>
      <c r="DQ1123" s="341"/>
      <c r="DR1123" s="341"/>
      <c r="DS1123" s="341"/>
      <c r="DT1123" s="341"/>
      <c r="DU1123" s="341"/>
    </row>
    <row r="1124" spans="1:125" s="378" customFormat="1" ht="12.75" customHeight="1">
      <c r="A1124" s="363">
        <v>1123</v>
      </c>
      <c r="B1124" s="363" t="s">
        <v>731</v>
      </c>
      <c r="C1124" s="363" t="s">
        <v>4867</v>
      </c>
      <c r="D1124" s="363"/>
      <c r="E1124" s="363" t="s">
        <v>4859</v>
      </c>
      <c r="F1124" s="363"/>
      <c r="G1124" s="365" t="s">
        <v>4860</v>
      </c>
      <c r="H1124" s="640"/>
      <c r="I1124" s="363" t="s">
        <v>1106</v>
      </c>
      <c r="J1124" s="363"/>
      <c r="K1124" s="363" t="s">
        <v>4734</v>
      </c>
      <c r="L1124" s="366" t="s">
        <v>4861</v>
      </c>
      <c r="M1124" s="368">
        <v>43552</v>
      </c>
      <c r="N1124" s="369">
        <v>45683</v>
      </c>
      <c r="O1124" s="370" t="s">
        <v>722</v>
      </c>
      <c r="P1124" s="371">
        <f t="shared" ref="P1124:P1129" si="250">N1124</f>
        <v>45683</v>
      </c>
      <c r="Q1124" s="372">
        <v>19123</v>
      </c>
      <c r="R1124" s="372">
        <v>2019</v>
      </c>
      <c r="S1124" s="388">
        <v>44952</v>
      </c>
      <c r="T1124" s="374" t="s">
        <v>4069</v>
      </c>
      <c r="U1124" s="374" t="s">
        <v>722</v>
      </c>
      <c r="V1124" s="626" t="s">
        <v>2135</v>
      </c>
      <c r="W1124" s="626" t="s">
        <v>7920</v>
      </c>
      <c r="X1124" s="363" t="s">
        <v>4735</v>
      </c>
      <c r="Y1124" s="375">
        <f t="shared" ref="Y1124:Y1130" si="251">N1124</f>
        <v>45683</v>
      </c>
      <c r="Z1124" s="370" t="s">
        <v>1550</v>
      </c>
      <c r="AA1124" s="657">
        <v>4.1500000000000004</v>
      </c>
      <c r="AB1124" s="376"/>
      <c r="AC1124" s="363">
        <v>60</v>
      </c>
      <c r="AD1124" s="363"/>
      <c r="AE1124" s="363">
        <v>77</v>
      </c>
      <c r="AF1124" s="363"/>
      <c r="AG1124" s="322" t="s">
        <v>724</v>
      </c>
      <c r="AH1124" s="370" t="s">
        <v>724</v>
      </c>
      <c r="AI1124" s="501" t="s">
        <v>724</v>
      </c>
      <c r="AJ1124" s="501">
        <v>1</v>
      </c>
      <c r="AK1124" s="374"/>
      <c r="AL1124" s="501"/>
      <c r="AM1124" s="501"/>
      <c r="AN1124" s="363"/>
      <c r="AO1124" s="414"/>
      <c r="AP1124" s="374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  <c r="BR1124" s="374"/>
      <c r="BS1124" s="374"/>
      <c r="BT1124" s="374"/>
      <c r="BU1124" s="374"/>
      <c r="BV1124" s="374"/>
      <c r="BW1124" s="374"/>
      <c r="BX1124" s="374"/>
      <c r="BY1124" s="374"/>
      <c r="BZ1124" s="374"/>
      <c r="CA1124" s="374"/>
      <c r="CB1124" s="374"/>
      <c r="CC1124" s="374"/>
      <c r="CD1124" s="374"/>
      <c r="CE1124" s="374"/>
      <c r="CF1124" s="374"/>
      <c r="CG1124" s="374"/>
      <c r="CH1124" s="374"/>
      <c r="CI1124" s="374"/>
      <c r="CJ1124" s="374"/>
      <c r="CK1124" s="374"/>
      <c r="CL1124" s="374"/>
      <c r="CM1124" s="374"/>
      <c r="CN1124" s="374"/>
      <c r="CO1124" s="377"/>
      <c r="CP1124" s="377"/>
      <c r="CQ1124" s="377"/>
      <c r="CR1124" s="377"/>
      <c r="CS1124" s="377"/>
      <c r="CT1124" s="377"/>
      <c r="CU1124" s="377"/>
      <c r="CV1124" s="377"/>
      <c r="CW1124" s="377"/>
      <c r="CX1124" s="377"/>
      <c r="CY1124" s="377"/>
      <c r="CZ1124" s="377"/>
      <c r="DA1124" s="377"/>
      <c r="DB1124" s="377"/>
      <c r="DC1124" s="377"/>
      <c r="DD1124" s="377"/>
      <c r="DE1124" s="377"/>
      <c r="DF1124" s="377"/>
      <c r="DG1124" s="377"/>
      <c r="DH1124" s="377"/>
      <c r="DI1124" s="377"/>
      <c r="DJ1124" s="377"/>
      <c r="DK1124" s="377"/>
      <c r="DL1124" s="377"/>
      <c r="DM1124" s="377"/>
      <c r="DN1124" s="377"/>
      <c r="DO1124" s="377"/>
      <c r="DP1124" s="377"/>
      <c r="DQ1124" s="377"/>
      <c r="DR1124" s="377"/>
      <c r="DS1124" s="377"/>
      <c r="DT1124" s="377"/>
      <c r="DU1124" s="377"/>
    </row>
    <row r="1125" spans="1:125" s="317" customFormat="1" ht="12.75" customHeight="1">
      <c r="A1125" s="253">
        <v>1124</v>
      </c>
      <c r="B1125" s="253" t="s">
        <v>731</v>
      </c>
      <c r="C1125" s="253" t="s">
        <v>4959</v>
      </c>
      <c r="D1125" s="253"/>
      <c r="E1125" s="253" t="s">
        <v>2653</v>
      </c>
      <c r="F1125" s="253"/>
      <c r="G1125" s="264" t="s">
        <v>6338</v>
      </c>
      <c r="H1125" s="639"/>
      <c r="I1125" s="253" t="s">
        <v>440</v>
      </c>
      <c r="J1125" s="253"/>
      <c r="K1125" s="253" t="s">
        <v>6339</v>
      </c>
      <c r="L1125" s="438" t="s">
        <v>6340</v>
      </c>
      <c r="M1125" s="274">
        <v>44082</v>
      </c>
      <c r="N1125" s="275">
        <v>45528</v>
      </c>
      <c r="O1125" s="322" t="s">
        <v>722</v>
      </c>
      <c r="P1125" s="323">
        <f t="shared" si="250"/>
        <v>45528</v>
      </c>
      <c r="Q1125" s="236">
        <v>20650</v>
      </c>
      <c r="R1125" s="236">
        <v>2020</v>
      </c>
      <c r="S1125" s="237">
        <v>44797</v>
      </c>
      <c r="T1125" s="253" t="s">
        <v>1278</v>
      </c>
      <c r="U1125" s="253" t="s">
        <v>722</v>
      </c>
      <c r="V1125" s="421" t="s">
        <v>8558</v>
      </c>
      <c r="W1125" s="421" t="s">
        <v>1352</v>
      </c>
      <c r="X1125" s="253" t="s">
        <v>6337</v>
      </c>
      <c r="Y1125" s="271">
        <f t="shared" si="251"/>
        <v>45528</v>
      </c>
      <c r="Z1125" s="322" t="s">
        <v>4963</v>
      </c>
      <c r="AA1125" s="255">
        <v>5.2</v>
      </c>
      <c r="AB1125" s="256"/>
      <c r="AC1125" s="253">
        <v>70</v>
      </c>
      <c r="AD1125" s="253"/>
      <c r="AE1125" s="253">
        <v>95</v>
      </c>
      <c r="AF1125" s="253"/>
      <c r="AG1125" s="370" t="s">
        <v>724</v>
      </c>
      <c r="AH1125" s="322">
        <v>38</v>
      </c>
      <c r="AI1125" s="322">
        <v>47</v>
      </c>
      <c r="AJ1125" s="322">
        <v>1</v>
      </c>
      <c r="AK1125" s="283"/>
      <c r="AL1125" s="336"/>
      <c r="AM1125" s="336"/>
      <c r="AN1125" s="253"/>
      <c r="AO1125" s="408"/>
      <c r="AP1125" s="283"/>
      <c r="AQ1125" s="283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341"/>
      <c r="CP1125" s="341"/>
      <c r="CQ1125" s="341"/>
      <c r="CR1125" s="341"/>
      <c r="CS1125" s="341"/>
      <c r="CT1125" s="341"/>
      <c r="CU1125" s="341"/>
      <c r="CV1125" s="341"/>
      <c r="CW1125" s="341"/>
      <c r="CX1125" s="341"/>
      <c r="CY1125" s="341"/>
      <c r="CZ1125" s="341"/>
      <c r="DA1125" s="341"/>
      <c r="DB1125" s="341"/>
      <c r="DC1125" s="341"/>
      <c r="DD1125" s="341"/>
      <c r="DE1125" s="341"/>
      <c r="DF1125" s="341"/>
      <c r="DG1125" s="341"/>
      <c r="DH1125" s="341"/>
      <c r="DI1125" s="341"/>
      <c r="DJ1125" s="341"/>
      <c r="DK1125" s="341"/>
      <c r="DL1125" s="341"/>
      <c r="DM1125" s="341"/>
      <c r="DN1125" s="341"/>
      <c r="DO1125" s="341"/>
      <c r="DP1125" s="341"/>
      <c r="DQ1125" s="341"/>
      <c r="DR1125" s="341"/>
      <c r="DS1125" s="341"/>
      <c r="DT1125" s="341"/>
      <c r="DU1125" s="341"/>
    </row>
    <row r="1126" spans="1:125" s="317" customFormat="1" ht="12.75" customHeight="1">
      <c r="A1126" s="253">
        <v>1125</v>
      </c>
      <c r="B1126" s="253" t="s">
        <v>732</v>
      </c>
      <c r="C1126" s="253" t="s">
        <v>3071</v>
      </c>
      <c r="D1126" s="253" t="s">
        <v>4145</v>
      </c>
      <c r="E1126" s="253" t="s">
        <v>2655</v>
      </c>
      <c r="F1126" s="253" t="s">
        <v>4147</v>
      </c>
      <c r="G1126" s="264" t="s">
        <v>7456</v>
      </c>
      <c r="H1126" s="639" t="s">
        <v>4149</v>
      </c>
      <c r="I1126" s="253" t="s">
        <v>2412</v>
      </c>
      <c r="J1126" s="253" t="s">
        <v>2473</v>
      </c>
      <c r="K1126" s="253" t="s">
        <v>7457</v>
      </c>
      <c r="L1126" s="438" t="s">
        <v>7458</v>
      </c>
      <c r="M1126" s="274">
        <v>44494</v>
      </c>
      <c r="N1126" s="275">
        <v>45219</v>
      </c>
      <c r="O1126" s="322" t="s">
        <v>722</v>
      </c>
      <c r="P1126" s="323">
        <f t="shared" si="250"/>
        <v>45219</v>
      </c>
      <c r="Q1126" s="335">
        <v>21579</v>
      </c>
      <c r="R1126" s="335">
        <v>2018</v>
      </c>
      <c r="S1126" s="237">
        <v>44489</v>
      </c>
      <c r="T1126" s="283" t="s">
        <v>3814</v>
      </c>
      <c r="U1126" s="283" t="s">
        <v>7466</v>
      </c>
      <c r="V1126" s="421" t="s">
        <v>7461</v>
      </c>
      <c r="W1126" s="421" t="s">
        <v>7459</v>
      </c>
      <c r="X1126" s="253" t="s">
        <v>7460</v>
      </c>
      <c r="Y1126" s="271">
        <f t="shared" si="251"/>
        <v>45219</v>
      </c>
      <c r="Z1126" s="322" t="s">
        <v>1550</v>
      </c>
      <c r="AA1126" s="255">
        <v>5.4</v>
      </c>
      <c r="AB1126" s="256">
        <v>26</v>
      </c>
      <c r="AC1126" s="253">
        <v>80</v>
      </c>
      <c r="AD1126" s="253">
        <v>105</v>
      </c>
      <c r="AE1126" s="253">
        <v>105</v>
      </c>
      <c r="AF1126" s="253">
        <v>125</v>
      </c>
      <c r="AG1126" s="322" t="s">
        <v>724</v>
      </c>
      <c r="AH1126" s="322">
        <v>38</v>
      </c>
      <c r="AI1126" s="322">
        <v>50</v>
      </c>
      <c r="AJ1126" s="322">
        <v>1</v>
      </c>
      <c r="AK1126" s="237">
        <v>43162</v>
      </c>
      <c r="AL1126" s="322">
        <v>2017</v>
      </c>
      <c r="AM1126" s="322" t="s">
        <v>722</v>
      </c>
      <c r="AN1126" s="253"/>
      <c r="AO1126" s="408"/>
      <c r="AP1126" s="283"/>
      <c r="AQ1126" s="283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341"/>
      <c r="CP1126" s="341"/>
      <c r="CQ1126" s="341"/>
      <c r="CR1126" s="341"/>
      <c r="CS1126" s="341"/>
      <c r="CT1126" s="341"/>
      <c r="CU1126" s="341"/>
      <c r="CV1126" s="341"/>
      <c r="CW1126" s="341"/>
      <c r="CX1126" s="341"/>
      <c r="CY1126" s="341"/>
      <c r="CZ1126" s="341"/>
      <c r="DA1126" s="341"/>
      <c r="DB1126" s="341"/>
      <c r="DC1126" s="341"/>
      <c r="DD1126" s="341"/>
      <c r="DE1126" s="341"/>
      <c r="DF1126" s="341"/>
      <c r="DG1126" s="341"/>
      <c r="DH1126" s="341"/>
      <c r="DI1126" s="341"/>
      <c r="DJ1126" s="341"/>
      <c r="DK1126" s="341"/>
      <c r="DL1126" s="341"/>
      <c r="DM1126" s="341"/>
      <c r="DN1126" s="341"/>
      <c r="DO1126" s="341"/>
      <c r="DP1126" s="341"/>
      <c r="DQ1126" s="341"/>
      <c r="DR1126" s="341"/>
      <c r="DS1126" s="341"/>
      <c r="DT1126" s="341"/>
      <c r="DU1126" s="341"/>
    </row>
    <row r="1127" spans="1:125" s="378" customFormat="1" ht="12.75" customHeight="1">
      <c r="A1127" s="363">
        <v>1126</v>
      </c>
      <c r="B1127" s="362" t="s">
        <v>731</v>
      </c>
      <c r="C1127" s="362" t="s">
        <v>4862</v>
      </c>
      <c r="D1127" s="364"/>
      <c r="E1127" s="364" t="s">
        <v>4863</v>
      </c>
      <c r="F1127" s="364"/>
      <c r="G1127" s="404" t="s">
        <v>4864</v>
      </c>
      <c r="H1127" s="641"/>
      <c r="I1127" s="364" t="s">
        <v>1106</v>
      </c>
      <c r="J1127" s="364"/>
      <c r="K1127" s="364" t="s">
        <v>4865</v>
      </c>
      <c r="L1127" s="382" t="s">
        <v>3102</v>
      </c>
      <c r="M1127" s="383">
        <v>43552</v>
      </c>
      <c r="N1127" s="384">
        <v>45683</v>
      </c>
      <c r="O1127" s="385" t="s">
        <v>722</v>
      </c>
      <c r="P1127" s="386">
        <f t="shared" si="250"/>
        <v>45683</v>
      </c>
      <c r="Q1127" s="387">
        <v>19124</v>
      </c>
      <c r="R1127" s="387">
        <v>2019</v>
      </c>
      <c r="S1127" s="373">
        <v>44952</v>
      </c>
      <c r="T1127" s="363" t="s">
        <v>4069</v>
      </c>
      <c r="U1127" s="363" t="s">
        <v>722</v>
      </c>
      <c r="V1127" s="626" t="s">
        <v>2489</v>
      </c>
      <c r="W1127" s="626" t="s">
        <v>6750</v>
      </c>
      <c r="X1127" s="363" t="s">
        <v>4866</v>
      </c>
      <c r="Y1127" s="375">
        <f t="shared" si="251"/>
        <v>45683</v>
      </c>
      <c r="Z1127" s="370" t="s">
        <v>1550</v>
      </c>
      <c r="AA1127" s="657">
        <v>5.15</v>
      </c>
      <c r="AB1127" s="376"/>
      <c r="AC1127" s="363">
        <v>92</v>
      </c>
      <c r="AD1127" s="363"/>
      <c r="AE1127" s="363">
        <v>114</v>
      </c>
      <c r="AF1127" s="363"/>
      <c r="AG1127" s="322" t="s">
        <v>724</v>
      </c>
      <c r="AH1127" s="370" t="s">
        <v>724</v>
      </c>
      <c r="AI1127" s="370" t="s">
        <v>724</v>
      </c>
      <c r="AJ1127" s="370">
        <v>1</v>
      </c>
      <c r="AK1127" s="374"/>
      <c r="AL1127" s="501"/>
      <c r="AM1127" s="501"/>
      <c r="AN1127" s="363"/>
      <c r="AO1127" s="414"/>
      <c r="AP1127" s="374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  <c r="BR1127" s="374"/>
      <c r="BS1127" s="374"/>
      <c r="BT1127" s="374"/>
      <c r="BU1127" s="374"/>
      <c r="BV1127" s="374"/>
      <c r="BW1127" s="374"/>
      <c r="BX1127" s="374"/>
      <c r="BY1127" s="374"/>
      <c r="BZ1127" s="374"/>
      <c r="CA1127" s="374"/>
      <c r="CB1127" s="374"/>
      <c r="CC1127" s="374"/>
      <c r="CD1127" s="374"/>
      <c r="CE1127" s="374"/>
      <c r="CF1127" s="374"/>
      <c r="CG1127" s="374"/>
      <c r="CH1127" s="374"/>
      <c r="CI1127" s="374"/>
      <c r="CJ1127" s="374"/>
      <c r="CK1127" s="374"/>
      <c r="CL1127" s="374"/>
      <c r="CM1127" s="374"/>
      <c r="CN1127" s="374"/>
      <c r="CO1127" s="377"/>
      <c r="CP1127" s="377"/>
      <c r="CQ1127" s="377"/>
      <c r="CR1127" s="377"/>
      <c r="CS1127" s="377"/>
      <c r="CT1127" s="377"/>
      <c r="CU1127" s="377"/>
      <c r="CV1127" s="377"/>
      <c r="CW1127" s="377"/>
      <c r="CX1127" s="377"/>
      <c r="CY1127" s="377"/>
      <c r="CZ1127" s="377"/>
      <c r="DA1127" s="377"/>
      <c r="DB1127" s="377"/>
      <c r="DC1127" s="377"/>
      <c r="DD1127" s="377"/>
      <c r="DE1127" s="377"/>
      <c r="DF1127" s="377"/>
      <c r="DG1127" s="377"/>
      <c r="DH1127" s="377"/>
      <c r="DI1127" s="377"/>
      <c r="DJ1127" s="377"/>
      <c r="DK1127" s="377"/>
      <c r="DL1127" s="377"/>
      <c r="DM1127" s="377"/>
      <c r="DN1127" s="377"/>
      <c r="DO1127" s="377"/>
      <c r="DP1127" s="377"/>
      <c r="DQ1127" s="377"/>
      <c r="DR1127" s="377"/>
      <c r="DS1127" s="377"/>
      <c r="DT1127" s="377"/>
      <c r="DU1127" s="377"/>
    </row>
    <row r="1128" spans="1:125" s="317" customFormat="1" ht="12.75" customHeight="1">
      <c r="A1128" s="253">
        <v>1127</v>
      </c>
      <c r="B1128" s="253" t="s">
        <v>731</v>
      </c>
      <c r="C1128" s="253" t="s">
        <v>6854</v>
      </c>
      <c r="D1128" s="253"/>
      <c r="E1128" s="253" t="s">
        <v>4868</v>
      </c>
      <c r="F1128" s="253"/>
      <c r="G1128" s="264" t="s">
        <v>6855</v>
      </c>
      <c r="H1128" s="639"/>
      <c r="I1128" s="253" t="s">
        <v>1296</v>
      </c>
      <c r="J1128" s="253"/>
      <c r="K1128" s="253" t="s">
        <v>6856</v>
      </c>
      <c r="L1128" s="438" t="s">
        <v>6857</v>
      </c>
      <c r="M1128" s="274">
        <v>44329</v>
      </c>
      <c r="N1128" s="275">
        <v>45747</v>
      </c>
      <c r="O1128" s="322" t="s">
        <v>722</v>
      </c>
      <c r="P1128" s="323">
        <f t="shared" si="250"/>
        <v>45747</v>
      </c>
      <c r="Q1128" s="335">
        <v>21230</v>
      </c>
      <c r="R1128" s="335">
        <v>2021</v>
      </c>
      <c r="S1128" s="237">
        <v>45016</v>
      </c>
      <c r="T1128" s="283" t="s">
        <v>3715</v>
      </c>
      <c r="U1128" s="283" t="s">
        <v>722</v>
      </c>
      <c r="V1128" s="421" t="s">
        <v>1</v>
      </c>
      <c r="W1128" s="421" t="s">
        <v>1</v>
      </c>
      <c r="X1128" s="253" t="s">
        <v>6858</v>
      </c>
      <c r="Y1128" s="271">
        <f t="shared" si="251"/>
        <v>45747</v>
      </c>
      <c r="Z1128" s="322" t="s">
        <v>1550</v>
      </c>
      <c r="AA1128" s="255">
        <v>5.5</v>
      </c>
      <c r="AB1128" s="256"/>
      <c r="AC1128" s="253">
        <v>95</v>
      </c>
      <c r="AD1128" s="253"/>
      <c r="AE1128" s="253">
        <v>115</v>
      </c>
      <c r="AF1128" s="253"/>
      <c r="AG1128" s="370" t="s">
        <v>724</v>
      </c>
      <c r="AH1128" s="322" t="s">
        <v>724</v>
      </c>
      <c r="AI1128" s="336" t="s">
        <v>724</v>
      </c>
      <c r="AJ1128" s="336">
        <v>1</v>
      </c>
      <c r="AK1128" s="283"/>
      <c r="AL1128" s="336"/>
      <c r="AM1128" s="336"/>
      <c r="AN1128" s="253"/>
      <c r="AO1128" s="412"/>
      <c r="AP1128" s="330"/>
      <c r="AQ1128" s="330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41"/>
      <c r="CP1128" s="341"/>
      <c r="CQ1128" s="341"/>
      <c r="CR1128" s="341"/>
      <c r="CS1128" s="341"/>
      <c r="CT1128" s="341"/>
      <c r="CU1128" s="341"/>
      <c r="CV1128" s="341"/>
      <c r="CW1128" s="341"/>
      <c r="CX1128" s="341"/>
      <c r="CY1128" s="341"/>
      <c r="CZ1128" s="341"/>
      <c r="DA1128" s="341"/>
      <c r="DB1128" s="341"/>
      <c r="DC1128" s="341"/>
      <c r="DD1128" s="341"/>
      <c r="DE1128" s="341"/>
      <c r="DF1128" s="341"/>
      <c r="DG1128" s="341"/>
      <c r="DH1128" s="341"/>
      <c r="DI1128" s="341"/>
      <c r="DJ1128" s="341"/>
      <c r="DK1128" s="341"/>
      <c r="DL1128" s="341"/>
      <c r="DM1128" s="341"/>
      <c r="DN1128" s="341"/>
      <c r="DO1128" s="341"/>
      <c r="DP1128" s="341"/>
      <c r="DQ1128" s="341"/>
      <c r="DR1128" s="341"/>
      <c r="DS1128" s="341"/>
      <c r="DT1128" s="341"/>
      <c r="DU1128" s="341"/>
    </row>
    <row r="1129" spans="1:125" s="283" customFormat="1" ht="12.75" customHeight="1">
      <c r="A1129" s="253">
        <v>1128</v>
      </c>
      <c r="B1129" s="253" t="s">
        <v>731</v>
      </c>
      <c r="C1129" s="253" t="s">
        <v>6863</v>
      </c>
      <c r="D1129" s="253"/>
      <c r="E1129" s="253" t="s">
        <v>4870</v>
      </c>
      <c r="F1129" s="253"/>
      <c r="G1129" s="264" t="s">
        <v>6864</v>
      </c>
      <c r="H1129" s="639"/>
      <c r="I1129" s="253" t="s">
        <v>6865</v>
      </c>
      <c r="J1129" s="253"/>
      <c r="K1129" s="253" t="s">
        <v>3837</v>
      </c>
      <c r="L1129" s="438" t="s">
        <v>3838</v>
      </c>
      <c r="M1129" s="274">
        <v>44333</v>
      </c>
      <c r="N1129" s="275">
        <v>45790</v>
      </c>
      <c r="O1129" s="322" t="s">
        <v>722</v>
      </c>
      <c r="P1129" s="323">
        <f t="shared" si="250"/>
        <v>45790</v>
      </c>
      <c r="Q1129" s="335">
        <v>21232</v>
      </c>
      <c r="R1129" s="335">
        <v>2021</v>
      </c>
      <c r="S1129" s="237">
        <v>45059</v>
      </c>
      <c r="T1129" s="283" t="s">
        <v>3715</v>
      </c>
      <c r="U1129" s="283" t="s">
        <v>722</v>
      </c>
      <c r="V1129" s="421" t="s">
        <v>9482</v>
      </c>
      <c r="W1129" s="421" t="s">
        <v>9482</v>
      </c>
      <c r="X1129" s="253" t="s">
        <v>3839</v>
      </c>
      <c r="Y1129" s="271">
        <f t="shared" si="251"/>
        <v>45790</v>
      </c>
      <c r="Z1129" s="322" t="s">
        <v>364</v>
      </c>
      <c r="AA1129" s="255">
        <v>4.9000000000000004</v>
      </c>
      <c r="AB1129" s="256"/>
      <c r="AC1129" s="253">
        <v>93</v>
      </c>
      <c r="AD1129" s="253"/>
      <c r="AE1129" s="253">
        <v>116</v>
      </c>
      <c r="AF1129" s="253"/>
      <c r="AG1129" s="322" t="s">
        <v>724</v>
      </c>
      <c r="AH1129" s="322" t="s">
        <v>724</v>
      </c>
      <c r="AI1129" s="336" t="s">
        <v>724</v>
      </c>
      <c r="AJ1129" s="336">
        <v>1</v>
      </c>
      <c r="AL1129" s="336"/>
      <c r="AM1129" s="336"/>
      <c r="AN1129" s="253"/>
      <c r="AO1129" s="408"/>
    </row>
    <row r="1130" spans="1:125" s="378" customFormat="1" ht="12.75" customHeight="1">
      <c r="A1130" s="363">
        <v>1129</v>
      </c>
      <c r="B1130" s="363" t="s">
        <v>731</v>
      </c>
      <c r="C1130" s="363" t="s">
        <v>4876</v>
      </c>
      <c r="D1130" s="363"/>
      <c r="E1130" s="363" t="s">
        <v>4877</v>
      </c>
      <c r="F1130" s="363"/>
      <c r="G1130" s="365" t="s">
        <v>4878</v>
      </c>
      <c r="H1130" s="640"/>
      <c r="I1130" s="363" t="s">
        <v>2145</v>
      </c>
      <c r="J1130" s="363"/>
      <c r="K1130" s="363" t="s">
        <v>4880</v>
      </c>
      <c r="L1130" s="366" t="s">
        <v>2349</v>
      </c>
      <c r="M1130" s="368">
        <v>43556</v>
      </c>
      <c r="N1130" s="369">
        <v>45764</v>
      </c>
      <c r="O1130" s="370" t="s">
        <v>722</v>
      </c>
      <c r="P1130" s="371">
        <f t="shared" ref="P1130:P1138" si="252">N1130</f>
        <v>45764</v>
      </c>
      <c r="Q1130" s="372">
        <v>21128</v>
      </c>
      <c r="R1130" s="372">
        <v>2019</v>
      </c>
      <c r="S1130" s="388">
        <v>45033</v>
      </c>
      <c r="T1130" s="374" t="s">
        <v>4069</v>
      </c>
      <c r="U1130" s="374" t="s">
        <v>722</v>
      </c>
      <c r="V1130" s="626" t="s">
        <v>176</v>
      </c>
      <c r="W1130" s="626" t="s">
        <v>6602</v>
      </c>
      <c r="X1130" s="363" t="s">
        <v>4879</v>
      </c>
      <c r="Y1130" s="375">
        <f t="shared" si="251"/>
        <v>45764</v>
      </c>
      <c r="Z1130" s="370" t="s">
        <v>1550</v>
      </c>
      <c r="AA1130" s="657">
        <v>4.5</v>
      </c>
      <c r="AB1130" s="376"/>
      <c r="AC1130" s="363">
        <v>85</v>
      </c>
      <c r="AD1130" s="363"/>
      <c r="AE1130" s="363">
        <v>108</v>
      </c>
      <c r="AF1130" s="363"/>
      <c r="AG1130" s="322" t="s">
        <v>724</v>
      </c>
      <c r="AH1130" s="370" t="s">
        <v>724</v>
      </c>
      <c r="AI1130" s="501" t="s">
        <v>724</v>
      </c>
      <c r="AJ1130" s="501">
        <v>1</v>
      </c>
      <c r="AK1130" s="374"/>
      <c r="AL1130" s="501"/>
      <c r="AM1130" s="501"/>
      <c r="AN1130" s="363"/>
      <c r="AO1130" s="417"/>
      <c r="AP1130" s="390"/>
      <c r="AQ1130" s="390"/>
      <c r="AR1130" s="390"/>
      <c r="AS1130" s="390"/>
      <c r="AT1130" s="390"/>
      <c r="AU1130" s="390"/>
      <c r="AV1130" s="390"/>
      <c r="AW1130" s="390"/>
      <c r="AX1130" s="390"/>
      <c r="AY1130" s="390"/>
      <c r="AZ1130" s="390"/>
      <c r="BA1130" s="390"/>
      <c r="BB1130" s="390"/>
      <c r="BC1130" s="390"/>
      <c r="BD1130" s="390"/>
      <c r="BE1130" s="390"/>
      <c r="BF1130" s="390"/>
      <c r="BG1130" s="390"/>
      <c r="BH1130" s="390"/>
      <c r="BI1130" s="390"/>
      <c r="BJ1130" s="390"/>
      <c r="BK1130" s="390"/>
      <c r="BL1130" s="390"/>
      <c r="BM1130" s="390"/>
      <c r="BN1130" s="390"/>
      <c r="BO1130" s="390"/>
      <c r="BP1130" s="390"/>
      <c r="BQ1130" s="390"/>
      <c r="BR1130" s="390"/>
      <c r="BS1130" s="390"/>
      <c r="BT1130" s="390"/>
      <c r="BU1130" s="390"/>
      <c r="BV1130" s="390"/>
      <c r="BW1130" s="390"/>
      <c r="BX1130" s="390"/>
      <c r="BY1130" s="390"/>
      <c r="BZ1130" s="390"/>
      <c r="CA1130" s="390"/>
      <c r="CB1130" s="390"/>
      <c r="CC1130" s="390"/>
      <c r="CD1130" s="390"/>
      <c r="CE1130" s="390"/>
      <c r="CF1130" s="390"/>
      <c r="CG1130" s="390"/>
      <c r="CH1130" s="390"/>
      <c r="CI1130" s="390"/>
      <c r="CJ1130" s="390"/>
      <c r="CK1130" s="390"/>
      <c r="CL1130" s="390"/>
      <c r="CM1130" s="390"/>
      <c r="CN1130" s="390"/>
      <c r="CO1130" s="377"/>
      <c r="CP1130" s="377"/>
      <c r="CQ1130" s="377"/>
      <c r="CR1130" s="377"/>
      <c r="CS1130" s="377"/>
      <c r="CT1130" s="377"/>
      <c r="CU1130" s="377"/>
      <c r="CV1130" s="377"/>
      <c r="CW1130" s="377"/>
      <c r="CX1130" s="377"/>
      <c r="CY1130" s="377"/>
      <c r="CZ1130" s="377"/>
      <c r="DA1130" s="377"/>
      <c r="DB1130" s="377"/>
      <c r="DC1130" s="377"/>
      <c r="DD1130" s="377"/>
      <c r="DE1130" s="377"/>
      <c r="DF1130" s="377"/>
      <c r="DG1130" s="377"/>
      <c r="DH1130" s="377"/>
      <c r="DI1130" s="377"/>
      <c r="DJ1130" s="377"/>
      <c r="DK1130" s="377"/>
      <c r="DL1130" s="377"/>
      <c r="DM1130" s="377"/>
      <c r="DN1130" s="377"/>
      <c r="DO1130" s="377"/>
      <c r="DP1130" s="377"/>
      <c r="DQ1130" s="377"/>
      <c r="DR1130" s="377"/>
      <c r="DS1130" s="377"/>
      <c r="DT1130" s="377"/>
      <c r="DU1130" s="377"/>
    </row>
    <row r="1131" spans="1:125" s="378" customFormat="1" ht="12.75" customHeight="1">
      <c r="A1131" s="363">
        <v>1130</v>
      </c>
      <c r="B1131" s="363" t="s">
        <v>731</v>
      </c>
      <c r="C1131" s="363" t="s">
        <v>7355</v>
      </c>
      <c r="D1131" s="363"/>
      <c r="E1131" s="363" t="s">
        <v>4881</v>
      </c>
      <c r="F1131" s="363"/>
      <c r="G1131" s="365" t="s">
        <v>10176</v>
      </c>
      <c r="H1131" s="640"/>
      <c r="I1131" s="363" t="s">
        <v>6865</v>
      </c>
      <c r="J1131" s="363"/>
      <c r="K1131" s="363" t="s">
        <v>10179</v>
      </c>
      <c r="L1131" s="366" t="s">
        <v>10177</v>
      </c>
      <c r="M1131" s="368">
        <v>45212</v>
      </c>
      <c r="N1131" s="369">
        <v>45899</v>
      </c>
      <c r="O1131" s="370" t="s">
        <v>722</v>
      </c>
      <c r="P1131" s="371">
        <f>N1131</f>
        <v>45899</v>
      </c>
      <c r="Q1131" s="372">
        <v>23572</v>
      </c>
      <c r="R1131" s="372">
        <v>2023</v>
      </c>
      <c r="S1131" s="388">
        <v>45168</v>
      </c>
      <c r="T1131" s="374" t="s">
        <v>1278</v>
      </c>
      <c r="U1131" s="374" t="s">
        <v>1279</v>
      </c>
      <c r="V1131" s="626" t="s">
        <v>363</v>
      </c>
      <c r="W1131" s="626" t="s">
        <v>868</v>
      </c>
      <c r="X1131" s="363" t="s">
        <v>10178</v>
      </c>
      <c r="Y1131" s="375">
        <v>45899</v>
      </c>
      <c r="Z1131" s="370" t="s">
        <v>364</v>
      </c>
      <c r="AA1131" s="657">
        <v>4.5999999999999996</v>
      </c>
      <c r="AB1131" s="376"/>
      <c r="AC1131" s="363">
        <v>80</v>
      </c>
      <c r="AD1131" s="363"/>
      <c r="AE1131" s="363">
        <v>103</v>
      </c>
      <c r="AF1131" s="363"/>
      <c r="AG1131" s="370" t="s">
        <v>724</v>
      </c>
      <c r="AH1131" s="370" t="s">
        <v>724</v>
      </c>
      <c r="AI1131" s="501" t="s">
        <v>724</v>
      </c>
      <c r="AJ1131" s="501">
        <v>1</v>
      </c>
      <c r="AK1131" s="374"/>
      <c r="AL1131" s="501"/>
      <c r="AM1131" s="501"/>
      <c r="AN1131" s="363"/>
      <c r="AO1131" s="414"/>
      <c r="AP1131" s="374"/>
      <c r="AQ1131" s="374"/>
      <c r="AR1131" s="374"/>
      <c r="AS1131" s="374"/>
      <c r="AT1131" s="374"/>
      <c r="AU1131" s="374"/>
      <c r="AV1131" s="374"/>
      <c r="AW1131" s="374"/>
      <c r="AX1131" s="374"/>
      <c r="AY1131" s="374"/>
      <c r="AZ1131" s="374"/>
      <c r="BA1131" s="374"/>
      <c r="BB1131" s="374"/>
      <c r="BC1131" s="374"/>
      <c r="BD1131" s="374"/>
      <c r="BE1131" s="374"/>
      <c r="BF1131" s="374"/>
      <c r="BG1131" s="374"/>
      <c r="BH1131" s="374"/>
      <c r="BI1131" s="374"/>
      <c r="BJ1131" s="374"/>
      <c r="BK1131" s="374"/>
      <c r="BL1131" s="374"/>
      <c r="BM1131" s="374"/>
      <c r="BN1131" s="374"/>
      <c r="BO1131" s="374"/>
      <c r="BP1131" s="374"/>
      <c r="BQ1131" s="374"/>
      <c r="BR1131" s="374"/>
      <c r="BS1131" s="374"/>
      <c r="BT1131" s="374"/>
      <c r="BU1131" s="374"/>
      <c r="BV1131" s="374"/>
      <c r="BW1131" s="374"/>
      <c r="BX1131" s="374"/>
      <c r="BY1131" s="374"/>
      <c r="BZ1131" s="374"/>
      <c r="CA1131" s="374"/>
      <c r="CB1131" s="374"/>
      <c r="CC1131" s="374"/>
      <c r="CD1131" s="374"/>
      <c r="CE1131" s="374"/>
      <c r="CF1131" s="374"/>
      <c r="CG1131" s="374"/>
      <c r="CH1131" s="374"/>
      <c r="CI1131" s="374"/>
      <c r="CJ1131" s="374"/>
      <c r="CK1131" s="374"/>
      <c r="CL1131" s="374"/>
      <c r="CM1131" s="374"/>
      <c r="CN1131" s="374"/>
      <c r="CO1131" s="377"/>
      <c r="CP1131" s="377"/>
      <c r="CQ1131" s="377"/>
      <c r="CR1131" s="377"/>
      <c r="CS1131" s="377"/>
      <c r="CT1131" s="377"/>
      <c r="CU1131" s="377"/>
      <c r="CV1131" s="377"/>
      <c r="CW1131" s="377"/>
      <c r="CX1131" s="377"/>
      <c r="CY1131" s="377"/>
      <c r="CZ1131" s="377"/>
      <c r="DA1131" s="377"/>
      <c r="DB1131" s="377"/>
      <c r="DC1131" s="377"/>
      <c r="DD1131" s="377"/>
      <c r="DE1131" s="377"/>
      <c r="DF1131" s="377"/>
      <c r="DG1131" s="377"/>
      <c r="DH1131" s="377"/>
      <c r="DI1131" s="377"/>
      <c r="DJ1131" s="377"/>
      <c r="DK1131" s="377"/>
      <c r="DL1131" s="377"/>
      <c r="DM1131" s="377"/>
      <c r="DN1131" s="377"/>
      <c r="DO1131" s="377"/>
      <c r="DP1131" s="377"/>
      <c r="DQ1131" s="377"/>
      <c r="DR1131" s="377"/>
      <c r="DS1131" s="377"/>
      <c r="DT1131" s="377"/>
      <c r="DU1131" s="377"/>
    </row>
    <row r="1132" spans="1:125" s="317" customFormat="1" ht="12.75" customHeight="1">
      <c r="A1132" s="253">
        <v>1131</v>
      </c>
      <c r="B1132" s="253" t="s">
        <v>731</v>
      </c>
      <c r="C1132" s="253" t="s">
        <v>2509</v>
      </c>
      <c r="D1132" s="253"/>
      <c r="E1132" s="253" t="s">
        <v>2656</v>
      </c>
      <c r="F1132" s="253"/>
      <c r="G1132" s="264" t="s">
        <v>6341</v>
      </c>
      <c r="H1132" s="639"/>
      <c r="I1132" s="253" t="s">
        <v>1106</v>
      </c>
      <c r="J1132" s="253"/>
      <c r="K1132" s="253" t="s">
        <v>9852</v>
      </c>
      <c r="L1132" s="438" t="s">
        <v>9853</v>
      </c>
      <c r="M1132" s="274">
        <v>45135</v>
      </c>
      <c r="N1132" s="275">
        <v>45853</v>
      </c>
      <c r="O1132" s="322" t="s">
        <v>722</v>
      </c>
      <c r="P1132" s="323">
        <f>N1132</f>
        <v>45853</v>
      </c>
      <c r="Q1132" s="335">
        <v>23429</v>
      </c>
      <c r="R1132" s="335">
        <v>2020</v>
      </c>
      <c r="S1132" s="237">
        <v>45122</v>
      </c>
      <c r="T1132" s="283" t="s">
        <v>4069</v>
      </c>
      <c r="U1132" s="283" t="s">
        <v>6322</v>
      </c>
      <c r="V1132" s="421" t="s">
        <v>1735</v>
      </c>
      <c r="W1132" s="421" t="s">
        <v>1735</v>
      </c>
      <c r="X1132" s="253" t="s">
        <v>9854</v>
      </c>
      <c r="Y1132" s="271">
        <v>45853</v>
      </c>
      <c r="Z1132" s="322" t="s">
        <v>364</v>
      </c>
      <c r="AA1132" s="255">
        <v>5.25</v>
      </c>
      <c r="AB1132" s="256"/>
      <c r="AC1132" s="253">
        <v>85</v>
      </c>
      <c r="AD1132" s="253"/>
      <c r="AE1132" s="253">
        <v>125</v>
      </c>
      <c r="AF1132" s="253"/>
      <c r="AG1132" s="370" t="s">
        <v>724</v>
      </c>
      <c r="AH1132" s="322" t="s">
        <v>724</v>
      </c>
      <c r="AI1132" s="336" t="s">
        <v>724</v>
      </c>
      <c r="AJ1132" s="336">
        <v>1</v>
      </c>
      <c r="AK1132" s="321"/>
      <c r="AL1132" s="336"/>
      <c r="AM1132" s="336"/>
      <c r="AN1132" s="253"/>
      <c r="AO1132" s="408"/>
      <c r="AP1132" s="283"/>
      <c r="AQ1132" s="283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341"/>
      <c r="CP1132" s="341"/>
      <c r="CQ1132" s="341"/>
      <c r="CR1132" s="341"/>
      <c r="CS1132" s="341"/>
      <c r="CT1132" s="341"/>
      <c r="CU1132" s="341"/>
      <c r="CV1132" s="341"/>
      <c r="CW1132" s="341"/>
      <c r="CX1132" s="341"/>
      <c r="CY1132" s="341"/>
      <c r="CZ1132" s="341"/>
      <c r="DA1132" s="341"/>
      <c r="DB1132" s="341"/>
      <c r="DC1132" s="341"/>
      <c r="DD1132" s="341"/>
      <c r="DE1132" s="341"/>
      <c r="DF1132" s="341"/>
      <c r="DG1132" s="341"/>
      <c r="DH1132" s="341"/>
      <c r="DI1132" s="341"/>
      <c r="DJ1132" s="341"/>
      <c r="DK1132" s="341"/>
      <c r="DL1132" s="341"/>
      <c r="DM1132" s="341"/>
      <c r="DN1132" s="341"/>
      <c r="DO1132" s="341"/>
      <c r="DP1132" s="341"/>
      <c r="DQ1132" s="341"/>
      <c r="DR1132" s="341"/>
      <c r="DS1132" s="341"/>
      <c r="DT1132" s="341"/>
      <c r="DU1132" s="341"/>
    </row>
    <row r="1133" spans="1:125" ht="12.75" customHeight="1">
      <c r="A1133" s="253">
        <v>1132</v>
      </c>
      <c r="B1133" s="253" t="s">
        <v>731</v>
      </c>
      <c r="C1133" s="253" t="s">
        <v>226</v>
      </c>
      <c r="D1133" s="253"/>
      <c r="E1133" s="253" t="s">
        <v>2657</v>
      </c>
      <c r="F1133" s="253"/>
      <c r="G1133" s="264" t="s">
        <v>2658</v>
      </c>
      <c r="H1133" s="639"/>
      <c r="I1133" s="253" t="s">
        <v>452</v>
      </c>
      <c r="J1133" s="253"/>
      <c r="K1133" s="253" t="s">
        <v>4275</v>
      </c>
      <c r="L1133" s="438" t="s">
        <v>1592</v>
      </c>
      <c r="M1133" s="274">
        <v>42403</v>
      </c>
      <c r="N1133" s="288">
        <v>44613</v>
      </c>
      <c r="O1133" s="322" t="s">
        <v>722</v>
      </c>
      <c r="P1133" s="328">
        <f t="shared" si="252"/>
        <v>44613</v>
      </c>
      <c r="Q1133" s="236">
        <v>18394</v>
      </c>
      <c r="R1133" s="236">
        <v>2013</v>
      </c>
      <c r="S1133" s="251">
        <v>43882</v>
      </c>
      <c r="T1133" s="253" t="s">
        <v>5544</v>
      </c>
      <c r="U1133" s="253" t="s">
        <v>722</v>
      </c>
      <c r="V1133" s="625" t="s">
        <v>932</v>
      </c>
      <c r="W1133" s="625" t="s">
        <v>5545</v>
      </c>
      <c r="X1133" s="252" t="s">
        <v>1594</v>
      </c>
      <c r="Y1133" s="284">
        <f t="shared" ref="Y1133:Y1135" si="253">N1133</f>
        <v>44613</v>
      </c>
      <c r="Z1133" s="322" t="s">
        <v>1550</v>
      </c>
      <c r="AA1133" s="255">
        <v>4</v>
      </c>
      <c r="AB1133" s="256"/>
      <c r="AC1133" s="253">
        <v>80</v>
      </c>
      <c r="AD1133" s="253"/>
      <c r="AE1133" s="253">
        <v>100</v>
      </c>
      <c r="AF1133" s="253"/>
      <c r="AG1133" s="322" t="s">
        <v>724</v>
      </c>
      <c r="AH1133" s="322">
        <v>39</v>
      </c>
      <c r="AI1133" s="322">
        <v>54</v>
      </c>
      <c r="AJ1133" s="322">
        <v>1</v>
      </c>
      <c r="AK1133" s="316"/>
      <c r="AL1133" s="613"/>
      <c r="AM1133" s="613"/>
      <c r="AN1133" s="252"/>
      <c r="AO1133" s="407"/>
      <c r="AP1133" s="316"/>
      <c r="AQ1133" s="316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</row>
    <row r="1134" spans="1:125" s="317" customFormat="1" ht="12.75" customHeight="1">
      <c r="A1134" s="253">
        <v>1133</v>
      </c>
      <c r="B1134" s="253" t="s">
        <v>731</v>
      </c>
      <c r="C1134" s="253" t="s">
        <v>4839</v>
      </c>
      <c r="D1134" s="253"/>
      <c r="E1134" s="253" t="s">
        <v>2659</v>
      </c>
      <c r="F1134" s="253"/>
      <c r="G1134" s="264" t="s">
        <v>5143</v>
      </c>
      <c r="H1134" s="639"/>
      <c r="I1134" s="253" t="s">
        <v>1173</v>
      </c>
      <c r="J1134" s="253"/>
      <c r="K1134" s="253" t="s">
        <v>5144</v>
      </c>
      <c r="L1134" s="438" t="s">
        <v>5145</v>
      </c>
      <c r="M1134" s="274">
        <v>43663</v>
      </c>
      <c r="N1134" s="275">
        <v>45837</v>
      </c>
      <c r="O1134" s="322" t="s">
        <v>722</v>
      </c>
      <c r="P1134" s="323">
        <f>N1134</f>
        <v>45837</v>
      </c>
      <c r="Q1134" s="335">
        <v>19374</v>
      </c>
      <c r="R1134" s="335">
        <v>2019</v>
      </c>
      <c r="S1134" s="237">
        <v>45106</v>
      </c>
      <c r="T1134" s="253" t="s">
        <v>3715</v>
      </c>
      <c r="U1134" s="283" t="s">
        <v>722</v>
      </c>
      <c r="V1134" s="421" t="s">
        <v>931</v>
      </c>
      <c r="W1134" s="421" t="s">
        <v>9748</v>
      </c>
      <c r="X1134" s="253" t="s">
        <v>5146</v>
      </c>
      <c r="Y1134" s="271">
        <f>N1134</f>
        <v>45837</v>
      </c>
      <c r="Z1134" s="322" t="s">
        <v>1229</v>
      </c>
      <c r="AA1134" s="255">
        <v>5.5</v>
      </c>
      <c r="AB1134" s="256"/>
      <c r="AC1134" s="253">
        <v>95</v>
      </c>
      <c r="AD1134" s="253"/>
      <c r="AE1134" s="253">
        <v>115</v>
      </c>
      <c r="AF1134" s="253"/>
      <c r="AG1134" s="322" t="s">
        <v>724</v>
      </c>
      <c r="AH1134" s="322" t="s">
        <v>724</v>
      </c>
      <c r="AI1134" s="336" t="s">
        <v>724</v>
      </c>
      <c r="AJ1134" s="336">
        <v>1</v>
      </c>
      <c r="AK1134" s="283"/>
      <c r="AL1134" s="336"/>
      <c r="AM1134" s="336"/>
      <c r="AN1134" s="253"/>
      <c r="AO1134" s="408"/>
      <c r="AP1134" s="283"/>
      <c r="AQ1134" s="283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341"/>
      <c r="CP1134" s="341"/>
      <c r="CQ1134" s="341"/>
      <c r="CR1134" s="341"/>
      <c r="CS1134" s="341"/>
      <c r="CT1134" s="341"/>
      <c r="CU1134" s="341"/>
      <c r="CV1134" s="341"/>
      <c r="CW1134" s="341"/>
      <c r="CX1134" s="341"/>
      <c r="CY1134" s="341"/>
      <c r="CZ1134" s="341"/>
      <c r="DA1134" s="341"/>
      <c r="DB1134" s="341"/>
      <c r="DC1134" s="341"/>
      <c r="DD1134" s="341"/>
      <c r="DE1134" s="341"/>
      <c r="DF1134" s="341"/>
      <c r="DG1134" s="341"/>
      <c r="DH1134" s="341"/>
      <c r="DI1134" s="341"/>
      <c r="DJ1134" s="341"/>
      <c r="DK1134" s="341"/>
      <c r="DL1134" s="341"/>
      <c r="DM1134" s="341"/>
      <c r="DN1134" s="341"/>
      <c r="DO1134" s="341"/>
      <c r="DP1134" s="341"/>
      <c r="DQ1134" s="341"/>
      <c r="DR1134" s="341"/>
      <c r="DS1134" s="341"/>
      <c r="DT1134" s="341"/>
      <c r="DU1134" s="341"/>
    </row>
    <row r="1135" spans="1:125" ht="12.75" customHeight="1">
      <c r="A1135" s="253">
        <v>1134</v>
      </c>
      <c r="B1135" s="253" t="s">
        <v>731</v>
      </c>
      <c r="C1135" s="253" t="s">
        <v>1783</v>
      </c>
      <c r="D1135" s="253"/>
      <c r="E1135" s="253" t="s">
        <v>2660</v>
      </c>
      <c r="F1135" s="253"/>
      <c r="G1135" s="264" t="s">
        <v>2661</v>
      </c>
      <c r="H1135" s="639"/>
      <c r="I1135" s="243" t="s">
        <v>1911</v>
      </c>
      <c r="J1135" s="253"/>
      <c r="K1135" s="253" t="s">
        <v>4656</v>
      </c>
      <c r="L1135" s="438" t="s">
        <v>2662</v>
      </c>
      <c r="M1135" s="274">
        <v>42415</v>
      </c>
      <c r="N1135" s="288">
        <v>44607</v>
      </c>
      <c r="O1135" s="322" t="s">
        <v>722</v>
      </c>
      <c r="P1135" s="328">
        <f t="shared" si="252"/>
        <v>44607</v>
      </c>
      <c r="Q1135" s="329">
        <v>20251</v>
      </c>
      <c r="R1135" s="329">
        <v>2014</v>
      </c>
      <c r="S1135" s="251">
        <v>43876</v>
      </c>
      <c r="T1135" s="316" t="s">
        <v>29</v>
      </c>
      <c r="U1135" s="283" t="s">
        <v>722</v>
      </c>
      <c r="V1135" s="625" t="s">
        <v>5596</v>
      </c>
      <c r="W1135" s="625" t="s">
        <v>5597</v>
      </c>
      <c r="X1135" s="252" t="s">
        <v>5188</v>
      </c>
      <c r="Y1135" s="284">
        <f t="shared" si="253"/>
        <v>44607</v>
      </c>
      <c r="Z1135" s="322" t="s">
        <v>1550</v>
      </c>
      <c r="AA1135" s="255">
        <v>4.7</v>
      </c>
      <c r="AB1135" s="256"/>
      <c r="AC1135" s="253">
        <v>95</v>
      </c>
      <c r="AD1135" s="253"/>
      <c r="AE1135" s="253">
        <v>120</v>
      </c>
      <c r="AF1135" s="253"/>
      <c r="AG1135" s="322" t="s">
        <v>724</v>
      </c>
      <c r="AH1135" s="322">
        <v>37</v>
      </c>
      <c r="AI1135" s="322">
        <v>57</v>
      </c>
      <c r="AJ1135" s="322">
        <v>1</v>
      </c>
      <c r="AK1135" s="316"/>
      <c r="AL1135" s="613"/>
      <c r="AM1135" s="613"/>
      <c r="AN1135" s="252"/>
      <c r="AO1135" s="407"/>
      <c r="AP1135" s="316"/>
      <c r="AQ1135" s="316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</row>
    <row r="1136" spans="1:125" s="317" customFormat="1" ht="12.75" customHeight="1">
      <c r="A1136" s="253">
        <v>1135</v>
      </c>
      <c r="B1136" s="253" t="s">
        <v>732</v>
      </c>
      <c r="C1136" s="253" t="s">
        <v>8702</v>
      </c>
      <c r="D1136" s="253"/>
      <c r="E1136" s="253" t="s">
        <v>2664</v>
      </c>
      <c r="F1136" s="253"/>
      <c r="G1136" s="264" t="s">
        <v>8703</v>
      </c>
      <c r="H1136" s="639"/>
      <c r="I1136" s="243" t="s">
        <v>17</v>
      </c>
      <c r="J1136" s="253"/>
      <c r="K1136" s="253" t="s">
        <v>2386</v>
      </c>
      <c r="L1136" s="438" t="s">
        <v>1049</v>
      </c>
      <c r="M1136" s="274">
        <v>44823</v>
      </c>
      <c r="N1136" s="275">
        <v>45547</v>
      </c>
      <c r="O1136" s="322" t="s">
        <v>722</v>
      </c>
      <c r="P1136" s="323">
        <f t="shared" si="252"/>
        <v>45547</v>
      </c>
      <c r="Q1136" s="335">
        <v>22630</v>
      </c>
      <c r="R1136" s="335">
        <v>2022</v>
      </c>
      <c r="S1136" s="237">
        <v>44816</v>
      </c>
      <c r="T1136" s="253" t="s">
        <v>3814</v>
      </c>
      <c r="U1136" s="283" t="s">
        <v>1279</v>
      </c>
      <c r="V1136" s="421" t="s">
        <v>363</v>
      </c>
      <c r="W1136" s="421" t="s">
        <v>363</v>
      </c>
      <c r="X1136" s="253" t="s">
        <v>6250</v>
      </c>
      <c r="Y1136" s="271">
        <f>N1136</f>
        <v>45547</v>
      </c>
      <c r="Z1136" s="322" t="s">
        <v>31</v>
      </c>
      <c r="AA1136" s="255">
        <v>5.05</v>
      </c>
      <c r="AB1136" s="256"/>
      <c r="AC1136" s="253">
        <v>70</v>
      </c>
      <c r="AD1136" s="253">
        <v>70</v>
      </c>
      <c r="AE1136" s="253">
        <v>140</v>
      </c>
      <c r="AF1136" s="253">
        <v>165</v>
      </c>
      <c r="AG1136" s="322">
        <v>25</v>
      </c>
      <c r="AH1136" s="322" t="s">
        <v>8704</v>
      </c>
      <c r="AI1136" s="336">
        <v>69</v>
      </c>
      <c r="AJ1136" s="336">
        <v>1</v>
      </c>
      <c r="AK1136" s="283"/>
      <c r="AL1136" s="336"/>
      <c r="AM1136" s="336"/>
      <c r="AN1136" s="253" t="s">
        <v>9178</v>
      </c>
      <c r="AO1136" s="408"/>
      <c r="AP1136" s="283"/>
      <c r="AQ1136" s="283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341"/>
      <c r="CP1136" s="341"/>
      <c r="CQ1136" s="341"/>
      <c r="CR1136" s="341"/>
      <c r="CS1136" s="341"/>
      <c r="CT1136" s="341"/>
      <c r="CU1136" s="341"/>
      <c r="CV1136" s="341"/>
      <c r="CW1136" s="341"/>
      <c r="CX1136" s="341"/>
      <c r="CY1136" s="341"/>
      <c r="CZ1136" s="341"/>
      <c r="DA1136" s="341"/>
      <c r="DB1136" s="341"/>
      <c r="DC1136" s="341"/>
      <c r="DD1136" s="341"/>
      <c r="DE1136" s="341"/>
      <c r="DF1136" s="341"/>
      <c r="DG1136" s="341"/>
      <c r="DH1136" s="341"/>
      <c r="DI1136" s="341"/>
      <c r="DJ1136" s="341"/>
      <c r="DK1136" s="341"/>
      <c r="DL1136" s="341"/>
      <c r="DM1136" s="341"/>
      <c r="DN1136" s="341"/>
      <c r="DO1136" s="341"/>
      <c r="DP1136" s="341"/>
      <c r="DQ1136" s="341"/>
      <c r="DR1136" s="341"/>
      <c r="DS1136" s="341"/>
      <c r="DT1136" s="341"/>
      <c r="DU1136" s="341"/>
    </row>
    <row r="1137" spans="1:125" s="317" customFormat="1" ht="12.6" customHeight="1">
      <c r="A1137" s="253">
        <v>1136</v>
      </c>
      <c r="B1137" s="253" t="s">
        <v>731</v>
      </c>
      <c r="C1137" s="253" t="s">
        <v>8980</v>
      </c>
      <c r="D1137" s="253"/>
      <c r="E1137" s="253" t="s">
        <v>4882</v>
      </c>
      <c r="F1137" s="253"/>
      <c r="G1137" s="264" t="s">
        <v>8981</v>
      </c>
      <c r="H1137" s="639"/>
      <c r="I1137" s="253" t="s">
        <v>317</v>
      </c>
      <c r="J1137" s="253"/>
      <c r="K1137" s="243" t="s">
        <v>3063</v>
      </c>
      <c r="L1137" s="245" t="s">
        <v>3064</v>
      </c>
      <c r="M1137" s="247">
        <v>44939</v>
      </c>
      <c r="N1137" s="123">
        <v>45652</v>
      </c>
      <c r="O1137" s="249" t="s">
        <v>722</v>
      </c>
      <c r="P1137" s="267">
        <f t="shared" si="252"/>
        <v>45652</v>
      </c>
      <c r="Q1137" s="236">
        <v>23007</v>
      </c>
      <c r="R1137" s="236">
        <v>2022</v>
      </c>
      <c r="S1137" s="237">
        <v>44921</v>
      </c>
      <c r="T1137" s="253" t="s">
        <v>29</v>
      </c>
      <c r="U1137" s="253" t="s">
        <v>1279</v>
      </c>
      <c r="V1137" s="421" t="s">
        <v>363</v>
      </c>
      <c r="W1137" s="421" t="s">
        <v>363</v>
      </c>
      <c r="X1137" s="253" t="s">
        <v>8982</v>
      </c>
      <c r="Y1137" s="271">
        <f>N1137</f>
        <v>45652</v>
      </c>
      <c r="Z1137" s="322" t="s">
        <v>1550</v>
      </c>
      <c r="AA1137" s="255">
        <v>5.39</v>
      </c>
      <c r="AB1137" s="256"/>
      <c r="AC1137" s="253">
        <v>95</v>
      </c>
      <c r="AD1137" s="253"/>
      <c r="AE1137" s="253">
        <v>115</v>
      </c>
      <c r="AF1137" s="253"/>
      <c r="AG1137" s="322" t="s">
        <v>724</v>
      </c>
      <c r="AH1137" s="322" t="s">
        <v>724</v>
      </c>
      <c r="AI1137" s="322" t="s">
        <v>724</v>
      </c>
      <c r="AJ1137" s="322">
        <v>1</v>
      </c>
      <c r="AK1137" s="237"/>
      <c r="AL1137" s="322"/>
      <c r="AM1137" s="322"/>
      <c r="AN1137" s="253"/>
      <c r="AO1137" s="408"/>
      <c r="AP1137" s="283"/>
      <c r="AQ1137" s="283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341"/>
      <c r="CP1137" s="341"/>
      <c r="CQ1137" s="341"/>
      <c r="CR1137" s="341"/>
      <c r="CS1137" s="341"/>
      <c r="CT1137" s="341"/>
      <c r="CU1137" s="341"/>
      <c r="CV1137" s="341"/>
      <c r="CW1137" s="341"/>
      <c r="CX1137" s="341"/>
      <c r="CY1137" s="341"/>
      <c r="CZ1137" s="341"/>
      <c r="DA1137" s="341"/>
      <c r="DB1137" s="341"/>
      <c r="DC1137" s="341"/>
      <c r="DD1137" s="341"/>
      <c r="DE1137" s="341"/>
      <c r="DF1137" s="341"/>
      <c r="DG1137" s="341"/>
      <c r="DH1137" s="341"/>
      <c r="DI1137" s="341"/>
      <c r="DJ1137" s="341"/>
      <c r="DK1137" s="341"/>
      <c r="DL1137" s="341"/>
      <c r="DM1137" s="341"/>
      <c r="DN1137" s="341"/>
      <c r="DO1137" s="341"/>
      <c r="DP1137" s="341"/>
      <c r="DQ1137" s="341"/>
      <c r="DR1137" s="341"/>
      <c r="DS1137" s="341"/>
      <c r="DT1137" s="341"/>
      <c r="DU1137" s="341"/>
    </row>
    <row r="1138" spans="1:125" s="317" customFormat="1" ht="12.75" customHeight="1">
      <c r="A1138" s="253">
        <v>1137</v>
      </c>
      <c r="B1138" s="253" t="s">
        <v>731</v>
      </c>
      <c r="C1138" s="253" t="s">
        <v>3629</v>
      </c>
      <c r="D1138" s="253"/>
      <c r="E1138" s="253" t="s">
        <v>2665</v>
      </c>
      <c r="F1138" s="253"/>
      <c r="G1138" s="264" t="s">
        <v>5693</v>
      </c>
      <c r="H1138" s="639"/>
      <c r="I1138" s="253" t="s">
        <v>1911</v>
      </c>
      <c r="J1138" s="253"/>
      <c r="K1138" s="243" t="s">
        <v>7382</v>
      </c>
      <c r="L1138" s="245" t="s">
        <v>7383</v>
      </c>
      <c r="M1138" s="247">
        <v>43935</v>
      </c>
      <c r="N1138" s="123">
        <v>45369</v>
      </c>
      <c r="O1138" s="249" t="s">
        <v>722</v>
      </c>
      <c r="P1138" s="267">
        <f t="shared" si="252"/>
        <v>45369</v>
      </c>
      <c r="Q1138" s="236">
        <v>21534</v>
      </c>
      <c r="R1138" s="236">
        <v>2020</v>
      </c>
      <c r="S1138" s="237">
        <v>44638</v>
      </c>
      <c r="T1138" s="253" t="s">
        <v>3715</v>
      </c>
      <c r="U1138" s="253" t="s">
        <v>722</v>
      </c>
      <c r="V1138" s="421" t="s">
        <v>931</v>
      </c>
      <c r="W1138" s="421" t="s">
        <v>931</v>
      </c>
      <c r="X1138" s="253" t="s">
        <v>7384</v>
      </c>
      <c r="Y1138" s="271">
        <f>N1138</f>
        <v>45369</v>
      </c>
      <c r="Z1138" s="322" t="s">
        <v>364</v>
      </c>
      <c r="AA1138" s="255" t="s">
        <v>724</v>
      </c>
      <c r="AB1138" s="256"/>
      <c r="AC1138" s="253">
        <v>95</v>
      </c>
      <c r="AD1138" s="253"/>
      <c r="AE1138" s="253">
        <v>120</v>
      </c>
      <c r="AF1138" s="253"/>
      <c r="AG1138" s="370">
        <v>22</v>
      </c>
      <c r="AH1138" s="322">
        <v>37</v>
      </c>
      <c r="AI1138" s="336">
        <v>54</v>
      </c>
      <c r="AJ1138" s="336">
        <v>1</v>
      </c>
      <c r="AK1138" s="283"/>
      <c r="AL1138" s="336"/>
      <c r="AM1138" s="336"/>
      <c r="AN1138" s="253"/>
      <c r="AO1138" s="408"/>
      <c r="AP1138" s="283"/>
      <c r="AQ1138" s="283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341"/>
      <c r="CP1138" s="341"/>
      <c r="CQ1138" s="341"/>
      <c r="CR1138" s="341"/>
      <c r="CS1138" s="341"/>
      <c r="CT1138" s="341"/>
      <c r="CU1138" s="341"/>
      <c r="CV1138" s="341"/>
      <c r="CW1138" s="341"/>
      <c r="CX1138" s="341"/>
      <c r="CY1138" s="341"/>
      <c r="CZ1138" s="341"/>
      <c r="DA1138" s="341"/>
      <c r="DB1138" s="341"/>
      <c r="DC1138" s="341"/>
      <c r="DD1138" s="341"/>
      <c r="DE1138" s="341"/>
      <c r="DF1138" s="341"/>
      <c r="DG1138" s="341"/>
      <c r="DH1138" s="341"/>
      <c r="DI1138" s="341"/>
      <c r="DJ1138" s="341"/>
      <c r="DK1138" s="341"/>
      <c r="DL1138" s="341"/>
      <c r="DM1138" s="341"/>
      <c r="DN1138" s="341"/>
      <c r="DO1138" s="341"/>
      <c r="DP1138" s="341"/>
      <c r="DQ1138" s="341"/>
      <c r="DR1138" s="341"/>
      <c r="DS1138" s="341"/>
      <c r="DT1138" s="341"/>
      <c r="DU1138" s="341"/>
    </row>
    <row r="1139" spans="1:125" ht="12.75" customHeight="1">
      <c r="A1139" s="253">
        <v>1138</v>
      </c>
      <c r="B1139" s="253" t="s">
        <v>731</v>
      </c>
      <c r="C1139" s="253" t="s">
        <v>2667</v>
      </c>
      <c r="D1139" s="253"/>
      <c r="E1139" s="253" t="s">
        <v>2668</v>
      </c>
      <c r="F1139" s="253"/>
      <c r="G1139" s="264" t="s">
        <v>2669</v>
      </c>
      <c r="H1139" s="639"/>
      <c r="I1139" s="253" t="s">
        <v>317</v>
      </c>
      <c r="J1139" s="253"/>
      <c r="K1139" s="253" t="s">
        <v>2350</v>
      </c>
      <c r="L1139" s="438" t="s">
        <v>116</v>
      </c>
      <c r="M1139" s="274">
        <v>42417</v>
      </c>
      <c r="N1139" s="288">
        <v>45418</v>
      </c>
      <c r="O1139" s="322" t="s">
        <v>722</v>
      </c>
      <c r="P1139" s="328">
        <f t="shared" ref="P1139:P1159" si="254">N1139</f>
        <v>45418</v>
      </c>
      <c r="Q1139" s="329">
        <v>18378</v>
      </c>
      <c r="R1139" s="329">
        <v>2016</v>
      </c>
      <c r="S1139" s="251">
        <v>44687</v>
      </c>
      <c r="T1139" s="252" t="s">
        <v>1498</v>
      </c>
      <c r="U1139" s="253" t="s">
        <v>722</v>
      </c>
      <c r="V1139" s="625" t="s">
        <v>525</v>
      </c>
      <c r="W1139" s="625" t="s">
        <v>4082</v>
      </c>
      <c r="X1139" s="252" t="s">
        <v>4260</v>
      </c>
      <c r="Y1139" s="284">
        <f t="shared" ref="Y1139:Y1162" si="255">N1139</f>
        <v>45418</v>
      </c>
      <c r="Z1139" s="605" t="s">
        <v>1550</v>
      </c>
      <c r="AA1139" s="656">
        <v>8.4</v>
      </c>
      <c r="AB1139" s="273"/>
      <c r="AC1139" s="252">
        <v>130</v>
      </c>
      <c r="AD1139" s="252"/>
      <c r="AE1139" s="252">
        <v>220</v>
      </c>
      <c r="AF1139" s="252"/>
      <c r="AG1139" s="322">
        <v>23</v>
      </c>
      <c r="AH1139" s="605">
        <v>39</v>
      </c>
      <c r="AI1139" s="613">
        <v>50</v>
      </c>
      <c r="AJ1139" s="613">
        <v>2</v>
      </c>
      <c r="AK1139" s="316"/>
      <c r="AL1139" s="613"/>
      <c r="AM1139" s="613"/>
      <c r="AN1139" s="252"/>
      <c r="AO1139" s="407"/>
      <c r="AP1139" s="316"/>
      <c r="AQ1139" s="316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</row>
    <row r="1140" spans="1:125" s="317" customFormat="1" ht="12.75" customHeight="1">
      <c r="A1140" s="253">
        <v>1139</v>
      </c>
      <c r="B1140" s="253" t="s">
        <v>731</v>
      </c>
      <c r="C1140" s="253" t="s">
        <v>8178</v>
      </c>
      <c r="D1140" s="253"/>
      <c r="E1140" s="253" t="s">
        <v>2670</v>
      </c>
      <c r="F1140" s="253"/>
      <c r="G1140" s="322">
        <v>91050</v>
      </c>
      <c r="H1140" s="639"/>
      <c r="I1140" s="253" t="s">
        <v>1106</v>
      </c>
      <c r="J1140" s="253"/>
      <c r="K1140" s="253" t="s">
        <v>7254</v>
      </c>
      <c r="L1140" s="438" t="s">
        <v>7255</v>
      </c>
      <c r="M1140" s="274">
        <v>44711</v>
      </c>
      <c r="N1140" s="275">
        <v>45409</v>
      </c>
      <c r="O1140" s="249" t="s">
        <v>722</v>
      </c>
      <c r="P1140" s="267">
        <f t="shared" si="254"/>
        <v>45409</v>
      </c>
      <c r="Q1140" s="236">
        <v>22416</v>
      </c>
      <c r="R1140" s="236">
        <v>2022</v>
      </c>
      <c r="S1140" s="237">
        <v>44678</v>
      </c>
      <c r="T1140" s="253" t="s">
        <v>1278</v>
      </c>
      <c r="U1140" s="253" t="s">
        <v>1279</v>
      </c>
      <c r="V1140" s="421" t="s">
        <v>363</v>
      </c>
      <c r="W1140" s="421" t="s">
        <v>8179</v>
      </c>
      <c r="X1140" s="253" t="s">
        <v>8180</v>
      </c>
      <c r="Y1140" s="271">
        <f t="shared" si="255"/>
        <v>45409</v>
      </c>
      <c r="Z1140" s="322" t="s">
        <v>364</v>
      </c>
      <c r="AA1140" s="255">
        <v>2.5499999999999998</v>
      </c>
      <c r="AB1140" s="256"/>
      <c r="AC1140" s="253">
        <v>60</v>
      </c>
      <c r="AD1140" s="253"/>
      <c r="AE1140" s="253">
        <v>85</v>
      </c>
      <c r="AF1140" s="253"/>
      <c r="AG1140" s="605">
        <v>24</v>
      </c>
      <c r="AH1140" s="322" t="s">
        <v>724</v>
      </c>
      <c r="AI1140" s="322" t="s">
        <v>724</v>
      </c>
      <c r="AJ1140" s="322">
        <v>1</v>
      </c>
      <c r="AK1140" s="283"/>
      <c r="AL1140" s="336"/>
      <c r="AM1140" s="336"/>
      <c r="AN1140" s="253"/>
      <c r="AO1140" s="408"/>
      <c r="AP1140" s="283"/>
      <c r="AQ1140" s="283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341"/>
      <c r="CP1140" s="341"/>
      <c r="CQ1140" s="341"/>
      <c r="CR1140" s="341"/>
      <c r="CS1140" s="341"/>
      <c r="CT1140" s="341"/>
      <c r="CU1140" s="341"/>
      <c r="CV1140" s="341"/>
      <c r="CW1140" s="341"/>
      <c r="CX1140" s="341"/>
      <c r="CY1140" s="341"/>
      <c r="CZ1140" s="341"/>
      <c r="DA1140" s="341"/>
      <c r="DB1140" s="341"/>
      <c r="DC1140" s="341"/>
      <c r="DD1140" s="341"/>
      <c r="DE1140" s="341"/>
      <c r="DF1140" s="341"/>
      <c r="DG1140" s="341"/>
      <c r="DH1140" s="341"/>
      <c r="DI1140" s="341"/>
      <c r="DJ1140" s="341"/>
      <c r="DK1140" s="341"/>
      <c r="DL1140" s="341"/>
      <c r="DM1140" s="341"/>
      <c r="DN1140" s="341"/>
      <c r="DO1140" s="341"/>
      <c r="DP1140" s="341"/>
      <c r="DQ1140" s="341"/>
      <c r="DR1140" s="341"/>
      <c r="DS1140" s="341"/>
      <c r="DT1140" s="341"/>
      <c r="DU1140" s="341"/>
    </row>
    <row r="1141" spans="1:125" ht="12.75" customHeight="1">
      <c r="A1141" s="253">
        <v>1140</v>
      </c>
      <c r="B1141" s="253" t="s">
        <v>731</v>
      </c>
      <c r="C1141" s="253" t="s">
        <v>1937</v>
      </c>
      <c r="D1141" s="253"/>
      <c r="E1141" s="253" t="s">
        <v>2671</v>
      </c>
      <c r="F1141" s="253"/>
      <c r="G1141" s="264" t="s">
        <v>2672</v>
      </c>
      <c r="H1141" s="639"/>
      <c r="I1141" s="243" t="s">
        <v>1911</v>
      </c>
      <c r="J1141" s="253"/>
      <c r="K1141" s="253" t="s">
        <v>4906</v>
      </c>
      <c r="L1141" s="438" t="s">
        <v>4907</v>
      </c>
      <c r="M1141" s="274">
        <v>42308</v>
      </c>
      <c r="N1141" s="288">
        <v>44603</v>
      </c>
      <c r="O1141" s="322" t="s">
        <v>722</v>
      </c>
      <c r="P1141" s="328">
        <f t="shared" si="254"/>
        <v>44603</v>
      </c>
      <c r="Q1141" s="329">
        <v>19160</v>
      </c>
      <c r="R1141" s="329">
        <v>2015</v>
      </c>
      <c r="S1141" s="251">
        <v>43872</v>
      </c>
      <c r="T1141" s="316" t="s">
        <v>175</v>
      </c>
      <c r="U1141" s="283" t="s">
        <v>722</v>
      </c>
      <c r="V1141" s="625" t="s">
        <v>5476</v>
      </c>
      <c r="W1141" s="625" t="s">
        <v>5477</v>
      </c>
      <c r="X1141" s="252" t="s">
        <v>4908</v>
      </c>
      <c r="Y1141" s="284">
        <f t="shared" si="255"/>
        <v>44603</v>
      </c>
      <c r="Z1141" s="605" t="s">
        <v>1550</v>
      </c>
      <c r="AA1141" s="656">
        <v>5.0999999999999996</v>
      </c>
      <c r="AB1141" s="273"/>
      <c r="AC1141" s="252">
        <v>65</v>
      </c>
      <c r="AD1141" s="252"/>
      <c r="AE1141" s="252">
        <v>90</v>
      </c>
      <c r="AF1141" s="252"/>
      <c r="AG1141" s="322" t="s">
        <v>724</v>
      </c>
      <c r="AH1141" s="605">
        <v>37</v>
      </c>
      <c r="AI1141" s="613">
        <v>57</v>
      </c>
      <c r="AJ1141" s="613">
        <v>1</v>
      </c>
      <c r="AK1141" s="316"/>
      <c r="AL1141" s="613"/>
      <c r="AM1141" s="613"/>
      <c r="AN1141" s="252"/>
      <c r="AO1141" s="407"/>
      <c r="AP1141" s="316"/>
      <c r="AQ1141" s="316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</row>
    <row r="1142" spans="1:125" s="317" customFormat="1" ht="12.75" customHeight="1">
      <c r="A1142" s="253">
        <v>1141</v>
      </c>
      <c r="B1142" s="253" t="s">
        <v>731</v>
      </c>
      <c r="C1142" s="253" t="s">
        <v>2434</v>
      </c>
      <c r="D1142" s="253"/>
      <c r="E1142" s="253" t="s">
        <v>2676</v>
      </c>
      <c r="F1142" s="253"/>
      <c r="G1142" s="264" t="s">
        <v>5147</v>
      </c>
      <c r="H1142" s="639"/>
      <c r="I1142" s="253" t="s">
        <v>452</v>
      </c>
      <c r="J1142" s="253"/>
      <c r="K1142" s="253" t="s">
        <v>2351</v>
      </c>
      <c r="L1142" s="438" t="s">
        <v>202</v>
      </c>
      <c r="M1142" s="274">
        <v>43664</v>
      </c>
      <c r="N1142" s="275">
        <v>45704</v>
      </c>
      <c r="O1142" s="322" t="s">
        <v>722</v>
      </c>
      <c r="P1142" s="323">
        <f>N1142</f>
        <v>45704</v>
      </c>
      <c r="Q1142" s="335">
        <v>19375</v>
      </c>
      <c r="R1142" s="335">
        <v>2017</v>
      </c>
      <c r="S1142" s="237">
        <v>44973</v>
      </c>
      <c r="T1142" s="283" t="s">
        <v>512</v>
      </c>
      <c r="U1142" s="283" t="s">
        <v>722</v>
      </c>
      <c r="V1142" s="421" t="s">
        <v>9081</v>
      </c>
      <c r="W1142" s="421" t="s">
        <v>9082</v>
      </c>
      <c r="X1142" s="253" t="s">
        <v>203</v>
      </c>
      <c r="Y1142" s="271">
        <f t="shared" si="255"/>
        <v>45704</v>
      </c>
      <c r="Z1142" s="322" t="s">
        <v>1550</v>
      </c>
      <c r="AA1142" s="255">
        <v>5.6</v>
      </c>
      <c r="AB1142" s="256"/>
      <c r="AC1142" s="253">
        <v>90</v>
      </c>
      <c r="AD1142" s="253"/>
      <c r="AE1142" s="253">
        <v>110</v>
      </c>
      <c r="AF1142" s="253"/>
      <c r="AG1142" s="605">
        <v>24</v>
      </c>
      <c r="AH1142" s="322">
        <v>38</v>
      </c>
      <c r="AI1142" s="336">
        <v>56</v>
      </c>
      <c r="AJ1142" s="336">
        <v>1</v>
      </c>
      <c r="AK1142" s="283"/>
      <c r="AL1142" s="336"/>
      <c r="AM1142" s="336"/>
      <c r="AN1142" s="253"/>
      <c r="AO1142" s="408"/>
      <c r="AP1142" s="283"/>
      <c r="AQ1142" s="283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341"/>
      <c r="CP1142" s="341"/>
      <c r="CQ1142" s="341"/>
      <c r="CR1142" s="341"/>
      <c r="CS1142" s="341"/>
      <c r="CT1142" s="341"/>
      <c r="CU1142" s="341"/>
      <c r="CV1142" s="341"/>
      <c r="CW1142" s="341"/>
      <c r="CX1142" s="341"/>
      <c r="CY1142" s="341"/>
      <c r="CZ1142" s="341"/>
      <c r="DA1142" s="341"/>
      <c r="DB1142" s="341"/>
      <c r="DC1142" s="341"/>
      <c r="DD1142" s="341"/>
      <c r="DE1142" s="341"/>
      <c r="DF1142" s="341"/>
      <c r="DG1142" s="341"/>
      <c r="DH1142" s="341"/>
      <c r="DI1142" s="341"/>
      <c r="DJ1142" s="341"/>
      <c r="DK1142" s="341"/>
      <c r="DL1142" s="341"/>
      <c r="DM1142" s="341"/>
      <c r="DN1142" s="341"/>
      <c r="DO1142" s="341"/>
      <c r="DP1142" s="341"/>
      <c r="DQ1142" s="341"/>
      <c r="DR1142" s="341"/>
      <c r="DS1142" s="341"/>
      <c r="DT1142" s="341"/>
      <c r="DU1142" s="341"/>
    </row>
    <row r="1143" spans="1:125" ht="12.75" customHeight="1">
      <c r="A1143" s="253">
        <v>1142</v>
      </c>
      <c r="B1143" s="253" t="s">
        <v>731</v>
      </c>
      <c r="C1143" s="253" t="s">
        <v>2677</v>
      </c>
      <c r="D1143" s="253"/>
      <c r="E1143" s="253" t="s">
        <v>2678</v>
      </c>
      <c r="F1143" s="253"/>
      <c r="G1143" s="264" t="s">
        <v>2679</v>
      </c>
      <c r="H1143" s="639"/>
      <c r="I1143" s="253" t="s">
        <v>118</v>
      </c>
      <c r="J1143" s="253"/>
      <c r="K1143" s="243" t="s">
        <v>870</v>
      </c>
      <c r="L1143" s="245" t="s">
        <v>1167</v>
      </c>
      <c r="M1143" s="247">
        <v>42398</v>
      </c>
      <c r="N1143" s="123">
        <v>45677</v>
      </c>
      <c r="O1143" s="249" t="s">
        <v>722</v>
      </c>
      <c r="P1143" s="266">
        <f t="shared" si="254"/>
        <v>45677</v>
      </c>
      <c r="Q1143" s="250">
        <v>22118</v>
      </c>
      <c r="R1143" s="250">
        <v>2016</v>
      </c>
      <c r="S1143" s="251">
        <v>44946</v>
      </c>
      <c r="T1143" s="252" t="s">
        <v>1450</v>
      </c>
      <c r="U1143" s="253" t="s">
        <v>722</v>
      </c>
      <c r="V1143" s="625" t="s">
        <v>363</v>
      </c>
      <c r="W1143" s="625" t="s">
        <v>559</v>
      </c>
      <c r="X1143" s="252" t="s">
        <v>7715</v>
      </c>
      <c r="Y1143" s="284">
        <f t="shared" si="255"/>
        <v>45677</v>
      </c>
      <c r="Z1143" s="605" t="s">
        <v>1028</v>
      </c>
      <c r="AA1143" s="656">
        <v>4.9000000000000004</v>
      </c>
      <c r="AB1143" s="273"/>
      <c r="AC1143" s="252">
        <v>90</v>
      </c>
      <c r="AD1143" s="252"/>
      <c r="AE1143" s="252">
        <v>115</v>
      </c>
      <c r="AF1143" s="252"/>
      <c r="AG1143" s="322">
        <v>23</v>
      </c>
      <c r="AH1143" s="605">
        <v>40</v>
      </c>
      <c r="AI1143" s="605">
        <v>57</v>
      </c>
      <c r="AJ1143" s="605">
        <v>1</v>
      </c>
      <c r="AK1143" s="316"/>
      <c r="AL1143" s="613"/>
      <c r="AM1143" s="613"/>
      <c r="AN1143" s="252"/>
      <c r="AO1143" s="407"/>
      <c r="AP1143" s="316"/>
      <c r="AQ1143" s="316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</row>
    <row r="1144" spans="1:125" s="317" customFormat="1" ht="12.75" customHeight="1">
      <c r="A1144" s="253">
        <v>1143</v>
      </c>
      <c r="B1144" s="253" t="s">
        <v>731</v>
      </c>
      <c r="C1144" s="253" t="s">
        <v>5185</v>
      </c>
      <c r="D1144" s="253"/>
      <c r="E1144" s="253" t="s">
        <v>2680</v>
      </c>
      <c r="F1144" s="253"/>
      <c r="G1144" s="264" t="s">
        <v>6345</v>
      </c>
      <c r="H1144" s="639"/>
      <c r="I1144" s="253" t="s">
        <v>1106</v>
      </c>
      <c r="J1144" s="253"/>
      <c r="K1144" s="253" t="s">
        <v>9765</v>
      </c>
      <c r="L1144" s="438" t="s">
        <v>9767</v>
      </c>
      <c r="M1144" s="274">
        <v>44082</v>
      </c>
      <c r="N1144" s="275">
        <v>45839</v>
      </c>
      <c r="O1144" s="322" t="s">
        <v>722</v>
      </c>
      <c r="P1144" s="323">
        <f t="shared" si="254"/>
        <v>45839</v>
      </c>
      <c r="Q1144" s="335">
        <v>23387</v>
      </c>
      <c r="R1144" s="335">
        <v>2016</v>
      </c>
      <c r="S1144" s="237">
        <v>45108</v>
      </c>
      <c r="T1144" s="283" t="s">
        <v>4069</v>
      </c>
      <c r="U1144" s="283" t="s">
        <v>9768</v>
      </c>
      <c r="V1144" s="421" t="s">
        <v>956</v>
      </c>
      <c r="W1144" s="421" t="s">
        <v>8093</v>
      </c>
      <c r="X1144" s="253" t="s">
        <v>9766</v>
      </c>
      <c r="Y1144" s="271">
        <f t="shared" si="255"/>
        <v>45839</v>
      </c>
      <c r="Z1144" s="322" t="s">
        <v>364</v>
      </c>
      <c r="AA1144" s="255">
        <v>4.55</v>
      </c>
      <c r="AB1144" s="256"/>
      <c r="AC1144" s="253">
        <v>60</v>
      </c>
      <c r="AD1144" s="253"/>
      <c r="AE1144" s="253">
        <v>95</v>
      </c>
      <c r="AF1144" s="253"/>
      <c r="AG1144" s="605">
        <v>24</v>
      </c>
      <c r="AH1144" s="322" t="s">
        <v>724</v>
      </c>
      <c r="AI1144" s="336" t="s">
        <v>724</v>
      </c>
      <c r="AJ1144" s="336">
        <v>1</v>
      </c>
      <c r="AK1144" s="283"/>
      <c r="AL1144" s="336"/>
      <c r="AM1144" s="336"/>
      <c r="AN1144" s="253"/>
      <c r="AO1144" s="408"/>
      <c r="AP1144" s="283"/>
      <c r="AQ1144" s="283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341"/>
      <c r="CP1144" s="341"/>
      <c r="CQ1144" s="341"/>
      <c r="CR1144" s="341"/>
      <c r="CS1144" s="341"/>
      <c r="CT1144" s="341"/>
      <c r="CU1144" s="341"/>
      <c r="CV1144" s="341"/>
      <c r="CW1144" s="341"/>
      <c r="CX1144" s="341"/>
      <c r="CY1144" s="341"/>
      <c r="CZ1144" s="341"/>
      <c r="DA1144" s="341"/>
      <c r="DB1144" s="341"/>
      <c r="DC1144" s="341"/>
      <c r="DD1144" s="341"/>
      <c r="DE1144" s="341"/>
      <c r="DF1144" s="341"/>
      <c r="DG1144" s="341"/>
      <c r="DH1144" s="341"/>
      <c r="DI1144" s="341"/>
      <c r="DJ1144" s="341"/>
      <c r="DK1144" s="341"/>
      <c r="DL1144" s="341"/>
      <c r="DM1144" s="341"/>
      <c r="DN1144" s="341"/>
      <c r="DO1144" s="341"/>
      <c r="DP1144" s="341"/>
      <c r="DQ1144" s="341"/>
      <c r="DR1144" s="341"/>
      <c r="DS1144" s="341"/>
      <c r="DT1144" s="341"/>
      <c r="DU1144" s="341"/>
    </row>
    <row r="1145" spans="1:125" ht="12.75" customHeight="1">
      <c r="A1145" s="253">
        <v>1144</v>
      </c>
      <c r="B1145" s="253" t="s">
        <v>731</v>
      </c>
      <c r="C1145" s="253" t="s">
        <v>2681</v>
      </c>
      <c r="D1145" s="253"/>
      <c r="E1145" s="253" t="s">
        <v>2682</v>
      </c>
      <c r="F1145" s="253"/>
      <c r="G1145" s="264" t="s">
        <v>2683</v>
      </c>
      <c r="H1145" s="639"/>
      <c r="I1145" s="253" t="s">
        <v>118</v>
      </c>
      <c r="J1145" s="253"/>
      <c r="K1145" s="243" t="s">
        <v>870</v>
      </c>
      <c r="L1145" s="245" t="s">
        <v>1167</v>
      </c>
      <c r="M1145" s="247">
        <v>42398</v>
      </c>
      <c r="N1145" s="123">
        <v>45677</v>
      </c>
      <c r="O1145" s="249" t="s">
        <v>722</v>
      </c>
      <c r="P1145" s="266">
        <f t="shared" si="254"/>
        <v>45677</v>
      </c>
      <c r="Q1145" s="250">
        <v>20096</v>
      </c>
      <c r="R1145" s="250">
        <v>2016</v>
      </c>
      <c r="S1145" s="251">
        <v>44946</v>
      </c>
      <c r="T1145" s="252" t="s">
        <v>1450</v>
      </c>
      <c r="U1145" s="253" t="s">
        <v>722</v>
      </c>
      <c r="V1145" s="625" t="s">
        <v>1487</v>
      </c>
      <c r="W1145" s="421" t="s">
        <v>9013</v>
      </c>
      <c r="X1145" s="252" t="s">
        <v>7715</v>
      </c>
      <c r="Y1145" s="284">
        <f t="shared" si="255"/>
        <v>45677</v>
      </c>
      <c r="Z1145" s="605" t="s">
        <v>1028</v>
      </c>
      <c r="AA1145" s="656">
        <v>4.5</v>
      </c>
      <c r="AB1145" s="273"/>
      <c r="AC1145" s="252">
        <v>63</v>
      </c>
      <c r="AD1145" s="252"/>
      <c r="AE1145" s="252">
        <v>85</v>
      </c>
      <c r="AF1145" s="252"/>
      <c r="AG1145" s="322" t="s">
        <v>724</v>
      </c>
      <c r="AH1145" s="605">
        <v>40</v>
      </c>
      <c r="AI1145" s="605">
        <v>57</v>
      </c>
      <c r="AJ1145" s="605">
        <v>1</v>
      </c>
      <c r="AK1145" s="316"/>
      <c r="AL1145" s="613"/>
      <c r="AM1145" s="613"/>
      <c r="AN1145" s="252"/>
      <c r="AO1145" s="407"/>
      <c r="AP1145" s="316"/>
      <c r="AQ1145" s="316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</row>
    <row r="1146" spans="1:125" s="317" customFormat="1" ht="12.75" customHeight="1">
      <c r="A1146" s="253">
        <v>1145</v>
      </c>
      <c r="B1146" s="253" t="s">
        <v>731</v>
      </c>
      <c r="C1146" s="278" t="s">
        <v>3647</v>
      </c>
      <c r="D1146" s="243"/>
      <c r="E1146" s="253" t="s">
        <v>2684</v>
      </c>
      <c r="F1146" s="253"/>
      <c r="G1146" s="264" t="s">
        <v>7077</v>
      </c>
      <c r="H1146" s="638"/>
      <c r="I1146" s="253" t="s">
        <v>1911</v>
      </c>
      <c r="J1146" s="242"/>
      <c r="K1146" s="243" t="s">
        <v>7078</v>
      </c>
      <c r="L1146" s="245" t="s">
        <v>7079</v>
      </c>
      <c r="M1146" s="247">
        <v>44389</v>
      </c>
      <c r="N1146" s="123">
        <v>45845</v>
      </c>
      <c r="O1146" s="249" t="s">
        <v>722</v>
      </c>
      <c r="P1146" s="267">
        <f t="shared" si="254"/>
        <v>45845</v>
      </c>
      <c r="Q1146" s="236">
        <v>21363</v>
      </c>
      <c r="R1146" s="236">
        <v>2019</v>
      </c>
      <c r="S1146" s="237">
        <v>45114</v>
      </c>
      <c r="T1146" s="253" t="s">
        <v>3715</v>
      </c>
      <c r="U1146" s="253" t="s">
        <v>722</v>
      </c>
      <c r="V1146" s="421" t="s">
        <v>1301</v>
      </c>
      <c r="W1146" s="421" t="s">
        <v>5435</v>
      </c>
      <c r="X1146" s="253" t="s">
        <v>7080</v>
      </c>
      <c r="Y1146" s="271">
        <f t="shared" si="255"/>
        <v>45845</v>
      </c>
      <c r="Z1146" s="322" t="s">
        <v>1550</v>
      </c>
      <c r="AA1146" s="255">
        <v>4.9000000000000004</v>
      </c>
      <c r="AB1146" s="256"/>
      <c r="AC1146" s="253">
        <v>80</v>
      </c>
      <c r="AD1146" s="253"/>
      <c r="AE1146" s="253">
        <v>105</v>
      </c>
      <c r="AF1146" s="253"/>
      <c r="AG1146" s="605">
        <v>24</v>
      </c>
      <c r="AH1146" s="322">
        <v>39</v>
      </c>
      <c r="AI1146" s="322">
        <v>55</v>
      </c>
      <c r="AJ1146" s="322">
        <v>1</v>
      </c>
      <c r="AK1146" s="237"/>
      <c r="AL1146" s="322"/>
      <c r="AM1146" s="322"/>
      <c r="AN1146" s="253"/>
      <c r="AO1146" s="415"/>
      <c r="AP1146" s="243"/>
      <c r="AQ1146" s="243"/>
      <c r="AR1146" s="244"/>
      <c r="AS1146" s="245"/>
      <c r="AT1146" s="243"/>
      <c r="AU1146" s="242"/>
      <c r="AV1146" s="243"/>
      <c r="AW1146" s="246"/>
      <c r="AX1146" s="247"/>
      <c r="AY1146" s="123"/>
      <c r="AZ1146" s="249"/>
      <c r="BA1146" s="267"/>
      <c r="BB1146" s="236"/>
      <c r="BC1146" s="236"/>
      <c r="BD1146" s="237"/>
      <c r="BE1146" s="253"/>
      <c r="BF1146" s="253"/>
      <c r="BG1146" s="138"/>
      <c r="BH1146" s="138"/>
      <c r="BI1146" s="253"/>
      <c r="BJ1146" s="253"/>
      <c r="BK1146" s="138"/>
      <c r="BL1146" s="271"/>
      <c r="BM1146" s="253"/>
      <c r="BN1146" s="253"/>
      <c r="BO1146" s="256"/>
      <c r="BP1146" s="253"/>
      <c r="BQ1146" s="253"/>
      <c r="BR1146" s="253"/>
      <c r="BS1146" s="253"/>
      <c r="BT1146" s="253"/>
      <c r="BU1146" s="253"/>
      <c r="BV1146" s="253"/>
      <c r="BW1146" s="253"/>
      <c r="BX1146" s="237"/>
      <c r="BY1146" s="253"/>
      <c r="BZ1146" s="253"/>
      <c r="CA1146" s="253"/>
      <c r="CB1146" s="243"/>
      <c r="CC1146" s="283"/>
      <c r="CD1146" s="28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341"/>
      <c r="CP1146" s="341"/>
      <c r="CQ1146" s="341"/>
      <c r="CR1146" s="341"/>
      <c r="CS1146" s="341"/>
      <c r="CT1146" s="341"/>
      <c r="CU1146" s="341"/>
      <c r="CV1146" s="341"/>
      <c r="CW1146" s="341"/>
      <c r="CX1146" s="341"/>
      <c r="CY1146" s="341"/>
      <c r="CZ1146" s="341"/>
      <c r="DA1146" s="341"/>
      <c r="DB1146" s="341"/>
      <c r="DC1146" s="341"/>
      <c r="DD1146" s="341"/>
      <c r="DE1146" s="341"/>
      <c r="DF1146" s="341"/>
      <c r="DG1146" s="341"/>
      <c r="DH1146" s="341"/>
      <c r="DI1146" s="341"/>
      <c r="DJ1146" s="341"/>
      <c r="DK1146" s="341"/>
      <c r="DL1146" s="341"/>
      <c r="DM1146" s="341"/>
      <c r="DN1146" s="341"/>
      <c r="DO1146" s="341"/>
      <c r="DP1146" s="341"/>
      <c r="DQ1146" s="341"/>
      <c r="DR1146" s="341"/>
      <c r="DS1146" s="341"/>
      <c r="DT1146" s="341"/>
      <c r="DU1146" s="341"/>
    </row>
    <row r="1147" spans="1:125" s="317" customFormat="1" ht="12.75" customHeight="1">
      <c r="A1147" s="253">
        <v>1146</v>
      </c>
      <c r="B1147" s="253" t="s">
        <v>731</v>
      </c>
      <c r="C1147" s="243" t="s">
        <v>8473</v>
      </c>
      <c r="D1147" s="243"/>
      <c r="E1147" s="243" t="s">
        <v>6700</v>
      </c>
      <c r="F1147" s="243"/>
      <c r="G1147" s="244" t="s">
        <v>8474</v>
      </c>
      <c r="H1147" s="638"/>
      <c r="I1147" s="243" t="s">
        <v>440</v>
      </c>
      <c r="J1147" s="243"/>
      <c r="K1147" s="243" t="s">
        <v>8477</v>
      </c>
      <c r="L1147" s="245" t="s">
        <v>8475</v>
      </c>
      <c r="M1147" s="247">
        <v>44776</v>
      </c>
      <c r="N1147" s="123">
        <v>45501</v>
      </c>
      <c r="O1147" s="249" t="s">
        <v>722</v>
      </c>
      <c r="P1147" s="267">
        <f t="shared" si="254"/>
        <v>45501</v>
      </c>
      <c r="Q1147" s="236">
        <v>22527</v>
      </c>
      <c r="R1147" s="236">
        <v>2022</v>
      </c>
      <c r="S1147" s="237">
        <v>44770</v>
      </c>
      <c r="T1147" s="253" t="s">
        <v>1216</v>
      </c>
      <c r="U1147" s="253" t="s">
        <v>1279</v>
      </c>
      <c r="V1147" s="421" t="s">
        <v>363</v>
      </c>
      <c r="W1147" s="421" t="s">
        <v>363</v>
      </c>
      <c r="X1147" s="253" t="s">
        <v>8476</v>
      </c>
      <c r="Y1147" s="271">
        <f t="shared" si="255"/>
        <v>45501</v>
      </c>
      <c r="Z1147" s="322" t="s">
        <v>2397</v>
      </c>
      <c r="AA1147" s="255">
        <v>5.6</v>
      </c>
      <c r="AB1147" s="256"/>
      <c r="AC1147" s="253">
        <v>85</v>
      </c>
      <c r="AD1147" s="253"/>
      <c r="AE1147" s="253">
        <v>110</v>
      </c>
      <c r="AF1147" s="253"/>
      <c r="AG1147" s="322" t="s">
        <v>724</v>
      </c>
      <c r="AH1147" s="322">
        <v>38</v>
      </c>
      <c r="AI1147" s="322">
        <v>47</v>
      </c>
      <c r="AJ1147" s="322">
        <v>1</v>
      </c>
      <c r="AK1147" s="283"/>
      <c r="AL1147" s="336"/>
      <c r="AM1147" s="336"/>
      <c r="AN1147" s="253"/>
      <c r="AO1147" s="408"/>
      <c r="AP1147" s="283"/>
      <c r="AQ1147" s="283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341"/>
      <c r="CP1147" s="341"/>
      <c r="CQ1147" s="341"/>
      <c r="CR1147" s="341"/>
      <c r="CS1147" s="341"/>
      <c r="CT1147" s="341"/>
      <c r="CU1147" s="341"/>
      <c r="CV1147" s="341"/>
      <c r="CW1147" s="341"/>
      <c r="CX1147" s="341"/>
      <c r="CY1147" s="341"/>
      <c r="CZ1147" s="341"/>
      <c r="DA1147" s="341"/>
      <c r="DB1147" s="341"/>
      <c r="DC1147" s="341"/>
      <c r="DD1147" s="341"/>
      <c r="DE1147" s="341"/>
      <c r="DF1147" s="341"/>
      <c r="DG1147" s="341"/>
      <c r="DH1147" s="341"/>
      <c r="DI1147" s="341"/>
      <c r="DJ1147" s="341"/>
      <c r="DK1147" s="341"/>
      <c r="DL1147" s="341"/>
      <c r="DM1147" s="341"/>
      <c r="DN1147" s="341"/>
      <c r="DO1147" s="341"/>
      <c r="DP1147" s="341"/>
      <c r="DQ1147" s="341"/>
      <c r="DR1147" s="341"/>
      <c r="DS1147" s="341"/>
      <c r="DT1147" s="341"/>
      <c r="DU1147" s="341"/>
    </row>
    <row r="1148" spans="1:125" s="317" customFormat="1" ht="12.75" customHeight="1">
      <c r="A1148" s="253">
        <v>1147</v>
      </c>
      <c r="B1148" s="253" t="s">
        <v>732</v>
      </c>
      <c r="C1148" s="278" t="s">
        <v>5332</v>
      </c>
      <c r="D1148" s="253"/>
      <c r="E1148" s="253" t="s">
        <v>2685</v>
      </c>
      <c r="F1148" s="253" t="s">
        <v>4910</v>
      </c>
      <c r="G1148" s="264" t="s">
        <v>8478</v>
      </c>
      <c r="H1148" s="639"/>
      <c r="I1148" s="253" t="s">
        <v>2322</v>
      </c>
      <c r="J1148" s="253"/>
      <c r="K1148" s="253" t="s">
        <v>4443</v>
      </c>
      <c r="L1148" s="438" t="s">
        <v>4444</v>
      </c>
      <c r="M1148" s="274">
        <v>44776</v>
      </c>
      <c r="N1148" s="275">
        <v>45488</v>
      </c>
      <c r="O1148" s="322" t="s">
        <v>722</v>
      </c>
      <c r="P1148" s="323">
        <f t="shared" si="254"/>
        <v>45488</v>
      </c>
      <c r="Q1148" s="335">
        <v>22528</v>
      </c>
      <c r="R1148" s="335">
        <v>2019</v>
      </c>
      <c r="S1148" s="237">
        <v>44757</v>
      </c>
      <c r="T1148" s="283" t="s">
        <v>1278</v>
      </c>
      <c r="U1148" s="283" t="s">
        <v>1279</v>
      </c>
      <c r="V1148" s="421" t="s">
        <v>363</v>
      </c>
      <c r="W1148" s="421" t="s">
        <v>4082</v>
      </c>
      <c r="X1148" s="253" t="s">
        <v>4445</v>
      </c>
      <c r="Y1148" s="271">
        <f t="shared" si="255"/>
        <v>45488</v>
      </c>
      <c r="Z1148" s="322" t="s">
        <v>31</v>
      </c>
      <c r="AA1148" s="255">
        <v>5.45</v>
      </c>
      <c r="AB1148" s="256"/>
      <c r="AC1148" s="253">
        <v>105</v>
      </c>
      <c r="AD1148" s="253">
        <v>105</v>
      </c>
      <c r="AE1148" s="253">
        <v>130</v>
      </c>
      <c r="AF1148" s="253">
        <v>145</v>
      </c>
      <c r="AG1148" s="322">
        <v>25</v>
      </c>
      <c r="AH1148" s="322" t="s">
        <v>6490</v>
      </c>
      <c r="AI1148" s="336">
        <v>67</v>
      </c>
      <c r="AJ1148" s="336">
        <v>1</v>
      </c>
      <c r="AK1148" s="283"/>
      <c r="AL1148" s="336"/>
      <c r="AM1148" s="336"/>
      <c r="AN1148" s="253"/>
      <c r="AO1148" s="408"/>
      <c r="AP1148" s="283"/>
      <c r="AQ1148" s="283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341"/>
      <c r="CP1148" s="341"/>
      <c r="CQ1148" s="341"/>
      <c r="CR1148" s="341"/>
      <c r="CS1148" s="341"/>
      <c r="CT1148" s="341"/>
      <c r="CU1148" s="341"/>
      <c r="CV1148" s="341"/>
      <c r="CW1148" s="341"/>
      <c r="CX1148" s="341"/>
      <c r="CY1148" s="341"/>
      <c r="CZ1148" s="341"/>
      <c r="DA1148" s="341"/>
      <c r="DB1148" s="341"/>
      <c r="DC1148" s="341"/>
      <c r="DD1148" s="341"/>
      <c r="DE1148" s="341"/>
      <c r="DF1148" s="341"/>
      <c r="DG1148" s="341"/>
      <c r="DH1148" s="341"/>
      <c r="DI1148" s="341"/>
      <c r="DJ1148" s="341"/>
      <c r="DK1148" s="341"/>
      <c r="DL1148" s="341"/>
      <c r="DM1148" s="341"/>
      <c r="DN1148" s="341"/>
      <c r="DO1148" s="341"/>
      <c r="DP1148" s="341"/>
      <c r="DQ1148" s="341"/>
      <c r="DR1148" s="341"/>
      <c r="DS1148" s="341"/>
      <c r="DT1148" s="341"/>
      <c r="DU1148" s="341"/>
    </row>
    <row r="1149" spans="1:125" s="317" customFormat="1" ht="12.75" customHeight="1">
      <c r="A1149" s="253">
        <v>1148</v>
      </c>
      <c r="B1149" s="242" t="s">
        <v>731</v>
      </c>
      <c r="C1149" s="243" t="s">
        <v>5790</v>
      </c>
      <c r="D1149" s="243"/>
      <c r="E1149" s="243" t="s">
        <v>5211</v>
      </c>
      <c r="F1149" s="243"/>
      <c r="G1149" s="244" t="s">
        <v>5791</v>
      </c>
      <c r="H1149" s="638"/>
      <c r="I1149" s="253" t="s">
        <v>953</v>
      </c>
      <c r="J1149" s="243"/>
      <c r="K1149" s="243" t="s">
        <v>6354</v>
      </c>
      <c r="L1149" s="245" t="s">
        <v>6355</v>
      </c>
      <c r="M1149" s="247">
        <v>43966</v>
      </c>
      <c r="N1149" s="123">
        <v>44678</v>
      </c>
      <c r="O1149" s="249" t="s">
        <v>722</v>
      </c>
      <c r="P1149" s="267">
        <f>N1149</f>
        <v>44678</v>
      </c>
      <c r="Q1149" s="236">
        <v>20658</v>
      </c>
      <c r="R1149" s="236">
        <v>2015</v>
      </c>
      <c r="S1149" s="237">
        <v>43948</v>
      </c>
      <c r="T1149" s="253" t="s">
        <v>1498</v>
      </c>
      <c r="U1149" s="253" t="s">
        <v>721</v>
      </c>
      <c r="V1149" s="421" t="s">
        <v>363</v>
      </c>
      <c r="W1149" s="421" t="s">
        <v>955</v>
      </c>
      <c r="X1149" s="253" t="s">
        <v>6356</v>
      </c>
      <c r="Y1149" s="271">
        <v>43948</v>
      </c>
      <c r="Z1149" s="322" t="s">
        <v>364</v>
      </c>
      <c r="AA1149" s="255">
        <v>5.0999999999999996</v>
      </c>
      <c r="AB1149" s="256"/>
      <c r="AC1149" s="253">
        <v>65</v>
      </c>
      <c r="AD1149" s="253"/>
      <c r="AE1149" s="253">
        <v>85</v>
      </c>
      <c r="AF1149" s="253"/>
      <c r="AG1149" s="605">
        <v>24</v>
      </c>
      <c r="AH1149" s="322">
        <v>36</v>
      </c>
      <c r="AI1149" s="322">
        <v>46</v>
      </c>
      <c r="AJ1149" s="322">
        <v>1</v>
      </c>
      <c r="AK1149" s="283"/>
      <c r="AL1149" s="336"/>
      <c r="AM1149" s="336"/>
      <c r="AN1149" s="253"/>
      <c r="AO1149" s="408"/>
      <c r="AP1149" s="283"/>
      <c r="AQ1149" s="283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341"/>
      <c r="CP1149" s="341"/>
      <c r="CQ1149" s="341"/>
      <c r="CR1149" s="341"/>
      <c r="CS1149" s="341"/>
      <c r="CT1149" s="341"/>
      <c r="CU1149" s="341"/>
      <c r="CV1149" s="341"/>
      <c r="CW1149" s="341"/>
      <c r="CX1149" s="341"/>
      <c r="CY1149" s="341"/>
      <c r="CZ1149" s="341"/>
      <c r="DA1149" s="341"/>
      <c r="DB1149" s="341"/>
      <c r="DC1149" s="341"/>
      <c r="DD1149" s="341"/>
      <c r="DE1149" s="341"/>
      <c r="DF1149" s="341"/>
      <c r="DG1149" s="341"/>
      <c r="DH1149" s="341"/>
      <c r="DI1149" s="341"/>
      <c r="DJ1149" s="341"/>
      <c r="DK1149" s="341"/>
      <c r="DL1149" s="341"/>
      <c r="DM1149" s="341"/>
      <c r="DN1149" s="341"/>
      <c r="DO1149" s="341"/>
      <c r="DP1149" s="341"/>
      <c r="DQ1149" s="341"/>
      <c r="DR1149" s="341"/>
      <c r="DS1149" s="341"/>
      <c r="DT1149" s="341"/>
      <c r="DU1149" s="341"/>
    </row>
    <row r="1150" spans="1:125" s="317" customFormat="1" ht="12.75" customHeight="1">
      <c r="A1150" s="253">
        <v>1149</v>
      </c>
      <c r="B1150" s="242" t="s">
        <v>731</v>
      </c>
      <c r="C1150" s="243" t="s">
        <v>703</v>
      </c>
      <c r="D1150" s="243"/>
      <c r="E1150" s="243" t="s">
        <v>2686</v>
      </c>
      <c r="F1150" s="243"/>
      <c r="G1150" s="244" t="s">
        <v>5548</v>
      </c>
      <c r="H1150" s="638"/>
      <c r="I1150" s="243" t="s">
        <v>1911</v>
      </c>
      <c r="J1150" s="243"/>
      <c r="K1150" s="243" t="s">
        <v>3885</v>
      </c>
      <c r="L1150" s="245" t="s">
        <v>3886</v>
      </c>
      <c r="M1150" s="247">
        <v>43888</v>
      </c>
      <c r="N1150" s="123">
        <v>44607</v>
      </c>
      <c r="O1150" s="249" t="s">
        <v>722</v>
      </c>
      <c r="P1150" s="267">
        <f>N1150</f>
        <v>44607</v>
      </c>
      <c r="Q1150" s="236">
        <v>20201</v>
      </c>
      <c r="R1150" s="236">
        <v>2011</v>
      </c>
      <c r="S1150" s="237">
        <v>43876</v>
      </c>
      <c r="T1150" s="253" t="s">
        <v>5544</v>
      </c>
      <c r="U1150" s="253" t="s">
        <v>1279</v>
      </c>
      <c r="V1150" s="421" t="s">
        <v>363</v>
      </c>
      <c r="W1150" s="421" t="s">
        <v>932</v>
      </c>
      <c r="X1150" s="253" t="s">
        <v>3887</v>
      </c>
      <c r="Y1150" s="271">
        <v>44607</v>
      </c>
      <c r="Z1150" s="322" t="s">
        <v>1028</v>
      </c>
      <c r="AA1150" s="255">
        <v>6.1</v>
      </c>
      <c r="AB1150" s="256"/>
      <c r="AC1150" s="253">
        <v>80</v>
      </c>
      <c r="AD1150" s="253"/>
      <c r="AE1150" s="253">
        <v>105</v>
      </c>
      <c r="AF1150" s="253"/>
      <c r="AG1150" s="322">
        <v>23</v>
      </c>
      <c r="AH1150" s="322" t="s">
        <v>724</v>
      </c>
      <c r="AI1150" s="322" t="s">
        <v>724</v>
      </c>
      <c r="AJ1150" s="322">
        <v>1</v>
      </c>
      <c r="AK1150" s="283"/>
      <c r="AL1150" s="336"/>
      <c r="AM1150" s="336"/>
      <c r="AN1150" s="253"/>
      <c r="AO1150" s="408"/>
      <c r="AP1150" s="283"/>
      <c r="AQ1150" s="283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341"/>
      <c r="CP1150" s="341"/>
      <c r="CQ1150" s="341"/>
      <c r="CR1150" s="341"/>
      <c r="CS1150" s="341"/>
      <c r="CT1150" s="341"/>
      <c r="CU1150" s="341"/>
      <c r="CV1150" s="341"/>
      <c r="CW1150" s="341"/>
      <c r="CX1150" s="341"/>
      <c r="CY1150" s="341"/>
      <c r="CZ1150" s="341"/>
      <c r="DA1150" s="341"/>
      <c r="DB1150" s="341"/>
      <c r="DC1150" s="341"/>
      <c r="DD1150" s="341"/>
      <c r="DE1150" s="341"/>
      <c r="DF1150" s="341"/>
      <c r="DG1150" s="341"/>
      <c r="DH1150" s="341"/>
      <c r="DI1150" s="341"/>
      <c r="DJ1150" s="341"/>
      <c r="DK1150" s="341"/>
      <c r="DL1150" s="341"/>
      <c r="DM1150" s="341"/>
      <c r="DN1150" s="341"/>
      <c r="DO1150" s="341"/>
      <c r="DP1150" s="341"/>
      <c r="DQ1150" s="341"/>
      <c r="DR1150" s="341"/>
      <c r="DS1150" s="341"/>
      <c r="DT1150" s="341"/>
      <c r="DU1150" s="341"/>
    </row>
    <row r="1151" spans="1:125" ht="12.75" customHeight="1">
      <c r="A1151" s="253">
        <v>1150</v>
      </c>
      <c r="B1151" s="253" t="s">
        <v>731</v>
      </c>
      <c r="C1151" s="253" t="s">
        <v>629</v>
      </c>
      <c r="D1151" s="253"/>
      <c r="E1151" s="253" t="s">
        <v>2687</v>
      </c>
      <c r="F1151" s="253"/>
      <c r="G1151" s="264" t="s">
        <v>2688</v>
      </c>
      <c r="H1151" s="639"/>
      <c r="I1151" s="253" t="s">
        <v>317</v>
      </c>
      <c r="J1151" s="253"/>
      <c r="K1151" s="253" t="s">
        <v>4785</v>
      </c>
      <c r="L1151" s="438" t="s">
        <v>303</v>
      </c>
      <c r="M1151" s="274">
        <v>42406</v>
      </c>
      <c r="N1151" s="288">
        <v>45710</v>
      </c>
      <c r="O1151" s="322" t="s">
        <v>722</v>
      </c>
      <c r="P1151" s="328">
        <f t="shared" si="254"/>
        <v>45710</v>
      </c>
      <c r="Q1151" s="329">
        <v>17087</v>
      </c>
      <c r="R1151" s="329">
        <v>2015</v>
      </c>
      <c r="S1151" s="251">
        <v>44979</v>
      </c>
      <c r="T1151" s="316" t="s">
        <v>29</v>
      </c>
      <c r="U1151" s="283" t="s">
        <v>722</v>
      </c>
      <c r="V1151" s="625" t="s">
        <v>1082</v>
      </c>
      <c r="W1151" s="625" t="s">
        <v>6668</v>
      </c>
      <c r="X1151" s="252" t="s">
        <v>3475</v>
      </c>
      <c r="Y1151" s="284">
        <f t="shared" si="255"/>
        <v>45710</v>
      </c>
      <c r="Z1151" s="605" t="s">
        <v>1028</v>
      </c>
      <c r="AA1151" s="656">
        <v>5.3</v>
      </c>
      <c r="AB1151" s="273"/>
      <c r="AC1151" s="252">
        <v>85</v>
      </c>
      <c r="AD1151" s="252"/>
      <c r="AE1151" s="252">
        <v>105</v>
      </c>
      <c r="AF1151" s="252"/>
      <c r="AG1151" s="322" t="s">
        <v>724</v>
      </c>
      <c r="AH1151" s="605">
        <v>39</v>
      </c>
      <c r="AI1151" s="613">
        <v>54</v>
      </c>
      <c r="AJ1151" s="613">
        <v>1</v>
      </c>
      <c r="AK1151" s="316"/>
      <c r="AL1151" s="613"/>
      <c r="AM1151" s="613"/>
      <c r="AN1151" s="252"/>
      <c r="AO1151" s="407"/>
      <c r="AP1151" s="316"/>
      <c r="AQ1151" s="316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</row>
    <row r="1152" spans="1:125" s="317" customFormat="1" ht="12.75" customHeight="1">
      <c r="A1152" s="253">
        <v>1151</v>
      </c>
      <c r="B1152" s="283" t="s">
        <v>731</v>
      </c>
      <c r="C1152" s="253" t="s">
        <v>352</v>
      </c>
      <c r="D1152" s="283"/>
      <c r="E1152" s="283" t="s">
        <v>4226</v>
      </c>
      <c r="F1152" s="283"/>
      <c r="G1152" s="324" t="s">
        <v>4227</v>
      </c>
      <c r="H1152" s="642"/>
      <c r="I1152" s="253" t="s">
        <v>1173</v>
      </c>
      <c r="J1152" s="253"/>
      <c r="K1152" s="253" t="s">
        <v>9383</v>
      </c>
      <c r="L1152" s="438" t="s">
        <v>9384</v>
      </c>
      <c r="M1152" s="274">
        <v>43208</v>
      </c>
      <c r="N1152" s="288">
        <v>45765</v>
      </c>
      <c r="O1152" s="322" t="s">
        <v>722</v>
      </c>
      <c r="P1152" s="328">
        <f t="shared" si="254"/>
        <v>45765</v>
      </c>
      <c r="Q1152" s="329">
        <v>23230</v>
      </c>
      <c r="R1152" s="329">
        <v>2018</v>
      </c>
      <c r="S1152" s="251">
        <v>44304</v>
      </c>
      <c r="T1152" s="316" t="s">
        <v>1216</v>
      </c>
      <c r="U1152" s="283" t="s">
        <v>721</v>
      </c>
      <c r="V1152" s="625" t="s">
        <v>363</v>
      </c>
      <c r="W1152" s="625" t="s">
        <v>1082</v>
      </c>
      <c r="X1152" s="252" t="s">
        <v>9385</v>
      </c>
      <c r="Y1152" s="284">
        <f t="shared" si="255"/>
        <v>45765</v>
      </c>
      <c r="Z1152" s="605" t="s">
        <v>364</v>
      </c>
      <c r="AA1152" s="656">
        <v>4.9000000000000004</v>
      </c>
      <c r="AB1152" s="273"/>
      <c r="AC1152" s="252">
        <v>75</v>
      </c>
      <c r="AD1152" s="252"/>
      <c r="AE1152" s="252">
        <v>100</v>
      </c>
      <c r="AF1152" s="252"/>
      <c r="AG1152" s="605" t="s">
        <v>724</v>
      </c>
      <c r="AH1152" s="605" t="s">
        <v>724</v>
      </c>
      <c r="AI1152" s="613" t="s">
        <v>724</v>
      </c>
      <c r="AJ1152" s="613">
        <v>1</v>
      </c>
      <c r="AK1152" s="283"/>
      <c r="AL1152" s="336"/>
      <c r="AM1152" s="336"/>
      <c r="AN1152" s="253"/>
      <c r="AO1152" s="408"/>
      <c r="AP1152" s="283"/>
      <c r="AQ1152" s="283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341"/>
      <c r="CP1152" s="341"/>
      <c r="CQ1152" s="341"/>
      <c r="CR1152" s="341"/>
      <c r="CS1152" s="341"/>
      <c r="CT1152" s="341"/>
      <c r="CU1152" s="341"/>
      <c r="CV1152" s="341"/>
      <c r="CW1152" s="341"/>
      <c r="CX1152" s="341"/>
      <c r="CY1152" s="341"/>
      <c r="CZ1152" s="341"/>
      <c r="DA1152" s="341"/>
      <c r="DB1152" s="341"/>
      <c r="DC1152" s="341"/>
      <c r="DD1152" s="341"/>
      <c r="DE1152" s="341"/>
      <c r="DF1152" s="341"/>
      <c r="DG1152" s="341"/>
      <c r="DH1152" s="341"/>
      <c r="DI1152" s="341"/>
      <c r="DJ1152" s="341"/>
      <c r="DK1152" s="341"/>
      <c r="DL1152" s="341"/>
      <c r="DM1152" s="341"/>
      <c r="DN1152" s="341"/>
      <c r="DO1152" s="341"/>
      <c r="DP1152" s="341"/>
      <c r="DQ1152" s="341"/>
      <c r="DR1152" s="341"/>
      <c r="DS1152" s="341"/>
      <c r="DT1152" s="341"/>
      <c r="DU1152" s="341"/>
    </row>
    <row r="1153" spans="1:125" s="317" customFormat="1" ht="12.75" customHeight="1">
      <c r="A1153" s="253">
        <v>1152</v>
      </c>
      <c r="B1153" s="253" t="s">
        <v>731</v>
      </c>
      <c r="C1153" s="253" t="s">
        <v>7088</v>
      </c>
      <c r="D1153" s="253"/>
      <c r="E1153" s="253" t="s">
        <v>2690</v>
      </c>
      <c r="F1153" s="253"/>
      <c r="G1153" s="504" t="s">
        <v>7089</v>
      </c>
      <c r="H1153" s="639"/>
      <c r="I1153" s="253" t="s">
        <v>102</v>
      </c>
      <c r="J1153" s="253"/>
      <c r="K1153" s="253" t="s">
        <v>7024</v>
      </c>
      <c r="L1153" s="438" t="s">
        <v>7025</v>
      </c>
      <c r="M1153" s="274">
        <v>41846</v>
      </c>
      <c r="N1153" s="275">
        <v>45835</v>
      </c>
      <c r="O1153" s="322" t="s">
        <v>722</v>
      </c>
      <c r="P1153" s="267">
        <f t="shared" si="254"/>
        <v>45835</v>
      </c>
      <c r="Q1153" s="253">
        <v>21376</v>
      </c>
      <c r="R1153" s="253">
        <v>2013</v>
      </c>
      <c r="S1153" s="251">
        <v>45104</v>
      </c>
      <c r="T1153" s="253" t="s">
        <v>24</v>
      </c>
      <c r="U1153" s="253" t="s">
        <v>722</v>
      </c>
      <c r="V1153" s="436">
        <v>11.3</v>
      </c>
      <c r="W1153" s="436">
        <v>104.3</v>
      </c>
      <c r="X1153" s="253" t="s">
        <v>7026</v>
      </c>
      <c r="Y1153" s="271">
        <f t="shared" si="255"/>
        <v>45835</v>
      </c>
      <c r="Z1153" s="322" t="s">
        <v>1550</v>
      </c>
      <c r="AA1153" s="255">
        <v>8.9</v>
      </c>
      <c r="AB1153" s="253"/>
      <c r="AC1153" s="253">
        <v>130</v>
      </c>
      <c r="AD1153" s="253"/>
      <c r="AE1153" s="253">
        <v>220</v>
      </c>
      <c r="AF1153" s="253"/>
      <c r="AG1153" s="605" t="s">
        <v>724</v>
      </c>
      <c r="AH1153" s="322" t="s">
        <v>724</v>
      </c>
      <c r="AI1153" s="322" t="s">
        <v>724</v>
      </c>
      <c r="AJ1153" s="322">
        <v>2</v>
      </c>
      <c r="AK1153" s="253"/>
      <c r="AL1153" s="322"/>
      <c r="AM1153" s="322"/>
      <c r="AN1153" s="253"/>
      <c r="AO1153" s="408"/>
      <c r="AP1153" s="283"/>
      <c r="AQ1153" s="283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341"/>
      <c r="CP1153" s="341"/>
      <c r="CQ1153" s="341"/>
      <c r="CR1153" s="341"/>
      <c r="CS1153" s="341"/>
      <c r="CT1153" s="341"/>
      <c r="CU1153" s="341"/>
      <c r="CV1153" s="341"/>
      <c r="CW1153" s="341"/>
      <c r="CX1153" s="341"/>
      <c r="CY1153" s="341"/>
      <c r="CZ1153" s="341"/>
      <c r="DA1153" s="341"/>
      <c r="DB1153" s="341"/>
      <c r="DC1153" s="341"/>
      <c r="DD1153" s="341"/>
      <c r="DE1153" s="341"/>
      <c r="DF1153" s="341"/>
      <c r="DG1153" s="341"/>
      <c r="DH1153" s="341"/>
      <c r="DI1153" s="341"/>
      <c r="DJ1153" s="341"/>
      <c r="DK1153" s="341"/>
      <c r="DL1153" s="341"/>
      <c r="DM1153" s="341"/>
      <c r="DN1153" s="341"/>
      <c r="DO1153" s="341"/>
      <c r="DP1153" s="341"/>
      <c r="DQ1153" s="341"/>
      <c r="DR1153" s="341"/>
      <c r="DS1153" s="341"/>
      <c r="DT1153" s="341"/>
      <c r="DU1153" s="341"/>
    </row>
    <row r="1154" spans="1:125" s="317" customFormat="1" ht="12.75" customHeight="1">
      <c r="A1154" s="253">
        <v>1153</v>
      </c>
      <c r="B1154" s="253" t="s">
        <v>731</v>
      </c>
      <c r="C1154" s="253" t="s">
        <v>5825</v>
      </c>
      <c r="D1154" s="253"/>
      <c r="E1154" s="253" t="s">
        <v>2691</v>
      </c>
      <c r="F1154" s="253"/>
      <c r="G1154" s="264" t="s">
        <v>7090</v>
      </c>
      <c r="H1154" s="639"/>
      <c r="I1154" s="253" t="s">
        <v>1911</v>
      </c>
      <c r="J1154" s="253"/>
      <c r="K1154" s="253" t="s">
        <v>8837</v>
      </c>
      <c r="L1154" s="438" t="s">
        <v>8838</v>
      </c>
      <c r="M1154" s="274">
        <v>44390</v>
      </c>
      <c r="N1154" s="275">
        <v>45577</v>
      </c>
      <c r="O1154" s="322" t="s">
        <v>722</v>
      </c>
      <c r="P1154" s="323">
        <f>N1154</f>
        <v>45577</v>
      </c>
      <c r="Q1154" s="335">
        <v>22670</v>
      </c>
      <c r="R1154" s="335">
        <v>2020</v>
      </c>
      <c r="S1154" s="237">
        <v>44846</v>
      </c>
      <c r="T1154" s="283" t="s">
        <v>1278</v>
      </c>
      <c r="U1154" s="283" t="s">
        <v>1217</v>
      </c>
      <c r="V1154" s="421" t="s">
        <v>8839</v>
      </c>
      <c r="W1154" s="421" t="s">
        <v>176</v>
      </c>
      <c r="X1154" s="253" t="s">
        <v>8840</v>
      </c>
      <c r="Y1154" s="271">
        <f>N1154</f>
        <v>45577</v>
      </c>
      <c r="Z1154" s="322" t="s">
        <v>364</v>
      </c>
      <c r="AA1154" s="255">
        <v>4.8</v>
      </c>
      <c r="AB1154" s="256"/>
      <c r="AC1154" s="253">
        <v>95</v>
      </c>
      <c r="AD1154" s="253"/>
      <c r="AE1154" s="253">
        <v>115</v>
      </c>
      <c r="AF1154" s="253"/>
      <c r="AG1154" s="322" t="s">
        <v>724</v>
      </c>
      <c r="AH1154" s="322" t="s">
        <v>724</v>
      </c>
      <c r="AI1154" s="336" t="s">
        <v>724</v>
      </c>
      <c r="AJ1154" s="336">
        <v>1</v>
      </c>
      <c r="AK1154" s="283"/>
      <c r="AL1154" s="336"/>
      <c r="AM1154" s="336"/>
      <c r="AN1154" s="253"/>
      <c r="AO1154" s="408"/>
      <c r="AP1154" s="283"/>
      <c r="AQ1154" s="283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341"/>
      <c r="CP1154" s="341"/>
      <c r="CQ1154" s="341"/>
      <c r="CR1154" s="341"/>
      <c r="CS1154" s="341"/>
      <c r="CT1154" s="341"/>
      <c r="CU1154" s="341"/>
      <c r="CV1154" s="341"/>
      <c r="CW1154" s="341"/>
      <c r="CX1154" s="341"/>
      <c r="CY1154" s="341"/>
      <c r="CZ1154" s="341"/>
      <c r="DA1154" s="341"/>
      <c r="DB1154" s="341"/>
      <c r="DC1154" s="341"/>
      <c r="DD1154" s="341"/>
      <c r="DE1154" s="341"/>
      <c r="DF1154" s="341"/>
      <c r="DG1154" s="341"/>
      <c r="DH1154" s="341"/>
      <c r="DI1154" s="341"/>
      <c r="DJ1154" s="341"/>
      <c r="DK1154" s="341"/>
      <c r="DL1154" s="341"/>
      <c r="DM1154" s="341"/>
      <c r="DN1154" s="341"/>
      <c r="DO1154" s="341"/>
      <c r="DP1154" s="341"/>
      <c r="DQ1154" s="341"/>
      <c r="DR1154" s="341"/>
      <c r="DS1154" s="341"/>
      <c r="DT1154" s="341"/>
      <c r="DU1154" s="341"/>
    </row>
    <row r="1155" spans="1:125" ht="12.75" customHeight="1">
      <c r="A1155" s="253">
        <v>1154</v>
      </c>
      <c r="B1155" s="253" t="s">
        <v>732</v>
      </c>
      <c r="C1155" s="253" t="s">
        <v>2549</v>
      </c>
      <c r="D1155" s="253"/>
      <c r="E1155" s="253" t="s">
        <v>2692</v>
      </c>
      <c r="F1155" s="253"/>
      <c r="G1155" s="264" t="s">
        <v>2693</v>
      </c>
      <c r="H1155" s="639"/>
      <c r="I1155" s="253" t="s">
        <v>2322</v>
      </c>
      <c r="J1155" s="253"/>
      <c r="K1155" s="253" t="s">
        <v>6665</v>
      </c>
      <c r="L1155" s="438" t="s">
        <v>69</v>
      </c>
      <c r="M1155" s="274">
        <v>42477</v>
      </c>
      <c r="N1155" s="288">
        <v>45423</v>
      </c>
      <c r="O1155" s="249" t="s">
        <v>722</v>
      </c>
      <c r="P1155" s="266">
        <f t="shared" si="254"/>
        <v>45423</v>
      </c>
      <c r="Q1155" s="250">
        <v>23341</v>
      </c>
      <c r="R1155" s="250">
        <v>2016</v>
      </c>
      <c r="S1155" s="251">
        <v>44692</v>
      </c>
      <c r="T1155" s="252" t="s">
        <v>299</v>
      </c>
      <c r="U1155" s="253" t="s">
        <v>721</v>
      </c>
      <c r="V1155" s="625" t="s">
        <v>8531</v>
      </c>
      <c r="W1155" s="625" t="s">
        <v>9685</v>
      </c>
      <c r="X1155" s="252" t="s">
        <v>5131</v>
      </c>
      <c r="Y1155" s="284">
        <f t="shared" si="255"/>
        <v>45423</v>
      </c>
      <c r="Z1155" s="605" t="s">
        <v>1550</v>
      </c>
      <c r="AA1155" s="656">
        <v>5.6</v>
      </c>
      <c r="AB1155" s="273"/>
      <c r="AC1155" s="252">
        <v>75</v>
      </c>
      <c r="AD1155" s="252">
        <v>100</v>
      </c>
      <c r="AE1155" s="252">
        <v>100</v>
      </c>
      <c r="AF1155" s="252">
        <v>137</v>
      </c>
      <c r="AG1155" s="322" t="s">
        <v>724</v>
      </c>
      <c r="AH1155" s="605">
        <v>39</v>
      </c>
      <c r="AI1155" s="605">
        <v>60</v>
      </c>
      <c r="AJ1155" s="605">
        <v>1</v>
      </c>
      <c r="AK1155" s="251"/>
      <c r="AL1155" s="605"/>
      <c r="AM1155" s="605"/>
      <c r="AN1155" s="252"/>
      <c r="AO1155" s="407"/>
      <c r="AP1155" s="316"/>
      <c r="AQ1155" s="316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</row>
    <row r="1156" spans="1:125" s="922" customFormat="1" ht="12.75" customHeight="1">
      <c r="A1156" s="903">
        <v>1155</v>
      </c>
      <c r="B1156" s="903"/>
      <c r="C1156" s="903"/>
      <c r="D1156" s="903"/>
      <c r="E1156" s="903" t="s">
        <v>2943</v>
      </c>
      <c r="F1156" s="903"/>
      <c r="G1156" s="904"/>
      <c r="H1156" s="905"/>
      <c r="I1156" s="903"/>
      <c r="J1156" s="903"/>
      <c r="K1156" s="924" t="s">
        <v>7824</v>
      </c>
      <c r="L1156" s="925"/>
      <c r="M1156" s="926"/>
      <c r="N1156" s="927"/>
      <c r="O1156" s="928"/>
      <c r="P1156" s="929"/>
      <c r="Q1156" s="930"/>
      <c r="R1156" s="930"/>
      <c r="S1156" s="912"/>
      <c r="T1156" s="903"/>
      <c r="U1156" s="903"/>
      <c r="V1156" s="914"/>
      <c r="W1156" s="914"/>
      <c r="X1156" s="903"/>
      <c r="Y1156" s="915"/>
      <c r="Z1156" s="909"/>
      <c r="AA1156" s="916"/>
      <c r="AB1156" s="917"/>
      <c r="AC1156" s="903"/>
      <c r="AD1156" s="903"/>
      <c r="AE1156" s="903"/>
      <c r="AF1156" s="903"/>
      <c r="AG1156" s="909"/>
      <c r="AH1156" s="909"/>
      <c r="AI1156" s="909"/>
      <c r="AJ1156" s="909"/>
      <c r="AK1156" s="919"/>
      <c r="AL1156" s="918"/>
      <c r="AM1156" s="918"/>
      <c r="AN1156" s="903"/>
      <c r="AO1156" s="920"/>
      <c r="AP1156" s="913"/>
      <c r="AQ1156" s="913"/>
      <c r="AR1156" s="913"/>
      <c r="AS1156" s="913"/>
      <c r="AT1156" s="913"/>
      <c r="AU1156" s="913"/>
      <c r="AV1156" s="913"/>
      <c r="AW1156" s="913"/>
      <c r="AX1156" s="913"/>
      <c r="AY1156" s="913"/>
      <c r="AZ1156" s="913"/>
      <c r="BA1156" s="913"/>
      <c r="BB1156" s="913"/>
      <c r="BC1156" s="913"/>
      <c r="BD1156" s="913"/>
      <c r="BE1156" s="913"/>
      <c r="BF1156" s="913"/>
      <c r="BG1156" s="913"/>
      <c r="BH1156" s="913"/>
      <c r="BI1156" s="913"/>
      <c r="BJ1156" s="913"/>
      <c r="BK1156" s="913"/>
      <c r="BL1156" s="913"/>
      <c r="BM1156" s="913"/>
      <c r="BN1156" s="913"/>
      <c r="BO1156" s="913"/>
      <c r="BP1156" s="913"/>
      <c r="BQ1156" s="913"/>
      <c r="BR1156" s="913"/>
      <c r="BS1156" s="913"/>
      <c r="BT1156" s="913"/>
      <c r="BU1156" s="913"/>
      <c r="BV1156" s="913"/>
      <c r="BW1156" s="913"/>
      <c r="BX1156" s="913"/>
      <c r="BY1156" s="913"/>
      <c r="BZ1156" s="913"/>
      <c r="CA1156" s="913"/>
      <c r="CB1156" s="913"/>
      <c r="CC1156" s="913"/>
      <c r="CD1156" s="913"/>
      <c r="CE1156" s="913"/>
      <c r="CF1156" s="913"/>
      <c r="CG1156" s="913"/>
      <c r="CH1156" s="913"/>
      <c r="CI1156" s="913"/>
      <c r="CJ1156" s="913"/>
      <c r="CK1156" s="913"/>
      <c r="CL1156" s="913"/>
      <c r="CM1156" s="913"/>
      <c r="CN1156" s="913"/>
      <c r="CO1156" s="921"/>
      <c r="CP1156" s="921"/>
      <c r="CQ1156" s="921"/>
      <c r="CR1156" s="921"/>
      <c r="CS1156" s="921"/>
      <c r="CT1156" s="921"/>
      <c r="CU1156" s="921"/>
      <c r="CV1156" s="921"/>
      <c r="CW1156" s="921"/>
      <c r="CX1156" s="921"/>
      <c r="CY1156" s="921"/>
      <c r="CZ1156" s="921"/>
      <c r="DA1156" s="921"/>
      <c r="DB1156" s="921"/>
      <c r="DC1156" s="921"/>
      <c r="DD1156" s="921"/>
      <c r="DE1156" s="921"/>
      <c r="DF1156" s="921"/>
      <c r="DG1156" s="921"/>
      <c r="DH1156" s="921"/>
      <c r="DI1156" s="921"/>
      <c r="DJ1156" s="921"/>
      <c r="DK1156" s="921"/>
      <c r="DL1156" s="921"/>
      <c r="DM1156" s="921"/>
      <c r="DN1156" s="921"/>
      <c r="DO1156" s="921"/>
      <c r="DP1156" s="921"/>
      <c r="DQ1156" s="921"/>
      <c r="DR1156" s="921"/>
      <c r="DS1156" s="921"/>
      <c r="DT1156" s="921"/>
      <c r="DU1156" s="921"/>
    </row>
    <row r="1157" spans="1:125" s="317" customFormat="1" ht="12.75" customHeight="1">
      <c r="A1157" s="253">
        <v>1156</v>
      </c>
      <c r="B1157" s="253" t="s">
        <v>732</v>
      </c>
      <c r="C1157" s="253" t="s">
        <v>2698</v>
      </c>
      <c r="D1157" s="253" t="s">
        <v>48</v>
      </c>
      <c r="E1157" s="253" t="s">
        <v>2699</v>
      </c>
      <c r="F1157" s="253" t="s">
        <v>3655</v>
      </c>
      <c r="G1157" s="264" t="s">
        <v>2700</v>
      </c>
      <c r="H1157" s="639" t="s">
        <v>1199</v>
      </c>
      <c r="I1157" s="253" t="s">
        <v>281</v>
      </c>
      <c r="J1157" s="253" t="s">
        <v>878</v>
      </c>
      <c r="K1157" s="253" t="s">
        <v>3712</v>
      </c>
      <c r="L1157" s="438" t="s">
        <v>3713</v>
      </c>
      <c r="M1157" s="274">
        <v>42420</v>
      </c>
      <c r="N1157" s="275">
        <v>45153</v>
      </c>
      <c r="O1157" s="322" t="s">
        <v>722</v>
      </c>
      <c r="P1157" s="325">
        <f t="shared" si="254"/>
        <v>45153</v>
      </c>
      <c r="Q1157" s="335">
        <v>19245</v>
      </c>
      <c r="R1157" s="335">
        <v>2008</v>
      </c>
      <c r="S1157" s="251">
        <v>44423</v>
      </c>
      <c r="T1157" s="283" t="s">
        <v>299</v>
      </c>
      <c r="U1157" s="283" t="s">
        <v>4929</v>
      </c>
      <c r="V1157" s="421" t="s">
        <v>7287</v>
      </c>
      <c r="W1157" s="421" t="s">
        <v>7288</v>
      </c>
      <c r="X1157" s="253" t="s">
        <v>5034</v>
      </c>
      <c r="Y1157" s="271">
        <f t="shared" si="255"/>
        <v>45153</v>
      </c>
      <c r="Z1157" s="322" t="s">
        <v>2701</v>
      </c>
      <c r="AA1157" s="255">
        <v>8.75</v>
      </c>
      <c r="AB1157" s="256">
        <v>24.2</v>
      </c>
      <c r="AC1157" s="253">
        <v>140</v>
      </c>
      <c r="AD1157" s="253">
        <v>140</v>
      </c>
      <c r="AE1157" s="253">
        <v>210</v>
      </c>
      <c r="AF1157" s="253">
        <v>300</v>
      </c>
      <c r="AG1157" s="322">
        <v>23</v>
      </c>
      <c r="AH1157" s="322">
        <v>38</v>
      </c>
      <c r="AI1157" s="336">
        <v>42</v>
      </c>
      <c r="AJ1157" s="336">
        <v>2</v>
      </c>
      <c r="AK1157" s="321">
        <v>41046</v>
      </c>
      <c r="AL1157" s="336">
        <v>1994</v>
      </c>
      <c r="AM1157" s="336" t="s">
        <v>721</v>
      </c>
      <c r="AN1157" s="283"/>
      <c r="AO1157" s="327"/>
      <c r="AP1157" s="283"/>
      <c r="AQ1157" s="283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341"/>
      <c r="CP1157" s="341"/>
      <c r="CQ1157" s="341"/>
      <c r="CR1157" s="341"/>
      <c r="CS1157" s="341"/>
      <c r="CT1157" s="341"/>
      <c r="CU1157" s="341"/>
      <c r="CV1157" s="341"/>
      <c r="CW1157" s="341"/>
      <c r="CX1157" s="341"/>
      <c r="CY1157" s="341"/>
      <c r="CZ1157" s="341"/>
      <c r="DA1157" s="341"/>
      <c r="DB1157" s="341"/>
      <c r="DC1157" s="341"/>
      <c r="DD1157" s="341"/>
      <c r="DE1157" s="341"/>
      <c r="DF1157" s="341"/>
      <c r="DG1157" s="341"/>
      <c r="DH1157" s="341"/>
      <c r="DI1157" s="341"/>
      <c r="DJ1157" s="341"/>
      <c r="DK1157" s="341"/>
      <c r="DL1157" s="341"/>
      <c r="DM1157" s="341"/>
      <c r="DN1157" s="341"/>
      <c r="DO1157" s="341"/>
      <c r="DP1157" s="341"/>
      <c r="DQ1157" s="341"/>
      <c r="DR1157" s="341"/>
      <c r="DS1157" s="341"/>
      <c r="DT1157" s="341"/>
      <c r="DU1157" s="341"/>
    </row>
    <row r="1158" spans="1:125" ht="12.75" customHeight="1">
      <c r="A1158" s="253">
        <v>1157</v>
      </c>
      <c r="B1158" s="253" t="s">
        <v>731</v>
      </c>
      <c r="C1158" s="253" t="s">
        <v>4263</v>
      </c>
      <c r="D1158" s="253"/>
      <c r="E1158" s="253" t="s">
        <v>4264</v>
      </c>
      <c r="F1158" s="253"/>
      <c r="G1158" s="264" t="s">
        <v>4265</v>
      </c>
      <c r="H1158" s="639"/>
      <c r="I1158" s="253" t="s">
        <v>2145</v>
      </c>
      <c r="J1158" s="253"/>
      <c r="K1158" s="253" t="s">
        <v>4266</v>
      </c>
      <c r="L1158" s="438" t="s">
        <v>4267</v>
      </c>
      <c r="M1158" s="274">
        <v>43220</v>
      </c>
      <c r="N1158" s="288">
        <v>44691</v>
      </c>
      <c r="O1158" s="322" t="s">
        <v>722</v>
      </c>
      <c r="P1158" s="328">
        <f t="shared" si="254"/>
        <v>44691</v>
      </c>
      <c r="Q1158" s="329">
        <v>18388</v>
      </c>
      <c r="R1158" s="329">
        <v>2009</v>
      </c>
      <c r="S1158" s="251">
        <v>44326</v>
      </c>
      <c r="T1158" s="252" t="s">
        <v>3715</v>
      </c>
      <c r="U1158" s="283" t="s">
        <v>722</v>
      </c>
      <c r="V1158" s="625" t="s">
        <v>525</v>
      </c>
      <c r="W1158" s="625" t="s">
        <v>2548</v>
      </c>
      <c r="X1158" s="252" t="s">
        <v>4268</v>
      </c>
      <c r="Y1158" s="284">
        <f t="shared" si="255"/>
        <v>44691</v>
      </c>
      <c r="Z1158" s="605" t="s">
        <v>1550</v>
      </c>
      <c r="AA1158" s="656">
        <v>4.7</v>
      </c>
      <c r="AB1158" s="273"/>
      <c r="AC1158" s="252">
        <v>60</v>
      </c>
      <c r="AD1158" s="252"/>
      <c r="AE1158" s="252">
        <v>80</v>
      </c>
      <c r="AF1158" s="252"/>
      <c r="AG1158" s="322">
        <v>24</v>
      </c>
      <c r="AH1158" s="605">
        <v>38</v>
      </c>
      <c r="AI1158" s="613">
        <v>50</v>
      </c>
      <c r="AJ1158" s="613">
        <v>1</v>
      </c>
      <c r="AK1158" s="316"/>
      <c r="AL1158" s="613"/>
      <c r="AM1158" s="613"/>
      <c r="AN1158" s="252"/>
      <c r="AO1158" s="407"/>
      <c r="AP1158" s="316"/>
      <c r="AQ1158" s="316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</row>
    <row r="1159" spans="1:125" ht="12.75" customHeight="1">
      <c r="A1159" s="253">
        <v>1158</v>
      </c>
      <c r="B1159" s="253" t="s">
        <v>731</v>
      </c>
      <c r="C1159" s="253" t="s">
        <v>2301</v>
      </c>
      <c r="D1159" s="253"/>
      <c r="E1159" s="253" t="s">
        <v>2702</v>
      </c>
      <c r="F1159" s="253"/>
      <c r="G1159" s="264" t="s">
        <v>2703</v>
      </c>
      <c r="H1159" s="639"/>
      <c r="I1159" s="253" t="s">
        <v>1911</v>
      </c>
      <c r="J1159" s="253"/>
      <c r="K1159" s="243" t="s">
        <v>6568</v>
      </c>
      <c r="L1159" s="245" t="s">
        <v>1177</v>
      </c>
      <c r="M1159" s="247">
        <v>42415</v>
      </c>
      <c r="N1159" s="248">
        <v>44918</v>
      </c>
      <c r="O1159" s="249" t="s">
        <v>722</v>
      </c>
      <c r="P1159" s="266">
        <f t="shared" si="254"/>
        <v>44918</v>
      </c>
      <c r="Q1159" s="250">
        <v>21013</v>
      </c>
      <c r="R1159" s="250">
        <v>2016</v>
      </c>
      <c r="S1159" s="251">
        <v>44553</v>
      </c>
      <c r="T1159" s="252" t="s">
        <v>3715</v>
      </c>
      <c r="U1159" s="253" t="s">
        <v>722</v>
      </c>
      <c r="V1159" s="625" t="s">
        <v>2072</v>
      </c>
      <c r="W1159" s="625" t="s">
        <v>7580</v>
      </c>
      <c r="X1159" s="252" t="s">
        <v>1178</v>
      </c>
      <c r="Y1159" s="284">
        <f t="shared" si="255"/>
        <v>44918</v>
      </c>
      <c r="Z1159" s="322" t="s">
        <v>1550</v>
      </c>
      <c r="AA1159" s="255">
        <v>4.5</v>
      </c>
      <c r="AB1159" s="256"/>
      <c r="AC1159" s="253">
        <v>90</v>
      </c>
      <c r="AD1159" s="253"/>
      <c r="AE1159" s="253">
        <v>115</v>
      </c>
      <c r="AF1159" s="253"/>
      <c r="AG1159" s="605">
        <v>23</v>
      </c>
      <c r="AH1159" s="322">
        <v>36</v>
      </c>
      <c r="AI1159" s="322">
        <v>54</v>
      </c>
      <c r="AJ1159" s="322">
        <v>1</v>
      </c>
      <c r="AK1159" s="316"/>
      <c r="AL1159" s="613"/>
      <c r="AM1159" s="613"/>
      <c r="AN1159" s="252"/>
      <c r="AO1159" s="407"/>
      <c r="AP1159" s="316"/>
      <c r="AQ1159" s="316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</row>
    <row r="1160" spans="1:125" s="378" customFormat="1" ht="12.75" customHeight="1">
      <c r="A1160" s="363">
        <v>1159</v>
      </c>
      <c r="B1160" s="363" t="s">
        <v>731</v>
      </c>
      <c r="C1160" s="363" t="s">
        <v>10129</v>
      </c>
      <c r="D1160" s="363"/>
      <c r="E1160" s="363" t="s">
        <v>2704</v>
      </c>
      <c r="F1160" s="363"/>
      <c r="G1160" s="365" t="s">
        <v>10130</v>
      </c>
      <c r="H1160" s="640"/>
      <c r="I1160" s="405" t="s">
        <v>1106</v>
      </c>
      <c r="J1160" s="363"/>
      <c r="K1160" s="363" t="s">
        <v>5458</v>
      </c>
      <c r="L1160" s="366" t="s">
        <v>5459</v>
      </c>
      <c r="M1160" s="368">
        <v>45204</v>
      </c>
      <c r="N1160" s="369">
        <v>45930</v>
      </c>
      <c r="O1160" s="385" t="s">
        <v>722</v>
      </c>
      <c r="P1160" s="386">
        <f>N1160</f>
        <v>45930</v>
      </c>
      <c r="Q1160" s="387">
        <v>23554</v>
      </c>
      <c r="R1160" s="387">
        <v>2023</v>
      </c>
      <c r="S1160" s="373">
        <v>45199</v>
      </c>
      <c r="T1160" s="363" t="s">
        <v>4069</v>
      </c>
      <c r="U1160" s="363" t="s">
        <v>1279</v>
      </c>
      <c r="V1160" s="626" t="s">
        <v>363</v>
      </c>
      <c r="W1160" s="626" t="s">
        <v>363</v>
      </c>
      <c r="X1160" s="363" t="s">
        <v>5460</v>
      </c>
      <c r="Y1160" s="375">
        <v>45930</v>
      </c>
      <c r="Z1160" s="370" t="s">
        <v>1550</v>
      </c>
      <c r="AA1160" s="657">
        <v>4.5999999999999996</v>
      </c>
      <c r="AB1160" s="376"/>
      <c r="AC1160" s="363">
        <v>92</v>
      </c>
      <c r="AD1160" s="363"/>
      <c r="AE1160" s="363">
        <v>114</v>
      </c>
      <c r="AF1160" s="363"/>
      <c r="AG1160" s="370" t="s">
        <v>724</v>
      </c>
      <c r="AH1160" s="370" t="s">
        <v>724</v>
      </c>
      <c r="AI1160" s="370" t="s">
        <v>724</v>
      </c>
      <c r="AJ1160" s="370">
        <v>1</v>
      </c>
      <c r="AK1160" s="374"/>
      <c r="AL1160" s="501"/>
      <c r="AM1160" s="501"/>
      <c r="AN1160" s="363"/>
      <c r="AO1160" s="414"/>
      <c r="AP1160" s="374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  <c r="BR1160" s="374"/>
      <c r="BS1160" s="374"/>
      <c r="BT1160" s="374"/>
      <c r="BU1160" s="374"/>
      <c r="BV1160" s="374"/>
      <c r="BW1160" s="374"/>
      <c r="BX1160" s="374"/>
      <c r="BY1160" s="374"/>
      <c r="BZ1160" s="374"/>
      <c r="CA1160" s="374"/>
      <c r="CB1160" s="374"/>
      <c r="CC1160" s="374"/>
      <c r="CD1160" s="374"/>
      <c r="CE1160" s="374"/>
      <c r="CF1160" s="374"/>
      <c r="CG1160" s="374"/>
      <c r="CH1160" s="374"/>
      <c r="CI1160" s="374"/>
      <c r="CJ1160" s="374"/>
      <c r="CK1160" s="374"/>
      <c r="CL1160" s="374"/>
      <c r="CM1160" s="374"/>
      <c r="CN1160" s="374"/>
      <c r="CO1160" s="377"/>
      <c r="CP1160" s="377"/>
      <c r="CQ1160" s="377"/>
      <c r="CR1160" s="377"/>
      <c r="CS1160" s="377"/>
      <c r="CT1160" s="377"/>
      <c r="CU1160" s="377"/>
      <c r="CV1160" s="377"/>
      <c r="CW1160" s="377"/>
      <c r="CX1160" s="377"/>
      <c r="CY1160" s="377"/>
      <c r="CZ1160" s="377"/>
      <c r="DA1160" s="377"/>
      <c r="DB1160" s="377"/>
      <c r="DC1160" s="377"/>
      <c r="DD1160" s="377"/>
      <c r="DE1160" s="377"/>
      <c r="DF1160" s="377"/>
      <c r="DG1160" s="377"/>
      <c r="DH1160" s="377"/>
      <c r="DI1160" s="377"/>
      <c r="DJ1160" s="377"/>
      <c r="DK1160" s="377"/>
      <c r="DL1160" s="377"/>
      <c r="DM1160" s="377"/>
      <c r="DN1160" s="377"/>
      <c r="DO1160" s="377"/>
      <c r="DP1160" s="377"/>
      <c r="DQ1160" s="377"/>
      <c r="DR1160" s="377"/>
      <c r="DS1160" s="377"/>
      <c r="DT1160" s="377"/>
      <c r="DU1160" s="377"/>
    </row>
    <row r="1161" spans="1:125" s="378" customFormat="1" ht="12.75" customHeight="1">
      <c r="A1161" s="363">
        <v>1160</v>
      </c>
      <c r="B1161" s="363" t="s">
        <v>731</v>
      </c>
      <c r="C1161" s="363" t="s">
        <v>10154</v>
      </c>
      <c r="D1161" s="363"/>
      <c r="E1161" s="363" t="s">
        <v>2705</v>
      </c>
      <c r="F1161" s="363"/>
      <c r="G1161" s="365" t="s">
        <v>10155</v>
      </c>
      <c r="H1161" s="640"/>
      <c r="I1161" s="405" t="s">
        <v>1106</v>
      </c>
      <c r="J1161" s="363"/>
      <c r="K1161" s="363" t="s">
        <v>10125</v>
      </c>
      <c r="L1161" s="366" t="s">
        <v>10156</v>
      </c>
      <c r="M1161" s="368">
        <v>45209</v>
      </c>
      <c r="N1161" s="369">
        <v>45931</v>
      </c>
      <c r="O1161" s="370" t="s">
        <v>722</v>
      </c>
      <c r="P1161" s="371">
        <f>N1161</f>
        <v>45931</v>
      </c>
      <c r="Q1161" s="372">
        <v>23562</v>
      </c>
      <c r="R1161" s="372">
        <v>2023</v>
      </c>
      <c r="S1161" s="373">
        <v>45200</v>
      </c>
      <c r="T1161" s="363" t="s">
        <v>4069</v>
      </c>
      <c r="U1161" s="363" t="s">
        <v>1279</v>
      </c>
      <c r="V1161" s="933">
        <v>0</v>
      </c>
      <c r="W1161" s="933">
        <v>2</v>
      </c>
      <c r="X1161" s="363" t="s">
        <v>10157</v>
      </c>
      <c r="Y1161" s="375">
        <v>45931</v>
      </c>
      <c r="Z1161" s="370" t="s">
        <v>1550</v>
      </c>
      <c r="AA1161" s="657">
        <v>3.65</v>
      </c>
      <c r="AB1161" s="376"/>
      <c r="AC1161" s="363">
        <v>55</v>
      </c>
      <c r="AD1161" s="363"/>
      <c r="AE1161" s="363">
        <v>77</v>
      </c>
      <c r="AF1161" s="363"/>
      <c r="AG1161" s="370" t="s">
        <v>724</v>
      </c>
      <c r="AH1161" s="370" t="s">
        <v>724</v>
      </c>
      <c r="AI1161" s="370" t="s">
        <v>724</v>
      </c>
      <c r="AJ1161" s="370">
        <v>1</v>
      </c>
      <c r="AK1161" s="374"/>
      <c r="AL1161" s="501"/>
      <c r="AM1161" s="501"/>
      <c r="AN1161" s="363"/>
      <c r="AO1161" s="414"/>
      <c r="AP1161" s="374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  <c r="BR1161" s="374"/>
      <c r="BS1161" s="374"/>
      <c r="BT1161" s="374"/>
      <c r="BU1161" s="374"/>
      <c r="BV1161" s="374"/>
      <c r="BW1161" s="374"/>
      <c r="BX1161" s="374"/>
      <c r="BY1161" s="374"/>
      <c r="BZ1161" s="374"/>
      <c r="CA1161" s="374"/>
      <c r="CB1161" s="374"/>
      <c r="CC1161" s="374"/>
      <c r="CD1161" s="374"/>
      <c r="CE1161" s="374"/>
      <c r="CF1161" s="374"/>
      <c r="CG1161" s="374"/>
      <c r="CH1161" s="374"/>
      <c r="CI1161" s="374"/>
      <c r="CJ1161" s="374"/>
      <c r="CK1161" s="374"/>
      <c r="CL1161" s="374"/>
      <c r="CM1161" s="374"/>
      <c r="CN1161" s="374"/>
      <c r="CO1161" s="377"/>
      <c r="CP1161" s="377"/>
      <c r="CQ1161" s="377"/>
      <c r="CR1161" s="377"/>
      <c r="CS1161" s="377"/>
      <c r="CT1161" s="377"/>
      <c r="CU1161" s="377"/>
      <c r="CV1161" s="377"/>
      <c r="CW1161" s="377"/>
      <c r="CX1161" s="377"/>
      <c r="CY1161" s="377"/>
      <c r="CZ1161" s="377"/>
      <c r="DA1161" s="377"/>
      <c r="DB1161" s="377"/>
      <c r="DC1161" s="377"/>
      <c r="DD1161" s="377"/>
      <c r="DE1161" s="377"/>
      <c r="DF1161" s="377"/>
      <c r="DG1161" s="377"/>
      <c r="DH1161" s="377"/>
      <c r="DI1161" s="377"/>
      <c r="DJ1161" s="377"/>
      <c r="DK1161" s="377"/>
      <c r="DL1161" s="377"/>
      <c r="DM1161" s="377"/>
      <c r="DN1161" s="377"/>
      <c r="DO1161" s="377"/>
      <c r="DP1161" s="377"/>
      <c r="DQ1161" s="377"/>
      <c r="DR1161" s="377"/>
      <c r="DS1161" s="377"/>
      <c r="DT1161" s="377"/>
      <c r="DU1161" s="377"/>
    </row>
    <row r="1162" spans="1:125" s="317" customFormat="1" ht="12.75" customHeight="1">
      <c r="A1162" s="253">
        <v>1161</v>
      </c>
      <c r="B1162" s="253" t="s">
        <v>731</v>
      </c>
      <c r="C1162" s="253" t="s">
        <v>6866</v>
      </c>
      <c r="D1162" s="253"/>
      <c r="E1162" s="253" t="s">
        <v>2706</v>
      </c>
      <c r="F1162" s="253"/>
      <c r="G1162" s="264" t="s">
        <v>6867</v>
      </c>
      <c r="H1162" s="639"/>
      <c r="I1162" s="121" t="s">
        <v>102</v>
      </c>
      <c r="J1162" s="253"/>
      <c r="K1162" s="253" t="s">
        <v>1504</v>
      </c>
      <c r="L1162" s="438" t="s">
        <v>1505</v>
      </c>
      <c r="M1162" s="274">
        <v>44333</v>
      </c>
      <c r="N1162" s="275">
        <v>45057</v>
      </c>
      <c r="O1162" s="249" t="s">
        <v>722</v>
      </c>
      <c r="P1162" s="267">
        <f t="shared" ref="P1162:P1166" si="256">N1162</f>
        <v>45057</v>
      </c>
      <c r="Q1162" s="236">
        <v>21234</v>
      </c>
      <c r="R1162" s="236">
        <v>2021</v>
      </c>
      <c r="S1162" s="237">
        <v>44327</v>
      </c>
      <c r="T1162" s="253" t="s">
        <v>175</v>
      </c>
      <c r="U1162" s="253" t="s">
        <v>1279</v>
      </c>
      <c r="V1162" s="421" t="s">
        <v>363</v>
      </c>
      <c r="W1162" s="421" t="s">
        <v>363</v>
      </c>
      <c r="X1162" s="253" t="s">
        <v>4810</v>
      </c>
      <c r="Y1162" s="271">
        <f t="shared" si="255"/>
        <v>45057</v>
      </c>
      <c r="Z1162" s="322" t="s">
        <v>6320</v>
      </c>
      <c r="AA1162" s="255">
        <v>6.91</v>
      </c>
      <c r="AB1162" s="256"/>
      <c r="AC1162" s="253">
        <v>118</v>
      </c>
      <c r="AD1162" s="253"/>
      <c r="AE1162" s="253">
        <v>133</v>
      </c>
      <c r="AF1162" s="253"/>
      <c r="AG1162" s="605">
        <v>22</v>
      </c>
      <c r="AH1162" s="322">
        <v>41</v>
      </c>
      <c r="AI1162" s="322">
        <v>64</v>
      </c>
      <c r="AJ1162" s="322">
        <v>1</v>
      </c>
      <c r="AK1162" s="283"/>
      <c r="AL1162" s="336"/>
      <c r="AM1162" s="336"/>
      <c r="AN1162" s="253"/>
      <c r="AO1162" s="408"/>
      <c r="AP1162" s="283"/>
      <c r="AQ1162" s="283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341"/>
      <c r="CP1162" s="341"/>
      <c r="CQ1162" s="341"/>
      <c r="CR1162" s="341"/>
      <c r="CS1162" s="341"/>
      <c r="CT1162" s="341"/>
      <c r="CU1162" s="341"/>
      <c r="CV1162" s="341"/>
      <c r="CW1162" s="341"/>
      <c r="CX1162" s="341"/>
      <c r="CY1162" s="341"/>
      <c r="CZ1162" s="341"/>
      <c r="DA1162" s="341"/>
      <c r="DB1162" s="341"/>
      <c r="DC1162" s="341"/>
      <c r="DD1162" s="341"/>
      <c r="DE1162" s="341"/>
      <c r="DF1162" s="341"/>
      <c r="DG1162" s="341"/>
      <c r="DH1162" s="341"/>
      <c r="DI1162" s="341"/>
      <c r="DJ1162" s="341"/>
      <c r="DK1162" s="341"/>
      <c r="DL1162" s="341"/>
      <c r="DM1162" s="341"/>
      <c r="DN1162" s="341"/>
      <c r="DO1162" s="341"/>
      <c r="DP1162" s="341"/>
      <c r="DQ1162" s="341"/>
      <c r="DR1162" s="341"/>
      <c r="DS1162" s="341"/>
      <c r="DT1162" s="341"/>
      <c r="DU1162" s="341"/>
    </row>
    <row r="1163" spans="1:125" ht="12.75" customHeight="1">
      <c r="A1163" s="253">
        <v>1162</v>
      </c>
      <c r="B1163" s="253" t="s">
        <v>731</v>
      </c>
      <c r="C1163" s="253" t="s">
        <v>1783</v>
      </c>
      <c r="D1163" s="253"/>
      <c r="E1163" s="253" t="s">
        <v>2707</v>
      </c>
      <c r="F1163" s="253"/>
      <c r="G1163" s="264" t="s">
        <v>2708</v>
      </c>
      <c r="H1163" s="639"/>
      <c r="I1163" s="121" t="s">
        <v>2356</v>
      </c>
      <c r="J1163" s="253"/>
      <c r="K1163" s="253" t="s">
        <v>2252</v>
      </c>
      <c r="L1163" s="438" t="s">
        <v>2253</v>
      </c>
      <c r="M1163" s="274">
        <v>42440</v>
      </c>
      <c r="N1163" s="288">
        <v>44652</v>
      </c>
      <c r="O1163" s="322" t="s">
        <v>722</v>
      </c>
      <c r="P1163" s="328">
        <f t="shared" si="256"/>
        <v>44652</v>
      </c>
      <c r="Q1163" s="329">
        <v>16339</v>
      </c>
      <c r="R1163" s="329">
        <v>2016</v>
      </c>
      <c r="S1163" s="251">
        <v>43922</v>
      </c>
      <c r="T1163" s="252" t="s">
        <v>3715</v>
      </c>
      <c r="U1163" s="253" t="s">
        <v>722</v>
      </c>
      <c r="V1163" s="625" t="s">
        <v>5697</v>
      </c>
      <c r="W1163" s="625" t="s">
        <v>5698</v>
      </c>
      <c r="X1163" s="252" t="s">
        <v>2891</v>
      </c>
      <c r="Y1163" s="284">
        <f t="shared" ref="Y1163:Y1177" si="257">N1163</f>
        <v>44652</v>
      </c>
      <c r="Z1163" s="322" t="s">
        <v>1550</v>
      </c>
      <c r="AA1163" s="255">
        <v>4.7</v>
      </c>
      <c r="AB1163" s="256"/>
      <c r="AC1163" s="253">
        <v>95</v>
      </c>
      <c r="AD1163" s="253"/>
      <c r="AE1163" s="253">
        <v>120</v>
      </c>
      <c r="AF1163" s="253"/>
      <c r="AG1163" s="322">
        <v>27</v>
      </c>
      <c r="AH1163" s="322">
        <v>37</v>
      </c>
      <c r="AI1163" s="322">
        <v>57</v>
      </c>
      <c r="AJ1163" s="322">
        <v>1</v>
      </c>
      <c r="AK1163" s="316"/>
      <c r="AL1163" s="613"/>
      <c r="AM1163" s="613"/>
      <c r="AN1163" s="252"/>
      <c r="AO1163" s="407"/>
      <c r="AP1163" s="316"/>
      <c r="AQ1163" s="316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</row>
    <row r="1164" spans="1:125" s="317" customFormat="1" ht="12.75" customHeight="1">
      <c r="A1164" s="253">
        <v>1163</v>
      </c>
      <c r="B1164" s="253" t="s">
        <v>731</v>
      </c>
      <c r="C1164" s="253" t="s">
        <v>2321</v>
      </c>
      <c r="D1164" s="253"/>
      <c r="E1164" s="253" t="s">
        <v>4947</v>
      </c>
      <c r="F1164" s="253"/>
      <c r="G1164" s="264" t="s">
        <v>7173</v>
      </c>
      <c r="H1164" s="639"/>
      <c r="I1164" s="253" t="s">
        <v>1911</v>
      </c>
      <c r="J1164" s="253"/>
      <c r="K1164" s="253" t="s">
        <v>7174</v>
      </c>
      <c r="L1164" s="438" t="s">
        <v>7175</v>
      </c>
      <c r="M1164" s="274">
        <v>44400</v>
      </c>
      <c r="N1164" s="275">
        <v>45845</v>
      </c>
      <c r="O1164" s="322" t="s">
        <v>722</v>
      </c>
      <c r="P1164" s="323">
        <f t="shared" si="256"/>
        <v>45845</v>
      </c>
      <c r="Q1164" s="335">
        <v>21423</v>
      </c>
      <c r="R1164" s="335">
        <v>2021</v>
      </c>
      <c r="S1164" s="237">
        <v>45114</v>
      </c>
      <c r="T1164" s="252" t="s">
        <v>3715</v>
      </c>
      <c r="U1164" s="283" t="s">
        <v>722</v>
      </c>
      <c r="V1164" s="421" t="s">
        <v>1110</v>
      </c>
      <c r="W1164" s="421" t="s">
        <v>1110</v>
      </c>
      <c r="X1164" s="253" t="s">
        <v>7176</v>
      </c>
      <c r="Y1164" s="271">
        <f t="shared" si="257"/>
        <v>45845</v>
      </c>
      <c r="Z1164" s="322" t="s">
        <v>1550</v>
      </c>
      <c r="AA1164" s="255">
        <v>4.3</v>
      </c>
      <c r="AB1164" s="256"/>
      <c r="AC1164" s="253">
        <v>75</v>
      </c>
      <c r="AD1164" s="253"/>
      <c r="AE1164" s="253">
        <v>100</v>
      </c>
      <c r="AF1164" s="253"/>
      <c r="AG1164" s="322">
        <v>22</v>
      </c>
      <c r="AH1164" s="322">
        <v>36</v>
      </c>
      <c r="AI1164" s="336">
        <v>54</v>
      </c>
      <c r="AJ1164" s="336">
        <v>1</v>
      </c>
      <c r="AK1164" s="283"/>
      <c r="AL1164" s="336"/>
      <c r="AM1164" s="336"/>
      <c r="AN1164" s="253"/>
      <c r="AO1164" s="408"/>
      <c r="AP1164" s="283"/>
      <c r="AQ1164" s="283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341"/>
      <c r="CP1164" s="341"/>
      <c r="CQ1164" s="341"/>
      <c r="CR1164" s="341"/>
      <c r="CS1164" s="341"/>
      <c r="CT1164" s="341"/>
      <c r="CU1164" s="341"/>
      <c r="CV1164" s="341"/>
      <c r="CW1164" s="341"/>
      <c r="CX1164" s="341"/>
      <c r="CY1164" s="341"/>
      <c r="CZ1164" s="341"/>
      <c r="DA1164" s="341"/>
      <c r="DB1164" s="341"/>
      <c r="DC1164" s="341"/>
      <c r="DD1164" s="341"/>
      <c r="DE1164" s="341"/>
      <c r="DF1164" s="341"/>
      <c r="DG1164" s="341"/>
      <c r="DH1164" s="341"/>
      <c r="DI1164" s="341"/>
      <c r="DJ1164" s="341"/>
      <c r="DK1164" s="341"/>
      <c r="DL1164" s="341"/>
      <c r="DM1164" s="341"/>
      <c r="DN1164" s="341"/>
      <c r="DO1164" s="341"/>
      <c r="DP1164" s="341"/>
      <c r="DQ1164" s="341"/>
      <c r="DR1164" s="341"/>
      <c r="DS1164" s="341"/>
      <c r="DT1164" s="341"/>
      <c r="DU1164" s="341"/>
    </row>
    <row r="1165" spans="1:125" s="317" customFormat="1" ht="12.75" customHeight="1">
      <c r="A1165" s="253">
        <v>1164</v>
      </c>
      <c r="B1165" s="253" t="s">
        <v>732</v>
      </c>
      <c r="C1165" s="253" t="s">
        <v>352</v>
      </c>
      <c r="D1165" s="253" t="s">
        <v>2908</v>
      </c>
      <c r="E1165" s="253" t="s">
        <v>2709</v>
      </c>
      <c r="F1165" s="253" t="s">
        <v>5166</v>
      </c>
      <c r="G1165" s="264" t="s">
        <v>4970</v>
      </c>
      <c r="H1165" s="639" t="s">
        <v>5167</v>
      </c>
      <c r="I1165" s="253" t="s">
        <v>1173</v>
      </c>
      <c r="J1165" s="253" t="s">
        <v>1163</v>
      </c>
      <c r="K1165" s="253" t="s">
        <v>5164</v>
      </c>
      <c r="L1165" s="438" t="s">
        <v>7286</v>
      </c>
      <c r="M1165" s="274">
        <v>43669</v>
      </c>
      <c r="N1165" s="275">
        <v>45155</v>
      </c>
      <c r="O1165" s="322" t="s">
        <v>722</v>
      </c>
      <c r="P1165" s="323">
        <f t="shared" si="256"/>
        <v>45155</v>
      </c>
      <c r="Q1165" s="236">
        <v>19391</v>
      </c>
      <c r="R1165" s="236">
        <v>2019</v>
      </c>
      <c r="S1165" s="237">
        <v>44425</v>
      </c>
      <c r="T1165" s="253" t="s">
        <v>1216</v>
      </c>
      <c r="U1165" s="283" t="s">
        <v>3544</v>
      </c>
      <c r="V1165" s="421" t="s">
        <v>7238</v>
      </c>
      <c r="W1165" s="421" t="s">
        <v>7238</v>
      </c>
      <c r="X1165" s="253" t="s">
        <v>5165</v>
      </c>
      <c r="Y1165" s="271">
        <f>N1165</f>
        <v>45155</v>
      </c>
      <c r="Z1165" s="322" t="s">
        <v>364</v>
      </c>
      <c r="AA1165" s="255">
        <v>4.9000000000000004</v>
      </c>
      <c r="AB1165" s="256">
        <v>18.5</v>
      </c>
      <c r="AC1165" s="253">
        <v>75</v>
      </c>
      <c r="AD1165" s="253">
        <v>75</v>
      </c>
      <c r="AE1165" s="253">
        <v>100</v>
      </c>
      <c r="AF1165" s="253">
        <v>133</v>
      </c>
      <c r="AG1165" s="322">
        <v>22</v>
      </c>
      <c r="AH1165" s="322" t="s">
        <v>724</v>
      </c>
      <c r="AI1165" s="322" t="s">
        <v>724</v>
      </c>
      <c r="AJ1165" s="322">
        <v>1</v>
      </c>
      <c r="AK1165" s="321">
        <v>43669</v>
      </c>
      <c r="AL1165" s="336">
        <v>2019</v>
      </c>
      <c r="AM1165" s="336" t="s">
        <v>722</v>
      </c>
      <c r="AN1165" s="253"/>
      <c r="AO1165" s="408"/>
      <c r="AP1165" s="283"/>
      <c r="AQ1165" s="283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341"/>
      <c r="CP1165" s="341"/>
      <c r="CQ1165" s="341"/>
      <c r="CR1165" s="341"/>
      <c r="CS1165" s="341"/>
      <c r="CT1165" s="341"/>
      <c r="CU1165" s="341"/>
      <c r="CV1165" s="341"/>
      <c r="CW1165" s="341"/>
      <c r="CX1165" s="341"/>
      <c r="CY1165" s="341"/>
      <c r="CZ1165" s="341"/>
      <c r="DA1165" s="341"/>
      <c r="DB1165" s="341"/>
      <c r="DC1165" s="341"/>
      <c r="DD1165" s="341"/>
      <c r="DE1165" s="341"/>
      <c r="DF1165" s="341"/>
      <c r="DG1165" s="341"/>
      <c r="DH1165" s="341"/>
      <c r="DI1165" s="341"/>
      <c r="DJ1165" s="341"/>
      <c r="DK1165" s="341"/>
      <c r="DL1165" s="341"/>
      <c r="DM1165" s="341"/>
      <c r="DN1165" s="341"/>
      <c r="DO1165" s="341"/>
      <c r="DP1165" s="341"/>
      <c r="DQ1165" s="341"/>
      <c r="DR1165" s="341"/>
      <c r="DS1165" s="341"/>
      <c r="DT1165" s="341"/>
      <c r="DU1165" s="341"/>
    </row>
    <row r="1166" spans="1:125" s="317" customFormat="1" ht="12.75" customHeight="1">
      <c r="A1166" s="253">
        <v>1165</v>
      </c>
      <c r="B1166" s="253" t="s">
        <v>731</v>
      </c>
      <c r="C1166" s="253" t="s">
        <v>6259</v>
      </c>
      <c r="D1166" s="253"/>
      <c r="E1166" s="253" t="s">
        <v>2710</v>
      </c>
      <c r="F1166" s="253"/>
      <c r="G1166" s="264" t="s">
        <v>8183</v>
      </c>
      <c r="H1166" s="639"/>
      <c r="I1166" s="253" t="s">
        <v>440</v>
      </c>
      <c r="J1166" s="253"/>
      <c r="K1166" s="253" t="s">
        <v>8184</v>
      </c>
      <c r="L1166" s="438" t="s">
        <v>8185</v>
      </c>
      <c r="M1166" s="274">
        <v>44712</v>
      </c>
      <c r="N1166" s="275">
        <v>45444</v>
      </c>
      <c r="O1166" s="322" t="s">
        <v>722</v>
      </c>
      <c r="P1166" s="323">
        <f t="shared" si="256"/>
        <v>45444</v>
      </c>
      <c r="Q1166" s="335">
        <v>22417</v>
      </c>
      <c r="R1166" s="335">
        <v>2022</v>
      </c>
      <c r="S1166" s="237">
        <v>44711</v>
      </c>
      <c r="T1166" s="283" t="s">
        <v>1216</v>
      </c>
      <c r="U1166" s="283" t="s">
        <v>1279</v>
      </c>
      <c r="V1166" s="421" t="s">
        <v>363</v>
      </c>
      <c r="W1166" s="421" t="s">
        <v>363</v>
      </c>
      <c r="X1166" s="253" t="s">
        <v>8186</v>
      </c>
      <c r="Y1166" s="271">
        <f>N1166</f>
        <v>45444</v>
      </c>
      <c r="Z1166" s="322" t="s">
        <v>4963</v>
      </c>
      <c r="AA1166" s="255">
        <v>5.6</v>
      </c>
      <c r="AB1166" s="256"/>
      <c r="AC1166" s="253">
        <v>85</v>
      </c>
      <c r="AD1166" s="253"/>
      <c r="AE1166" s="253">
        <v>110</v>
      </c>
      <c r="AF1166" s="253"/>
      <c r="AG1166" s="322" t="s">
        <v>724</v>
      </c>
      <c r="AH1166" s="322">
        <v>38</v>
      </c>
      <c r="AI1166" s="336">
        <v>47</v>
      </c>
      <c r="AJ1166" s="336">
        <v>1</v>
      </c>
      <c r="AK1166" s="283"/>
      <c r="AL1166" s="336"/>
      <c r="AM1166" s="336"/>
      <c r="AN1166" s="253"/>
      <c r="AO1166" s="408"/>
      <c r="AP1166" s="283"/>
      <c r="AQ1166" s="283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341"/>
      <c r="CP1166" s="341"/>
      <c r="CQ1166" s="341"/>
      <c r="CR1166" s="341"/>
      <c r="CS1166" s="341"/>
      <c r="CT1166" s="341"/>
      <c r="CU1166" s="341"/>
      <c r="CV1166" s="341"/>
      <c r="CW1166" s="341"/>
      <c r="CX1166" s="341"/>
      <c r="CY1166" s="341"/>
      <c r="CZ1166" s="341"/>
      <c r="DA1166" s="341"/>
      <c r="DB1166" s="341"/>
      <c r="DC1166" s="341"/>
      <c r="DD1166" s="341"/>
      <c r="DE1166" s="341"/>
      <c r="DF1166" s="341"/>
      <c r="DG1166" s="341"/>
      <c r="DH1166" s="341"/>
      <c r="DI1166" s="341"/>
      <c r="DJ1166" s="341"/>
      <c r="DK1166" s="341"/>
      <c r="DL1166" s="341"/>
      <c r="DM1166" s="341"/>
      <c r="DN1166" s="341"/>
      <c r="DO1166" s="341"/>
      <c r="DP1166" s="341"/>
      <c r="DQ1166" s="341"/>
      <c r="DR1166" s="341"/>
      <c r="DS1166" s="341"/>
      <c r="DT1166" s="341"/>
      <c r="DU1166" s="341"/>
    </row>
    <row r="1167" spans="1:125" s="317" customFormat="1" ht="12.75" customHeight="1">
      <c r="A1167" s="253">
        <v>1166</v>
      </c>
      <c r="B1167" s="253" t="s">
        <v>731</v>
      </c>
      <c r="C1167" s="253" t="s">
        <v>1020</v>
      </c>
      <c r="D1167" s="253"/>
      <c r="E1167" s="253" t="s">
        <v>2711</v>
      </c>
      <c r="F1167" s="253"/>
      <c r="G1167" s="264" t="s">
        <v>5168</v>
      </c>
      <c r="H1167" s="639"/>
      <c r="I1167" s="253" t="s">
        <v>1173</v>
      </c>
      <c r="J1167" s="253"/>
      <c r="K1167" s="253" t="s">
        <v>5169</v>
      </c>
      <c r="L1167" s="438" t="s">
        <v>5170</v>
      </c>
      <c r="M1167" s="274">
        <v>43669</v>
      </c>
      <c r="N1167" s="275">
        <v>45734</v>
      </c>
      <c r="O1167" s="322" t="s">
        <v>722</v>
      </c>
      <c r="P1167" s="323">
        <f t="shared" ref="P1167:P1170" si="258">N1167</f>
        <v>45734</v>
      </c>
      <c r="Q1167" s="335">
        <v>23151</v>
      </c>
      <c r="R1167" s="335">
        <v>2019</v>
      </c>
      <c r="S1167" s="237">
        <v>45003</v>
      </c>
      <c r="T1167" s="253" t="s">
        <v>3814</v>
      </c>
      <c r="U1167" s="283" t="s">
        <v>722</v>
      </c>
      <c r="V1167" s="421" t="s">
        <v>9201</v>
      </c>
      <c r="W1167" s="421" t="s">
        <v>525</v>
      </c>
      <c r="X1167" s="253" t="s">
        <v>9202</v>
      </c>
      <c r="Y1167" s="271">
        <f t="shared" si="257"/>
        <v>45734</v>
      </c>
      <c r="Z1167" s="322" t="s">
        <v>364</v>
      </c>
      <c r="AA1167" s="255">
        <v>4.5</v>
      </c>
      <c r="AB1167" s="256"/>
      <c r="AC1167" s="253">
        <v>63</v>
      </c>
      <c r="AD1167" s="253"/>
      <c r="AE1167" s="253">
        <v>80</v>
      </c>
      <c r="AF1167" s="253"/>
      <c r="AG1167" s="322" t="s">
        <v>724</v>
      </c>
      <c r="AH1167" s="322" t="s">
        <v>724</v>
      </c>
      <c r="AI1167" s="336" t="s">
        <v>724</v>
      </c>
      <c r="AJ1167" s="336">
        <v>1</v>
      </c>
      <c r="AK1167" s="283"/>
      <c r="AL1167" s="336"/>
      <c r="AM1167" s="336"/>
      <c r="AN1167" s="253"/>
      <c r="AO1167" s="408"/>
      <c r="AP1167" s="283"/>
      <c r="AQ1167" s="283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341"/>
      <c r="CP1167" s="341"/>
      <c r="CQ1167" s="341"/>
      <c r="CR1167" s="341"/>
      <c r="CS1167" s="341"/>
      <c r="CT1167" s="341"/>
      <c r="CU1167" s="341"/>
      <c r="CV1167" s="341"/>
      <c r="CW1167" s="341"/>
      <c r="CX1167" s="341"/>
      <c r="CY1167" s="341"/>
      <c r="CZ1167" s="341"/>
      <c r="DA1167" s="341"/>
      <c r="DB1167" s="341"/>
      <c r="DC1167" s="341"/>
      <c r="DD1167" s="341"/>
      <c r="DE1167" s="341"/>
      <c r="DF1167" s="341"/>
      <c r="DG1167" s="341"/>
      <c r="DH1167" s="341"/>
      <c r="DI1167" s="341"/>
      <c r="DJ1167" s="341"/>
      <c r="DK1167" s="341"/>
      <c r="DL1167" s="341"/>
      <c r="DM1167" s="341"/>
      <c r="DN1167" s="341"/>
      <c r="DO1167" s="341"/>
      <c r="DP1167" s="341"/>
      <c r="DQ1167" s="341"/>
      <c r="DR1167" s="341"/>
      <c r="DS1167" s="341"/>
      <c r="DT1167" s="341"/>
      <c r="DU1167" s="341"/>
    </row>
    <row r="1168" spans="1:125" s="317" customFormat="1" ht="12.75" customHeight="1">
      <c r="A1168" s="253">
        <v>1167</v>
      </c>
      <c r="B1168" s="253" t="s">
        <v>731</v>
      </c>
      <c r="C1168" s="253" t="s">
        <v>296</v>
      </c>
      <c r="D1168" s="253"/>
      <c r="E1168" s="253" t="s">
        <v>2712</v>
      </c>
      <c r="F1168" s="253"/>
      <c r="G1168" s="264" t="s">
        <v>5171</v>
      </c>
      <c r="H1168" s="639"/>
      <c r="I1168" s="253" t="s">
        <v>1173</v>
      </c>
      <c r="J1168" s="253"/>
      <c r="K1168" s="253" t="s">
        <v>5172</v>
      </c>
      <c r="L1168" s="138" t="s">
        <v>5173</v>
      </c>
      <c r="M1168" s="274">
        <v>42277</v>
      </c>
      <c r="N1168" s="288">
        <v>45734</v>
      </c>
      <c r="O1168" s="322" t="s">
        <v>722</v>
      </c>
      <c r="P1168" s="328">
        <f t="shared" si="258"/>
        <v>45734</v>
      </c>
      <c r="Q1168" s="329">
        <v>19393</v>
      </c>
      <c r="R1168" s="329">
        <v>2015</v>
      </c>
      <c r="S1168" s="251">
        <v>45003</v>
      </c>
      <c r="T1168" s="316" t="s">
        <v>3814</v>
      </c>
      <c r="U1168" s="283" t="s">
        <v>722</v>
      </c>
      <c r="V1168" s="625" t="s">
        <v>1115</v>
      </c>
      <c r="W1168" s="625" t="s">
        <v>7839</v>
      </c>
      <c r="X1168" s="252" t="s">
        <v>5174</v>
      </c>
      <c r="Y1168" s="284">
        <f>N1168</f>
        <v>45734</v>
      </c>
      <c r="Z1168" s="605" t="s">
        <v>1550</v>
      </c>
      <c r="AA1168" s="656">
        <v>5.6</v>
      </c>
      <c r="AB1168" s="273"/>
      <c r="AC1168" s="252">
        <v>95</v>
      </c>
      <c r="AD1168" s="252"/>
      <c r="AE1168" s="252">
        <v>115</v>
      </c>
      <c r="AF1168" s="252"/>
      <c r="AG1168" s="322" t="s">
        <v>724</v>
      </c>
      <c r="AH1168" s="605" t="s">
        <v>724</v>
      </c>
      <c r="AI1168" s="613" t="s">
        <v>724</v>
      </c>
      <c r="AJ1168" s="613">
        <v>1</v>
      </c>
      <c r="AK1168" s="332"/>
      <c r="AL1168" s="613"/>
      <c r="AM1168" s="613"/>
      <c r="AN1168" s="253"/>
      <c r="AO1168" s="408"/>
      <c r="AP1168" s="283"/>
      <c r="AQ1168" s="283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341"/>
      <c r="CP1168" s="341"/>
      <c r="CQ1168" s="341"/>
      <c r="CR1168" s="341"/>
      <c r="CS1168" s="341"/>
      <c r="CT1168" s="341"/>
      <c r="CU1168" s="341"/>
      <c r="CV1168" s="341"/>
      <c r="CW1168" s="341"/>
      <c r="CX1168" s="341"/>
      <c r="CY1168" s="341"/>
      <c r="CZ1168" s="341"/>
      <c r="DA1168" s="341"/>
      <c r="DB1168" s="341"/>
      <c r="DC1168" s="341"/>
      <c r="DD1168" s="341"/>
      <c r="DE1168" s="341"/>
      <c r="DF1168" s="341"/>
      <c r="DG1168" s="341"/>
      <c r="DH1168" s="341"/>
      <c r="DI1168" s="341"/>
      <c r="DJ1168" s="341"/>
      <c r="DK1168" s="341"/>
      <c r="DL1168" s="341"/>
      <c r="DM1168" s="341"/>
      <c r="DN1168" s="341"/>
      <c r="DO1168" s="341"/>
      <c r="DP1168" s="341"/>
      <c r="DQ1168" s="341"/>
      <c r="DR1168" s="341"/>
      <c r="DS1168" s="341"/>
      <c r="DT1168" s="341"/>
      <c r="DU1168" s="341"/>
    </row>
    <row r="1169" spans="1:125" ht="12.75" customHeight="1">
      <c r="A1169" s="253">
        <v>1168</v>
      </c>
      <c r="B1169" s="253" t="s">
        <v>731</v>
      </c>
      <c r="C1169" s="253" t="s">
        <v>2874</v>
      </c>
      <c r="D1169" s="253"/>
      <c r="E1169" s="253" t="s">
        <v>3667</v>
      </c>
      <c r="F1169" s="253"/>
      <c r="G1169" s="264" t="s">
        <v>2875</v>
      </c>
      <c r="H1169" s="639"/>
      <c r="I1169" s="243" t="s">
        <v>102</v>
      </c>
      <c r="J1169" s="253"/>
      <c r="K1169" s="253" t="s">
        <v>395</v>
      </c>
      <c r="L1169" s="438" t="s">
        <v>420</v>
      </c>
      <c r="M1169" s="274">
        <v>42541</v>
      </c>
      <c r="N1169" s="275">
        <v>45348</v>
      </c>
      <c r="O1169" s="249" t="s">
        <v>722</v>
      </c>
      <c r="P1169" s="266">
        <f t="shared" si="258"/>
        <v>45348</v>
      </c>
      <c r="Q1169" s="250">
        <v>16640</v>
      </c>
      <c r="R1169" s="250">
        <v>2013</v>
      </c>
      <c r="S1169" s="251">
        <v>44618</v>
      </c>
      <c r="T1169" s="252" t="s">
        <v>299</v>
      </c>
      <c r="U1169" s="253" t="s">
        <v>722</v>
      </c>
      <c r="V1169" s="625" t="s">
        <v>7054</v>
      </c>
      <c r="W1169" s="625" t="s">
        <v>7841</v>
      </c>
      <c r="X1169" s="252" t="s">
        <v>3666</v>
      </c>
      <c r="Y1169" s="284">
        <f t="shared" si="257"/>
        <v>45348</v>
      </c>
      <c r="Z1169" s="605" t="s">
        <v>1550</v>
      </c>
      <c r="AA1169" s="656">
        <v>8.6</v>
      </c>
      <c r="AB1169" s="273"/>
      <c r="AC1169" s="252">
        <v>110</v>
      </c>
      <c r="AD1169" s="252"/>
      <c r="AE1169" s="252">
        <v>190</v>
      </c>
      <c r="AF1169" s="252"/>
      <c r="AG1169" s="605" t="s">
        <v>724</v>
      </c>
      <c r="AH1169" s="605" t="s">
        <v>724</v>
      </c>
      <c r="AI1169" s="605" t="s">
        <v>724</v>
      </c>
      <c r="AJ1169" s="605">
        <v>2</v>
      </c>
      <c r="AK1169" s="316"/>
      <c r="AL1169" s="613"/>
      <c r="AM1169" s="613"/>
      <c r="AN1169" s="252"/>
      <c r="AO1169" s="407"/>
      <c r="AP1169" s="316"/>
      <c r="AQ1169" s="316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</row>
    <row r="1170" spans="1:125" ht="12.75" customHeight="1">
      <c r="A1170" s="253">
        <v>1169</v>
      </c>
      <c r="B1170" s="253" t="s">
        <v>731</v>
      </c>
      <c r="C1170" s="253" t="s">
        <v>2321</v>
      </c>
      <c r="D1170" s="253"/>
      <c r="E1170" s="253" t="s">
        <v>2897</v>
      </c>
      <c r="F1170" s="253"/>
      <c r="G1170" s="264" t="s">
        <v>2924</v>
      </c>
      <c r="H1170" s="639"/>
      <c r="I1170" s="253" t="s">
        <v>1911</v>
      </c>
      <c r="J1170" s="253"/>
      <c r="K1170" s="253" t="s">
        <v>4333</v>
      </c>
      <c r="L1170" s="438" t="s">
        <v>1473</v>
      </c>
      <c r="M1170" s="274">
        <v>42579</v>
      </c>
      <c r="N1170" s="288">
        <v>45423</v>
      </c>
      <c r="O1170" s="276" t="s">
        <v>722</v>
      </c>
      <c r="P1170" s="266">
        <f t="shared" si="258"/>
        <v>45423</v>
      </c>
      <c r="Q1170" s="250">
        <v>19304</v>
      </c>
      <c r="R1170" s="250">
        <v>2016</v>
      </c>
      <c r="S1170" s="251">
        <v>44692</v>
      </c>
      <c r="T1170" s="252" t="s">
        <v>299</v>
      </c>
      <c r="U1170" s="253" t="s">
        <v>722</v>
      </c>
      <c r="V1170" s="625" t="s">
        <v>8117</v>
      </c>
      <c r="W1170" s="625" t="s">
        <v>8118</v>
      </c>
      <c r="X1170" s="252" t="s">
        <v>2925</v>
      </c>
      <c r="Y1170" s="284">
        <f t="shared" si="257"/>
        <v>45423</v>
      </c>
      <c r="Z1170" s="605" t="s">
        <v>1550</v>
      </c>
      <c r="AA1170" s="656">
        <v>4.3</v>
      </c>
      <c r="AB1170" s="273"/>
      <c r="AC1170" s="252">
        <v>75</v>
      </c>
      <c r="AD1170" s="252"/>
      <c r="AE1170" s="252">
        <v>100</v>
      </c>
      <c r="AF1170" s="252"/>
      <c r="AG1170" s="605" t="s">
        <v>724</v>
      </c>
      <c r="AH1170" s="605">
        <v>36</v>
      </c>
      <c r="AI1170" s="605">
        <v>54</v>
      </c>
      <c r="AJ1170" s="605">
        <v>1</v>
      </c>
      <c r="AK1170" s="316"/>
      <c r="AL1170" s="613"/>
      <c r="AM1170" s="613"/>
      <c r="AN1170" s="252"/>
      <c r="AO1170" s="407"/>
      <c r="AP1170" s="316"/>
      <c r="AQ1170" s="316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</row>
    <row r="1171" spans="1:125" s="317" customFormat="1" ht="12.75" customHeight="1">
      <c r="A1171" s="253">
        <v>1170</v>
      </c>
      <c r="B1171" s="253" t="s">
        <v>731</v>
      </c>
      <c r="C1171" s="253" t="s">
        <v>5903</v>
      </c>
      <c r="D1171" s="253"/>
      <c r="E1171" s="253" t="s">
        <v>2713</v>
      </c>
      <c r="F1171" s="253"/>
      <c r="G1171" s="264" t="s">
        <v>5904</v>
      </c>
      <c r="H1171" s="639"/>
      <c r="I1171" s="253" t="s">
        <v>5905</v>
      </c>
      <c r="J1171" s="253"/>
      <c r="K1171" s="243" t="s">
        <v>5906</v>
      </c>
      <c r="L1171" s="245" t="s">
        <v>5907</v>
      </c>
      <c r="M1171" s="247">
        <v>44000</v>
      </c>
      <c r="N1171" s="123">
        <v>45707</v>
      </c>
      <c r="O1171" s="249" t="s">
        <v>722</v>
      </c>
      <c r="P1171" s="269">
        <f>N1171</f>
        <v>45707</v>
      </c>
      <c r="Q1171" s="236">
        <v>23110</v>
      </c>
      <c r="R1171" s="236">
        <v>2020</v>
      </c>
      <c r="S1171" s="237">
        <v>44976</v>
      </c>
      <c r="T1171" s="253" t="s">
        <v>24</v>
      </c>
      <c r="U1171" s="253" t="s">
        <v>722</v>
      </c>
      <c r="V1171" s="421" t="s">
        <v>594</v>
      </c>
      <c r="W1171" s="421" t="s">
        <v>594</v>
      </c>
      <c r="X1171" s="253" t="s">
        <v>5908</v>
      </c>
      <c r="Y1171" s="271">
        <f>N1171</f>
        <v>45707</v>
      </c>
      <c r="Z1171" s="322" t="s">
        <v>1550</v>
      </c>
      <c r="AA1171" s="255">
        <v>4.55</v>
      </c>
      <c r="AB1171" s="256"/>
      <c r="AC1171" s="253">
        <v>90</v>
      </c>
      <c r="AD1171" s="253"/>
      <c r="AE1171" s="253">
        <v>115</v>
      </c>
      <c r="AF1171" s="253"/>
      <c r="AG1171" s="605">
        <v>22</v>
      </c>
      <c r="AH1171" s="322">
        <v>38</v>
      </c>
      <c r="AI1171" s="322">
        <v>54</v>
      </c>
      <c r="AJ1171" s="322">
        <v>1</v>
      </c>
      <c r="AK1171" s="283"/>
      <c r="AL1171" s="336"/>
      <c r="AM1171" s="336"/>
      <c r="AN1171" s="253"/>
      <c r="AO1171" s="408"/>
      <c r="AP1171" s="283"/>
      <c r="AQ1171" s="283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341"/>
      <c r="CP1171" s="341"/>
      <c r="CQ1171" s="341"/>
      <c r="CR1171" s="341"/>
      <c r="CS1171" s="341"/>
      <c r="CT1171" s="341"/>
      <c r="CU1171" s="341"/>
      <c r="CV1171" s="341"/>
      <c r="CW1171" s="341"/>
      <c r="CX1171" s="341"/>
      <c r="CY1171" s="341"/>
      <c r="CZ1171" s="341"/>
      <c r="DA1171" s="341"/>
      <c r="DB1171" s="341"/>
      <c r="DC1171" s="341"/>
      <c r="DD1171" s="341"/>
      <c r="DE1171" s="341"/>
      <c r="DF1171" s="341"/>
      <c r="DG1171" s="341"/>
      <c r="DH1171" s="341"/>
      <c r="DI1171" s="341"/>
      <c r="DJ1171" s="341"/>
      <c r="DK1171" s="341"/>
      <c r="DL1171" s="341"/>
      <c r="DM1171" s="341"/>
      <c r="DN1171" s="341"/>
      <c r="DO1171" s="341"/>
      <c r="DP1171" s="341"/>
      <c r="DQ1171" s="341"/>
      <c r="DR1171" s="341"/>
      <c r="DS1171" s="341"/>
      <c r="DT1171" s="341"/>
      <c r="DU1171" s="341"/>
    </row>
    <row r="1172" spans="1:125" s="378" customFormat="1" ht="12.75" customHeight="1">
      <c r="A1172" s="363">
        <v>1171</v>
      </c>
      <c r="B1172" s="363" t="s">
        <v>732</v>
      </c>
      <c r="C1172" s="363" t="s">
        <v>8506</v>
      </c>
      <c r="D1172" s="363"/>
      <c r="E1172" s="363" t="s">
        <v>2714</v>
      </c>
      <c r="F1172" s="363"/>
      <c r="G1172" s="365" t="s">
        <v>10198</v>
      </c>
      <c r="H1172" s="640"/>
      <c r="I1172" s="363" t="s">
        <v>1424</v>
      </c>
      <c r="J1172" s="363"/>
      <c r="K1172" s="363" t="s">
        <v>10131</v>
      </c>
      <c r="L1172" s="366" t="s">
        <v>10199</v>
      </c>
      <c r="M1172" s="368">
        <v>45217</v>
      </c>
      <c r="N1172" s="369">
        <v>45936</v>
      </c>
      <c r="O1172" s="370" t="s">
        <v>722</v>
      </c>
      <c r="P1172" s="371">
        <f>N1172</f>
        <v>45936</v>
      </c>
      <c r="Q1172" s="372">
        <v>23580</v>
      </c>
      <c r="R1172" s="372">
        <v>2022</v>
      </c>
      <c r="S1172" s="373">
        <v>45205</v>
      </c>
      <c r="T1172" s="374" t="s">
        <v>4069</v>
      </c>
      <c r="U1172" s="374" t="s">
        <v>1279</v>
      </c>
      <c r="V1172" s="626" t="s">
        <v>363</v>
      </c>
      <c r="W1172" s="626" t="s">
        <v>1102</v>
      </c>
      <c r="X1172" s="363" t="s">
        <v>10200</v>
      </c>
      <c r="Y1172" s="375">
        <v>45936</v>
      </c>
      <c r="Z1172" s="370" t="s">
        <v>364</v>
      </c>
      <c r="AA1172" s="657">
        <v>4.29</v>
      </c>
      <c r="AB1172" s="376"/>
      <c r="AC1172" s="363">
        <v>60</v>
      </c>
      <c r="AD1172" s="363">
        <v>60</v>
      </c>
      <c r="AE1172" s="363">
        <v>78</v>
      </c>
      <c r="AF1172" s="363">
        <v>93</v>
      </c>
      <c r="AG1172" s="370" t="s">
        <v>724</v>
      </c>
      <c r="AH1172" s="370" t="s">
        <v>724</v>
      </c>
      <c r="AI1172" s="501" t="s">
        <v>724</v>
      </c>
      <c r="AJ1172" s="501">
        <v>1</v>
      </c>
      <c r="AK1172" s="374"/>
      <c r="AL1172" s="501"/>
      <c r="AM1172" s="501"/>
      <c r="AN1172" s="363"/>
      <c r="AO1172" s="414"/>
      <c r="AP1172" s="374"/>
      <c r="AQ1172" s="374"/>
      <c r="AR1172" s="374"/>
      <c r="AS1172" s="374"/>
      <c r="AT1172" s="374"/>
      <c r="AU1172" s="374"/>
      <c r="AV1172" s="374"/>
      <c r="AW1172" s="374"/>
      <c r="AX1172" s="374"/>
      <c r="AY1172" s="374"/>
      <c r="AZ1172" s="374"/>
      <c r="BA1172" s="374"/>
      <c r="BB1172" s="374"/>
      <c r="BC1172" s="374"/>
      <c r="BD1172" s="374"/>
      <c r="BE1172" s="374"/>
      <c r="BF1172" s="374"/>
      <c r="BG1172" s="374"/>
      <c r="BH1172" s="374"/>
      <c r="BI1172" s="374"/>
      <c r="BJ1172" s="374"/>
      <c r="BK1172" s="374"/>
      <c r="BL1172" s="374"/>
      <c r="BM1172" s="374"/>
      <c r="BN1172" s="374"/>
      <c r="BO1172" s="374"/>
      <c r="BP1172" s="374"/>
      <c r="BQ1172" s="374"/>
      <c r="BR1172" s="374"/>
      <c r="BS1172" s="374"/>
      <c r="BT1172" s="374"/>
      <c r="BU1172" s="374"/>
      <c r="BV1172" s="374"/>
      <c r="BW1172" s="374"/>
      <c r="BX1172" s="374"/>
      <c r="BY1172" s="374"/>
      <c r="BZ1172" s="374"/>
      <c r="CA1172" s="374"/>
      <c r="CB1172" s="374"/>
      <c r="CC1172" s="374"/>
      <c r="CD1172" s="374"/>
      <c r="CE1172" s="374"/>
      <c r="CF1172" s="374"/>
      <c r="CG1172" s="374"/>
      <c r="CH1172" s="374"/>
      <c r="CI1172" s="374"/>
      <c r="CJ1172" s="374"/>
      <c r="CK1172" s="374"/>
      <c r="CL1172" s="374"/>
      <c r="CM1172" s="374"/>
      <c r="CN1172" s="374"/>
      <c r="CO1172" s="377"/>
      <c r="CP1172" s="377"/>
      <c r="CQ1172" s="377"/>
      <c r="CR1172" s="377"/>
      <c r="CS1172" s="377"/>
      <c r="CT1172" s="377"/>
      <c r="CU1172" s="377"/>
      <c r="CV1172" s="377"/>
      <c r="CW1172" s="377"/>
      <c r="CX1172" s="377"/>
      <c r="CY1172" s="377"/>
      <c r="CZ1172" s="377"/>
      <c r="DA1172" s="377"/>
      <c r="DB1172" s="377"/>
      <c r="DC1172" s="377"/>
      <c r="DD1172" s="377"/>
      <c r="DE1172" s="377"/>
      <c r="DF1172" s="377"/>
      <c r="DG1172" s="377"/>
      <c r="DH1172" s="377"/>
      <c r="DI1172" s="377"/>
      <c r="DJ1172" s="377"/>
      <c r="DK1172" s="377"/>
      <c r="DL1172" s="377"/>
      <c r="DM1172" s="377"/>
      <c r="DN1172" s="377"/>
      <c r="DO1172" s="377"/>
      <c r="DP1172" s="377"/>
      <c r="DQ1172" s="377"/>
      <c r="DR1172" s="377"/>
      <c r="DS1172" s="377"/>
      <c r="DT1172" s="377"/>
      <c r="DU1172" s="377"/>
    </row>
    <row r="1173" spans="1:125" s="317" customFormat="1" ht="12.75" customHeight="1">
      <c r="A1173" s="253">
        <v>1172</v>
      </c>
      <c r="B1173" s="253" t="s">
        <v>731</v>
      </c>
      <c r="C1173" s="253" t="s">
        <v>2048</v>
      </c>
      <c r="D1173" s="253"/>
      <c r="E1173" s="253" t="s">
        <v>2715</v>
      </c>
      <c r="F1173" s="253"/>
      <c r="G1173" s="264" t="s">
        <v>5177</v>
      </c>
      <c r="H1173" s="639"/>
      <c r="I1173" s="253" t="s">
        <v>452</v>
      </c>
      <c r="J1173" s="253"/>
      <c r="K1173" s="253" t="s">
        <v>1719</v>
      </c>
      <c r="L1173" s="438" t="s">
        <v>1720</v>
      </c>
      <c r="M1173" s="274">
        <v>43666</v>
      </c>
      <c r="N1173" s="275">
        <v>45765</v>
      </c>
      <c r="O1173" s="249" t="s">
        <v>722</v>
      </c>
      <c r="P1173" s="267">
        <f>N1173</f>
        <v>45765</v>
      </c>
      <c r="Q1173" s="236">
        <v>19399</v>
      </c>
      <c r="R1173" s="236">
        <v>2019</v>
      </c>
      <c r="S1173" s="237">
        <v>45034</v>
      </c>
      <c r="T1173" s="253" t="s">
        <v>175</v>
      </c>
      <c r="U1173" s="253" t="s">
        <v>722</v>
      </c>
      <c r="V1173" s="421" t="s">
        <v>8310</v>
      </c>
      <c r="W1173" s="421" t="s">
        <v>2455</v>
      </c>
      <c r="X1173" s="253" t="s">
        <v>1721</v>
      </c>
      <c r="Y1173" s="271">
        <f t="shared" si="257"/>
        <v>45765</v>
      </c>
      <c r="Z1173" s="322" t="s">
        <v>1550</v>
      </c>
      <c r="AA1173" s="255">
        <v>5.9</v>
      </c>
      <c r="AB1173" s="256"/>
      <c r="AC1173" s="253">
        <v>100</v>
      </c>
      <c r="AD1173" s="253"/>
      <c r="AE1173" s="253">
        <v>130</v>
      </c>
      <c r="AF1173" s="253"/>
      <c r="AG1173" s="322">
        <v>24</v>
      </c>
      <c r="AH1173" s="322">
        <v>39</v>
      </c>
      <c r="AI1173" s="322">
        <v>56</v>
      </c>
      <c r="AJ1173" s="322">
        <v>1</v>
      </c>
      <c r="AK1173" s="283"/>
      <c r="AL1173" s="336"/>
      <c r="AM1173" s="336"/>
      <c r="AN1173" s="253"/>
      <c r="AO1173" s="408"/>
      <c r="AP1173" s="283"/>
      <c r="AQ1173" s="283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341"/>
      <c r="CP1173" s="341"/>
      <c r="CQ1173" s="341"/>
      <c r="CR1173" s="341"/>
      <c r="CS1173" s="341"/>
      <c r="CT1173" s="341"/>
      <c r="CU1173" s="341"/>
      <c r="CV1173" s="341"/>
      <c r="CW1173" s="341"/>
      <c r="CX1173" s="341"/>
      <c r="CY1173" s="341"/>
      <c r="CZ1173" s="341"/>
      <c r="DA1173" s="341"/>
      <c r="DB1173" s="341"/>
      <c r="DC1173" s="341"/>
      <c r="DD1173" s="341"/>
      <c r="DE1173" s="341"/>
      <c r="DF1173" s="341"/>
      <c r="DG1173" s="341"/>
      <c r="DH1173" s="341"/>
      <c r="DI1173" s="341"/>
      <c r="DJ1173" s="341"/>
      <c r="DK1173" s="341"/>
      <c r="DL1173" s="341"/>
      <c r="DM1173" s="341"/>
      <c r="DN1173" s="341"/>
      <c r="DO1173" s="341"/>
      <c r="DP1173" s="341"/>
      <c r="DQ1173" s="341"/>
      <c r="DR1173" s="341"/>
      <c r="DS1173" s="341"/>
      <c r="DT1173" s="341"/>
      <c r="DU1173" s="341"/>
    </row>
    <row r="1174" spans="1:125" s="317" customFormat="1" ht="12.75" customHeight="1">
      <c r="A1174" s="253">
        <v>1173</v>
      </c>
      <c r="B1174" s="253" t="s">
        <v>731</v>
      </c>
      <c r="C1174" s="253" t="s">
        <v>8705</v>
      </c>
      <c r="D1174" s="253"/>
      <c r="E1174" s="253" t="s">
        <v>2717</v>
      </c>
      <c r="F1174" s="253"/>
      <c r="G1174" s="264" t="s">
        <v>8706</v>
      </c>
      <c r="H1174" s="639"/>
      <c r="I1174" s="253" t="s">
        <v>452</v>
      </c>
      <c r="J1174" s="253"/>
      <c r="K1174" s="253" t="s">
        <v>5807</v>
      </c>
      <c r="L1174" s="438" t="s">
        <v>5808</v>
      </c>
      <c r="M1174" s="274">
        <v>44823</v>
      </c>
      <c r="N1174" s="275">
        <v>45542</v>
      </c>
      <c r="O1174" s="322" t="s">
        <v>722</v>
      </c>
      <c r="P1174" s="323">
        <f>N1174</f>
        <v>45542</v>
      </c>
      <c r="Q1174" s="335">
        <v>22631</v>
      </c>
      <c r="R1174" s="335">
        <v>2022</v>
      </c>
      <c r="S1174" s="237">
        <v>44811</v>
      </c>
      <c r="T1174" s="253" t="s">
        <v>175</v>
      </c>
      <c r="U1174" s="253" t="s">
        <v>1279</v>
      </c>
      <c r="V1174" s="421" t="s">
        <v>363</v>
      </c>
      <c r="W1174" s="421" t="s">
        <v>363</v>
      </c>
      <c r="X1174" s="253" t="s">
        <v>5809</v>
      </c>
      <c r="Y1174" s="271">
        <f t="shared" si="257"/>
        <v>45542</v>
      </c>
      <c r="Z1174" s="322" t="s">
        <v>1028</v>
      </c>
      <c r="AA1174" s="255">
        <v>4.4000000000000004</v>
      </c>
      <c r="AB1174" s="256"/>
      <c r="AC1174" s="253">
        <v>90</v>
      </c>
      <c r="AD1174" s="253"/>
      <c r="AE1174" s="253">
        <v>110</v>
      </c>
      <c r="AF1174" s="253"/>
      <c r="AG1174" s="322" t="s">
        <v>724</v>
      </c>
      <c r="AH1174" s="322" t="s">
        <v>724</v>
      </c>
      <c r="AI1174" s="336" t="s">
        <v>724</v>
      </c>
      <c r="AJ1174" s="336">
        <v>1</v>
      </c>
      <c r="AK1174" s="283"/>
      <c r="AL1174" s="336"/>
      <c r="AM1174" s="336"/>
      <c r="AN1174" s="253"/>
      <c r="AO1174" s="408"/>
      <c r="AP1174" s="283"/>
      <c r="AQ1174" s="283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341"/>
      <c r="CP1174" s="341"/>
      <c r="CQ1174" s="341"/>
      <c r="CR1174" s="341"/>
      <c r="CS1174" s="341"/>
      <c r="CT1174" s="341"/>
      <c r="CU1174" s="341"/>
      <c r="CV1174" s="341"/>
      <c r="CW1174" s="341"/>
      <c r="CX1174" s="341"/>
      <c r="CY1174" s="341"/>
      <c r="CZ1174" s="341"/>
      <c r="DA1174" s="341"/>
      <c r="DB1174" s="341"/>
      <c r="DC1174" s="341"/>
      <c r="DD1174" s="341"/>
      <c r="DE1174" s="341"/>
      <c r="DF1174" s="341"/>
      <c r="DG1174" s="341"/>
      <c r="DH1174" s="341"/>
      <c r="DI1174" s="341"/>
      <c r="DJ1174" s="341"/>
      <c r="DK1174" s="341"/>
      <c r="DL1174" s="341"/>
      <c r="DM1174" s="341"/>
      <c r="DN1174" s="341"/>
      <c r="DO1174" s="341"/>
      <c r="DP1174" s="341"/>
      <c r="DQ1174" s="341"/>
      <c r="DR1174" s="341"/>
      <c r="DS1174" s="341"/>
      <c r="DT1174" s="341"/>
      <c r="DU1174" s="341"/>
    </row>
    <row r="1175" spans="1:125" s="317" customFormat="1" ht="12.75" customHeight="1">
      <c r="A1175" s="253">
        <v>1174</v>
      </c>
      <c r="B1175" s="242" t="s">
        <v>731</v>
      </c>
      <c r="C1175" s="243" t="s">
        <v>8243</v>
      </c>
      <c r="D1175" s="243"/>
      <c r="E1175" s="243" t="s">
        <v>2720</v>
      </c>
      <c r="F1175" s="243"/>
      <c r="G1175" s="244" t="s">
        <v>8244</v>
      </c>
      <c r="H1175" s="638"/>
      <c r="I1175" s="243" t="s">
        <v>4329</v>
      </c>
      <c r="J1175" s="243"/>
      <c r="K1175" s="243" t="s">
        <v>8245</v>
      </c>
      <c r="L1175" s="245" t="s">
        <v>8246</v>
      </c>
      <c r="M1175" s="247">
        <v>44728</v>
      </c>
      <c r="N1175" s="123">
        <v>45437</v>
      </c>
      <c r="O1175" s="249" t="s">
        <v>722</v>
      </c>
      <c r="P1175" s="267">
        <f>N1175</f>
        <v>45437</v>
      </c>
      <c r="Q1175" s="236">
        <v>22444</v>
      </c>
      <c r="R1175" s="236">
        <v>2021</v>
      </c>
      <c r="S1175" s="237">
        <v>44706</v>
      </c>
      <c r="T1175" s="253" t="s">
        <v>175</v>
      </c>
      <c r="U1175" s="253" t="s">
        <v>1279</v>
      </c>
      <c r="V1175" s="421" t="s">
        <v>363</v>
      </c>
      <c r="W1175" s="421" t="s">
        <v>363</v>
      </c>
      <c r="X1175" s="253" t="s">
        <v>8247</v>
      </c>
      <c r="Y1175" s="271">
        <f>N1175</f>
        <v>45437</v>
      </c>
      <c r="Z1175" s="322" t="s">
        <v>1550</v>
      </c>
      <c r="AA1175" s="255">
        <v>5.3</v>
      </c>
      <c r="AB1175" s="138"/>
      <c r="AC1175" s="253">
        <v>105</v>
      </c>
      <c r="AD1175" s="253"/>
      <c r="AE1175" s="253">
        <v>130</v>
      </c>
      <c r="AF1175" s="253"/>
      <c r="AG1175" s="322">
        <v>23</v>
      </c>
      <c r="AH1175" s="322">
        <v>36</v>
      </c>
      <c r="AI1175" s="322">
        <v>52</v>
      </c>
      <c r="AJ1175" s="322">
        <v>1</v>
      </c>
      <c r="AK1175" s="237"/>
      <c r="AL1175" s="322"/>
      <c r="AM1175" s="322"/>
      <c r="AN1175" s="253"/>
      <c r="AO1175" s="408"/>
      <c r="AP1175" s="283"/>
      <c r="AQ1175" s="283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341"/>
      <c r="CP1175" s="341"/>
      <c r="CQ1175" s="341"/>
      <c r="CR1175" s="341"/>
      <c r="CS1175" s="341"/>
      <c r="CT1175" s="341"/>
      <c r="CU1175" s="341"/>
      <c r="CV1175" s="341"/>
      <c r="CW1175" s="341"/>
      <c r="CX1175" s="341"/>
      <c r="CY1175" s="341"/>
      <c r="CZ1175" s="341"/>
      <c r="DA1175" s="341"/>
      <c r="DB1175" s="341"/>
      <c r="DC1175" s="341"/>
      <c r="DD1175" s="341"/>
      <c r="DE1175" s="341"/>
      <c r="DF1175" s="341"/>
      <c r="DG1175" s="341"/>
      <c r="DH1175" s="341"/>
      <c r="DI1175" s="341"/>
      <c r="DJ1175" s="341"/>
      <c r="DK1175" s="341"/>
      <c r="DL1175" s="341"/>
      <c r="DM1175" s="341"/>
      <c r="DN1175" s="341"/>
      <c r="DO1175" s="341"/>
      <c r="DP1175" s="341"/>
      <c r="DQ1175" s="341"/>
      <c r="DR1175" s="341"/>
      <c r="DS1175" s="341"/>
      <c r="DT1175" s="341"/>
      <c r="DU1175" s="341"/>
    </row>
    <row r="1176" spans="1:125" ht="12.75" customHeight="1">
      <c r="A1176" s="253">
        <v>1175</v>
      </c>
      <c r="B1176" s="253" t="s">
        <v>731</v>
      </c>
      <c r="C1176" s="253" t="s">
        <v>2721</v>
      </c>
      <c r="D1176" s="253"/>
      <c r="E1176" s="253" t="s">
        <v>2722</v>
      </c>
      <c r="F1176" s="253"/>
      <c r="G1176" s="264" t="s">
        <v>2723</v>
      </c>
      <c r="H1176" s="639"/>
      <c r="I1176" s="253" t="s">
        <v>317</v>
      </c>
      <c r="J1176" s="253"/>
      <c r="K1176" s="253" t="s">
        <v>7669</v>
      </c>
      <c r="L1176" s="438" t="s">
        <v>2724</v>
      </c>
      <c r="M1176" s="274">
        <v>42452</v>
      </c>
      <c r="N1176" s="288">
        <v>45311</v>
      </c>
      <c r="O1176" s="249" t="s">
        <v>722</v>
      </c>
      <c r="P1176" s="266">
        <f t="shared" ref="P1176:P1182" si="259">N1176</f>
        <v>45311</v>
      </c>
      <c r="Q1176" s="250">
        <v>22075</v>
      </c>
      <c r="R1176" s="250">
        <v>2012</v>
      </c>
      <c r="S1176" s="251">
        <v>44581</v>
      </c>
      <c r="T1176" s="252" t="s">
        <v>29</v>
      </c>
      <c r="U1176" s="253" t="s">
        <v>722</v>
      </c>
      <c r="V1176" s="625" t="s">
        <v>1102</v>
      </c>
      <c r="W1176" s="625" t="s">
        <v>4921</v>
      </c>
      <c r="X1176" s="252" t="s">
        <v>2725</v>
      </c>
      <c r="Y1176" s="284">
        <f t="shared" si="257"/>
        <v>45311</v>
      </c>
      <c r="Z1176" s="605" t="s">
        <v>1550</v>
      </c>
      <c r="AA1176" s="656">
        <v>5.6</v>
      </c>
      <c r="AB1176" s="273"/>
      <c r="AC1176" s="252">
        <v>85</v>
      </c>
      <c r="AD1176" s="252"/>
      <c r="AE1176" s="252">
        <v>105</v>
      </c>
      <c r="AF1176" s="252"/>
      <c r="AG1176" s="605">
        <v>24</v>
      </c>
      <c r="AH1176" s="605">
        <v>40</v>
      </c>
      <c r="AI1176" s="605">
        <v>53</v>
      </c>
      <c r="AJ1176" s="605">
        <v>1</v>
      </c>
      <c r="AK1176" s="316"/>
      <c r="AL1176" s="613"/>
      <c r="AM1176" s="613"/>
      <c r="AN1176" s="252"/>
      <c r="AO1176" s="407"/>
      <c r="AP1176" s="316"/>
      <c r="AQ1176" s="316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</row>
    <row r="1177" spans="1:125" s="378" customFormat="1" ht="12.75" customHeight="1">
      <c r="A1177" s="363">
        <v>1176</v>
      </c>
      <c r="B1177" s="362" t="s">
        <v>731</v>
      </c>
      <c r="C1177" s="362" t="s">
        <v>2434</v>
      </c>
      <c r="D1177" s="362"/>
      <c r="E1177" s="362" t="s">
        <v>2726</v>
      </c>
      <c r="F1177" s="362"/>
      <c r="G1177" s="365" t="s">
        <v>4931</v>
      </c>
      <c r="H1177" s="640"/>
      <c r="I1177" s="374" t="s">
        <v>452</v>
      </c>
      <c r="J1177" s="362"/>
      <c r="K1177" s="242" t="s">
        <v>248</v>
      </c>
      <c r="L1177" s="366" t="s">
        <v>2484</v>
      </c>
      <c r="M1177" s="368">
        <v>43566</v>
      </c>
      <c r="N1177" s="369">
        <v>44996</v>
      </c>
      <c r="O1177" s="403" t="s">
        <v>722</v>
      </c>
      <c r="P1177" s="386">
        <f t="shared" si="259"/>
        <v>44996</v>
      </c>
      <c r="Q1177" s="387">
        <v>20508</v>
      </c>
      <c r="R1177" s="387">
        <v>2018</v>
      </c>
      <c r="S1177" s="373">
        <v>44266</v>
      </c>
      <c r="T1177" s="363" t="s">
        <v>29</v>
      </c>
      <c r="U1177" s="363" t="s">
        <v>722</v>
      </c>
      <c r="V1177" s="626" t="s">
        <v>956</v>
      </c>
      <c r="W1177" s="626" t="s">
        <v>956</v>
      </c>
      <c r="X1177" s="363" t="s">
        <v>1093</v>
      </c>
      <c r="Y1177" s="375">
        <f t="shared" si="257"/>
        <v>44996</v>
      </c>
      <c r="Z1177" s="370" t="s">
        <v>1550</v>
      </c>
      <c r="AA1177" s="657">
        <v>5.6</v>
      </c>
      <c r="AB1177" s="376"/>
      <c r="AC1177" s="363">
        <v>90</v>
      </c>
      <c r="AD1177" s="363"/>
      <c r="AE1177" s="363">
        <v>110</v>
      </c>
      <c r="AF1177" s="363"/>
      <c r="AG1177" s="605">
        <v>25</v>
      </c>
      <c r="AH1177" s="370" t="s">
        <v>724</v>
      </c>
      <c r="AI1177" s="370" t="s">
        <v>724</v>
      </c>
      <c r="AJ1177" s="370">
        <v>1</v>
      </c>
      <c r="AK1177" s="374"/>
      <c r="AL1177" s="501"/>
      <c r="AM1177" s="501"/>
      <c r="AN1177" s="363"/>
      <c r="AO1177" s="414"/>
      <c r="AP1177" s="374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  <c r="BR1177" s="374"/>
      <c r="BS1177" s="374"/>
      <c r="BT1177" s="374"/>
      <c r="BU1177" s="374"/>
      <c r="BV1177" s="374"/>
      <c r="BW1177" s="374"/>
      <c r="BX1177" s="374"/>
      <c r="BY1177" s="374"/>
      <c r="BZ1177" s="374"/>
      <c r="CA1177" s="374"/>
      <c r="CB1177" s="374"/>
      <c r="CC1177" s="374"/>
      <c r="CD1177" s="374"/>
      <c r="CE1177" s="374"/>
      <c r="CF1177" s="374"/>
      <c r="CG1177" s="374"/>
      <c r="CH1177" s="374"/>
      <c r="CI1177" s="374"/>
      <c r="CJ1177" s="374"/>
      <c r="CK1177" s="374"/>
      <c r="CL1177" s="374"/>
      <c r="CM1177" s="374"/>
      <c r="CN1177" s="374"/>
      <c r="CO1177" s="377"/>
      <c r="CP1177" s="377"/>
      <c r="CQ1177" s="377"/>
      <c r="CR1177" s="377"/>
      <c r="CS1177" s="377"/>
      <c r="CT1177" s="377"/>
      <c r="CU1177" s="377"/>
      <c r="CV1177" s="377"/>
      <c r="CW1177" s="377"/>
      <c r="CX1177" s="377"/>
      <c r="CY1177" s="377"/>
      <c r="CZ1177" s="377"/>
      <c r="DA1177" s="377"/>
      <c r="DB1177" s="377"/>
      <c r="DC1177" s="377"/>
      <c r="DD1177" s="377"/>
      <c r="DE1177" s="377"/>
      <c r="DF1177" s="377"/>
      <c r="DG1177" s="377"/>
      <c r="DH1177" s="377"/>
      <c r="DI1177" s="377"/>
      <c r="DJ1177" s="377"/>
      <c r="DK1177" s="377"/>
      <c r="DL1177" s="377"/>
      <c r="DM1177" s="377"/>
      <c r="DN1177" s="377"/>
      <c r="DO1177" s="377"/>
      <c r="DP1177" s="377"/>
      <c r="DQ1177" s="377"/>
      <c r="DR1177" s="377"/>
      <c r="DS1177" s="377"/>
      <c r="DT1177" s="377"/>
      <c r="DU1177" s="377"/>
    </row>
    <row r="1178" spans="1:125" s="317" customFormat="1" ht="12.75" customHeight="1">
      <c r="A1178" s="253">
        <v>1177</v>
      </c>
      <c r="B1178" s="253" t="s">
        <v>731</v>
      </c>
      <c r="C1178" s="253" t="s">
        <v>758</v>
      </c>
      <c r="D1178" s="253" t="s">
        <v>1611</v>
      </c>
      <c r="E1178" s="253" t="s">
        <v>2727</v>
      </c>
      <c r="F1178" s="253" t="s">
        <v>7094</v>
      </c>
      <c r="G1178" s="264" t="s">
        <v>7095</v>
      </c>
      <c r="H1178" s="639" t="s">
        <v>7096</v>
      </c>
      <c r="I1178" s="253" t="s">
        <v>1911</v>
      </c>
      <c r="J1178" s="253" t="s">
        <v>7097</v>
      </c>
      <c r="K1178" s="253" t="s">
        <v>7098</v>
      </c>
      <c r="L1178" s="438" t="s">
        <v>7099</v>
      </c>
      <c r="M1178" s="274">
        <v>44390</v>
      </c>
      <c r="N1178" s="275">
        <v>45103</v>
      </c>
      <c r="O1178" s="249" t="s">
        <v>722</v>
      </c>
      <c r="P1178" s="267">
        <f>N1178</f>
        <v>45103</v>
      </c>
      <c r="Q1178" s="236">
        <v>21379</v>
      </c>
      <c r="R1178" s="236">
        <v>2013</v>
      </c>
      <c r="S1178" s="237">
        <v>44373</v>
      </c>
      <c r="T1178" s="253" t="s">
        <v>24</v>
      </c>
      <c r="U1178" s="253" t="s">
        <v>4014</v>
      </c>
      <c r="V1178" s="421" t="s">
        <v>1558</v>
      </c>
      <c r="W1178" s="421" t="s">
        <v>7100</v>
      </c>
      <c r="X1178" s="253" t="s">
        <v>7101</v>
      </c>
      <c r="Y1178" s="271">
        <f>N1178</f>
        <v>45103</v>
      </c>
      <c r="Z1178" s="322" t="s">
        <v>1550</v>
      </c>
      <c r="AA1178" s="255">
        <v>5.8</v>
      </c>
      <c r="AB1178" s="256">
        <v>22.5</v>
      </c>
      <c r="AC1178" s="253">
        <v>95</v>
      </c>
      <c r="AD1178" s="253">
        <v>95</v>
      </c>
      <c r="AE1178" s="253">
        <v>125</v>
      </c>
      <c r="AF1178" s="253">
        <v>125</v>
      </c>
      <c r="AG1178" s="370" t="s">
        <v>724</v>
      </c>
      <c r="AH1178" s="322" t="s">
        <v>724</v>
      </c>
      <c r="AI1178" s="322" t="s">
        <v>724</v>
      </c>
      <c r="AJ1178" s="322">
        <v>1</v>
      </c>
      <c r="AK1178" s="321">
        <v>44390</v>
      </c>
      <c r="AL1178" s="336">
        <v>2016</v>
      </c>
      <c r="AM1178" s="336" t="s">
        <v>722</v>
      </c>
      <c r="AN1178" s="253"/>
      <c r="AO1178" s="408"/>
      <c r="AP1178" s="283"/>
      <c r="AQ1178" s="283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341"/>
      <c r="CP1178" s="341"/>
      <c r="CQ1178" s="341"/>
      <c r="CR1178" s="341"/>
      <c r="CS1178" s="341"/>
      <c r="CT1178" s="341"/>
      <c r="CU1178" s="341"/>
      <c r="CV1178" s="341"/>
      <c r="CW1178" s="341"/>
      <c r="CX1178" s="341"/>
      <c r="CY1178" s="341"/>
      <c r="CZ1178" s="341"/>
      <c r="DA1178" s="341"/>
      <c r="DB1178" s="341"/>
      <c r="DC1178" s="341"/>
      <c r="DD1178" s="341"/>
      <c r="DE1178" s="341"/>
      <c r="DF1178" s="341"/>
      <c r="DG1178" s="341"/>
      <c r="DH1178" s="341"/>
      <c r="DI1178" s="341"/>
      <c r="DJ1178" s="341"/>
      <c r="DK1178" s="341"/>
      <c r="DL1178" s="341"/>
      <c r="DM1178" s="341"/>
      <c r="DN1178" s="341"/>
      <c r="DO1178" s="341"/>
      <c r="DP1178" s="341"/>
      <c r="DQ1178" s="341"/>
      <c r="DR1178" s="341"/>
      <c r="DS1178" s="341"/>
      <c r="DT1178" s="341"/>
      <c r="DU1178" s="341"/>
    </row>
    <row r="1179" spans="1:125" s="317" customFormat="1" ht="12.75" customHeight="1">
      <c r="A1179" s="253">
        <v>1178</v>
      </c>
      <c r="B1179" s="253" t="s">
        <v>731</v>
      </c>
      <c r="C1179" s="253" t="s">
        <v>629</v>
      </c>
      <c r="D1179" s="253"/>
      <c r="E1179" s="253" t="s">
        <v>4678</v>
      </c>
      <c r="F1179" s="253"/>
      <c r="G1179" s="264" t="s">
        <v>3483</v>
      </c>
      <c r="H1179" s="639"/>
      <c r="I1179" s="253" t="s">
        <v>317</v>
      </c>
      <c r="J1179" s="253"/>
      <c r="K1179" s="253" t="s">
        <v>2647</v>
      </c>
      <c r="L1179" s="438" t="s">
        <v>2648</v>
      </c>
      <c r="M1179" s="274">
        <v>42776</v>
      </c>
      <c r="N1179" s="275">
        <v>45605</v>
      </c>
      <c r="O1179" s="249" t="s">
        <v>722</v>
      </c>
      <c r="P1179" s="267">
        <f t="shared" si="259"/>
        <v>45605</v>
      </c>
      <c r="Q1179" s="236">
        <v>18670</v>
      </c>
      <c r="R1179" s="236">
        <v>2016</v>
      </c>
      <c r="S1179" s="237">
        <v>44874</v>
      </c>
      <c r="T1179" s="253" t="s">
        <v>1498</v>
      </c>
      <c r="U1179" s="253" t="s">
        <v>722</v>
      </c>
      <c r="V1179" s="421" t="s">
        <v>1110</v>
      </c>
      <c r="W1179" s="421" t="s">
        <v>8895</v>
      </c>
      <c r="X1179" s="253" t="s">
        <v>2649</v>
      </c>
      <c r="Y1179" s="271">
        <f>N1179</f>
        <v>45605</v>
      </c>
      <c r="Z1179" s="322" t="s">
        <v>1028</v>
      </c>
      <c r="AA1179" s="255">
        <v>4.5</v>
      </c>
      <c r="AB1179" s="256"/>
      <c r="AC1179" s="253">
        <v>85</v>
      </c>
      <c r="AD1179" s="253"/>
      <c r="AE1179" s="253">
        <v>105</v>
      </c>
      <c r="AF1179" s="253"/>
      <c r="AG1179" s="322" t="s">
        <v>724</v>
      </c>
      <c r="AH1179" s="322">
        <v>39</v>
      </c>
      <c r="AI1179" s="322">
        <v>54</v>
      </c>
      <c r="AJ1179" s="322">
        <v>1</v>
      </c>
      <c r="AK1179" s="283"/>
      <c r="AL1179" s="336"/>
      <c r="AM1179" s="336"/>
      <c r="AN1179" s="253"/>
      <c r="AO1179" s="408"/>
      <c r="AP1179" s="283"/>
      <c r="AQ1179" s="283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341"/>
      <c r="CP1179" s="341"/>
      <c r="CQ1179" s="341"/>
      <c r="CR1179" s="341"/>
      <c r="CS1179" s="341"/>
      <c r="CT1179" s="341"/>
      <c r="CU1179" s="341"/>
      <c r="CV1179" s="341"/>
      <c r="CW1179" s="341"/>
      <c r="CX1179" s="341"/>
      <c r="CY1179" s="341"/>
      <c r="CZ1179" s="341"/>
      <c r="DA1179" s="341"/>
      <c r="DB1179" s="341"/>
      <c r="DC1179" s="341"/>
      <c r="DD1179" s="341"/>
      <c r="DE1179" s="341"/>
      <c r="DF1179" s="341"/>
      <c r="DG1179" s="341"/>
      <c r="DH1179" s="341"/>
      <c r="DI1179" s="341"/>
      <c r="DJ1179" s="341"/>
      <c r="DK1179" s="341"/>
      <c r="DL1179" s="341"/>
      <c r="DM1179" s="341"/>
      <c r="DN1179" s="341"/>
      <c r="DO1179" s="341"/>
      <c r="DP1179" s="341"/>
      <c r="DQ1179" s="341"/>
      <c r="DR1179" s="341"/>
      <c r="DS1179" s="341"/>
      <c r="DT1179" s="341"/>
      <c r="DU1179" s="341"/>
    </row>
    <row r="1180" spans="1:125" s="317" customFormat="1" ht="12.75" customHeight="1">
      <c r="A1180" s="253">
        <v>1179</v>
      </c>
      <c r="B1180" s="242" t="s">
        <v>731</v>
      </c>
      <c r="C1180" s="242" t="s">
        <v>8896</v>
      </c>
      <c r="D1180" s="553"/>
      <c r="E1180" s="243" t="s">
        <v>2728</v>
      </c>
      <c r="F1180" s="243"/>
      <c r="G1180" s="244" t="s">
        <v>8897</v>
      </c>
      <c r="H1180" s="245"/>
      <c r="I1180" s="243" t="s">
        <v>440</v>
      </c>
      <c r="J1180" s="243"/>
      <c r="K1180" s="243" t="s">
        <v>8217</v>
      </c>
      <c r="L1180" s="245" t="s">
        <v>8218</v>
      </c>
      <c r="M1180" s="247">
        <v>41701</v>
      </c>
      <c r="N1180" s="123">
        <v>45606</v>
      </c>
      <c r="O1180" s="249" t="s">
        <v>722</v>
      </c>
      <c r="P1180" s="267">
        <f t="shared" si="259"/>
        <v>45606</v>
      </c>
      <c r="Q1180" s="236">
        <v>22697</v>
      </c>
      <c r="R1180" s="236">
        <v>2009</v>
      </c>
      <c r="S1180" s="237">
        <v>44875</v>
      </c>
      <c r="T1180" s="253" t="s">
        <v>1498</v>
      </c>
      <c r="U1180" s="253" t="s">
        <v>1217</v>
      </c>
      <c r="V1180" s="138" t="s">
        <v>1</v>
      </c>
      <c r="W1180" s="138" t="s">
        <v>7555</v>
      </c>
      <c r="X1180" s="253" t="s">
        <v>8219</v>
      </c>
      <c r="Y1180" s="271">
        <f t="shared" ref="Y1180" si="260">N1180</f>
        <v>45606</v>
      </c>
      <c r="Z1180" s="322" t="s">
        <v>1550</v>
      </c>
      <c r="AA1180" s="253">
        <v>7.3</v>
      </c>
      <c r="AB1180" s="138"/>
      <c r="AC1180" s="253">
        <v>105</v>
      </c>
      <c r="AD1180" s="253"/>
      <c r="AE1180" s="253">
        <v>130</v>
      </c>
      <c r="AF1180" s="253"/>
      <c r="AG1180" s="322">
        <v>23</v>
      </c>
      <c r="AH1180" s="322">
        <v>38</v>
      </c>
      <c r="AI1180" s="322">
        <v>50</v>
      </c>
      <c r="AJ1180" s="322">
        <v>1</v>
      </c>
      <c r="AK1180" s="253"/>
      <c r="AL1180" s="253"/>
      <c r="AM1180" s="253"/>
      <c r="AN1180" s="253"/>
      <c r="AO1180" s="408"/>
      <c r="AP1180" s="283"/>
      <c r="AQ1180" s="283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341"/>
      <c r="CP1180" s="341"/>
      <c r="CQ1180" s="341"/>
      <c r="CR1180" s="341"/>
      <c r="CS1180" s="341"/>
      <c r="CT1180" s="341"/>
      <c r="CU1180" s="341"/>
      <c r="CV1180" s="341"/>
      <c r="CW1180" s="341"/>
      <c r="CX1180" s="341"/>
      <c r="CY1180" s="341"/>
      <c r="CZ1180" s="341"/>
      <c r="DA1180" s="341"/>
      <c r="DB1180" s="341"/>
      <c r="DC1180" s="341"/>
      <c r="DD1180" s="341"/>
      <c r="DE1180" s="341"/>
      <c r="DF1180" s="341"/>
      <c r="DG1180" s="341"/>
      <c r="DH1180" s="341"/>
      <c r="DI1180" s="341"/>
      <c r="DJ1180" s="341"/>
      <c r="DK1180" s="341"/>
      <c r="DL1180" s="341"/>
      <c r="DM1180" s="341"/>
      <c r="DN1180" s="341"/>
      <c r="DO1180" s="341"/>
      <c r="DP1180" s="341"/>
      <c r="DQ1180" s="341"/>
      <c r="DR1180" s="341"/>
      <c r="DS1180" s="341"/>
      <c r="DT1180" s="341"/>
      <c r="DU1180" s="341"/>
    </row>
    <row r="1181" spans="1:125" s="317" customFormat="1" ht="12.75" customHeight="1">
      <c r="A1181" s="253">
        <v>1180</v>
      </c>
      <c r="B1181" s="242" t="s">
        <v>731</v>
      </c>
      <c r="C1181" s="242" t="s">
        <v>5185</v>
      </c>
      <c r="D1181" s="243"/>
      <c r="E1181" s="243" t="s">
        <v>2729</v>
      </c>
      <c r="F1181" s="243"/>
      <c r="G1181" s="244" t="s">
        <v>5186</v>
      </c>
      <c r="H1181" s="638"/>
      <c r="I1181" s="253" t="s">
        <v>1106</v>
      </c>
      <c r="J1181" s="243"/>
      <c r="K1181" s="243" t="s">
        <v>7498</v>
      </c>
      <c r="L1181" s="245" t="s">
        <v>7499</v>
      </c>
      <c r="M1181" s="247">
        <v>43675</v>
      </c>
      <c r="N1181" s="123">
        <v>45956</v>
      </c>
      <c r="O1181" s="249" t="s">
        <v>722</v>
      </c>
      <c r="P1181" s="267">
        <f t="shared" si="259"/>
        <v>45956</v>
      </c>
      <c r="Q1181" s="236">
        <v>21602</v>
      </c>
      <c r="R1181" s="236">
        <v>2017</v>
      </c>
      <c r="S1181" s="237">
        <v>45225</v>
      </c>
      <c r="T1181" s="253" t="s">
        <v>24</v>
      </c>
      <c r="U1181" s="253" t="s">
        <v>722</v>
      </c>
      <c r="V1181" s="421" t="s">
        <v>1926</v>
      </c>
      <c r="W1181" s="421" t="s">
        <v>545</v>
      </c>
      <c r="X1181" s="253" t="s">
        <v>7500</v>
      </c>
      <c r="Y1181" s="271">
        <f>N1181</f>
        <v>45956</v>
      </c>
      <c r="Z1181" s="322" t="s">
        <v>364</v>
      </c>
      <c r="AA1181" s="255">
        <v>4.55</v>
      </c>
      <c r="AB1181" s="256"/>
      <c r="AC1181" s="253">
        <v>60</v>
      </c>
      <c r="AD1181" s="253"/>
      <c r="AE1181" s="253">
        <v>95</v>
      </c>
      <c r="AF1181" s="253"/>
      <c r="AG1181" s="322">
        <v>22</v>
      </c>
      <c r="AH1181" s="322">
        <v>38</v>
      </c>
      <c r="AI1181" s="322">
        <v>48</v>
      </c>
      <c r="AJ1181" s="322">
        <v>1</v>
      </c>
      <c r="AK1181" s="283"/>
      <c r="AL1181" s="336"/>
      <c r="AM1181" s="336"/>
      <c r="AN1181" s="253"/>
      <c r="AO1181" s="408"/>
      <c r="AP1181" s="283"/>
      <c r="AQ1181" s="283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341"/>
      <c r="CP1181" s="341"/>
      <c r="CQ1181" s="341"/>
      <c r="CR1181" s="341"/>
      <c r="CS1181" s="341"/>
      <c r="CT1181" s="341"/>
      <c r="CU1181" s="341"/>
      <c r="CV1181" s="341"/>
      <c r="CW1181" s="341"/>
      <c r="CX1181" s="341"/>
      <c r="CY1181" s="341"/>
      <c r="CZ1181" s="341"/>
      <c r="DA1181" s="341"/>
      <c r="DB1181" s="341"/>
      <c r="DC1181" s="341"/>
      <c r="DD1181" s="341"/>
      <c r="DE1181" s="341"/>
      <c r="DF1181" s="341"/>
      <c r="DG1181" s="341"/>
      <c r="DH1181" s="341"/>
      <c r="DI1181" s="341"/>
      <c r="DJ1181" s="341"/>
      <c r="DK1181" s="341"/>
      <c r="DL1181" s="341"/>
      <c r="DM1181" s="341"/>
      <c r="DN1181" s="341"/>
      <c r="DO1181" s="341"/>
      <c r="DP1181" s="341"/>
      <c r="DQ1181" s="341"/>
      <c r="DR1181" s="341"/>
      <c r="DS1181" s="341"/>
      <c r="DT1181" s="341"/>
      <c r="DU1181" s="341"/>
    </row>
    <row r="1182" spans="1:125" s="317" customFormat="1" ht="12.75" customHeight="1">
      <c r="A1182" s="253">
        <v>1181</v>
      </c>
      <c r="B1182" s="242" t="s">
        <v>732</v>
      </c>
      <c r="C1182" s="242" t="s">
        <v>6405</v>
      </c>
      <c r="D1182" s="242" t="s">
        <v>7786</v>
      </c>
      <c r="E1182" s="242" t="s">
        <v>2730</v>
      </c>
      <c r="F1182" s="242" t="s">
        <v>7787</v>
      </c>
      <c r="G1182" s="264" t="s">
        <v>7788</v>
      </c>
      <c r="H1182" s="639" t="s">
        <v>7789</v>
      </c>
      <c r="I1182" s="242" t="s">
        <v>2322</v>
      </c>
      <c r="J1182" s="242" t="s">
        <v>7790</v>
      </c>
      <c r="K1182" s="270" t="s">
        <v>5922</v>
      </c>
      <c r="L1182" s="438" t="s">
        <v>5923</v>
      </c>
      <c r="M1182" s="274">
        <v>44620</v>
      </c>
      <c r="N1182" s="275">
        <v>45349</v>
      </c>
      <c r="O1182" s="276" t="s">
        <v>722</v>
      </c>
      <c r="P1182" s="267">
        <f t="shared" si="259"/>
        <v>45349</v>
      </c>
      <c r="Q1182" s="236">
        <v>22147</v>
      </c>
      <c r="R1182" s="236">
        <v>2014</v>
      </c>
      <c r="S1182" s="237">
        <v>44619</v>
      </c>
      <c r="T1182" s="253" t="s">
        <v>24</v>
      </c>
      <c r="U1182" s="253" t="s">
        <v>4014</v>
      </c>
      <c r="V1182" s="421" t="s">
        <v>1558</v>
      </c>
      <c r="W1182" s="421" t="s">
        <v>7791</v>
      </c>
      <c r="X1182" s="253" t="s">
        <v>5924</v>
      </c>
      <c r="Y1182" s="271">
        <f>N1182</f>
        <v>45349</v>
      </c>
      <c r="Z1182" s="322" t="s">
        <v>724</v>
      </c>
      <c r="AA1182" s="255">
        <v>5.9</v>
      </c>
      <c r="AB1182" s="256">
        <v>19.7</v>
      </c>
      <c r="AC1182" s="253">
        <v>105</v>
      </c>
      <c r="AD1182" s="253">
        <v>105</v>
      </c>
      <c r="AE1182" s="253">
        <v>145</v>
      </c>
      <c r="AF1182" s="253">
        <v>145</v>
      </c>
      <c r="AG1182" s="322" t="s">
        <v>724</v>
      </c>
      <c r="AH1182" s="322" t="s">
        <v>7792</v>
      </c>
      <c r="AI1182" s="322" t="s">
        <v>6410</v>
      </c>
      <c r="AJ1182" s="322">
        <v>1</v>
      </c>
      <c r="AK1182" s="321">
        <v>44620</v>
      </c>
      <c r="AL1182" s="336">
        <v>2021</v>
      </c>
      <c r="AM1182" s="336" t="s">
        <v>722</v>
      </c>
      <c r="AN1182" s="253"/>
      <c r="AO1182" s="408"/>
      <c r="AP1182" s="283"/>
      <c r="AQ1182" s="283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341"/>
      <c r="CP1182" s="341"/>
      <c r="CQ1182" s="341"/>
      <c r="CR1182" s="341"/>
      <c r="CS1182" s="341"/>
      <c r="CT1182" s="341"/>
      <c r="CU1182" s="341"/>
      <c r="CV1182" s="341"/>
      <c r="CW1182" s="341"/>
      <c r="CX1182" s="341"/>
      <c r="CY1182" s="341"/>
      <c r="CZ1182" s="341"/>
      <c r="DA1182" s="341"/>
      <c r="DB1182" s="341"/>
      <c r="DC1182" s="341"/>
      <c r="DD1182" s="341"/>
      <c r="DE1182" s="341"/>
      <c r="DF1182" s="341"/>
      <c r="DG1182" s="341"/>
      <c r="DH1182" s="341"/>
      <c r="DI1182" s="341"/>
      <c r="DJ1182" s="341"/>
      <c r="DK1182" s="341"/>
      <c r="DL1182" s="341"/>
      <c r="DM1182" s="341"/>
      <c r="DN1182" s="341"/>
      <c r="DO1182" s="341"/>
      <c r="DP1182" s="341"/>
      <c r="DQ1182" s="341"/>
      <c r="DR1182" s="341"/>
      <c r="DS1182" s="341"/>
      <c r="DT1182" s="341"/>
      <c r="DU1182" s="341"/>
    </row>
    <row r="1183" spans="1:125" s="317" customFormat="1" ht="12.75" customHeight="1">
      <c r="A1183" s="253">
        <v>1182</v>
      </c>
      <c r="B1183" s="253" t="s">
        <v>731</v>
      </c>
      <c r="C1183" s="253" t="s">
        <v>4688</v>
      </c>
      <c r="D1183" s="253"/>
      <c r="E1183" s="253" t="s">
        <v>2731</v>
      </c>
      <c r="F1183" s="253"/>
      <c r="G1183" s="264" t="s">
        <v>5193</v>
      </c>
      <c r="H1183" s="639"/>
      <c r="I1183" s="253" t="s">
        <v>1173</v>
      </c>
      <c r="J1183" s="253"/>
      <c r="K1183" s="253" t="s">
        <v>6966</v>
      </c>
      <c r="L1183" s="438" t="s">
        <v>5194</v>
      </c>
      <c r="M1183" s="274">
        <v>43678</v>
      </c>
      <c r="N1183" s="275">
        <v>45856</v>
      </c>
      <c r="O1183" s="249" t="s">
        <v>722</v>
      </c>
      <c r="P1183" s="274">
        <f t="shared" ref="P1183:P1185" si="261">N1183</f>
        <v>45856</v>
      </c>
      <c r="Q1183" s="236">
        <v>19417</v>
      </c>
      <c r="R1183" s="236">
        <v>2019</v>
      </c>
      <c r="S1183" s="237">
        <v>45125</v>
      </c>
      <c r="T1183" s="253" t="s">
        <v>175</v>
      </c>
      <c r="U1183" s="253" t="s">
        <v>722</v>
      </c>
      <c r="V1183" s="421" t="s">
        <v>9821</v>
      </c>
      <c r="W1183" s="421" t="s">
        <v>9822</v>
      </c>
      <c r="X1183" s="253" t="s">
        <v>5195</v>
      </c>
      <c r="Y1183" s="237">
        <f>N1183</f>
        <v>45856</v>
      </c>
      <c r="Z1183" s="322" t="s">
        <v>1550</v>
      </c>
      <c r="AA1183" s="255">
        <v>4.8</v>
      </c>
      <c r="AB1183" s="256"/>
      <c r="AC1183" s="253">
        <v>75</v>
      </c>
      <c r="AD1183" s="253"/>
      <c r="AE1183" s="253">
        <v>90</v>
      </c>
      <c r="AF1183" s="253"/>
      <c r="AG1183" s="322" t="s">
        <v>724</v>
      </c>
      <c r="AH1183" s="322" t="s">
        <v>724</v>
      </c>
      <c r="AI1183" s="322" t="s">
        <v>724</v>
      </c>
      <c r="AJ1183" s="322">
        <v>1</v>
      </c>
      <c r="AK1183" s="283"/>
      <c r="AL1183" s="336"/>
      <c r="AM1183" s="336"/>
      <c r="AN1183" s="253"/>
      <c r="AO1183" s="408"/>
      <c r="AP1183" s="283"/>
      <c r="AQ1183" s="283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341"/>
      <c r="CP1183" s="341"/>
      <c r="CQ1183" s="341"/>
      <c r="CR1183" s="341"/>
      <c r="CS1183" s="341"/>
      <c r="CT1183" s="341"/>
      <c r="CU1183" s="341"/>
      <c r="CV1183" s="341"/>
      <c r="CW1183" s="341"/>
      <c r="CX1183" s="341"/>
      <c r="CY1183" s="341"/>
      <c r="CZ1183" s="341"/>
      <c r="DA1183" s="341"/>
      <c r="DB1183" s="341"/>
      <c r="DC1183" s="341"/>
      <c r="DD1183" s="341"/>
      <c r="DE1183" s="341"/>
      <c r="DF1183" s="341"/>
      <c r="DG1183" s="341"/>
      <c r="DH1183" s="341"/>
      <c r="DI1183" s="341"/>
      <c r="DJ1183" s="341"/>
      <c r="DK1183" s="341"/>
      <c r="DL1183" s="341"/>
      <c r="DM1183" s="341"/>
      <c r="DN1183" s="341"/>
      <c r="DO1183" s="341"/>
      <c r="DP1183" s="341"/>
      <c r="DQ1183" s="341"/>
      <c r="DR1183" s="341"/>
      <c r="DS1183" s="341"/>
      <c r="DT1183" s="341"/>
      <c r="DU1183" s="341"/>
    </row>
    <row r="1184" spans="1:125" s="317" customFormat="1" ht="12.75" customHeight="1">
      <c r="A1184" s="253">
        <v>1183</v>
      </c>
      <c r="B1184" s="253" t="s">
        <v>731</v>
      </c>
      <c r="C1184" s="253" t="s">
        <v>2522</v>
      </c>
      <c r="D1184" s="253"/>
      <c r="E1184" s="253" t="s">
        <v>2732</v>
      </c>
      <c r="F1184" s="253"/>
      <c r="G1184" s="264" t="s">
        <v>2733</v>
      </c>
      <c r="H1184" s="639"/>
      <c r="I1184" s="243" t="s">
        <v>1173</v>
      </c>
      <c r="J1184" s="253"/>
      <c r="K1184" s="253" t="s">
        <v>1729</v>
      </c>
      <c r="L1184" s="438" t="s">
        <v>1732</v>
      </c>
      <c r="M1184" s="274">
        <v>42508</v>
      </c>
      <c r="N1184" s="275">
        <v>45061</v>
      </c>
      <c r="O1184" s="249" t="s">
        <v>722</v>
      </c>
      <c r="P1184" s="267">
        <f t="shared" si="261"/>
        <v>45061</v>
      </c>
      <c r="Q1184" s="236">
        <v>19027</v>
      </c>
      <c r="R1184" s="236">
        <v>2015</v>
      </c>
      <c r="S1184" s="237">
        <v>44331</v>
      </c>
      <c r="T1184" s="253" t="s">
        <v>4069</v>
      </c>
      <c r="U1184" s="253" t="s">
        <v>722</v>
      </c>
      <c r="V1184" s="421" t="s">
        <v>358</v>
      </c>
      <c r="W1184" s="421" t="s">
        <v>1540</v>
      </c>
      <c r="X1184" s="253" t="s">
        <v>1730</v>
      </c>
      <c r="Y1184" s="271">
        <f t="shared" ref="Y1184:Y1189" si="262">N1184</f>
        <v>45061</v>
      </c>
      <c r="Z1184" s="322" t="s">
        <v>1550</v>
      </c>
      <c r="AA1184" s="255">
        <v>7.3</v>
      </c>
      <c r="AB1184" s="256"/>
      <c r="AC1184" s="253">
        <v>120</v>
      </c>
      <c r="AD1184" s="253"/>
      <c r="AE1184" s="253">
        <v>220</v>
      </c>
      <c r="AF1184" s="253"/>
      <c r="AG1184" s="322" t="s">
        <v>724</v>
      </c>
      <c r="AH1184" s="322" t="s">
        <v>724</v>
      </c>
      <c r="AI1184" s="322" t="s">
        <v>724</v>
      </c>
      <c r="AJ1184" s="322">
        <v>2</v>
      </c>
      <c r="AK1184" s="283"/>
      <c r="AL1184" s="336"/>
      <c r="AM1184" s="336"/>
      <c r="AN1184" s="253"/>
      <c r="AO1184" s="408"/>
      <c r="AP1184" s="283"/>
      <c r="AQ1184" s="283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341"/>
      <c r="CP1184" s="341"/>
      <c r="CQ1184" s="341"/>
      <c r="CR1184" s="341"/>
      <c r="CS1184" s="341"/>
      <c r="CT1184" s="341"/>
      <c r="CU1184" s="341"/>
      <c r="CV1184" s="341"/>
      <c r="CW1184" s="341"/>
      <c r="CX1184" s="341"/>
      <c r="CY1184" s="341"/>
      <c r="CZ1184" s="341"/>
      <c r="DA1184" s="341"/>
      <c r="DB1184" s="341"/>
      <c r="DC1184" s="341"/>
      <c r="DD1184" s="341"/>
      <c r="DE1184" s="341"/>
      <c r="DF1184" s="341"/>
      <c r="DG1184" s="341"/>
      <c r="DH1184" s="341"/>
      <c r="DI1184" s="341"/>
      <c r="DJ1184" s="341"/>
      <c r="DK1184" s="341"/>
      <c r="DL1184" s="341"/>
      <c r="DM1184" s="341"/>
      <c r="DN1184" s="341"/>
      <c r="DO1184" s="341"/>
      <c r="DP1184" s="341"/>
      <c r="DQ1184" s="341"/>
      <c r="DR1184" s="341"/>
      <c r="DS1184" s="341"/>
      <c r="DT1184" s="341"/>
      <c r="DU1184" s="341"/>
    </row>
    <row r="1185" spans="1:152" ht="12.75" customHeight="1">
      <c r="A1185" s="253">
        <v>1184</v>
      </c>
      <c r="B1185" s="253" t="s">
        <v>731</v>
      </c>
      <c r="C1185" s="253" t="s">
        <v>1937</v>
      </c>
      <c r="D1185" s="253"/>
      <c r="E1185" s="253" t="s">
        <v>2876</v>
      </c>
      <c r="F1185" s="253"/>
      <c r="G1185" s="264" t="s">
        <v>2877</v>
      </c>
      <c r="H1185" s="639"/>
      <c r="I1185" s="253" t="s">
        <v>1911</v>
      </c>
      <c r="J1185" s="253"/>
      <c r="K1185" s="253" t="s">
        <v>940</v>
      </c>
      <c r="L1185" s="438" t="s">
        <v>941</v>
      </c>
      <c r="M1185" s="274">
        <v>42536</v>
      </c>
      <c r="N1185" s="288">
        <v>45864</v>
      </c>
      <c r="O1185" s="322" t="s">
        <v>722</v>
      </c>
      <c r="P1185" s="328">
        <f t="shared" si="261"/>
        <v>45864</v>
      </c>
      <c r="Q1185" s="236">
        <v>16641</v>
      </c>
      <c r="R1185" s="236">
        <v>2016</v>
      </c>
      <c r="S1185" s="251">
        <v>45133</v>
      </c>
      <c r="T1185" s="253" t="s">
        <v>299</v>
      </c>
      <c r="U1185" s="253" t="s">
        <v>722</v>
      </c>
      <c r="V1185" s="421" t="s">
        <v>7172</v>
      </c>
      <c r="W1185" s="421" t="s">
        <v>8830</v>
      </c>
      <c r="X1185" s="252" t="s">
        <v>9873</v>
      </c>
      <c r="Y1185" s="284">
        <f t="shared" si="262"/>
        <v>45864</v>
      </c>
      <c r="Z1185" s="605" t="s">
        <v>1092</v>
      </c>
      <c r="AA1185" s="656">
        <v>4.9000000000000004</v>
      </c>
      <c r="AB1185" s="273"/>
      <c r="AC1185" s="252">
        <v>65</v>
      </c>
      <c r="AD1185" s="252"/>
      <c r="AE1185" s="252">
        <v>90</v>
      </c>
      <c r="AF1185" s="252"/>
      <c r="AG1185" s="322" t="s">
        <v>724</v>
      </c>
      <c r="AH1185" s="605">
        <v>37</v>
      </c>
      <c r="AI1185" s="322">
        <v>57</v>
      </c>
      <c r="AJ1185" s="322">
        <v>1</v>
      </c>
      <c r="AK1185" s="316"/>
      <c r="AL1185" s="613"/>
      <c r="AM1185" s="613"/>
      <c r="AN1185" s="252"/>
      <c r="AO1185" s="407"/>
      <c r="AP1185" s="316"/>
      <c r="AQ1185" s="316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</row>
    <row r="1186" spans="1:152" s="922" customFormat="1" ht="12.75" customHeight="1">
      <c r="A1186" s="903">
        <v>1185</v>
      </c>
      <c r="B1186" s="903"/>
      <c r="C1186" s="903"/>
      <c r="D1186" s="903"/>
      <c r="E1186" s="903" t="s">
        <v>2735</v>
      </c>
      <c r="F1186" s="903"/>
      <c r="G1186" s="904"/>
      <c r="H1186" s="905"/>
      <c r="I1186" s="924"/>
      <c r="J1186" s="903"/>
      <c r="K1186" s="903" t="s">
        <v>10126</v>
      </c>
      <c r="L1186" s="906"/>
      <c r="M1186" s="907"/>
      <c r="N1186" s="908"/>
      <c r="O1186" s="909"/>
      <c r="P1186" s="910"/>
      <c r="Q1186" s="911"/>
      <c r="R1186" s="911"/>
      <c r="S1186" s="912"/>
      <c r="T1186" s="913"/>
      <c r="U1186" s="913"/>
      <c r="V1186" s="914"/>
      <c r="W1186" s="914"/>
      <c r="X1186" s="903"/>
      <c r="Y1186" s="915"/>
      <c r="Z1186" s="909"/>
      <c r="AA1186" s="916"/>
      <c r="AB1186" s="917"/>
      <c r="AC1186" s="903"/>
      <c r="AD1186" s="903"/>
      <c r="AE1186" s="903"/>
      <c r="AF1186" s="903"/>
      <c r="AG1186" s="909"/>
      <c r="AH1186" s="909"/>
      <c r="AI1186" s="918"/>
      <c r="AJ1186" s="918"/>
      <c r="AK1186" s="919"/>
      <c r="AL1186" s="918"/>
      <c r="AM1186" s="918"/>
      <c r="AN1186" s="903"/>
      <c r="AO1186" s="920"/>
      <c r="AP1186" s="913"/>
      <c r="AQ1186" s="913"/>
      <c r="AR1186" s="913"/>
      <c r="AS1186" s="913"/>
      <c r="AT1186" s="913"/>
      <c r="AU1186" s="913"/>
      <c r="AV1186" s="913"/>
      <c r="AW1186" s="913"/>
      <c r="AX1186" s="913"/>
      <c r="AY1186" s="913"/>
      <c r="AZ1186" s="913"/>
      <c r="BA1186" s="913"/>
      <c r="BB1186" s="913"/>
      <c r="BC1186" s="913"/>
      <c r="BD1186" s="913"/>
      <c r="BE1186" s="913"/>
      <c r="BF1186" s="913"/>
      <c r="BG1186" s="913"/>
      <c r="BH1186" s="913"/>
      <c r="BI1186" s="913"/>
      <c r="BJ1186" s="913"/>
      <c r="BK1186" s="913"/>
      <c r="BL1186" s="913"/>
      <c r="BM1186" s="913"/>
      <c r="BN1186" s="913"/>
      <c r="BO1186" s="913"/>
      <c r="BP1186" s="913"/>
      <c r="BQ1186" s="913"/>
      <c r="BR1186" s="913"/>
      <c r="BS1186" s="913"/>
      <c r="BT1186" s="913"/>
      <c r="BU1186" s="913"/>
      <c r="BV1186" s="913"/>
      <c r="BW1186" s="913"/>
      <c r="BX1186" s="913"/>
      <c r="BY1186" s="913"/>
      <c r="BZ1186" s="913"/>
      <c r="CA1186" s="913"/>
      <c r="CB1186" s="913"/>
      <c r="CC1186" s="913"/>
      <c r="CD1186" s="913"/>
      <c r="CE1186" s="913"/>
      <c r="CF1186" s="913"/>
      <c r="CG1186" s="913"/>
      <c r="CH1186" s="913"/>
      <c r="CI1186" s="913"/>
      <c r="CJ1186" s="913"/>
      <c r="CK1186" s="913"/>
      <c r="CL1186" s="913"/>
      <c r="CM1186" s="913"/>
      <c r="CN1186" s="913"/>
      <c r="CO1186" s="921"/>
      <c r="CP1186" s="921"/>
      <c r="CQ1186" s="921"/>
      <c r="CR1186" s="921"/>
      <c r="CS1186" s="921"/>
      <c r="CT1186" s="921"/>
      <c r="CU1186" s="921"/>
      <c r="CV1186" s="921"/>
      <c r="CW1186" s="921"/>
      <c r="CX1186" s="921"/>
      <c r="CY1186" s="921"/>
      <c r="CZ1186" s="921"/>
      <c r="DA1186" s="921"/>
      <c r="DB1186" s="921"/>
      <c r="DC1186" s="921"/>
      <c r="DD1186" s="921"/>
      <c r="DE1186" s="921"/>
      <c r="DF1186" s="921"/>
      <c r="DG1186" s="921"/>
      <c r="DH1186" s="921"/>
      <c r="DI1186" s="921"/>
      <c r="DJ1186" s="921"/>
      <c r="DK1186" s="921"/>
      <c r="DL1186" s="921"/>
      <c r="DM1186" s="921"/>
      <c r="DN1186" s="921"/>
      <c r="DO1186" s="921"/>
      <c r="DP1186" s="921"/>
      <c r="DQ1186" s="921"/>
      <c r="DR1186" s="921"/>
      <c r="DS1186" s="921"/>
      <c r="DT1186" s="921"/>
      <c r="DU1186" s="921"/>
    </row>
    <row r="1187" spans="1:152" s="317" customFormat="1" ht="12.75" customHeight="1">
      <c r="A1187" s="253">
        <v>1186</v>
      </c>
      <c r="B1187" s="253" t="s">
        <v>731</v>
      </c>
      <c r="C1187" s="253" t="s">
        <v>6804</v>
      </c>
      <c r="D1187" s="253"/>
      <c r="E1187" s="253" t="s">
        <v>2742</v>
      </c>
      <c r="F1187" s="253"/>
      <c r="G1187" s="264" t="s">
        <v>6805</v>
      </c>
      <c r="H1187" s="639"/>
      <c r="I1187" s="253" t="s">
        <v>102</v>
      </c>
      <c r="J1187" s="253"/>
      <c r="K1187" s="253" t="s">
        <v>1856</v>
      </c>
      <c r="L1187" s="438" t="s">
        <v>1858</v>
      </c>
      <c r="M1187" s="274">
        <v>44316</v>
      </c>
      <c r="N1187" s="275">
        <v>45744</v>
      </c>
      <c r="O1187" s="322" t="s">
        <v>722</v>
      </c>
      <c r="P1187" s="323">
        <f>N1187</f>
        <v>45744</v>
      </c>
      <c r="Q1187" s="335">
        <v>23152</v>
      </c>
      <c r="R1187" s="335">
        <v>2021</v>
      </c>
      <c r="S1187" s="237">
        <v>45013</v>
      </c>
      <c r="T1187" s="283" t="s">
        <v>175</v>
      </c>
      <c r="U1187" s="283" t="s">
        <v>1217</v>
      </c>
      <c r="V1187" s="421" t="s">
        <v>13</v>
      </c>
      <c r="W1187" s="421" t="s">
        <v>13</v>
      </c>
      <c r="X1187" s="253" t="s">
        <v>3972</v>
      </c>
      <c r="Y1187" s="271">
        <f>N1187</f>
        <v>45744</v>
      </c>
      <c r="Z1187" s="322" t="s">
        <v>1028</v>
      </c>
      <c r="AA1187" s="255">
        <v>4.7</v>
      </c>
      <c r="AB1187" s="256"/>
      <c r="AC1187" s="253">
        <v>85</v>
      </c>
      <c r="AD1187" s="253"/>
      <c r="AE1187" s="253">
        <v>105</v>
      </c>
      <c r="AF1187" s="253"/>
      <c r="AG1187" s="605">
        <v>24</v>
      </c>
      <c r="AH1187" s="322">
        <v>39</v>
      </c>
      <c r="AI1187" s="322">
        <v>59</v>
      </c>
      <c r="AJ1187" s="322">
        <v>1</v>
      </c>
      <c r="AK1187" s="321"/>
      <c r="AL1187" s="336"/>
      <c r="AM1187" s="336"/>
      <c r="AN1187" s="253"/>
      <c r="AO1187" s="408"/>
      <c r="AP1187" s="283"/>
      <c r="AQ1187" s="283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341"/>
      <c r="CP1187" s="341"/>
      <c r="CQ1187" s="341"/>
      <c r="CR1187" s="341"/>
      <c r="CS1187" s="341"/>
      <c r="CT1187" s="341"/>
      <c r="CU1187" s="341"/>
      <c r="CV1187" s="341"/>
      <c r="CW1187" s="341"/>
      <c r="CX1187" s="341"/>
      <c r="CY1187" s="341"/>
      <c r="CZ1187" s="341"/>
      <c r="DA1187" s="341"/>
      <c r="DB1187" s="341"/>
      <c r="DC1187" s="341"/>
      <c r="DD1187" s="341"/>
      <c r="DE1187" s="341"/>
      <c r="DF1187" s="341"/>
      <c r="DG1187" s="341"/>
      <c r="DH1187" s="341"/>
      <c r="DI1187" s="341"/>
      <c r="DJ1187" s="341"/>
      <c r="DK1187" s="341"/>
      <c r="DL1187" s="341"/>
      <c r="DM1187" s="341"/>
      <c r="DN1187" s="341"/>
      <c r="DO1187" s="341"/>
      <c r="DP1187" s="341"/>
      <c r="DQ1187" s="341"/>
      <c r="DR1187" s="341"/>
      <c r="DS1187" s="341"/>
      <c r="DT1187" s="341"/>
      <c r="DU1187" s="341"/>
    </row>
    <row r="1188" spans="1:152" s="571" customFormat="1" ht="12.75" customHeight="1">
      <c r="A1188" s="314">
        <v>1187</v>
      </c>
      <c r="B1188" s="423" t="s">
        <v>731</v>
      </c>
      <c r="C1188" s="314" t="s">
        <v>7462</v>
      </c>
      <c r="D1188" s="423" t="s">
        <v>795</v>
      </c>
      <c r="E1188" s="423" t="s">
        <v>4319</v>
      </c>
      <c r="F1188" s="423" t="s">
        <v>42</v>
      </c>
      <c r="G1188" s="563" t="s">
        <v>7463</v>
      </c>
      <c r="H1188" s="648" t="s">
        <v>43</v>
      </c>
      <c r="I1188" s="314" t="s">
        <v>2412</v>
      </c>
      <c r="J1188" s="423" t="s">
        <v>794</v>
      </c>
      <c r="K1188" s="314" t="s">
        <v>7464</v>
      </c>
      <c r="L1188" s="446" t="s">
        <v>7465</v>
      </c>
      <c r="M1188" s="564">
        <v>44494</v>
      </c>
      <c r="N1188" s="565">
        <v>45949</v>
      </c>
      <c r="O1188" s="566" t="s">
        <v>722</v>
      </c>
      <c r="P1188" s="567">
        <f>N1188</f>
        <v>45949</v>
      </c>
      <c r="Q1188" s="568">
        <v>21580</v>
      </c>
      <c r="R1188" s="568">
        <v>2021</v>
      </c>
      <c r="S1188" s="450">
        <v>45218</v>
      </c>
      <c r="T1188" s="314" t="s">
        <v>3814</v>
      </c>
      <c r="U1188" s="314" t="s">
        <v>3544</v>
      </c>
      <c r="V1188" s="634" t="s">
        <v>10233</v>
      </c>
      <c r="W1188" s="634" t="s">
        <v>10234</v>
      </c>
      <c r="X1188" s="314" t="s">
        <v>7467</v>
      </c>
      <c r="Y1188" s="569">
        <f t="shared" si="262"/>
        <v>45949</v>
      </c>
      <c r="Z1188" s="611" t="s">
        <v>31</v>
      </c>
      <c r="AA1188" s="669">
        <v>8.4</v>
      </c>
      <c r="AB1188" s="561" t="s">
        <v>1213</v>
      </c>
      <c r="AC1188" s="314">
        <v>150</v>
      </c>
      <c r="AD1188" s="314">
        <v>150</v>
      </c>
      <c r="AE1188" s="314">
        <v>390</v>
      </c>
      <c r="AF1188" s="314">
        <v>390</v>
      </c>
      <c r="AG1188" s="322" t="s">
        <v>724</v>
      </c>
      <c r="AH1188" s="611">
        <v>50</v>
      </c>
      <c r="AI1188" s="611">
        <v>70</v>
      </c>
      <c r="AJ1188" s="611">
        <v>2</v>
      </c>
      <c r="AK1188" s="562">
        <v>37362</v>
      </c>
      <c r="AL1188" s="600">
        <v>2002</v>
      </c>
      <c r="AM1188" s="600" t="s">
        <v>788</v>
      </c>
      <c r="AN1188" s="314"/>
      <c r="AO1188" s="452"/>
      <c r="AP1188" s="406"/>
      <c r="AQ1188" s="406"/>
      <c r="AR1188" s="406"/>
      <c r="AS1188" s="406"/>
      <c r="AT1188" s="406"/>
      <c r="AU1188" s="406"/>
      <c r="AV1188" s="406"/>
      <c r="AW1188" s="406"/>
      <c r="AX1188" s="406"/>
      <c r="AY1188" s="406"/>
      <c r="AZ1188" s="406"/>
      <c r="BA1188" s="406"/>
      <c r="BB1188" s="406"/>
      <c r="BC1188" s="406"/>
      <c r="BD1188" s="406"/>
      <c r="BE1188" s="406"/>
      <c r="BF1188" s="406"/>
      <c r="BG1188" s="406"/>
      <c r="BH1188" s="406"/>
      <c r="BI1188" s="406"/>
      <c r="BJ1188" s="406"/>
      <c r="BK1188" s="406"/>
      <c r="BL1188" s="406"/>
      <c r="BM1188" s="406"/>
      <c r="BN1188" s="406"/>
      <c r="BO1188" s="406"/>
      <c r="BP1188" s="406"/>
      <c r="BQ1188" s="406"/>
      <c r="BR1188" s="406"/>
      <c r="BS1188" s="406"/>
      <c r="BT1188" s="406"/>
      <c r="BU1188" s="406"/>
      <c r="BV1188" s="406"/>
      <c r="BW1188" s="406"/>
      <c r="BX1188" s="406"/>
      <c r="BY1188" s="406"/>
      <c r="BZ1188" s="406"/>
      <c r="CA1188" s="406"/>
      <c r="CB1188" s="406"/>
      <c r="CC1188" s="406"/>
      <c r="CD1188" s="406"/>
      <c r="CE1188" s="406"/>
      <c r="CF1188" s="406"/>
      <c r="CG1188" s="406"/>
      <c r="CH1188" s="406"/>
      <c r="CI1188" s="406"/>
      <c r="CJ1188" s="406"/>
      <c r="CK1188" s="406"/>
      <c r="CL1188" s="406"/>
      <c r="CM1188" s="406"/>
      <c r="CN1188" s="406"/>
      <c r="CO1188" s="570"/>
      <c r="CP1188" s="570"/>
      <c r="CQ1188" s="570"/>
      <c r="CR1188" s="570"/>
      <c r="CS1188" s="570"/>
      <c r="CT1188" s="570"/>
      <c r="CU1188" s="570"/>
      <c r="CV1188" s="570"/>
      <c r="CW1188" s="570"/>
      <c r="CX1188" s="570"/>
      <c r="CY1188" s="570"/>
      <c r="CZ1188" s="570"/>
      <c r="DA1188" s="570"/>
      <c r="DB1188" s="570"/>
      <c r="DC1188" s="570"/>
      <c r="DD1188" s="570"/>
      <c r="DE1188" s="570"/>
      <c r="DF1188" s="570"/>
      <c r="DG1188" s="570"/>
      <c r="DH1188" s="570"/>
      <c r="DI1188" s="570"/>
      <c r="DJ1188" s="570"/>
      <c r="DK1188" s="570"/>
      <c r="DL1188" s="570"/>
      <c r="DM1188" s="570"/>
      <c r="DN1188" s="570"/>
      <c r="DO1188" s="570"/>
      <c r="DP1188" s="570"/>
      <c r="DQ1188" s="570"/>
      <c r="DR1188" s="570"/>
      <c r="DS1188" s="570"/>
      <c r="DT1188" s="570"/>
      <c r="DU1188" s="570"/>
    </row>
    <row r="1189" spans="1:152" s="317" customFormat="1" ht="12.75" customHeight="1">
      <c r="A1189" s="253">
        <v>1188</v>
      </c>
      <c r="B1189" s="253" t="s">
        <v>731</v>
      </c>
      <c r="C1189" s="278" t="s">
        <v>8731</v>
      </c>
      <c r="D1189" s="253"/>
      <c r="E1189" s="253" t="s">
        <v>2743</v>
      </c>
      <c r="F1189" s="253"/>
      <c r="G1189" s="264" t="s">
        <v>8732</v>
      </c>
      <c r="H1189" s="639"/>
      <c r="I1189" s="253" t="s">
        <v>1424</v>
      </c>
      <c r="J1189" s="253"/>
      <c r="K1189" s="243" t="s">
        <v>5708</v>
      </c>
      <c r="L1189" s="245" t="s">
        <v>5709</v>
      </c>
      <c r="M1189" s="247">
        <v>44832</v>
      </c>
      <c r="N1189" s="123">
        <v>45543</v>
      </c>
      <c r="O1189" s="249" t="s">
        <v>722</v>
      </c>
      <c r="P1189" s="267">
        <f>N1189</f>
        <v>45543</v>
      </c>
      <c r="Q1189" s="236">
        <v>22645</v>
      </c>
      <c r="R1189" s="236">
        <v>2022</v>
      </c>
      <c r="S1189" s="237">
        <v>44812</v>
      </c>
      <c r="T1189" s="253" t="s">
        <v>4069</v>
      </c>
      <c r="U1189" s="253" t="s">
        <v>1279</v>
      </c>
      <c r="V1189" s="421" t="s">
        <v>363</v>
      </c>
      <c r="W1189" s="421" t="s">
        <v>656</v>
      </c>
      <c r="X1189" s="253" t="s">
        <v>8733</v>
      </c>
      <c r="Y1189" s="271">
        <f t="shared" si="262"/>
        <v>45543</v>
      </c>
      <c r="Z1189" s="322" t="s">
        <v>1550</v>
      </c>
      <c r="AA1189" s="255">
        <v>4.3499999999999996</v>
      </c>
      <c r="AB1189" s="256"/>
      <c r="AC1189" s="253">
        <v>72</v>
      </c>
      <c r="AD1189" s="253"/>
      <c r="AE1189" s="253">
        <v>92</v>
      </c>
      <c r="AF1189" s="253"/>
      <c r="AG1189" s="611" t="s">
        <v>724</v>
      </c>
      <c r="AH1189" s="322" t="s">
        <v>724</v>
      </c>
      <c r="AI1189" s="322" t="s">
        <v>724</v>
      </c>
      <c r="AJ1189" s="322">
        <v>1</v>
      </c>
      <c r="AK1189" s="321"/>
      <c r="AL1189" s="336"/>
      <c r="AM1189" s="336"/>
      <c r="AN1189" s="253"/>
      <c r="AO1189" s="408"/>
      <c r="AP1189" s="283"/>
      <c r="AQ1189" s="283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341"/>
      <c r="CP1189" s="341"/>
      <c r="CQ1189" s="341"/>
      <c r="CR1189" s="341"/>
      <c r="CS1189" s="341"/>
      <c r="CT1189" s="341"/>
      <c r="CU1189" s="341"/>
      <c r="CV1189" s="341"/>
      <c r="CW1189" s="341"/>
      <c r="CX1189" s="341"/>
      <c r="CY1189" s="341"/>
      <c r="CZ1189" s="341"/>
      <c r="DA1189" s="341"/>
      <c r="DB1189" s="341"/>
      <c r="DC1189" s="341"/>
      <c r="DD1189" s="341"/>
      <c r="DE1189" s="341"/>
      <c r="DF1189" s="341"/>
      <c r="DG1189" s="341"/>
      <c r="DH1189" s="341"/>
      <c r="DI1189" s="341"/>
      <c r="DJ1189" s="341"/>
      <c r="DK1189" s="341"/>
      <c r="DL1189" s="341"/>
      <c r="DM1189" s="341"/>
      <c r="DN1189" s="341"/>
      <c r="DO1189" s="341"/>
      <c r="DP1189" s="341"/>
      <c r="DQ1189" s="341"/>
      <c r="DR1189" s="341"/>
      <c r="DS1189" s="341"/>
      <c r="DT1189" s="341"/>
      <c r="DU1189" s="341"/>
    </row>
    <row r="1190" spans="1:152" ht="12.75" customHeight="1">
      <c r="A1190" s="253">
        <v>1189</v>
      </c>
      <c r="B1190" s="253" t="s">
        <v>732</v>
      </c>
      <c r="C1190" s="253" t="s">
        <v>2362</v>
      </c>
      <c r="D1190" s="253" t="s">
        <v>59</v>
      </c>
      <c r="E1190" s="253" t="s">
        <v>2744</v>
      </c>
      <c r="F1190" s="253" t="s">
        <v>1041</v>
      </c>
      <c r="G1190" s="264" t="s">
        <v>2745</v>
      </c>
      <c r="H1190" s="639" t="s">
        <v>2746</v>
      </c>
      <c r="I1190" s="253" t="s">
        <v>1272</v>
      </c>
      <c r="J1190" s="253" t="s">
        <v>794</v>
      </c>
      <c r="K1190" s="253" t="s">
        <v>2050</v>
      </c>
      <c r="L1190" s="438" t="s">
        <v>1351</v>
      </c>
      <c r="M1190" s="274">
        <v>42434</v>
      </c>
      <c r="N1190" s="288">
        <v>45574</v>
      </c>
      <c r="O1190" s="249" t="s">
        <v>722</v>
      </c>
      <c r="P1190" s="266">
        <f t="shared" ref="P1190:P1199" si="263">N1190</f>
        <v>45574</v>
      </c>
      <c r="Q1190" s="250">
        <v>18631</v>
      </c>
      <c r="R1190" s="250">
        <v>2015</v>
      </c>
      <c r="S1190" s="251">
        <v>44843</v>
      </c>
      <c r="T1190" s="252" t="s">
        <v>3814</v>
      </c>
      <c r="U1190" s="253" t="s">
        <v>3544</v>
      </c>
      <c r="V1190" s="625" t="s">
        <v>8832</v>
      </c>
      <c r="W1190" s="625" t="s">
        <v>8833</v>
      </c>
      <c r="X1190" s="252" t="s">
        <v>4622</v>
      </c>
      <c r="Y1190" s="284">
        <f>N1190</f>
        <v>45574</v>
      </c>
      <c r="Z1190" s="605" t="s">
        <v>1550</v>
      </c>
      <c r="AA1190" s="656">
        <v>5.9</v>
      </c>
      <c r="AB1190" s="273">
        <v>28</v>
      </c>
      <c r="AC1190" s="252">
        <v>85</v>
      </c>
      <c r="AD1190" s="252">
        <v>100</v>
      </c>
      <c r="AE1190" s="252">
        <v>120</v>
      </c>
      <c r="AF1190" s="252">
        <v>145</v>
      </c>
      <c r="AG1190" s="322">
        <v>21</v>
      </c>
      <c r="AH1190" s="605">
        <v>49</v>
      </c>
      <c r="AI1190" s="605">
        <v>62</v>
      </c>
      <c r="AJ1190" s="605">
        <v>1</v>
      </c>
      <c r="AK1190" s="332">
        <v>41206</v>
      </c>
      <c r="AL1190" s="613">
        <v>2012</v>
      </c>
      <c r="AM1190" s="613" t="s">
        <v>722</v>
      </c>
      <c r="AN1190" s="252"/>
      <c r="AO1190" s="407"/>
      <c r="AP1190" s="316"/>
      <c r="AQ1190" s="316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</row>
    <row r="1191" spans="1:152" s="317" customFormat="1" ht="12.75" customHeight="1">
      <c r="A1191" s="253">
        <v>1190</v>
      </c>
      <c r="B1191" s="253" t="s">
        <v>731</v>
      </c>
      <c r="C1191" s="278" t="s">
        <v>5318</v>
      </c>
      <c r="D1191" s="253"/>
      <c r="E1191" s="253" t="s">
        <v>2747</v>
      </c>
      <c r="F1191" s="253"/>
      <c r="G1191" s="264" t="s">
        <v>5319</v>
      </c>
      <c r="H1191" s="639"/>
      <c r="I1191" s="253" t="s">
        <v>930</v>
      </c>
      <c r="J1191" s="253"/>
      <c r="K1191" s="124" t="s">
        <v>6611</v>
      </c>
      <c r="L1191" s="245" t="s">
        <v>5084</v>
      </c>
      <c r="M1191" s="247">
        <v>43762</v>
      </c>
      <c r="N1191" s="123">
        <v>44493</v>
      </c>
      <c r="O1191" s="249" t="s">
        <v>722</v>
      </c>
      <c r="P1191" s="267">
        <f>N1191</f>
        <v>44493</v>
      </c>
      <c r="Q1191" s="236">
        <v>19295</v>
      </c>
      <c r="R1191" s="236">
        <v>2018</v>
      </c>
      <c r="S1191" s="237">
        <v>43762</v>
      </c>
      <c r="T1191" s="253" t="s">
        <v>24</v>
      </c>
      <c r="U1191" s="253" t="s">
        <v>1279</v>
      </c>
      <c r="V1191" s="421" t="s">
        <v>363</v>
      </c>
      <c r="W1191" s="421" t="s">
        <v>656</v>
      </c>
      <c r="X1191" s="253" t="s">
        <v>5085</v>
      </c>
      <c r="Y1191" s="271">
        <v>44493</v>
      </c>
      <c r="Z1191" s="322" t="s">
        <v>724</v>
      </c>
      <c r="AA1191" s="255">
        <v>6.4</v>
      </c>
      <c r="AB1191" s="256"/>
      <c r="AC1191" s="253">
        <v>105</v>
      </c>
      <c r="AD1191" s="253">
        <v>105</v>
      </c>
      <c r="AE1191" s="253">
        <v>190</v>
      </c>
      <c r="AF1191" s="253">
        <v>190</v>
      </c>
      <c r="AG1191" s="605">
        <v>21</v>
      </c>
      <c r="AH1191" s="322">
        <v>39</v>
      </c>
      <c r="AI1191" s="322">
        <v>65</v>
      </c>
      <c r="AJ1191" s="322">
        <v>1</v>
      </c>
      <c r="AK1191" s="321"/>
      <c r="AL1191" s="336"/>
      <c r="AM1191" s="336"/>
      <c r="AN1191" s="253"/>
      <c r="AO1191" s="408"/>
      <c r="AP1191" s="283"/>
      <c r="AQ1191" s="283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341"/>
      <c r="CP1191" s="341"/>
      <c r="CQ1191" s="341"/>
      <c r="CR1191" s="341"/>
      <c r="CS1191" s="341"/>
      <c r="CT1191" s="341"/>
      <c r="CU1191" s="341"/>
      <c r="CV1191" s="341"/>
      <c r="CW1191" s="341"/>
      <c r="CX1191" s="341"/>
      <c r="CY1191" s="341"/>
      <c r="CZ1191" s="341"/>
      <c r="DA1191" s="341"/>
      <c r="DB1191" s="341"/>
      <c r="DC1191" s="341"/>
      <c r="DD1191" s="341"/>
      <c r="DE1191" s="341"/>
      <c r="DF1191" s="341"/>
      <c r="DG1191" s="341"/>
      <c r="DH1191" s="341"/>
      <c r="DI1191" s="341"/>
      <c r="DJ1191" s="341"/>
      <c r="DK1191" s="341"/>
      <c r="DL1191" s="341"/>
      <c r="DM1191" s="341"/>
      <c r="DN1191" s="341"/>
      <c r="DO1191" s="341"/>
      <c r="DP1191" s="341"/>
      <c r="DQ1191" s="341"/>
      <c r="DR1191" s="341"/>
      <c r="DS1191" s="341"/>
      <c r="DT1191" s="341"/>
      <c r="DU1191" s="341"/>
    </row>
    <row r="1192" spans="1:152" s="317" customFormat="1" ht="12.75" customHeight="1">
      <c r="A1192" s="253">
        <v>1191</v>
      </c>
      <c r="B1192" s="253" t="s">
        <v>732</v>
      </c>
      <c r="C1192" s="253" t="s">
        <v>2098</v>
      </c>
      <c r="D1192" s="253" t="s">
        <v>6458</v>
      </c>
      <c r="E1192" s="253" t="s">
        <v>2748</v>
      </c>
      <c r="F1192" s="253" t="s">
        <v>6459</v>
      </c>
      <c r="G1192" s="264" t="s">
        <v>7177</v>
      </c>
      <c r="H1192" s="639" t="s">
        <v>6460</v>
      </c>
      <c r="I1192" s="253" t="s">
        <v>1911</v>
      </c>
      <c r="J1192" s="253" t="s">
        <v>3558</v>
      </c>
      <c r="K1192" s="253" t="s">
        <v>7178</v>
      </c>
      <c r="L1192" s="438" t="s">
        <v>7179</v>
      </c>
      <c r="M1192" s="274">
        <v>44400</v>
      </c>
      <c r="N1192" s="275">
        <v>45122</v>
      </c>
      <c r="O1192" s="276" t="s">
        <v>722</v>
      </c>
      <c r="P1192" s="267">
        <f>N1192</f>
        <v>45122</v>
      </c>
      <c r="Q1192" s="236">
        <v>21424</v>
      </c>
      <c r="R1192" s="236">
        <v>2018</v>
      </c>
      <c r="S1192" s="237">
        <v>44392</v>
      </c>
      <c r="T1192" s="253" t="s">
        <v>5659</v>
      </c>
      <c r="U1192" s="253" t="s">
        <v>3957</v>
      </c>
      <c r="V1192" s="421" t="s">
        <v>1558</v>
      </c>
      <c r="W1192" s="421" t="s">
        <v>6873</v>
      </c>
      <c r="X1192" s="253" t="s">
        <v>7180</v>
      </c>
      <c r="Y1192" s="271">
        <f>N1192</f>
        <v>45122</v>
      </c>
      <c r="Z1192" s="322" t="s">
        <v>1550</v>
      </c>
      <c r="AA1192" s="255">
        <v>4.8</v>
      </c>
      <c r="AB1192" s="256">
        <v>28</v>
      </c>
      <c r="AC1192" s="253">
        <v>105</v>
      </c>
      <c r="AD1192" s="253">
        <v>105</v>
      </c>
      <c r="AE1192" s="253">
        <v>130</v>
      </c>
      <c r="AF1192" s="253">
        <v>130</v>
      </c>
      <c r="AG1192" s="322">
        <v>23</v>
      </c>
      <c r="AH1192" s="322">
        <v>36</v>
      </c>
      <c r="AI1192" s="322">
        <v>54</v>
      </c>
      <c r="AJ1192" s="322">
        <v>1</v>
      </c>
      <c r="AK1192" s="237">
        <v>44124</v>
      </c>
      <c r="AL1192" s="322">
        <v>2019</v>
      </c>
      <c r="AM1192" s="322" t="s">
        <v>722</v>
      </c>
      <c r="AN1192" s="253" t="s">
        <v>8855</v>
      </c>
      <c r="AO1192" s="408"/>
      <c r="AP1192" s="283"/>
      <c r="AQ1192" s="283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341"/>
      <c r="CP1192" s="341"/>
      <c r="CQ1192" s="341"/>
      <c r="CR1192" s="341"/>
      <c r="CS1192" s="341"/>
      <c r="CT1192" s="341"/>
      <c r="CU1192" s="341"/>
      <c r="CV1192" s="341"/>
      <c r="CW1192" s="341"/>
      <c r="CX1192" s="341"/>
      <c r="CY1192" s="341"/>
      <c r="CZ1192" s="341"/>
      <c r="DA1192" s="341"/>
      <c r="DB1192" s="341"/>
      <c r="DC1192" s="341"/>
      <c r="DD1192" s="341"/>
      <c r="DE1192" s="341"/>
      <c r="DF1192" s="341"/>
      <c r="DG1192" s="341"/>
      <c r="DH1192" s="341"/>
      <c r="DI1192" s="341"/>
      <c r="DJ1192" s="341"/>
      <c r="DK1192" s="341"/>
      <c r="DL1192" s="341"/>
      <c r="DM1192" s="341"/>
      <c r="DN1192" s="341"/>
      <c r="DO1192" s="341"/>
      <c r="DP1192" s="341"/>
      <c r="DQ1192" s="341"/>
      <c r="DR1192" s="341"/>
      <c r="DS1192" s="341"/>
      <c r="DT1192" s="341"/>
      <c r="DU1192" s="341"/>
    </row>
    <row r="1193" spans="1:152" s="317" customFormat="1" ht="12.75" customHeight="1">
      <c r="A1193" s="253">
        <v>1192</v>
      </c>
      <c r="B1193" s="253" t="s">
        <v>731</v>
      </c>
      <c r="C1193" s="253" t="s">
        <v>6832</v>
      </c>
      <c r="D1193" s="253"/>
      <c r="E1193" s="253" t="s">
        <v>2749</v>
      </c>
      <c r="F1193" s="253"/>
      <c r="G1193" s="264" t="s">
        <v>6833</v>
      </c>
      <c r="H1193" s="639"/>
      <c r="I1193" s="253" t="s">
        <v>1424</v>
      </c>
      <c r="J1193" s="253"/>
      <c r="K1193" s="253" t="s">
        <v>6834</v>
      </c>
      <c r="L1193" s="438" t="s">
        <v>6835</v>
      </c>
      <c r="M1193" s="274">
        <v>44327</v>
      </c>
      <c r="N1193" s="275">
        <v>45773</v>
      </c>
      <c r="O1193" s="276" t="s">
        <v>722</v>
      </c>
      <c r="P1193" s="267">
        <f t="shared" si="263"/>
        <v>45773</v>
      </c>
      <c r="Q1193" s="236">
        <v>21220</v>
      </c>
      <c r="R1193" s="236">
        <v>2021</v>
      </c>
      <c r="S1193" s="237">
        <v>45042</v>
      </c>
      <c r="T1193" s="253" t="s">
        <v>4069</v>
      </c>
      <c r="U1193" s="253" t="s">
        <v>722</v>
      </c>
      <c r="V1193" s="421" t="s">
        <v>1</v>
      </c>
      <c r="W1193" s="421" t="s">
        <v>1</v>
      </c>
      <c r="X1193" s="253" t="s">
        <v>6836</v>
      </c>
      <c r="Y1193" s="271">
        <f>N1193</f>
        <v>45773</v>
      </c>
      <c r="Z1193" s="322" t="s">
        <v>1550</v>
      </c>
      <c r="AA1193" s="255">
        <v>2.81</v>
      </c>
      <c r="AB1193" s="256"/>
      <c r="AC1193" s="253">
        <v>72</v>
      </c>
      <c r="AD1193" s="253"/>
      <c r="AE1193" s="253">
        <v>122</v>
      </c>
      <c r="AF1193" s="253"/>
      <c r="AG1193" s="322">
        <v>22</v>
      </c>
      <c r="AH1193" s="322" t="s">
        <v>724</v>
      </c>
      <c r="AI1193" s="322" t="s">
        <v>724</v>
      </c>
      <c r="AJ1193" s="322">
        <v>1</v>
      </c>
      <c r="AK1193" s="283"/>
      <c r="AL1193" s="336"/>
      <c r="AM1193" s="336"/>
      <c r="AN1193" s="253"/>
      <c r="AO1193" s="408"/>
      <c r="AP1193" s="283"/>
      <c r="AQ1193" s="283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341"/>
      <c r="CP1193" s="341"/>
      <c r="CQ1193" s="341"/>
      <c r="CR1193" s="341"/>
      <c r="CS1193" s="341"/>
      <c r="CT1193" s="341"/>
      <c r="CU1193" s="341"/>
      <c r="CV1193" s="341"/>
      <c r="CW1193" s="341"/>
      <c r="CX1193" s="341"/>
      <c r="CY1193" s="341"/>
      <c r="CZ1193" s="341"/>
      <c r="DA1193" s="341"/>
      <c r="DB1193" s="341"/>
      <c r="DC1193" s="341"/>
      <c r="DD1193" s="341"/>
      <c r="DE1193" s="341"/>
      <c r="DF1193" s="341"/>
      <c r="DG1193" s="341"/>
      <c r="DH1193" s="341"/>
      <c r="DI1193" s="341"/>
      <c r="DJ1193" s="341"/>
      <c r="DK1193" s="341"/>
      <c r="DL1193" s="341"/>
      <c r="DM1193" s="341"/>
      <c r="DN1193" s="341"/>
      <c r="DO1193" s="341"/>
      <c r="DP1193" s="341"/>
      <c r="DQ1193" s="341"/>
      <c r="DR1193" s="341"/>
      <c r="DS1193" s="341"/>
      <c r="DT1193" s="341"/>
      <c r="DU1193" s="341"/>
    </row>
    <row r="1194" spans="1:152" s="317" customFormat="1" ht="12.75" customHeight="1">
      <c r="A1194" s="253">
        <v>1193</v>
      </c>
      <c r="B1194" s="253" t="s">
        <v>731</v>
      </c>
      <c r="C1194" s="253" t="s">
        <v>7187</v>
      </c>
      <c r="D1194" s="253"/>
      <c r="E1194" s="253" t="s">
        <v>3642</v>
      </c>
      <c r="F1194" s="253"/>
      <c r="G1194" s="264" t="s">
        <v>7188</v>
      </c>
      <c r="H1194" s="639"/>
      <c r="I1194" s="253" t="s">
        <v>1296</v>
      </c>
      <c r="J1194" s="253"/>
      <c r="K1194" s="253" t="s">
        <v>5935</v>
      </c>
      <c r="L1194" s="438" t="s">
        <v>5893</v>
      </c>
      <c r="M1194" s="274">
        <v>44406</v>
      </c>
      <c r="N1194" s="275">
        <v>45859</v>
      </c>
      <c r="O1194" s="276" t="s">
        <v>722</v>
      </c>
      <c r="P1194" s="267">
        <f t="shared" si="263"/>
        <v>45859</v>
      </c>
      <c r="Q1194" s="236">
        <v>21430</v>
      </c>
      <c r="R1194" s="236">
        <v>2021</v>
      </c>
      <c r="S1194" s="237">
        <v>45128</v>
      </c>
      <c r="T1194" s="253" t="s">
        <v>1498</v>
      </c>
      <c r="U1194" s="253" t="s">
        <v>722</v>
      </c>
      <c r="V1194" s="421" t="s">
        <v>449</v>
      </c>
      <c r="W1194" s="421" t="s">
        <v>449</v>
      </c>
      <c r="X1194" s="253" t="s">
        <v>5894</v>
      </c>
      <c r="Y1194" s="271">
        <f>N1194</f>
        <v>45859</v>
      </c>
      <c r="Z1194" s="322" t="s">
        <v>1550</v>
      </c>
      <c r="AA1194" s="255">
        <v>4.5</v>
      </c>
      <c r="AB1194" s="256"/>
      <c r="AC1194" s="253">
        <v>75</v>
      </c>
      <c r="AD1194" s="253">
        <v>75</v>
      </c>
      <c r="AE1194" s="253">
        <v>95</v>
      </c>
      <c r="AF1194" s="253">
        <v>100</v>
      </c>
      <c r="AG1194" s="322" t="s">
        <v>724</v>
      </c>
      <c r="AH1194" s="322" t="s">
        <v>724</v>
      </c>
      <c r="AI1194" s="322" t="s">
        <v>724</v>
      </c>
      <c r="AJ1194" s="322">
        <v>1</v>
      </c>
      <c r="AK1194" s="283"/>
      <c r="AL1194" s="336"/>
      <c r="AM1194" s="336"/>
      <c r="AN1194" s="253"/>
      <c r="AO1194" s="408"/>
      <c r="AP1194" s="283"/>
      <c r="AQ1194" s="283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341"/>
      <c r="CP1194" s="341"/>
      <c r="CQ1194" s="341"/>
      <c r="CR1194" s="341"/>
      <c r="CS1194" s="341"/>
      <c r="CT1194" s="341"/>
      <c r="CU1194" s="341"/>
      <c r="CV1194" s="341"/>
      <c r="CW1194" s="341"/>
      <c r="CX1194" s="341"/>
      <c r="CY1194" s="341"/>
      <c r="CZ1194" s="341"/>
      <c r="DA1194" s="341"/>
      <c r="DB1194" s="341"/>
      <c r="DC1194" s="341"/>
      <c r="DD1194" s="341"/>
      <c r="DE1194" s="341"/>
      <c r="DF1194" s="341"/>
      <c r="DG1194" s="341"/>
      <c r="DH1194" s="341"/>
      <c r="DI1194" s="341"/>
      <c r="DJ1194" s="341"/>
      <c r="DK1194" s="341"/>
      <c r="DL1194" s="341"/>
      <c r="DM1194" s="341"/>
      <c r="DN1194" s="341"/>
      <c r="DO1194" s="341"/>
      <c r="DP1194" s="341"/>
      <c r="DQ1194" s="341"/>
      <c r="DR1194" s="341"/>
      <c r="DS1194" s="341"/>
      <c r="DT1194" s="341"/>
      <c r="DU1194" s="341"/>
    </row>
    <row r="1195" spans="1:152" s="317" customFormat="1" ht="12.75" customHeight="1">
      <c r="A1195" s="253">
        <v>1194</v>
      </c>
      <c r="B1195" s="253" t="s">
        <v>732</v>
      </c>
      <c r="C1195" s="253" t="s">
        <v>7194</v>
      </c>
      <c r="D1195" s="253" t="s">
        <v>6346</v>
      </c>
      <c r="E1195" s="253" t="s">
        <v>3643</v>
      </c>
      <c r="F1195" s="253" t="s">
        <v>7195</v>
      </c>
      <c r="G1195" s="264" t="s">
        <v>7196</v>
      </c>
      <c r="H1195" s="639" t="s">
        <v>7197</v>
      </c>
      <c r="I1195" s="253" t="s">
        <v>1096</v>
      </c>
      <c r="J1195" s="253" t="s">
        <v>1681</v>
      </c>
      <c r="K1195" s="253" t="s">
        <v>7198</v>
      </c>
      <c r="L1195" s="438" t="s">
        <v>7199</v>
      </c>
      <c r="M1195" s="274">
        <v>44410</v>
      </c>
      <c r="N1195" s="275">
        <v>45864</v>
      </c>
      <c r="O1195" s="276" t="s">
        <v>722</v>
      </c>
      <c r="P1195" s="267">
        <f t="shared" si="263"/>
        <v>45864</v>
      </c>
      <c r="Q1195" s="236">
        <v>21435</v>
      </c>
      <c r="R1195" s="236">
        <v>2018</v>
      </c>
      <c r="S1195" s="237">
        <v>45133</v>
      </c>
      <c r="T1195" s="253" t="s">
        <v>499</v>
      </c>
      <c r="U1195" s="253" t="s">
        <v>9879</v>
      </c>
      <c r="V1195" s="421" t="s">
        <v>9880</v>
      </c>
      <c r="W1195" s="421" t="s">
        <v>9881</v>
      </c>
      <c r="X1195" s="253" t="s">
        <v>7200</v>
      </c>
      <c r="Y1195" s="271">
        <f>N1195</f>
        <v>45864</v>
      </c>
      <c r="Z1195" s="322" t="s">
        <v>724</v>
      </c>
      <c r="AA1195" s="255">
        <v>6.2</v>
      </c>
      <c r="AB1195" s="256">
        <v>26</v>
      </c>
      <c r="AC1195" s="253">
        <v>95</v>
      </c>
      <c r="AD1195" s="253">
        <v>95</v>
      </c>
      <c r="AE1195" s="253">
        <v>130</v>
      </c>
      <c r="AF1195" s="253">
        <v>130</v>
      </c>
      <c r="AG1195" s="322">
        <v>26</v>
      </c>
      <c r="AH1195" s="322" t="s">
        <v>7201</v>
      </c>
      <c r="AI1195" s="322">
        <v>64</v>
      </c>
      <c r="AJ1195" s="322">
        <v>1</v>
      </c>
      <c r="AK1195" s="321">
        <v>44410</v>
      </c>
      <c r="AL1195" s="336">
        <v>2017</v>
      </c>
      <c r="AM1195" s="336" t="s">
        <v>722</v>
      </c>
      <c r="AN1195" s="253"/>
      <c r="AO1195" s="408"/>
      <c r="AP1195" s="283"/>
      <c r="AQ1195" s="283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341"/>
      <c r="CP1195" s="341"/>
      <c r="CQ1195" s="341"/>
      <c r="CR1195" s="341"/>
      <c r="CS1195" s="341"/>
      <c r="CT1195" s="341"/>
      <c r="CU1195" s="341"/>
      <c r="CV1195" s="341"/>
      <c r="CW1195" s="341"/>
      <c r="CX1195" s="341"/>
      <c r="CY1195" s="341"/>
      <c r="CZ1195" s="341"/>
      <c r="DA1195" s="341"/>
      <c r="DB1195" s="341"/>
      <c r="DC1195" s="341"/>
      <c r="DD1195" s="341"/>
      <c r="DE1195" s="341"/>
      <c r="DF1195" s="341"/>
      <c r="DG1195" s="341"/>
      <c r="DH1195" s="341"/>
      <c r="DI1195" s="341"/>
      <c r="DJ1195" s="341"/>
      <c r="DK1195" s="341"/>
      <c r="DL1195" s="341"/>
      <c r="DM1195" s="341"/>
      <c r="DN1195" s="341"/>
      <c r="DO1195" s="341"/>
      <c r="DP1195" s="341"/>
      <c r="DQ1195" s="341"/>
      <c r="DR1195" s="341"/>
      <c r="DS1195" s="341"/>
      <c r="DT1195" s="341"/>
      <c r="DU1195" s="341"/>
    </row>
    <row r="1196" spans="1:152" ht="12.75" customHeight="1">
      <c r="A1196" s="253">
        <v>1195</v>
      </c>
      <c r="B1196" s="253" t="s">
        <v>731</v>
      </c>
      <c r="C1196" s="253" t="s">
        <v>3644</v>
      </c>
      <c r="D1196" s="253"/>
      <c r="E1196" s="253" t="s">
        <v>3645</v>
      </c>
      <c r="F1196" s="253"/>
      <c r="G1196" s="264" t="s">
        <v>3646</v>
      </c>
      <c r="H1196" s="639"/>
      <c r="I1196" s="253" t="s">
        <v>2322</v>
      </c>
      <c r="J1196" s="253"/>
      <c r="K1196" s="253" t="s">
        <v>95</v>
      </c>
      <c r="L1196" s="438" t="s">
        <v>96</v>
      </c>
      <c r="M1196" s="274">
        <v>42840</v>
      </c>
      <c r="N1196" s="288">
        <v>45808</v>
      </c>
      <c r="O1196" s="276" t="s">
        <v>722</v>
      </c>
      <c r="P1196" s="266">
        <f t="shared" si="263"/>
        <v>45808</v>
      </c>
      <c r="Q1196" s="250">
        <v>17450</v>
      </c>
      <c r="R1196" s="250">
        <v>2017</v>
      </c>
      <c r="S1196" s="251">
        <v>45077</v>
      </c>
      <c r="T1196" s="252" t="s">
        <v>645</v>
      </c>
      <c r="U1196" s="253" t="s">
        <v>722</v>
      </c>
      <c r="V1196" s="625" t="s">
        <v>7496</v>
      </c>
      <c r="W1196" s="625" t="s">
        <v>9622</v>
      </c>
      <c r="X1196" s="252" t="s">
        <v>975</v>
      </c>
      <c r="Y1196" s="284">
        <f t="shared" ref="Y1196:Y1200" si="264">N1196</f>
        <v>45808</v>
      </c>
      <c r="Z1196" s="605" t="s">
        <v>1550</v>
      </c>
      <c r="AA1196" s="656">
        <v>5.5</v>
      </c>
      <c r="AB1196" s="273"/>
      <c r="AC1196" s="252">
        <v>90</v>
      </c>
      <c r="AD1196" s="252"/>
      <c r="AE1196" s="252">
        <v>112</v>
      </c>
      <c r="AF1196" s="252"/>
      <c r="AG1196" s="322">
        <v>26</v>
      </c>
      <c r="AH1196" s="605">
        <v>38</v>
      </c>
      <c r="AI1196" s="605">
        <v>52</v>
      </c>
      <c r="AJ1196" s="605">
        <v>1</v>
      </c>
      <c r="AK1196" s="316"/>
      <c r="AL1196" s="613"/>
      <c r="AM1196" s="613"/>
      <c r="AN1196" s="252"/>
      <c r="AO1196" s="407"/>
      <c r="AP1196" s="316"/>
      <c r="AQ1196" s="316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</row>
    <row r="1197" spans="1:152" s="378" customFormat="1" ht="12.75" customHeight="1">
      <c r="A1197" s="363">
        <v>1196</v>
      </c>
      <c r="B1197" s="363" t="s">
        <v>731</v>
      </c>
      <c r="C1197" s="362" t="s">
        <v>7593</v>
      </c>
      <c r="D1197" s="363"/>
      <c r="E1197" s="363" t="s">
        <v>2750</v>
      </c>
      <c r="F1197" s="363"/>
      <c r="G1197" s="365" t="s">
        <v>10163</v>
      </c>
      <c r="H1197" s="640"/>
      <c r="I1197" s="363" t="s">
        <v>317</v>
      </c>
      <c r="J1197" s="363"/>
      <c r="K1197" s="363" t="s">
        <v>6553</v>
      </c>
      <c r="L1197" s="366" t="s">
        <v>6554</v>
      </c>
      <c r="M1197" s="368">
        <v>45210</v>
      </c>
      <c r="N1197" s="369">
        <v>45934</v>
      </c>
      <c r="O1197" s="370" t="s">
        <v>722</v>
      </c>
      <c r="P1197" s="371">
        <f t="shared" si="263"/>
        <v>45934</v>
      </c>
      <c r="Q1197" s="372">
        <v>23566</v>
      </c>
      <c r="R1197" s="372">
        <v>2021</v>
      </c>
      <c r="S1197" s="373">
        <v>45203</v>
      </c>
      <c r="T1197" s="374" t="s">
        <v>3715</v>
      </c>
      <c r="U1197" s="374" t="s">
        <v>1279</v>
      </c>
      <c r="V1197" s="626" t="s">
        <v>363</v>
      </c>
      <c r="W1197" s="626" t="s">
        <v>1631</v>
      </c>
      <c r="X1197" s="363" t="s">
        <v>6555</v>
      </c>
      <c r="Y1197" s="375">
        <f t="shared" si="264"/>
        <v>45934</v>
      </c>
      <c r="Z1197" s="370" t="s">
        <v>1550</v>
      </c>
      <c r="AA1197" s="657">
        <v>5.19</v>
      </c>
      <c r="AB1197" s="376"/>
      <c r="AC1197" s="363">
        <v>85</v>
      </c>
      <c r="AD1197" s="363"/>
      <c r="AE1197" s="363">
        <v>105</v>
      </c>
      <c r="AF1197" s="363"/>
      <c r="AG1197" s="370" t="s">
        <v>724</v>
      </c>
      <c r="AH1197" s="370" t="s">
        <v>724</v>
      </c>
      <c r="AI1197" s="501" t="s">
        <v>724</v>
      </c>
      <c r="AJ1197" s="501">
        <v>1</v>
      </c>
      <c r="AK1197" s="374"/>
      <c r="AL1197" s="501"/>
      <c r="AM1197" s="501"/>
      <c r="AN1197" s="363"/>
      <c r="AO1197" s="414"/>
      <c r="AP1197" s="374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  <c r="BR1197" s="374"/>
      <c r="BS1197" s="374"/>
      <c r="BT1197" s="374"/>
      <c r="BU1197" s="374"/>
      <c r="BV1197" s="374"/>
      <c r="BW1197" s="374"/>
      <c r="BX1197" s="374"/>
      <c r="BY1197" s="374"/>
      <c r="BZ1197" s="374"/>
      <c r="CA1197" s="374"/>
      <c r="CB1197" s="374"/>
      <c r="CC1197" s="374"/>
      <c r="CD1197" s="374"/>
      <c r="CE1197" s="374"/>
      <c r="CF1197" s="374"/>
      <c r="CG1197" s="374"/>
      <c r="CH1197" s="374"/>
      <c r="CI1197" s="374"/>
      <c r="CJ1197" s="374"/>
      <c r="CK1197" s="374"/>
      <c r="CL1197" s="374"/>
      <c r="CM1197" s="374"/>
      <c r="CN1197" s="374"/>
      <c r="CO1197" s="377"/>
      <c r="CP1197" s="377"/>
      <c r="CQ1197" s="377"/>
      <c r="CR1197" s="377"/>
      <c r="CS1197" s="377"/>
      <c r="CT1197" s="377"/>
      <c r="CU1197" s="377"/>
      <c r="CV1197" s="377"/>
      <c r="CW1197" s="377"/>
      <c r="CX1197" s="377"/>
      <c r="CY1197" s="377"/>
      <c r="CZ1197" s="377"/>
      <c r="DA1197" s="377"/>
      <c r="DB1197" s="377"/>
      <c r="DC1197" s="377"/>
      <c r="DD1197" s="377"/>
      <c r="DE1197" s="377"/>
      <c r="DF1197" s="377"/>
      <c r="DG1197" s="377"/>
      <c r="DH1197" s="377"/>
      <c r="DI1197" s="377"/>
      <c r="DJ1197" s="377"/>
      <c r="DK1197" s="377"/>
      <c r="DL1197" s="377"/>
      <c r="DM1197" s="377"/>
      <c r="DN1197" s="377"/>
      <c r="DO1197" s="377"/>
      <c r="DP1197" s="377"/>
      <c r="DQ1197" s="377"/>
      <c r="DR1197" s="377"/>
      <c r="DS1197" s="377"/>
      <c r="DT1197" s="377"/>
      <c r="DU1197" s="377"/>
    </row>
    <row r="1198" spans="1:152" s="317" customFormat="1" ht="12.75" customHeight="1">
      <c r="A1198" s="253">
        <v>1197</v>
      </c>
      <c r="B1198" s="253" t="s">
        <v>731</v>
      </c>
      <c r="C1198" s="242" t="s">
        <v>4827</v>
      </c>
      <c r="D1198" s="253"/>
      <c r="E1198" s="253" t="s">
        <v>2751</v>
      </c>
      <c r="F1198" s="253"/>
      <c r="G1198" s="264" t="s">
        <v>5547</v>
      </c>
      <c r="H1198" s="639"/>
      <c r="I1198" s="253" t="s">
        <v>1911</v>
      </c>
      <c r="J1198" s="253"/>
      <c r="K1198" s="253" t="s">
        <v>1845</v>
      </c>
      <c r="L1198" s="438" t="s">
        <v>1846</v>
      </c>
      <c r="M1198" s="274">
        <v>43888</v>
      </c>
      <c r="N1198" s="275">
        <v>45337</v>
      </c>
      <c r="O1198" s="322" t="s">
        <v>722</v>
      </c>
      <c r="P1198" s="323">
        <f t="shared" si="263"/>
        <v>45337</v>
      </c>
      <c r="Q1198" s="335">
        <v>20200</v>
      </c>
      <c r="R1198" s="335">
        <v>2018</v>
      </c>
      <c r="S1198" s="237">
        <v>44607</v>
      </c>
      <c r="T1198" s="283" t="s">
        <v>5544</v>
      </c>
      <c r="U1198" s="283" t="s">
        <v>722</v>
      </c>
      <c r="V1198" s="421" t="s">
        <v>932</v>
      </c>
      <c r="W1198" s="421" t="s">
        <v>1593</v>
      </c>
      <c r="X1198" s="253" t="s">
        <v>1847</v>
      </c>
      <c r="Y1198" s="271">
        <f t="shared" si="264"/>
        <v>45337</v>
      </c>
      <c r="Z1198" s="322" t="s">
        <v>1028</v>
      </c>
      <c r="AA1198" s="255">
        <v>4.7</v>
      </c>
      <c r="AB1198" s="256"/>
      <c r="AC1198" s="253">
        <v>85</v>
      </c>
      <c r="AD1198" s="253"/>
      <c r="AE1198" s="253">
        <v>105</v>
      </c>
      <c r="AF1198" s="253"/>
      <c r="AG1198" s="605" t="s">
        <v>724</v>
      </c>
      <c r="AH1198" s="322" t="s">
        <v>724</v>
      </c>
      <c r="AI1198" s="336" t="s">
        <v>724</v>
      </c>
      <c r="AJ1198" s="336">
        <v>1</v>
      </c>
      <c r="AK1198" s="283"/>
      <c r="AL1198" s="336"/>
      <c r="AM1198" s="336"/>
      <c r="AN1198" s="253"/>
      <c r="AO1198" s="408"/>
      <c r="AP1198" s="283"/>
      <c r="AQ1198" s="283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 t="s">
        <v>2950</v>
      </c>
      <c r="BB1198" s="283"/>
      <c r="BC1198" s="283"/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 t="s">
        <v>2950</v>
      </c>
      <c r="BU1198" s="283" t="s">
        <v>2951</v>
      </c>
      <c r="BV1198" s="283"/>
      <c r="BW1198" s="283"/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 t="s">
        <v>2951</v>
      </c>
      <c r="CO1198" s="341"/>
      <c r="CP1198" s="341"/>
      <c r="CQ1198" s="341"/>
      <c r="CR1198" s="341"/>
      <c r="CS1198" s="341"/>
      <c r="CT1198" s="341"/>
      <c r="CU1198" s="341"/>
      <c r="CV1198" s="341"/>
      <c r="CW1198" s="341"/>
      <c r="CX1198" s="341"/>
      <c r="CY1198" s="341"/>
      <c r="CZ1198" s="341"/>
      <c r="DA1198" s="341"/>
      <c r="DB1198" s="341"/>
      <c r="DC1198" s="341"/>
      <c r="DD1198" s="341"/>
      <c r="DE1198" s="341"/>
      <c r="DF1198" s="341"/>
      <c r="DG1198" s="341"/>
      <c r="DH1198" s="341"/>
      <c r="DI1198" s="341"/>
      <c r="DJ1198" s="341"/>
      <c r="DK1198" s="341"/>
      <c r="DL1198" s="341"/>
      <c r="DM1198" s="341"/>
      <c r="DN1198" s="341"/>
      <c r="DO1198" s="341"/>
      <c r="DP1198" s="341"/>
      <c r="DQ1198" s="341"/>
      <c r="DR1198" s="341"/>
      <c r="DS1198" s="341"/>
      <c r="DT1198" s="341" t="s">
        <v>2950</v>
      </c>
      <c r="DU1198" s="341"/>
      <c r="EV1198" s="317" t="s">
        <v>2950</v>
      </c>
    </row>
    <row r="1199" spans="1:152" s="378" customFormat="1" ht="12.75" customHeight="1">
      <c r="A1199" s="363">
        <v>1198</v>
      </c>
      <c r="B1199" s="363" t="s">
        <v>731</v>
      </c>
      <c r="C1199" s="363" t="s">
        <v>10206</v>
      </c>
      <c r="D1199" s="363"/>
      <c r="E1199" s="363" t="s">
        <v>2752</v>
      </c>
      <c r="F1199" s="363"/>
      <c r="G1199" s="365" t="s">
        <v>10207</v>
      </c>
      <c r="H1199" s="640"/>
      <c r="I1199" s="363" t="s">
        <v>6865</v>
      </c>
      <c r="J1199" s="362"/>
      <c r="K1199" s="364" t="s">
        <v>10145</v>
      </c>
      <c r="L1199" s="382" t="s">
        <v>10208</v>
      </c>
      <c r="M1199" s="383">
        <v>45218</v>
      </c>
      <c r="N1199" s="384">
        <v>45933</v>
      </c>
      <c r="O1199" s="385" t="s">
        <v>722</v>
      </c>
      <c r="P1199" s="779">
        <f t="shared" si="263"/>
        <v>45933</v>
      </c>
      <c r="Q1199" s="387">
        <v>23586</v>
      </c>
      <c r="R1199" s="387">
        <v>2023</v>
      </c>
      <c r="S1199" s="373">
        <v>45202</v>
      </c>
      <c r="T1199" s="363" t="s">
        <v>1278</v>
      </c>
      <c r="U1199" s="363" t="s">
        <v>1279</v>
      </c>
      <c r="V1199" s="626" t="s">
        <v>363</v>
      </c>
      <c r="W1199" s="626" t="s">
        <v>868</v>
      </c>
      <c r="X1199" s="363" t="s">
        <v>10209</v>
      </c>
      <c r="Y1199" s="375">
        <f t="shared" si="264"/>
        <v>45933</v>
      </c>
      <c r="Z1199" s="370" t="s">
        <v>364</v>
      </c>
      <c r="AA1199" s="657">
        <v>4.5999999999999996</v>
      </c>
      <c r="AB1199" s="376"/>
      <c r="AC1199" s="363">
        <v>80</v>
      </c>
      <c r="AD1199" s="363"/>
      <c r="AE1199" s="363">
        <v>103</v>
      </c>
      <c r="AF1199" s="363"/>
      <c r="AG1199" s="370" t="s">
        <v>724</v>
      </c>
      <c r="AH1199" s="370" t="s">
        <v>724</v>
      </c>
      <c r="AI1199" s="370" t="s">
        <v>724</v>
      </c>
      <c r="AJ1199" s="370">
        <v>1</v>
      </c>
      <c r="AK1199" s="373"/>
      <c r="AL1199" s="370"/>
      <c r="AM1199" s="370"/>
      <c r="AN1199" s="363"/>
      <c r="AO1199" s="414"/>
      <c r="AP1199" s="374"/>
      <c r="AQ1199" s="374"/>
      <c r="AR1199" s="374"/>
      <c r="AS1199" s="374"/>
      <c r="AT1199" s="374"/>
      <c r="AU1199" s="374"/>
      <c r="AV1199" s="374"/>
      <c r="AW1199" s="374"/>
      <c r="AX1199" s="374"/>
      <c r="AY1199" s="374"/>
      <c r="AZ1199" s="374"/>
      <c r="BA1199" s="374"/>
      <c r="BB1199" s="374"/>
      <c r="BC1199" s="374"/>
      <c r="BD1199" s="374"/>
      <c r="BE1199" s="374"/>
      <c r="BF1199" s="374"/>
      <c r="BG1199" s="374"/>
      <c r="BH1199" s="374"/>
      <c r="BI1199" s="374"/>
      <c r="BJ1199" s="374"/>
      <c r="BK1199" s="374"/>
      <c r="BL1199" s="374"/>
      <c r="BM1199" s="374"/>
      <c r="BN1199" s="374"/>
      <c r="BO1199" s="374"/>
      <c r="BP1199" s="374"/>
      <c r="BQ1199" s="374"/>
      <c r="BR1199" s="374"/>
      <c r="BS1199" s="374"/>
      <c r="BT1199" s="374"/>
      <c r="BU1199" s="374"/>
      <c r="BV1199" s="374"/>
      <c r="BW1199" s="374"/>
      <c r="BX1199" s="374"/>
      <c r="BY1199" s="374"/>
      <c r="BZ1199" s="374"/>
      <c r="CA1199" s="374"/>
      <c r="CB1199" s="374"/>
      <c r="CC1199" s="374"/>
      <c r="CD1199" s="374"/>
      <c r="CE1199" s="374"/>
      <c r="CF1199" s="374"/>
      <c r="CG1199" s="374"/>
      <c r="CH1199" s="374"/>
      <c r="CI1199" s="374"/>
      <c r="CJ1199" s="374"/>
      <c r="CK1199" s="374"/>
      <c r="CL1199" s="374"/>
      <c r="CM1199" s="374"/>
      <c r="CN1199" s="374"/>
      <c r="CO1199" s="377"/>
      <c r="CP1199" s="377"/>
      <c r="CQ1199" s="377"/>
      <c r="CR1199" s="377"/>
      <c r="CS1199" s="377"/>
      <c r="CT1199" s="377"/>
      <c r="CU1199" s="377"/>
      <c r="CV1199" s="377"/>
      <c r="CW1199" s="377"/>
      <c r="CX1199" s="377"/>
      <c r="CY1199" s="377"/>
      <c r="CZ1199" s="377"/>
      <c r="DA1199" s="377"/>
      <c r="DB1199" s="377"/>
      <c r="DC1199" s="377"/>
      <c r="DD1199" s="377"/>
      <c r="DE1199" s="377"/>
      <c r="DF1199" s="377"/>
      <c r="DG1199" s="377"/>
      <c r="DH1199" s="377"/>
      <c r="DI1199" s="377"/>
      <c r="DJ1199" s="377"/>
      <c r="DK1199" s="377"/>
      <c r="DL1199" s="377"/>
      <c r="DM1199" s="377"/>
      <c r="DN1199" s="377"/>
      <c r="DO1199" s="377"/>
      <c r="DP1199" s="377"/>
      <c r="DQ1199" s="377"/>
      <c r="DR1199" s="377"/>
      <c r="DS1199" s="377"/>
      <c r="DT1199" s="377"/>
      <c r="DU1199" s="377"/>
    </row>
    <row r="1200" spans="1:152" s="317" customFormat="1" ht="12.75" customHeight="1">
      <c r="A1200" s="253">
        <v>1199</v>
      </c>
      <c r="B1200" s="253" t="s">
        <v>732</v>
      </c>
      <c r="C1200" s="253" t="s">
        <v>6373</v>
      </c>
      <c r="D1200" s="253"/>
      <c r="E1200" s="253" t="s">
        <v>2753</v>
      </c>
      <c r="F1200" s="253"/>
      <c r="G1200" s="264" t="s">
        <v>8483</v>
      </c>
      <c r="H1200" s="639"/>
      <c r="I1200" s="253" t="s">
        <v>440</v>
      </c>
      <c r="J1200" s="253"/>
      <c r="K1200" s="243" t="s">
        <v>8484</v>
      </c>
      <c r="L1200" s="245" t="s">
        <v>8485</v>
      </c>
      <c r="M1200" s="247">
        <v>44782</v>
      </c>
      <c r="N1200" s="123">
        <v>45501</v>
      </c>
      <c r="O1200" s="249" t="s">
        <v>722</v>
      </c>
      <c r="P1200" s="267">
        <f>N1200</f>
        <v>45501</v>
      </c>
      <c r="Q1200" s="236">
        <v>22537</v>
      </c>
      <c r="R1200" s="236">
        <v>2022</v>
      </c>
      <c r="S1200" s="237">
        <v>44770</v>
      </c>
      <c r="T1200" s="253" t="s">
        <v>1216</v>
      </c>
      <c r="U1200" s="253" t="s">
        <v>1279</v>
      </c>
      <c r="V1200" s="421" t="s">
        <v>363</v>
      </c>
      <c r="W1200" s="421" t="s">
        <v>363</v>
      </c>
      <c r="X1200" s="253" t="s">
        <v>2250</v>
      </c>
      <c r="Y1200" s="271">
        <f t="shared" si="264"/>
        <v>45501</v>
      </c>
      <c r="Z1200" s="322" t="s">
        <v>2977</v>
      </c>
      <c r="AA1200" s="255">
        <v>4.8</v>
      </c>
      <c r="AB1200" s="256"/>
      <c r="AC1200" s="253">
        <v>80</v>
      </c>
      <c r="AD1200" s="253">
        <v>100</v>
      </c>
      <c r="AE1200" s="253">
        <v>100</v>
      </c>
      <c r="AF1200" s="253">
        <v>125</v>
      </c>
      <c r="AG1200" s="322" t="s">
        <v>724</v>
      </c>
      <c r="AH1200" s="322">
        <v>38</v>
      </c>
      <c r="AI1200" s="322">
        <v>50</v>
      </c>
      <c r="AJ1200" s="322">
        <v>1</v>
      </c>
      <c r="AK1200" s="283"/>
      <c r="AL1200" s="336"/>
      <c r="AM1200" s="336"/>
      <c r="AN1200" s="253"/>
      <c r="AO1200" s="408"/>
      <c r="AP1200" s="283"/>
      <c r="AQ1200" s="283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341"/>
      <c r="CP1200" s="341"/>
      <c r="CQ1200" s="341"/>
      <c r="CR1200" s="341"/>
      <c r="CS1200" s="341"/>
      <c r="CT1200" s="341"/>
      <c r="CU1200" s="341"/>
      <c r="CV1200" s="341"/>
      <c r="CW1200" s="341"/>
      <c r="CX1200" s="341"/>
      <c r="CY1200" s="341"/>
      <c r="CZ1200" s="341"/>
      <c r="DA1200" s="341"/>
      <c r="DB1200" s="341"/>
      <c r="DC1200" s="341"/>
      <c r="DD1200" s="341"/>
      <c r="DE1200" s="341"/>
      <c r="DF1200" s="341"/>
      <c r="DG1200" s="341"/>
      <c r="DH1200" s="341"/>
      <c r="DI1200" s="341"/>
      <c r="DJ1200" s="341"/>
      <c r="DK1200" s="341"/>
      <c r="DL1200" s="341"/>
      <c r="DM1200" s="341"/>
      <c r="DN1200" s="341"/>
      <c r="DO1200" s="341"/>
      <c r="DP1200" s="341"/>
      <c r="DQ1200" s="341"/>
      <c r="DR1200" s="341"/>
      <c r="DS1200" s="341"/>
      <c r="DT1200" s="341"/>
      <c r="DU1200" s="341"/>
    </row>
    <row r="1201" spans="1:125" s="378" customFormat="1" ht="12.75" customHeight="1">
      <c r="A1201" s="363">
        <v>1200</v>
      </c>
      <c r="B1201" s="363" t="s">
        <v>731</v>
      </c>
      <c r="C1201" s="363" t="s">
        <v>5825</v>
      </c>
      <c r="D1201" s="363"/>
      <c r="E1201" s="363" t="s">
        <v>4886</v>
      </c>
      <c r="F1201" s="363"/>
      <c r="G1201" s="365" t="s">
        <v>10147</v>
      </c>
      <c r="H1201" s="640"/>
      <c r="I1201" s="363" t="s">
        <v>10148</v>
      </c>
      <c r="J1201" s="363"/>
      <c r="K1201" s="363" t="s">
        <v>10149</v>
      </c>
      <c r="L1201" s="366" t="s">
        <v>10150</v>
      </c>
      <c r="M1201" s="368">
        <v>45209</v>
      </c>
      <c r="N1201" s="384">
        <v>45933</v>
      </c>
      <c r="O1201" s="370" t="s">
        <v>722</v>
      </c>
      <c r="P1201" s="371">
        <f>N1201</f>
        <v>45933</v>
      </c>
      <c r="Q1201" s="372">
        <v>23561</v>
      </c>
      <c r="R1201" s="372">
        <v>2023</v>
      </c>
      <c r="S1201" s="388">
        <v>45202</v>
      </c>
      <c r="T1201" s="374" t="s">
        <v>1278</v>
      </c>
      <c r="U1201" s="374" t="s">
        <v>1279</v>
      </c>
      <c r="V1201" s="626" t="s">
        <v>363</v>
      </c>
      <c r="W1201" s="626" t="s">
        <v>868</v>
      </c>
      <c r="X1201" s="363" t="s">
        <v>10151</v>
      </c>
      <c r="Y1201" s="375">
        <v>45933</v>
      </c>
      <c r="Z1201" s="370" t="s">
        <v>364</v>
      </c>
      <c r="AA1201" s="657">
        <v>4.8</v>
      </c>
      <c r="AB1201" s="902"/>
      <c r="AC1201" s="363">
        <v>95</v>
      </c>
      <c r="AD1201" s="363"/>
      <c r="AE1201" s="363">
        <v>115</v>
      </c>
      <c r="AF1201" s="363"/>
      <c r="AG1201" s="370" t="s">
        <v>724</v>
      </c>
      <c r="AH1201" s="370" t="s">
        <v>724</v>
      </c>
      <c r="AI1201" s="501" t="s">
        <v>724</v>
      </c>
      <c r="AJ1201" s="501">
        <v>1</v>
      </c>
      <c r="AK1201" s="374"/>
      <c r="AL1201" s="501"/>
      <c r="AM1201" s="501"/>
      <c r="AN1201" s="363"/>
      <c r="AO1201" s="414"/>
      <c r="AP1201" s="374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  <c r="BR1201" s="374"/>
      <c r="BS1201" s="374"/>
      <c r="BT1201" s="374"/>
      <c r="BU1201" s="374"/>
      <c r="BV1201" s="374"/>
      <c r="BW1201" s="374"/>
      <c r="BX1201" s="374"/>
      <c r="BY1201" s="374"/>
      <c r="BZ1201" s="374"/>
      <c r="CA1201" s="374"/>
      <c r="CB1201" s="374"/>
      <c r="CC1201" s="374"/>
      <c r="CD1201" s="374"/>
      <c r="CE1201" s="374"/>
      <c r="CF1201" s="374"/>
      <c r="CG1201" s="374"/>
      <c r="CH1201" s="374"/>
      <c r="CI1201" s="374"/>
      <c r="CJ1201" s="374"/>
      <c r="CK1201" s="374"/>
      <c r="CL1201" s="374"/>
      <c r="CM1201" s="374"/>
      <c r="CN1201" s="374"/>
      <c r="CO1201" s="377"/>
      <c r="CP1201" s="377"/>
      <c r="CQ1201" s="377"/>
      <c r="CR1201" s="377"/>
      <c r="CS1201" s="377"/>
      <c r="CT1201" s="377"/>
      <c r="CU1201" s="377"/>
      <c r="CV1201" s="377"/>
      <c r="CW1201" s="377"/>
      <c r="CX1201" s="377"/>
      <c r="CY1201" s="377"/>
      <c r="CZ1201" s="377"/>
      <c r="DA1201" s="377"/>
      <c r="DB1201" s="377"/>
      <c r="DC1201" s="377"/>
      <c r="DD1201" s="377"/>
      <c r="DE1201" s="377"/>
      <c r="DF1201" s="377"/>
      <c r="DG1201" s="377"/>
      <c r="DH1201" s="377"/>
      <c r="DI1201" s="377"/>
      <c r="DJ1201" s="377"/>
      <c r="DK1201" s="377"/>
      <c r="DL1201" s="377"/>
      <c r="DM1201" s="377"/>
      <c r="DN1201" s="377"/>
      <c r="DO1201" s="377"/>
      <c r="DP1201" s="377"/>
      <c r="DQ1201" s="377"/>
      <c r="DR1201" s="377"/>
      <c r="DS1201" s="377"/>
      <c r="DT1201" s="377"/>
      <c r="DU1201" s="377"/>
    </row>
    <row r="1202" spans="1:125" s="317" customFormat="1" ht="12.75" customHeight="1">
      <c r="A1202" s="253">
        <v>1201</v>
      </c>
      <c r="B1202" s="253" t="s">
        <v>731</v>
      </c>
      <c r="C1202" s="253" t="s">
        <v>6121</v>
      </c>
      <c r="D1202" s="253"/>
      <c r="E1202" s="253" t="s">
        <v>2754</v>
      </c>
      <c r="F1202" s="253"/>
      <c r="G1202" s="264" t="s">
        <v>7813</v>
      </c>
      <c r="H1202" s="639"/>
      <c r="I1202" s="253" t="s">
        <v>317</v>
      </c>
      <c r="J1202" s="253"/>
      <c r="K1202" s="253" t="s">
        <v>7814</v>
      </c>
      <c r="L1202" s="438" t="s">
        <v>7815</v>
      </c>
      <c r="M1202" s="274">
        <v>44621</v>
      </c>
      <c r="N1202" s="275">
        <v>45350</v>
      </c>
      <c r="O1202" s="322" t="s">
        <v>722</v>
      </c>
      <c r="P1202" s="323">
        <f>N1202</f>
        <v>45350</v>
      </c>
      <c r="Q1202" s="335">
        <v>22157</v>
      </c>
      <c r="R1202" s="335">
        <v>2020</v>
      </c>
      <c r="S1202" s="237">
        <v>44620</v>
      </c>
      <c r="T1202" s="283" t="s">
        <v>175</v>
      </c>
      <c r="U1202" s="283" t="s">
        <v>1279</v>
      </c>
      <c r="V1202" s="421" t="s">
        <v>363</v>
      </c>
      <c r="W1202" s="421" t="s">
        <v>3548</v>
      </c>
      <c r="X1202" s="253" t="s">
        <v>7816</v>
      </c>
      <c r="Y1202" s="271">
        <f>N1202</f>
        <v>45350</v>
      </c>
      <c r="Z1202" s="322" t="s">
        <v>1028</v>
      </c>
      <c r="AA1202" s="255">
        <v>5.3</v>
      </c>
      <c r="AB1202" s="256"/>
      <c r="AC1202" s="253">
        <v>85</v>
      </c>
      <c r="AD1202" s="253"/>
      <c r="AE1202" s="253">
        <v>105</v>
      </c>
      <c r="AF1202" s="253"/>
      <c r="AG1202" s="370">
        <v>24</v>
      </c>
      <c r="AH1202" s="322">
        <v>39</v>
      </c>
      <c r="AI1202" s="336">
        <v>58</v>
      </c>
      <c r="AJ1202" s="336">
        <v>1</v>
      </c>
      <c r="AK1202" s="283"/>
      <c r="AL1202" s="336"/>
      <c r="AM1202" s="336"/>
      <c r="AN1202" s="253"/>
      <c r="AO1202" s="408"/>
      <c r="AP1202" s="283"/>
      <c r="AQ1202" s="283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341"/>
      <c r="CP1202" s="341"/>
      <c r="CQ1202" s="341"/>
      <c r="CR1202" s="341"/>
      <c r="CS1202" s="341"/>
      <c r="CT1202" s="341"/>
      <c r="CU1202" s="341"/>
      <c r="CV1202" s="341"/>
      <c r="CW1202" s="341"/>
      <c r="CX1202" s="341"/>
      <c r="CY1202" s="341"/>
      <c r="CZ1202" s="341"/>
      <c r="DA1202" s="341"/>
      <c r="DB1202" s="341"/>
      <c r="DC1202" s="341"/>
      <c r="DD1202" s="341"/>
      <c r="DE1202" s="341"/>
      <c r="DF1202" s="341"/>
      <c r="DG1202" s="341"/>
      <c r="DH1202" s="341"/>
      <c r="DI1202" s="341"/>
      <c r="DJ1202" s="341"/>
      <c r="DK1202" s="341"/>
      <c r="DL1202" s="341"/>
      <c r="DM1202" s="341"/>
      <c r="DN1202" s="341"/>
      <c r="DO1202" s="341"/>
      <c r="DP1202" s="341"/>
      <c r="DQ1202" s="341"/>
      <c r="DR1202" s="341"/>
      <c r="DS1202" s="341"/>
      <c r="DT1202" s="341"/>
      <c r="DU1202" s="341"/>
    </row>
    <row r="1203" spans="1:125" ht="12.75" customHeight="1">
      <c r="A1203" s="253">
        <v>1202</v>
      </c>
      <c r="B1203" s="253" t="s">
        <v>731</v>
      </c>
      <c r="C1203" s="253" t="s">
        <v>353</v>
      </c>
      <c r="D1203" s="253"/>
      <c r="E1203" s="253" t="s">
        <v>2755</v>
      </c>
      <c r="F1203" s="253"/>
      <c r="G1203" s="264" t="s">
        <v>2756</v>
      </c>
      <c r="H1203" s="639"/>
      <c r="I1203" s="253" t="s">
        <v>1173</v>
      </c>
      <c r="J1203" s="253"/>
      <c r="K1203" s="253" t="s">
        <v>5148</v>
      </c>
      <c r="L1203" s="438" t="s">
        <v>5149</v>
      </c>
      <c r="M1203" s="274">
        <v>42480</v>
      </c>
      <c r="N1203" s="288">
        <v>45787</v>
      </c>
      <c r="O1203" s="322" t="s">
        <v>722</v>
      </c>
      <c r="P1203" s="328">
        <f t="shared" ref="P1203:P1211" si="265">N1203</f>
        <v>45787</v>
      </c>
      <c r="Q1203" s="329">
        <v>19376</v>
      </c>
      <c r="R1203" s="329">
        <v>2016</v>
      </c>
      <c r="S1203" s="251">
        <v>45056</v>
      </c>
      <c r="T1203" s="316" t="s">
        <v>4069</v>
      </c>
      <c r="U1203" s="283" t="s">
        <v>722</v>
      </c>
      <c r="V1203" s="625" t="s">
        <v>1082</v>
      </c>
      <c r="W1203" s="625" t="s">
        <v>5435</v>
      </c>
      <c r="X1203" s="252" t="s">
        <v>5150</v>
      </c>
      <c r="Y1203" s="284">
        <f t="shared" ref="Y1203:Y1217" si="266">N1203</f>
        <v>45787</v>
      </c>
      <c r="Z1203" s="605" t="s">
        <v>364</v>
      </c>
      <c r="AA1203" s="656">
        <v>5.3</v>
      </c>
      <c r="AB1203" s="273"/>
      <c r="AC1203" s="252">
        <v>90</v>
      </c>
      <c r="AD1203" s="252"/>
      <c r="AE1203" s="252">
        <v>115</v>
      </c>
      <c r="AF1203" s="252"/>
      <c r="AG1203" s="322">
        <v>24</v>
      </c>
      <c r="AH1203" s="605" t="s">
        <v>724</v>
      </c>
      <c r="AI1203" s="613" t="s">
        <v>724</v>
      </c>
      <c r="AJ1203" s="613">
        <v>1</v>
      </c>
      <c r="AK1203" s="316"/>
      <c r="AL1203" s="613"/>
      <c r="AM1203" s="613"/>
      <c r="AN1203" s="252"/>
      <c r="AO1203" s="407"/>
      <c r="AP1203" s="316"/>
      <c r="AQ1203" s="316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</row>
    <row r="1204" spans="1:125" ht="12.75" customHeight="1">
      <c r="A1204" s="253">
        <v>1203</v>
      </c>
      <c r="B1204" s="253" t="s">
        <v>166</v>
      </c>
      <c r="C1204" s="253"/>
      <c r="D1204" s="242" t="s">
        <v>4629</v>
      </c>
      <c r="E1204" s="253" t="s">
        <v>2758</v>
      </c>
      <c r="F1204" s="253" t="s">
        <v>7281</v>
      </c>
      <c r="G1204" s="264"/>
      <c r="H1204" s="638" t="s">
        <v>7282</v>
      </c>
      <c r="I1204" s="253"/>
      <c r="J1204" s="242" t="s">
        <v>1163</v>
      </c>
      <c r="K1204" s="253" t="s">
        <v>3923</v>
      </c>
      <c r="L1204" s="438" t="s">
        <v>3999</v>
      </c>
      <c r="M1204" s="274">
        <v>42480</v>
      </c>
      <c r="N1204" s="288">
        <v>45151</v>
      </c>
      <c r="O1204" s="322" t="s">
        <v>722</v>
      </c>
      <c r="P1204" s="328">
        <f t="shared" si="265"/>
        <v>45151</v>
      </c>
      <c r="Q1204" s="329">
        <v>21474</v>
      </c>
      <c r="R1204" s="329">
        <v>2016</v>
      </c>
      <c r="S1204" s="251">
        <v>44267</v>
      </c>
      <c r="T1204" s="316" t="s">
        <v>9990</v>
      </c>
      <c r="U1204" s="283" t="s">
        <v>722</v>
      </c>
      <c r="V1204" s="625" t="s">
        <v>9989</v>
      </c>
      <c r="W1204" s="625" t="s">
        <v>9988</v>
      </c>
      <c r="X1204" s="252" t="s">
        <v>4891</v>
      </c>
      <c r="Y1204" s="284">
        <f>N1204</f>
        <v>45151</v>
      </c>
      <c r="Z1204" s="605" t="s">
        <v>364</v>
      </c>
      <c r="AA1204" s="656"/>
      <c r="AB1204" s="273">
        <v>25</v>
      </c>
      <c r="AC1204" s="252"/>
      <c r="AD1204" s="252"/>
      <c r="AE1204" s="252"/>
      <c r="AF1204" s="252"/>
      <c r="AG1204" s="605"/>
      <c r="AH1204" s="605"/>
      <c r="AI1204" s="613"/>
      <c r="AJ1204" s="613">
        <v>1</v>
      </c>
      <c r="AK1204" s="251">
        <v>44425</v>
      </c>
      <c r="AL1204" s="605">
        <v>2021</v>
      </c>
      <c r="AM1204" s="605" t="s">
        <v>722</v>
      </c>
      <c r="AN1204" s="252" t="s">
        <v>9991</v>
      </c>
      <c r="AO1204" s="407"/>
      <c r="AP1204" s="316"/>
      <c r="AQ1204" s="316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</row>
    <row r="1205" spans="1:125" s="317" customFormat="1" ht="12.75" customHeight="1">
      <c r="A1205" s="253">
        <v>1204</v>
      </c>
      <c r="B1205" s="253" t="s">
        <v>731</v>
      </c>
      <c r="C1205" s="253" t="s">
        <v>4867</v>
      </c>
      <c r="D1205" s="253"/>
      <c r="E1205" s="253" t="s">
        <v>2759</v>
      </c>
      <c r="F1205" s="253"/>
      <c r="G1205" s="264" t="s">
        <v>8745</v>
      </c>
      <c r="H1205" s="639"/>
      <c r="I1205" s="253" t="s">
        <v>1106</v>
      </c>
      <c r="J1205" s="253"/>
      <c r="K1205" s="253" t="s">
        <v>8746</v>
      </c>
      <c r="L1205" s="438" t="s">
        <v>8747</v>
      </c>
      <c r="M1205" s="274">
        <v>44837</v>
      </c>
      <c r="N1205" s="275">
        <v>45566</v>
      </c>
      <c r="O1205" s="322" t="s">
        <v>722</v>
      </c>
      <c r="P1205" s="323">
        <f t="shared" si="265"/>
        <v>45566</v>
      </c>
      <c r="Q1205" s="335">
        <v>22653</v>
      </c>
      <c r="R1205" s="335">
        <v>2022</v>
      </c>
      <c r="S1205" s="237">
        <v>44835</v>
      </c>
      <c r="T1205" s="283" t="s">
        <v>4069</v>
      </c>
      <c r="U1205" s="283" t="s">
        <v>1279</v>
      </c>
      <c r="V1205" s="421" t="s">
        <v>363</v>
      </c>
      <c r="W1205" s="421" t="s">
        <v>656</v>
      </c>
      <c r="X1205" s="253" t="s">
        <v>8748</v>
      </c>
      <c r="Y1205" s="271">
        <f>N1205</f>
        <v>45566</v>
      </c>
      <c r="Z1205" s="322" t="s">
        <v>1550</v>
      </c>
      <c r="AA1205" s="255">
        <v>4.1500000000000004</v>
      </c>
      <c r="AB1205" s="256"/>
      <c r="AC1205" s="253">
        <v>60</v>
      </c>
      <c r="AD1205" s="253"/>
      <c r="AE1205" s="253">
        <v>77</v>
      </c>
      <c r="AF1205" s="253"/>
      <c r="AG1205" s="322" t="s">
        <v>724</v>
      </c>
      <c r="AH1205" s="322" t="s">
        <v>724</v>
      </c>
      <c r="AI1205" s="336" t="s">
        <v>724</v>
      </c>
      <c r="AJ1205" s="336">
        <v>1</v>
      </c>
      <c r="AK1205" s="283"/>
      <c r="AL1205" s="336"/>
      <c r="AM1205" s="336"/>
      <c r="AN1205" s="253"/>
      <c r="AO1205" s="408"/>
      <c r="AP1205" s="283"/>
      <c r="AQ1205" s="283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341"/>
      <c r="CP1205" s="341"/>
      <c r="CQ1205" s="341"/>
      <c r="CR1205" s="341"/>
      <c r="CS1205" s="341"/>
      <c r="CT1205" s="341"/>
      <c r="CU1205" s="341"/>
      <c r="CV1205" s="341"/>
      <c r="CW1205" s="341"/>
      <c r="CX1205" s="341"/>
      <c r="CY1205" s="341"/>
      <c r="CZ1205" s="341"/>
      <c r="DA1205" s="341"/>
      <c r="DB1205" s="341"/>
      <c r="DC1205" s="341"/>
      <c r="DD1205" s="341"/>
      <c r="DE1205" s="341"/>
      <c r="DF1205" s="341"/>
      <c r="DG1205" s="341"/>
      <c r="DH1205" s="341"/>
      <c r="DI1205" s="341"/>
      <c r="DJ1205" s="341"/>
      <c r="DK1205" s="341"/>
      <c r="DL1205" s="341"/>
      <c r="DM1205" s="341"/>
      <c r="DN1205" s="341"/>
      <c r="DO1205" s="341"/>
      <c r="DP1205" s="341"/>
      <c r="DQ1205" s="341"/>
      <c r="DR1205" s="341"/>
      <c r="DS1205" s="341"/>
      <c r="DT1205" s="341"/>
      <c r="DU1205" s="341"/>
    </row>
    <row r="1206" spans="1:125" ht="12.75" customHeight="1">
      <c r="A1206" s="253">
        <v>1205</v>
      </c>
      <c r="B1206" s="253" t="s">
        <v>731</v>
      </c>
      <c r="C1206" s="253" t="s">
        <v>355</v>
      </c>
      <c r="D1206" s="253"/>
      <c r="E1206" s="253" t="s">
        <v>2760</v>
      </c>
      <c r="F1206" s="253"/>
      <c r="G1206" s="264" t="s">
        <v>2761</v>
      </c>
      <c r="H1206" s="639"/>
      <c r="I1206" s="253" t="s">
        <v>1173</v>
      </c>
      <c r="J1206" s="253"/>
      <c r="K1206" s="253" t="s">
        <v>7544</v>
      </c>
      <c r="L1206" s="438" t="s">
        <v>7545</v>
      </c>
      <c r="M1206" s="274">
        <v>42480</v>
      </c>
      <c r="N1206" s="288">
        <v>45033</v>
      </c>
      <c r="O1206" s="322" t="s">
        <v>722</v>
      </c>
      <c r="P1206" s="328">
        <f t="shared" si="265"/>
        <v>45033</v>
      </c>
      <c r="Q1206" s="329">
        <v>21619</v>
      </c>
      <c r="R1206" s="329">
        <v>2016</v>
      </c>
      <c r="S1206" s="251">
        <v>44303</v>
      </c>
      <c r="T1206" s="316" t="s">
        <v>1216</v>
      </c>
      <c r="U1206" s="283" t="s">
        <v>721</v>
      </c>
      <c r="V1206" s="625" t="s">
        <v>1082</v>
      </c>
      <c r="W1206" s="625" t="s">
        <v>762</v>
      </c>
      <c r="X1206" s="252" t="s">
        <v>7546</v>
      </c>
      <c r="Y1206" s="284">
        <f t="shared" si="266"/>
        <v>45033</v>
      </c>
      <c r="Z1206" s="605" t="s">
        <v>364</v>
      </c>
      <c r="AA1206" s="656">
        <v>5.7</v>
      </c>
      <c r="AB1206" s="273"/>
      <c r="AC1206" s="252">
        <v>95</v>
      </c>
      <c r="AD1206" s="252"/>
      <c r="AE1206" s="252">
        <v>135</v>
      </c>
      <c r="AF1206" s="252"/>
      <c r="AG1206" s="605" t="s">
        <v>724</v>
      </c>
      <c r="AH1206" s="605" t="s">
        <v>724</v>
      </c>
      <c r="AI1206" s="613" t="s">
        <v>724</v>
      </c>
      <c r="AJ1206" s="613">
        <v>1</v>
      </c>
      <c r="AK1206" s="316"/>
      <c r="AL1206" s="613"/>
      <c r="AM1206" s="613"/>
      <c r="AN1206" s="252"/>
      <c r="AO1206" s="407"/>
      <c r="AP1206" s="316"/>
      <c r="AQ1206" s="316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</row>
    <row r="1207" spans="1:125" ht="12.75" customHeight="1">
      <c r="A1207" s="253">
        <v>1206</v>
      </c>
      <c r="B1207" s="253" t="s">
        <v>732</v>
      </c>
      <c r="C1207" s="253" t="s">
        <v>352</v>
      </c>
      <c r="D1207" s="253" t="s">
        <v>892</v>
      </c>
      <c r="E1207" s="253" t="s">
        <v>2762</v>
      </c>
      <c r="F1207" s="253" t="s">
        <v>802</v>
      </c>
      <c r="G1207" s="264" t="s">
        <v>2763</v>
      </c>
      <c r="H1207" s="639" t="s">
        <v>803</v>
      </c>
      <c r="I1207" s="253" t="s">
        <v>1173</v>
      </c>
      <c r="J1207" s="253" t="s">
        <v>1163</v>
      </c>
      <c r="K1207" s="253" t="s">
        <v>5016</v>
      </c>
      <c r="L1207" s="438" t="s">
        <v>5017</v>
      </c>
      <c r="M1207" s="274">
        <v>42480</v>
      </c>
      <c r="N1207" s="288">
        <v>45415</v>
      </c>
      <c r="O1207" s="322" t="s">
        <v>722</v>
      </c>
      <c r="P1207" s="328">
        <f t="shared" si="265"/>
        <v>45415</v>
      </c>
      <c r="Q1207" s="329">
        <v>20369</v>
      </c>
      <c r="R1207" s="329">
        <v>2015</v>
      </c>
      <c r="S1207" s="251">
        <v>44684</v>
      </c>
      <c r="T1207" s="316" t="s">
        <v>8327</v>
      </c>
      <c r="U1207" s="283" t="s">
        <v>3544</v>
      </c>
      <c r="V1207" s="625" t="s">
        <v>8328</v>
      </c>
      <c r="W1207" s="625" t="s">
        <v>8329</v>
      </c>
      <c r="X1207" s="252" t="s">
        <v>5018</v>
      </c>
      <c r="Y1207" s="284">
        <f t="shared" si="266"/>
        <v>45415</v>
      </c>
      <c r="Z1207" s="605" t="s">
        <v>364</v>
      </c>
      <c r="AA1207" s="656">
        <v>4.9000000000000004</v>
      </c>
      <c r="AB1207" s="273">
        <v>18.5</v>
      </c>
      <c r="AC1207" s="252">
        <v>75</v>
      </c>
      <c r="AD1207" s="252">
        <v>78</v>
      </c>
      <c r="AE1207" s="252">
        <v>100</v>
      </c>
      <c r="AF1207" s="252">
        <v>133</v>
      </c>
      <c r="AG1207" s="605" t="s">
        <v>724</v>
      </c>
      <c r="AH1207" s="605" t="s">
        <v>724</v>
      </c>
      <c r="AI1207" s="613" t="s">
        <v>724</v>
      </c>
      <c r="AJ1207" s="613">
        <v>1</v>
      </c>
      <c r="AK1207" s="332">
        <v>41421</v>
      </c>
      <c r="AL1207" s="613">
        <v>2010</v>
      </c>
      <c r="AM1207" s="613" t="s">
        <v>722</v>
      </c>
      <c r="AN1207" s="252" t="s">
        <v>8334</v>
      </c>
      <c r="AO1207" s="407"/>
      <c r="AP1207" s="316"/>
      <c r="AQ1207" s="316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</row>
    <row r="1208" spans="1:125" s="378" customFormat="1" ht="12.75" customHeight="1">
      <c r="A1208" s="363">
        <v>1207</v>
      </c>
      <c r="B1208" s="363" t="s">
        <v>732</v>
      </c>
      <c r="C1208" s="363" t="s">
        <v>7867</v>
      </c>
      <c r="D1208" s="363" t="s">
        <v>7868</v>
      </c>
      <c r="E1208" s="363" t="s">
        <v>2764</v>
      </c>
      <c r="F1208" s="363" t="s">
        <v>7869</v>
      </c>
      <c r="G1208" s="365" t="s">
        <v>7870</v>
      </c>
      <c r="H1208" s="640" t="s">
        <v>7871</v>
      </c>
      <c r="I1208" s="363" t="s">
        <v>440</v>
      </c>
      <c r="J1208" s="363" t="s">
        <v>3701</v>
      </c>
      <c r="K1208" s="363" t="s">
        <v>638</v>
      </c>
      <c r="L1208" s="366" t="s">
        <v>1587</v>
      </c>
      <c r="M1208" s="368">
        <v>44631</v>
      </c>
      <c r="N1208" s="369">
        <v>45361</v>
      </c>
      <c r="O1208" s="385" t="s">
        <v>722</v>
      </c>
      <c r="P1208" s="386">
        <f t="shared" si="265"/>
        <v>45361</v>
      </c>
      <c r="Q1208" s="387">
        <v>22201</v>
      </c>
      <c r="R1208" s="387">
        <v>2006</v>
      </c>
      <c r="S1208" s="373">
        <v>44630</v>
      </c>
      <c r="T1208" s="363" t="s">
        <v>299</v>
      </c>
      <c r="U1208" s="363" t="s">
        <v>5559</v>
      </c>
      <c r="V1208" s="626" t="s">
        <v>1558</v>
      </c>
      <c r="W1208" s="626" t="s">
        <v>7872</v>
      </c>
      <c r="X1208" s="363" t="s">
        <v>1588</v>
      </c>
      <c r="Y1208" s="375">
        <f t="shared" si="266"/>
        <v>45361</v>
      </c>
      <c r="Z1208" s="370" t="s">
        <v>3702</v>
      </c>
      <c r="AA1208" s="657">
        <v>6.2</v>
      </c>
      <c r="AB1208" s="376">
        <v>89</v>
      </c>
      <c r="AC1208" s="363">
        <v>90</v>
      </c>
      <c r="AD1208" s="363">
        <v>149</v>
      </c>
      <c r="AE1208" s="363">
        <v>100</v>
      </c>
      <c r="AF1208" s="363">
        <v>182</v>
      </c>
      <c r="AG1208" s="370" t="s">
        <v>724</v>
      </c>
      <c r="AH1208" s="370">
        <v>43</v>
      </c>
      <c r="AI1208" s="370">
        <v>50</v>
      </c>
      <c r="AJ1208" s="370">
        <v>1</v>
      </c>
      <c r="AK1208" s="388">
        <v>44631</v>
      </c>
      <c r="AL1208" s="501">
        <v>2012</v>
      </c>
      <c r="AM1208" s="501" t="s">
        <v>722</v>
      </c>
      <c r="AN1208" s="363"/>
      <c r="AO1208" s="414"/>
      <c r="AP1208" s="374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  <c r="BR1208" s="374"/>
      <c r="BS1208" s="374"/>
      <c r="BT1208" s="374"/>
      <c r="BU1208" s="374"/>
      <c r="BV1208" s="374"/>
      <c r="BW1208" s="374"/>
      <c r="BX1208" s="374"/>
      <c r="BY1208" s="374"/>
      <c r="BZ1208" s="374"/>
      <c r="CA1208" s="374"/>
      <c r="CB1208" s="374"/>
      <c r="CC1208" s="374"/>
      <c r="CD1208" s="374"/>
      <c r="CE1208" s="374"/>
      <c r="CF1208" s="374"/>
      <c r="CG1208" s="374"/>
      <c r="CH1208" s="374"/>
      <c r="CI1208" s="374"/>
      <c r="CJ1208" s="374"/>
      <c r="CK1208" s="374"/>
      <c r="CL1208" s="374"/>
      <c r="CM1208" s="374"/>
      <c r="CN1208" s="374"/>
      <c r="CO1208" s="377"/>
      <c r="CP1208" s="377"/>
      <c r="CQ1208" s="377"/>
      <c r="CR1208" s="377"/>
      <c r="CS1208" s="377"/>
      <c r="CT1208" s="377"/>
      <c r="CU1208" s="377"/>
      <c r="CV1208" s="377"/>
      <c r="CW1208" s="377"/>
      <c r="CX1208" s="377"/>
      <c r="CY1208" s="377"/>
      <c r="CZ1208" s="377"/>
      <c r="DA1208" s="377"/>
      <c r="DB1208" s="377"/>
      <c r="DC1208" s="377"/>
      <c r="DD1208" s="377"/>
      <c r="DE1208" s="377"/>
      <c r="DF1208" s="377"/>
      <c r="DG1208" s="377"/>
      <c r="DH1208" s="377"/>
      <c r="DI1208" s="377"/>
      <c r="DJ1208" s="377"/>
      <c r="DK1208" s="377"/>
      <c r="DL1208" s="377"/>
      <c r="DM1208" s="377"/>
      <c r="DN1208" s="377"/>
      <c r="DO1208" s="377"/>
      <c r="DP1208" s="377"/>
      <c r="DQ1208" s="377"/>
      <c r="DR1208" s="377"/>
      <c r="DS1208" s="377"/>
      <c r="DT1208" s="377"/>
      <c r="DU1208" s="377"/>
    </row>
    <row r="1209" spans="1:125" s="537" customFormat="1" ht="12.75" customHeight="1">
      <c r="A1209" s="532">
        <v>1208</v>
      </c>
      <c r="B1209" s="542" t="s">
        <v>10447</v>
      </c>
      <c r="E1209" s="537" t="s">
        <v>2765</v>
      </c>
      <c r="G1209" s="1010"/>
      <c r="H1209" s="1011"/>
      <c r="I1209" s="532"/>
      <c r="L1209" s="541"/>
      <c r="M1209" s="1012"/>
      <c r="N1209" s="1013"/>
      <c r="O1209" s="616"/>
      <c r="P1209" s="846"/>
      <c r="S1209" s="531"/>
      <c r="V1209" s="1014"/>
      <c r="W1209" s="1014"/>
      <c r="Y1209" s="1015"/>
      <c r="Z1209" s="616"/>
      <c r="AA1209" s="1016"/>
      <c r="AG1209" s="586"/>
      <c r="AH1209" s="616"/>
      <c r="AI1209" s="616"/>
      <c r="AJ1209" s="616"/>
      <c r="AK1209" s="531"/>
      <c r="AL1209" s="586"/>
      <c r="AM1209" s="586"/>
      <c r="AN1209" s="532"/>
      <c r="AO1209" s="536"/>
      <c r="CO1209" s="865"/>
    </row>
    <row r="1210" spans="1:125" ht="12.75" customHeight="1">
      <c r="A1210" s="253">
        <v>1209</v>
      </c>
      <c r="B1210" s="253" t="s">
        <v>731</v>
      </c>
      <c r="C1210" s="253" t="s">
        <v>352</v>
      </c>
      <c r="D1210" s="253"/>
      <c r="E1210" s="253" t="s">
        <v>2766</v>
      </c>
      <c r="F1210" s="253"/>
      <c r="G1210" s="264" t="s">
        <v>2767</v>
      </c>
      <c r="H1210" s="639"/>
      <c r="I1210" s="253" t="s">
        <v>1173</v>
      </c>
      <c r="J1210" s="253"/>
      <c r="K1210" s="253" t="s">
        <v>8911</v>
      </c>
      <c r="L1210" s="438" t="s">
        <v>8912</v>
      </c>
      <c r="M1210" s="274">
        <v>42510</v>
      </c>
      <c r="N1210" s="288">
        <v>45735</v>
      </c>
      <c r="O1210" s="322" t="s">
        <v>722</v>
      </c>
      <c r="P1210" s="328">
        <f t="shared" si="265"/>
        <v>45735</v>
      </c>
      <c r="Q1210" s="329">
        <v>23144</v>
      </c>
      <c r="R1210" s="329">
        <v>2016</v>
      </c>
      <c r="S1210" s="251">
        <v>45004</v>
      </c>
      <c r="T1210" s="316" t="s">
        <v>4709</v>
      </c>
      <c r="U1210" s="283" t="s">
        <v>722</v>
      </c>
      <c r="V1210" s="625" t="s">
        <v>1487</v>
      </c>
      <c r="W1210" s="625" t="s">
        <v>594</v>
      </c>
      <c r="X1210" s="252" t="s">
        <v>8913</v>
      </c>
      <c r="Y1210" s="284">
        <f t="shared" si="266"/>
        <v>45735</v>
      </c>
      <c r="Z1210" s="605" t="s">
        <v>364</v>
      </c>
      <c r="AA1210" s="656">
        <v>4.9000000000000004</v>
      </c>
      <c r="AB1210" s="273"/>
      <c r="AC1210" s="252">
        <v>75</v>
      </c>
      <c r="AD1210" s="252"/>
      <c r="AE1210" s="252">
        <v>100</v>
      </c>
      <c r="AF1210" s="252"/>
      <c r="AG1210" s="336" t="s">
        <v>724</v>
      </c>
      <c r="AH1210" s="605" t="s">
        <v>724</v>
      </c>
      <c r="AI1210" s="613" t="s">
        <v>724</v>
      </c>
      <c r="AJ1210" s="613">
        <v>1</v>
      </c>
      <c r="AK1210" s="316"/>
      <c r="AL1210" s="613"/>
      <c r="AM1210" s="613"/>
      <c r="AN1210" s="252"/>
      <c r="AO1210" s="407"/>
      <c r="AP1210" s="316"/>
      <c r="AQ1210" s="316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</row>
    <row r="1211" spans="1:125" ht="12.75" customHeight="1">
      <c r="A1211" s="253">
        <v>1210</v>
      </c>
      <c r="B1211" s="253" t="s">
        <v>731</v>
      </c>
      <c r="C1211" s="253" t="s">
        <v>8107</v>
      </c>
      <c r="D1211" s="253"/>
      <c r="E1211" s="253" t="s">
        <v>2980</v>
      </c>
      <c r="F1211" s="253"/>
      <c r="G1211" s="264" t="s">
        <v>2981</v>
      </c>
      <c r="H1211" s="639"/>
      <c r="I1211" s="253" t="s">
        <v>1173</v>
      </c>
      <c r="J1211" s="253"/>
      <c r="K1211" s="253" t="s">
        <v>2982</v>
      </c>
      <c r="L1211" s="438" t="s">
        <v>2983</v>
      </c>
      <c r="M1211" s="274">
        <v>42632</v>
      </c>
      <c r="N1211" s="275">
        <v>45404</v>
      </c>
      <c r="O1211" s="249" t="s">
        <v>722</v>
      </c>
      <c r="P1211" s="267">
        <f t="shared" si="265"/>
        <v>45404</v>
      </c>
      <c r="Q1211" s="236">
        <v>16833</v>
      </c>
      <c r="R1211" s="236">
        <v>2016</v>
      </c>
      <c r="S1211" s="237">
        <v>44673</v>
      </c>
      <c r="T1211" s="253" t="s">
        <v>3715</v>
      </c>
      <c r="U1211" s="253" t="s">
        <v>722</v>
      </c>
      <c r="V1211" s="421" t="s">
        <v>762</v>
      </c>
      <c r="W1211" s="421" t="s">
        <v>6828</v>
      </c>
      <c r="X1211" s="253" t="s">
        <v>2984</v>
      </c>
      <c r="Y1211" s="271">
        <f t="shared" si="266"/>
        <v>45404</v>
      </c>
      <c r="Z1211" s="322" t="s">
        <v>1550</v>
      </c>
      <c r="AA1211" s="255">
        <v>5</v>
      </c>
      <c r="AB1211" s="256"/>
      <c r="AC1211" s="253">
        <v>85</v>
      </c>
      <c r="AD1211" s="253"/>
      <c r="AE1211" s="253">
        <v>102</v>
      </c>
      <c r="AF1211" s="253"/>
      <c r="AG1211" s="605" t="s">
        <v>724</v>
      </c>
      <c r="AH1211" s="322" t="s">
        <v>724</v>
      </c>
      <c r="AI1211" s="322" t="s">
        <v>724</v>
      </c>
      <c r="AJ1211" s="322">
        <v>1</v>
      </c>
      <c r="AK1211" s="316"/>
      <c r="AL1211" s="613"/>
      <c r="AM1211" s="613"/>
      <c r="AN1211" s="252"/>
      <c r="AO1211" s="407"/>
      <c r="AP1211" s="316"/>
      <c r="AQ1211" s="316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</row>
    <row r="1212" spans="1:125" s="378" customFormat="1" ht="12.75" customHeight="1">
      <c r="A1212" s="363">
        <v>1211</v>
      </c>
      <c r="B1212" s="363" t="s">
        <v>731</v>
      </c>
      <c r="C1212" s="363" t="s">
        <v>5242</v>
      </c>
      <c r="D1212" s="363"/>
      <c r="E1212" s="363" t="s">
        <v>2768</v>
      </c>
      <c r="F1212" s="363"/>
      <c r="G1212" s="365" t="s">
        <v>8741</v>
      </c>
      <c r="H1212" s="640"/>
      <c r="I1212" s="363" t="s">
        <v>1911</v>
      </c>
      <c r="J1212" s="363"/>
      <c r="K1212" s="363" t="s">
        <v>8742</v>
      </c>
      <c r="L1212" s="366" t="s">
        <v>8744</v>
      </c>
      <c r="M1212" s="368">
        <v>44834</v>
      </c>
      <c r="N1212" s="369">
        <f>P1212</f>
        <v>45558</v>
      </c>
      <c r="O1212" s="370" t="s">
        <v>722</v>
      </c>
      <c r="P1212" s="371">
        <v>45558</v>
      </c>
      <c r="Q1212" s="387">
        <v>22650</v>
      </c>
      <c r="R1212" s="387">
        <v>2022</v>
      </c>
      <c r="S1212" s="373">
        <v>44827</v>
      </c>
      <c r="T1212" s="363" t="s">
        <v>1278</v>
      </c>
      <c r="U1212" s="374" t="s">
        <v>1279</v>
      </c>
      <c r="V1212" s="626" t="s">
        <v>868</v>
      </c>
      <c r="W1212" s="626" t="s">
        <v>868</v>
      </c>
      <c r="X1212" s="363" t="s">
        <v>8743</v>
      </c>
      <c r="Y1212" s="375">
        <f>N1212</f>
        <v>45558</v>
      </c>
      <c r="Z1212" s="370" t="s">
        <v>364</v>
      </c>
      <c r="AA1212" s="657">
        <v>4.2</v>
      </c>
      <c r="AB1212" s="376"/>
      <c r="AC1212" s="363">
        <v>75</v>
      </c>
      <c r="AD1212" s="363"/>
      <c r="AE1212" s="363">
        <v>100</v>
      </c>
      <c r="AF1212" s="363"/>
      <c r="AG1212" s="370" t="s">
        <v>724</v>
      </c>
      <c r="AH1212" s="370" t="s">
        <v>724</v>
      </c>
      <c r="AI1212" s="370" t="s">
        <v>724</v>
      </c>
      <c r="AJ1212" s="370">
        <v>1</v>
      </c>
      <c r="AK1212" s="374"/>
      <c r="AL1212" s="501"/>
      <c r="AM1212" s="501"/>
      <c r="AN1212" s="363"/>
      <c r="AO1212" s="414"/>
      <c r="AP1212" s="374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  <c r="BR1212" s="374"/>
      <c r="BS1212" s="374"/>
      <c r="BT1212" s="374"/>
      <c r="BU1212" s="374"/>
      <c r="BV1212" s="374"/>
      <c r="BW1212" s="374"/>
      <c r="BX1212" s="374"/>
      <c r="BY1212" s="374"/>
      <c r="BZ1212" s="374"/>
      <c r="CA1212" s="374"/>
      <c r="CB1212" s="374"/>
      <c r="CC1212" s="374"/>
      <c r="CD1212" s="374"/>
      <c r="CE1212" s="374"/>
      <c r="CF1212" s="374"/>
      <c r="CG1212" s="374"/>
      <c r="CH1212" s="374"/>
      <c r="CI1212" s="374"/>
      <c r="CJ1212" s="374"/>
      <c r="CK1212" s="374"/>
      <c r="CL1212" s="374"/>
      <c r="CM1212" s="374"/>
      <c r="CN1212" s="374"/>
      <c r="CO1212" s="377"/>
      <c r="CP1212" s="377"/>
      <c r="CQ1212" s="377"/>
      <c r="CR1212" s="377"/>
      <c r="CS1212" s="377"/>
      <c r="CT1212" s="377"/>
      <c r="CU1212" s="377"/>
      <c r="CV1212" s="377"/>
      <c r="CW1212" s="377"/>
      <c r="CX1212" s="377"/>
      <c r="CY1212" s="377"/>
      <c r="CZ1212" s="377"/>
      <c r="DA1212" s="377"/>
      <c r="DB1212" s="377"/>
      <c r="DC1212" s="377"/>
      <c r="DD1212" s="377"/>
      <c r="DE1212" s="377"/>
      <c r="DF1212" s="377"/>
      <c r="DG1212" s="377"/>
      <c r="DH1212" s="377"/>
      <c r="DI1212" s="377"/>
      <c r="DJ1212" s="377"/>
      <c r="DK1212" s="377"/>
      <c r="DL1212" s="377"/>
      <c r="DM1212" s="377"/>
      <c r="DN1212" s="377"/>
      <c r="DO1212" s="377"/>
      <c r="DP1212" s="377"/>
      <c r="DQ1212" s="377"/>
      <c r="DR1212" s="377"/>
      <c r="DS1212" s="377"/>
      <c r="DT1212" s="377"/>
      <c r="DU1212" s="377"/>
    </row>
    <row r="1213" spans="1:125" ht="12.75" customHeight="1">
      <c r="A1213" s="253">
        <v>1212</v>
      </c>
      <c r="B1213" s="253" t="s">
        <v>731</v>
      </c>
      <c r="C1213" s="253" t="s">
        <v>2301</v>
      </c>
      <c r="D1213" s="253"/>
      <c r="E1213" s="253" t="s">
        <v>2771</v>
      </c>
      <c r="F1213" s="253"/>
      <c r="G1213" s="264" t="s">
        <v>2772</v>
      </c>
      <c r="H1213" s="639"/>
      <c r="I1213" s="253" t="s">
        <v>1911</v>
      </c>
      <c r="J1213" s="253"/>
      <c r="K1213" s="253" t="s">
        <v>2773</v>
      </c>
      <c r="L1213" s="438" t="s">
        <v>2774</v>
      </c>
      <c r="M1213" s="274">
        <v>42482</v>
      </c>
      <c r="N1213" s="288">
        <v>45196</v>
      </c>
      <c r="O1213" s="322" t="s">
        <v>722</v>
      </c>
      <c r="P1213" s="328">
        <f t="shared" ref="P1213:P1217" si="267">N1213</f>
        <v>45196</v>
      </c>
      <c r="Q1213" s="329">
        <v>18281</v>
      </c>
      <c r="R1213" s="329">
        <v>2016</v>
      </c>
      <c r="S1213" s="251">
        <v>44831</v>
      </c>
      <c r="T1213" s="316" t="s">
        <v>3715</v>
      </c>
      <c r="U1213" s="283" t="s">
        <v>722</v>
      </c>
      <c r="V1213" s="625" t="s">
        <v>8751</v>
      </c>
      <c r="W1213" s="625" t="s">
        <v>8752</v>
      </c>
      <c r="X1213" s="252" t="s">
        <v>4166</v>
      </c>
      <c r="Y1213" s="284">
        <f t="shared" si="266"/>
        <v>45196</v>
      </c>
      <c r="Z1213" s="605" t="s">
        <v>1550</v>
      </c>
      <c r="AA1213" s="656">
        <v>4.5</v>
      </c>
      <c r="AB1213" s="273"/>
      <c r="AC1213" s="252">
        <v>90</v>
      </c>
      <c r="AD1213" s="252"/>
      <c r="AE1213" s="252">
        <v>115</v>
      </c>
      <c r="AF1213" s="252"/>
      <c r="AG1213" s="605">
        <v>22</v>
      </c>
      <c r="AH1213" s="605">
        <v>36</v>
      </c>
      <c r="AI1213" s="613">
        <v>54</v>
      </c>
      <c r="AJ1213" s="613">
        <v>1</v>
      </c>
      <c r="AK1213" s="316"/>
      <c r="AL1213" s="613"/>
      <c r="AM1213" s="613"/>
      <c r="AN1213" s="252"/>
      <c r="AO1213" s="407"/>
      <c r="AP1213" s="316"/>
      <c r="AQ1213" s="316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</row>
    <row r="1214" spans="1:125" ht="12.75" customHeight="1">
      <c r="A1214" s="253">
        <v>1213</v>
      </c>
      <c r="B1214" s="253" t="s">
        <v>731</v>
      </c>
      <c r="C1214" s="253" t="s">
        <v>583</v>
      </c>
      <c r="D1214" s="253"/>
      <c r="E1214" s="253" t="s">
        <v>2775</v>
      </c>
      <c r="F1214" s="253"/>
      <c r="G1214" s="264" t="s">
        <v>2776</v>
      </c>
      <c r="H1214" s="639"/>
      <c r="I1214" s="253" t="s">
        <v>1911</v>
      </c>
      <c r="J1214" s="253"/>
      <c r="K1214" s="253" t="s">
        <v>1380</v>
      </c>
      <c r="L1214" s="438" t="s">
        <v>1381</v>
      </c>
      <c r="M1214" s="247">
        <v>42488</v>
      </c>
      <c r="N1214" s="123">
        <v>45324</v>
      </c>
      <c r="O1214" s="249" t="s">
        <v>722</v>
      </c>
      <c r="P1214" s="267">
        <f t="shared" si="267"/>
        <v>45324</v>
      </c>
      <c r="Q1214" s="236">
        <v>22241</v>
      </c>
      <c r="R1214" s="236">
        <v>2016</v>
      </c>
      <c r="S1214" s="251">
        <v>44594</v>
      </c>
      <c r="T1214" s="253" t="s">
        <v>1278</v>
      </c>
      <c r="U1214" s="253" t="s">
        <v>722</v>
      </c>
      <c r="V1214" s="421" t="s">
        <v>73</v>
      </c>
      <c r="W1214" s="421" t="s">
        <v>1139</v>
      </c>
      <c r="X1214" s="252" t="s">
        <v>1869</v>
      </c>
      <c r="Y1214" s="271">
        <f t="shared" si="266"/>
        <v>45324</v>
      </c>
      <c r="Z1214" s="322" t="s">
        <v>1550</v>
      </c>
      <c r="AA1214" s="255">
        <v>5.5</v>
      </c>
      <c r="AB1214" s="256"/>
      <c r="AC1214" s="253">
        <v>80</v>
      </c>
      <c r="AD1214" s="253"/>
      <c r="AE1214" s="253">
        <v>105</v>
      </c>
      <c r="AF1214" s="253"/>
      <c r="AG1214" s="605">
        <v>22</v>
      </c>
      <c r="AH1214" s="322">
        <v>38</v>
      </c>
      <c r="AI1214" s="322">
        <v>52</v>
      </c>
      <c r="AJ1214" s="322">
        <v>1</v>
      </c>
      <c r="AK1214" s="316"/>
      <c r="AL1214" s="613"/>
      <c r="AM1214" s="613"/>
      <c r="AN1214" s="252"/>
      <c r="AO1214" s="407"/>
      <c r="AP1214" s="316"/>
      <c r="AQ1214" s="316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</row>
    <row r="1215" spans="1:125" s="317" customFormat="1" ht="12.75" customHeight="1">
      <c r="A1215" s="253">
        <v>1214</v>
      </c>
      <c r="B1215" s="253" t="s">
        <v>732</v>
      </c>
      <c r="C1215" s="253" t="s">
        <v>2362</v>
      </c>
      <c r="D1215" s="253"/>
      <c r="E1215" s="253" t="s">
        <v>4192</v>
      </c>
      <c r="F1215" s="253" t="s">
        <v>2529</v>
      </c>
      <c r="G1215" s="264" t="s">
        <v>7102</v>
      </c>
      <c r="H1215" s="639"/>
      <c r="I1215" s="253" t="s">
        <v>17</v>
      </c>
      <c r="J1215" s="253"/>
      <c r="K1215" s="283" t="s">
        <v>3012</v>
      </c>
      <c r="L1215" s="380" t="s">
        <v>3013</v>
      </c>
      <c r="M1215" s="325">
        <v>44390</v>
      </c>
      <c r="N1215" s="326">
        <v>45835</v>
      </c>
      <c r="O1215" s="249" t="s">
        <v>722</v>
      </c>
      <c r="P1215" s="267">
        <f t="shared" si="267"/>
        <v>45835</v>
      </c>
      <c r="Q1215" s="236">
        <v>21380</v>
      </c>
      <c r="R1215" s="236">
        <v>2020</v>
      </c>
      <c r="S1215" s="237">
        <v>45104</v>
      </c>
      <c r="T1215" s="253" t="s">
        <v>3814</v>
      </c>
      <c r="U1215" s="253" t="s">
        <v>722</v>
      </c>
      <c r="V1215" s="421" t="s">
        <v>8093</v>
      </c>
      <c r="W1215" s="421" t="s">
        <v>8093</v>
      </c>
      <c r="X1215" s="253" t="s">
        <v>7103</v>
      </c>
      <c r="Y1215" s="271">
        <f t="shared" si="266"/>
        <v>45835</v>
      </c>
      <c r="Z1215" s="322" t="s">
        <v>1550</v>
      </c>
      <c r="AA1215" s="255">
        <v>5.85</v>
      </c>
      <c r="AB1215" s="256"/>
      <c r="AC1215" s="253">
        <v>100</v>
      </c>
      <c r="AD1215" s="253">
        <v>100</v>
      </c>
      <c r="AE1215" s="253">
        <v>120</v>
      </c>
      <c r="AF1215" s="253">
        <v>165</v>
      </c>
      <c r="AG1215" s="322">
        <v>21</v>
      </c>
      <c r="AH1215" s="322" t="s">
        <v>6307</v>
      </c>
      <c r="AI1215" s="322">
        <v>62</v>
      </c>
      <c r="AJ1215" s="322">
        <v>1</v>
      </c>
      <c r="AK1215" s="283"/>
      <c r="AL1215" s="336"/>
      <c r="AM1215" s="336"/>
      <c r="AN1215" s="253"/>
      <c r="AO1215" s="408"/>
      <c r="AP1215" s="283"/>
      <c r="AQ1215" s="283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341"/>
      <c r="CP1215" s="341"/>
      <c r="CQ1215" s="341"/>
      <c r="CR1215" s="341"/>
      <c r="CS1215" s="341"/>
      <c r="CT1215" s="341"/>
      <c r="CU1215" s="341"/>
      <c r="CV1215" s="341"/>
      <c r="CW1215" s="341"/>
      <c r="CX1215" s="341"/>
      <c r="CY1215" s="341"/>
      <c r="CZ1215" s="341"/>
      <c r="DA1215" s="341"/>
      <c r="DB1215" s="341"/>
      <c r="DC1215" s="341"/>
      <c r="DD1215" s="341"/>
      <c r="DE1215" s="341"/>
      <c r="DF1215" s="341"/>
      <c r="DG1215" s="341"/>
      <c r="DH1215" s="341"/>
      <c r="DI1215" s="341"/>
      <c r="DJ1215" s="341"/>
      <c r="DK1215" s="341"/>
      <c r="DL1215" s="341"/>
      <c r="DM1215" s="341"/>
      <c r="DN1215" s="341"/>
      <c r="DO1215" s="341"/>
      <c r="DP1215" s="341"/>
      <c r="DQ1215" s="341"/>
      <c r="DR1215" s="341"/>
      <c r="DS1215" s="341"/>
      <c r="DT1215" s="341"/>
      <c r="DU1215" s="341"/>
    </row>
    <row r="1216" spans="1:125" s="378" customFormat="1" ht="12.75" customHeight="1">
      <c r="A1216" s="363">
        <v>1215</v>
      </c>
      <c r="B1216" s="363" t="s">
        <v>732</v>
      </c>
      <c r="C1216" s="363" t="s">
        <v>2778</v>
      </c>
      <c r="D1216" s="363"/>
      <c r="E1216" s="363" t="s">
        <v>2779</v>
      </c>
      <c r="F1216" s="363" t="s">
        <v>113</v>
      </c>
      <c r="G1216" s="365" t="s">
        <v>2780</v>
      </c>
      <c r="H1216" s="640"/>
      <c r="I1216" s="363" t="s">
        <v>317</v>
      </c>
      <c r="J1216" s="363"/>
      <c r="K1216" s="363" t="s">
        <v>2080</v>
      </c>
      <c r="L1216" s="366" t="s">
        <v>116</v>
      </c>
      <c r="M1216" s="368">
        <v>42466</v>
      </c>
      <c r="N1216" s="369">
        <v>45884</v>
      </c>
      <c r="O1216" s="370" t="s">
        <v>722</v>
      </c>
      <c r="P1216" s="371">
        <f t="shared" si="267"/>
        <v>45884</v>
      </c>
      <c r="Q1216" s="372">
        <v>16445</v>
      </c>
      <c r="R1216" s="372">
        <v>2014</v>
      </c>
      <c r="S1216" s="373">
        <v>45153</v>
      </c>
      <c r="T1216" s="374" t="s">
        <v>1498</v>
      </c>
      <c r="U1216" s="374" t="s">
        <v>722</v>
      </c>
      <c r="V1216" s="626" t="s">
        <v>1097</v>
      </c>
      <c r="W1216" s="626" t="s">
        <v>6750</v>
      </c>
      <c r="X1216" s="363" t="s">
        <v>117</v>
      </c>
      <c r="Y1216" s="375">
        <f t="shared" si="266"/>
        <v>45884</v>
      </c>
      <c r="Z1216" s="370" t="s">
        <v>1550</v>
      </c>
      <c r="AA1216" s="657">
        <v>5.9</v>
      </c>
      <c r="AB1216" s="376"/>
      <c r="AC1216" s="363">
        <v>95</v>
      </c>
      <c r="AD1216" s="363">
        <v>100</v>
      </c>
      <c r="AE1216" s="363">
        <v>120</v>
      </c>
      <c r="AF1216" s="363">
        <v>160</v>
      </c>
      <c r="AG1216" s="370">
        <v>21</v>
      </c>
      <c r="AH1216" s="370" t="s">
        <v>724</v>
      </c>
      <c r="AI1216" s="501" t="s">
        <v>724</v>
      </c>
      <c r="AJ1216" s="501">
        <v>1</v>
      </c>
      <c r="AK1216" s="374"/>
      <c r="AL1216" s="501"/>
      <c r="AM1216" s="501"/>
      <c r="AN1216" s="363"/>
      <c r="AO1216" s="414"/>
      <c r="AP1216" s="374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  <c r="BR1216" s="374"/>
      <c r="BS1216" s="374"/>
      <c r="BT1216" s="374"/>
      <c r="BU1216" s="374"/>
      <c r="BV1216" s="374"/>
      <c r="BW1216" s="374"/>
      <c r="BX1216" s="374"/>
      <c r="BY1216" s="374"/>
      <c r="BZ1216" s="374"/>
      <c r="CA1216" s="374"/>
      <c r="CB1216" s="374"/>
      <c r="CC1216" s="374"/>
      <c r="CD1216" s="374"/>
      <c r="CE1216" s="374"/>
      <c r="CF1216" s="374"/>
      <c r="CG1216" s="374"/>
      <c r="CH1216" s="374"/>
      <c r="CI1216" s="374"/>
      <c r="CJ1216" s="374"/>
      <c r="CK1216" s="374"/>
      <c r="CL1216" s="374"/>
      <c r="CM1216" s="374"/>
      <c r="CN1216" s="374"/>
      <c r="CO1216" s="377"/>
      <c r="CP1216" s="377"/>
      <c r="CQ1216" s="377"/>
      <c r="CR1216" s="377"/>
      <c r="CS1216" s="377"/>
      <c r="CT1216" s="377"/>
      <c r="CU1216" s="377"/>
      <c r="CV1216" s="377"/>
      <c r="CW1216" s="377"/>
      <c r="CX1216" s="377"/>
      <c r="CY1216" s="377"/>
      <c r="CZ1216" s="377"/>
      <c r="DA1216" s="377"/>
      <c r="DB1216" s="377"/>
      <c r="DC1216" s="377"/>
      <c r="DD1216" s="377"/>
      <c r="DE1216" s="377"/>
      <c r="DF1216" s="377"/>
      <c r="DG1216" s="377"/>
      <c r="DH1216" s="377"/>
      <c r="DI1216" s="377"/>
      <c r="DJ1216" s="377"/>
      <c r="DK1216" s="377"/>
      <c r="DL1216" s="377"/>
      <c r="DM1216" s="377"/>
      <c r="DN1216" s="377"/>
      <c r="DO1216" s="377"/>
      <c r="DP1216" s="377"/>
      <c r="DQ1216" s="377"/>
      <c r="DR1216" s="377"/>
      <c r="DS1216" s="377"/>
      <c r="DT1216" s="377"/>
      <c r="DU1216" s="377"/>
    </row>
    <row r="1217" spans="1:125" s="317" customFormat="1" ht="12.75" customHeight="1">
      <c r="A1217" s="253">
        <v>1216</v>
      </c>
      <c r="B1217" s="242" t="s">
        <v>731</v>
      </c>
      <c r="C1217" s="242" t="s">
        <v>8489</v>
      </c>
      <c r="D1217" s="243"/>
      <c r="E1217" s="243" t="s">
        <v>2781</v>
      </c>
      <c r="F1217" s="243"/>
      <c r="G1217" s="244" t="s">
        <v>8490</v>
      </c>
      <c r="H1217" s="638"/>
      <c r="I1217" s="243" t="s">
        <v>953</v>
      </c>
      <c r="J1217" s="243"/>
      <c r="K1217" s="243" t="s">
        <v>6747</v>
      </c>
      <c r="L1217" s="245" t="s">
        <v>6748</v>
      </c>
      <c r="M1217" s="247">
        <v>44782</v>
      </c>
      <c r="N1217" s="123">
        <v>45139</v>
      </c>
      <c r="O1217" s="249" t="s">
        <v>722</v>
      </c>
      <c r="P1217" s="267">
        <f t="shared" si="267"/>
        <v>45139</v>
      </c>
      <c r="Q1217" s="236">
        <v>22537</v>
      </c>
      <c r="R1217" s="236">
        <v>2013</v>
      </c>
      <c r="S1217" s="237">
        <v>44774</v>
      </c>
      <c r="T1217" s="253" t="s">
        <v>3715</v>
      </c>
      <c r="U1217" s="253" t="s">
        <v>1279</v>
      </c>
      <c r="V1217" s="421" t="s">
        <v>363</v>
      </c>
      <c r="W1217" s="421" t="s">
        <v>403</v>
      </c>
      <c r="X1217" s="253" t="s">
        <v>6749</v>
      </c>
      <c r="Y1217" s="271">
        <f t="shared" si="266"/>
        <v>45139</v>
      </c>
      <c r="Z1217" s="322" t="s">
        <v>1550</v>
      </c>
      <c r="AA1217" s="255">
        <v>6.3</v>
      </c>
      <c r="AB1217" s="256"/>
      <c r="AC1217" s="253">
        <v>80</v>
      </c>
      <c r="AD1217" s="253"/>
      <c r="AE1217" s="253">
        <v>100</v>
      </c>
      <c r="AF1217" s="253"/>
      <c r="AG1217" s="322">
        <v>23</v>
      </c>
      <c r="AH1217" s="322">
        <v>38</v>
      </c>
      <c r="AI1217" s="322">
        <v>51</v>
      </c>
      <c r="AJ1217" s="322">
        <v>1</v>
      </c>
      <c r="AK1217" s="237"/>
      <c r="AL1217" s="322"/>
      <c r="AM1217" s="322"/>
      <c r="AN1217" s="253"/>
      <c r="AO1217" s="408"/>
      <c r="AP1217" s="283"/>
      <c r="AQ1217" s="283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341"/>
      <c r="CP1217" s="341"/>
      <c r="CQ1217" s="341"/>
      <c r="CR1217" s="341"/>
      <c r="CS1217" s="341"/>
      <c r="CT1217" s="341"/>
      <c r="CU1217" s="341"/>
      <c r="CV1217" s="341"/>
      <c r="CW1217" s="341"/>
      <c r="CX1217" s="341"/>
      <c r="CY1217" s="341"/>
      <c r="CZ1217" s="341"/>
      <c r="DA1217" s="341"/>
      <c r="DB1217" s="341"/>
      <c r="DC1217" s="341"/>
      <c r="DD1217" s="341"/>
      <c r="DE1217" s="341"/>
      <c r="DF1217" s="341"/>
      <c r="DG1217" s="341"/>
      <c r="DH1217" s="341"/>
      <c r="DI1217" s="341"/>
      <c r="DJ1217" s="341"/>
      <c r="DK1217" s="341"/>
      <c r="DL1217" s="341"/>
      <c r="DM1217" s="341"/>
      <c r="DN1217" s="341"/>
      <c r="DO1217" s="341"/>
      <c r="DP1217" s="341"/>
      <c r="DQ1217" s="341"/>
      <c r="DR1217" s="341"/>
      <c r="DS1217" s="341"/>
      <c r="DT1217" s="341"/>
      <c r="DU1217" s="341"/>
    </row>
    <row r="1218" spans="1:125" s="317" customFormat="1" ht="12.75" customHeight="1">
      <c r="A1218" s="253">
        <v>1217</v>
      </c>
      <c r="B1218" s="253" t="s">
        <v>732</v>
      </c>
      <c r="C1218" s="253" t="s">
        <v>6271</v>
      </c>
      <c r="D1218" s="253"/>
      <c r="E1218" s="253" t="s">
        <v>2782</v>
      </c>
      <c r="F1218" s="253"/>
      <c r="G1218" s="264" t="s">
        <v>9148</v>
      </c>
      <c r="H1218" s="639"/>
      <c r="I1218" s="253" t="s">
        <v>440</v>
      </c>
      <c r="J1218" s="253"/>
      <c r="K1218" s="253" t="s">
        <v>9149</v>
      </c>
      <c r="L1218" s="438" t="s">
        <v>7261</v>
      </c>
      <c r="M1218" s="274">
        <v>45000</v>
      </c>
      <c r="N1218" s="275">
        <v>45726</v>
      </c>
      <c r="O1218" s="322" t="s">
        <v>722</v>
      </c>
      <c r="P1218" s="323">
        <f t="shared" ref="P1218:P1223" si="268">N1218</f>
        <v>45726</v>
      </c>
      <c r="Q1218" s="335">
        <v>23126</v>
      </c>
      <c r="R1218" s="335">
        <v>2022</v>
      </c>
      <c r="S1218" s="237">
        <v>44995</v>
      </c>
      <c r="T1218" s="283" t="s">
        <v>1216</v>
      </c>
      <c r="U1218" s="283" t="s">
        <v>1279</v>
      </c>
      <c r="V1218" s="421" t="s">
        <v>363</v>
      </c>
      <c r="W1218" s="421" t="s">
        <v>363</v>
      </c>
      <c r="X1218" s="253" t="s">
        <v>9150</v>
      </c>
      <c r="Y1218" s="271">
        <f>N1218</f>
        <v>45726</v>
      </c>
      <c r="Z1218" s="322" t="s">
        <v>1229</v>
      </c>
      <c r="AA1218" s="255">
        <v>5.0999999999999996</v>
      </c>
      <c r="AB1218" s="256"/>
      <c r="AC1218" s="253">
        <v>90</v>
      </c>
      <c r="AD1218" s="253">
        <v>110</v>
      </c>
      <c r="AE1218" s="253">
        <v>110</v>
      </c>
      <c r="AF1218" s="253">
        <v>140</v>
      </c>
      <c r="AG1218" s="322" t="s">
        <v>724</v>
      </c>
      <c r="AH1218" s="322">
        <v>40</v>
      </c>
      <c r="AI1218" s="336">
        <v>54</v>
      </c>
      <c r="AJ1218" s="336">
        <v>1</v>
      </c>
      <c r="AK1218" s="283"/>
      <c r="AL1218" s="336"/>
      <c r="AM1218" s="336"/>
      <c r="AN1218" s="253"/>
      <c r="AO1218" s="408"/>
      <c r="AP1218" s="283"/>
      <c r="AQ1218" s="283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341"/>
      <c r="CP1218" s="341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  <c r="DT1218" s="341"/>
      <c r="DU1218" s="341"/>
    </row>
    <row r="1219" spans="1:125" s="378" customFormat="1" ht="12.75" customHeight="1">
      <c r="A1219" s="363">
        <v>1218</v>
      </c>
      <c r="B1219" s="363" t="s">
        <v>731</v>
      </c>
      <c r="C1219" s="363" t="s">
        <v>6658</v>
      </c>
      <c r="D1219" s="363"/>
      <c r="E1219" s="363" t="s">
        <v>3603</v>
      </c>
      <c r="F1219" s="363"/>
      <c r="G1219" s="365" t="s">
        <v>10205</v>
      </c>
      <c r="H1219" s="640"/>
      <c r="I1219" s="363" t="s">
        <v>317</v>
      </c>
      <c r="J1219" s="363"/>
      <c r="K1219" s="364" t="s">
        <v>4376</v>
      </c>
      <c r="L1219" s="382" t="s">
        <v>4377</v>
      </c>
      <c r="M1219" s="383">
        <v>45218</v>
      </c>
      <c r="N1219" s="384">
        <v>45910</v>
      </c>
      <c r="O1219" s="385" t="s">
        <v>722</v>
      </c>
      <c r="P1219" s="779">
        <f t="shared" si="268"/>
        <v>45910</v>
      </c>
      <c r="Q1219" s="387">
        <v>23585</v>
      </c>
      <c r="R1219" s="387">
        <v>2021</v>
      </c>
      <c r="S1219" s="373">
        <v>45179</v>
      </c>
      <c r="T1219" s="363" t="s">
        <v>6620</v>
      </c>
      <c r="U1219" s="363" t="s">
        <v>1279</v>
      </c>
      <c r="V1219" s="626" t="s">
        <v>1632</v>
      </c>
      <c r="W1219" s="626" t="s">
        <v>1468</v>
      </c>
      <c r="X1219" s="363" t="s">
        <v>4517</v>
      </c>
      <c r="Y1219" s="375">
        <v>45910</v>
      </c>
      <c r="Z1219" s="370" t="s">
        <v>1028</v>
      </c>
      <c r="AA1219" s="657">
        <v>5.45</v>
      </c>
      <c r="AB1219" s="376"/>
      <c r="AC1219" s="363">
        <v>95</v>
      </c>
      <c r="AD1219" s="363"/>
      <c r="AE1219" s="363">
        <v>115</v>
      </c>
      <c r="AF1219" s="363"/>
      <c r="AG1219" s="370">
        <v>33</v>
      </c>
      <c r="AH1219" s="370">
        <v>38</v>
      </c>
      <c r="AI1219" s="370">
        <v>58</v>
      </c>
      <c r="AJ1219" s="370">
        <v>1</v>
      </c>
      <c r="AK1219" s="374"/>
      <c r="AL1219" s="501"/>
      <c r="AM1219" s="501"/>
      <c r="AN1219" s="363"/>
      <c r="AO1219" s="414"/>
      <c r="AP1219" s="374"/>
      <c r="AQ1219" s="374"/>
      <c r="AR1219" s="374"/>
      <c r="AS1219" s="374"/>
      <c r="AT1219" s="374"/>
      <c r="AU1219" s="374"/>
      <c r="AV1219" s="374"/>
      <c r="AW1219" s="374"/>
      <c r="AX1219" s="374"/>
      <c r="AY1219" s="374"/>
      <c r="AZ1219" s="374"/>
      <c r="BA1219" s="374"/>
      <c r="BB1219" s="374"/>
      <c r="BC1219" s="374"/>
      <c r="BD1219" s="374"/>
      <c r="BE1219" s="374"/>
      <c r="BF1219" s="374"/>
      <c r="BG1219" s="374"/>
      <c r="BH1219" s="374"/>
      <c r="BI1219" s="374"/>
      <c r="BJ1219" s="374"/>
      <c r="BK1219" s="374"/>
      <c r="BL1219" s="374"/>
      <c r="BM1219" s="374"/>
      <c r="BN1219" s="374"/>
      <c r="BO1219" s="374"/>
      <c r="BP1219" s="374"/>
      <c r="BQ1219" s="374"/>
      <c r="BR1219" s="374"/>
      <c r="BS1219" s="374"/>
      <c r="BT1219" s="374"/>
      <c r="BU1219" s="374"/>
      <c r="BV1219" s="374"/>
      <c r="BW1219" s="374"/>
      <c r="BX1219" s="374"/>
      <c r="BY1219" s="374"/>
      <c r="BZ1219" s="374"/>
      <c r="CA1219" s="374"/>
      <c r="CB1219" s="374"/>
      <c r="CC1219" s="374"/>
      <c r="CD1219" s="374"/>
      <c r="CE1219" s="374"/>
      <c r="CF1219" s="374"/>
      <c r="CG1219" s="374"/>
      <c r="CH1219" s="374"/>
      <c r="CI1219" s="374"/>
      <c r="CJ1219" s="374"/>
      <c r="CK1219" s="374"/>
      <c r="CL1219" s="374"/>
      <c r="CM1219" s="374"/>
      <c r="CN1219" s="374"/>
      <c r="CO1219" s="377"/>
      <c r="CP1219" s="377"/>
      <c r="CQ1219" s="377"/>
      <c r="CR1219" s="377"/>
      <c r="CS1219" s="377"/>
      <c r="CT1219" s="377"/>
      <c r="CU1219" s="377"/>
      <c r="CV1219" s="377"/>
      <c r="CW1219" s="377"/>
      <c r="CX1219" s="377"/>
      <c r="CY1219" s="377"/>
      <c r="CZ1219" s="377"/>
      <c r="DA1219" s="377"/>
      <c r="DB1219" s="377"/>
      <c r="DC1219" s="377"/>
      <c r="DD1219" s="377"/>
      <c r="DE1219" s="377"/>
      <c r="DF1219" s="377"/>
      <c r="DG1219" s="377"/>
      <c r="DH1219" s="377"/>
      <c r="DI1219" s="377"/>
      <c r="DJ1219" s="377"/>
      <c r="DK1219" s="377"/>
      <c r="DL1219" s="377"/>
      <c r="DM1219" s="377"/>
      <c r="DN1219" s="377"/>
      <c r="DO1219" s="377"/>
      <c r="DP1219" s="377"/>
      <c r="DQ1219" s="377"/>
      <c r="DR1219" s="377"/>
      <c r="DS1219" s="377"/>
      <c r="DT1219" s="377"/>
      <c r="DU1219" s="377"/>
    </row>
    <row r="1220" spans="1:125" s="317" customFormat="1" ht="12.75" customHeight="1">
      <c r="A1220" s="253">
        <v>1219</v>
      </c>
      <c r="B1220" s="253" t="s">
        <v>731</v>
      </c>
      <c r="C1220" s="253" t="s">
        <v>6373</v>
      </c>
      <c r="D1220" s="253"/>
      <c r="E1220" s="253" t="s">
        <v>2783</v>
      </c>
      <c r="F1220" s="253"/>
      <c r="G1220" s="264" t="s">
        <v>6374</v>
      </c>
      <c r="H1220" s="639"/>
      <c r="I1220" s="253" t="s">
        <v>440</v>
      </c>
      <c r="J1220" s="253"/>
      <c r="K1220" s="253" t="s">
        <v>8707</v>
      </c>
      <c r="L1220" s="438" t="s">
        <v>6375</v>
      </c>
      <c r="M1220" s="247">
        <v>44095</v>
      </c>
      <c r="N1220" s="275">
        <v>45553</v>
      </c>
      <c r="O1220" s="322" t="s">
        <v>722</v>
      </c>
      <c r="P1220" s="323">
        <f t="shared" si="268"/>
        <v>45553</v>
      </c>
      <c r="Q1220" s="335">
        <v>20667</v>
      </c>
      <c r="R1220" s="335">
        <v>2020</v>
      </c>
      <c r="S1220" s="237">
        <v>44822</v>
      </c>
      <c r="T1220" s="283" t="s">
        <v>1216</v>
      </c>
      <c r="U1220" s="283" t="s">
        <v>722</v>
      </c>
      <c r="V1220" s="421" t="s">
        <v>8708</v>
      </c>
      <c r="W1220" s="421" t="s">
        <v>8708</v>
      </c>
      <c r="X1220" s="253" t="s">
        <v>6376</v>
      </c>
      <c r="Y1220" s="271">
        <f>N1220</f>
        <v>45553</v>
      </c>
      <c r="Z1220" s="322" t="s">
        <v>364</v>
      </c>
      <c r="AA1220" s="255">
        <v>4.8</v>
      </c>
      <c r="AB1220" s="256"/>
      <c r="AC1220" s="253">
        <v>80</v>
      </c>
      <c r="AD1220" s="253"/>
      <c r="AE1220" s="253">
        <v>100</v>
      </c>
      <c r="AF1220" s="253"/>
      <c r="AG1220" s="322">
        <v>24</v>
      </c>
      <c r="AH1220" s="322">
        <v>38</v>
      </c>
      <c r="AI1220" s="336">
        <v>50</v>
      </c>
      <c r="AJ1220" s="336">
        <v>1</v>
      </c>
      <c r="AK1220" s="283"/>
      <c r="AL1220" s="336"/>
      <c r="AM1220" s="336"/>
      <c r="AN1220" s="253"/>
      <c r="AO1220" s="408"/>
      <c r="AP1220" s="283"/>
      <c r="AQ1220" s="283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341"/>
      <c r="CP1220" s="341"/>
      <c r="CQ1220" s="341"/>
      <c r="CR1220" s="341"/>
      <c r="CS1220" s="341"/>
      <c r="CT1220" s="341"/>
      <c r="CU1220" s="341"/>
      <c r="CV1220" s="341"/>
      <c r="CW1220" s="341"/>
      <c r="CX1220" s="341"/>
      <c r="CY1220" s="341"/>
      <c r="CZ1220" s="341"/>
      <c r="DA1220" s="341"/>
      <c r="DB1220" s="341"/>
      <c r="DC1220" s="341"/>
      <c r="DD1220" s="341"/>
      <c r="DE1220" s="341"/>
      <c r="DF1220" s="341"/>
      <c r="DG1220" s="341"/>
      <c r="DH1220" s="341"/>
      <c r="DI1220" s="341"/>
      <c r="DJ1220" s="341"/>
      <c r="DK1220" s="341"/>
      <c r="DL1220" s="341"/>
      <c r="DM1220" s="341"/>
      <c r="DN1220" s="341"/>
      <c r="DO1220" s="341"/>
      <c r="DP1220" s="341"/>
      <c r="DQ1220" s="341"/>
      <c r="DR1220" s="341"/>
      <c r="DS1220" s="341"/>
      <c r="DT1220" s="341"/>
      <c r="DU1220" s="341"/>
    </row>
    <row r="1221" spans="1:125" ht="12.75" customHeight="1">
      <c r="A1221" s="253">
        <v>1220</v>
      </c>
      <c r="B1221" s="253" t="s">
        <v>731</v>
      </c>
      <c r="C1221" s="253" t="s">
        <v>3586</v>
      </c>
      <c r="D1221" s="253"/>
      <c r="E1221" s="253" t="s">
        <v>2784</v>
      </c>
      <c r="F1221" s="253"/>
      <c r="G1221" s="264" t="s">
        <v>3587</v>
      </c>
      <c r="H1221" s="639"/>
      <c r="I1221" s="253" t="s">
        <v>452</v>
      </c>
      <c r="J1221" s="253"/>
      <c r="K1221" s="253" t="s">
        <v>2793</v>
      </c>
      <c r="L1221" s="438" t="s">
        <v>2794</v>
      </c>
      <c r="M1221" s="274">
        <v>42824</v>
      </c>
      <c r="N1221" s="275">
        <v>45329</v>
      </c>
      <c r="O1221" s="322" t="s">
        <v>722</v>
      </c>
      <c r="P1221" s="267">
        <f t="shared" si="268"/>
        <v>45329</v>
      </c>
      <c r="Q1221" s="236">
        <v>17344</v>
      </c>
      <c r="R1221" s="236">
        <v>2012</v>
      </c>
      <c r="S1221" s="251">
        <v>44599</v>
      </c>
      <c r="T1221" s="253" t="s">
        <v>175</v>
      </c>
      <c r="U1221" s="253" t="s">
        <v>722</v>
      </c>
      <c r="V1221" s="421" t="s">
        <v>931</v>
      </c>
      <c r="W1221" s="421" t="s">
        <v>4724</v>
      </c>
      <c r="X1221" s="253" t="s">
        <v>936</v>
      </c>
      <c r="Y1221" s="284">
        <f t="shared" ref="Y1221:Y1230" si="269">N1221</f>
        <v>45329</v>
      </c>
      <c r="Z1221" s="322" t="s">
        <v>364</v>
      </c>
      <c r="AA1221" s="255">
        <v>5.3</v>
      </c>
      <c r="AB1221" s="256"/>
      <c r="AC1221" s="253">
        <v>100</v>
      </c>
      <c r="AD1221" s="253"/>
      <c r="AE1221" s="253">
        <v>130</v>
      </c>
      <c r="AF1221" s="253"/>
      <c r="AG1221" s="322" t="s">
        <v>724</v>
      </c>
      <c r="AH1221" s="322">
        <v>36</v>
      </c>
      <c r="AI1221" s="322">
        <v>46</v>
      </c>
      <c r="AJ1221" s="322">
        <v>1</v>
      </c>
      <c r="AK1221" s="316"/>
      <c r="AL1221" s="613"/>
      <c r="AM1221" s="613"/>
      <c r="AN1221" s="252"/>
      <c r="AO1221" s="407"/>
      <c r="AP1221" s="316"/>
      <c r="AQ1221" s="316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</row>
    <row r="1222" spans="1:125" s="378" customFormat="1" ht="12.75" customHeight="1">
      <c r="A1222" s="363">
        <v>1221</v>
      </c>
      <c r="B1222" s="363" t="s">
        <v>732</v>
      </c>
      <c r="C1222" s="363" t="s">
        <v>10308</v>
      </c>
      <c r="D1222" s="363" t="s">
        <v>10309</v>
      </c>
      <c r="E1222" s="363" t="s">
        <v>2785</v>
      </c>
      <c r="F1222" s="363" t="s">
        <v>10268</v>
      </c>
      <c r="G1222" s="365" t="s">
        <v>10310</v>
      </c>
      <c r="H1222" s="640" t="s">
        <v>10311</v>
      </c>
      <c r="I1222" s="363" t="s">
        <v>17</v>
      </c>
      <c r="J1222" s="363" t="s">
        <v>10312</v>
      </c>
      <c r="K1222" s="364" t="s">
        <v>10267</v>
      </c>
      <c r="L1222" s="382" t="s">
        <v>10313</v>
      </c>
      <c r="M1222" s="383">
        <v>45258</v>
      </c>
      <c r="N1222" s="384">
        <v>45956</v>
      </c>
      <c r="O1222" s="385" t="s">
        <v>722</v>
      </c>
      <c r="P1222" s="779">
        <f t="shared" si="268"/>
        <v>45956</v>
      </c>
      <c r="Q1222" s="387">
        <v>23623</v>
      </c>
      <c r="R1222" s="387">
        <v>2022</v>
      </c>
      <c r="S1222" s="373">
        <v>45225</v>
      </c>
      <c r="T1222" s="363" t="s">
        <v>3814</v>
      </c>
      <c r="U1222" s="363" t="s">
        <v>1279</v>
      </c>
      <c r="V1222" s="626" t="s">
        <v>1558</v>
      </c>
      <c r="W1222" s="626" t="s">
        <v>1558</v>
      </c>
      <c r="X1222" s="363" t="s">
        <v>10325</v>
      </c>
      <c r="Y1222" s="375">
        <f t="shared" si="269"/>
        <v>45956</v>
      </c>
      <c r="Z1222" s="370" t="s">
        <v>31</v>
      </c>
      <c r="AA1222" s="657">
        <v>6.1</v>
      </c>
      <c r="AB1222" s="376">
        <v>55</v>
      </c>
      <c r="AC1222" s="363">
        <v>110</v>
      </c>
      <c r="AD1222" s="363">
        <v>110</v>
      </c>
      <c r="AE1222" s="363">
        <v>140</v>
      </c>
      <c r="AF1222" s="363">
        <v>185</v>
      </c>
      <c r="AG1222" s="370">
        <v>21</v>
      </c>
      <c r="AH1222" s="370" t="s">
        <v>6307</v>
      </c>
      <c r="AI1222" s="370">
        <v>62</v>
      </c>
      <c r="AJ1222" s="370">
        <v>1</v>
      </c>
      <c r="AK1222" s="388">
        <v>45258</v>
      </c>
      <c r="AL1222" s="501">
        <v>2022</v>
      </c>
      <c r="AM1222" s="501" t="s">
        <v>1078</v>
      </c>
      <c r="AN1222" s="363"/>
      <c r="AO1222" s="414"/>
      <c r="AP1222" s="374"/>
      <c r="AQ1222" s="374"/>
      <c r="AR1222" s="374"/>
      <c r="AS1222" s="374"/>
      <c r="AT1222" s="374"/>
      <c r="AU1222" s="374"/>
      <c r="AV1222" s="374"/>
      <c r="AW1222" s="374"/>
      <c r="AX1222" s="374"/>
      <c r="AY1222" s="374"/>
      <c r="AZ1222" s="374"/>
      <c r="BA1222" s="374"/>
      <c r="BB1222" s="374"/>
      <c r="BC1222" s="374"/>
      <c r="BD1222" s="374"/>
      <c r="BE1222" s="374"/>
      <c r="BF1222" s="374"/>
      <c r="BG1222" s="374"/>
      <c r="BH1222" s="374"/>
      <c r="BI1222" s="374"/>
      <c r="BJ1222" s="374"/>
      <c r="BK1222" s="374"/>
      <c r="BL1222" s="374"/>
      <c r="BM1222" s="374"/>
      <c r="BN1222" s="374"/>
      <c r="BO1222" s="374"/>
      <c r="BP1222" s="374"/>
      <c r="BQ1222" s="374"/>
      <c r="BR1222" s="374"/>
      <c r="BS1222" s="374"/>
      <c r="BT1222" s="374"/>
      <c r="BU1222" s="374"/>
      <c r="BV1222" s="374"/>
      <c r="BW1222" s="374"/>
      <c r="BX1222" s="374"/>
      <c r="BY1222" s="374"/>
      <c r="BZ1222" s="374"/>
      <c r="CA1222" s="374"/>
      <c r="CB1222" s="374"/>
      <c r="CC1222" s="374"/>
      <c r="CD1222" s="374"/>
      <c r="CE1222" s="374"/>
      <c r="CF1222" s="374"/>
      <c r="CG1222" s="374"/>
      <c r="CH1222" s="374"/>
      <c r="CI1222" s="374"/>
      <c r="CJ1222" s="374"/>
      <c r="CK1222" s="374"/>
      <c r="CL1222" s="374"/>
      <c r="CM1222" s="374"/>
      <c r="CN1222" s="374"/>
      <c r="CO1222" s="377"/>
      <c r="CP1222" s="377"/>
      <c r="CQ1222" s="377"/>
      <c r="CR1222" s="377"/>
      <c r="CS1222" s="377"/>
      <c r="CT1222" s="377"/>
      <c r="CU1222" s="377"/>
      <c r="CV1222" s="377"/>
      <c r="CW1222" s="377"/>
      <c r="CX1222" s="377"/>
      <c r="CY1222" s="377"/>
      <c r="CZ1222" s="377"/>
      <c r="DA1222" s="377"/>
      <c r="DB1222" s="377"/>
      <c r="DC1222" s="377"/>
      <c r="DD1222" s="377"/>
      <c r="DE1222" s="377"/>
      <c r="DF1222" s="377"/>
      <c r="DG1222" s="377"/>
      <c r="DH1222" s="377"/>
      <c r="DI1222" s="377"/>
      <c r="DJ1222" s="377"/>
      <c r="DK1222" s="377"/>
      <c r="DL1222" s="377"/>
      <c r="DM1222" s="377"/>
      <c r="DN1222" s="377"/>
      <c r="DO1222" s="377"/>
      <c r="DP1222" s="377"/>
      <c r="DQ1222" s="377"/>
      <c r="DR1222" s="377"/>
      <c r="DS1222" s="377"/>
      <c r="DT1222" s="377"/>
      <c r="DU1222" s="377"/>
    </row>
    <row r="1223" spans="1:125" s="317" customFormat="1" ht="12.75" customHeight="1">
      <c r="A1223" s="253">
        <v>1222</v>
      </c>
      <c r="B1223" s="253" t="s">
        <v>731</v>
      </c>
      <c r="C1223" s="253" t="s">
        <v>6806</v>
      </c>
      <c r="D1223" s="253"/>
      <c r="E1223" s="253" t="s">
        <v>2786</v>
      </c>
      <c r="F1223" s="253"/>
      <c r="G1223" s="264" t="s">
        <v>6807</v>
      </c>
      <c r="H1223" s="639"/>
      <c r="I1223" s="253" t="s">
        <v>1106</v>
      </c>
      <c r="J1223" s="253"/>
      <c r="K1223" s="243" t="s">
        <v>6808</v>
      </c>
      <c r="L1223" s="245" t="s">
        <v>6360</v>
      </c>
      <c r="M1223" s="247">
        <v>44309</v>
      </c>
      <c r="N1223" s="123">
        <v>45763</v>
      </c>
      <c r="O1223" s="249" t="s">
        <v>722</v>
      </c>
      <c r="P1223" s="269">
        <f t="shared" si="268"/>
        <v>45763</v>
      </c>
      <c r="Q1223" s="236">
        <v>21207</v>
      </c>
      <c r="R1223" s="236">
        <v>2016</v>
      </c>
      <c r="S1223" s="237">
        <v>45032</v>
      </c>
      <c r="T1223" s="253" t="s">
        <v>4069</v>
      </c>
      <c r="U1223" s="253" t="s">
        <v>722</v>
      </c>
      <c r="V1223" s="421" t="s">
        <v>1</v>
      </c>
      <c r="W1223" s="421" t="s">
        <v>5741</v>
      </c>
      <c r="X1223" s="253" t="s">
        <v>6361</v>
      </c>
      <c r="Y1223" s="271">
        <f>N1223</f>
        <v>45763</v>
      </c>
      <c r="Z1223" s="322" t="s">
        <v>1550</v>
      </c>
      <c r="AA1223" s="255">
        <v>5.15</v>
      </c>
      <c r="AB1223" s="256"/>
      <c r="AC1223" s="253">
        <v>125</v>
      </c>
      <c r="AD1223" s="253"/>
      <c r="AE1223" s="253">
        <v>140</v>
      </c>
      <c r="AF1223" s="253"/>
      <c r="AG1223" s="605">
        <v>21</v>
      </c>
      <c r="AH1223" s="322">
        <v>39</v>
      </c>
      <c r="AI1223" s="322">
        <v>54</v>
      </c>
      <c r="AJ1223" s="322">
        <v>1</v>
      </c>
      <c r="AK1223" s="283"/>
      <c r="AL1223" s="336"/>
      <c r="AM1223" s="336"/>
      <c r="AN1223" s="253"/>
      <c r="AO1223" s="408"/>
      <c r="AP1223" s="283"/>
      <c r="AQ1223" s="283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341"/>
      <c r="CP1223" s="341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  <c r="DT1223" s="341"/>
      <c r="DU1223" s="341"/>
    </row>
    <row r="1224" spans="1:125" ht="12.75" customHeight="1">
      <c r="A1224" s="253">
        <v>1223</v>
      </c>
      <c r="B1224" s="253" t="s">
        <v>731</v>
      </c>
      <c r="C1224" s="253" t="s">
        <v>3042</v>
      </c>
      <c r="D1224" s="253"/>
      <c r="E1224" s="253" t="s">
        <v>2787</v>
      </c>
      <c r="F1224" s="253"/>
      <c r="G1224" s="264" t="s">
        <v>2788</v>
      </c>
      <c r="H1224" s="639"/>
      <c r="I1224" s="253" t="s">
        <v>2145</v>
      </c>
      <c r="J1224" s="253"/>
      <c r="K1224" s="253" t="s">
        <v>822</v>
      </c>
      <c r="L1224" s="438" t="s">
        <v>823</v>
      </c>
      <c r="M1224" s="274">
        <v>42477</v>
      </c>
      <c r="N1224" s="288">
        <v>45794</v>
      </c>
      <c r="O1224" s="249" t="s">
        <v>722</v>
      </c>
      <c r="P1224" s="266">
        <f t="shared" ref="P1224:P1226" si="270">N1224</f>
        <v>45794</v>
      </c>
      <c r="Q1224" s="250">
        <v>16480</v>
      </c>
      <c r="R1224" s="250">
        <v>2016</v>
      </c>
      <c r="S1224" s="251">
        <v>45063</v>
      </c>
      <c r="T1224" s="252" t="s">
        <v>299</v>
      </c>
      <c r="U1224" s="253" t="s">
        <v>722</v>
      </c>
      <c r="V1224" s="625" t="s">
        <v>9578</v>
      </c>
      <c r="W1224" s="625" t="s">
        <v>9577</v>
      </c>
      <c r="X1224" s="252" t="s">
        <v>2789</v>
      </c>
      <c r="Y1224" s="271">
        <f t="shared" si="269"/>
        <v>45794</v>
      </c>
      <c r="Z1224" s="605" t="s">
        <v>1550</v>
      </c>
      <c r="AA1224" s="656">
        <v>5.9</v>
      </c>
      <c r="AB1224" s="273"/>
      <c r="AC1224" s="252">
        <v>85</v>
      </c>
      <c r="AD1224" s="252"/>
      <c r="AE1224" s="252">
        <v>108</v>
      </c>
      <c r="AF1224" s="252"/>
      <c r="AG1224" s="322">
        <v>24</v>
      </c>
      <c r="AH1224" s="605">
        <v>38</v>
      </c>
      <c r="AI1224" s="605">
        <v>56</v>
      </c>
      <c r="AJ1224" s="605">
        <v>1</v>
      </c>
      <c r="AK1224" s="316"/>
      <c r="AL1224" s="613"/>
      <c r="AM1224" s="613"/>
      <c r="AN1224" s="252"/>
      <c r="AO1224" s="407"/>
      <c r="AP1224" s="316"/>
      <c r="AQ1224" s="316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</row>
    <row r="1225" spans="1:125" s="378" customFormat="1" ht="12.75" customHeight="1">
      <c r="A1225" s="363">
        <v>1224</v>
      </c>
      <c r="B1225" s="363" t="s">
        <v>732</v>
      </c>
      <c r="C1225" s="363" t="s">
        <v>10215</v>
      </c>
      <c r="D1225" s="363"/>
      <c r="E1225" s="363" t="s">
        <v>3043</v>
      </c>
      <c r="F1225" s="363"/>
      <c r="G1225" s="365" t="s">
        <v>10216</v>
      </c>
      <c r="H1225" s="640"/>
      <c r="I1225" s="364" t="s">
        <v>1424</v>
      </c>
      <c r="J1225" s="374"/>
      <c r="K1225" s="374" t="s">
        <v>10175</v>
      </c>
      <c r="L1225" s="366" t="s">
        <v>10217</v>
      </c>
      <c r="M1225" s="499">
        <v>45222</v>
      </c>
      <c r="N1225" s="624">
        <v>45934</v>
      </c>
      <c r="O1225" s="385" t="s">
        <v>722</v>
      </c>
      <c r="P1225" s="386">
        <f>N1225</f>
        <v>45934</v>
      </c>
      <c r="Q1225" s="387">
        <v>23588</v>
      </c>
      <c r="R1225" s="387">
        <v>2021</v>
      </c>
      <c r="S1225" s="373">
        <v>45203</v>
      </c>
      <c r="T1225" s="363" t="s">
        <v>4069</v>
      </c>
      <c r="U1225" s="363" t="s">
        <v>1279</v>
      </c>
      <c r="V1225" s="626" t="s">
        <v>363</v>
      </c>
      <c r="W1225" s="626" t="s">
        <v>1352</v>
      </c>
      <c r="X1225" s="363" t="s">
        <v>10218</v>
      </c>
      <c r="Y1225" s="375">
        <f t="shared" si="269"/>
        <v>45934</v>
      </c>
      <c r="Z1225" s="370" t="s">
        <v>364</v>
      </c>
      <c r="AA1225" s="657">
        <v>3.81</v>
      </c>
      <c r="AB1225" s="376"/>
      <c r="AC1225" s="363">
        <v>85</v>
      </c>
      <c r="AD1225" s="363">
        <v>85</v>
      </c>
      <c r="AE1225" s="363">
        <v>105</v>
      </c>
      <c r="AF1225" s="363">
        <v>120</v>
      </c>
      <c r="AG1225" s="370" t="s">
        <v>724</v>
      </c>
      <c r="AH1225" s="370" t="s">
        <v>724</v>
      </c>
      <c r="AI1225" s="370" t="s">
        <v>724</v>
      </c>
      <c r="AJ1225" s="370">
        <v>1</v>
      </c>
      <c r="AK1225" s="374"/>
      <c r="AL1225" s="501"/>
      <c r="AM1225" s="501"/>
      <c r="AN1225" s="363"/>
      <c r="AO1225" s="414"/>
      <c r="AP1225" s="374"/>
      <c r="AQ1225" s="374"/>
      <c r="AR1225" s="374"/>
      <c r="AS1225" s="374"/>
      <c r="AT1225" s="374"/>
      <c r="AU1225" s="374"/>
      <c r="AV1225" s="374"/>
      <c r="AW1225" s="374"/>
      <c r="AX1225" s="374"/>
      <c r="AY1225" s="374"/>
      <c r="AZ1225" s="374"/>
      <c r="BA1225" s="374"/>
      <c r="BB1225" s="374"/>
      <c r="BC1225" s="374"/>
      <c r="BD1225" s="374"/>
      <c r="BE1225" s="374"/>
      <c r="BF1225" s="374"/>
      <c r="BG1225" s="374"/>
      <c r="BH1225" s="374"/>
      <c r="BI1225" s="374"/>
      <c r="BJ1225" s="374"/>
      <c r="BK1225" s="374"/>
      <c r="BL1225" s="374"/>
      <c r="BM1225" s="374"/>
      <c r="BN1225" s="374"/>
      <c r="BO1225" s="374"/>
      <c r="BP1225" s="374"/>
      <c r="BQ1225" s="374"/>
      <c r="BR1225" s="374"/>
      <c r="BS1225" s="374"/>
      <c r="BT1225" s="374"/>
      <c r="BU1225" s="374"/>
      <c r="BV1225" s="374"/>
      <c r="BW1225" s="374"/>
      <c r="BX1225" s="374"/>
      <c r="BY1225" s="374"/>
      <c r="BZ1225" s="374"/>
      <c r="CA1225" s="374"/>
      <c r="CB1225" s="374"/>
      <c r="CC1225" s="374"/>
      <c r="CD1225" s="374"/>
      <c r="CE1225" s="374"/>
      <c r="CF1225" s="374"/>
      <c r="CG1225" s="374"/>
      <c r="CH1225" s="374"/>
      <c r="CI1225" s="374"/>
      <c r="CJ1225" s="374"/>
      <c r="CK1225" s="374"/>
      <c r="CL1225" s="374"/>
      <c r="CM1225" s="374"/>
      <c r="CN1225" s="374"/>
      <c r="CO1225" s="377"/>
      <c r="CP1225" s="377"/>
      <c r="CQ1225" s="377"/>
      <c r="CR1225" s="377"/>
      <c r="CS1225" s="377"/>
      <c r="CT1225" s="377"/>
      <c r="CU1225" s="377"/>
      <c r="CV1225" s="377"/>
      <c r="CW1225" s="377"/>
      <c r="CX1225" s="377"/>
      <c r="CY1225" s="377"/>
      <c r="CZ1225" s="377"/>
      <c r="DA1225" s="377"/>
      <c r="DB1225" s="377"/>
      <c r="DC1225" s="377"/>
      <c r="DD1225" s="377"/>
      <c r="DE1225" s="377"/>
      <c r="DF1225" s="377"/>
      <c r="DG1225" s="377"/>
      <c r="DH1225" s="377"/>
      <c r="DI1225" s="377"/>
      <c r="DJ1225" s="377"/>
      <c r="DK1225" s="377"/>
      <c r="DL1225" s="377"/>
      <c r="DM1225" s="377"/>
      <c r="DN1225" s="377"/>
      <c r="DO1225" s="377"/>
      <c r="DP1225" s="377"/>
      <c r="DQ1225" s="377"/>
      <c r="DR1225" s="377"/>
      <c r="DS1225" s="377"/>
      <c r="DT1225" s="377"/>
      <c r="DU1225" s="377"/>
    </row>
    <row r="1226" spans="1:125" s="317" customFormat="1" ht="12.75" customHeight="1">
      <c r="A1226" s="253">
        <v>1225</v>
      </c>
      <c r="B1226" s="253" t="s">
        <v>732</v>
      </c>
      <c r="C1226" s="253" t="s">
        <v>2098</v>
      </c>
      <c r="D1226" s="253" t="s">
        <v>6033</v>
      </c>
      <c r="E1226" s="253" t="s">
        <v>3041</v>
      </c>
      <c r="F1226" s="253" t="s">
        <v>6034</v>
      </c>
      <c r="G1226" s="264" t="s">
        <v>6413</v>
      </c>
      <c r="H1226" s="639" t="s">
        <v>6034</v>
      </c>
      <c r="I1226" s="253" t="s">
        <v>1911</v>
      </c>
      <c r="J1226" s="253" t="s">
        <v>6035</v>
      </c>
      <c r="K1226" s="253" t="s">
        <v>5986</v>
      </c>
      <c r="L1226" s="438" t="s">
        <v>5987</v>
      </c>
      <c r="M1226" s="274">
        <v>44109</v>
      </c>
      <c r="N1226" s="275">
        <v>44833</v>
      </c>
      <c r="O1226" s="249" t="s">
        <v>722</v>
      </c>
      <c r="P1226" s="267">
        <f t="shared" si="270"/>
        <v>44833</v>
      </c>
      <c r="Q1226" s="236">
        <v>20691</v>
      </c>
      <c r="R1226" s="236">
        <v>2020</v>
      </c>
      <c r="S1226" s="237">
        <v>44103</v>
      </c>
      <c r="T1226" s="253" t="s">
        <v>1278</v>
      </c>
      <c r="U1226" s="253" t="s">
        <v>4014</v>
      </c>
      <c r="V1226" s="421" t="s">
        <v>1558</v>
      </c>
      <c r="W1226" s="421" t="s">
        <v>5998</v>
      </c>
      <c r="X1226" s="253" t="s">
        <v>5988</v>
      </c>
      <c r="Y1226" s="271">
        <v>44833</v>
      </c>
      <c r="Z1226" s="322" t="s">
        <v>1550</v>
      </c>
      <c r="AA1226" s="255">
        <v>4.8</v>
      </c>
      <c r="AB1226" s="256">
        <v>21</v>
      </c>
      <c r="AC1226" s="253">
        <v>105</v>
      </c>
      <c r="AD1226" s="253">
        <v>105</v>
      </c>
      <c r="AE1226" s="253">
        <v>130</v>
      </c>
      <c r="AF1226" s="253">
        <v>130</v>
      </c>
      <c r="AG1226" s="605" t="s">
        <v>724</v>
      </c>
      <c r="AH1226" s="322">
        <v>36</v>
      </c>
      <c r="AI1226" s="322">
        <v>54</v>
      </c>
      <c r="AJ1226" s="322">
        <v>1</v>
      </c>
      <c r="AK1226" s="237">
        <v>44034</v>
      </c>
      <c r="AL1226" s="322">
        <v>2019</v>
      </c>
      <c r="AM1226" s="322" t="s">
        <v>722</v>
      </c>
      <c r="AN1226" s="253" t="s">
        <v>6036</v>
      </c>
      <c r="AO1226" s="408"/>
      <c r="AP1226" s="283"/>
      <c r="AQ1226" s="283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341"/>
      <c r="CP1226" s="341"/>
      <c r="CQ1226" s="341"/>
      <c r="CR1226" s="341"/>
      <c r="CS1226" s="341"/>
      <c r="CT1226" s="341"/>
      <c r="CU1226" s="341"/>
      <c r="CV1226" s="341"/>
      <c r="CW1226" s="341"/>
      <c r="CX1226" s="341"/>
      <c r="CY1226" s="341"/>
      <c r="CZ1226" s="341"/>
      <c r="DA1226" s="341"/>
      <c r="DB1226" s="341"/>
      <c r="DC1226" s="341"/>
      <c r="DD1226" s="341"/>
      <c r="DE1226" s="341"/>
      <c r="DF1226" s="341"/>
      <c r="DG1226" s="341"/>
      <c r="DH1226" s="341"/>
      <c r="DI1226" s="341"/>
      <c r="DJ1226" s="341"/>
      <c r="DK1226" s="341"/>
      <c r="DL1226" s="341"/>
      <c r="DM1226" s="341"/>
      <c r="DN1226" s="341"/>
      <c r="DO1226" s="341"/>
      <c r="DP1226" s="341"/>
      <c r="DQ1226" s="341"/>
      <c r="DR1226" s="341"/>
      <c r="DS1226" s="341"/>
      <c r="DT1226" s="341"/>
      <c r="DU1226" s="341"/>
    </row>
    <row r="1227" spans="1:125" s="317" customFormat="1" ht="12.75" customHeight="1">
      <c r="A1227" s="253">
        <v>1226</v>
      </c>
      <c r="B1227" s="253" t="s">
        <v>731</v>
      </c>
      <c r="C1227" s="253" t="s">
        <v>7822</v>
      </c>
      <c r="D1227" s="253"/>
      <c r="E1227" s="253" t="s">
        <v>2790</v>
      </c>
      <c r="F1227" s="253"/>
      <c r="G1227" s="264" t="s">
        <v>7823</v>
      </c>
      <c r="H1227" s="639"/>
      <c r="I1227" s="253" t="s">
        <v>1424</v>
      </c>
      <c r="J1227" s="253"/>
      <c r="K1227" s="253" t="s">
        <v>7824</v>
      </c>
      <c r="L1227" s="438" t="s">
        <v>7825</v>
      </c>
      <c r="M1227" s="274">
        <v>44622</v>
      </c>
      <c r="N1227" s="275">
        <v>45327</v>
      </c>
      <c r="O1227" s="322" t="s">
        <v>722</v>
      </c>
      <c r="P1227" s="323">
        <f>N1227</f>
        <v>45327</v>
      </c>
      <c r="Q1227" s="335">
        <v>22163</v>
      </c>
      <c r="R1227" s="335">
        <v>2017</v>
      </c>
      <c r="S1227" s="237">
        <v>44597</v>
      </c>
      <c r="T1227" s="283" t="s">
        <v>4069</v>
      </c>
      <c r="U1227" s="283" t="s">
        <v>1279</v>
      </c>
      <c r="V1227" s="421" t="s">
        <v>363</v>
      </c>
      <c r="W1227" s="421" t="s">
        <v>3548</v>
      </c>
      <c r="X1227" s="253" t="s">
        <v>7826</v>
      </c>
      <c r="Y1227" s="271">
        <f>N1227</f>
        <v>45327</v>
      </c>
      <c r="Z1227" s="322" t="s">
        <v>1550</v>
      </c>
      <c r="AA1227" s="255">
        <v>3.9</v>
      </c>
      <c r="AB1227" s="256"/>
      <c r="AC1227" s="253">
        <v>72</v>
      </c>
      <c r="AD1227" s="253"/>
      <c r="AE1227" s="253">
        <v>92</v>
      </c>
      <c r="AF1227" s="253"/>
      <c r="AG1227" s="322">
        <v>22</v>
      </c>
      <c r="AH1227" s="322" t="s">
        <v>724</v>
      </c>
      <c r="AI1227" s="336" t="s">
        <v>724</v>
      </c>
      <c r="AJ1227" s="336">
        <v>1</v>
      </c>
      <c r="AK1227" s="283"/>
      <c r="AL1227" s="336"/>
      <c r="AM1227" s="336"/>
      <c r="AN1227" s="253"/>
      <c r="AO1227" s="408"/>
      <c r="AP1227" s="283"/>
      <c r="AQ1227" s="283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341"/>
      <c r="CP1227" s="341"/>
      <c r="CQ1227" s="341"/>
      <c r="CR1227" s="341"/>
      <c r="CS1227" s="341"/>
      <c r="CT1227" s="341"/>
      <c r="CU1227" s="341"/>
      <c r="CV1227" s="341"/>
      <c r="CW1227" s="341"/>
      <c r="CX1227" s="341"/>
      <c r="CY1227" s="341"/>
      <c r="CZ1227" s="341"/>
      <c r="DA1227" s="341"/>
      <c r="DB1227" s="341"/>
      <c r="DC1227" s="341"/>
      <c r="DD1227" s="341"/>
      <c r="DE1227" s="341"/>
      <c r="DF1227" s="341"/>
      <c r="DG1227" s="341"/>
      <c r="DH1227" s="341"/>
      <c r="DI1227" s="341"/>
      <c r="DJ1227" s="341"/>
      <c r="DK1227" s="341"/>
      <c r="DL1227" s="341"/>
      <c r="DM1227" s="341"/>
      <c r="DN1227" s="341"/>
      <c r="DO1227" s="341"/>
      <c r="DP1227" s="341"/>
      <c r="DQ1227" s="341"/>
      <c r="DR1227" s="341"/>
      <c r="DS1227" s="341"/>
      <c r="DT1227" s="341"/>
      <c r="DU1227" s="341"/>
    </row>
    <row r="1228" spans="1:125" ht="12.75" customHeight="1">
      <c r="A1228" s="253">
        <v>1227</v>
      </c>
      <c r="B1228" s="253" t="s">
        <v>731</v>
      </c>
      <c r="C1228" s="253" t="s">
        <v>2077</v>
      </c>
      <c r="D1228" s="253"/>
      <c r="E1228" s="253" t="s">
        <v>2791</v>
      </c>
      <c r="F1228" s="253"/>
      <c r="G1228" s="264" t="s">
        <v>2792</v>
      </c>
      <c r="H1228" s="639"/>
      <c r="I1228" s="253" t="s">
        <v>317</v>
      </c>
      <c r="J1228" s="253"/>
      <c r="K1228" s="253" t="s">
        <v>2401</v>
      </c>
      <c r="L1228" s="438" t="s">
        <v>593</v>
      </c>
      <c r="M1228" s="274">
        <v>42531</v>
      </c>
      <c r="N1228" s="288">
        <v>45798</v>
      </c>
      <c r="O1228" s="249" t="s">
        <v>722</v>
      </c>
      <c r="P1228" s="266">
        <f t="shared" ref="P1228:P1237" si="271">N1228</f>
        <v>45798</v>
      </c>
      <c r="Q1228" s="250">
        <v>16608</v>
      </c>
      <c r="R1228" s="250">
        <v>2016</v>
      </c>
      <c r="S1228" s="251">
        <v>45067</v>
      </c>
      <c r="T1228" s="252" t="s">
        <v>538</v>
      </c>
      <c r="U1228" s="253" t="s">
        <v>722</v>
      </c>
      <c r="V1228" s="625" t="s">
        <v>1102</v>
      </c>
      <c r="W1228" s="625" t="s">
        <v>9505</v>
      </c>
      <c r="X1228" s="252" t="s">
        <v>1925</v>
      </c>
      <c r="Y1228" s="271">
        <f t="shared" si="269"/>
        <v>45798</v>
      </c>
      <c r="Z1228" s="605" t="s">
        <v>1028</v>
      </c>
      <c r="AA1228" s="656">
        <v>4.8</v>
      </c>
      <c r="AB1228" s="273"/>
      <c r="AC1228" s="252">
        <v>95</v>
      </c>
      <c r="AD1228" s="252"/>
      <c r="AE1228" s="252">
        <v>115</v>
      </c>
      <c r="AF1228" s="252"/>
      <c r="AG1228" s="322" t="s">
        <v>724</v>
      </c>
      <c r="AH1228" s="605">
        <v>39</v>
      </c>
      <c r="AI1228" s="605">
        <v>53</v>
      </c>
      <c r="AJ1228" s="605">
        <v>1</v>
      </c>
      <c r="AK1228" s="316"/>
      <c r="AL1228" s="613"/>
      <c r="AM1228" s="613"/>
      <c r="AN1228" s="252"/>
      <c r="AO1228" s="407"/>
      <c r="AP1228" s="316"/>
      <c r="AQ1228" s="316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</row>
    <row r="1229" spans="1:125" ht="12.75" customHeight="1">
      <c r="A1229" s="253">
        <v>1228</v>
      </c>
      <c r="B1229" s="253" t="s">
        <v>731</v>
      </c>
      <c r="C1229" s="253" t="s">
        <v>2879</v>
      </c>
      <c r="D1229" s="253"/>
      <c r="E1229" s="253" t="s">
        <v>2880</v>
      </c>
      <c r="F1229" s="253"/>
      <c r="G1229" s="264" t="s">
        <v>2881</v>
      </c>
      <c r="H1229" s="639"/>
      <c r="I1229" s="253" t="s">
        <v>452</v>
      </c>
      <c r="J1229" s="253"/>
      <c r="K1229" s="283" t="s">
        <v>707</v>
      </c>
      <c r="L1229" s="438" t="s">
        <v>1458</v>
      </c>
      <c r="M1229" s="274">
        <v>42548</v>
      </c>
      <c r="N1229" s="288">
        <v>45176</v>
      </c>
      <c r="O1229" s="322" t="s">
        <v>722</v>
      </c>
      <c r="P1229" s="328">
        <f t="shared" si="271"/>
        <v>45176</v>
      </c>
      <c r="Q1229" s="236">
        <v>16645</v>
      </c>
      <c r="R1229" s="236">
        <v>2016</v>
      </c>
      <c r="S1229" s="251">
        <v>44446</v>
      </c>
      <c r="T1229" s="253" t="s">
        <v>538</v>
      </c>
      <c r="U1229" s="253" t="s">
        <v>722</v>
      </c>
      <c r="V1229" s="625" t="s">
        <v>2072</v>
      </c>
      <c r="W1229" s="625" t="s">
        <v>537</v>
      </c>
      <c r="X1229" s="252" t="s">
        <v>1459</v>
      </c>
      <c r="Y1229" s="284">
        <f t="shared" si="269"/>
        <v>45176</v>
      </c>
      <c r="Z1229" s="605" t="s">
        <v>1550</v>
      </c>
      <c r="AA1229" s="656">
        <v>5.3</v>
      </c>
      <c r="AB1229" s="273"/>
      <c r="AC1229" s="252">
        <v>80</v>
      </c>
      <c r="AD1229" s="252"/>
      <c r="AE1229" s="252">
        <v>100</v>
      </c>
      <c r="AF1229" s="252"/>
      <c r="AG1229" s="605">
        <v>24</v>
      </c>
      <c r="AH1229" s="605" t="s">
        <v>724</v>
      </c>
      <c r="AI1229" s="322">
        <v>52</v>
      </c>
      <c r="AJ1229" s="322">
        <v>1</v>
      </c>
      <c r="AK1229" s="316"/>
      <c r="AL1229" s="613"/>
      <c r="AM1229" s="613"/>
      <c r="AN1229" s="252"/>
      <c r="AO1229" s="407"/>
      <c r="AP1229" s="316"/>
      <c r="AQ1229" s="316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</row>
    <row r="1230" spans="1:125" s="317" customFormat="1" ht="12.75" customHeight="1">
      <c r="A1230" s="253">
        <v>1229</v>
      </c>
      <c r="B1230" s="253" t="s">
        <v>731</v>
      </c>
      <c r="C1230" s="253" t="s">
        <v>2301</v>
      </c>
      <c r="D1230" s="253"/>
      <c r="E1230" s="253" t="s">
        <v>4284</v>
      </c>
      <c r="F1230" s="253"/>
      <c r="G1230" s="264" t="s">
        <v>8491</v>
      </c>
      <c r="H1230" s="438"/>
      <c r="I1230" s="253" t="s">
        <v>1911</v>
      </c>
      <c r="J1230" s="253"/>
      <c r="K1230" s="243" t="s">
        <v>8492</v>
      </c>
      <c r="L1230" s="245" t="s">
        <v>5901</v>
      </c>
      <c r="M1230" s="247">
        <v>42475</v>
      </c>
      <c r="N1230" s="123">
        <v>45507</v>
      </c>
      <c r="O1230" s="249" t="s">
        <v>722</v>
      </c>
      <c r="P1230" s="267">
        <f>N1230</f>
        <v>45507</v>
      </c>
      <c r="Q1230" s="236">
        <v>22538</v>
      </c>
      <c r="R1230" s="236">
        <v>2015</v>
      </c>
      <c r="S1230" s="237">
        <v>44776</v>
      </c>
      <c r="T1230" s="253" t="s">
        <v>3715</v>
      </c>
      <c r="U1230" s="253" t="s">
        <v>1217</v>
      </c>
      <c r="V1230" s="421" t="s">
        <v>8493</v>
      </c>
      <c r="W1230" s="421" t="s">
        <v>931</v>
      </c>
      <c r="X1230" s="253" t="s">
        <v>8494</v>
      </c>
      <c r="Y1230" s="271">
        <f t="shared" si="269"/>
        <v>45507</v>
      </c>
      <c r="Z1230" s="322" t="s">
        <v>1550</v>
      </c>
      <c r="AA1230" s="255">
        <v>4.5</v>
      </c>
      <c r="AB1230" s="256"/>
      <c r="AC1230" s="253">
        <v>90</v>
      </c>
      <c r="AD1230" s="253"/>
      <c r="AE1230" s="253">
        <v>115</v>
      </c>
      <c r="AF1230" s="253"/>
      <c r="AG1230" s="322">
        <v>22</v>
      </c>
      <c r="AH1230" s="322">
        <v>36</v>
      </c>
      <c r="AI1230" s="322">
        <v>54</v>
      </c>
      <c r="AJ1230" s="322">
        <v>1</v>
      </c>
      <c r="AK1230" s="283"/>
      <c r="AL1230" s="283"/>
      <c r="AM1230" s="283"/>
      <c r="AN1230" s="253"/>
      <c r="AO1230" s="408"/>
      <c r="AP1230" s="283"/>
      <c r="AQ1230" s="283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341"/>
      <c r="CP1230" s="341"/>
      <c r="CQ1230" s="341"/>
      <c r="CR1230" s="341"/>
      <c r="CS1230" s="341"/>
      <c r="CT1230" s="341"/>
      <c r="CU1230" s="341"/>
      <c r="CV1230" s="341"/>
      <c r="CW1230" s="341"/>
      <c r="CX1230" s="341"/>
      <c r="CY1230" s="341"/>
      <c r="CZ1230" s="341"/>
      <c r="DA1230" s="341"/>
      <c r="DB1230" s="341"/>
      <c r="DC1230" s="341"/>
      <c r="DD1230" s="341"/>
      <c r="DE1230" s="341"/>
      <c r="DF1230" s="341"/>
      <c r="DG1230" s="341"/>
      <c r="DH1230" s="341"/>
      <c r="DI1230" s="341"/>
      <c r="DJ1230" s="341"/>
      <c r="DK1230" s="341"/>
      <c r="DL1230" s="341"/>
      <c r="DM1230" s="341"/>
      <c r="DN1230" s="341"/>
      <c r="DO1230" s="341"/>
      <c r="DP1230" s="341"/>
      <c r="DQ1230" s="341"/>
      <c r="DR1230" s="341"/>
      <c r="DS1230" s="341"/>
      <c r="DT1230" s="341"/>
      <c r="DU1230" s="341"/>
    </row>
    <row r="1231" spans="1:125" s="317" customFormat="1" ht="12.75" customHeight="1">
      <c r="A1231" s="253">
        <v>1230</v>
      </c>
      <c r="B1231" s="253" t="s">
        <v>731</v>
      </c>
      <c r="C1231" s="253" t="s">
        <v>4647</v>
      </c>
      <c r="D1231" s="253"/>
      <c r="E1231" s="253" t="s">
        <v>4648</v>
      </c>
      <c r="F1231" s="253"/>
      <c r="G1231" s="264" t="s">
        <v>4649</v>
      </c>
      <c r="H1231" s="639"/>
      <c r="I1231" s="253" t="s">
        <v>102</v>
      </c>
      <c r="J1231" s="253"/>
      <c r="K1231" s="253" t="s">
        <v>4650</v>
      </c>
      <c r="L1231" s="438" t="s">
        <v>4651</v>
      </c>
      <c r="M1231" s="274">
        <v>43416</v>
      </c>
      <c r="N1231" s="275">
        <v>45666</v>
      </c>
      <c r="O1231" s="322" t="s">
        <v>722</v>
      </c>
      <c r="P1231" s="323">
        <f t="shared" si="271"/>
        <v>45666</v>
      </c>
      <c r="Q1231" s="335">
        <v>20721</v>
      </c>
      <c r="R1231" s="335">
        <v>2012</v>
      </c>
      <c r="S1231" s="237">
        <v>44935</v>
      </c>
      <c r="T1231" s="283" t="s">
        <v>175</v>
      </c>
      <c r="U1231" s="283" t="s">
        <v>722</v>
      </c>
      <c r="V1231" s="421" t="s">
        <v>1301</v>
      </c>
      <c r="W1231" s="421" t="s">
        <v>4158</v>
      </c>
      <c r="X1231" s="253" t="s">
        <v>4652</v>
      </c>
      <c r="Y1231" s="271">
        <f>N1231</f>
        <v>45666</v>
      </c>
      <c r="Z1231" s="322" t="s">
        <v>1550</v>
      </c>
      <c r="AA1231" s="255">
        <v>5.6</v>
      </c>
      <c r="AB1231" s="256"/>
      <c r="AC1231" s="253">
        <v>80</v>
      </c>
      <c r="AD1231" s="253"/>
      <c r="AE1231" s="253">
        <v>100</v>
      </c>
      <c r="AF1231" s="253"/>
      <c r="AG1231" s="605">
        <v>23</v>
      </c>
      <c r="AH1231" s="322">
        <v>38</v>
      </c>
      <c r="AI1231" s="336">
        <v>50</v>
      </c>
      <c r="AJ1231" s="336">
        <v>1</v>
      </c>
      <c r="AK1231" s="283"/>
      <c r="AL1231" s="336"/>
      <c r="AM1231" s="336"/>
      <c r="AN1231" s="253"/>
      <c r="AO1231" s="408"/>
      <c r="AP1231" s="283"/>
      <c r="AQ1231" s="283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341"/>
      <c r="CP1231" s="341"/>
      <c r="CQ1231" s="341"/>
      <c r="CR1231" s="341"/>
      <c r="CS1231" s="341"/>
      <c r="CT1231" s="341"/>
      <c r="CU1231" s="341"/>
      <c r="CV1231" s="341"/>
      <c r="CW1231" s="341"/>
      <c r="CX1231" s="341"/>
      <c r="CY1231" s="341"/>
      <c r="CZ1231" s="341"/>
      <c r="DA1231" s="341"/>
      <c r="DB1231" s="341"/>
      <c r="DC1231" s="341"/>
      <c r="DD1231" s="341"/>
      <c r="DE1231" s="341"/>
      <c r="DF1231" s="341"/>
      <c r="DG1231" s="341"/>
      <c r="DH1231" s="341"/>
      <c r="DI1231" s="341"/>
      <c r="DJ1231" s="341"/>
      <c r="DK1231" s="341"/>
      <c r="DL1231" s="341"/>
      <c r="DM1231" s="341"/>
      <c r="DN1231" s="341"/>
      <c r="DO1231" s="341"/>
      <c r="DP1231" s="341"/>
      <c r="DQ1231" s="341"/>
      <c r="DR1231" s="341"/>
      <c r="DS1231" s="341"/>
      <c r="DT1231" s="341"/>
      <c r="DU1231" s="341"/>
    </row>
    <row r="1232" spans="1:125" s="317" customFormat="1" ht="12.75" customHeight="1">
      <c r="A1232" s="253">
        <v>1231</v>
      </c>
      <c r="B1232" s="253" t="s">
        <v>731</v>
      </c>
      <c r="C1232" s="314" t="s">
        <v>1020</v>
      </c>
      <c r="D1232" s="253"/>
      <c r="E1232" s="253" t="s">
        <v>4964</v>
      </c>
      <c r="F1232" s="253"/>
      <c r="G1232" s="264" t="s">
        <v>4965</v>
      </c>
      <c r="H1232" s="639"/>
      <c r="I1232" s="253" t="s">
        <v>1173</v>
      </c>
      <c r="J1232" s="253"/>
      <c r="K1232" s="253" t="s">
        <v>8345</v>
      </c>
      <c r="L1232" s="438" t="s">
        <v>8346</v>
      </c>
      <c r="M1232" s="274">
        <v>43573</v>
      </c>
      <c r="N1232" s="275">
        <v>45034</v>
      </c>
      <c r="O1232" s="322" t="s">
        <v>722</v>
      </c>
      <c r="P1232" s="323">
        <f>N1232</f>
        <v>45034</v>
      </c>
      <c r="Q1232" s="335">
        <v>22491</v>
      </c>
      <c r="R1232" s="335">
        <v>2019</v>
      </c>
      <c r="S1232" s="237">
        <v>44304</v>
      </c>
      <c r="T1232" s="283" t="s">
        <v>1216</v>
      </c>
      <c r="U1232" s="283" t="s">
        <v>721</v>
      </c>
      <c r="V1232" s="421" t="s">
        <v>363</v>
      </c>
      <c r="W1232" s="421" t="s">
        <v>931</v>
      </c>
      <c r="X1232" s="253" t="s">
        <v>8347</v>
      </c>
      <c r="Y1232" s="271">
        <f>N1232</f>
        <v>45034</v>
      </c>
      <c r="Z1232" s="322" t="s">
        <v>364</v>
      </c>
      <c r="AA1232" s="255">
        <v>4.5</v>
      </c>
      <c r="AB1232" s="256"/>
      <c r="AC1232" s="253">
        <v>63</v>
      </c>
      <c r="AD1232" s="253"/>
      <c r="AE1232" s="253">
        <v>80</v>
      </c>
      <c r="AF1232" s="253"/>
      <c r="AG1232" s="322">
        <v>23</v>
      </c>
      <c r="AH1232" s="322" t="s">
        <v>724</v>
      </c>
      <c r="AI1232" s="336" t="s">
        <v>724</v>
      </c>
      <c r="AJ1232" s="336">
        <v>1</v>
      </c>
      <c r="AK1232" s="283"/>
      <c r="AL1232" s="336"/>
      <c r="AM1232" s="336"/>
      <c r="AN1232" s="253"/>
      <c r="AO1232" s="408"/>
      <c r="AP1232" s="283"/>
      <c r="AQ1232" s="283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341"/>
      <c r="CP1232" s="341"/>
      <c r="CQ1232" s="341"/>
      <c r="CR1232" s="341"/>
      <c r="CS1232" s="341"/>
      <c r="CT1232" s="341"/>
      <c r="CU1232" s="341"/>
      <c r="CV1232" s="341"/>
      <c r="CW1232" s="341"/>
      <c r="CX1232" s="341"/>
      <c r="CY1232" s="341"/>
      <c r="CZ1232" s="341"/>
      <c r="DA1232" s="341"/>
      <c r="DB1232" s="341"/>
      <c r="DC1232" s="341"/>
      <c r="DD1232" s="341"/>
      <c r="DE1232" s="341"/>
      <c r="DF1232" s="341"/>
      <c r="DG1232" s="341"/>
      <c r="DH1232" s="341"/>
      <c r="DI1232" s="341"/>
      <c r="DJ1232" s="341"/>
      <c r="DK1232" s="341"/>
      <c r="DL1232" s="341"/>
      <c r="DM1232" s="341"/>
      <c r="DN1232" s="341"/>
      <c r="DO1232" s="341"/>
      <c r="DP1232" s="341"/>
      <c r="DQ1232" s="341"/>
      <c r="DR1232" s="341"/>
      <c r="DS1232" s="341"/>
      <c r="DT1232" s="341"/>
      <c r="DU1232" s="341"/>
    </row>
    <row r="1233" spans="1:125" s="317" customFormat="1" ht="12.75" customHeight="1">
      <c r="A1233" s="253">
        <v>1232</v>
      </c>
      <c r="B1233" s="253" t="s">
        <v>731</v>
      </c>
      <c r="C1233" s="253" t="s">
        <v>2434</v>
      </c>
      <c r="D1233" s="253"/>
      <c r="E1233" s="253" t="s">
        <v>2795</v>
      </c>
      <c r="F1233" s="253"/>
      <c r="G1233" s="264" t="s">
        <v>7834</v>
      </c>
      <c r="H1233" s="639"/>
      <c r="I1233" s="253" t="s">
        <v>452</v>
      </c>
      <c r="J1233" s="253"/>
      <c r="K1233" s="253" t="s">
        <v>1211</v>
      </c>
      <c r="L1233" s="438" t="s">
        <v>7835</v>
      </c>
      <c r="M1233" s="274">
        <v>44624</v>
      </c>
      <c r="N1233" s="275">
        <v>45305</v>
      </c>
      <c r="O1233" s="249" t="s">
        <v>722</v>
      </c>
      <c r="P1233" s="267">
        <f>N1233</f>
        <v>45305</v>
      </c>
      <c r="Q1233" s="236">
        <v>22171</v>
      </c>
      <c r="R1233" s="236">
        <v>2019</v>
      </c>
      <c r="S1233" s="237">
        <v>44575</v>
      </c>
      <c r="T1233" s="253" t="s">
        <v>1450</v>
      </c>
      <c r="U1233" s="253" t="s">
        <v>1279</v>
      </c>
      <c r="V1233" s="421" t="s">
        <v>363</v>
      </c>
      <c r="W1233" s="421" t="s">
        <v>403</v>
      </c>
      <c r="X1233" s="253" t="s">
        <v>7836</v>
      </c>
      <c r="Y1233" s="271">
        <f>N1233</f>
        <v>45305</v>
      </c>
      <c r="Z1233" s="322" t="s">
        <v>1550</v>
      </c>
      <c r="AA1233" s="255">
        <v>5.6</v>
      </c>
      <c r="AB1233" s="256"/>
      <c r="AC1233" s="253">
        <v>90</v>
      </c>
      <c r="AD1233" s="253"/>
      <c r="AE1233" s="253">
        <v>110</v>
      </c>
      <c r="AF1233" s="253"/>
      <c r="AG1233" s="322" t="s">
        <v>724</v>
      </c>
      <c r="AH1233" s="322" t="s">
        <v>724</v>
      </c>
      <c r="AI1233" s="322" t="s">
        <v>724</v>
      </c>
      <c r="AJ1233" s="322">
        <v>1</v>
      </c>
      <c r="AK1233" s="283"/>
      <c r="AL1233" s="336"/>
      <c r="AM1233" s="336"/>
      <c r="AN1233" s="253"/>
      <c r="AO1233" s="408"/>
      <c r="AP1233" s="283"/>
      <c r="AQ1233" s="283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341"/>
      <c r="CP1233" s="341"/>
      <c r="CQ1233" s="341"/>
      <c r="CR1233" s="341"/>
      <c r="CS1233" s="341"/>
      <c r="CT1233" s="341"/>
      <c r="CU1233" s="341"/>
      <c r="CV1233" s="341"/>
      <c r="CW1233" s="341"/>
      <c r="CX1233" s="341"/>
      <c r="CY1233" s="341"/>
      <c r="CZ1233" s="341"/>
      <c r="DA1233" s="341"/>
      <c r="DB1233" s="341"/>
      <c r="DC1233" s="341"/>
      <c r="DD1233" s="341"/>
      <c r="DE1233" s="341"/>
      <c r="DF1233" s="341"/>
      <c r="DG1233" s="341"/>
      <c r="DH1233" s="341"/>
      <c r="DI1233" s="341"/>
      <c r="DJ1233" s="341"/>
      <c r="DK1233" s="341"/>
      <c r="DL1233" s="341"/>
      <c r="DM1233" s="341"/>
      <c r="DN1233" s="341"/>
      <c r="DO1233" s="341"/>
      <c r="DP1233" s="341"/>
      <c r="DQ1233" s="341"/>
      <c r="DR1233" s="341"/>
      <c r="DS1233" s="341"/>
      <c r="DT1233" s="341"/>
      <c r="DU1233" s="341"/>
    </row>
    <row r="1234" spans="1:125" ht="12.75" customHeight="1">
      <c r="A1234" s="253">
        <v>1233</v>
      </c>
      <c r="B1234" s="253" t="s">
        <v>731</v>
      </c>
      <c r="C1234" s="253" t="s">
        <v>2796</v>
      </c>
      <c r="D1234" s="253"/>
      <c r="E1234" s="253" t="s">
        <v>2797</v>
      </c>
      <c r="F1234" s="253"/>
      <c r="G1234" s="264" t="s">
        <v>2798</v>
      </c>
      <c r="H1234" s="639"/>
      <c r="I1234" s="243" t="s">
        <v>317</v>
      </c>
      <c r="J1234" s="253"/>
      <c r="K1234" s="243" t="s">
        <v>1255</v>
      </c>
      <c r="L1234" s="245" t="s">
        <v>1256</v>
      </c>
      <c r="M1234" s="247">
        <v>42537</v>
      </c>
      <c r="N1234" s="275">
        <v>45491</v>
      </c>
      <c r="O1234" s="249" t="s">
        <v>722</v>
      </c>
      <c r="P1234" s="267">
        <f t="shared" si="271"/>
        <v>45491</v>
      </c>
      <c r="Q1234" s="236">
        <v>16613</v>
      </c>
      <c r="R1234" s="236">
        <v>2016</v>
      </c>
      <c r="S1234" s="251">
        <v>44760</v>
      </c>
      <c r="T1234" s="253" t="s">
        <v>175</v>
      </c>
      <c r="U1234" s="253" t="s">
        <v>722</v>
      </c>
      <c r="V1234" s="421" t="s">
        <v>932</v>
      </c>
      <c r="W1234" s="421" t="s">
        <v>2420</v>
      </c>
      <c r="X1234" s="253" t="s">
        <v>6063</v>
      </c>
      <c r="Y1234" s="271">
        <f t="shared" ref="Y1234:Y1293" si="272">N1234</f>
        <v>45491</v>
      </c>
      <c r="Z1234" s="322" t="s">
        <v>3068</v>
      </c>
      <c r="AA1234" s="255">
        <v>5.9</v>
      </c>
      <c r="AB1234" s="256"/>
      <c r="AC1234" s="253">
        <v>90</v>
      </c>
      <c r="AD1234" s="253"/>
      <c r="AE1234" s="253">
        <v>105</v>
      </c>
      <c r="AF1234" s="253"/>
      <c r="AG1234" s="322" t="s">
        <v>724</v>
      </c>
      <c r="AH1234" s="322">
        <v>40</v>
      </c>
      <c r="AI1234" s="322">
        <v>63</v>
      </c>
      <c r="AJ1234" s="322">
        <v>1</v>
      </c>
      <c r="AK1234" s="316"/>
      <c r="AL1234" s="613"/>
      <c r="AM1234" s="613"/>
      <c r="AN1234" s="252"/>
      <c r="AO1234" s="407"/>
      <c r="AP1234" s="316"/>
      <c r="AQ1234" s="316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</row>
    <row r="1235" spans="1:125" s="317" customFormat="1" ht="12.75" customHeight="1">
      <c r="A1235" s="253">
        <v>1234</v>
      </c>
      <c r="B1235" s="253" t="s">
        <v>731</v>
      </c>
      <c r="C1235" s="253" t="s">
        <v>4207</v>
      </c>
      <c r="D1235" s="253"/>
      <c r="E1235" s="253" t="s">
        <v>4208</v>
      </c>
      <c r="F1235" s="253"/>
      <c r="G1235" s="264" t="s">
        <v>5418</v>
      </c>
      <c r="H1235" s="639"/>
      <c r="I1235" s="253" t="s">
        <v>855</v>
      </c>
      <c r="J1235" s="253"/>
      <c r="K1235" s="253" t="s">
        <v>5419</v>
      </c>
      <c r="L1235" s="438" t="s">
        <v>5420</v>
      </c>
      <c r="M1235" s="274">
        <v>43207</v>
      </c>
      <c r="N1235" s="288">
        <v>45402</v>
      </c>
      <c r="O1235" s="249" t="s">
        <v>722</v>
      </c>
      <c r="P1235" s="266">
        <f t="shared" si="271"/>
        <v>45402</v>
      </c>
      <c r="Q1235" s="250">
        <v>20042</v>
      </c>
      <c r="R1235" s="250">
        <v>2018</v>
      </c>
      <c r="S1235" s="251">
        <v>44671</v>
      </c>
      <c r="T1235" s="252" t="s">
        <v>4069</v>
      </c>
      <c r="U1235" s="253" t="s">
        <v>722</v>
      </c>
      <c r="V1235" s="625" t="s">
        <v>931</v>
      </c>
      <c r="W1235" s="625" t="s">
        <v>97</v>
      </c>
      <c r="X1235" s="252" t="s">
        <v>5421</v>
      </c>
      <c r="Y1235" s="284">
        <f t="shared" si="272"/>
        <v>45402</v>
      </c>
      <c r="Z1235" s="605" t="s">
        <v>364</v>
      </c>
      <c r="AA1235" s="656">
        <v>5.8</v>
      </c>
      <c r="AB1235" s="273"/>
      <c r="AC1235" s="252">
        <v>100</v>
      </c>
      <c r="AD1235" s="252"/>
      <c r="AE1235" s="252">
        <v>125</v>
      </c>
      <c r="AF1235" s="252"/>
      <c r="AG1235" s="322">
        <v>25</v>
      </c>
      <c r="AH1235" s="605" t="s">
        <v>724</v>
      </c>
      <c r="AI1235" s="605" t="s">
        <v>724</v>
      </c>
      <c r="AJ1235" s="605">
        <v>1</v>
      </c>
      <c r="AK1235" s="283"/>
      <c r="AL1235" s="336"/>
      <c r="AM1235" s="336"/>
      <c r="AN1235" s="253"/>
      <c r="AO1235" s="408"/>
      <c r="AP1235" s="283"/>
      <c r="AQ1235" s="283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341"/>
      <c r="CP1235" s="341"/>
      <c r="CQ1235" s="341"/>
      <c r="CR1235" s="341"/>
      <c r="CS1235" s="341"/>
      <c r="CT1235" s="341"/>
      <c r="CU1235" s="341"/>
      <c r="CV1235" s="341"/>
      <c r="CW1235" s="341"/>
      <c r="CX1235" s="341"/>
      <c r="CY1235" s="341"/>
      <c r="CZ1235" s="341"/>
      <c r="DA1235" s="341"/>
      <c r="DB1235" s="341"/>
      <c r="DC1235" s="341"/>
      <c r="DD1235" s="341"/>
      <c r="DE1235" s="341"/>
      <c r="DF1235" s="341"/>
      <c r="DG1235" s="341"/>
      <c r="DH1235" s="341"/>
      <c r="DI1235" s="341"/>
      <c r="DJ1235" s="341"/>
      <c r="DK1235" s="341"/>
      <c r="DL1235" s="341"/>
      <c r="DM1235" s="341"/>
      <c r="DN1235" s="341"/>
      <c r="DO1235" s="341"/>
      <c r="DP1235" s="341"/>
      <c r="DQ1235" s="341"/>
      <c r="DR1235" s="341"/>
      <c r="DS1235" s="341"/>
      <c r="DT1235" s="341"/>
      <c r="DU1235" s="341"/>
    </row>
    <row r="1236" spans="1:125" s="317" customFormat="1" ht="12.75" customHeight="1">
      <c r="A1236" s="253">
        <v>1235</v>
      </c>
      <c r="B1236" s="253" t="s">
        <v>731</v>
      </c>
      <c r="C1236" s="253" t="s">
        <v>5825</v>
      </c>
      <c r="D1236" s="253"/>
      <c r="E1236" s="253" t="s">
        <v>2799</v>
      </c>
      <c r="F1236" s="253"/>
      <c r="G1236" s="264" t="s">
        <v>7469</v>
      </c>
      <c r="H1236" s="639"/>
      <c r="I1236" s="253" t="s">
        <v>1911</v>
      </c>
      <c r="J1236" s="253"/>
      <c r="K1236" s="253" t="s">
        <v>10140</v>
      </c>
      <c r="L1236" s="438" t="s">
        <v>10141</v>
      </c>
      <c r="M1236" s="274">
        <v>44496</v>
      </c>
      <c r="N1236" s="275">
        <v>45932</v>
      </c>
      <c r="O1236" s="322" t="s">
        <v>722</v>
      </c>
      <c r="P1236" s="323">
        <f t="shared" si="271"/>
        <v>45932</v>
      </c>
      <c r="Q1236" s="335">
        <v>21586</v>
      </c>
      <c r="R1236" s="335">
        <v>2021</v>
      </c>
      <c r="S1236" s="237">
        <v>45201</v>
      </c>
      <c r="T1236" s="283" t="s">
        <v>1278</v>
      </c>
      <c r="U1236" s="283" t="s">
        <v>6322</v>
      </c>
      <c r="V1236" s="421" t="s">
        <v>7084</v>
      </c>
      <c r="W1236" s="421" t="s">
        <v>10142</v>
      </c>
      <c r="X1236" s="253" t="s">
        <v>10143</v>
      </c>
      <c r="Y1236" s="271">
        <f>N1236</f>
        <v>45932</v>
      </c>
      <c r="Z1236" s="322" t="s">
        <v>1550</v>
      </c>
      <c r="AA1236" s="255">
        <v>4.8</v>
      </c>
      <c r="AB1236" s="256"/>
      <c r="AC1236" s="253">
        <v>95</v>
      </c>
      <c r="AD1236" s="253"/>
      <c r="AE1236" s="253">
        <v>115</v>
      </c>
      <c r="AF1236" s="253"/>
      <c r="AG1236" s="605" t="s">
        <v>724</v>
      </c>
      <c r="AH1236" s="322" t="s">
        <v>724</v>
      </c>
      <c r="AI1236" s="336" t="s">
        <v>724</v>
      </c>
      <c r="AJ1236" s="336">
        <v>1</v>
      </c>
      <c r="AK1236" s="283"/>
      <c r="AL1236" s="336"/>
      <c r="AM1236" s="336"/>
      <c r="AN1236" s="253"/>
      <c r="AO1236" s="408"/>
      <c r="AP1236" s="283"/>
      <c r="AQ1236" s="283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341"/>
      <c r="CP1236" s="341"/>
      <c r="CQ1236" s="341"/>
      <c r="CR1236" s="341"/>
      <c r="CS1236" s="341"/>
      <c r="CT1236" s="341"/>
      <c r="CU1236" s="341"/>
      <c r="CV1236" s="341"/>
      <c r="CW1236" s="341"/>
      <c r="CX1236" s="341"/>
      <c r="CY1236" s="341"/>
      <c r="CZ1236" s="341"/>
      <c r="DA1236" s="341"/>
      <c r="DB1236" s="341"/>
      <c r="DC1236" s="341"/>
      <c r="DD1236" s="341"/>
      <c r="DE1236" s="341"/>
      <c r="DF1236" s="341"/>
      <c r="DG1236" s="341"/>
      <c r="DH1236" s="341"/>
      <c r="DI1236" s="341"/>
      <c r="DJ1236" s="341"/>
      <c r="DK1236" s="341"/>
      <c r="DL1236" s="341"/>
      <c r="DM1236" s="341"/>
      <c r="DN1236" s="341"/>
      <c r="DO1236" s="341"/>
      <c r="DP1236" s="341"/>
      <c r="DQ1236" s="341"/>
      <c r="DR1236" s="341"/>
      <c r="DS1236" s="341"/>
      <c r="DT1236" s="341"/>
      <c r="DU1236" s="341"/>
    </row>
    <row r="1237" spans="1:125" s="317" customFormat="1" ht="12.75" customHeight="1">
      <c r="A1237" s="253">
        <v>1236</v>
      </c>
      <c r="B1237" s="253" t="s">
        <v>731</v>
      </c>
      <c r="C1237" s="253" t="s">
        <v>5110</v>
      </c>
      <c r="D1237" s="253"/>
      <c r="E1237" s="253" t="s">
        <v>2892</v>
      </c>
      <c r="F1237" s="253"/>
      <c r="G1237" s="264" t="s">
        <v>8749</v>
      </c>
      <c r="H1237" s="639"/>
      <c r="I1237" s="253" t="s">
        <v>1106</v>
      </c>
      <c r="J1237" s="253"/>
      <c r="K1237" s="253" t="s">
        <v>5775</v>
      </c>
      <c r="L1237" s="438" t="s">
        <v>5776</v>
      </c>
      <c r="M1237" s="274">
        <v>44837</v>
      </c>
      <c r="N1237" s="275">
        <v>45566</v>
      </c>
      <c r="O1237" s="322" t="s">
        <v>722</v>
      </c>
      <c r="P1237" s="323">
        <f t="shared" si="271"/>
        <v>45566</v>
      </c>
      <c r="Q1237" s="335">
        <v>22654</v>
      </c>
      <c r="R1237" s="335">
        <v>2022</v>
      </c>
      <c r="S1237" s="237">
        <v>44835</v>
      </c>
      <c r="T1237" s="283" t="s">
        <v>4069</v>
      </c>
      <c r="U1237" s="283" t="s">
        <v>1279</v>
      </c>
      <c r="V1237" s="421" t="s">
        <v>363</v>
      </c>
      <c r="W1237" s="421" t="s">
        <v>242</v>
      </c>
      <c r="X1237" s="253" t="s">
        <v>5777</v>
      </c>
      <c r="Y1237" s="271">
        <f>N1237</f>
        <v>45566</v>
      </c>
      <c r="Z1237" s="322" t="s">
        <v>1550</v>
      </c>
      <c r="AA1237" s="255">
        <v>4.6500000000000004</v>
      </c>
      <c r="AB1237" s="256"/>
      <c r="AC1237" s="253">
        <v>80</v>
      </c>
      <c r="AD1237" s="253"/>
      <c r="AE1237" s="253">
        <v>100</v>
      </c>
      <c r="AF1237" s="253"/>
      <c r="AG1237" s="322" t="s">
        <v>724</v>
      </c>
      <c r="AH1237" s="322" t="s">
        <v>724</v>
      </c>
      <c r="AI1237" s="336" t="s">
        <v>724</v>
      </c>
      <c r="AJ1237" s="336">
        <v>1</v>
      </c>
      <c r="AK1237" s="283"/>
      <c r="AL1237" s="336"/>
      <c r="AM1237" s="336"/>
      <c r="AN1237" s="253"/>
      <c r="AO1237" s="408"/>
      <c r="AP1237" s="283"/>
      <c r="AQ1237" s="283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341"/>
      <c r="CP1237" s="341"/>
      <c r="CQ1237" s="341"/>
      <c r="CR1237" s="341"/>
      <c r="CS1237" s="341"/>
      <c r="CT1237" s="341"/>
      <c r="CU1237" s="341"/>
      <c r="CV1237" s="341"/>
      <c r="CW1237" s="341"/>
      <c r="CX1237" s="341"/>
      <c r="CY1237" s="341"/>
      <c r="CZ1237" s="341"/>
      <c r="DA1237" s="341"/>
      <c r="DB1237" s="341"/>
      <c r="DC1237" s="341"/>
      <c r="DD1237" s="341"/>
      <c r="DE1237" s="341"/>
      <c r="DF1237" s="341"/>
      <c r="DG1237" s="341"/>
      <c r="DH1237" s="341"/>
      <c r="DI1237" s="341"/>
      <c r="DJ1237" s="341"/>
      <c r="DK1237" s="341"/>
      <c r="DL1237" s="341"/>
      <c r="DM1237" s="341"/>
      <c r="DN1237" s="341"/>
      <c r="DO1237" s="341"/>
      <c r="DP1237" s="341"/>
      <c r="DQ1237" s="341"/>
      <c r="DR1237" s="341"/>
      <c r="DS1237" s="341"/>
      <c r="DT1237" s="341"/>
      <c r="DU1237" s="341"/>
    </row>
    <row r="1238" spans="1:125" s="317" customFormat="1" ht="12.75" customHeight="1">
      <c r="A1238" s="253">
        <v>1237</v>
      </c>
      <c r="B1238" s="253" t="s">
        <v>731</v>
      </c>
      <c r="C1238" s="253" t="s">
        <v>5541</v>
      </c>
      <c r="D1238" s="253"/>
      <c r="E1238" s="253" t="s">
        <v>2887</v>
      </c>
      <c r="F1238" s="253"/>
      <c r="G1238" s="264" t="s">
        <v>5542</v>
      </c>
      <c r="H1238" s="639"/>
      <c r="I1238" s="253" t="s">
        <v>317</v>
      </c>
      <c r="J1238" s="253"/>
      <c r="K1238" s="253" t="s">
        <v>5538</v>
      </c>
      <c r="L1238" s="438" t="s">
        <v>5539</v>
      </c>
      <c r="M1238" s="274">
        <v>43888</v>
      </c>
      <c r="N1238" s="275">
        <v>45344</v>
      </c>
      <c r="O1238" s="322" t="s">
        <v>722</v>
      </c>
      <c r="P1238" s="323">
        <f t="shared" ref="P1238:P1242" si="273">N1238</f>
        <v>45344</v>
      </c>
      <c r="Q1238" s="335">
        <v>20193</v>
      </c>
      <c r="R1238" s="335">
        <v>2019</v>
      </c>
      <c r="S1238" s="237">
        <v>44614</v>
      </c>
      <c r="T1238" s="283" t="s">
        <v>4709</v>
      </c>
      <c r="U1238" s="283" t="s">
        <v>722</v>
      </c>
      <c r="V1238" s="421" t="s">
        <v>656</v>
      </c>
      <c r="W1238" s="421" t="s">
        <v>1</v>
      </c>
      <c r="X1238" s="253" t="s">
        <v>5540</v>
      </c>
      <c r="Y1238" s="271">
        <f t="shared" si="272"/>
        <v>45344</v>
      </c>
      <c r="Z1238" s="322" t="s">
        <v>1144</v>
      </c>
      <c r="AA1238" s="255">
        <v>1.37</v>
      </c>
      <c r="AB1238" s="256"/>
      <c r="AC1238" s="253">
        <v>67</v>
      </c>
      <c r="AD1238" s="253"/>
      <c r="AE1238" s="253">
        <v>105</v>
      </c>
      <c r="AF1238" s="253"/>
      <c r="AG1238" s="605">
        <v>22</v>
      </c>
      <c r="AH1238" s="322" t="s">
        <v>724</v>
      </c>
      <c r="AI1238" s="336" t="s">
        <v>724</v>
      </c>
      <c r="AJ1238" s="336">
        <v>1</v>
      </c>
      <c r="AK1238" s="283"/>
      <c r="AL1238" s="336"/>
      <c r="AM1238" s="336"/>
      <c r="AN1238" s="253"/>
      <c r="AO1238" s="408"/>
      <c r="AP1238" s="283"/>
      <c r="AQ1238" s="283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341"/>
      <c r="CP1238" s="341"/>
      <c r="CQ1238" s="341"/>
      <c r="CR1238" s="341"/>
      <c r="CS1238" s="341"/>
      <c r="CT1238" s="341"/>
      <c r="CU1238" s="341"/>
      <c r="CV1238" s="341"/>
      <c r="CW1238" s="341"/>
      <c r="CX1238" s="341"/>
      <c r="CY1238" s="341"/>
      <c r="CZ1238" s="341"/>
      <c r="DA1238" s="341"/>
      <c r="DB1238" s="341"/>
      <c r="DC1238" s="341"/>
      <c r="DD1238" s="341"/>
      <c r="DE1238" s="341"/>
      <c r="DF1238" s="341"/>
      <c r="DG1238" s="341"/>
      <c r="DH1238" s="341"/>
      <c r="DI1238" s="341"/>
      <c r="DJ1238" s="341"/>
      <c r="DK1238" s="341"/>
      <c r="DL1238" s="341"/>
      <c r="DM1238" s="341"/>
      <c r="DN1238" s="341"/>
      <c r="DO1238" s="341"/>
      <c r="DP1238" s="341"/>
      <c r="DQ1238" s="341"/>
      <c r="DR1238" s="341"/>
      <c r="DS1238" s="341"/>
      <c r="DT1238" s="341"/>
      <c r="DU1238" s="341"/>
    </row>
    <row r="1239" spans="1:125" ht="12.75" customHeight="1">
      <c r="A1239" s="253">
        <v>1238</v>
      </c>
      <c r="B1239" s="253" t="s">
        <v>731</v>
      </c>
      <c r="C1239" s="253" t="s">
        <v>296</v>
      </c>
      <c r="D1239" s="253"/>
      <c r="E1239" s="253" t="s">
        <v>2985</v>
      </c>
      <c r="F1239" s="253"/>
      <c r="G1239" s="264" t="s">
        <v>2986</v>
      </c>
      <c r="H1239" s="639"/>
      <c r="I1239" s="253" t="s">
        <v>1173</v>
      </c>
      <c r="J1239" s="253"/>
      <c r="K1239" s="253" t="s">
        <v>2516</v>
      </c>
      <c r="L1239" s="438" t="s">
        <v>1444</v>
      </c>
      <c r="M1239" s="274">
        <v>42633</v>
      </c>
      <c r="N1239" s="288">
        <v>45534</v>
      </c>
      <c r="O1239" s="322" t="s">
        <v>722</v>
      </c>
      <c r="P1239" s="328">
        <f t="shared" si="273"/>
        <v>45534</v>
      </c>
      <c r="Q1239" s="329">
        <v>20688</v>
      </c>
      <c r="R1239" s="329">
        <v>2016</v>
      </c>
      <c r="S1239" s="251">
        <v>44803</v>
      </c>
      <c r="T1239" s="316" t="s">
        <v>24</v>
      </c>
      <c r="U1239" s="283" t="s">
        <v>721</v>
      </c>
      <c r="V1239" s="625" t="s">
        <v>242</v>
      </c>
      <c r="W1239" s="625" t="s">
        <v>8597</v>
      </c>
      <c r="X1239" s="252" t="s">
        <v>10395</v>
      </c>
      <c r="Y1239" s="284">
        <f t="shared" si="272"/>
        <v>45534</v>
      </c>
      <c r="Z1239" s="605" t="s">
        <v>1550</v>
      </c>
      <c r="AA1239" s="656">
        <v>5.6</v>
      </c>
      <c r="AB1239" s="273"/>
      <c r="AC1239" s="252">
        <v>95</v>
      </c>
      <c r="AD1239" s="252"/>
      <c r="AE1239" s="252">
        <v>115</v>
      </c>
      <c r="AF1239" s="252"/>
      <c r="AG1239" s="322">
        <v>22</v>
      </c>
      <c r="AH1239" s="605">
        <v>37</v>
      </c>
      <c r="AI1239" s="613">
        <v>52</v>
      </c>
      <c r="AJ1239" s="613">
        <v>1</v>
      </c>
      <c r="AK1239" s="316"/>
      <c r="AL1239" s="613"/>
      <c r="AM1239" s="613"/>
      <c r="AN1239" s="252"/>
      <c r="AO1239" s="407"/>
      <c r="AP1239" s="316"/>
      <c r="AQ1239" s="316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</row>
    <row r="1240" spans="1:125" s="317" customFormat="1" ht="12.75" customHeight="1">
      <c r="A1240" s="253">
        <v>1239</v>
      </c>
      <c r="B1240" s="253" t="s">
        <v>731</v>
      </c>
      <c r="C1240" s="253" t="s">
        <v>5110</v>
      </c>
      <c r="D1240" s="253"/>
      <c r="E1240" s="253" t="s">
        <v>2893</v>
      </c>
      <c r="F1240" s="253"/>
      <c r="G1240" s="264" t="s">
        <v>5543</v>
      </c>
      <c r="H1240" s="639"/>
      <c r="I1240" s="253" t="s">
        <v>1106</v>
      </c>
      <c r="J1240" s="253"/>
      <c r="K1240" s="253" t="s">
        <v>4581</v>
      </c>
      <c r="L1240" s="438" t="s">
        <v>4582</v>
      </c>
      <c r="M1240" s="274">
        <v>43888</v>
      </c>
      <c r="N1240" s="275">
        <v>45344</v>
      </c>
      <c r="O1240" s="322" t="s">
        <v>722</v>
      </c>
      <c r="P1240" s="323">
        <f t="shared" si="273"/>
        <v>45344</v>
      </c>
      <c r="Q1240" s="335">
        <v>22390</v>
      </c>
      <c r="R1240" s="335">
        <v>2019</v>
      </c>
      <c r="S1240" s="237">
        <v>44614</v>
      </c>
      <c r="T1240" s="283" t="s">
        <v>4709</v>
      </c>
      <c r="U1240" s="283" t="s">
        <v>721</v>
      </c>
      <c r="V1240" s="421" t="s">
        <v>1538</v>
      </c>
      <c r="W1240" s="421" t="s">
        <v>2446</v>
      </c>
      <c r="X1240" s="253" t="s">
        <v>4583</v>
      </c>
      <c r="Y1240" s="271">
        <f t="shared" si="272"/>
        <v>45344</v>
      </c>
      <c r="Z1240" s="322" t="s">
        <v>1550</v>
      </c>
      <c r="AA1240" s="255">
        <v>4.6500000000000004</v>
      </c>
      <c r="AB1240" s="256"/>
      <c r="AC1240" s="253">
        <v>80</v>
      </c>
      <c r="AD1240" s="253"/>
      <c r="AE1240" s="253">
        <v>100</v>
      </c>
      <c r="AF1240" s="253">
        <v>152</v>
      </c>
      <c r="AG1240" s="605">
        <v>22</v>
      </c>
      <c r="AH1240" s="322" t="s">
        <v>724</v>
      </c>
      <c r="AI1240" s="336" t="s">
        <v>724</v>
      </c>
      <c r="AJ1240" s="336">
        <v>1</v>
      </c>
      <c r="AK1240" s="283"/>
      <c r="AL1240" s="336"/>
      <c r="AM1240" s="336"/>
      <c r="AN1240" s="253"/>
      <c r="AO1240" s="408"/>
      <c r="AP1240" s="283"/>
      <c r="AQ1240" s="283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341"/>
      <c r="CP1240" s="341"/>
      <c r="CQ1240" s="341"/>
      <c r="CR1240" s="341"/>
      <c r="CS1240" s="341"/>
      <c r="CT1240" s="341"/>
      <c r="CU1240" s="341"/>
      <c r="CV1240" s="341"/>
      <c r="CW1240" s="341"/>
      <c r="CX1240" s="341"/>
      <c r="CY1240" s="341"/>
      <c r="CZ1240" s="341"/>
      <c r="DA1240" s="341"/>
      <c r="DB1240" s="341"/>
      <c r="DC1240" s="341"/>
      <c r="DD1240" s="341"/>
      <c r="DE1240" s="341"/>
      <c r="DF1240" s="341"/>
      <c r="DG1240" s="341"/>
      <c r="DH1240" s="341"/>
      <c r="DI1240" s="341"/>
      <c r="DJ1240" s="341"/>
      <c r="DK1240" s="341"/>
      <c r="DL1240" s="341"/>
      <c r="DM1240" s="341"/>
      <c r="DN1240" s="341"/>
      <c r="DO1240" s="341"/>
      <c r="DP1240" s="341"/>
      <c r="DQ1240" s="341"/>
      <c r="DR1240" s="341"/>
      <c r="DS1240" s="341"/>
      <c r="DT1240" s="341"/>
      <c r="DU1240" s="341"/>
    </row>
    <row r="1241" spans="1:125" ht="12.75" customHeight="1">
      <c r="A1241" s="253">
        <v>1240</v>
      </c>
      <c r="B1241" s="253" t="s">
        <v>732</v>
      </c>
      <c r="C1241" s="253" t="s">
        <v>3060</v>
      </c>
      <c r="D1241" s="253" t="s">
        <v>6116</v>
      </c>
      <c r="E1241" s="253" t="s">
        <v>3061</v>
      </c>
      <c r="F1241" s="253" t="s">
        <v>6113</v>
      </c>
      <c r="G1241" s="264" t="s">
        <v>3062</v>
      </c>
      <c r="H1241" s="639" t="s">
        <v>6114</v>
      </c>
      <c r="I1241" s="253" t="s">
        <v>317</v>
      </c>
      <c r="J1241" s="253" t="s">
        <v>6115</v>
      </c>
      <c r="K1241" s="253" t="s">
        <v>3063</v>
      </c>
      <c r="L1241" s="438" t="s">
        <v>3064</v>
      </c>
      <c r="M1241" s="274">
        <v>42682</v>
      </c>
      <c r="N1241" s="288">
        <v>46041</v>
      </c>
      <c r="O1241" s="322" t="s">
        <v>722</v>
      </c>
      <c r="P1241" s="328">
        <f t="shared" si="273"/>
        <v>46041</v>
      </c>
      <c r="Q1241" s="329">
        <v>16924</v>
      </c>
      <c r="R1241" s="329">
        <v>2016</v>
      </c>
      <c r="S1241" s="251">
        <v>45310</v>
      </c>
      <c r="T1241" s="316" t="s">
        <v>10463</v>
      </c>
      <c r="U1241" s="283" t="s">
        <v>5411</v>
      </c>
      <c r="V1241" s="625" t="s">
        <v>1558</v>
      </c>
      <c r="W1241" s="625" t="s">
        <v>8520</v>
      </c>
      <c r="X1241" s="252" t="s">
        <v>3065</v>
      </c>
      <c r="Y1241" s="284">
        <f t="shared" si="272"/>
        <v>46041</v>
      </c>
      <c r="Z1241" s="605" t="s">
        <v>364</v>
      </c>
      <c r="AA1241" s="656">
        <v>5.83</v>
      </c>
      <c r="AB1241" s="273">
        <v>8</v>
      </c>
      <c r="AC1241" s="252">
        <v>110</v>
      </c>
      <c r="AD1241" s="252">
        <v>110</v>
      </c>
      <c r="AE1241" s="252">
        <v>130</v>
      </c>
      <c r="AF1241" s="252">
        <v>180</v>
      </c>
      <c r="AG1241" s="322" t="s">
        <v>724</v>
      </c>
      <c r="AH1241" s="605" t="s">
        <v>724</v>
      </c>
      <c r="AI1241" s="613" t="s">
        <v>724</v>
      </c>
      <c r="AJ1241" s="613">
        <v>1</v>
      </c>
      <c r="AK1241" s="332">
        <v>44055</v>
      </c>
      <c r="AL1241" s="613">
        <v>2018</v>
      </c>
      <c r="AM1241" s="613" t="s">
        <v>722</v>
      </c>
      <c r="AN1241" s="252" t="s">
        <v>6117</v>
      </c>
      <c r="AO1241" s="407"/>
      <c r="AP1241" s="316"/>
      <c r="AQ1241" s="316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</row>
    <row r="1242" spans="1:125" s="317" customFormat="1" ht="12.75" customHeight="1">
      <c r="A1242" s="253">
        <v>1241</v>
      </c>
      <c r="B1242" s="253" t="s">
        <v>732</v>
      </c>
      <c r="C1242" s="314" t="s">
        <v>7523</v>
      </c>
      <c r="D1242" s="253" t="s">
        <v>9005</v>
      </c>
      <c r="E1242" s="253" t="s">
        <v>4966</v>
      </c>
      <c r="F1242" s="253" t="s">
        <v>9016</v>
      </c>
      <c r="G1242" s="264" t="s">
        <v>7521</v>
      </c>
      <c r="H1242" s="639" t="s">
        <v>9017</v>
      </c>
      <c r="I1242" s="253" t="s">
        <v>1096</v>
      </c>
      <c r="J1242" s="253" t="s">
        <v>9008</v>
      </c>
      <c r="K1242" s="253" t="s">
        <v>946</v>
      </c>
      <c r="L1242" s="438" t="s">
        <v>947</v>
      </c>
      <c r="M1242" s="274">
        <v>44516</v>
      </c>
      <c r="N1242" s="275">
        <v>45900</v>
      </c>
      <c r="O1242" s="322" t="s">
        <v>722</v>
      </c>
      <c r="P1242" s="323">
        <f t="shared" si="273"/>
        <v>45900</v>
      </c>
      <c r="Q1242" s="335">
        <v>21608</v>
      </c>
      <c r="R1242" s="335">
        <v>2021</v>
      </c>
      <c r="S1242" s="237">
        <v>45169</v>
      </c>
      <c r="T1242" s="283" t="s">
        <v>5659</v>
      </c>
      <c r="U1242" s="283" t="s">
        <v>5411</v>
      </c>
      <c r="V1242" s="421" t="s">
        <v>10038</v>
      </c>
      <c r="W1242" s="421" t="s">
        <v>10037</v>
      </c>
      <c r="X1242" s="253" t="s">
        <v>6993</v>
      </c>
      <c r="Y1242" s="271">
        <f t="shared" si="272"/>
        <v>45900</v>
      </c>
      <c r="Z1242" s="322" t="s">
        <v>4958</v>
      </c>
      <c r="AA1242" s="255">
        <v>5.13</v>
      </c>
      <c r="AB1242" s="256">
        <v>32</v>
      </c>
      <c r="AC1242" s="253">
        <v>110</v>
      </c>
      <c r="AD1242" s="253">
        <v>110</v>
      </c>
      <c r="AE1242" s="253">
        <v>135</v>
      </c>
      <c r="AF1242" s="253">
        <v>155</v>
      </c>
      <c r="AG1242" s="605">
        <v>27</v>
      </c>
      <c r="AH1242" s="322" t="s">
        <v>7522</v>
      </c>
      <c r="AI1242" s="336">
        <v>68</v>
      </c>
      <c r="AJ1242" s="336">
        <v>1</v>
      </c>
      <c r="AK1242" s="321">
        <v>44952</v>
      </c>
      <c r="AL1242" s="336">
        <v>2022</v>
      </c>
      <c r="AM1242" s="336" t="s">
        <v>722</v>
      </c>
      <c r="AN1242" s="253" t="s">
        <v>9018</v>
      </c>
      <c r="AO1242" s="408"/>
      <c r="AP1242" s="283"/>
      <c r="AQ1242" s="283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341"/>
      <c r="CP1242" s="341"/>
      <c r="CQ1242" s="341"/>
      <c r="CR1242" s="341"/>
      <c r="CS1242" s="341"/>
      <c r="CT1242" s="341"/>
      <c r="CU1242" s="341"/>
      <c r="CV1242" s="341"/>
      <c r="CW1242" s="341"/>
      <c r="CX1242" s="341"/>
      <c r="CY1242" s="341"/>
      <c r="CZ1242" s="341"/>
      <c r="DA1242" s="341"/>
      <c r="DB1242" s="341"/>
      <c r="DC1242" s="341"/>
      <c r="DD1242" s="341"/>
      <c r="DE1242" s="341"/>
      <c r="DF1242" s="341"/>
      <c r="DG1242" s="341"/>
      <c r="DH1242" s="341"/>
      <c r="DI1242" s="341"/>
      <c r="DJ1242" s="341"/>
      <c r="DK1242" s="341"/>
      <c r="DL1242" s="341"/>
      <c r="DM1242" s="341"/>
      <c r="DN1242" s="341"/>
      <c r="DO1242" s="341"/>
      <c r="DP1242" s="341"/>
      <c r="DQ1242" s="341"/>
      <c r="DR1242" s="341"/>
      <c r="DS1242" s="341"/>
      <c r="DT1242" s="341"/>
      <c r="DU1242" s="341"/>
    </row>
    <row r="1243" spans="1:125" s="317" customFormat="1" ht="12.75" customHeight="1">
      <c r="A1243" s="253">
        <v>1242</v>
      </c>
      <c r="B1243" s="242" t="s">
        <v>732</v>
      </c>
      <c r="C1243" s="121" t="s">
        <v>6427</v>
      </c>
      <c r="D1243" s="243" t="s">
        <v>6430</v>
      </c>
      <c r="E1243" s="121" t="s">
        <v>3460</v>
      </c>
      <c r="F1243" s="243" t="s">
        <v>6428</v>
      </c>
      <c r="G1243" s="244" t="s">
        <v>6429</v>
      </c>
      <c r="H1243" s="638" t="s">
        <v>6428</v>
      </c>
      <c r="I1243" s="243" t="s">
        <v>17</v>
      </c>
      <c r="J1243" s="243" t="s">
        <v>5618</v>
      </c>
      <c r="K1243" s="243" t="s">
        <v>800</v>
      </c>
      <c r="L1243" s="245" t="s">
        <v>65</v>
      </c>
      <c r="M1243" s="247">
        <v>44110</v>
      </c>
      <c r="N1243" s="123">
        <v>45416</v>
      </c>
      <c r="O1243" s="249" t="s">
        <v>722</v>
      </c>
      <c r="P1243" s="267">
        <f>N1243</f>
        <v>45416</v>
      </c>
      <c r="Q1243" s="236">
        <v>22427</v>
      </c>
      <c r="R1243" s="236">
        <v>2020</v>
      </c>
      <c r="S1243" s="237">
        <v>44685</v>
      </c>
      <c r="T1243" s="253" t="s">
        <v>3814</v>
      </c>
      <c r="U1243" s="253" t="s">
        <v>3544</v>
      </c>
      <c r="V1243" s="421" t="s">
        <v>8214</v>
      </c>
      <c r="W1243" s="421" t="s">
        <v>8214</v>
      </c>
      <c r="X1243" s="253" t="s">
        <v>66</v>
      </c>
      <c r="Y1243" s="271">
        <f>N1243</f>
        <v>45416</v>
      </c>
      <c r="Z1243" s="322" t="s">
        <v>31</v>
      </c>
      <c r="AA1243" s="255">
        <v>6.1</v>
      </c>
      <c r="AB1243" s="256">
        <v>34</v>
      </c>
      <c r="AC1243" s="253">
        <v>125</v>
      </c>
      <c r="AD1243" s="253">
        <v>125</v>
      </c>
      <c r="AE1243" s="253">
        <v>165</v>
      </c>
      <c r="AF1243" s="253">
        <v>185</v>
      </c>
      <c r="AG1243" s="322">
        <v>27</v>
      </c>
      <c r="AH1243" s="322" t="s">
        <v>6307</v>
      </c>
      <c r="AI1243" s="322">
        <v>62</v>
      </c>
      <c r="AJ1243" s="322">
        <v>1</v>
      </c>
      <c r="AK1243" s="237">
        <v>44110</v>
      </c>
      <c r="AL1243" s="322">
        <v>2020</v>
      </c>
      <c r="AM1243" s="322" t="s">
        <v>722</v>
      </c>
      <c r="AN1243" s="253"/>
      <c r="AO1243" s="408"/>
      <c r="AP1243" s="283"/>
      <c r="AQ1243" s="283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341"/>
      <c r="CP1243" s="341"/>
      <c r="CQ1243" s="341"/>
      <c r="CR1243" s="341"/>
      <c r="CS1243" s="341"/>
      <c r="CT1243" s="341"/>
      <c r="CU1243" s="341"/>
      <c r="CV1243" s="341"/>
      <c r="CW1243" s="341"/>
      <c r="CX1243" s="341"/>
      <c r="CY1243" s="341"/>
      <c r="CZ1243" s="341"/>
      <c r="DA1243" s="341"/>
      <c r="DB1243" s="341"/>
      <c r="DC1243" s="341"/>
      <c r="DD1243" s="341"/>
      <c r="DE1243" s="341"/>
      <c r="DF1243" s="341"/>
      <c r="DG1243" s="341"/>
      <c r="DH1243" s="341"/>
      <c r="DI1243" s="341"/>
      <c r="DJ1243" s="341"/>
      <c r="DK1243" s="341"/>
      <c r="DL1243" s="341"/>
      <c r="DM1243" s="341"/>
      <c r="DN1243" s="341"/>
      <c r="DO1243" s="341"/>
      <c r="DP1243" s="341"/>
      <c r="DQ1243" s="341"/>
      <c r="DR1243" s="341"/>
      <c r="DS1243" s="341"/>
      <c r="DT1243" s="341"/>
      <c r="DU1243" s="341"/>
    </row>
    <row r="1244" spans="1:125" ht="12.75" customHeight="1">
      <c r="A1244" s="253">
        <v>1243</v>
      </c>
      <c r="B1244" s="242" t="s">
        <v>731</v>
      </c>
      <c r="C1244" s="242" t="s">
        <v>583</v>
      </c>
      <c r="D1244" s="243"/>
      <c r="E1244" s="243" t="s">
        <v>3087</v>
      </c>
      <c r="F1244" s="243"/>
      <c r="G1244" s="244" t="s">
        <v>3088</v>
      </c>
      <c r="H1244" s="638"/>
      <c r="I1244" s="243" t="s">
        <v>1911</v>
      </c>
      <c r="J1244" s="243"/>
      <c r="K1244" s="243" t="s">
        <v>3089</v>
      </c>
      <c r="L1244" s="245" t="s">
        <v>3090</v>
      </c>
      <c r="M1244" s="247">
        <v>42694</v>
      </c>
      <c r="N1244" s="123">
        <v>45985</v>
      </c>
      <c r="O1244" s="249" t="s">
        <v>722</v>
      </c>
      <c r="P1244" s="267">
        <f>N1244</f>
        <v>45985</v>
      </c>
      <c r="Q1244" s="236">
        <v>19598</v>
      </c>
      <c r="R1244" s="236">
        <v>2016</v>
      </c>
      <c r="S1244" s="251">
        <v>45254</v>
      </c>
      <c r="T1244" s="253" t="s">
        <v>24</v>
      </c>
      <c r="U1244" s="253" t="s">
        <v>722</v>
      </c>
      <c r="V1244" s="421" t="s">
        <v>453</v>
      </c>
      <c r="W1244" s="421" t="s">
        <v>10326</v>
      </c>
      <c r="X1244" s="253" t="s">
        <v>5830</v>
      </c>
      <c r="Y1244" s="271">
        <f>N1244</f>
        <v>45985</v>
      </c>
      <c r="Z1244" s="322" t="s">
        <v>1550</v>
      </c>
      <c r="AA1244" s="255">
        <v>5.5</v>
      </c>
      <c r="AB1244" s="256"/>
      <c r="AC1244" s="253">
        <v>80</v>
      </c>
      <c r="AD1244" s="253">
        <v>85</v>
      </c>
      <c r="AE1244" s="253">
        <v>105</v>
      </c>
      <c r="AF1244" s="253">
        <v>139</v>
      </c>
      <c r="AG1244" s="322">
        <v>21</v>
      </c>
      <c r="AH1244" s="322">
        <v>38</v>
      </c>
      <c r="AI1244" s="322">
        <v>52</v>
      </c>
      <c r="AJ1244" s="322">
        <v>1</v>
      </c>
      <c r="AK1244" s="332"/>
      <c r="AL1244" s="613"/>
      <c r="AM1244" s="613"/>
      <c r="AN1244" s="252"/>
      <c r="AO1244" s="407"/>
      <c r="AP1244" s="316"/>
      <c r="AQ1244" s="316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</row>
    <row r="1245" spans="1:125" s="317" customFormat="1" ht="12.75" customHeight="1">
      <c r="A1245" s="253">
        <v>1244</v>
      </c>
      <c r="B1245" s="253" t="s">
        <v>731</v>
      </c>
      <c r="C1245" s="253" t="s">
        <v>8039</v>
      </c>
      <c r="D1245" s="253"/>
      <c r="E1245" s="253" t="s">
        <v>3512</v>
      </c>
      <c r="F1245" s="253"/>
      <c r="G1245" s="264" t="s">
        <v>8248</v>
      </c>
      <c r="H1245" s="639"/>
      <c r="I1245" s="253" t="s">
        <v>2322</v>
      </c>
      <c r="J1245" s="253"/>
      <c r="K1245" s="253" t="s">
        <v>95</v>
      </c>
      <c r="L1245" s="438" t="s">
        <v>8249</v>
      </c>
      <c r="M1245" s="247">
        <v>44728</v>
      </c>
      <c r="N1245" s="123">
        <v>45451</v>
      </c>
      <c r="O1245" s="249" t="s">
        <v>722</v>
      </c>
      <c r="P1245" s="267">
        <f>N1245</f>
        <v>45451</v>
      </c>
      <c r="Q1245" s="236">
        <v>22445</v>
      </c>
      <c r="R1245" s="236">
        <v>2022</v>
      </c>
      <c r="S1245" s="237">
        <v>44720</v>
      </c>
      <c r="T1245" s="253" t="s">
        <v>645</v>
      </c>
      <c r="U1245" s="253" t="s">
        <v>1279</v>
      </c>
      <c r="V1245" s="421" t="s">
        <v>363</v>
      </c>
      <c r="W1245" s="421" t="s">
        <v>363</v>
      </c>
      <c r="X1245" s="253" t="s">
        <v>975</v>
      </c>
      <c r="Y1245" s="271">
        <f>N1245</f>
        <v>45451</v>
      </c>
      <c r="Z1245" s="322" t="s">
        <v>364</v>
      </c>
      <c r="AA1245" s="255">
        <v>5.5</v>
      </c>
      <c r="AB1245" s="256"/>
      <c r="AC1245" s="253">
        <v>80</v>
      </c>
      <c r="AD1245" s="253"/>
      <c r="AE1245" s="253">
        <v>100</v>
      </c>
      <c r="AF1245" s="253"/>
      <c r="AG1245" s="322" t="s">
        <v>6493</v>
      </c>
      <c r="AH1245" s="322" t="s">
        <v>6494</v>
      </c>
      <c r="AI1245" s="322" t="s">
        <v>7348</v>
      </c>
      <c r="AJ1245" s="322">
        <v>1</v>
      </c>
      <c r="AK1245" s="283"/>
      <c r="AL1245" s="336"/>
      <c r="AM1245" s="336"/>
      <c r="AN1245" s="253"/>
      <c r="AO1245" s="408"/>
      <c r="AP1245" s="253"/>
      <c r="AQ1245" s="253"/>
      <c r="AR1245" s="253"/>
      <c r="AS1245" s="264"/>
      <c r="AT1245" s="438"/>
      <c r="AU1245" s="253"/>
      <c r="AV1245" s="253"/>
      <c r="AW1245" s="253"/>
      <c r="AX1245" s="138"/>
      <c r="AY1245" s="247"/>
      <c r="AZ1245" s="123"/>
      <c r="BA1245" s="249"/>
      <c r="BB1245" s="267"/>
      <c r="BC1245" s="236"/>
      <c r="BD1245" s="236"/>
      <c r="BE1245" s="237"/>
      <c r="BF1245" s="253"/>
      <c r="BG1245" s="253"/>
      <c r="BH1245" s="138"/>
      <c r="BI1245" s="138"/>
      <c r="BJ1245" s="253"/>
      <c r="BK1245" s="253"/>
      <c r="BL1245" s="138"/>
      <c r="BM1245" s="271"/>
      <c r="BN1245" s="253"/>
      <c r="BO1245" s="253"/>
      <c r="BP1245" s="256"/>
      <c r="BQ1245" s="253"/>
      <c r="BR1245" s="253"/>
      <c r="BS1245" s="253"/>
      <c r="BT1245" s="253"/>
      <c r="BU1245" s="253"/>
      <c r="BV1245" s="253"/>
      <c r="BW1245" s="253"/>
      <c r="BX1245" s="253"/>
      <c r="BY1245" s="283"/>
      <c r="BZ1245" s="28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341"/>
      <c r="CP1245" s="341"/>
      <c r="CQ1245" s="341"/>
      <c r="CR1245" s="341"/>
      <c r="CS1245" s="341"/>
      <c r="CT1245" s="341"/>
      <c r="CU1245" s="341"/>
      <c r="CV1245" s="341"/>
      <c r="CW1245" s="341"/>
      <c r="CX1245" s="341"/>
      <c r="CY1245" s="341"/>
      <c r="CZ1245" s="341"/>
      <c r="DA1245" s="341"/>
      <c r="DB1245" s="341"/>
      <c r="DC1245" s="341"/>
      <c r="DD1245" s="341"/>
      <c r="DE1245" s="341"/>
      <c r="DF1245" s="341"/>
      <c r="DG1245" s="341"/>
      <c r="DH1245" s="341"/>
      <c r="DI1245" s="341"/>
      <c r="DJ1245" s="341"/>
      <c r="DK1245" s="341"/>
      <c r="DL1245" s="341"/>
      <c r="DM1245" s="341"/>
      <c r="DN1245" s="341"/>
      <c r="DO1245" s="341"/>
      <c r="DP1245" s="341"/>
      <c r="DQ1245" s="341"/>
      <c r="DR1245" s="341"/>
      <c r="DS1245" s="341"/>
      <c r="DT1245" s="341"/>
      <c r="DU1245" s="341"/>
    </row>
    <row r="1246" spans="1:125" s="317" customFormat="1" ht="12.75" customHeight="1">
      <c r="A1246" s="253">
        <v>1245</v>
      </c>
      <c r="B1246" s="253" t="s">
        <v>731</v>
      </c>
      <c r="C1246" s="253" t="s">
        <v>9128</v>
      </c>
      <c r="D1246" s="253"/>
      <c r="E1246" s="253" t="s">
        <v>3038</v>
      </c>
      <c r="F1246" s="253"/>
      <c r="G1246" s="264" t="s">
        <v>9129</v>
      </c>
      <c r="H1246" s="639"/>
      <c r="I1246" s="243" t="s">
        <v>118</v>
      </c>
      <c r="J1246" s="253"/>
      <c r="K1246" s="253" t="s">
        <v>9130</v>
      </c>
      <c r="L1246" s="438" t="s">
        <v>485</v>
      </c>
      <c r="M1246" s="274">
        <v>44998</v>
      </c>
      <c r="N1246" s="275">
        <v>45729</v>
      </c>
      <c r="O1246" s="276" t="s">
        <v>722</v>
      </c>
      <c r="P1246" s="267">
        <f>N1246</f>
        <v>45729</v>
      </c>
      <c r="Q1246" s="236">
        <v>23121</v>
      </c>
      <c r="R1246" s="236">
        <v>2023</v>
      </c>
      <c r="S1246" s="237">
        <v>44998</v>
      </c>
      <c r="T1246" s="253" t="s">
        <v>1450</v>
      </c>
      <c r="U1246" s="253" t="s">
        <v>1279</v>
      </c>
      <c r="V1246" s="421" t="s">
        <v>363</v>
      </c>
      <c r="W1246" s="421" t="s">
        <v>363</v>
      </c>
      <c r="X1246" s="253" t="s">
        <v>9131</v>
      </c>
      <c r="Y1246" s="271">
        <f>N1246</f>
        <v>45729</v>
      </c>
      <c r="Z1246" s="322" t="s">
        <v>1550</v>
      </c>
      <c r="AA1246" s="255">
        <v>4.8</v>
      </c>
      <c r="AB1246" s="256"/>
      <c r="AC1246" s="253">
        <v>85</v>
      </c>
      <c r="AD1246" s="253"/>
      <c r="AE1246" s="253">
        <v>110</v>
      </c>
      <c r="AF1246" s="253"/>
      <c r="AG1246" s="322" t="s">
        <v>724</v>
      </c>
      <c r="AH1246" s="322" t="s">
        <v>724</v>
      </c>
      <c r="AI1246" s="322" t="s">
        <v>724</v>
      </c>
      <c r="AJ1246" s="322">
        <v>1</v>
      </c>
      <c r="AK1246" s="283"/>
      <c r="AL1246" s="336"/>
      <c r="AM1246" s="336"/>
      <c r="AN1246" s="253"/>
      <c r="AO1246" s="408"/>
      <c r="AP1246" s="283"/>
      <c r="AQ1246" s="283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341"/>
      <c r="CP1246" s="341"/>
      <c r="CQ1246" s="341"/>
      <c r="CR1246" s="341"/>
      <c r="CS1246" s="341"/>
      <c r="CT1246" s="341"/>
      <c r="CU1246" s="341"/>
      <c r="CV1246" s="341"/>
      <c r="CW1246" s="341"/>
      <c r="CX1246" s="341"/>
      <c r="CY1246" s="341"/>
      <c r="CZ1246" s="341"/>
      <c r="DA1246" s="341"/>
      <c r="DB1246" s="341"/>
      <c r="DC1246" s="341"/>
      <c r="DD1246" s="341"/>
      <c r="DE1246" s="341"/>
      <c r="DF1246" s="341"/>
      <c r="DG1246" s="341"/>
      <c r="DH1246" s="341"/>
      <c r="DI1246" s="341"/>
      <c r="DJ1246" s="341"/>
      <c r="DK1246" s="341"/>
      <c r="DL1246" s="341"/>
      <c r="DM1246" s="341"/>
      <c r="DN1246" s="341"/>
      <c r="DO1246" s="341"/>
      <c r="DP1246" s="341"/>
      <c r="DQ1246" s="341"/>
      <c r="DR1246" s="341"/>
      <c r="DS1246" s="341"/>
      <c r="DT1246" s="341"/>
      <c r="DU1246" s="341"/>
    </row>
    <row r="1247" spans="1:125" s="317" customFormat="1" ht="12.75" customHeight="1">
      <c r="A1247" s="253">
        <v>1246</v>
      </c>
      <c r="B1247" s="253" t="s">
        <v>731</v>
      </c>
      <c r="C1247" s="253" t="s">
        <v>583</v>
      </c>
      <c r="D1247" s="253"/>
      <c r="E1247" s="253" t="s">
        <v>3023</v>
      </c>
      <c r="F1247" s="253"/>
      <c r="G1247" s="264" t="s">
        <v>6450</v>
      </c>
      <c r="H1247" s="639"/>
      <c r="I1247" s="253" t="s">
        <v>1911</v>
      </c>
      <c r="J1247" s="253"/>
      <c r="K1247" s="253" t="s">
        <v>6451</v>
      </c>
      <c r="L1247" s="438" t="s">
        <v>6452</v>
      </c>
      <c r="M1247" s="247">
        <v>44116</v>
      </c>
      <c r="N1247" s="123">
        <v>44844</v>
      </c>
      <c r="O1247" s="249" t="s">
        <v>722</v>
      </c>
      <c r="P1247" s="267">
        <f t="shared" ref="P1247" si="274">N1247</f>
        <v>44844</v>
      </c>
      <c r="Q1247" s="236">
        <v>20710</v>
      </c>
      <c r="R1247" s="236">
        <v>2017</v>
      </c>
      <c r="S1247" s="237">
        <v>44114</v>
      </c>
      <c r="T1247" s="253" t="s">
        <v>1278</v>
      </c>
      <c r="U1247" s="253" t="s">
        <v>1279</v>
      </c>
      <c r="V1247" s="421" t="s">
        <v>363</v>
      </c>
      <c r="W1247" s="421" t="s">
        <v>1082</v>
      </c>
      <c r="X1247" s="253" t="s">
        <v>6453</v>
      </c>
      <c r="Y1247" s="271">
        <v>44844</v>
      </c>
      <c r="Z1247" s="322" t="s">
        <v>1550</v>
      </c>
      <c r="AA1247" s="255">
        <v>5.5</v>
      </c>
      <c r="AB1247" s="256"/>
      <c r="AC1247" s="253">
        <v>80</v>
      </c>
      <c r="AD1247" s="253"/>
      <c r="AE1247" s="253">
        <v>105</v>
      </c>
      <c r="AF1247" s="253"/>
      <c r="AG1247" s="605" t="s">
        <v>724</v>
      </c>
      <c r="AH1247" s="322">
        <v>38</v>
      </c>
      <c r="AI1247" s="322">
        <v>52</v>
      </c>
      <c r="AJ1247" s="322">
        <v>1</v>
      </c>
      <c r="AK1247" s="283"/>
      <c r="AL1247" s="336"/>
      <c r="AM1247" s="336"/>
      <c r="AN1247" s="253"/>
      <c r="AO1247" s="408"/>
      <c r="AP1247" s="283"/>
      <c r="AQ1247" s="283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341"/>
      <c r="CP1247" s="341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  <c r="DT1247" s="341"/>
      <c r="DU1247" s="341"/>
    </row>
    <row r="1248" spans="1:125" ht="12.75" customHeight="1">
      <c r="A1248" s="253">
        <v>1247</v>
      </c>
      <c r="B1248" s="253" t="s">
        <v>731</v>
      </c>
      <c r="C1248" s="253" t="s">
        <v>2663</v>
      </c>
      <c r="D1248" s="253"/>
      <c r="E1248" s="253" t="s">
        <v>2800</v>
      </c>
      <c r="F1248" s="253"/>
      <c r="G1248" s="264" t="s">
        <v>2801</v>
      </c>
      <c r="H1248" s="639"/>
      <c r="I1248" s="253" t="s">
        <v>1911</v>
      </c>
      <c r="J1248" s="253"/>
      <c r="K1248" s="243" t="s">
        <v>239</v>
      </c>
      <c r="L1248" s="245" t="s">
        <v>240</v>
      </c>
      <c r="M1248" s="247">
        <v>42502</v>
      </c>
      <c r="N1248" s="248">
        <v>44609</v>
      </c>
      <c r="O1248" s="249" t="s">
        <v>722</v>
      </c>
      <c r="P1248" s="266">
        <f t="shared" ref="P1248:P1250" si="275">N1248</f>
        <v>44609</v>
      </c>
      <c r="Q1248" s="250">
        <v>16563</v>
      </c>
      <c r="R1248" s="250">
        <v>2016</v>
      </c>
      <c r="S1248" s="251">
        <v>43878</v>
      </c>
      <c r="T1248" s="252" t="s">
        <v>24</v>
      </c>
      <c r="U1248" s="253" t="s">
        <v>722</v>
      </c>
      <c r="V1248" s="625" t="s">
        <v>955</v>
      </c>
      <c r="W1248" s="625" t="s">
        <v>358</v>
      </c>
      <c r="X1248" s="252" t="s">
        <v>331</v>
      </c>
      <c r="Y1248" s="284">
        <f t="shared" si="272"/>
        <v>44609</v>
      </c>
      <c r="Z1248" s="605" t="s">
        <v>1550</v>
      </c>
      <c r="AA1248" s="656">
        <v>4.7</v>
      </c>
      <c r="AB1248" s="273"/>
      <c r="AC1248" s="252">
        <v>95</v>
      </c>
      <c r="AD1248" s="252"/>
      <c r="AE1248" s="252">
        <v>120</v>
      </c>
      <c r="AF1248" s="252"/>
      <c r="AG1248" s="322">
        <v>22</v>
      </c>
      <c r="AH1248" s="605">
        <v>40</v>
      </c>
      <c r="AI1248" s="605">
        <v>57</v>
      </c>
      <c r="AJ1248" s="605">
        <v>1</v>
      </c>
      <c r="AK1248" s="316"/>
      <c r="AL1248" s="613"/>
      <c r="AM1248" s="613"/>
      <c r="AN1248" s="252"/>
      <c r="AO1248" s="407"/>
      <c r="AP1248" s="316"/>
      <c r="AQ1248" s="316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</row>
    <row r="1249" spans="1:125" s="317" customFormat="1" ht="12.75" customHeight="1">
      <c r="A1249" s="253">
        <v>1248</v>
      </c>
      <c r="B1249" s="253" t="s">
        <v>731</v>
      </c>
      <c r="C1249" s="314" t="s">
        <v>352</v>
      </c>
      <c r="D1249" s="253"/>
      <c r="E1249" s="253" t="s">
        <v>4967</v>
      </c>
      <c r="F1249" s="253"/>
      <c r="G1249" s="264" t="s">
        <v>4968</v>
      </c>
      <c r="H1249" s="639"/>
      <c r="I1249" s="253" t="s">
        <v>1173</v>
      </c>
      <c r="J1249" s="253"/>
      <c r="K1249" s="253" t="s">
        <v>2757</v>
      </c>
      <c r="L1249" s="438" t="s">
        <v>1312</v>
      </c>
      <c r="M1249" s="274">
        <v>43573</v>
      </c>
      <c r="N1249" s="275">
        <v>45765</v>
      </c>
      <c r="O1249" s="322" t="s">
        <v>722</v>
      </c>
      <c r="P1249" s="323">
        <f>N1249</f>
        <v>45765</v>
      </c>
      <c r="Q1249" s="335">
        <v>19201</v>
      </c>
      <c r="R1249" s="335">
        <v>2019</v>
      </c>
      <c r="S1249" s="237">
        <v>45034</v>
      </c>
      <c r="T1249" s="283" t="s">
        <v>1216</v>
      </c>
      <c r="U1249" s="283" t="s">
        <v>722</v>
      </c>
      <c r="V1249" s="421" t="s">
        <v>656</v>
      </c>
      <c r="W1249" s="421" t="s">
        <v>1102</v>
      </c>
      <c r="X1249" s="253" t="s">
        <v>709</v>
      </c>
      <c r="Y1249" s="271">
        <f>N1249</f>
        <v>45765</v>
      </c>
      <c r="Z1249" s="322" t="s">
        <v>364</v>
      </c>
      <c r="AA1249" s="255">
        <v>4.9000000000000004</v>
      </c>
      <c r="AB1249" s="256"/>
      <c r="AC1249" s="253">
        <v>75</v>
      </c>
      <c r="AD1249" s="253"/>
      <c r="AE1249" s="253">
        <v>100</v>
      </c>
      <c r="AF1249" s="253"/>
      <c r="AG1249" s="605">
        <v>23</v>
      </c>
      <c r="AH1249" s="322" t="s">
        <v>724</v>
      </c>
      <c r="AI1249" s="336" t="s">
        <v>724</v>
      </c>
      <c r="AJ1249" s="336">
        <v>1</v>
      </c>
      <c r="AK1249" s="316"/>
      <c r="AL1249" s="613"/>
      <c r="AM1249" s="613"/>
      <c r="AN1249" s="253"/>
      <c r="AO1249" s="408"/>
      <c r="AP1249" s="283"/>
      <c r="AQ1249" s="283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341"/>
      <c r="CP1249" s="341"/>
      <c r="CQ1249" s="341"/>
      <c r="CR1249" s="341"/>
      <c r="CS1249" s="341"/>
      <c r="CT1249" s="341"/>
      <c r="CU1249" s="341"/>
      <c r="CV1249" s="341"/>
      <c r="CW1249" s="341"/>
      <c r="CX1249" s="341"/>
      <c r="CY1249" s="341"/>
      <c r="CZ1249" s="341"/>
      <c r="DA1249" s="341"/>
      <c r="DB1249" s="341"/>
      <c r="DC1249" s="341"/>
      <c r="DD1249" s="341"/>
      <c r="DE1249" s="341"/>
      <c r="DF1249" s="341"/>
      <c r="DG1249" s="341"/>
      <c r="DH1249" s="341"/>
      <c r="DI1249" s="341"/>
      <c r="DJ1249" s="341"/>
      <c r="DK1249" s="341"/>
      <c r="DL1249" s="341"/>
      <c r="DM1249" s="341"/>
      <c r="DN1249" s="341"/>
      <c r="DO1249" s="341"/>
      <c r="DP1249" s="341"/>
      <c r="DQ1249" s="341"/>
      <c r="DR1249" s="341"/>
      <c r="DS1249" s="341"/>
      <c r="DT1249" s="341"/>
      <c r="DU1249" s="341"/>
    </row>
    <row r="1250" spans="1:125" ht="12.75" customHeight="1">
      <c r="A1250" s="253">
        <v>1249</v>
      </c>
      <c r="B1250" s="253" t="s">
        <v>731</v>
      </c>
      <c r="C1250" s="253" t="s">
        <v>1601</v>
      </c>
      <c r="D1250" s="253"/>
      <c r="E1250" s="253" t="s">
        <v>2946</v>
      </c>
      <c r="F1250" s="253"/>
      <c r="G1250" s="264" t="s">
        <v>2947</v>
      </c>
      <c r="H1250" s="639"/>
      <c r="I1250" s="243" t="s">
        <v>1911</v>
      </c>
      <c r="J1250" s="253"/>
      <c r="K1250" s="243" t="s">
        <v>1380</v>
      </c>
      <c r="L1250" s="245" t="s">
        <v>1381</v>
      </c>
      <c r="M1250" s="274">
        <v>42597</v>
      </c>
      <c r="N1250" s="288">
        <v>45324</v>
      </c>
      <c r="O1250" s="249" t="s">
        <v>722</v>
      </c>
      <c r="P1250" s="266">
        <f t="shared" si="275"/>
        <v>45324</v>
      </c>
      <c r="Q1250" s="250">
        <v>22240</v>
      </c>
      <c r="R1250" s="250">
        <v>2016</v>
      </c>
      <c r="S1250" s="251">
        <v>44594</v>
      </c>
      <c r="T1250" s="252" t="s">
        <v>1278</v>
      </c>
      <c r="U1250" s="253" t="s">
        <v>722</v>
      </c>
      <c r="V1250" s="625" t="s">
        <v>955</v>
      </c>
      <c r="W1250" s="625" t="s">
        <v>3548</v>
      </c>
      <c r="X1250" s="253" t="s">
        <v>1382</v>
      </c>
      <c r="Y1250" s="284">
        <f t="shared" si="272"/>
        <v>45324</v>
      </c>
      <c r="Z1250" s="605" t="s">
        <v>1550</v>
      </c>
      <c r="AA1250" s="656">
        <v>4.5</v>
      </c>
      <c r="AB1250" s="273"/>
      <c r="AC1250" s="252">
        <v>65</v>
      </c>
      <c r="AD1250" s="252"/>
      <c r="AE1250" s="252">
        <v>85</v>
      </c>
      <c r="AF1250" s="252"/>
      <c r="AG1250" s="322" t="s">
        <v>724</v>
      </c>
      <c r="AH1250" s="605">
        <v>37</v>
      </c>
      <c r="AI1250" s="605">
        <v>50</v>
      </c>
      <c r="AJ1250" s="605">
        <v>1</v>
      </c>
      <c r="AK1250" s="316"/>
      <c r="AL1250" s="613"/>
      <c r="AM1250" s="613"/>
      <c r="AN1250" s="252"/>
      <c r="AO1250" s="407"/>
      <c r="AP1250" s="316"/>
      <c r="AQ1250" s="316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</row>
    <row r="1251" spans="1:125" s="317" customFormat="1" ht="12.75" customHeight="1">
      <c r="A1251" s="253">
        <v>1250</v>
      </c>
      <c r="B1251" s="253" t="s">
        <v>731</v>
      </c>
      <c r="C1251" s="253" t="s">
        <v>2321</v>
      </c>
      <c r="D1251" s="253"/>
      <c r="E1251" s="253" t="s">
        <v>3436</v>
      </c>
      <c r="F1251" s="253"/>
      <c r="G1251" s="264" t="s">
        <v>8196</v>
      </c>
      <c r="H1251" s="639"/>
      <c r="I1251" s="243" t="s">
        <v>1911</v>
      </c>
      <c r="J1251" s="253"/>
      <c r="K1251" s="253" t="s">
        <v>8199</v>
      </c>
      <c r="L1251" s="438" t="s">
        <v>8197</v>
      </c>
      <c r="M1251" s="274">
        <v>44715</v>
      </c>
      <c r="N1251" s="275">
        <v>45446</v>
      </c>
      <c r="O1251" s="276" t="s">
        <v>722</v>
      </c>
      <c r="P1251" s="267">
        <f>N1251</f>
        <v>45446</v>
      </c>
      <c r="Q1251" s="236">
        <v>22422</v>
      </c>
      <c r="R1251" s="236">
        <v>2015</v>
      </c>
      <c r="S1251" s="237">
        <v>44715</v>
      </c>
      <c r="T1251" s="253" t="s">
        <v>1278</v>
      </c>
      <c r="U1251" s="253" t="s">
        <v>1279</v>
      </c>
      <c r="V1251" s="421" t="s">
        <v>363</v>
      </c>
      <c r="W1251" s="421" t="s">
        <v>1631</v>
      </c>
      <c r="X1251" s="253" t="s">
        <v>8198</v>
      </c>
      <c r="Y1251" s="271">
        <f>N1251</f>
        <v>45446</v>
      </c>
      <c r="Z1251" s="322" t="s">
        <v>1550</v>
      </c>
      <c r="AA1251" s="255">
        <v>5.8</v>
      </c>
      <c r="AB1251" s="256"/>
      <c r="AC1251" s="253">
        <v>75</v>
      </c>
      <c r="AD1251" s="253"/>
      <c r="AE1251" s="253">
        <v>100</v>
      </c>
      <c r="AF1251" s="253"/>
      <c r="AG1251" s="322">
        <v>22</v>
      </c>
      <c r="AH1251" s="322">
        <v>36</v>
      </c>
      <c r="AI1251" s="336">
        <v>54</v>
      </c>
      <c r="AJ1251" s="336">
        <v>1</v>
      </c>
      <c r="AK1251" s="283"/>
      <c r="AL1251" s="336"/>
      <c r="AM1251" s="336"/>
      <c r="AN1251" s="253"/>
      <c r="AO1251" s="408"/>
      <c r="AP1251" s="283"/>
      <c r="AQ1251" s="283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341"/>
      <c r="CP1251" s="341"/>
      <c r="CQ1251" s="341"/>
      <c r="CR1251" s="341"/>
      <c r="CS1251" s="341"/>
      <c r="CT1251" s="341"/>
      <c r="CU1251" s="341"/>
      <c r="CV1251" s="341"/>
      <c r="CW1251" s="341"/>
      <c r="CX1251" s="341"/>
      <c r="CY1251" s="341"/>
      <c r="CZ1251" s="341"/>
      <c r="DA1251" s="341"/>
      <c r="DB1251" s="341"/>
      <c r="DC1251" s="341"/>
      <c r="DD1251" s="341"/>
      <c r="DE1251" s="341"/>
      <c r="DF1251" s="341"/>
      <c r="DG1251" s="341"/>
      <c r="DH1251" s="341"/>
      <c r="DI1251" s="341"/>
      <c r="DJ1251" s="341"/>
      <c r="DK1251" s="341"/>
      <c r="DL1251" s="341"/>
      <c r="DM1251" s="341"/>
      <c r="DN1251" s="341"/>
      <c r="DO1251" s="341"/>
      <c r="DP1251" s="341"/>
      <c r="DQ1251" s="341"/>
      <c r="DR1251" s="341"/>
      <c r="DS1251" s="341"/>
      <c r="DT1251" s="341"/>
      <c r="DU1251" s="341"/>
    </row>
    <row r="1252" spans="1:125" s="317" customFormat="1" ht="12.75" customHeight="1">
      <c r="A1252" s="253">
        <v>1251</v>
      </c>
      <c r="B1252" s="253" t="s">
        <v>732</v>
      </c>
      <c r="C1252" s="253" t="s">
        <v>8762</v>
      </c>
      <c r="D1252" s="253"/>
      <c r="E1252" s="253" t="s">
        <v>4969</v>
      </c>
      <c r="F1252" s="253"/>
      <c r="G1252" s="264" t="s">
        <v>8763</v>
      </c>
      <c r="H1252" s="639"/>
      <c r="I1252" s="253" t="s">
        <v>2412</v>
      </c>
      <c r="J1252" s="253"/>
      <c r="K1252" s="253" t="s">
        <v>8635</v>
      </c>
      <c r="L1252" s="438" t="s">
        <v>7542</v>
      </c>
      <c r="M1252" s="274">
        <v>44840</v>
      </c>
      <c r="N1252" s="275">
        <v>45567</v>
      </c>
      <c r="O1252" s="322" t="s">
        <v>722</v>
      </c>
      <c r="P1252" s="323">
        <f>N1252</f>
        <v>45567</v>
      </c>
      <c r="Q1252" s="335">
        <v>22661</v>
      </c>
      <c r="R1252" s="335">
        <v>2022</v>
      </c>
      <c r="S1252" s="237">
        <v>44836</v>
      </c>
      <c r="T1252" s="283" t="s">
        <v>3814</v>
      </c>
      <c r="U1252" s="283" t="s">
        <v>1279</v>
      </c>
      <c r="V1252" s="421" t="s">
        <v>363</v>
      </c>
      <c r="W1252" s="421" t="s">
        <v>363</v>
      </c>
      <c r="X1252" s="253" t="s">
        <v>7543</v>
      </c>
      <c r="Y1252" s="271">
        <f>P1252</f>
        <v>45567</v>
      </c>
      <c r="Z1252" s="322" t="s">
        <v>31</v>
      </c>
      <c r="AA1252" s="255">
        <v>5.7</v>
      </c>
      <c r="AB1252" s="256"/>
      <c r="AC1252" s="253">
        <v>85</v>
      </c>
      <c r="AD1252" s="253">
        <v>85</v>
      </c>
      <c r="AE1252" s="253">
        <v>160</v>
      </c>
      <c r="AF1252" s="253">
        <v>160</v>
      </c>
      <c r="AG1252" s="322">
        <v>25</v>
      </c>
      <c r="AH1252" s="322" t="s">
        <v>8764</v>
      </c>
      <c r="AI1252" s="336">
        <v>54</v>
      </c>
      <c r="AJ1252" s="336">
        <v>1</v>
      </c>
      <c r="AK1252" s="283"/>
      <c r="AL1252" s="336"/>
      <c r="AM1252" s="336"/>
      <c r="AN1252" s="253"/>
      <c r="AO1252" s="408"/>
      <c r="AP1252" s="283"/>
      <c r="AQ1252" s="283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341"/>
      <c r="CP1252" s="341"/>
      <c r="CQ1252" s="341"/>
      <c r="CR1252" s="341"/>
      <c r="CS1252" s="341"/>
      <c r="CT1252" s="341"/>
      <c r="CU1252" s="341"/>
      <c r="CV1252" s="341"/>
      <c r="CW1252" s="341"/>
      <c r="CX1252" s="341"/>
      <c r="CY1252" s="341"/>
      <c r="CZ1252" s="341"/>
      <c r="DA1252" s="341"/>
      <c r="DB1252" s="341"/>
      <c r="DC1252" s="341"/>
      <c r="DD1252" s="341"/>
      <c r="DE1252" s="341"/>
      <c r="DF1252" s="341"/>
      <c r="DG1252" s="341"/>
      <c r="DH1252" s="341"/>
      <c r="DI1252" s="341"/>
      <c r="DJ1252" s="341"/>
      <c r="DK1252" s="341"/>
      <c r="DL1252" s="341"/>
      <c r="DM1252" s="341"/>
      <c r="DN1252" s="341"/>
      <c r="DO1252" s="341"/>
      <c r="DP1252" s="341"/>
      <c r="DQ1252" s="341"/>
      <c r="DR1252" s="341"/>
      <c r="DS1252" s="341"/>
      <c r="DT1252" s="341"/>
      <c r="DU1252" s="341"/>
    </row>
    <row r="1253" spans="1:125" ht="12.75" customHeight="1">
      <c r="A1253" s="253">
        <v>1252</v>
      </c>
      <c r="B1253" s="242" t="s">
        <v>731</v>
      </c>
      <c r="C1253" s="283" t="s">
        <v>2345</v>
      </c>
      <c r="D1253" s="243"/>
      <c r="E1253" s="243" t="s">
        <v>2802</v>
      </c>
      <c r="F1253" s="243"/>
      <c r="G1253" s="244" t="s">
        <v>2803</v>
      </c>
      <c r="H1253" s="638"/>
      <c r="I1253" s="242" t="s">
        <v>1911</v>
      </c>
      <c r="J1253" s="243"/>
      <c r="K1253" s="243" t="s">
        <v>1380</v>
      </c>
      <c r="L1253" s="245" t="s">
        <v>1381</v>
      </c>
      <c r="M1253" s="247">
        <v>42527</v>
      </c>
      <c r="N1253" s="248">
        <v>45327</v>
      </c>
      <c r="O1253" s="249" t="s">
        <v>722</v>
      </c>
      <c r="P1253" s="266">
        <f t="shared" ref="P1253:P1257" si="276">N1253</f>
        <v>45327</v>
      </c>
      <c r="Q1253" s="250">
        <v>22238</v>
      </c>
      <c r="R1253" s="250">
        <v>2016</v>
      </c>
      <c r="S1253" s="251">
        <v>44594</v>
      </c>
      <c r="T1253" s="252" t="s">
        <v>1278</v>
      </c>
      <c r="U1253" s="253" t="s">
        <v>722</v>
      </c>
      <c r="V1253" s="625" t="s">
        <v>3502</v>
      </c>
      <c r="W1253" s="625" t="s">
        <v>7920</v>
      </c>
      <c r="X1253" s="252" t="s">
        <v>1382</v>
      </c>
      <c r="Y1253" s="284">
        <f>N1253</f>
        <v>45327</v>
      </c>
      <c r="Z1253" s="605" t="s">
        <v>1550</v>
      </c>
      <c r="AA1253" s="656">
        <v>4.0999999999999996</v>
      </c>
      <c r="AB1253" s="273"/>
      <c r="AC1253" s="252">
        <v>60</v>
      </c>
      <c r="AD1253" s="252"/>
      <c r="AE1253" s="252">
        <v>85</v>
      </c>
      <c r="AF1253" s="252"/>
      <c r="AG1253" s="322">
        <v>24</v>
      </c>
      <c r="AH1253" s="605">
        <v>36</v>
      </c>
      <c r="AI1253" s="605">
        <v>54</v>
      </c>
      <c r="AJ1253" s="605">
        <v>1</v>
      </c>
      <c r="AK1253" s="316"/>
      <c r="AL1253" s="613"/>
      <c r="AM1253" s="613"/>
      <c r="AN1253" s="252"/>
      <c r="AO1253" s="407"/>
      <c r="AP1253" s="316"/>
      <c r="AQ1253" s="316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</row>
    <row r="1254" spans="1:125" ht="12.75" customHeight="1">
      <c r="A1254" s="253">
        <v>1253</v>
      </c>
      <c r="B1254" s="242" t="s">
        <v>731</v>
      </c>
      <c r="C1254" s="283" t="s">
        <v>583</v>
      </c>
      <c r="D1254" s="243"/>
      <c r="E1254" s="243" t="s">
        <v>2898</v>
      </c>
      <c r="F1254" s="243"/>
      <c r="G1254" s="244" t="s">
        <v>2899</v>
      </c>
      <c r="H1254" s="638"/>
      <c r="I1254" s="242" t="s">
        <v>1911</v>
      </c>
      <c r="J1254" s="243"/>
      <c r="K1254" s="243" t="s">
        <v>1380</v>
      </c>
      <c r="L1254" s="245" t="s">
        <v>1381</v>
      </c>
      <c r="M1254" s="247">
        <v>42566</v>
      </c>
      <c r="N1254" s="248">
        <v>45324</v>
      </c>
      <c r="O1254" s="249" t="s">
        <v>722</v>
      </c>
      <c r="P1254" s="266">
        <f t="shared" si="276"/>
        <v>45324</v>
      </c>
      <c r="Q1254" s="250">
        <v>17036</v>
      </c>
      <c r="R1254" s="250">
        <v>2016</v>
      </c>
      <c r="S1254" s="251">
        <v>44594</v>
      </c>
      <c r="T1254" s="252" t="s">
        <v>1278</v>
      </c>
      <c r="U1254" s="253" t="s">
        <v>722</v>
      </c>
      <c r="V1254" s="625" t="s">
        <v>567</v>
      </c>
      <c r="W1254" s="625" t="s">
        <v>1590</v>
      </c>
      <c r="X1254" s="252" t="s">
        <v>1382</v>
      </c>
      <c r="Y1254" s="284">
        <f>N1254</f>
        <v>45324</v>
      </c>
      <c r="Z1254" s="605" t="s">
        <v>1550</v>
      </c>
      <c r="AA1254" s="656">
        <v>5.5</v>
      </c>
      <c r="AB1254" s="273"/>
      <c r="AC1254" s="252">
        <v>80</v>
      </c>
      <c r="AD1254" s="252"/>
      <c r="AE1254" s="252">
        <v>105</v>
      </c>
      <c r="AF1254" s="252"/>
      <c r="AG1254" s="605">
        <v>22</v>
      </c>
      <c r="AH1254" s="605">
        <v>38</v>
      </c>
      <c r="AI1254" s="605">
        <v>52</v>
      </c>
      <c r="AJ1254" s="605">
        <v>1</v>
      </c>
      <c r="AK1254" s="316"/>
      <c r="AL1254" s="613"/>
      <c r="AM1254" s="613"/>
      <c r="AN1254" s="252"/>
      <c r="AO1254" s="407"/>
      <c r="AP1254" s="316"/>
      <c r="AQ1254" s="316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</row>
    <row r="1255" spans="1:125" s="317" customFormat="1" ht="12.75" customHeight="1">
      <c r="A1255" s="253">
        <v>1254</v>
      </c>
      <c r="B1255" s="253" t="s">
        <v>731</v>
      </c>
      <c r="C1255" s="253" t="s">
        <v>4871</v>
      </c>
      <c r="D1255" s="253"/>
      <c r="E1255" s="253" t="s">
        <v>2804</v>
      </c>
      <c r="F1255" s="253"/>
      <c r="G1255" s="264" t="s">
        <v>6473</v>
      </c>
      <c r="H1255" s="639"/>
      <c r="I1255" s="242" t="s">
        <v>1296</v>
      </c>
      <c r="J1255" s="253"/>
      <c r="K1255" s="253" t="s">
        <v>6474</v>
      </c>
      <c r="L1255" s="438" t="s">
        <v>6475</v>
      </c>
      <c r="M1255" s="274">
        <v>44140</v>
      </c>
      <c r="N1255" s="275">
        <v>44869</v>
      </c>
      <c r="O1255" s="249" t="s">
        <v>722</v>
      </c>
      <c r="P1255" s="267">
        <f>N1255</f>
        <v>44869</v>
      </c>
      <c r="Q1255" s="236">
        <v>20729</v>
      </c>
      <c r="R1255" s="236">
        <v>2018</v>
      </c>
      <c r="S1255" s="237">
        <v>44139</v>
      </c>
      <c r="T1255" s="253" t="s">
        <v>3715</v>
      </c>
      <c r="U1255" s="253" t="s">
        <v>1279</v>
      </c>
      <c r="V1255" s="421" t="s">
        <v>363</v>
      </c>
      <c r="W1255" s="421" t="s">
        <v>738</v>
      </c>
      <c r="X1255" s="253" t="s">
        <v>6476</v>
      </c>
      <c r="Y1255" s="271">
        <v>44869</v>
      </c>
      <c r="Z1255" s="322" t="s">
        <v>1550</v>
      </c>
      <c r="AA1255" s="255">
        <v>5.2</v>
      </c>
      <c r="AB1255" s="256"/>
      <c r="AC1255" s="253">
        <v>70</v>
      </c>
      <c r="AD1255" s="253"/>
      <c r="AE1255" s="253">
        <v>95</v>
      </c>
      <c r="AF1255" s="253"/>
      <c r="AG1255" s="605">
        <v>22</v>
      </c>
      <c r="AH1255" s="322" t="s">
        <v>724</v>
      </c>
      <c r="AI1255" s="322" t="s">
        <v>724</v>
      </c>
      <c r="AJ1255" s="322">
        <v>1</v>
      </c>
      <c r="AK1255" s="283"/>
      <c r="AL1255" s="336"/>
      <c r="AM1255" s="336"/>
      <c r="AN1255" s="253"/>
      <c r="AO1255" s="408"/>
      <c r="AP1255" s="283"/>
      <c r="AQ1255" s="283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341"/>
      <c r="CP1255" s="341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  <c r="DT1255" s="341"/>
      <c r="DU1255" s="341"/>
    </row>
    <row r="1256" spans="1:125" ht="12.75" customHeight="1">
      <c r="A1256" s="253">
        <v>1255</v>
      </c>
      <c r="B1256" s="242" t="s">
        <v>731</v>
      </c>
      <c r="C1256" s="283" t="s">
        <v>758</v>
      </c>
      <c r="D1256" s="243"/>
      <c r="E1256" s="243" t="s">
        <v>2805</v>
      </c>
      <c r="F1256" s="243"/>
      <c r="G1256" s="244" t="s">
        <v>2806</v>
      </c>
      <c r="H1256" s="638"/>
      <c r="I1256" s="242" t="s">
        <v>1911</v>
      </c>
      <c r="J1256" s="243"/>
      <c r="K1256" s="243" t="s">
        <v>1380</v>
      </c>
      <c r="L1256" s="245" t="s">
        <v>1381</v>
      </c>
      <c r="M1256" s="247">
        <v>42522</v>
      </c>
      <c r="N1256" s="248">
        <v>45324</v>
      </c>
      <c r="O1256" s="249" t="s">
        <v>722</v>
      </c>
      <c r="P1256" s="266">
        <f t="shared" si="276"/>
        <v>45324</v>
      </c>
      <c r="Q1256" s="250">
        <v>22237</v>
      </c>
      <c r="R1256" s="250">
        <v>2014</v>
      </c>
      <c r="S1256" s="251">
        <v>44594</v>
      </c>
      <c r="T1256" s="252" t="s">
        <v>1278</v>
      </c>
      <c r="U1256" s="253" t="s">
        <v>722</v>
      </c>
      <c r="V1256" s="625" t="s">
        <v>955</v>
      </c>
      <c r="W1256" s="625" t="s">
        <v>1593</v>
      </c>
      <c r="X1256" s="252" t="s">
        <v>1382</v>
      </c>
      <c r="Y1256" s="284">
        <f t="shared" si="272"/>
        <v>45324</v>
      </c>
      <c r="Z1256" s="605" t="s">
        <v>1550</v>
      </c>
      <c r="AA1256" s="656">
        <v>5.2</v>
      </c>
      <c r="AB1256" s="273"/>
      <c r="AC1256" s="252">
        <v>95</v>
      </c>
      <c r="AD1256" s="252"/>
      <c r="AE1256" s="252">
        <v>125</v>
      </c>
      <c r="AF1256" s="252"/>
      <c r="AG1256" s="322" t="s">
        <v>724</v>
      </c>
      <c r="AH1256" s="605">
        <v>38</v>
      </c>
      <c r="AI1256" s="605">
        <v>50</v>
      </c>
      <c r="AJ1256" s="605">
        <v>1</v>
      </c>
      <c r="AK1256" s="316"/>
      <c r="AL1256" s="613"/>
      <c r="AM1256" s="613"/>
      <c r="AN1256" s="252"/>
      <c r="AO1256" s="407"/>
      <c r="AP1256" s="316"/>
      <c r="AQ1256" s="316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</row>
    <row r="1257" spans="1:125" ht="12.75" customHeight="1">
      <c r="A1257" s="253">
        <v>1256</v>
      </c>
      <c r="B1257" s="253" t="s">
        <v>731</v>
      </c>
      <c r="C1257" s="253" t="s">
        <v>322</v>
      </c>
      <c r="D1257" s="253"/>
      <c r="E1257" s="253" t="s">
        <v>2807</v>
      </c>
      <c r="F1257" s="253"/>
      <c r="G1257" s="264" t="s">
        <v>2808</v>
      </c>
      <c r="H1257" s="639"/>
      <c r="I1257" s="253" t="s">
        <v>1911</v>
      </c>
      <c r="J1257" s="253"/>
      <c r="K1257" s="253" t="s">
        <v>1380</v>
      </c>
      <c r="L1257" s="438" t="s">
        <v>1381</v>
      </c>
      <c r="M1257" s="247">
        <v>42488</v>
      </c>
      <c r="N1257" s="123">
        <v>45324</v>
      </c>
      <c r="O1257" s="249" t="s">
        <v>722</v>
      </c>
      <c r="P1257" s="267">
        <f t="shared" si="276"/>
        <v>45324</v>
      </c>
      <c r="Q1257" s="236">
        <v>22242</v>
      </c>
      <c r="R1257" s="236">
        <v>2016</v>
      </c>
      <c r="S1257" s="251">
        <v>44594</v>
      </c>
      <c r="T1257" s="253" t="s">
        <v>1278</v>
      </c>
      <c r="U1257" s="253" t="s">
        <v>722</v>
      </c>
      <c r="V1257" s="421" t="s">
        <v>6599</v>
      </c>
      <c r="W1257" s="421" t="s">
        <v>6750</v>
      </c>
      <c r="X1257" s="252" t="s">
        <v>1869</v>
      </c>
      <c r="Y1257" s="271">
        <f>N1257</f>
        <v>45324</v>
      </c>
      <c r="Z1257" s="322" t="s">
        <v>1550</v>
      </c>
      <c r="AA1257" s="255">
        <v>5.5</v>
      </c>
      <c r="AB1257" s="256"/>
      <c r="AC1257" s="253">
        <v>80</v>
      </c>
      <c r="AD1257" s="253"/>
      <c r="AE1257" s="253">
        <v>105</v>
      </c>
      <c r="AF1257" s="253"/>
      <c r="AG1257" s="605">
        <v>22</v>
      </c>
      <c r="AH1257" s="322">
        <v>38</v>
      </c>
      <c r="AI1257" s="322">
        <v>52</v>
      </c>
      <c r="AJ1257" s="322">
        <v>1</v>
      </c>
      <c r="AK1257" s="316"/>
      <c r="AL1257" s="613"/>
      <c r="AM1257" s="613"/>
      <c r="AN1257" s="252"/>
      <c r="AO1257" s="407"/>
      <c r="AP1257" s="316"/>
      <c r="AQ1257" s="316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</row>
    <row r="1258" spans="1:125" ht="12.75" customHeight="1">
      <c r="A1258" s="253">
        <v>1257</v>
      </c>
      <c r="B1258" s="253" t="s">
        <v>731</v>
      </c>
      <c r="C1258" s="314" t="s">
        <v>352</v>
      </c>
      <c r="D1258" s="253"/>
      <c r="E1258" s="253" t="s">
        <v>4972</v>
      </c>
      <c r="F1258" s="253"/>
      <c r="G1258" s="264" t="s">
        <v>4971</v>
      </c>
      <c r="H1258" s="639"/>
      <c r="I1258" s="253" t="s">
        <v>1173</v>
      </c>
      <c r="J1258" s="253"/>
      <c r="K1258" s="253" t="s">
        <v>9464</v>
      </c>
      <c r="L1258" s="438" t="s">
        <v>9465</v>
      </c>
      <c r="M1258" s="274">
        <v>43573</v>
      </c>
      <c r="N1258" s="275">
        <v>45765</v>
      </c>
      <c r="O1258" s="322" t="s">
        <v>722</v>
      </c>
      <c r="P1258" s="323">
        <f>N1258</f>
        <v>45765</v>
      </c>
      <c r="Q1258" s="335">
        <v>19203</v>
      </c>
      <c r="R1258" s="335">
        <v>2019</v>
      </c>
      <c r="S1258" s="237">
        <v>45034</v>
      </c>
      <c r="T1258" s="283" t="s">
        <v>1216</v>
      </c>
      <c r="U1258" s="283" t="s">
        <v>722</v>
      </c>
      <c r="V1258" s="421" t="s">
        <v>656</v>
      </c>
      <c r="W1258" s="421" t="s">
        <v>1102</v>
      </c>
      <c r="X1258" s="253" t="s">
        <v>9466</v>
      </c>
      <c r="Y1258" s="271">
        <f>N1258</f>
        <v>45765</v>
      </c>
      <c r="Z1258" s="322" t="s">
        <v>364</v>
      </c>
      <c r="AA1258" s="255">
        <v>4.9000000000000004</v>
      </c>
      <c r="AB1258" s="256"/>
      <c r="AC1258" s="253">
        <v>75</v>
      </c>
      <c r="AD1258" s="253"/>
      <c r="AE1258" s="253">
        <v>100</v>
      </c>
      <c r="AF1258" s="253"/>
      <c r="AG1258" s="322">
        <v>22</v>
      </c>
      <c r="AH1258" s="322" t="s">
        <v>724</v>
      </c>
      <c r="AI1258" s="336" t="s">
        <v>724</v>
      </c>
      <c r="AJ1258" s="336">
        <v>1</v>
      </c>
      <c r="AK1258" s="316"/>
      <c r="AL1258" s="613"/>
      <c r="AM1258" s="613"/>
      <c r="AN1258" s="252"/>
      <c r="AO1258" s="407"/>
      <c r="AP1258" s="316"/>
      <c r="AQ1258" s="316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</row>
    <row r="1259" spans="1:125" s="317" customFormat="1" ht="12.75" customHeight="1">
      <c r="A1259" s="253">
        <v>1258</v>
      </c>
      <c r="B1259" s="253" t="s">
        <v>731</v>
      </c>
      <c r="C1259" s="253" t="s">
        <v>4922</v>
      </c>
      <c r="D1259" s="253"/>
      <c r="E1259" s="253" t="s">
        <v>2809</v>
      </c>
      <c r="F1259" s="253"/>
      <c r="G1259" s="264" t="s">
        <v>6441</v>
      </c>
      <c r="H1259" s="639"/>
      <c r="I1259" s="253" t="s">
        <v>102</v>
      </c>
      <c r="J1259" s="253"/>
      <c r="K1259" s="253" t="s">
        <v>6442</v>
      </c>
      <c r="L1259" s="438" t="s">
        <v>6443</v>
      </c>
      <c r="M1259" s="274">
        <v>44112</v>
      </c>
      <c r="N1259" s="275">
        <v>45565</v>
      </c>
      <c r="O1259" s="322" t="s">
        <v>722</v>
      </c>
      <c r="P1259" s="323">
        <f>N1259</f>
        <v>45565</v>
      </c>
      <c r="Q1259" s="335">
        <v>20699</v>
      </c>
      <c r="R1259" s="335">
        <v>2020</v>
      </c>
      <c r="S1259" s="237">
        <v>44834</v>
      </c>
      <c r="T1259" s="253" t="s">
        <v>6620</v>
      </c>
      <c r="U1259" s="283" t="s">
        <v>722</v>
      </c>
      <c r="V1259" s="421" t="s">
        <v>1291</v>
      </c>
      <c r="W1259" s="421" t="s">
        <v>1139</v>
      </c>
      <c r="X1259" s="253" t="s">
        <v>6444</v>
      </c>
      <c r="Y1259" s="271">
        <f>N1259</f>
        <v>45565</v>
      </c>
      <c r="Z1259" s="322" t="s">
        <v>1028</v>
      </c>
      <c r="AA1259" s="255">
        <v>4.75</v>
      </c>
      <c r="AB1259" s="256"/>
      <c r="AC1259" s="253">
        <v>90</v>
      </c>
      <c r="AD1259" s="253"/>
      <c r="AE1259" s="253">
        <v>110</v>
      </c>
      <c r="AF1259" s="253"/>
      <c r="AG1259" s="322" t="s">
        <v>724</v>
      </c>
      <c r="AH1259" s="322" t="s">
        <v>724</v>
      </c>
      <c r="AI1259" s="336" t="s">
        <v>724</v>
      </c>
      <c r="AJ1259" s="336">
        <v>1</v>
      </c>
      <c r="AK1259" s="283"/>
      <c r="AL1259" s="336"/>
      <c r="AM1259" s="336"/>
      <c r="AN1259" s="253"/>
      <c r="AO1259" s="408"/>
      <c r="AP1259" s="283"/>
      <c r="AQ1259" s="283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341"/>
      <c r="CP1259" s="341"/>
      <c r="CQ1259" s="341"/>
      <c r="CR1259" s="341"/>
      <c r="CS1259" s="341"/>
      <c r="CT1259" s="341"/>
      <c r="CU1259" s="341"/>
      <c r="CV1259" s="341"/>
      <c r="CW1259" s="341"/>
      <c r="CX1259" s="341"/>
      <c r="CY1259" s="341"/>
      <c r="CZ1259" s="341"/>
      <c r="DA1259" s="341"/>
      <c r="DB1259" s="341"/>
      <c r="DC1259" s="341"/>
      <c r="DD1259" s="341"/>
      <c r="DE1259" s="341"/>
      <c r="DF1259" s="341"/>
      <c r="DG1259" s="341"/>
      <c r="DH1259" s="341"/>
      <c r="DI1259" s="341"/>
      <c r="DJ1259" s="341"/>
      <c r="DK1259" s="341"/>
      <c r="DL1259" s="341"/>
      <c r="DM1259" s="341"/>
      <c r="DN1259" s="341"/>
      <c r="DO1259" s="341"/>
      <c r="DP1259" s="341"/>
      <c r="DQ1259" s="341"/>
      <c r="DR1259" s="341"/>
      <c r="DS1259" s="341"/>
      <c r="DT1259" s="341"/>
      <c r="DU1259" s="341"/>
    </row>
    <row r="1260" spans="1:125" s="538" customFormat="1" ht="12.75" customHeight="1">
      <c r="A1260" s="532">
        <v>1259</v>
      </c>
      <c r="B1260" s="532" t="s">
        <v>10447</v>
      </c>
      <c r="C1260" s="529"/>
      <c r="D1260" s="532"/>
      <c r="E1260" s="532" t="s">
        <v>3687</v>
      </c>
      <c r="F1260" s="532"/>
      <c r="G1260" s="540"/>
      <c r="H1260" s="646"/>
      <c r="I1260" s="532"/>
      <c r="J1260" s="532"/>
      <c r="K1260" s="532"/>
      <c r="L1260" s="541"/>
      <c r="M1260" s="542"/>
      <c r="N1260" s="543"/>
      <c r="O1260" s="586"/>
      <c r="P1260" s="846"/>
      <c r="Q1260" s="847"/>
      <c r="R1260" s="847"/>
      <c r="S1260" s="531"/>
      <c r="T1260" s="537"/>
      <c r="U1260" s="537"/>
      <c r="V1260" s="627"/>
      <c r="W1260" s="627"/>
      <c r="X1260" s="532"/>
      <c r="Y1260" s="534"/>
      <c r="Z1260" s="586"/>
      <c r="AA1260" s="665"/>
      <c r="AB1260" s="535"/>
      <c r="AC1260" s="532"/>
      <c r="AD1260" s="532"/>
      <c r="AE1260" s="532"/>
      <c r="AF1260" s="532"/>
      <c r="AG1260" s="586"/>
      <c r="AH1260" s="586"/>
      <c r="AI1260" s="616"/>
      <c r="AJ1260" s="616"/>
      <c r="AK1260" s="537"/>
      <c r="AL1260" s="616"/>
      <c r="AM1260" s="616"/>
      <c r="AN1260" s="532"/>
      <c r="AO1260" s="536"/>
      <c r="AP1260" s="537"/>
      <c r="AQ1260" s="537"/>
      <c r="AR1260" s="537"/>
      <c r="AS1260" s="537"/>
      <c r="AT1260" s="537"/>
      <c r="AU1260" s="537"/>
      <c r="AV1260" s="537"/>
      <c r="AW1260" s="537"/>
      <c r="AX1260" s="537"/>
      <c r="AY1260" s="537"/>
      <c r="AZ1260" s="537"/>
      <c r="BA1260" s="537"/>
      <c r="BB1260" s="537"/>
      <c r="BC1260" s="537"/>
      <c r="BD1260" s="537"/>
      <c r="BE1260" s="537"/>
      <c r="BF1260" s="537"/>
      <c r="BG1260" s="537"/>
      <c r="BH1260" s="537"/>
      <c r="BI1260" s="537"/>
      <c r="BJ1260" s="537"/>
      <c r="BK1260" s="537"/>
      <c r="BL1260" s="537"/>
      <c r="BM1260" s="537"/>
      <c r="BN1260" s="537"/>
      <c r="BO1260" s="537"/>
      <c r="BP1260" s="537"/>
      <c r="BQ1260" s="537"/>
      <c r="BR1260" s="537"/>
      <c r="BS1260" s="537"/>
      <c r="BT1260" s="537"/>
      <c r="BU1260" s="537"/>
      <c r="BV1260" s="537"/>
      <c r="BW1260" s="537"/>
      <c r="BX1260" s="537"/>
      <c r="BY1260" s="537"/>
      <c r="BZ1260" s="537"/>
      <c r="CA1260" s="537"/>
      <c r="CB1260" s="537"/>
      <c r="CC1260" s="537"/>
      <c r="CD1260" s="537"/>
      <c r="CE1260" s="537"/>
      <c r="CF1260" s="537"/>
      <c r="CG1260" s="537"/>
      <c r="CH1260" s="537"/>
      <c r="CI1260" s="537"/>
      <c r="CJ1260" s="537"/>
      <c r="CK1260" s="537"/>
      <c r="CL1260" s="537"/>
      <c r="CM1260" s="537"/>
      <c r="CN1260" s="537"/>
      <c r="CO1260" s="587"/>
      <c r="CP1260" s="587"/>
      <c r="CQ1260" s="587"/>
      <c r="CR1260" s="587"/>
      <c r="CS1260" s="587"/>
      <c r="CT1260" s="587"/>
      <c r="CU1260" s="587"/>
      <c r="CV1260" s="587"/>
      <c r="CW1260" s="587"/>
      <c r="CX1260" s="587"/>
      <c r="CY1260" s="587"/>
      <c r="CZ1260" s="587"/>
      <c r="DA1260" s="587"/>
      <c r="DB1260" s="587"/>
      <c r="DC1260" s="587"/>
      <c r="DD1260" s="587"/>
      <c r="DE1260" s="587"/>
      <c r="DF1260" s="587"/>
      <c r="DG1260" s="587"/>
      <c r="DH1260" s="587"/>
      <c r="DI1260" s="587"/>
      <c r="DJ1260" s="587"/>
      <c r="DK1260" s="587"/>
      <c r="DL1260" s="587"/>
      <c r="DM1260" s="587"/>
      <c r="DN1260" s="587"/>
      <c r="DO1260" s="587"/>
      <c r="DP1260" s="587"/>
      <c r="DQ1260" s="587"/>
      <c r="DR1260" s="587"/>
      <c r="DS1260" s="587"/>
      <c r="DT1260" s="587"/>
      <c r="DU1260" s="587"/>
    </row>
    <row r="1261" spans="1:125" ht="12.75" customHeight="1">
      <c r="A1261" s="253">
        <v>1260</v>
      </c>
      <c r="B1261" s="253" t="s">
        <v>732</v>
      </c>
      <c r="C1261" s="253" t="s">
        <v>9118</v>
      </c>
      <c r="D1261" s="253"/>
      <c r="E1261" s="253" t="s">
        <v>3072</v>
      </c>
      <c r="F1261" s="253" t="s">
        <v>2370</v>
      </c>
      <c r="G1261" s="264" t="s">
        <v>3073</v>
      </c>
      <c r="H1261" s="639"/>
      <c r="I1261" s="253" t="s">
        <v>2412</v>
      </c>
      <c r="J1261" s="253"/>
      <c r="K1261" s="253" t="s">
        <v>2374</v>
      </c>
      <c r="L1261" s="438" t="s">
        <v>2375</v>
      </c>
      <c r="M1261" s="274">
        <v>42688</v>
      </c>
      <c r="N1261" s="288">
        <v>45518</v>
      </c>
      <c r="O1261" s="322" t="s">
        <v>722</v>
      </c>
      <c r="P1261" s="328">
        <f t="shared" ref="P1261:P1266" si="277">N1261</f>
        <v>45518</v>
      </c>
      <c r="Q1261" s="329">
        <v>16926</v>
      </c>
      <c r="R1261" s="329">
        <v>2016</v>
      </c>
      <c r="S1261" s="251">
        <v>44787</v>
      </c>
      <c r="T1261" s="316" t="s">
        <v>3814</v>
      </c>
      <c r="U1261" s="283" t="s">
        <v>722</v>
      </c>
      <c r="V1261" s="625" t="s">
        <v>242</v>
      </c>
      <c r="W1261" s="625" t="s">
        <v>8523</v>
      </c>
      <c r="X1261" s="252" t="s">
        <v>2376</v>
      </c>
      <c r="Y1261" s="284">
        <f t="shared" si="272"/>
        <v>45518</v>
      </c>
      <c r="Z1261" s="605" t="s">
        <v>1550</v>
      </c>
      <c r="AA1261" s="656">
        <v>5.4</v>
      </c>
      <c r="AB1261" s="273"/>
      <c r="AC1261" s="252">
        <v>80</v>
      </c>
      <c r="AD1261" s="252">
        <v>105</v>
      </c>
      <c r="AE1261" s="252">
        <v>105</v>
      </c>
      <c r="AF1261" s="252">
        <v>125</v>
      </c>
      <c r="AG1261" s="605" t="s">
        <v>724</v>
      </c>
      <c r="AH1261" s="605">
        <v>38</v>
      </c>
      <c r="AI1261" s="613">
        <v>50</v>
      </c>
      <c r="AJ1261" s="613">
        <v>1</v>
      </c>
      <c r="AK1261" s="332"/>
      <c r="AL1261" s="613"/>
      <c r="AM1261" s="613"/>
      <c r="AN1261" s="252"/>
      <c r="AO1261" s="407"/>
      <c r="AP1261" s="316"/>
      <c r="AQ1261" s="316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</row>
    <row r="1262" spans="1:125" ht="12.75" customHeight="1">
      <c r="A1262" s="253">
        <v>1261</v>
      </c>
      <c r="B1262" s="242" t="s">
        <v>731</v>
      </c>
      <c r="C1262" s="121" t="s">
        <v>1306</v>
      </c>
      <c r="D1262" s="243"/>
      <c r="E1262" s="243" t="s">
        <v>3082</v>
      </c>
      <c r="F1262" s="243"/>
      <c r="G1262" s="244" t="s">
        <v>3083</v>
      </c>
      <c r="H1262" s="638"/>
      <c r="I1262" s="243" t="s">
        <v>317</v>
      </c>
      <c r="J1262" s="243"/>
      <c r="K1262" s="243" t="s">
        <v>1904</v>
      </c>
      <c r="L1262" s="245" t="s">
        <v>1895</v>
      </c>
      <c r="M1262" s="247">
        <v>42696</v>
      </c>
      <c r="N1262" s="248">
        <v>44877</v>
      </c>
      <c r="O1262" s="249" t="s">
        <v>722</v>
      </c>
      <c r="P1262" s="266">
        <f t="shared" si="277"/>
        <v>44877</v>
      </c>
      <c r="Q1262" s="250">
        <v>18667</v>
      </c>
      <c r="R1262" s="250">
        <v>2016</v>
      </c>
      <c r="S1262" s="251">
        <v>44512</v>
      </c>
      <c r="T1262" s="252" t="s">
        <v>175</v>
      </c>
      <c r="U1262" s="253" t="s">
        <v>722</v>
      </c>
      <c r="V1262" s="625" t="s">
        <v>7529</v>
      </c>
      <c r="W1262" s="625" t="s">
        <v>5820</v>
      </c>
      <c r="X1262" s="252" t="s">
        <v>4673</v>
      </c>
      <c r="Y1262" s="284">
        <f t="shared" ref="Y1262:Y1267" si="278">N1262</f>
        <v>44877</v>
      </c>
      <c r="Z1262" s="605" t="s">
        <v>1028</v>
      </c>
      <c r="AA1262" s="656">
        <v>4.5</v>
      </c>
      <c r="AB1262" s="273"/>
      <c r="AC1262" s="252">
        <v>85</v>
      </c>
      <c r="AD1262" s="252"/>
      <c r="AE1262" s="252">
        <v>105</v>
      </c>
      <c r="AF1262" s="252"/>
      <c r="AG1262" s="605">
        <v>24</v>
      </c>
      <c r="AH1262" s="605">
        <v>39</v>
      </c>
      <c r="AI1262" s="605">
        <v>54</v>
      </c>
      <c r="AJ1262" s="605">
        <v>1</v>
      </c>
      <c r="AK1262" s="316"/>
      <c r="AL1262" s="613"/>
      <c r="AM1262" s="613"/>
      <c r="AN1262" s="252"/>
      <c r="AO1262" s="407"/>
      <c r="AP1262" s="316"/>
      <c r="AQ1262" s="316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</row>
    <row r="1263" spans="1:125" s="317" customFormat="1" ht="12.75" customHeight="1">
      <c r="A1263" s="253">
        <v>1262</v>
      </c>
      <c r="B1263" s="242" t="s">
        <v>731</v>
      </c>
      <c r="C1263" s="242" t="s">
        <v>4862</v>
      </c>
      <c r="D1263" s="283"/>
      <c r="E1263" s="283" t="s">
        <v>3085</v>
      </c>
      <c r="F1263" s="283"/>
      <c r="G1263" s="324" t="s">
        <v>6445</v>
      </c>
      <c r="H1263" s="642"/>
      <c r="I1263" s="283" t="s">
        <v>1106</v>
      </c>
      <c r="J1263" s="283"/>
      <c r="K1263" s="283" t="s">
        <v>8279</v>
      </c>
      <c r="L1263" s="438" t="s">
        <v>5449</v>
      </c>
      <c r="M1263" s="325">
        <v>44112</v>
      </c>
      <c r="N1263" s="326">
        <v>45566</v>
      </c>
      <c r="O1263" s="336" t="s">
        <v>722</v>
      </c>
      <c r="P1263" s="323">
        <f t="shared" si="277"/>
        <v>45566</v>
      </c>
      <c r="Q1263" s="283">
        <v>22453</v>
      </c>
      <c r="R1263" s="283">
        <v>2019</v>
      </c>
      <c r="S1263" s="237">
        <v>44835</v>
      </c>
      <c r="T1263" s="283" t="s">
        <v>4069</v>
      </c>
      <c r="U1263" s="283" t="s">
        <v>722</v>
      </c>
      <c r="V1263" s="339">
        <v>75</v>
      </c>
      <c r="W1263" s="339">
        <v>130</v>
      </c>
      <c r="X1263" s="283" t="s">
        <v>5450</v>
      </c>
      <c r="Y1263" s="357">
        <f t="shared" si="278"/>
        <v>45566</v>
      </c>
      <c r="Z1263" s="336" t="s">
        <v>1550</v>
      </c>
      <c r="AA1263" s="655">
        <v>5.15</v>
      </c>
      <c r="AB1263" s="283"/>
      <c r="AC1263" s="283">
        <v>92</v>
      </c>
      <c r="AD1263" s="283"/>
      <c r="AE1263" s="283">
        <v>114</v>
      </c>
      <c r="AF1263" s="283"/>
      <c r="AG1263" s="605">
        <v>24</v>
      </c>
      <c r="AH1263" s="336" t="s">
        <v>724</v>
      </c>
      <c r="AI1263" s="336" t="s">
        <v>724</v>
      </c>
      <c r="AJ1263" s="336">
        <v>1</v>
      </c>
      <c r="AK1263" s="283"/>
      <c r="AL1263" s="336"/>
      <c r="AM1263" s="336"/>
      <c r="AN1263" s="253"/>
      <c r="AO1263" s="408"/>
      <c r="AP1263" s="283"/>
      <c r="AQ1263" s="283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341"/>
      <c r="CP1263" s="341"/>
      <c r="CQ1263" s="341"/>
      <c r="CR1263" s="341"/>
      <c r="CS1263" s="341"/>
      <c r="CT1263" s="341"/>
      <c r="CU1263" s="341"/>
      <c r="CV1263" s="341"/>
      <c r="CW1263" s="341"/>
      <c r="CX1263" s="341"/>
      <c r="CY1263" s="341"/>
      <c r="CZ1263" s="341"/>
      <c r="DA1263" s="341"/>
      <c r="DB1263" s="341"/>
      <c r="DC1263" s="341"/>
      <c r="DD1263" s="341"/>
      <c r="DE1263" s="341"/>
      <c r="DF1263" s="341"/>
      <c r="DG1263" s="341"/>
      <c r="DH1263" s="341"/>
      <c r="DI1263" s="341"/>
      <c r="DJ1263" s="341"/>
      <c r="DK1263" s="341"/>
      <c r="DL1263" s="341"/>
      <c r="DM1263" s="341"/>
      <c r="DN1263" s="341"/>
      <c r="DO1263" s="341"/>
      <c r="DP1263" s="341"/>
      <c r="DQ1263" s="341"/>
      <c r="DR1263" s="341"/>
      <c r="DS1263" s="341"/>
      <c r="DT1263" s="341"/>
      <c r="DU1263" s="341"/>
    </row>
    <row r="1264" spans="1:125" ht="12.75" customHeight="1">
      <c r="A1264" s="253">
        <v>1263</v>
      </c>
      <c r="B1264" s="253" t="s">
        <v>731</v>
      </c>
      <c r="C1264" s="253" t="s">
        <v>3647</v>
      </c>
      <c r="D1264" s="253"/>
      <c r="E1264" s="253" t="s">
        <v>3675</v>
      </c>
      <c r="F1264" s="253"/>
      <c r="G1264" s="264" t="s">
        <v>3676</v>
      </c>
      <c r="H1264" s="639"/>
      <c r="I1264" s="253" t="s">
        <v>1911</v>
      </c>
      <c r="J1264" s="253"/>
      <c r="K1264" s="253" t="s">
        <v>171</v>
      </c>
      <c r="L1264" s="438" t="s">
        <v>172</v>
      </c>
      <c r="M1264" s="274">
        <v>42864</v>
      </c>
      <c r="N1264" s="288">
        <v>45794</v>
      </c>
      <c r="O1264" s="249" t="s">
        <v>722</v>
      </c>
      <c r="P1264" s="266">
        <f t="shared" si="277"/>
        <v>45794</v>
      </c>
      <c r="Q1264" s="250">
        <v>17497</v>
      </c>
      <c r="R1264" s="250">
        <v>2017</v>
      </c>
      <c r="S1264" s="251">
        <v>45063</v>
      </c>
      <c r="T1264" s="252" t="s">
        <v>3715</v>
      </c>
      <c r="U1264" s="253" t="s">
        <v>722</v>
      </c>
      <c r="V1264" s="625" t="s">
        <v>358</v>
      </c>
      <c r="W1264" s="625" t="s">
        <v>9590</v>
      </c>
      <c r="X1264" s="252" t="s">
        <v>173</v>
      </c>
      <c r="Y1264" s="284">
        <f t="shared" si="278"/>
        <v>45794</v>
      </c>
      <c r="Z1264" s="605" t="s">
        <v>1550</v>
      </c>
      <c r="AA1264" s="656">
        <v>4.5</v>
      </c>
      <c r="AB1264" s="273"/>
      <c r="AC1264" s="252">
        <v>80</v>
      </c>
      <c r="AD1264" s="252"/>
      <c r="AE1264" s="252">
        <v>105</v>
      </c>
      <c r="AF1264" s="252"/>
      <c r="AG1264" s="336" t="s">
        <v>724</v>
      </c>
      <c r="AH1264" s="605">
        <v>39</v>
      </c>
      <c r="AI1264" s="605">
        <v>55</v>
      </c>
      <c r="AJ1264" s="605">
        <v>1</v>
      </c>
      <c r="AK1264" s="251"/>
      <c r="AL1264" s="605"/>
      <c r="AM1264" s="605"/>
      <c r="AN1264" s="252"/>
      <c r="AO1264" s="407"/>
      <c r="AP1264" s="316"/>
      <c r="AQ1264" s="316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</row>
    <row r="1265" spans="1:125" s="317" customFormat="1" ht="12.75" customHeight="1">
      <c r="A1265" s="253">
        <v>1264</v>
      </c>
      <c r="B1265" s="253" t="s">
        <v>731</v>
      </c>
      <c r="C1265" s="242" t="s">
        <v>9210</v>
      </c>
      <c r="D1265" s="253"/>
      <c r="E1265" s="253" t="s">
        <v>3727</v>
      </c>
      <c r="F1265" s="253"/>
      <c r="G1265" s="264" t="s">
        <v>9211</v>
      </c>
      <c r="H1265" s="639"/>
      <c r="I1265" s="253" t="s">
        <v>102</v>
      </c>
      <c r="J1265" s="253"/>
      <c r="K1265" s="253" t="s">
        <v>739</v>
      </c>
      <c r="L1265" s="438" t="s">
        <v>9212</v>
      </c>
      <c r="M1265" s="274">
        <v>45019</v>
      </c>
      <c r="N1265" s="275">
        <v>45740</v>
      </c>
      <c r="O1265" s="322" t="s">
        <v>722</v>
      </c>
      <c r="P1265" s="323">
        <f t="shared" si="277"/>
        <v>45740</v>
      </c>
      <c r="Q1265" s="335">
        <v>23156</v>
      </c>
      <c r="R1265" s="335">
        <v>2020</v>
      </c>
      <c r="S1265" s="237">
        <v>45009</v>
      </c>
      <c r="T1265" s="283" t="s">
        <v>175</v>
      </c>
      <c r="U1265" s="283" t="s">
        <v>1279</v>
      </c>
      <c r="V1265" s="421" t="s">
        <v>1706</v>
      </c>
      <c r="W1265" s="421" t="s">
        <v>1706</v>
      </c>
      <c r="X1265" s="253" t="s">
        <v>831</v>
      </c>
      <c r="Y1265" s="271">
        <f t="shared" si="278"/>
        <v>45740</v>
      </c>
      <c r="Z1265" s="322" t="s">
        <v>6320</v>
      </c>
      <c r="AA1265" s="255">
        <v>6.65</v>
      </c>
      <c r="AB1265" s="256"/>
      <c r="AC1265" s="253">
        <v>108</v>
      </c>
      <c r="AD1265" s="253"/>
      <c r="AE1265" s="253">
        <v>120</v>
      </c>
      <c r="AF1265" s="253"/>
      <c r="AG1265" s="322" t="s">
        <v>724</v>
      </c>
      <c r="AH1265" s="322" t="s">
        <v>724</v>
      </c>
      <c r="AI1265" s="336" t="s">
        <v>724</v>
      </c>
      <c r="AJ1265" s="336">
        <v>1</v>
      </c>
      <c r="AK1265" s="283"/>
      <c r="AL1265" s="336"/>
      <c r="AM1265" s="336"/>
      <c r="AN1265" s="253"/>
      <c r="AO1265" s="408"/>
      <c r="AP1265" s="283"/>
      <c r="AQ1265" s="283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341"/>
      <c r="CP1265" s="341"/>
      <c r="CQ1265" s="341"/>
      <c r="CR1265" s="341"/>
      <c r="CS1265" s="341"/>
      <c r="CT1265" s="341"/>
      <c r="CU1265" s="341"/>
      <c r="CV1265" s="341"/>
      <c r="CW1265" s="341"/>
      <c r="CX1265" s="341"/>
      <c r="CY1265" s="341"/>
      <c r="CZ1265" s="341"/>
      <c r="DA1265" s="341"/>
      <c r="DB1265" s="341"/>
      <c r="DC1265" s="341"/>
      <c r="DD1265" s="341"/>
      <c r="DE1265" s="341"/>
      <c r="DF1265" s="341"/>
      <c r="DG1265" s="341"/>
      <c r="DH1265" s="341"/>
      <c r="DI1265" s="341"/>
      <c r="DJ1265" s="341"/>
      <c r="DK1265" s="341"/>
      <c r="DL1265" s="341"/>
      <c r="DM1265" s="341"/>
      <c r="DN1265" s="341"/>
      <c r="DO1265" s="341"/>
      <c r="DP1265" s="341"/>
      <c r="DQ1265" s="341"/>
      <c r="DR1265" s="341"/>
      <c r="DS1265" s="341"/>
      <c r="DT1265" s="341"/>
      <c r="DU1265" s="341"/>
    </row>
    <row r="1266" spans="1:125" s="317" customFormat="1" ht="12.75" customHeight="1">
      <c r="A1266" s="253">
        <v>1265</v>
      </c>
      <c r="B1266" s="253" t="s">
        <v>731</v>
      </c>
      <c r="C1266" s="242" t="s">
        <v>2777</v>
      </c>
      <c r="D1266" s="253"/>
      <c r="E1266" s="253" t="s">
        <v>3728</v>
      </c>
      <c r="F1266" s="253"/>
      <c r="G1266" s="264" t="s">
        <v>7472</v>
      </c>
      <c r="H1266" s="639"/>
      <c r="I1266" s="253" t="s">
        <v>1911</v>
      </c>
      <c r="J1266" s="253"/>
      <c r="K1266" s="243" t="s">
        <v>6364</v>
      </c>
      <c r="L1266" s="245" t="s">
        <v>6365</v>
      </c>
      <c r="M1266" s="247">
        <v>44496</v>
      </c>
      <c r="N1266" s="123">
        <v>45218</v>
      </c>
      <c r="O1266" s="249" t="s">
        <v>722</v>
      </c>
      <c r="P1266" s="267">
        <f t="shared" si="277"/>
        <v>45218</v>
      </c>
      <c r="Q1266" s="236">
        <v>21587</v>
      </c>
      <c r="R1266" s="236">
        <v>2016</v>
      </c>
      <c r="S1266" s="237">
        <v>44488</v>
      </c>
      <c r="T1266" s="253" t="s">
        <v>29</v>
      </c>
      <c r="U1266" s="253" t="s">
        <v>1279</v>
      </c>
      <c r="V1266" s="421" t="s">
        <v>363</v>
      </c>
      <c r="W1266" s="421" t="s">
        <v>932</v>
      </c>
      <c r="X1266" s="253" t="s">
        <v>7473</v>
      </c>
      <c r="Y1266" s="271">
        <f t="shared" si="278"/>
        <v>45218</v>
      </c>
      <c r="Z1266" s="322" t="s">
        <v>1028</v>
      </c>
      <c r="AA1266" s="255">
        <v>4.5999999999999996</v>
      </c>
      <c r="AB1266" s="256"/>
      <c r="AC1266" s="253">
        <v>80</v>
      </c>
      <c r="AD1266" s="253"/>
      <c r="AE1266" s="253">
        <v>105</v>
      </c>
      <c r="AF1266" s="253"/>
      <c r="AG1266" s="605">
        <v>23</v>
      </c>
      <c r="AH1266" s="322">
        <v>40</v>
      </c>
      <c r="AI1266" s="322">
        <v>57</v>
      </c>
      <c r="AJ1266" s="322">
        <v>1</v>
      </c>
      <c r="AK1266" s="283"/>
      <c r="AL1266" s="336"/>
      <c r="AM1266" s="336"/>
      <c r="AN1266" s="253"/>
      <c r="AO1266" s="408"/>
      <c r="AP1266" s="283"/>
      <c r="AQ1266" s="283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341"/>
      <c r="CP1266" s="341"/>
      <c r="CQ1266" s="341"/>
      <c r="CR1266" s="341"/>
      <c r="CS1266" s="341"/>
      <c r="CT1266" s="341"/>
      <c r="CU1266" s="341"/>
      <c r="CV1266" s="341"/>
      <c r="CW1266" s="341"/>
      <c r="CX1266" s="341"/>
      <c r="CY1266" s="341"/>
      <c r="CZ1266" s="341"/>
      <c r="DA1266" s="341"/>
      <c r="DB1266" s="341"/>
      <c r="DC1266" s="341"/>
      <c r="DD1266" s="341"/>
      <c r="DE1266" s="341"/>
      <c r="DF1266" s="341"/>
      <c r="DG1266" s="341"/>
      <c r="DH1266" s="341"/>
      <c r="DI1266" s="341"/>
      <c r="DJ1266" s="341"/>
      <c r="DK1266" s="341"/>
      <c r="DL1266" s="341"/>
      <c r="DM1266" s="341"/>
      <c r="DN1266" s="341"/>
      <c r="DO1266" s="341"/>
      <c r="DP1266" s="341"/>
      <c r="DQ1266" s="341"/>
      <c r="DR1266" s="341"/>
      <c r="DS1266" s="341"/>
      <c r="DT1266" s="341"/>
      <c r="DU1266" s="341"/>
    </row>
    <row r="1267" spans="1:125" s="317" customFormat="1" ht="12.75" customHeight="1">
      <c r="A1267" s="253">
        <v>1266</v>
      </c>
      <c r="B1267" s="253" t="s">
        <v>731</v>
      </c>
      <c r="C1267" s="242" t="s">
        <v>5398</v>
      </c>
      <c r="D1267" s="253"/>
      <c r="E1267" s="253" t="s">
        <v>3911</v>
      </c>
      <c r="F1267" s="253"/>
      <c r="G1267" s="264" t="s">
        <v>7857</v>
      </c>
      <c r="H1267" s="639"/>
      <c r="I1267" s="253" t="s">
        <v>1911</v>
      </c>
      <c r="J1267" s="253"/>
      <c r="K1267" s="253" t="s">
        <v>7860</v>
      </c>
      <c r="L1267" s="438" t="s">
        <v>7858</v>
      </c>
      <c r="M1267" s="274">
        <v>44630</v>
      </c>
      <c r="N1267" s="275">
        <v>45352</v>
      </c>
      <c r="O1267" s="322" t="s">
        <v>722</v>
      </c>
      <c r="P1267" s="323">
        <f>N1267</f>
        <v>45352</v>
      </c>
      <c r="Q1267" s="335">
        <v>22196</v>
      </c>
      <c r="R1267" s="335">
        <v>2020</v>
      </c>
      <c r="S1267" s="237">
        <v>44621</v>
      </c>
      <c r="T1267" s="283" t="s">
        <v>3715</v>
      </c>
      <c r="U1267" s="283" t="s">
        <v>1279</v>
      </c>
      <c r="V1267" s="421" t="s">
        <v>363</v>
      </c>
      <c r="W1267" s="421" t="s">
        <v>956</v>
      </c>
      <c r="X1267" s="253" t="s">
        <v>7859</v>
      </c>
      <c r="Y1267" s="271">
        <f t="shared" si="278"/>
        <v>45352</v>
      </c>
      <c r="Z1267" s="322" t="s">
        <v>1550</v>
      </c>
      <c r="AA1267" s="255">
        <v>4.7</v>
      </c>
      <c r="AB1267" s="256"/>
      <c r="AC1267" s="253">
        <v>70</v>
      </c>
      <c r="AD1267" s="253"/>
      <c r="AE1267" s="253">
        <v>90</v>
      </c>
      <c r="AF1267" s="253"/>
      <c r="AG1267" s="322">
        <v>23</v>
      </c>
      <c r="AH1267" s="322">
        <v>39</v>
      </c>
      <c r="AI1267" s="336">
        <v>55</v>
      </c>
      <c r="AJ1267" s="336">
        <v>1</v>
      </c>
      <c r="AK1267" s="283"/>
      <c r="AL1267" s="336"/>
      <c r="AM1267" s="336"/>
      <c r="AN1267" s="253"/>
      <c r="AO1267" s="408"/>
      <c r="AP1267" s="283"/>
      <c r="AQ1267" s="283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341"/>
      <c r="CP1267" s="341"/>
      <c r="CQ1267" s="341"/>
      <c r="CR1267" s="341"/>
      <c r="CS1267" s="341"/>
      <c r="CT1267" s="341"/>
      <c r="CU1267" s="341"/>
      <c r="CV1267" s="341"/>
      <c r="CW1267" s="341"/>
      <c r="CX1267" s="341"/>
      <c r="CY1267" s="341"/>
      <c r="CZ1267" s="341"/>
      <c r="DA1267" s="341"/>
      <c r="DB1267" s="341"/>
      <c r="DC1267" s="341"/>
      <c r="DD1267" s="341"/>
      <c r="DE1267" s="341"/>
      <c r="DF1267" s="341"/>
      <c r="DG1267" s="341"/>
      <c r="DH1267" s="341"/>
      <c r="DI1267" s="341"/>
      <c r="DJ1267" s="341"/>
      <c r="DK1267" s="341"/>
      <c r="DL1267" s="341"/>
      <c r="DM1267" s="341"/>
      <c r="DN1267" s="341"/>
      <c r="DO1267" s="341"/>
      <c r="DP1267" s="341"/>
      <c r="DQ1267" s="341"/>
      <c r="DR1267" s="341"/>
      <c r="DS1267" s="341"/>
      <c r="DT1267" s="341"/>
      <c r="DU1267" s="341"/>
    </row>
    <row r="1268" spans="1:125" ht="12.75" customHeight="1">
      <c r="A1268" s="253">
        <v>1267</v>
      </c>
      <c r="B1268" s="253" t="s">
        <v>732</v>
      </c>
      <c r="C1268" s="242" t="s">
        <v>9118</v>
      </c>
      <c r="D1268" s="253"/>
      <c r="E1268" s="253" t="s">
        <v>6477</v>
      </c>
      <c r="F1268" s="253"/>
      <c r="G1268" s="264" t="s">
        <v>6478</v>
      </c>
      <c r="H1268" s="639"/>
      <c r="I1268" s="253" t="s">
        <v>2412</v>
      </c>
      <c r="J1268" s="253"/>
      <c r="K1268" s="253" t="s">
        <v>6479</v>
      </c>
      <c r="L1268" s="438" t="s">
        <v>6480</v>
      </c>
      <c r="M1268" s="274">
        <v>44144</v>
      </c>
      <c r="N1268" s="288">
        <v>45666</v>
      </c>
      <c r="O1268" s="322" t="s">
        <v>722</v>
      </c>
      <c r="P1268" s="328">
        <f>N1268</f>
        <v>45666</v>
      </c>
      <c r="Q1268" s="329">
        <v>20731</v>
      </c>
      <c r="R1268" s="329">
        <v>2020</v>
      </c>
      <c r="S1268" s="251">
        <v>44935</v>
      </c>
      <c r="T1268" s="316" t="s">
        <v>3814</v>
      </c>
      <c r="U1268" s="283" t="s">
        <v>722</v>
      </c>
      <c r="V1268" s="625" t="s">
        <v>242</v>
      </c>
      <c r="W1268" s="625" t="s">
        <v>242</v>
      </c>
      <c r="X1268" s="252" t="s">
        <v>6481</v>
      </c>
      <c r="Y1268" s="284">
        <f t="shared" si="272"/>
        <v>45666</v>
      </c>
      <c r="Z1268" s="605" t="s">
        <v>1550</v>
      </c>
      <c r="AA1268" s="656">
        <v>5.4</v>
      </c>
      <c r="AB1268" s="273"/>
      <c r="AC1268" s="252">
        <v>80</v>
      </c>
      <c r="AD1268" s="252">
        <v>105</v>
      </c>
      <c r="AE1268" s="252">
        <v>105</v>
      </c>
      <c r="AF1268" s="252">
        <v>125</v>
      </c>
      <c r="AG1268" s="322" t="s">
        <v>724</v>
      </c>
      <c r="AH1268" s="605">
        <v>38</v>
      </c>
      <c r="AI1268" s="613">
        <v>50</v>
      </c>
      <c r="AJ1268" s="613">
        <v>1</v>
      </c>
      <c r="AK1268" s="316"/>
      <c r="AL1268" s="613"/>
      <c r="AM1268" s="613"/>
      <c r="AN1268" s="252"/>
      <c r="AO1268" s="407"/>
      <c r="AP1268" s="316"/>
      <c r="AQ1268" s="316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</row>
    <row r="1269" spans="1:125" s="378" customFormat="1" ht="12.75" customHeight="1">
      <c r="A1269" s="363">
        <v>1268</v>
      </c>
      <c r="B1269" s="362" t="s">
        <v>731</v>
      </c>
      <c r="C1269" s="364" t="s">
        <v>9062</v>
      </c>
      <c r="D1269" s="364"/>
      <c r="E1269" s="364" t="s">
        <v>3778</v>
      </c>
      <c r="F1269" s="364"/>
      <c r="G1269" s="404" t="s">
        <v>10286</v>
      </c>
      <c r="H1269" s="641"/>
      <c r="I1269" s="364" t="s">
        <v>6865</v>
      </c>
      <c r="J1269" s="364"/>
      <c r="K1269" s="364" t="s">
        <v>9125</v>
      </c>
      <c r="L1269" s="382" t="s">
        <v>9076</v>
      </c>
      <c r="M1269" s="383">
        <v>45246</v>
      </c>
      <c r="N1269" s="384">
        <v>45963</v>
      </c>
      <c r="O1269" s="385" t="s">
        <v>722</v>
      </c>
      <c r="P1269" s="386">
        <f>N1269</f>
        <v>45963</v>
      </c>
      <c r="Q1269" s="387">
        <v>23610</v>
      </c>
      <c r="R1269" s="387">
        <v>2023</v>
      </c>
      <c r="S1269" s="373">
        <v>45232</v>
      </c>
      <c r="T1269" s="363" t="s">
        <v>3715</v>
      </c>
      <c r="U1269" s="363" t="s">
        <v>1279</v>
      </c>
      <c r="V1269" s="626" t="s">
        <v>363</v>
      </c>
      <c r="W1269" s="626" t="s">
        <v>363</v>
      </c>
      <c r="X1269" s="363" t="s">
        <v>10287</v>
      </c>
      <c r="Y1269" s="375">
        <f t="shared" si="272"/>
        <v>45963</v>
      </c>
      <c r="Z1269" s="370" t="s">
        <v>1028</v>
      </c>
      <c r="AA1269" s="657">
        <v>4.8</v>
      </c>
      <c r="AB1269" s="376"/>
      <c r="AC1269" s="363">
        <v>88</v>
      </c>
      <c r="AD1269" s="363"/>
      <c r="AE1269" s="363">
        <v>104</v>
      </c>
      <c r="AF1269" s="363"/>
      <c r="AG1269" s="370" t="s">
        <v>724</v>
      </c>
      <c r="AH1269" s="370" t="s">
        <v>724</v>
      </c>
      <c r="AI1269" s="501" t="s">
        <v>724</v>
      </c>
      <c r="AJ1269" s="501">
        <v>1</v>
      </c>
      <c r="AK1269" s="363"/>
      <c r="AL1269" s="501"/>
      <c r="AM1269" s="501"/>
      <c r="AN1269" s="363"/>
      <c r="AO1269" s="414"/>
      <c r="AP1269" s="374"/>
      <c r="AQ1269" s="374"/>
      <c r="AR1269" s="374"/>
      <c r="AS1269" s="374"/>
      <c r="AT1269" s="374"/>
      <c r="AU1269" s="374"/>
      <c r="AV1269" s="374"/>
      <c r="AW1269" s="374"/>
      <c r="AX1269" s="374"/>
      <c r="AY1269" s="374"/>
      <c r="AZ1269" s="374"/>
      <c r="BA1269" s="374"/>
      <c r="BB1269" s="374"/>
      <c r="BC1269" s="374"/>
      <c r="BD1269" s="374"/>
      <c r="BE1269" s="374"/>
      <c r="BF1269" s="374"/>
      <c r="BG1269" s="374"/>
      <c r="BH1269" s="374"/>
      <c r="BI1269" s="374"/>
      <c r="BJ1269" s="374"/>
      <c r="BK1269" s="374"/>
      <c r="BL1269" s="374"/>
      <c r="BM1269" s="374"/>
      <c r="BN1269" s="374"/>
      <c r="BO1269" s="374"/>
      <c r="BP1269" s="374"/>
      <c r="BQ1269" s="374"/>
      <c r="BR1269" s="374"/>
      <c r="BS1269" s="374"/>
      <c r="BT1269" s="374"/>
      <c r="BU1269" s="374"/>
      <c r="BV1269" s="374"/>
      <c r="BW1269" s="374"/>
      <c r="BX1269" s="374"/>
      <c r="BY1269" s="374"/>
      <c r="BZ1269" s="374"/>
      <c r="CA1269" s="374"/>
      <c r="CB1269" s="374"/>
      <c r="CC1269" s="374"/>
      <c r="CD1269" s="374"/>
      <c r="CE1269" s="374"/>
      <c r="CF1269" s="374"/>
      <c r="CG1269" s="374"/>
      <c r="CH1269" s="374"/>
      <c r="CI1269" s="374"/>
      <c r="CJ1269" s="374"/>
      <c r="CK1269" s="374"/>
      <c r="CL1269" s="374"/>
      <c r="CM1269" s="374"/>
      <c r="CN1269" s="374"/>
      <c r="CO1269" s="377"/>
      <c r="CP1269" s="377"/>
      <c r="CQ1269" s="377"/>
      <c r="CR1269" s="377"/>
      <c r="CS1269" s="377"/>
      <c r="CT1269" s="377"/>
      <c r="CU1269" s="377"/>
      <c r="CV1269" s="377"/>
      <c r="CW1269" s="377"/>
      <c r="CX1269" s="377"/>
      <c r="CY1269" s="377"/>
      <c r="CZ1269" s="377"/>
      <c r="DA1269" s="377"/>
      <c r="DB1269" s="377"/>
      <c r="DC1269" s="377"/>
      <c r="DD1269" s="377"/>
      <c r="DE1269" s="377"/>
      <c r="DF1269" s="377"/>
      <c r="DG1269" s="377"/>
      <c r="DH1269" s="377"/>
      <c r="DI1269" s="377"/>
      <c r="DJ1269" s="377"/>
      <c r="DK1269" s="377"/>
      <c r="DL1269" s="377"/>
      <c r="DM1269" s="377"/>
      <c r="DN1269" s="377"/>
      <c r="DO1269" s="377"/>
      <c r="DP1269" s="377"/>
      <c r="DQ1269" s="377"/>
      <c r="DR1269" s="377"/>
      <c r="DS1269" s="377"/>
      <c r="DT1269" s="377"/>
      <c r="DU1269" s="377"/>
    </row>
    <row r="1270" spans="1:125" ht="12.75" customHeight="1">
      <c r="A1270" s="253">
        <v>1269</v>
      </c>
      <c r="B1270" s="253" t="s">
        <v>732</v>
      </c>
      <c r="C1270" s="242" t="s">
        <v>583</v>
      </c>
      <c r="D1270" s="253" t="s">
        <v>1013</v>
      </c>
      <c r="E1270" s="253" t="s">
        <v>3888</v>
      </c>
      <c r="F1270" s="253" t="s">
        <v>2045</v>
      </c>
      <c r="G1270" s="264" t="s">
        <v>3889</v>
      </c>
      <c r="H1270" s="638" t="s">
        <v>2047</v>
      </c>
      <c r="I1270" s="243" t="s">
        <v>1911</v>
      </c>
      <c r="J1270" s="253" t="s">
        <v>1163</v>
      </c>
      <c r="K1270" s="253" t="s">
        <v>3758</v>
      </c>
      <c r="L1270" s="438" t="s">
        <v>3759</v>
      </c>
      <c r="M1270" s="274">
        <v>42992</v>
      </c>
      <c r="N1270" s="288">
        <v>45946</v>
      </c>
      <c r="O1270" s="249" t="s">
        <v>722</v>
      </c>
      <c r="P1270" s="266">
        <f>N1270</f>
        <v>45946</v>
      </c>
      <c r="Q1270" s="250">
        <v>18002</v>
      </c>
      <c r="R1270" s="250">
        <v>2017</v>
      </c>
      <c r="S1270" s="251" t="s">
        <v>10229</v>
      </c>
      <c r="T1270" s="253" t="s">
        <v>6839</v>
      </c>
      <c r="U1270" s="253" t="s">
        <v>3544</v>
      </c>
      <c r="V1270" s="421" t="s">
        <v>10230</v>
      </c>
      <c r="W1270" s="421" t="s">
        <v>10231</v>
      </c>
      <c r="X1270" s="252" t="s">
        <v>3760</v>
      </c>
      <c r="Y1270" s="284">
        <f>N1270</f>
        <v>45946</v>
      </c>
      <c r="Z1270" s="605" t="s">
        <v>1550</v>
      </c>
      <c r="AA1270" s="656">
        <v>5.5</v>
      </c>
      <c r="AB1270" s="256">
        <v>18.5</v>
      </c>
      <c r="AC1270" s="252">
        <v>80</v>
      </c>
      <c r="AD1270" s="252">
        <v>80</v>
      </c>
      <c r="AE1270" s="252">
        <v>105</v>
      </c>
      <c r="AF1270" s="252">
        <v>140</v>
      </c>
      <c r="AG1270" s="605">
        <v>23</v>
      </c>
      <c r="AH1270" s="605">
        <v>38</v>
      </c>
      <c r="AI1270" s="605">
        <v>52</v>
      </c>
      <c r="AJ1270" s="605">
        <v>1</v>
      </c>
      <c r="AK1270" s="237">
        <v>42080</v>
      </c>
      <c r="AL1270" s="322">
        <v>2013</v>
      </c>
      <c r="AM1270" s="322" t="s">
        <v>722</v>
      </c>
      <c r="AN1270" s="252" t="s">
        <v>7861</v>
      </c>
      <c r="AO1270" s="407"/>
      <c r="AP1270" s="316"/>
      <c r="AQ1270" s="316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</row>
    <row r="1271" spans="1:125" s="317" customFormat="1" ht="12.75" customHeight="1">
      <c r="A1271" s="253">
        <v>1270</v>
      </c>
      <c r="B1271" s="253" t="s">
        <v>731</v>
      </c>
      <c r="C1271" s="242" t="s">
        <v>7878</v>
      </c>
      <c r="D1271" s="253"/>
      <c r="E1271" s="253" t="s">
        <v>3884</v>
      </c>
      <c r="F1271" s="253"/>
      <c r="G1271" s="264" t="s">
        <v>7879</v>
      </c>
      <c r="H1271" s="639"/>
      <c r="I1271" s="243" t="s">
        <v>7880</v>
      </c>
      <c r="J1271" s="253"/>
      <c r="K1271" s="253" t="s">
        <v>6061</v>
      </c>
      <c r="L1271" s="438" t="s">
        <v>6062</v>
      </c>
      <c r="M1271" s="274">
        <v>44634</v>
      </c>
      <c r="N1271" s="275">
        <v>45358</v>
      </c>
      <c r="O1271" s="322" t="s">
        <v>722</v>
      </c>
      <c r="P1271" s="323">
        <f>N1271</f>
        <v>45358</v>
      </c>
      <c r="Q1271" s="335">
        <v>22206</v>
      </c>
      <c r="R1271" s="335">
        <v>2022</v>
      </c>
      <c r="S1271" s="237">
        <v>44627</v>
      </c>
      <c r="T1271" s="283" t="s">
        <v>1278</v>
      </c>
      <c r="U1271" s="283" t="s">
        <v>1279</v>
      </c>
      <c r="V1271" s="421" t="s">
        <v>363</v>
      </c>
      <c r="W1271" s="421" t="s">
        <v>868</v>
      </c>
      <c r="X1271" s="253" t="s">
        <v>7881</v>
      </c>
      <c r="Y1271" s="271">
        <f>N1271</f>
        <v>45358</v>
      </c>
      <c r="Z1271" s="322" t="s">
        <v>7518</v>
      </c>
      <c r="AA1271" s="255" t="s">
        <v>724</v>
      </c>
      <c r="AB1271" s="256"/>
      <c r="AC1271" s="253" t="s">
        <v>724</v>
      </c>
      <c r="AD1271" s="253"/>
      <c r="AE1271" s="253" t="s">
        <v>724</v>
      </c>
      <c r="AF1271" s="253"/>
      <c r="AG1271" s="605">
        <v>22</v>
      </c>
      <c r="AH1271" s="322" t="s">
        <v>724</v>
      </c>
      <c r="AI1271" s="336" t="s">
        <v>724</v>
      </c>
      <c r="AJ1271" s="336">
        <v>1</v>
      </c>
      <c r="AK1271" s="283"/>
      <c r="AL1271" s="336"/>
      <c r="AM1271" s="336"/>
      <c r="AN1271" s="253"/>
      <c r="AO1271" s="408"/>
      <c r="AP1271" s="283"/>
      <c r="AQ1271" s="283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341"/>
      <c r="CP1271" s="341"/>
      <c r="CQ1271" s="341"/>
      <c r="CR1271" s="341"/>
      <c r="CS1271" s="341"/>
      <c r="CT1271" s="341"/>
      <c r="CU1271" s="341"/>
      <c r="CV1271" s="341"/>
      <c r="CW1271" s="341"/>
      <c r="CX1271" s="341"/>
      <c r="CY1271" s="341"/>
      <c r="CZ1271" s="341"/>
      <c r="DA1271" s="341"/>
      <c r="DB1271" s="341"/>
      <c r="DC1271" s="341"/>
      <c r="DD1271" s="341"/>
      <c r="DE1271" s="341"/>
      <c r="DF1271" s="341"/>
      <c r="DG1271" s="341"/>
      <c r="DH1271" s="341"/>
      <c r="DI1271" s="341"/>
      <c r="DJ1271" s="341"/>
      <c r="DK1271" s="341"/>
      <c r="DL1271" s="341"/>
      <c r="DM1271" s="341"/>
      <c r="DN1271" s="341"/>
      <c r="DO1271" s="341"/>
      <c r="DP1271" s="341"/>
      <c r="DQ1271" s="341"/>
      <c r="DR1271" s="341"/>
      <c r="DS1271" s="341"/>
      <c r="DT1271" s="341"/>
      <c r="DU1271" s="341"/>
    </row>
    <row r="1272" spans="1:125" ht="12.75" customHeight="1">
      <c r="A1272" s="253">
        <v>1271</v>
      </c>
      <c r="B1272" s="253" t="s">
        <v>732</v>
      </c>
      <c r="C1272" s="242" t="s">
        <v>583</v>
      </c>
      <c r="D1272" s="243" t="s">
        <v>1191</v>
      </c>
      <c r="E1272" s="253" t="s">
        <v>3955</v>
      </c>
      <c r="F1272" s="253" t="s">
        <v>906</v>
      </c>
      <c r="G1272" s="264" t="s">
        <v>3956</v>
      </c>
      <c r="H1272" s="639" t="s">
        <v>906</v>
      </c>
      <c r="I1272" s="243" t="s">
        <v>1911</v>
      </c>
      <c r="J1272" s="253" t="s">
        <v>901</v>
      </c>
      <c r="K1272" s="253" t="s">
        <v>824</v>
      </c>
      <c r="L1272" s="438" t="s">
        <v>646</v>
      </c>
      <c r="M1272" s="274">
        <v>43003</v>
      </c>
      <c r="N1272" s="288">
        <v>45921</v>
      </c>
      <c r="O1272" s="322" t="s">
        <v>722</v>
      </c>
      <c r="P1272" s="328">
        <f t="shared" ref="P1272:P1274" si="279">N1272</f>
        <v>45921</v>
      </c>
      <c r="Q1272" s="329">
        <v>17886</v>
      </c>
      <c r="R1272" s="329">
        <v>2017</v>
      </c>
      <c r="S1272" s="251" t="s">
        <v>10021</v>
      </c>
      <c r="T1272" s="316" t="s">
        <v>3457</v>
      </c>
      <c r="U1272" s="283" t="s">
        <v>4929</v>
      </c>
      <c r="V1272" s="625" t="s">
        <v>10091</v>
      </c>
      <c r="W1272" s="625" t="s">
        <v>10090</v>
      </c>
      <c r="X1272" s="252" t="s">
        <v>825</v>
      </c>
      <c r="Y1272" s="284">
        <f>N1272</f>
        <v>45921</v>
      </c>
      <c r="Z1272" s="605" t="s">
        <v>1550</v>
      </c>
      <c r="AA1272" s="656">
        <v>5.5</v>
      </c>
      <c r="AB1272" s="273">
        <v>24.7</v>
      </c>
      <c r="AC1272" s="252">
        <v>80</v>
      </c>
      <c r="AD1272" s="252">
        <v>85</v>
      </c>
      <c r="AE1272" s="252">
        <v>105</v>
      </c>
      <c r="AF1272" s="252">
        <v>129</v>
      </c>
      <c r="AG1272" s="322" t="s">
        <v>724</v>
      </c>
      <c r="AH1272" s="605">
        <v>38</v>
      </c>
      <c r="AI1272" s="613">
        <v>52</v>
      </c>
      <c r="AJ1272" s="613">
        <v>1</v>
      </c>
      <c r="AK1272" s="251">
        <v>41174</v>
      </c>
      <c r="AL1272" s="605">
        <v>1998</v>
      </c>
      <c r="AM1272" s="605" t="s">
        <v>721</v>
      </c>
      <c r="AN1272" s="252" t="s">
        <v>10092</v>
      </c>
      <c r="AO1272" s="407"/>
      <c r="AP1272" s="316"/>
      <c r="AQ1272" s="316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</row>
    <row r="1273" spans="1:125" ht="12.75" customHeight="1">
      <c r="A1273" s="253">
        <v>1272</v>
      </c>
      <c r="B1273" s="253" t="s">
        <v>732</v>
      </c>
      <c r="C1273" s="242" t="s">
        <v>6487</v>
      </c>
      <c r="D1273" s="253"/>
      <c r="E1273" s="253" t="s">
        <v>6482</v>
      </c>
      <c r="F1273" s="253"/>
      <c r="G1273" s="264" t="s">
        <v>6488</v>
      </c>
      <c r="H1273" s="639"/>
      <c r="I1273" s="253" t="s">
        <v>2322</v>
      </c>
      <c r="J1273" s="253"/>
      <c r="K1273" s="253" t="s">
        <v>6489</v>
      </c>
      <c r="L1273" s="438" t="s">
        <v>4072</v>
      </c>
      <c r="M1273" s="274">
        <v>44151</v>
      </c>
      <c r="N1273" s="288">
        <v>45718</v>
      </c>
      <c r="O1273" s="322" t="s">
        <v>722</v>
      </c>
      <c r="P1273" s="328">
        <f t="shared" si="279"/>
        <v>45718</v>
      </c>
      <c r="Q1273" s="329">
        <v>20733</v>
      </c>
      <c r="R1273" s="329">
        <v>2019</v>
      </c>
      <c r="S1273" s="251">
        <v>44080</v>
      </c>
      <c r="T1273" s="316" t="s">
        <v>1278</v>
      </c>
      <c r="U1273" s="283" t="s">
        <v>722</v>
      </c>
      <c r="V1273" s="625" t="s">
        <v>956</v>
      </c>
      <c r="W1273" s="625" t="s">
        <v>1632</v>
      </c>
      <c r="X1273" s="252" t="s">
        <v>4073</v>
      </c>
      <c r="Y1273" s="284">
        <f t="shared" si="272"/>
        <v>45718</v>
      </c>
      <c r="Z1273" s="605" t="s">
        <v>31</v>
      </c>
      <c r="AA1273" s="656">
        <v>4.5</v>
      </c>
      <c r="AB1273" s="273"/>
      <c r="AC1273" s="252">
        <v>80</v>
      </c>
      <c r="AD1273" s="252">
        <v>80</v>
      </c>
      <c r="AE1273" s="252">
        <v>125</v>
      </c>
      <c r="AF1273" s="252">
        <v>125</v>
      </c>
      <c r="AG1273" s="605">
        <v>22</v>
      </c>
      <c r="AH1273" s="605" t="s">
        <v>6490</v>
      </c>
      <c r="AI1273" s="613">
        <v>67</v>
      </c>
      <c r="AJ1273" s="613">
        <v>1</v>
      </c>
      <c r="AK1273" s="316"/>
      <c r="AL1273" s="613"/>
      <c r="AM1273" s="613"/>
      <c r="AN1273" s="252"/>
      <c r="AO1273" s="407"/>
      <c r="AP1273" s="316"/>
      <c r="AQ1273" s="316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</row>
    <row r="1274" spans="1:125" s="317" customFormat="1" ht="12.75" customHeight="1">
      <c r="A1274" s="253">
        <v>1273</v>
      </c>
      <c r="B1274" s="424" t="s">
        <v>732</v>
      </c>
      <c r="C1274" s="424" t="s">
        <v>7884</v>
      </c>
      <c r="D1274" s="425"/>
      <c r="E1274" s="425" t="s">
        <v>7494</v>
      </c>
      <c r="F1274" s="425" t="s">
        <v>5615</v>
      </c>
      <c r="G1274" s="426" t="s">
        <v>7883</v>
      </c>
      <c r="H1274" s="638"/>
      <c r="I1274" s="425" t="s">
        <v>2412</v>
      </c>
      <c r="J1274" s="425"/>
      <c r="K1274" s="425" t="s">
        <v>5619</v>
      </c>
      <c r="L1274" s="427" t="s">
        <v>5620</v>
      </c>
      <c r="M1274" s="428">
        <v>44634</v>
      </c>
      <c r="N1274" s="554">
        <v>45357</v>
      </c>
      <c r="O1274" s="429" t="s">
        <v>722</v>
      </c>
      <c r="P1274" s="555">
        <f t="shared" si="279"/>
        <v>45357</v>
      </c>
      <c r="Q1274" s="556">
        <v>22208</v>
      </c>
      <c r="R1274" s="556">
        <v>2021</v>
      </c>
      <c r="S1274" s="557">
        <v>44626</v>
      </c>
      <c r="T1274" s="431" t="s">
        <v>3814</v>
      </c>
      <c r="U1274" s="431" t="s">
        <v>1279</v>
      </c>
      <c r="V1274" s="630" t="s">
        <v>363</v>
      </c>
      <c r="W1274" s="630" t="s">
        <v>363</v>
      </c>
      <c r="X1274" s="431" t="s">
        <v>5621</v>
      </c>
      <c r="Y1274" s="558">
        <f t="shared" si="272"/>
        <v>45357</v>
      </c>
      <c r="Z1274" s="607" t="s">
        <v>31</v>
      </c>
      <c r="AA1274" s="660">
        <v>8.4</v>
      </c>
      <c r="AB1274" s="559"/>
      <c r="AC1274" s="431">
        <v>120</v>
      </c>
      <c r="AD1274" s="431">
        <v>120</v>
      </c>
      <c r="AE1274" s="431">
        <v>450</v>
      </c>
      <c r="AF1274" s="431">
        <v>450</v>
      </c>
      <c r="AG1274" s="605">
        <v>25</v>
      </c>
      <c r="AH1274" s="607">
        <v>50</v>
      </c>
      <c r="AI1274" s="607">
        <v>70</v>
      </c>
      <c r="AJ1274" s="607">
        <v>2</v>
      </c>
      <c r="AK1274" s="283"/>
      <c r="AL1274" s="336"/>
      <c r="AM1274" s="336"/>
      <c r="AN1274" s="253"/>
      <c r="AO1274" s="408"/>
      <c r="AP1274" s="283"/>
      <c r="AQ1274" s="283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341"/>
      <c r="CP1274" s="341"/>
      <c r="CQ1274" s="341"/>
      <c r="CR1274" s="341"/>
      <c r="CS1274" s="341"/>
      <c r="CT1274" s="341"/>
      <c r="CU1274" s="341"/>
      <c r="CV1274" s="341"/>
      <c r="CW1274" s="341"/>
      <c r="CX1274" s="341"/>
      <c r="CY1274" s="341"/>
      <c r="CZ1274" s="341"/>
      <c r="DA1274" s="341"/>
      <c r="DB1274" s="341"/>
      <c r="DC1274" s="341"/>
      <c r="DD1274" s="341"/>
      <c r="DE1274" s="341"/>
      <c r="DF1274" s="341"/>
      <c r="DG1274" s="341"/>
      <c r="DH1274" s="341"/>
      <c r="DI1274" s="341"/>
      <c r="DJ1274" s="341"/>
      <c r="DK1274" s="341"/>
      <c r="DL1274" s="341"/>
      <c r="DM1274" s="341"/>
      <c r="DN1274" s="341"/>
      <c r="DO1274" s="341"/>
      <c r="DP1274" s="341"/>
      <c r="DQ1274" s="341"/>
      <c r="DR1274" s="341"/>
      <c r="DS1274" s="341"/>
      <c r="DT1274" s="341"/>
      <c r="DU1274" s="341"/>
    </row>
    <row r="1275" spans="1:125" ht="12.75" customHeight="1">
      <c r="A1275" s="253">
        <v>1274</v>
      </c>
      <c r="B1275" s="253" t="s">
        <v>731</v>
      </c>
      <c r="C1275" s="242" t="s">
        <v>2777</v>
      </c>
      <c r="D1275" s="253"/>
      <c r="E1275" s="253" t="s">
        <v>3963</v>
      </c>
      <c r="F1275" s="253"/>
      <c r="G1275" s="264" t="s">
        <v>3964</v>
      </c>
      <c r="H1275" s="639"/>
      <c r="I1275" s="425" t="s">
        <v>1911</v>
      </c>
      <c r="J1275" s="253"/>
      <c r="K1275" s="253" t="s">
        <v>1545</v>
      </c>
      <c r="L1275" s="438" t="s">
        <v>1546</v>
      </c>
      <c r="M1275" s="274">
        <v>43048</v>
      </c>
      <c r="N1275" s="288">
        <v>45992</v>
      </c>
      <c r="O1275" s="322" t="s">
        <v>722</v>
      </c>
      <c r="P1275" s="328">
        <f>N1275</f>
        <v>45992</v>
      </c>
      <c r="Q1275" s="329">
        <v>17921</v>
      </c>
      <c r="R1275" s="329">
        <v>2017</v>
      </c>
      <c r="S1275" s="251">
        <v>45261</v>
      </c>
      <c r="T1275" s="430" t="s">
        <v>1278</v>
      </c>
      <c r="U1275" s="431" t="s">
        <v>722</v>
      </c>
      <c r="V1275" s="630" t="s">
        <v>5117</v>
      </c>
      <c r="W1275" s="630" t="s">
        <v>10331</v>
      </c>
      <c r="X1275" s="252" t="s">
        <v>1547</v>
      </c>
      <c r="Y1275" s="284">
        <f t="shared" si="272"/>
        <v>45992</v>
      </c>
      <c r="Z1275" s="605" t="s">
        <v>1028</v>
      </c>
      <c r="AA1275" s="656">
        <v>4.5999999999999996</v>
      </c>
      <c r="AB1275" s="273"/>
      <c r="AC1275" s="252">
        <v>80</v>
      </c>
      <c r="AD1275" s="252"/>
      <c r="AE1275" s="252">
        <v>105</v>
      </c>
      <c r="AF1275" s="252"/>
      <c r="AG1275" s="607" t="s">
        <v>724</v>
      </c>
      <c r="AH1275" s="605">
        <v>40</v>
      </c>
      <c r="AI1275" s="613">
        <v>57</v>
      </c>
      <c r="AJ1275" s="613">
        <v>1</v>
      </c>
      <c r="AK1275" s="316"/>
      <c r="AL1275" s="613"/>
      <c r="AM1275" s="613"/>
      <c r="AN1275" s="252"/>
      <c r="AO1275" s="407"/>
      <c r="AP1275" s="316"/>
      <c r="AQ1275" s="316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</row>
    <row r="1276" spans="1:125" ht="12.75" customHeight="1">
      <c r="A1276" s="253">
        <v>1275</v>
      </c>
      <c r="B1276" s="253" t="s">
        <v>731</v>
      </c>
      <c r="C1276" s="242" t="s">
        <v>3995</v>
      </c>
      <c r="D1276" s="253"/>
      <c r="E1276" s="253" t="s">
        <v>3996</v>
      </c>
      <c r="F1276" s="253"/>
      <c r="G1276" s="264" t="s">
        <v>3997</v>
      </c>
      <c r="H1276" s="639"/>
      <c r="I1276" s="425" t="s">
        <v>1911</v>
      </c>
      <c r="J1276" s="253"/>
      <c r="K1276" s="242" t="s">
        <v>222</v>
      </c>
      <c r="L1276" s="438" t="s">
        <v>1232</v>
      </c>
      <c r="M1276" s="274">
        <v>43083</v>
      </c>
      <c r="N1276" s="275">
        <v>45280</v>
      </c>
      <c r="O1276" s="276" t="s">
        <v>722</v>
      </c>
      <c r="P1276" s="267">
        <f t="shared" ref="P1276:P1279" si="280">N1276</f>
        <v>45280</v>
      </c>
      <c r="Q1276" s="236">
        <v>17975</v>
      </c>
      <c r="R1276" s="236">
        <v>2015</v>
      </c>
      <c r="S1276" s="251">
        <v>44550</v>
      </c>
      <c r="T1276" s="253" t="s">
        <v>1278</v>
      </c>
      <c r="U1276" s="253" t="s">
        <v>722</v>
      </c>
      <c r="V1276" s="421" t="s">
        <v>956</v>
      </c>
      <c r="W1276" s="421" t="s">
        <v>403</v>
      </c>
      <c r="X1276" s="253" t="s">
        <v>894</v>
      </c>
      <c r="Y1276" s="271">
        <f t="shared" si="272"/>
        <v>45280</v>
      </c>
      <c r="Z1276" s="322" t="s">
        <v>1144</v>
      </c>
      <c r="AA1276" s="255">
        <v>5.9</v>
      </c>
      <c r="AB1276" s="256"/>
      <c r="AC1276" s="253">
        <v>95</v>
      </c>
      <c r="AD1276" s="253"/>
      <c r="AE1276" s="253">
        <v>120</v>
      </c>
      <c r="AF1276" s="253"/>
      <c r="AG1276" s="605">
        <v>23</v>
      </c>
      <c r="AH1276" s="322">
        <v>40</v>
      </c>
      <c r="AI1276" s="322">
        <v>60</v>
      </c>
      <c r="AJ1276" s="322">
        <v>1</v>
      </c>
      <c r="AK1276" s="316"/>
      <c r="AL1276" s="613"/>
      <c r="AM1276" s="613"/>
      <c r="AN1276" s="252"/>
      <c r="AO1276" s="407"/>
      <c r="AP1276" s="316"/>
      <c r="AQ1276" s="316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</row>
    <row r="1277" spans="1:125" ht="12.75" customHeight="1">
      <c r="A1277" s="253">
        <v>1276</v>
      </c>
      <c r="B1277" s="253" t="s">
        <v>731</v>
      </c>
      <c r="C1277" s="253" t="s">
        <v>4106</v>
      </c>
      <c r="D1277" s="253"/>
      <c r="E1277" s="253" t="s">
        <v>4107</v>
      </c>
      <c r="F1277" s="253"/>
      <c r="G1277" s="264" t="s">
        <v>4113</v>
      </c>
      <c r="H1277" s="639"/>
      <c r="I1277" s="425" t="s">
        <v>1911</v>
      </c>
      <c r="J1277" s="253"/>
      <c r="K1277" s="253" t="s">
        <v>395</v>
      </c>
      <c r="L1277" s="438" t="s">
        <v>420</v>
      </c>
      <c r="M1277" s="274">
        <v>43163</v>
      </c>
      <c r="N1277" s="275">
        <v>45348</v>
      </c>
      <c r="O1277" s="249" t="s">
        <v>722</v>
      </c>
      <c r="P1277" s="266">
        <f t="shared" si="280"/>
        <v>45348</v>
      </c>
      <c r="Q1277" s="250">
        <v>18198</v>
      </c>
      <c r="R1277" s="250">
        <v>2017</v>
      </c>
      <c r="S1277" s="251">
        <v>44618</v>
      </c>
      <c r="T1277" s="252" t="s">
        <v>299</v>
      </c>
      <c r="U1277" s="253" t="s">
        <v>722</v>
      </c>
      <c r="V1277" s="625" t="s">
        <v>7839</v>
      </c>
      <c r="W1277" s="625" t="s">
        <v>7840</v>
      </c>
      <c r="X1277" s="252" t="s">
        <v>3666</v>
      </c>
      <c r="Y1277" s="284">
        <f t="shared" si="272"/>
        <v>45348</v>
      </c>
      <c r="Z1277" s="605" t="s">
        <v>724</v>
      </c>
      <c r="AA1277" s="656">
        <v>8.5</v>
      </c>
      <c r="AB1277" s="273"/>
      <c r="AC1277" s="252">
        <v>130</v>
      </c>
      <c r="AD1277" s="252"/>
      <c r="AE1277" s="252">
        <v>220</v>
      </c>
      <c r="AF1277" s="252"/>
      <c r="AG1277" s="322">
        <v>25</v>
      </c>
      <c r="AH1277" s="605">
        <v>39</v>
      </c>
      <c r="AI1277" s="605">
        <v>57</v>
      </c>
      <c r="AJ1277" s="605">
        <v>2</v>
      </c>
      <c r="AK1277" s="316"/>
      <c r="AL1277" s="613"/>
      <c r="AM1277" s="613"/>
      <c r="AN1277" s="252"/>
      <c r="AO1277" s="407"/>
      <c r="AP1277" s="316"/>
      <c r="AQ1277" s="316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</row>
    <row r="1278" spans="1:125" ht="12.75" customHeight="1">
      <c r="A1278" s="253">
        <v>1277</v>
      </c>
      <c r="B1278" s="253" t="s">
        <v>732</v>
      </c>
      <c r="C1278" s="253" t="s">
        <v>4240</v>
      </c>
      <c r="D1278" s="243" t="s">
        <v>1013</v>
      </c>
      <c r="E1278" s="253" t="s">
        <v>4241</v>
      </c>
      <c r="F1278" s="253" t="s">
        <v>1248</v>
      </c>
      <c r="G1278" s="264" t="s">
        <v>4242</v>
      </c>
      <c r="H1278" s="638" t="s">
        <v>406</v>
      </c>
      <c r="I1278" s="253" t="s">
        <v>2145</v>
      </c>
      <c r="J1278" s="243" t="s">
        <v>1163</v>
      </c>
      <c r="K1278" s="243" t="s">
        <v>7937</v>
      </c>
      <c r="L1278" s="245" t="s">
        <v>1249</v>
      </c>
      <c r="M1278" s="247">
        <v>43212</v>
      </c>
      <c r="N1278" s="248">
        <v>45379</v>
      </c>
      <c r="O1278" s="249" t="s">
        <v>722</v>
      </c>
      <c r="P1278" s="266">
        <f t="shared" si="280"/>
        <v>45379</v>
      </c>
      <c r="Q1278" s="250">
        <v>18363</v>
      </c>
      <c r="R1278" s="250">
        <v>2018</v>
      </c>
      <c r="S1278" s="251">
        <v>44648</v>
      </c>
      <c r="T1278" s="252" t="s">
        <v>299</v>
      </c>
      <c r="U1278" s="253" t="s">
        <v>722</v>
      </c>
      <c r="V1278" s="625" t="s">
        <v>8108</v>
      </c>
      <c r="W1278" s="625" t="s">
        <v>8109</v>
      </c>
      <c r="X1278" s="252" t="s">
        <v>1250</v>
      </c>
      <c r="Y1278" s="284">
        <f t="shared" si="272"/>
        <v>45379</v>
      </c>
      <c r="Z1278" s="605" t="s">
        <v>31</v>
      </c>
      <c r="AA1278" s="656">
        <v>5.2</v>
      </c>
      <c r="AB1278" s="273">
        <v>18.5</v>
      </c>
      <c r="AC1278" s="252">
        <v>80</v>
      </c>
      <c r="AD1278" s="252">
        <v>80</v>
      </c>
      <c r="AE1278" s="252">
        <v>110</v>
      </c>
      <c r="AF1278" s="252">
        <v>143</v>
      </c>
      <c r="AG1278" s="605">
        <v>23</v>
      </c>
      <c r="AH1278" s="605" t="s">
        <v>724</v>
      </c>
      <c r="AI1278" s="605" t="s">
        <v>724</v>
      </c>
      <c r="AJ1278" s="605">
        <v>1</v>
      </c>
      <c r="AK1278" s="251">
        <v>41759</v>
      </c>
      <c r="AL1278" s="605">
        <v>2013</v>
      </c>
      <c r="AM1278" s="605" t="s">
        <v>722</v>
      </c>
      <c r="AN1278" s="252" t="s">
        <v>8110</v>
      </c>
      <c r="AO1278" s="407"/>
      <c r="AP1278" s="316"/>
      <c r="AQ1278" s="316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</row>
    <row r="1279" spans="1:125" ht="12.75" customHeight="1">
      <c r="A1279" s="253">
        <v>1278</v>
      </c>
      <c r="B1279" s="253" t="s">
        <v>732</v>
      </c>
      <c r="C1279" s="314" t="s">
        <v>4475</v>
      </c>
      <c r="D1279" s="253"/>
      <c r="E1279" s="253" t="s">
        <v>4476</v>
      </c>
      <c r="F1279" s="253" t="s">
        <v>2437</v>
      </c>
      <c r="G1279" s="264" t="s">
        <v>4477</v>
      </c>
      <c r="H1279" s="639"/>
      <c r="I1279" s="253" t="s">
        <v>1096</v>
      </c>
      <c r="J1279" s="253"/>
      <c r="K1279" s="253" t="s">
        <v>4302</v>
      </c>
      <c r="L1279" s="438" t="s">
        <v>879</v>
      </c>
      <c r="M1279" s="274">
        <v>43309</v>
      </c>
      <c r="N1279" s="123">
        <v>45348</v>
      </c>
      <c r="O1279" s="249" t="s">
        <v>722</v>
      </c>
      <c r="P1279" s="267">
        <f t="shared" si="280"/>
        <v>45348</v>
      </c>
      <c r="Q1279" s="236">
        <v>18553</v>
      </c>
      <c r="R1279" s="236">
        <v>2016</v>
      </c>
      <c r="S1279" s="251">
        <v>44618</v>
      </c>
      <c r="T1279" s="253" t="s">
        <v>299</v>
      </c>
      <c r="U1279" s="253" t="s">
        <v>722</v>
      </c>
      <c r="V1279" s="421" t="s">
        <v>7810</v>
      </c>
      <c r="W1279" s="421" t="s">
        <v>576</v>
      </c>
      <c r="X1279" s="253" t="s">
        <v>1889</v>
      </c>
      <c r="Y1279" s="284">
        <f t="shared" si="272"/>
        <v>45348</v>
      </c>
      <c r="Z1279" s="322" t="s">
        <v>724</v>
      </c>
      <c r="AA1279" s="255">
        <v>7.1</v>
      </c>
      <c r="AB1279" s="256"/>
      <c r="AC1279" s="253">
        <v>130</v>
      </c>
      <c r="AD1279" s="253">
        <v>130</v>
      </c>
      <c r="AE1279" s="253">
        <v>160</v>
      </c>
      <c r="AF1279" s="253">
        <v>160</v>
      </c>
      <c r="AG1279" s="605" t="s">
        <v>724</v>
      </c>
      <c r="AH1279" s="322">
        <v>28</v>
      </c>
      <c r="AI1279" s="322">
        <v>64</v>
      </c>
      <c r="AJ1279" s="322">
        <v>1</v>
      </c>
      <c r="AK1279" s="251"/>
      <c r="AL1279" s="605"/>
      <c r="AM1279" s="605"/>
      <c r="AN1279" s="253"/>
      <c r="AO1279" s="407"/>
      <c r="AP1279" s="316"/>
      <c r="AQ1279" s="316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</row>
    <row r="1280" spans="1:125" s="317" customFormat="1" ht="12.75" customHeight="1">
      <c r="A1280" s="253">
        <v>1279</v>
      </c>
      <c r="B1280" s="253" t="s">
        <v>731</v>
      </c>
      <c r="C1280" s="253" t="s">
        <v>8992</v>
      </c>
      <c r="D1280" s="253"/>
      <c r="E1280" s="253" t="s">
        <v>4634</v>
      </c>
      <c r="F1280" s="253"/>
      <c r="G1280" s="264" t="s">
        <v>8993</v>
      </c>
      <c r="H1280" s="639"/>
      <c r="I1280" s="253" t="s">
        <v>452</v>
      </c>
      <c r="J1280" s="253"/>
      <c r="K1280" s="253" t="s">
        <v>1849</v>
      </c>
      <c r="L1280" s="438" t="s">
        <v>2452</v>
      </c>
      <c r="M1280" s="274">
        <v>44942</v>
      </c>
      <c r="N1280" s="275">
        <v>45666</v>
      </c>
      <c r="O1280" s="322" t="s">
        <v>722</v>
      </c>
      <c r="P1280" s="323">
        <f>N1280</f>
        <v>45666</v>
      </c>
      <c r="Q1280" s="335">
        <v>23014</v>
      </c>
      <c r="R1280" s="335">
        <v>2022</v>
      </c>
      <c r="S1280" s="237">
        <v>44935</v>
      </c>
      <c r="T1280" s="283" t="s">
        <v>175</v>
      </c>
      <c r="U1280" s="283" t="s">
        <v>1279</v>
      </c>
      <c r="V1280" s="421" t="s">
        <v>363</v>
      </c>
      <c r="W1280" s="421" t="s">
        <v>363</v>
      </c>
      <c r="X1280" s="253" t="s">
        <v>1850</v>
      </c>
      <c r="Y1280" s="271">
        <f>N1280</f>
        <v>45666</v>
      </c>
      <c r="Z1280" s="322" t="s">
        <v>1028</v>
      </c>
      <c r="AA1280" s="255">
        <v>4.0999999999999996</v>
      </c>
      <c r="AB1280" s="256"/>
      <c r="AC1280" s="253">
        <v>80</v>
      </c>
      <c r="AD1280" s="253"/>
      <c r="AE1280" s="253">
        <v>100</v>
      </c>
      <c r="AF1280" s="253"/>
      <c r="AG1280" s="322" t="s">
        <v>724</v>
      </c>
      <c r="AH1280" s="322" t="s">
        <v>724</v>
      </c>
      <c r="AI1280" s="336" t="s">
        <v>724</v>
      </c>
      <c r="AJ1280" s="336">
        <v>1</v>
      </c>
      <c r="AK1280" s="321"/>
      <c r="AL1280" s="336"/>
      <c r="AM1280" s="336"/>
      <c r="AN1280" s="253"/>
      <c r="AO1280" s="408"/>
      <c r="AP1280" s="283"/>
      <c r="AQ1280" s="283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341"/>
      <c r="CP1280" s="341"/>
      <c r="CQ1280" s="341"/>
      <c r="CR1280" s="341"/>
      <c r="CS1280" s="341"/>
      <c r="CT1280" s="341"/>
      <c r="CU1280" s="341"/>
      <c r="CV1280" s="341"/>
      <c r="CW1280" s="341"/>
      <c r="CX1280" s="341"/>
      <c r="CY1280" s="341"/>
      <c r="CZ1280" s="341"/>
      <c r="DA1280" s="341"/>
      <c r="DB1280" s="341"/>
      <c r="DC1280" s="341"/>
      <c r="DD1280" s="341"/>
      <c r="DE1280" s="341"/>
      <c r="DF1280" s="341"/>
      <c r="DG1280" s="341"/>
      <c r="DH1280" s="341"/>
      <c r="DI1280" s="341"/>
      <c r="DJ1280" s="341"/>
      <c r="DK1280" s="341"/>
      <c r="DL1280" s="341"/>
      <c r="DM1280" s="341"/>
      <c r="DN1280" s="341"/>
      <c r="DO1280" s="341"/>
      <c r="DP1280" s="341"/>
      <c r="DQ1280" s="341"/>
      <c r="DR1280" s="341"/>
      <c r="DS1280" s="341"/>
      <c r="DT1280" s="341"/>
      <c r="DU1280" s="341"/>
    </row>
    <row r="1281" spans="1:125" s="317" customFormat="1" ht="12.75" customHeight="1">
      <c r="A1281" s="253">
        <v>1280</v>
      </c>
      <c r="B1281" s="253" t="s">
        <v>731</v>
      </c>
      <c r="C1281" s="253" t="s">
        <v>7157</v>
      </c>
      <c r="D1281" s="253"/>
      <c r="E1281" s="253" t="s">
        <v>4635</v>
      </c>
      <c r="F1281" s="253"/>
      <c r="G1281" s="264" t="s">
        <v>8994</v>
      </c>
      <c r="H1281" s="639"/>
      <c r="I1281" s="242" t="s">
        <v>452</v>
      </c>
      <c r="J1281" s="242"/>
      <c r="K1281" s="253" t="s">
        <v>6104</v>
      </c>
      <c r="L1281" s="438" t="s">
        <v>7639</v>
      </c>
      <c r="M1281" s="274">
        <v>44942</v>
      </c>
      <c r="N1281" s="275">
        <v>45667</v>
      </c>
      <c r="O1281" s="249" t="s">
        <v>722</v>
      </c>
      <c r="P1281" s="267">
        <f>N1281</f>
        <v>45667</v>
      </c>
      <c r="Q1281" s="236">
        <v>23015</v>
      </c>
      <c r="R1281" s="236">
        <v>2023</v>
      </c>
      <c r="S1281" s="237">
        <v>44936</v>
      </c>
      <c r="T1281" s="283" t="s">
        <v>175</v>
      </c>
      <c r="U1281" s="253" t="s">
        <v>1279</v>
      </c>
      <c r="V1281" s="421" t="s">
        <v>363</v>
      </c>
      <c r="W1281" s="421" t="s">
        <v>363</v>
      </c>
      <c r="X1281" s="253" t="s">
        <v>6106</v>
      </c>
      <c r="Y1281" s="271">
        <f>N1281</f>
        <v>45667</v>
      </c>
      <c r="Z1281" s="322" t="s">
        <v>1550</v>
      </c>
      <c r="AA1281" s="255">
        <v>5</v>
      </c>
      <c r="AB1281" s="256"/>
      <c r="AC1281" s="253">
        <v>90</v>
      </c>
      <c r="AD1281" s="253"/>
      <c r="AE1281" s="253">
        <v>110</v>
      </c>
      <c r="AF1281" s="253"/>
      <c r="AG1281" s="322">
        <v>24</v>
      </c>
      <c r="AH1281" s="322">
        <v>39</v>
      </c>
      <c r="AI1281" s="322">
        <v>54</v>
      </c>
      <c r="AJ1281" s="322">
        <v>1</v>
      </c>
      <c r="AK1281" s="237"/>
      <c r="AL1281" s="322"/>
      <c r="AM1281" s="322"/>
      <c r="AN1281" s="253"/>
      <c r="AO1281" s="408"/>
      <c r="AP1281" s="283"/>
      <c r="AQ1281" s="283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341"/>
      <c r="CP1281" s="341"/>
      <c r="CQ1281" s="341"/>
      <c r="CR1281" s="341"/>
      <c r="CS1281" s="341"/>
      <c r="CT1281" s="341"/>
      <c r="CU1281" s="341"/>
      <c r="CV1281" s="341"/>
      <c r="CW1281" s="341"/>
      <c r="CX1281" s="341"/>
      <c r="CY1281" s="341"/>
      <c r="CZ1281" s="341"/>
      <c r="DA1281" s="341"/>
      <c r="DB1281" s="341"/>
      <c r="DC1281" s="341"/>
      <c r="DD1281" s="341"/>
      <c r="DE1281" s="341"/>
      <c r="DF1281" s="341"/>
      <c r="DG1281" s="341"/>
      <c r="DH1281" s="341"/>
      <c r="DI1281" s="341"/>
      <c r="DJ1281" s="341"/>
      <c r="DK1281" s="341"/>
      <c r="DL1281" s="341"/>
      <c r="DM1281" s="341"/>
      <c r="DN1281" s="341"/>
      <c r="DO1281" s="341"/>
      <c r="DP1281" s="341"/>
      <c r="DQ1281" s="341"/>
      <c r="DR1281" s="341"/>
      <c r="DS1281" s="341"/>
      <c r="DT1281" s="341"/>
      <c r="DU1281" s="341"/>
    </row>
    <row r="1282" spans="1:125" s="317" customFormat="1" ht="12.75" customHeight="1">
      <c r="A1282" s="253">
        <v>1281</v>
      </c>
      <c r="B1282" s="242" t="s">
        <v>731</v>
      </c>
      <c r="C1282" s="242" t="s">
        <v>9643</v>
      </c>
      <c r="D1282" s="243"/>
      <c r="E1282" s="243" t="s">
        <v>3561</v>
      </c>
      <c r="F1282" s="243"/>
      <c r="G1282" s="244" t="s">
        <v>9644</v>
      </c>
      <c r="H1282" s="638"/>
      <c r="I1282" s="243" t="s">
        <v>317</v>
      </c>
      <c r="J1282" s="243"/>
      <c r="K1282" s="243" t="s">
        <v>5599</v>
      </c>
      <c r="L1282" s="245" t="s">
        <v>1007</v>
      </c>
      <c r="M1282" s="247">
        <v>45092</v>
      </c>
      <c r="N1282" s="123">
        <v>45818</v>
      </c>
      <c r="O1282" s="249" t="s">
        <v>722</v>
      </c>
      <c r="P1282" s="267">
        <f>N1282</f>
        <v>45818</v>
      </c>
      <c r="Q1282" s="236">
        <v>23329</v>
      </c>
      <c r="R1282" s="236">
        <v>2023</v>
      </c>
      <c r="S1282" s="237">
        <v>45087</v>
      </c>
      <c r="T1282" s="253" t="s">
        <v>24</v>
      </c>
      <c r="U1282" s="253" t="s">
        <v>1279</v>
      </c>
      <c r="V1282" s="421" t="s">
        <v>363</v>
      </c>
      <c r="W1282" s="421" t="s">
        <v>363</v>
      </c>
      <c r="X1282" s="253" t="s">
        <v>1670</v>
      </c>
      <c r="Y1282" s="271">
        <f>N1282</f>
        <v>45818</v>
      </c>
      <c r="Z1282" s="322" t="s">
        <v>1028</v>
      </c>
      <c r="AA1282" s="255">
        <v>5.55</v>
      </c>
      <c r="AB1282" s="256"/>
      <c r="AC1282" s="253">
        <v>110</v>
      </c>
      <c r="AD1282" s="253"/>
      <c r="AE1282" s="253">
        <v>130</v>
      </c>
      <c r="AF1282" s="253"/>
      <c r="AG1282" s="322" t="s">
        <v>724</v>
      </c>
      <c r="AH1282" s="322" t="s">
        <v>724</v>
      </c>
      <c r="AI1282" s="322" t="s">
        <v>724</v>
      </c>
      <c r="AJ1282" s="322">
        <v>1</v>
      </c>
      <c r="AK1282" s="283"/>
      <c r="AL1282" s="336"/>
      <c r="AM1282" s="336"/>
      <c r="AN1282" s="253"/>
      <c r="AO1282" s="408"/>
      <c r="AP1282" s="283"/>
      <c r="AQ1282" s="283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341"/>
      <c r="CP1282" s="341"/>
      <c r="CQ1282" s="341"/>
      <c r="CR1282" s="341"/>
      <c r="CS1282" s="341"/>
      <c r="CT1282" s="341"/>
      <c r="CU1282" s="341"/>
      <c r="CV1282" s="341"/>
      <c r="CW1282" s="341"/>
      <c r="CX1282" s="341"/>
      <c r="CY1282" s="341"/>
      <c r="CZ1282" s="341"/>
      <c r="DA1282" s="341"/>
      <c r="DB1282" s="341"/>
      <c r="DC1282" s="341"/>
      <c r="DD1282" s="341"/>
      <c r="DE1282" s="341"/>
      <c r="DF1282" s="341"/>
      <c r="DG1282" s="341"/>
      <c r="DH1282" s="341"/>
      <c r="DI1282" s="341"/>
      <c r="DJ1282" s="341"/>
      <c r="DK1282" s="341"/>
      <c r="DL1282" s="341"/>
      <c r="DM1282" s="341"/>
      <c r="DN1282" s="341"/>
      <c r="DO1282" s="341"/>
      <c r="DP1282" s="341"/>
      <c r="DQ1282" s="341"/>
      <c r="DR1282" s="341"/>
      <c r="DS1282" s="341"/>
      <c r="DT1282" s="341"/>
      <c r="DU1282" s="341"/>
    </row>
    <row r="1283" spans="1:125" s="378" customFormat="1" ht="12.75" customHeight="1">
      <c r="A1283" s="363">
        <v>1282</v>
      </c>
      <c r="B1283" s="363" t="s">
        <v>732</v>
      </c>
      <c r="C1283" s="363" t="s">
        <v>353</v>
      </c>
      <c r="D1283" s="363" t="s">
        <v>3906</v>
      </c>
      <c r="E1283" s="363" t="s">
        <v>3614</v>
      </c>
      <c r="F1283" s="363" t="s">
        <v>3907</v>
      </c>
      <c r="G1283" s="365" t="s">
        <v>3615</v>
      </c>
      <c r="H1283" s="640" t="s">
        <v>3908</v>
      </c>
      <c r="I1283" s="364" t="s">
        <v>1173</v>
      </c>
      <c r="J1283" s="363" t="s">
        <v>1467</v>
      </c>
      <c r="K1283" s="363" t="s">
        <v>4577</v>
      </c>
      <c r="L1283" s="366" t="s">
        <v>4578</v>
      </c>
      <c r="M1283" s="368">
        <v>42829</v>
      </c>
      <c r="N1283" s="369">
        <v>44979</v>
      </c>
      <c r="O1283" s="370" t="s">
        <v>722</v>
      </c>
      <c r="P1283" s="371">
        <f t="shared" ref="P1283:P1284" si="281">N1283</f>
        <v>44979</v>
      </c>
      <c r="Q1283" s="372">
        <v>18610</v>
      </c>
      <c r="R1283" s="372">
        <v>2016</v>
      </c>
      <c r="S1283" s="373">
        <v>44249</v>
      </c>
      <c r="T1283" s="374" t="s">
        <v>6669</v>
      </c>
      <c r="U1283" s="374" t="s">
        <v>3544</v>
      </c>
      <c r="V1283" s="626" t="s">
        <v>7388</v>
      </c>
      <c r="W1283" s="626" t="s">
        <v>7387</v>
      </c>
      <c r="X1283" s="363" t="s">
        <v>4580</v>
      </c>
      <c r="Y1283" s="375">
        <f t="shared" si="272"/>
        <v>44979</v>
      </c>
      <c r="Z1283" s="370" t="s">
        <v>364</v>
      </c>
      <c r="AA1283" s="657">
        <v>5.3</v>
      </c>
      <c r="AB1283" s="376">
        <v>27</v>
      </c>
      <c r="AC1283" s="363">
        <v>90</v>
      </c>
      <c r="AD1283" s="363"/>
      <c r="AE1283" s="363">
        <v>115</v>
      </c>
      <c r="AF1283" s="363"/>
      <c r="AG1283" s="370" t="s">
        <v>724</v>
      </c>
      <c r="AH1283" s="370" t="s">
        <v>724</v>
      </c>
      <c r="AI1283" s="501" t="s">
        <v>724</v>
      </c>
      <c r="AJ1283" s="501">
        <v>1</v>
      </c>
      <c r="AK1283" s="373">
        <v>42995</v>
      </c>
      <c r="AL1283" s="370">
        <v>2017</v>
      </c>
      <c r="AM1283" s="370" t="s">
        <v>722</v>
      </c>
      <c r="AN1283" s="363" t="s">
        <v>6574</v>
      </c>
      <c r="AO1283" s="414"/>
      <c r="AP1283" s="374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  <c r="BR1283" s="374"/>
      <c r="BS1283" s="374"/>
      <c r="BT1283" s="374"/>
      <c r="BU1283" s="374"/>
      <c r="BV1283" s="374"/>
      <c r="BW1283" s="374"/>
      <c r="BX1283" s="374"/>
      <c r="BY1283" s="374"/>
      <c r="BZ1283" s="374"/>
      <c r="CA1283" s="374"/>
      <c r="CB1283" s="374"/>
      <c r="CC1283" s="374"/>
      <c r="CD1283" s="374"/>
      <c r="CE1283" s="374"/>
      <c r="CF1283" s="374"/>
      <c r="CG1283" s="374"/>
      <c r="CH1283" s="374"/>
      <c r="CI1283" s="374"/>
      <c r="CJ1283" s="374"/>
      <c r="CK1283" s="374"/>
      <c r="CL1283" s="374"/>
      <c r="CM1283" s="374"/>
      <c r="CN1283" s="374"/>
      <c r="CO1283" s="377"/>
      <c r="CP1283" s="377"/>
      <c r="CQ1283" s="377"/>
      <c r="CR1283" s="377"/>
      <c r="CS1283" s="377"/>
      <c r="CT1283" s="377"/>
      <c r="CU1283" s="377"/>
      <c r="CV1283" s="377"/>
      <c r="CW1283" s="377"/>
      <c r="CX1283" s="377"/>
      <c r="CY1283" s="377"/>
      <c r="CZ1283" s="377"/>
      <c r="DA1283" s="377"/>
      <c r="DB1283" s="377"/>
      <c r="DC1283" s="377"/>
      <c r="DD1283" s="377"/>
      <c r="DE1283" s="377"/>
      <c r="DF1283" s="377"/>
      <c r="DG1283" s="377"/>
      <c r="DH1283" s="377"/>
      <c r="DI1283" s="377"/>
      <c r="DJ1283" s="377"/>
      <c r="DK1283" s="377"/>
      <c r="DL1283" s="377"/>
      <c r="DM1283" s="377"/>
      <c r="DN1283" s="377"/>
      <c r="DO1283" s="377"/>
      <c r="DP1283" s="377"/>
      <c r="DQ1283" s="377"/>
      <c r="DR1283" s="377"/>
      <c r="DS1283" s="377"/>
      <c r="DT1283" s="377"/>
      <c r="DU1283" s="377"/>
    </row>
    <row r="1284" spans="1:125" ht="12.75" customHeight="1">
      <c r="A1284" s="253">
        <v>1283</v>
      </c>
      <c r="B1284" s="253" t="s">
        <v>732</v>
      </c>
      <c r="C1284" s="253" t="s">
        <v>296</v>
      </c>
      <c r="D1284" s="253" t="s">
        <v>2908</v>
      </c>
      <c r="E1284" s="253" t="s">
        <v>3634</v>
      </c>
      <c r="F1284" s="253" t="s">
        <v>3635</v>
      </c>
      <c r="G1284" s="264" t="s">
        <v>3636</v>
      </c>
      <c r="H1284" s="639" t="s">
        <v>3637</v>
      </c>
      <c r="I1284" s="243" t="s">
        <v>1173</v>
      </c>
      <c r="J1284" s="253" t="s">
        <v>1681</v>
      </c>
      <c r="K1284" s="253" t="s">
        <v>3638</v>
      </c>
      <c r="L1284" s="438" t="s">
        <v>3639</v>
      </c>
      <c r="M1284" s="274">
        <v>42843</v>
      </c>
      <c r="N1284" s="288">
        <v>45740</v>
      </c>
      <c r="O1284" s="322" t="s">
        <v>722</v>
      </c>
      <c r="P1284" s="328">
        <f t="shared" si="281"/>
        <v>45740</v>
      </c>
      <c r="Q1284" s="329">
        <v>17447</v>
      </c>
      <c r="R1284" s="329">
        <v>2017</v>
      </c>
      <c r="S1284" s="251">
        <v>45009</v>
      </c>
      <c r="T1284" s="316" t="s">
        <v>5544</v>
      </c>
      <c r="U1284" s="283" t="s">
        <v>3544</v>
      </c>
      <c r="V1284" s="625" t="s">
        <v>9258</v>
      </c>
      <c r="W1284" s="625" t="s">
        <v>9259</v>
      </c>
      <c r="X1284" s="252" t="s">
        <v>3640</v>
      </c>
      <c r="Y1284" s="284">
        <f t="shared" si="272"/>
        <v>45740</v>
      </c>
      <c r="Z1284" s="605" t="s">
        <v>1550</v>
      </c>
      <c r="AA1284" s="656">
        <v>5.6</v>
      </c>
      <c r="AB1284" s="273">
        <v>18.5</v>
      </c>
      <c r="AC1284" s="252">
        <v>95</v>
      </c>
      <c r="AD1284" s="252">
        <v>95</v>
      </c>
      <c r="AE1284" s="252">
        <v>115</v>
      </c>
      <c r="AF1284" s="252">
        <v>145</v>
      </c>
      <c r="AG1284" s="605" t="s">
        <v>724</v>
      </c>
      <c r="AH1284" s="605" t="s">
        <v>724</v>
      </c>
      <c r="AI1284" s="613" t="s">
        <v>724</v>
      </c>
      <c r="AJ1284" s="613">
        <v>1</v>
      </c>
      <c r="AK1284" s="332">
        <v>42843</v>
      </c>
      <c r="AL1284" s="613">
        <v>2017</v>
      </c>
      <c r="AM1284" s="613" t="s">
        <v>722</v>
      </c>
      <c r="AN1284" s="252" t="s">
        <v>10437</v>
      </c>
      <c r="AO1284" s="407"/>
      <c r="AP1284" s="316"/>
      <c r="AQ1284" s="316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</row>
    <row r="1285" spans="1:125" s="317" customFormat="1" ht="12.75" customHeight="1">
      <c r="A1285" s="253">
        <v>1284</v>
      </c>
      <c r="B1285" s="253" t="s">
        <v>731</v>
      </c>
      <c r="C1285" s="253" t="s">
        <v>4207</v>
      </c>
      <c r="D1285" s="253"/>
      <c r="E1285" s="253" t="s">
        <v>3633</v>
      </c>
      <c r="F1285" s="253"/>
      <c r="G1285" s="264" t="s">
        <v>8750</v>
      </c>
      <c r="H1285" s="639"/>
      <c r="I1285" s="243" t="s">
        <v>1424</v>
      </c>
      <c r="J1285" s="253"/>
      <c r="K1285" s="253" t="s">
        <v>4655</v>
      </c>
      <c r="L1285" s="438" t="s">
        <v>1878</v>
      </c>
      <c r="M1285" s="274">
        <v>44837</v>
      </c>
      <c r="N1285" s="275">
        <v>45567</v>
      </c>
      <c r="O1285" s="322" t="s">
        <v>722</v>
      </c>
      <c r="P1285" s="323">
        <f>N1285</f>
        <v>45567</v>
      </c>
      <c r="Q1285" s="335">
        <v>22655</v>
      </c>
      <c r="R1285" s="335">
        <v>2022</v>
      </c>
      <c r="S1285" s="237">
        <v>44836</v>
      </c>
      <c r="T1285" s="283" t="s">
        <v>4069</v>
      </c>
      <c r="U1285" s="283" t="s">
        <v>1279</v>
      </c>
      <c r="V1285" s="421" t="s">
        <v>363</v>
      </c>
      <c r="W1285" s="421" t="s">
        <v>363</v>
      </c>
      <c r="X1285" s="253" t="s">
        <v>2502</v>
      </c>
      <c r="Y1285" s="271">
        <f>N1285</f>
        <v>45567</v>
      </c>
      <c r="Z1285" s="322" t="s">
        <v>364</v>
      </c>
      <c r="AA1285" s="255">
        <v>5.81</v>
      </c>
      <c r="AB1285" s="256"/>
      <c r="AC1285" s="253">
        <v>100</v>
      </c>
      <c r="AD1285" s="253"/>
      <c r="AE1285" s="253">
        <v>125</v>
      </c>
      <c r="AF1285" s="253"/>
      <c r="AG1285" s="322" t="s">
        <v>724</v>
      </c>
      <c r="AH1285" s="322" t="s">
        <v>724</v>
      </c>
      <c r="AI1285" s="336" t="s">
        <v>724</v>
      </c>
      <c r="AJ1285" s="336">
        <v>1</v>
      </c>
      <c r="AK1285" s="283"/>
      <c r="AL1285" s="336"/>
      <c r="AM1285" s="336"/>
      <c r="AN1285" s="253"/>
      <c r="AO1285" s="408"/>
      <c r="AP1285" s="283"/>
      <c r="AQ1285" s="283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341"/>
      <c r="CP1285" s="341"/>
      <c r="CQ1285" s="341"/>
      <c r="CR1285" s="341"/>
      <c r="CS1285" s="341"/>
      <c r="CT1285" s="341"/>
      <c r="CU1285" s="341"/>
      <c r="CV1285" s="341"/>
      <c r="CW1285" s="341"/>
      <c r="CX1285" s="341"/>
      <c r="CY1285" s="341"/>
      <c r="CZ1285" s="341"/>
      <c r="DA1285" s="341"/>
      <c r="DB1285" s="341"/>
      <c r="DC1285" s="341"/>
      <c r="DD1285" s="341"/>
      <c r="DE1285" s="341"/>
      <c r="DF1285" s="341"/>
      <c r="DG1285" s="341"/>
      <c r="DH1285" s="341"/>
      <c r="DI1285" s="341"/>
      <c r="DJ1285" s="341"/>
      <c r="DK1285" s="341"/>
      <c r="DL1285" s="341"/>
      <c r="DM1285" s="341"/>
      <c r="DN1285" s="341"/>
      <c r="DO1285" s="341"/>
      <c r="DP1285" s="341"/>
      <c r="DQ1285" s="341"/>
      <c r="DR1285" s="341"/>
      <c r="DS1285" s="341"/>
      <c r="DT1285" s="341"/>
      <c r="DU1285" s="341"/>
    </row>
    <row r="1286" spans="1:125" ht="12.75" customHeight="1">
      <c r="A1286" s="253">
        <v>1285</v>
      </c>
      <c r="B1286" s="242" t="s">
        <v>731</v>
      </c>
      <c r="C1286" s="243" t="s">
        <v>3750</v>
      </c>
      <c r="D1286" s="243"/>
      <c r="E1286" s="121" t="s">
        <v>7124</v>
      </c>
      <c r="F1286" s="243"/>
      <c r="G1286" s="244" t="s">
        <v>3751</v>
      </c>
      <c r="H1286" s="638"/>
      <c r="I1286" s="243" t="s">
        <v>2412</v>
      </c>
      <c r="J1286" s="243"/>
      <c r="K1286" s="243" t="s">
        <v>1211</v>
      </c>
      <c r="L1286" s="245" t="s">
        <v>1212</v>
      </c>
      <c r="M1286" s="247">
        <v>42893</v>
      </c>
      <c r="N1286" s="248">
        <v>45817</v>
      </c>
      <c r="O1286" s="249" t="s">
        <v>722</v>
      </c>
      <c r="P1286" s="266">
        <f t="shared" ref="P1286:P1293" si="282">N1286</f>
        <v>45817</v>
      </c>
      <c r="Q1286" s="250">
        <v>17596</v>
      </c>
      <c r="R1286" s="250">
        <v>2017</v>
      </c>
      <c r="S1286" s="251">
        <v>45086</v>
      </c>
      <c r="T1286" s="252" t="s">
        <v>1450</v>
      </c>
      <c r="U1286" s="253" t="s">
        <v>722</v>
      </c>
      <c r="V1286" s="625" t="s">
        <v>363</v>
      </c>
      <c r="W1286" s="625" t="s">
        <v>7283</v>
      </c>
      <c r="X1286" s="252" t="s">
        <v>2041</v>
      </c>
      <c r="Y1286" s="284">
        <f>N1286</f>
        <v>45817</v>
      </c>
      <c r="Z1286" s="605" t="s">
        <v>1550</v>
      </c>
      <c r="AA1286" s="656">
        <v>5.8</v>
      </c>
      <c r="AB1286" s="273"/>
      <c r="AC1286" s="252">
        <v>100</v>
      </c>
      <c r="AD1286" s="252"/>
      <c r="AE1286" s="252">
        <v>120</v>
      </c>
      <c r="AF1286" s="252"/>
      <c r="AG1286" s="605" t="s">
        <v>724</v>
      </c>
      <c r="AH1286" s="605">
        <v>39</v>
      </c>
      <c r="AI1286" s="605">
        <v>55</v>
      </c>
      <c r="AJ1286" s="605">
        <v>1</v>
      </c>
      <c r="AK1286" s="316"/>
      <c r="AL1286" s="613"/>
      <c r="AM1286" s="613"/>
      <c r="AN1286" s="252"/>
      <c r="AO1286" s="407"/>
      <c r="AP1286" s="316"/>
      <c r="AQ1286" s="316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</row>
    <row r="1287" spans="1:125" ht="12.75" customHeight="1">
      <c r="A1287" s="253">
        <v>1286</v>
      </c>
      <c r="B1287" s="242" t="s">
        <v>731</v>
      </c>
      <c r="C1287" s="243" t="s">
        <v>536</v>
      </c>
      <c r="D1287" s="243"/>
      <c r="E1287" s="121" t="s">
        <v>7123</v>
      </c>
      <c r="F1287" s="243"/>
      <c r="G1287" s="244" t="s">
        <v>3546</v>
      </c>
      <c r="H1287" s="638"/>
      <c r="I1287" s="243" t="s">
        <v>1911</v>
      </c>
      <c r="J1287" s="243"/>
      <c r="K1287" s="243" t="s">
        <v>1151</v>
      </c>
      <c r="L1287" s="245" t="s">
        <v>1152</v>
      </c>
      <c r="M1287" s="247">
        <v>42799</v>
      </c>
      <c r="N1287" s="248">
        <v>44615</v>
      </c>
      <c r="O1287" s="249" t="s">
        <v>722</v>
      </c>
      <c r="P1287" s="266">
        <f t="shared" si="282"/>
        <v>44615</v>
      </c>
      <c r="Q1287" s="250">
        <v>20287</v>
      </c>
      <c r="R1287" s="250">
        <v>2015</v>
      </c>
      <c r="S1287" s="251">
        <v>43884</v>
      </c>
      <c r="T1287" s="252" t="s">
        <v>29</v>
      </c>
      <c r="U1287" s="253" t="s">
        <v>722</v>
      </c>
      <c r="V1287" s="625" t="s">
        <v>242</v>
      </c>
      <c r="W1287" s="625" t="s">
        <v>2039</v>
      </c>
      <c r="X1287" s="252" t="s">
        <v>1164</v>
      </c>
      <c r="Y1287" s="284">
        <f t="shared" si="272"/>
        <v>44615</v>
      </c>
      <c r="Z1287" s="605" t="s">
        <v>1028</v>
      </c>
      <c r="AA1287" s="656">
        <v>6.4</v>
      </c>
      <c r="AB1287" s="273"/>
      <c r="AC1287" s="252">
        <v>105</v>
      </c>
      <c r="AD1287" s="252"/>
      <c r="AE1287" s="252">
        <v>130</v>
      </c>
      <c r="AF1287" s="252"/>
      <c r="AG1287" s="605" t="s">
        <v>724</v>
      </c>
      <c r="AH1287" s="605">
        <v>39</v>
      </c>
      <c r="AI1287" s="605">
        <v>57</v>
      </c>
      <c r="AJ1287" s="605">
        <v>1</v>
      </c>
      <c r="AK1287" s="316"/>
      <c r="AL1287" s="613"/>
      <c r="AM1287" s="613"/>
      <c r="AN1287" s="252"/>
      <c r="AO1287" s="407"/>
      <c r="AP1287" s="316"/>
      <c r="AQ1287" s="316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</row>
    <row r="1288" spans="1:125" s="317" customFormat="1" ht="12.75" customHeight="1">
      <c r="A1288" s="253">
        <v>1287</v>
      </c>
      <c r="B1288" s="253" t="s">
        <v>731</v>
      </c>
      <c r="C1288" s="253" t="s">
        <v>5359</v>
      </c>
      <c r="D1288" s="253"/>
      <c r="E1288" s="253" t="s">
        <v>3526</v>
      </c>
      <c r="F1288" s="253"/>
      <c r="G1288" s="264" t="s">
        <v>8541</v>
      </c>
      <c r="H1288" s="639"/>
      <c r="I1288" s="253" t="s">
        <v>2322</v>
      </c>
      <c r="J1288" s="253"/>
      <c r="K1288" s="253" t="s">
        <v>8537</v>
      </c>
      <c r="L1288" s="438" t="s">
        <v>4493</v>
      </c>
      <c r="M1288" s="274">
        <v>44795</v>
      </c>
      <c r="N1288" s="275">
        <v>45519</v>
      </c>
      <c r="O1288" s="322" t="s">
        <v>722</v>
      </c>
      <c r="P1288" s="323">
        <f>N1288</f>
        <v>45519</v>
      </c>
      <c r="Q1288" s="236">
        <v>22564</v>
      </c>
      <c r="R1288" s="236">
        <v>2022</v>
      </c>
      <c r="S1288" s="237">
        <v>44788</v>
      </c>
      <c r="T1288" s="283" t="s">
        <v>645</v>
      </c>
      <c r="U1288" s="283" t="s">
        <v>722</v>
      </c>
      <c r="V1288" s="421" t="s">
        <v>363</v>
      </c>
      <c r="W1288" s="421" t="s">
        <v>363</v>
      </c>
      <c r="X1288" s="253" t="s">
        <v>4494</v>
      </c>
      <c r="Y1288" s="271">
        <f>N1288</f>
        <v>45519</v>
      </c>
      <c r="Z1288" s="322" t="s">
        <v>1550</v>
      </c>
      <c r="AA1288" s="255">
        <v>4.8499999999999996</v>
      </c>
      <c r="AB1288" s="256"/>
      <c r="AC1288" s="253">
        <v>85</v>
      </c>
      <c r="AD1288" s="253"/>
      <c r="AE1288" s="253">
        <v>110</v>
      </c>
      <c r="AF1288" s="253"/>
      <c r="AG1288" s="322" t="s">
        <v>6493</v>
      </c>
      <c r="AH1288" s="322" t="s">
        <v>6494</v>
      </c>
      <c r="AI1288" s="322" t="s">
        <v>8257</v>
      </c>
      <c r="AJ1288" s="322">
        <v>1</v>
      </c>
      <c r="AK1288" s="283"/>
      <c r="AL1288" s="336"/>
      <c r="AM1288" s="336"/>
      <c r="AN1288" s="253"/>
      <c r="AO1288" s="408"/>
      <c r="AP1288" s="283"/>
      <c r="AQ1288" s="283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341"/>
      <c r="CP1288" s="341"/>
      <c r="CQ1288" s="341"/>
      <c r="CR1288" s="341"/>
      <c r="CS1288" s="341"/>
      <c r="CT1288" s="341"/>
      <c r="CU1288" s="341"/>
      <c r="CV1288" s="341"/>
      <c r="CW1288" s="341"/>
      <c r="CX1288" s="341"/>
      <c r="CY1288" s="341"/>
      <c r="CZ1288" s="341"/>
      <c r="DA1288" s="341"/>
      <c r="DB1288" s="341"/>
      <c r="DC1288" s="341"/>
      <c r="DD1288" s="341"/>
      <c r="DE1288" s="341"/>
      <c r="DF1288" s="341"/>
      <c r="DG1288" s="341"/>
      <c r="DH1288" s="341"/>
      <c r="DI1288" s="341"/>
      <c r="DJ1288" s="341"/>
      <c r="DK1288" s="341"/>
      <c r="DL1288" s="341"/>
      <c r="DM1288" s="341"/>
      <c r="DN1288" s="341"/>
      <c r="DO1288" s="341"/>
      <c r="DP1288" s="341"/>
      <c r="DQ1288" s="341"/>
      <c r="DR1288" s="341"/>
      <c r="DS1288" s="341"/>
      <c r="DT1288" s="341"/>
      <c r="DU1288" s="341"/>
    </row>
    <row r="1289" spans="1:125" ht="12.75" customHeight="1">
      <c r="A1289" s="253">
        <v>1288</v>
      </c>
      <c r="B1289" s="242" t="s">
        <v>731</v>
      </c>
      <c r="C1289" s="243" t="s">
        <v>2553</v>
      </c>
      <c r="D1289" s="243"/>
      <c r="E1289" s="121" t="s">
        <v>7122</v>
      </c>
      <c r="F1289" s="243"/>
      <c r="G1289" s="244" t="s">
        <v>3547</v>
      </c>
      <c r="H1289" s="638"/>
      <c r="I1289" s="243" t="s">
        <v>1911</v>
      </c>
      <c r="J1289" s="243"/>
      <c r="K1289" s="243" t="s">
        <v>1151</v>
      </c>
      <c r="L1289" s="245" t="s">
        <v>1152</v>
      </c>
      <c r="M1289" s="247">
        <v>42799</v>
      </c>
      <c r="N1289" s="248">
        <v>44615</v>
      </c>
      <c r="O1289" s="249" t="s">
        <v>722</v>
      </c>
      <c r="P1289" s="266">
        <f t="shared" si="282"/>
        <v>44615</v>
      </c>
      <c r="Q1289" s="250">
        <v>20286</v>
      </c>
      <c r="R1289" s="250">
        <v>2015</v>
      </c>
      <c r="S1289" s="251">
        <v>43884</v>
      </c>
      <c r="T1289" s="252" t="s">
        <v>29</v>
      </c>
      <c r="U1289" s="253" t="s">
        <v>722</v>
      </c>
      <c r="V1289" s="625" t="s">
        <v>1301</v>
      </c>
      <c r="W1289" s="625" t="s">
        <v>1763</v>
      </c>
      <c r="X1289" s="252" t="s">
        <v>1164</v>
      </c>
      <c r="Y1289" s="284">
        <f>N1289</f>
        <v>44615</v>
      </c>
      <c r="Z1289" s="605" t="s">
        <v>1550</v>
      </c>
      <c r="AA1289" s="656">
        <v>8.3000000000000007</v>
      </c>
      <c r="AB1289" s="273"/>
      <c r="AC1289" s="252">
        <v>120</v>
      </c>
      <c r="AD1289" s="252"/>
      <c r="AE1289" s="252">
        <v>220</v>
      </c>
      <c r="AF1289" s="252"/>
      <c r="AG1289" s="605">
        <v>22</v>
      </c>
      <c r="AH1289" s="605">
        <v>36</v>
      </c>
      <c r="AI1289" s="605">
        <v>50</v>
      </c>
      <c r="AJ1289" s="605">
        <v>2</v>
      </c>
      <c r="AK1289" s="252"/>
      <c r="AL1289" s="613"/>
      <c r="AM1289" s="613"/>
      <c r="AN1289" s="252"/>
      <c r="AO1289" s="407"/>
      <c r="AP1289" s="316"/>
      <c r="AQ1289" s="316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</row>
    <row r="1290" spans="1:125" s="317" customFormat="1" ht="12.75" customHeight="1">
      <c r="A1290" s="253">
        <v>1289</v>
      </c>
      <c r="B1290" s="242" t="s">
        <v>731</v>
      </c>
      <c r="C1290" s="242" t="s">
        <v>2321</v>
      </c>
      <c r="D1290" s="242"/>
      <c r="E1290" s="270" t="s">
        <v>7204</v>
      </c>
      <c r="F1290" s="242"/>
      <c r="G1290" s="264" t="s">
        <v>7202</v>
      </c>
      <c r="H1290" s="639"/>
      <c r="I1290" s="242" t="s">
        <v>1911</v>
      </c>
      <c r="J1290" s="242"/>
      <c r="K1290" s="242" t="s">
        <v>7205</v>
      </c>
      <c r="L1290" s="438" t="s">
        <v>4744</v>
      </c>
      <c r="M1290" s="274">
        <v>44411</v>
      </c>
      <c r="N1290" s="275">
        <v>45139</v>
      </c>
      <c r="O1290" s="276" t="s">
        <v>722</v>
      </c>
      <c r="P1290" s="267">
        <f t="shared" si="282"/>
        <v>45139</v>
      </c>
      <c r="Q1290" s="236">
        <v>21436</v>
      </c>
      <c r="R1290" s="236">
        <v>2019</v>
      </c>
      <c r="S1290" s="237">
        <v>44409</v>
      </c>
      <c r="T1290" s="253" t="s">
        <v>1278</v>
      </c>
      <c r="U1290" s="253" t="s">
        <v>1279</v>
      </c>
      <c r="V1290" s="421" t="s">
        <v>363</v>
      </c>
      <c r="W1290" s="421" t="s">
        <v>931</v>
      </c>
      <c r="X1290" s="253" t="s">
        <v>7203</v>
      </c>
      <c r="Y1290" s="271">
        <f>N1290</f>
        <v>45139</v>
      </c>
      <c r="Z1290" s="322" t="s">
        <v>1550</v>
      </c>
      <c r="AA1290" s="255">
        <v>5.8</v>
      </c>
      <c r="AB1290" s="256"/>
      <c r="AC1290" s="253">
        <v>75</v>
      </c>
      <c r="AD1290" s="253"/>
      <c r="AE1290" s="253">
        <v>100</v>
      </c>
      <c r="AF1290" s="253"/>
      <c r="AG1290" s="605">
        <v>23</v>
      </c>
      <c r="AH1290" s="322">
        <v>36</v>
      </c>
      <c r="AI1290" s="322">
        <v>54</v>
      </c>
      <c r="AJ1290" s="322">
        <v>1</v>
      </c>
      <c r="AK1290" s="283"/>
      <c r="AL1290" s="336"/>
      <c r="AM1290" s="336"/>
      <c r="AN1290" s="253"/>
      <c r="AO1290" s="408"/>
      <c r="AP1290" s="283"/>
      <c r="AQ1290" s="283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341"/>
      <c r="CP1290" s="341"/>
      <c r="CQ1290" s="341"/>
      <c r="CR1290" s="341"/>
      <c r="CS1290" s="341"/>
      <c r="CT1290" s="341"/>
      <c r="CU1290" s="341"/>
      <c r="CV1290" s="341"/>
      <c r="CW1290" s="341"/>
      <c r="CX1290" s="341"/>
      <c r="CY1290" s="341"/>
      <c r="CZ1290" s="341"/>
      <c r="DA1290" s="341"/>
      <c r="DB1290" s="341"/>
      <c r="DC1290" s="341"/>
      <c r="DD1290" s="341"/>
      <c r="DE1290" s="341"/>
      <c r="DF1290" s="341"/>
      <c r="DG1290" s="341"/>
      <c r="DH1290" s="341"/>
      <c r="DI1290" s="341"/>
      <c r="DJ1290" s="341"/>
      <c r="DK1290" s="341"/>
      <c r="DL1290" s="341"/>
      <c r="DM1290" s="341"/>
      <c r="DN1290" s="341"/>
      <c r="DO1290" s="341"/>
      <c r="DP1290" s="341"/>
      <c r="DQ1290" s="341"/>
      <c r="DR1290" s="341"/>
      <c r="DS1290" s="341"/>
      <c r="DT1290" s="341"/>
      <c r="DU1290" s="341"/>
    </row>
    <row r="1291" spans="1:125" s="378" customFormat="1" ht="12.75" customHeight="1">
      <c r="A1291" s="363">
        <v>1290</v>
      </c>
      <c r="B1291" s="362" t="s">
        <v>731</v>
      </c>
      <c r="C1291" s="364" t="s">
        <v>583</v>
      </c>
      <c r="D1291" s="364"/>
      <c r="E1291" s="405" t="s">
        <v>3671</v>
      </c>
      <c r="F1291" s="364"/>
      <c r="G1291" s="404" t="s">
        <v>10281</v>
      </c>
      <c r="H1291" s="641"/>
      <c r="I1291" s="364" t="s">
        <v>1911</v>
      </c>
      <c r="J1291" s="364"/>
      <c r="K1291" s="364" t="s">
        <v>10270</v>
      </c>
      <c r="L1291" s="382" t="s">
        <v>10282</v>
      </c>
      <c r="M1291" s="383">
        <v>45243</v>
      </c>
      <c r="N1291" s="384">
        <v>45603</v>
      </c>
      <c r="O1291" s="385" t="s">
        <v>722</v>
      </c>
      <c r="P1291" s="386">
        <f t="shared" si="282"/>
        <v>45603</v>
      </c>
      <c r="Q1291" s="387">
        <v>23609</v>
      </c>
      <c r="R1291" s="387">
        <v>2010</v>
      </c>
      <c r="S1291" s="373">
        <v>45237</v>
      </c>
      <c r="T1291" s="363" t="s">
        <v>3715</v>
      </c>
      <c r="U1291" s="363" t="s">
        <v>1279</v>
      </c>
      <c r="V1291" s="626" t="s">
        <v>363</v>
      </c>
      <c r="W1291" s="626" t="s">
        <v>4082</v>
      </c>
      <c r="X1291" s="363" t="s">
        <v>10283</v>
      </c>
      <c r="Y1291" s="375">
        <f>N1291</f>
        <v>45603</v>
      </c>
      <c r="Z1291" s="370" t="s">
        <v>1550</v>
      </c>
      <c r="AA1291" s="657">
        <v>4.5999999999999996</v>
      </c>
      <c r="AB1291" s="376"/>
      <c r="AC1291" s="363">
        <v>80</v>
      </c>
      <c r="AD1291" s="363"/>
      <c r="AE1291" s="363">
        <v>105</v>
      </c>
      <c r="AF1291" s="363"/>
      <c r="AG1291" s="370">
        <v>22</v>
      </c>
      <c r="AH1291" s="370">
        <v>37</v>
      </c>
      <c r="AI1291" s="370">
        <v>50</v>
      </c>
      <c r="AJ1291" s="370">
        <v>1</v>
      </c>
      <c r="AK1291" s="374"/>
      <c r="AL1291" s="501"/>
      <c r="AM1291" s="501"/>
      <c r="AN1291" s="363"/>
      <c r="AO1291" s="414"/>
      <c r="AP1291" s="374"/>
      <c r="AQ1291" s="374"/>
      <c r="AR1291" s="374"/>
      <c r="AS1291" s="374"/>
      <c r="AT1291" s="374"/>
      <c r="AU1291" s="374"/>
      <c r="AV1291" s="374"/>
      <c r="AW1291" s="374"/>
      <c r="AX1291" s="374"/>
      <c r="AY1291" s="374"/>
      <c r="AZ1291" s="374"/>
      <c r="BA1291" s="374"/>
      <c r="BB1291" s="374"/>
      <c r="BC1291" s="374"/>
      <c r="BD1291" s="374"/>
      <c r="BE1291" s="374"/>
      <c r="BF1291" s="374"/>
      <c r="BG1291" s="374"/>
      <c r="BH1291" s="374"/>
      <c r="BI1291" s="374"/>
      <c r="BJ1291" s="374"/>
      <c r="BK1291" s="374"/>
      <c r="BL1291" s="374"/>
      <c r="BM1291" s="374"/>
      <c r="BN1291" s="374"/>
      <c r="BO1291" s="374"/>
      <c r="BP1291" s="374"/>
      <c r="BQ1291" s="374"/>
      <c r="BR1291" s="374"/>
      <c r="BS1291" s="374"/>
      <c r="BT1291" s="374"/>
      <c r="BU1291" s="374"/>
      <c r="BV1291" s="374"/>
      <c r="BW1291" s="374"/>
      <c r="BX1291" s="374"/>
      <c r="BY1291" s="374"/>
      <c r="BZ1291" s="374"/>
      <c r="CA1291" s="374"/>
      <c r="CB1291" s="374"/>
      <c r="CC1291" s="374"/>
      <c r="CD1291" s="374"/>
      <c r="CE1291" s="374"/>
      <c r="CF1291" s="374"/>
      <c r="CG1291" s="374"/>
      <c r="CH1291" s="374"/>
      <c r="CI1291" s="374"/>
      <c r="CJ1291" s="374"/>
      <c r="CK1291" s="374"/>
      <c r="CL1291" s="374"/>
      <c r="CM1291" s="374"/>
      <c r="CN1291" s="374"/>
      <c r="CO1291" s="377"/>
      <c r="CP1291" s="377"/>
      <c r="CQ1291" s="377"/>
      <c r="CR1291" s="377"/>
      <c r="CS1291" s="377"/>
      <c r="CT1291" s="377"/>
      <c r="CU1291" s="377"/>
      <c r="CV1291" s="377"/>
      <c r="CW1291" s="377"/>
      <c r="CX1291" s="377"/>
      <c r="CY1291" s="377"/>
      <c r="CZ1291" s="377"/>
      <c r="DA1291" s="377"/>
      <c r="DB1291" s="377"/>
      <c r="DC1291" s="377"/>
      <c r="DD1291" s="377"/>
      <c r="DE1291" s="377"/>
      <c r="DF1291" s="377"/>
      <c r="DG1291" s="377"/>
      <c r="DH1291" s="377"/>
      <c r="DI1291" s="377"/>
      <c r="DJ1291" s="377"/>
      <c r="DK1291" s="377"/>
      <c r="DL1291" s="377"/>
      <c r="DM1291" s="377"/>
      <c r="DN1291" s="377"/>
      <c r="DO1291" s="377"/>
      <c r="DP1291" s="377"/>
      <c r="DQ1291" s="377"/>
      <c r="DR1291" s="377"/>
      <c r="DS1291" s="377"/>
      <c r="DT1291" s="377"/>
      <c r="DU1291" s="377"/>
    </row>
    <row r="1292" spans="1:125" ht="12.75" customHeight="1">
      <c r="A1292" s="253">
        <v>1291</v>
      </c>
      <c r="B1292" s="242" t="s">
        <v>731</v>
      </c>
      <c r="C1292" s="243" t="s">
        <v>3668</v>
      </c>
      <c r="D1292" s="243"/>
      <c r="E1292" s="121" t="s">
        <v>3669</v>
      </c>
      <c r="F1292" s="243"/>
      <c r="G1292" s="244" t="s">
        <v>3670</v>
      </c>
      <c r="H1292" s="638"/>
      <c r="I1292" s="243" t="s">
        <v>2412</v>
      </c>
      <c r="J1292" s="243"/>
      <c r="K1292" s="243" t="s">
        <v>290</v>
      </c>
      <c r="L1292" s="245" t="s">
        <v>291</v>
      </c>
      <c r="M1292" s="247">
        <v>42850</v>
      </c>
      <c r="N1292" s="248">
        <v>46033</v>
      </c>
      <c r="O1292" s="249" t="s">
        <v>722</v>
      </c>
      <c r="P1292" s="266">
        <f t="shared" si="282"/>
        <v>46033</v>
      </c>
      <c r="Q1292" s="250">
        <v>17493</v>
      </c>
      <c r="R1292" s="250">
        <v>2017</v>
      </c>
      <c r="S1292" s="251">
        <v>45302</v>
      </c>
      <c r="T1292" s="252" t="s">
        <v>9576</v>
      </c>
      <c r="U1292" s="253" t="s">
        <v>722</v>
      </c>
      <c r="V1292" s="421" t="s">
        <v>10452</v>
      </c>
      <c r="W1292" s="421" t="s">
        <v>10451</v>
      </c>
      <c r="X1292" s="252" t="s">
        <v>1189</v>
      </c>
      <c r="Y1292" s="284">
        <f t="shared" si="272"/>
        <v>46033</v>
      </c>
      <c r="Z1292" s="605" t="s">
        <v>1028</v>
      </c>
      <c r="AA1292" s="656">
        <v>5</v>
      </c>
      <c r="AB1292" s="273"/>
      <c r="AC1292" s="252">
        <v>90</v>
      </c>
      <c r="AD1292" s="252"/>
      <c r="AE1292" s="252">
        <v>110</v>
      </c>
      <c r="AF1292" s="252"/>
      <c r="AG1292" s="605">
        <v>25</v>
      </c>
      <c r="AH1292" s="605">
        <v>40</v>
      </c>
      <c r="AI1292" s="605">
        <v>57</v>
      </c>
      <c r="AJ1292" s="605">
        <v>1</v>
      </c>
      <c r="AK1292" s="316"/>
      <c r="AL1292" s="613"/>
      <c r="AM1292" s="613"/>
      <c r="AN1292" s="252"/>
      <c r="AO1292" s="407"/>
      <c r="AP1292" s="316"/>
      <c r="AQ1292" s="316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</row>
    <row r="1293" spans="1:125" s="317" customFormat="1" ht="12.75" customHeight="1">
      <c r="A1293" s="253">
        <v>1292</v>
      </c>
      <c r="B1293" s="253" t="s">
        <v>732</v>
      </c>
      <c r="C1293" s="253" t="s">
        <v>7511</v>
      </c>
      <c r="D1293" s="253" t="s">
        <v>4711</v>
      </c>
      <c r="E1293" s="253" t="s">
        <v>3779</v>
      </c>
      <c r="F1293" s="253" t="s">
        <v>7512</v>
      </c>
      <c r="G1293" s="264" t="s">
        <v>7513</v>
      </c>
      <c r="H1293" s="639" t="s">
        <v>7514</v>
      </c>
      <c r="I1293" s="242" t="s">
        <v>2145</v>
      </c>
      <c r="J1293" s="253" t="s">
        <v>1612</v>
      </c>
      <c r="K1293" s="253" t="s">
        <v>7515</v>
      </c>
      <c r="L1293" s="438" t="s">
        <v>7516</v>
      </c>
      <c r="M1293" s="274">
        <v>44515</v>
      </c>
      <c r="N1293" s="275">
        <v>45234</v>
      </c>
      <c r="O1293" s="249" t="s">
        <v>722</v>
      </c>
      <c r="P1293" s="267">
        <f t="shared" si="282"/>
        <v>45234</v>
      </c>
      <c r="Q1293" s="236">
        <v>21608</v>
      </c>
      <c r="R1293" s="236">
        <v>2021</v>
      </c>
      <c r="S1293" s="237">
        <v>44504</v>
      </c>
      <c r="T1293" s="253" t="s">
        <v>5382</v>
      </c>
      <c r="U1293" s="253" t="s">
        <v>4014</v>
      </c>
      <c r="V1293" s="421" t="s">
        <v>1558</v>
      </c>
      <c r="W1293" s="421" t="s">
        <v>1558</v>
      </c>
      <c r="X1293" s="253" t="s">
        <v>7517</v>
      </c>
      <c r="Y1293" s="271">
        <f t="shared" si="272"/>
        <v>45234</v>
      </c>
      <c r="Z1293" s="322" t="s">
        <v>7518</v>
      </c>
      <c r="AA1293" s="255">
        <v>5.4</v>
      </c>
      <c r="AB1293" s="256">
        <v>24</v>
      </c>
      <c r="AC1293" s="253">
        <v>100</v>
      </c>
      <c r="AD1293" s="253">
        <v>100</v>
      </c>
      <c r="AE1293" s="253">
        <v>130</v>
      </c>
      <c r="AF1293" s="253">
        <v>130</v>
      </c>
      <c r="AG1293" s="605">
        <v>25</v>
      </c>
      <c r="AH1293" s="322" t="s">
        <v>7519</v>
      </c>
      <c r="AI1293" s="322">
        <v>52</v>
      </c>
      <c r="AJ1293" s="322">
        <v>1</v>
      </c>
      <c r="AK1293" s="321">
        <v>44515</v>
      </c>
      <c r="AL1293" s="336">
        <v>2021</v>
      </c>
      <c r="AM1293" s="336" t="s">
        <v>722</v>
      </c>
      <c r="AN1293" s="253" t="s">
        <v>7520</v>
      </c>
      <c r="AO1293" s="408"/>
      <c r="AP1293" s="283"/>
      <c r="AQ1293" s="283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341"/>
      <c r="CP1293" s="341"/>
      <c r="CQ1293" s="341"/>
      <c r="CR1293" s="341"/>
      <c r="CS1293" s="341"/>
      <c r="CT1293" s="341"/>
      <c r="CU1293" s="341"/>
      <c r="CV1293" s="341"/>
      <c r="CW1293" s="341"/>
      <c r="CX1293" s="341"/>
      <c r="CY1293" s="341"/>
      <c r="CZ1293" s="341"/>
      <c r="DA1293" s="341"/>
      <c r="DB1293" s="341"/>
      <c r="DC1293" s="341"/>
      <c r="DD1293" s="341"/>
      <c r="DE1293" s="341"/>
      <c r="DF1293" s="341"/>
      <c r="DG1293" s="341"/>
      <c r="DH1293" s="341"/>
      <c r="DI1293" s="341"/>
      <c r="DJ1293" s="341"/>
      <c r="DK1293" s="341"/>
      <c r="DL1293" s="341"/>
      <c r="DM1293" s="341"/>
      <c r="DN1293" s="341"/>
      <c r="DO1293" s="341"/>
      <c r="DP1293" s="341"/>
      <c r="DQ1293" s="341"/>
      <c r="DR1293" s="341"/>
      <c r="DS1293" s="341"/>
      <c r="DT1293" s="341"/>
      <c r="DU1293" s="341"/>
    </row>
    <row r="1294" spans="1:125" ht="12.75" customHeight="1">
      <c r="A1294" s="253">
        <v>1293</v>
      </c>
      <c r="B1294" s="253" t="s">
        <v>731</v>
      </c>
      <c r="C1294" s="253" t="s">
        <v>1998</v>
      </c>
      <c r="D1294" s="253"/>
      <c r="E1294" s="253" t="s">
        <v>3574</v>
      </c>
      <c r="F1294" s="253"/>
      <c r="G1294" s="264" t="s">
        <v>3575</v>
      </c>
      <c r="H1294" s="639"/>
      <c r="I1294" s="243" t="s">
        <v>1911</v>
      </c>
      <c r="J1294" s="253"/>
      <c r="K1294" s="253" t="s">
        <v>2422</v>
      </c>
      <c r="L1294" s="438" t="s">
        <v>981</v>
      </c>
      <c r="M1294" s="274">
        <v>42818</v>
      </c>
      <c r="N1294" s="288">
        <v>45352</v>
      </c>
      <c r="O1294" s="249" t="s">
        <v>722</v>
      </c>
      <c r="P1294" s="266">
        <f t="shared" ref="P1294:P1297" si="283">N1294</f>
        <v>45352</v>
      </c>
      <c r="Q1294" s="250">
        <v>22194</v>
      </c>
      <c r="R1294" s="250">
        <v>2013</v>
      </c>
      <c r="S1294" s="251">
        <v>44986</v>
      </c>
      <c r="T1294" s="252" t="s">
        <v>3715</v>
      </c>
      <c r="U1294" s="253" t="s">
        <v>722</v>
      </c>
      <c r="V1294" s="625" t="s">
        <v>9091</v>
      </c>
      <c r="W1294" s="625" t="s">
        <v>9092</v>
      </c>
      <c r="X1294" s="252" t="s">
        <v>7855</v>
      </c>
      <c r="Y1294" s="271">
        <f t="shared" ref="Y1294:Y1345" si="284">N1294</f>
        <v>45352</v>
      </c>
      <c r="Z1294" s="322" t="s">
        <v>1028</v>
      </c>
      <c r="AA1294" s="255">
        <v>6.1</v>
      </c>
      <c r="AB1294" s="256"/>
      <c r="AC1294" s="253">
        <v>95</v>
      </c>
      <c r="AD1294" s="253"/>
      <c r="AE1294" s="253">
        <v>115</v>
      </c>
      <c r="AF1294" s="253"/>
      <c r="AG1294" s="322" t="s">
        <v>724</v>
      </c>
      <c r="AH1294" s="322">
        <v>39</v>
      </c>
      <c r="AI1294" s="322">
        <v>57</v>
      </c>
      <c r="AJ1294" s="322">
        <v>1</v>
      </c>
      <c r="AK1294" s="316"/>
      <c r="AL1294" s="613"/>
      <c r="AM1294" s="613"/>
      <c r="AN1294" s="252"/>
      <c r="AO1294" s="407"/>
      <c r="AP1294" s="316"/>
      <c r="AQ1294" s="316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</row>
    <row r="1295" spans="1:125" s="317" customFormat="1" ht="12.75" customHeight="1">
      <c r="A1295" s="253">
        <v>1294</v>
      </c>
      <c r="B1295" s="253" t="s">
        <v>731</v>
      </c>
      <c r="C1295" s="253" t="s">
        <v>5398</v>
      </c>
      <c r="D1295" s="253"/>
      <c r="E1295" s="253" t="s">
        <v>3573</v>
      </c>
      <c r="F1295" s="253"/>
      <c r="G1295" s="264" t="s">
        <v>7116</v>
      </c>
      <c r="H1295" s="639"/>
      <c r="I1295" s="243" t="s">
        <v>1911</v>
      </c>
      <c r="J1295" s="253"/>
      <c r="K1295" s="253" t="s">
        <v>5396</v>
      </c>
      <c r="L1295" s="438" t="s">
        <v>4613</v>
      </c>
      <c r="M1295" s="274">
        <v>44392</v>
      </c>
      <c r="N1295" s="275">
        <v>45853</v>
      </c>
      <c r="O1295" s="322" t="s">
        <v>722</v>
      </c>
      <c r="P1295" s="323">
        <f t="shared" si="283"/>
        <v>45853</v>
      </c>
      <c r="Q1295" s="335">
        <v>21391</v>
      </c>
      <c r="R1295" s="335">
        <v>2021</v>
      </c>
      <c r="S1295" s="237">
        <v>45122</v>
      </c>
      <c r="T1295" s="283" t="s">
        <v>1278</v>
      </c>
      <c r="U1295" s="283" t="s">
        <v>722</v>
      </c>
      <c r="V1295" s="421" t="s">
        <v>9820</v>
      </c>
      <c r="W1295" s="421" t="s">
        <v>2890</v>
      </c>
      <c r="X1295" s="253" t="s">
        <v>5397</v>
      </c>
      <c r="Y1295" s="271">
        <f t="shared" si="284"/>
        <v>45853</v>
      </c>
      <c r="Z1295" s="322" t="s">
        <v>1550</v>
      </c>
      <c r="AA1295" s="255">
        <v>4.7</v>
      </c>
      <c r="AB1295" s="256"/>
      <c r="AC1295" s="253">
        <v>65</v>
      </c>
      <c r="AD1295" s="253"/>
      <c r="AE1295" s="253">
        <v>90</v>
      </c>
      <c r="AF1295" s="253"/>
      <c r="AG1295" s="322">
        <v>23</v>
      </c>
      <c r="AH1295" s="322" t="s">
        <v>724</v>
      </c>
      <c r="AI1295" s="336" t="s">
        <v>724</v>
      </c>
      <c r="AJ1295" s="336">
        <v>1</v>
      </c>
      <c r="AK1295" s="283"/>
      <c r="AL1295" s="336"/>
      <c r="AM1295" s="336"/>
      <c r="AN1295" s="253"/>
      <c r="AO1295" s="408"/>
      <c r="AP1295" s="283"/>
      <c r="AQ1295" s="283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341"/>
      <c r="CP1295" s="341"/>
      <c r="CQ1295" s="341"/>
      <c r="CR1295" s="341"/>
      <c r="CS1295" s="341"/>
      <c r="CT1295" s="341"/>
      <c r="CU1295" s="341"/>
      <c r="CV1295" s="341"/>
      <c r="CW1295" s="341"/>
      <c r="CX1295" s="341"/>
      <c r="CY1295" s="341"/>
      <c r="CZ1295" s="341"/>
      <c r="DA1295" s="341"/>
      <c r="DB1295" s="341"/>
      <c r="DC1295" s="341"/>
      <c r="DD1295" s="341"/>
      <c r="DE1295" s="341"/>
      <c r="DF1295" s="341"/>
      <c r="DG1295" s="341"/>
      <c r="DH1295" s="341"/>
      <c r="DI1295" s="341"/>
      <c r="DJ1295" s="341"/>
      <c r="DK1295" s="341"/>
      <c r="DL1295" s="341"/>
      <c r="DM1295" s="341"/>
      <c r="DN1295" s="341"/>
      <c r="DO1295" s="341"/>
      <c r="DP1295" s="341"/>
      <c r="DQ1295" s="341"/>
      <c r="DR1295" s="341"/>
      <c r="DS1295" s="341"/>
      <c r="DT1295" s="341"/>
      <c r="DU1295" s="341"/>
    </row>
    <row r="1296" spans="1:125" s="378" customFormat="1" ht="12.75" customHeight="1">
      <c r="A1296" s="363">
        <v>1295</v>
      </c>
      <c r="B1296" s="363" t="s">
        <v>731</v>
      </c>
      <c r="C1296" s="363" t="s">
        <v>5514</v>
      </c>
      <c r="D1296" s="363"/>
      <c r="E1296" s="363" t="s">
        <v>3571</v>
      </c>
      <c r="F1296" s="363"/>
      <c r="G1296" s="365" t="s">
        <v>10195</v>
      </c>
      <c r="H1296" s="640"/>
      <c r="I1296" s="364" t="s">
        <v>855</v>
      </c>
      <c r="J1296" s="363"/>
      <c r="K1296" s="363" t="s">
        <v>10180</v>
      </c>
      <c r="L1296" s="366" t="s">
        <v>10196</v>
      </c>
      <c r="M1296" s="368">
        <v>45217</v>
      </c>
      <c r="N1296" s="369">
        <v>45793</v>
      </c>
      <c r="O1296" s="370" t="s">
        <v>722</v>
      </c>
      <c r="P1296" s="371">
        <f t="shared" si="283"/>
        <v>45793</v>
      </c>
      <c r="Q1296" s="372">
        <v>23579</v>
      </c>
      <c r="R1296" s="372">
        <v>2021</v>
      </c>
      <c r="S1296" s="373">
        <v>45062</v>
      </c>
      <c r="T1296" s="374" t="s">
        <v>4069</v>
      </c>
      <c r="U1296" s="374" t="s">
        <v>1279</v>
      </c>
      <c r="V1296" s="626" t="s">
        <v>363</v>
      </c>
      <c r="W1296" s="626" t="s">
        <v>537</v>
      </c>
      <c r="X1296" s="363" t="s">
        <v>10197</v>
      </c>
      <c r="Y1296" s="375">
        <f t="shared" si="284"/>
        <v>45793</v>
      </c>
      <c r="Z1296" s="370" t="s">
        <v>364</v>
      </c>
      <c r="AA1296" s="657">
        <v>4.8</v>
      </c>
      <c r="AB1296" s="376"/>
      <c r="AC1296" s="363">
        <v>72</v>
      </c>
      <c r="AD1296" s="363"/>
      <c r="AE1296" s="363">
        <v>92</v>
      </c>
      <c r="AF1296" s="363"/>
      <c r="AG1296" s="370" t="s">
        <v>724</v>
      </c>
      <c r="AH1296" s="370" t="s">
        <v>724</v>
      </c>
      <c r="AI1296" s="501" t="s">
        <v>724</v>
      </c>
      <c r="AJ1296" s="501">
        <v>1</v>
      </c>
      <c r="AK1296" s="374"/>
      <c r="AL1296" s="501"/>
      <c r="AM1296" s="501"/>
      <c r="AN1296" s="363"/>
      <c r="AO1296" s="414"/>
      <c r="AP1296" s="374"/>
      <c r="AQ1296" s="374"/>
      <c r="AR1296" s="374"/>
      <c r="AS1296" s="374"/>
      <c r="AT1296" s="374"/>
      <c r="AU1296" s="374"/>
      <c r="AV1296" s="374"/>
      <c r="AW1296" s="374"/>
      <c r="AX1296" s="374"/>
      <c r="AY1296" s="374"/>
      <c r="AZ1296" s="374"/>
      <c r="BA1296" s="374"/>
      <c r="BB1296" s="374"/>
      <c r="BC1296" s="374"/>
      <c r="BD1296" s="374"/>
      <c r="BE1296" s="374"/>
      <c r="BF1296" s="374"/>
      <c r="BG1296" s="374"/>
      <c r="BH1296" s="374"/>
      <c r="BI1296" s="374"/>
      <c r="BJ1296" s="374"/>
      <c r="BK1296" s="374"/>
      <c r="BL1296" s="374"/>
      <c r="BM1296" s="374"/>
      <c r="BN1296" s="374"/>
      <c r="BO1296" s="374"/>
      <c r="BP1296" s="374"/>
      <c r="BQ1296" s="374"/>
      <c r="BR1296" s="374"/>
      <c r="BS1296" s="374"/>
      <c r="BT1296" s="374"/>
      <c r="BU1296" s="374"/>
      <c r="BV1296" s="374"/>
      <c r="BW1296" s="374"/>
      <c r="BX1296" s="374"/>
      <c r="BY1296" s="374"/>
      <c r="BZ1296" s="374"/>
      <c r="CA1296" s="374"/>
      <c r="CB1296" s="374"/>
      <c r="CC1296" s="374"/>
      <c r="CD1296" s="374"/>
      <c r="CE1296" s="374"/>
      <c r="CF1296" s="374"/>
      <c r="CG1296" s="374"/>
      <c r="CH1296" s="374"/>
      <c r="CI1296" s="374"/>
      <c r="CJ1296" s="374"/>
      <c r="CK1296" s="374"/>
      <c r="CL1296" s="374"/>
      <c r="CM1296" s="374"/>
      <c r="CN1296" s="374"/>
      <c r="CO1296" s="377"/>
      <c r="CP1296" s="377"/>
      <c r="CQ1296" s="377"/>
      <c r="CR1296" s="377"/>
      <c r="CS1296" s="377"/>
      <c r="CT1296" s="377"/>
      <c r="CU1296" s="377"/>
      <c r="CV1296" s="377"/>
      <c r="CW1296" s="377"/>
      <c r="CX1296" s="377"/>
      <c r="CY1296" s="377"/>
      <c r="CZ1296" s="377"/>
      <c r="DA1296" s="377"/>
      <c r="DB1296" s="377"/>
      <c r="DC1296" s="377"/>
      <c r="DD1296" s="377"/>
      <c r="DE1296" s="377"/>
      <c r="DF1296" s="377"/>
      <c r="DG1296" s="377"/>
      <c r="DH1296" s="377"/>
      <c r="DI1296" s="377"/>
      <c r="DJ1296" s="377"/>
      <c r="DK1296" s="377"/>
      <c r="DL1296" s="377"/>
      <c r="DM1296" s="377"/>
      <c r="DN1296" s="377"/>
      <c r="DO1296" s="377"/>
      <c r="DP1296" s="377"/>
      <c r="DQ1296" s="377"/>
      <c r="DR1296" s="377"/>
      <c r="DS1296" s="377"/>
      <c r="DT1296" s="377"/>
      <c r="DU1296" s="377"/>
    </row>
    <row r="1297" spans="1:125" s="317" customFormat="1" ht="12.75" customHeight="1">
      <c r="A1297" s="253">
        <v>1296</v>
      </c>
      <c r="B1297" s="253" t="s">
        <v>731</v>
      </c>
      <c r="C1297" s="253" t="s">
        <v>5628</v>
      </c>
      <c r="D1297" s="253"/>
      <c r="E1297" s="253" t="s">
        <v>3598</v>
      </c>
      <c r="F1297" s="253"/>
      <c r="G1297" s="264" t="s">
        <v>7117</v>
      </c>
      <c r="H1297" s="639"/>
      <c r="I1297" s="253" t="s">
        <v>317</v>
      </c>
      <c r="J1297" s="253"/>
      <c r="K1297" s="253" t="s">
        <v>6403</v>
      </c>
      <c r="L1297" s="438" t="s">
        <v>5180</v>
      </c>
      <c r="M1297" s="274">
        <v>44392</v>
      </c>
      <c r="N1297" s="275">
        <v>45835</v>
      </c>
      <c r="O1297" s="322" t="s">
        <v>722</v>
      </c>
      <c r="P1297" s="323">
        <f t="shared" si="283"/>
        <v>45835</v>
      </c>
      <c r="Q1297" s="335">
        <v>21395</v>
      </c>
      <c r="R1297" s="335">
        <v>2018</v>
      </c>
      <c r="S1297" s="237">
        <v>45104</v>
      </c>
      <c r="T1297" s="283" t="s">
        <v>175</v>
      </c>
      <c r="U1297" s="283" t="s">
        <v>722</v>
      </c>
      <c r="V1297" s="421" t="s">
        <v>5117</v>
      </c>
      <c r="W1297" s="421" t="s">
        <v>9719</v>
      </c>
      <c r="X1297" s="253" t="s">
        <v>6404</v>
      </c>
      <c r="Y1297" s="271">
        <f t="shared" si="284"/>
        <v>45835</v>
      </c>
      <c r="Z1297" s="322" t="s">
        <v>1028</v>
      </c>
      <c r="AA1297" s="255">
        <v>4.5</v>
      </c>
      <c r="AB1297" s="256"/>
      <c r="AC1297" s="253">
        <v>85</v>
      </c>
      <c r="AD1297" s="253"/>
      <c r="AE1297" s="253">
        <v>105</v>
      </c>
      <c r="AF1297" s="253"/>
      <c r="AG1297" s="605">
        <v>24</v>
      </c>
      <c r="AH1297" s="322">
        <v>38</v>
      </c>
      <c r="AI1297" s="336">
        <v>57</v>
      </c>
      <c r="AJ1297" s="336">
        <v>1</v>
      </c>
      <c r="AK1297" s="283"/>
      <c r="AL1297" s="336"/>
      <c r="AM1297" s="336"/>
      <c r="AN1297" s="253"/>
      <c r="AO1297" s="408"/>
      <c r="AP1297" s="283"/>
      <c r="AQ1297" s="283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341"/>
      <c r="CP1297" s="341"/>
      <c r="CQ1297" s="341"/>
      <c r="CR1297" s="341"/>
      <c r="CS1297" s="341"/>
      <c r="CT1297" s="341"/>
      <c r="CU1297" s="341"/>
      <c r="CV1297" s="341"/>
      <c r="CW1297" s="341"/>
      <c r="CX1297" s="341"/>
      <c r="CY1297" s="341"/>
      <c r="CZ1297" s="341"/>
      <c r="DA1297" s="341"/>
      <c r="DB1297" s="341"/>
      <c r="DC1297" s="341"/>
      <c r="DD1297" s="341"/>
      <c r="DE1297" s="341"/>
      <c r="DF1297" s="341"/>
      <c r="DG1297" s="341"/>
      <c r="DH1297" s="341"/>
      <c r="DI1297" s="341"/>
      <c r="DJ1297" s="341"/>
      <c r="DK1297" s="341"/>
      <c r="DL1297" s="341"/>
      <c r="DM1297" s="341"/>
      <c r="DN1297" s="341"/>
      <c r="DO1297" s="341"/>
      <c r="DP1297" s="341"/>
      <c r="DQ1297" s="341"/>
      <c r="DR1297" s="341"/>
      <c r="DS1297" s="341"/>
      <c r="DT1297" s="341"/>
      <c r="DU1297" s="341"/>
    </row>
    <row r="1298" spans="1:125" s="378" customFormat="1" ht="12.75" customHeight="1">
      <c r="A1298" s="363">
        <v>1297</v>
      </c>
      <c r="B1298" s="363" t="s">
        <v>731</v>
      </c>
      <c r="C1298" s="364" t="s">
        <v>6795</v>
      </c>
      <c r="D1298" s="364"/>
      <c r="E1298" s="405" t="s">
        <v>3624</v>
      </c>
      <c r="F1298" s="364"/>
      <c r="G1298" s="404" t="s">
        <v>6809</v>
      </c>
      <c r="H1298" s="641"/>
      <c r="I1298" s="364" t="s">
        <v>2322</v>
      </c>
      <c r="J1298" s="364"/>
      <c r="K1298" s="364" t="s">
        <v>6743</v>
      </c>
      <c r="L1298" s="382" t="s">
        <v>6744</v>
      </c>
      <c r="M1298" s="383">
        <v>44320</v>
      </c>
      <c r="N1298" s="384">
        <v>45747</v>
      </c>
      <c r="O1298" s="385" t="s">
        <v>722</v>
      </c>
      <c r="P1298" s="386">
        <f>N1298</f>
        <v>45747</v>
      </c>
      <c r="Q1298" s="387">
        <v>21208</v>
      </c>
      <c r="R1298" s="387">
        <v>2021</v>
      </c>
      <c r="S1298" s="373">
        <v>45016</v>
      </c>
      <c r="T1298" s="374" t="s">
        <v>645</v>
      </c>
      <c r="U1298" s="363" t="s">
        <v>722</v>
      </c>
      <c r="V1298" s="626" t="s">
        <v>956</v>
      </c>
      <c r="W1298" s="626" t="s">
        <v>956</v>
      </c>
      <c r="X1298" s="363" t="s">
        <v>6745</v>
      </c>
      <c r="Y1298" s="375">
        <f>N1298</f>
        <v>45747</v>
      </c>
      <c r="Z1298" s="370" t="s">
        <v>31</v>
      </c>
      <c r="AA1298" s="657">
        <v>5.6</v>
      </c>
      <c r="AB1298" s="376"/>
      <c r="AC1298" s="363">
        <v>110</v>
      </c>
      <c r="AD1298" s="363">
        <v>110</v>
      </c>
      <c r="AE1298" s="363">
        <v>145</v>
      </c>
      <c r="AF1298" s="363">
        <v>160</v>
      </c>
      <c r="AG1298" s="370" t="s">
        <v>6768</v>
      </c>
      <c r="AH1298" s="370" t="s">
        <v>6794</v>
      </c>
      <c r="AI1298" s="370" t="s">
        <v>6770</v>
      </c>
      <c r="AJ1298" s="370">
        <v>1</v>
      </c>
      <c r="AK1298" s="373"/>
      <c r="AL1298" s="370"/>
      <c r="AM1298" s="370"/>
      <c r="AN1298" s="363" t="s">
        <v>9247</v>
      </c>
      <c r="AO1298" s="414"/>
      <c r="AP1298" s="374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  <c r="BR1298" s="374"/>
      <c r="BS1298" s="374"/>
      <c r="BT1298" s="374"/>
      <c r="BU1298" s="374"/>
      <c r="BV1298" s="374"/>
      <c r="BW1298" s="374"/>
      <c r="BX1298" s="374"/>
      <c r="BY1298" s="374"/>
      <c r="BZ1298" s="374"/>
      <c r="CA1298" s="374"/>
      <c r="CB1298" s="374"/>
      <c r="CC1298" s="374"/>
      <c r="CD1298" s="374"/>
      <c r="CE1298" s="374"/>
      <c r="CF1298" s="374"/>
      <c r="CG1298" s="374"/>
      <c r="CH1298" s="374"/>
      <c r="CI1298" s="374"/>
      <c r="CJ1298" s="374"/>
      <c r="CK1298" s="374"/>
      <c r="CL1298" s="374"/>
      <c r="CM1298" s="374"/>
      <c r="CN1298" s="374"/>
      <c r="CO1298" s="377"/>
      <c r="CP1298" s="377"/>
      <c r="CQ1298" s="377"/>
      <c r="CR1298" s="377"/>
      <c r="CS1298" s="377"/>
      <c r="CT1298" s="377"/>
      <c r="CU1298" s="377"/>
      <c r="CV1298" s="377"/>
      <c r="CW1298" s="377"/>
      <c r="CX1298" s="377"/>
      <c r="CY1298" s="377"/>
      <c r="CZ1298" s="377"/>
      <c r="DA1298" s="377"/>
      <c r="DB1298" s="377"/>
      <c r="DC1298" s="377"/>
      <c r="DD1298" s="377"/>
      <c r="DE1298" s="377"/>
      <c r="DF1298" s="377"/>
      <c r="DG1298" s="377"/>
      <c r="DH1298" s="377"/>
      <c r="DI1298" s="377"/>
      <c r="DJ1298" s="377"/>
      <c r="DK1298" s="377"/>
      <c r="DL1298" s="377"/>
      <c r="DM1298" s="377"/>
      <c r="DN1298" s="377"/>
      <c r="DO1298" s="377"/>
      <c r="DP1298" s="377"/>
      <c r="DQ1298" s="377"/>
      <c r="DR1298" s="377"/>
      <c r="DS1298" s="377"/>
      <c r="DT1298" s="377"/>
      <c r="DU1298" s="377"/>
    </row>
    <row r="1299" spans="1:125" ht="12.75" customHeight="1">
      <c r="A1299" s="253">
        <v>1298</v>
      </c>
      <c r="B1299" s="253" t="s">
        <v>731</v>
      </c>
      <c r="C1299" s="283" t="s">
        <v>1124</v>
      </c>
      <c r="D1299" s="253"/>
      <c r="E1299" s="253" t="s">
        <v>4211</v>
      </c>
      <c r="F1299" s="253"/>
      <c r="G1299" s="264" t="s">
        <v>4209</v>
      </c>
      <c r="H1299" s="639"/>
      <c r="I1299" s="243" t="s">
        <v>1173</v>
      </c>
      <c r="J1299" s="253"/>
      <c r="K1299" s="253" t="s">
        <v>5770</v>
      </c>
      <c r="L1299" s="438" t="s">
        <v>4210</v>
      </c>
      <c r="M1299" s="274">
        <v>41760</v>
      </c>
      <c r="N1299" s="275">
        <v>44666</v>
      </c>
      <c r="O1299" s="249" t="s">
        <v>722</v>
      </c>
      <c r="P1299" s="267">
        <f>N1299</f>
        <v>44666</v>
      </c>
      <c r="Q1299" s="236">
        <v>20404</v>
      </c>
      <c r="R1299" s="236">
        <v>2011</v>
      </c>
      <c r="S1299" s="237">
        <v>43956</v>
      </c>
      <c r="T1299" s="253" t="s">
        <v>1450</v>
      </c>
      <c r="U1299" s="253" t="s">
        <v>722</v>
      </c>
      <c r="V1299" s="421" t="s">
        <v>1</v>
      </c>
      <c r="W1299" s="421" t="s">
        <v>5771</v>
      </c>
      <c r="X1299" s="253" t="s">
        <v>4212</v>
      </c>
      <c r="Y1299" s="271">
        <f>N1299</f>
        <v>44666</v>
      </c>
      <c r="Z1299" s="322" t="s">
        <v>1028</v>
      </c>
      <c r="AA1299" s="255">
        <v>5.4</v>
      </c>
      <c r="AB1299" s="256"/>
      <c r="AC1299" s="253">
        <v>85</v>
      </c>
      <c r="AD1299" s="253"/>
      <c r="AE1299" s="253">
        <v>105</v>
      </c>
      <c r="AF1299" s="253"/>
      <c r="AG1299" s="322" t="s">
        <v>6768</v>
      </c>
      <c r="AH1299" s="322">
        <v>39</v>
      </c>
      <c r="AI1299" s="322">
        <v>58</v>
      </c>
      <c r="AJ1299" s="322">
        <v>1</v>
      </c>
      <c r="AK1299" s="316"/>
      <c r="AL1299" s="613"/>
      <c r="AM1299" s="613"/>
      <c r="AN1299" s="252"/>
      <c r="AO1299" s="407"/>
      <c r="AP1299" s="316"/>
      <c r="AQ1299" s="316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</row>
    <row r="1300" spans="1:125" ht="12.75" customHeight="1">
      <c r="A1300" s="253">
        <v>1299</v>
      </c>
      <c r="B1300" s="253" t="s">
        <v>732</v>
      </c>
      <c r="C1300" s="253" t="s">
        <v>1511</v>
      </c>
      <c r="D1300" s="243" t="s">
        <v>4283</v>
      </c>
      <c r="E1300" s="243" t="s">
        <v>4284</v>
      </c>
      <c r="F1300" s="243" t="s">
        <v>4285</v>
      </c>
      <c r="G1300" s="244" t="s">
        <v>4286</v>
      </c>
      <c r="H1300" s="638" t="s">
        <v>4287</v>
      </c>
      <c r="I1300" s="243" t="s">
        <v>1173</v>
      </c>
      <c r="J1300" s="253" t="s">
        <v>4288</v>
      </c>
      <c r="K1300" s="243" t="s">
        <v>8245</v>
      </c>
      <c r="L1300" s="245" t="s">
        <v>8246</v>
      </c>
      <c r="M1300" s="131">
        <v>43228</v>
      </c>
      <c r="N1300" s="123">
        <v>45418</v>
      </c>
      <c r="O1300" s="249" t="s">
        <v>722</v>
      </c>
      <c r="P1300" s="267">
        <f>N1300</f>
        <v>45418</v>
      </c>
      <c r="Q1300" s="236">
        <v>22613</v>
      </c>
      <c r="R1300" s="236">
        <v>2011</v>
      </c>
      <c r="S1300" s="251">
        <v>44687</v>
      </c>
      <c r="T1300" s="253" t="s">
        <v>3814</v>
      </c>
      <c r="U1300" s="253" t="s">
        <v>5559</v>
      </c>
      <c r="V1300" s="421" t="s">
        <v>8144</v>
      </c>
      <c r="W1300" s="421" t="s">
        <v>8145</v>
      </c>
      <c r="X1300" s="253" t="s">
        <v>8247</v>
      </c>
      <c r="Y1300" s="237">
        <f>N1300</f>
        <v>45418</v>
      </c>
      <c r="Z1300" s="322" t="s">
        <v>1595</v>
      </c>
      <c r="AA1300" s="255">
        <v>5.8</v>
      </c>
      <c r="AB1300" s="256">
        <v>28</v>
      </c>
      <c r="AC1300" s="253">
        <v>90</v>
      </c>
      <c r="AD1300" s="253">
        <v>90</v>
      </c>
      <c r="AE1300" s="253">
        <v>110</v>
      </c>
      <c r="AF1300" s="253">
        <v>110</v>
      </c>
      <c r="AG1300" s="322">
        <v>24</v>
      </c>
      <c r="AH1300" s="322" t="s">
        <v>724</v>
      </c>
      <c r="AI1300" s="322">
        <v>47</v>
      </c>
      <c r="AJ1300" s="322">
        <v>1</v>
      </c>
      <c r="AK1300" s="237">
        <v>43228</v>
      </c>
      <c r="AL1300" s="322">
        <v>2011</v>
      </c>
      <c r="AM1300" s="322" t="s">
        <v>722</v>
      </c>
      <c r="AN1300" s="253"/>
      <c r="AO1300" s="407"/>
      <c r="AP1300" s="316"/>
      <c r="AQ1300" s="316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</row>
    <row r="1301" spans="1:125" ht="12.75" customHeight="1">
      <c r="A1301" s="253">
        <v>1300</v>
      </c>
      <c r="B1301" s="283" t="s">
        <v>731</v>
      </c>
      <c r="C1301" s="253" t="s">
        <v>4004</v>
      </c>
      <c r="D1301" s="283"/>
      <c r="E1301" s="283" t="s">
        <v>4228</v>
      </c>
      <c r="F1301" s="283"/>
      <c r="G1301" s="324" t="s">
        <v>4229</v>
      </c>
      <c r="H1301" s="642"/>
      <c r="I1301" s="253" t="s">
        <v>1173</v>
      </c>
      <c r="J1301" s="253"/>
      <c r="K1301" s="253" t="s">
        <v>4269</v>
      </c>
      <c r="L1301" s="438" t="s">
        <v>4270</v>
      </c>
      <c r="M1301" s="274">
        <v>43208</v>
      </c>
      <c r="N1301" s="288">
        <v>45338</v>
      </c>
      <c r="O1301" s="322" t="s">
        <v>722</v>
      </c>
      <c r="P1301" s="328">
        <f t="shared" ref="P1301" si="285">N1301</f>
        <v>45338</v>
      </c>
      <c r="Q1301" s="329">
        <v>18389</v>
      </c>
      <c r="R1301" s="329">
        <v>2018</v>
      </c>
      <c r="S1301" s="251">
        <v>44608</v>
      </c>
      <c r="T1301" s="316" t="s">
        <v>3715</v>
      </c>
      <c r="U1301" s="283" t="s">
        <v>722</v>
      </c>
      <c r="V1301" s="625" t="s">
        <v>7782</v>
      </c>
      <c r="W1301" s="625" t="s">
        <v>7783</v>
      </c>
      <c r="X1301" s="252" t="s">
        <v>4271</v>
      </c>
      <c r="Y1301" s="284">
        <f t="shared" ref="Y1301" si="286">N1301</f>
        <v>45338</v>
      </c>
      <c r="Z1301" s="605" t="s">
        <v>364</v>
      </c>
      <c r="AA1301" s="656">
        <v>5.0999999999999996</v>
      </c>
      <c r="AB1301" s="273"/>
      <c r="AC1301" s="252">
        <v>85</v>
      </c>
      <c r="AD1301" s="252"/>
      <c r="AE1301" s="252">
        <v>105</v>
      </c>
      <c r="AF1301" s="252"/>
      <c r="AG1301" s="322" t="s">
        <v>724</v>
      </c>
      <c r="AH1301" s="605" t="s">
        <v>724</v>
      </c>
      <c r="AI1301" s="613" t="s">
        <v>724</v>
      </c>
      <c r="AJ1301" s="613">
        <v>1</v>
      </c>
      <c r="AK1301" s="251"/>
      <c r="AL1301" s="605"/>
      <c r="AM1301" s="605"/>
      <c r="AN1301" s="252"/>
      <c r="AO1301" s="407"/>
      <c r="AP1301" s="316"/>
      <c r="AQ1301" s="316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</row>
    <row r="1302" spans="1:125" s="317" customFormat="1" ht="12.75" customHeight="1">
      <c r="A1302" s="253">
        <v>1301</v>
      </c>
      <c r="B1302" s="253" t="s">
        <v>731</v>
      </c>
      <c r="C1302" s="253" t="s">
        <v>6469</v>
      </c>
      <c r="D1302" s="243"/>
      <c r="E1302" s="243" t="s">
        <v>3965</v>
      </c>
      <c r="F1302" s="243"/>
      <c r="G1302" s="244" t="s">
        <v>6470</v>
      </c>
      <c r="H1302" s="638"/>
      <c r="I1302" s="243" t="s">
        <v>3685</v>
      </c>
      <c r="J1302" s="243"/>
      <c r="K1302" s="283" t="s">
        <v>7847</v>
      </c>
      <c r="L1302" s="245" t="s">
        <v>6452</v>
      </c>
      <c r="M1302" s="325">
        <v>44139</v>
      </c>
      <c r="N1302" s="325">
        <v>45339</v>
      </c>
      <c r="O1302" s="249" t="s">
        <v>722</v>
      </c>
      <c r="P1302" s="267">
        <f>N1302</f>
        <v>45339</v>
      </c>
      <c r="Q1302" s="236">
        <v>22183</v>
      </c>
      <c r="R1302" s="236">
        <v>2020</v>
      </c>
      <c r="S1302" s="237">
        <v>44609</v>
      </c>
      <c r="T1302" s="253" t="s">
        <v>5544</v>
      </c>
      <c r="U1302" s="253" t="s">
        <v>1217</v>
      </c>
      <c r="V1302" s="421" t="s">
        <v>7848</v>
      </c>
      <c r="W1302" s="421" t="s">
        <v>7848</v>
      </c>
      <c r="X1302" s="253" t="s">
        <v>7849</v>
      </c>
      <c r="Y1302" s="271">
        <f>N1302</f>
        <v>45339</v>
      </c>
      <c r="Z1302" s="322" t="s">
        <v>1550</v>
      </c>
      <c r="AA1302" s="255">
        <v>5</v>
      </c>
      <c r="AB1302" s="256"/>
      <c r="AC1302" s="253">
        <v>90</v>
      </c>
      <c r="AD1302" s="253"/>
      <c r="AE1302" s="253">
        <v>105</v>
      </c>
      <c r="AF1302" s="253"/>
      <c r="AG1302" s="605" t="s">
        <v>724</v>
      </c>
      <c r="AH1302" s="322" t="s">
        <v>724</v>
      </c>
      <c r="AI1302" s="336" t="s">
        <v>724</v>
      </c>
      <c r="AJ1302" s="336">
        <v>1</v>
      </c>
      <c r="AK1302" s="237"/>
      <c r="AL1302" s="322"/>
      <c r="AM1302" s="322"/>
      <c r="AN1302" s="253"/>
      <c r="AO1302" s="408"/>
      <c r="AP1302" s="283"/>
      <c r="AQ1302" s="283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341"/>
      <c r="CP1302" s="341"/>
      <c r="CQ1302" s="341"/>
      <c r="CR1302" s="341"/>
      <c r="CS1302" s="341"/>
      <c r="CT1302" s="341"/>
      <c r="CU1302" s="341"/>
      <c r="CV1302" s="341"/>
      <c r="CW1302" s="341"/>
      <c r="CX1302" s="341"/>
      <c r="CY1302" s="341"/>
      <c r="CZ1302" s="341"/>
      <c r="DA1302" s="341"/>
      <c r="DB1302" s="341"/>
      <c r="DC1302" s="341"/>
      <c r="DD1302" s="341"/>
      <c r="DE1302" s="341"/>
      <c r="DF1302" s="341"/>
      <c r="DG1302" s="341"/>
      <c r="DH1302" s="341"/>
      <c r="DI1302" s="341"/>
      <c r="DJ1302" s="341"/>
      <c r="DK1302" s="341"/>
      <c r="DL1302" s="341"/>
      <c r="DM1302" s="341"/>
      <c r="DN1302" s="341"/>
      <c r="DO1302" s="341"/>
      <c r="DP1302" s="341"/>
      <c r="DQ1302" s="341"/>
      <c r="DR1302" s="341"/>
      <c r="DS1302" s="341"/>
      <c r="DT1302" s="341"/>
      <c r="DU1302" s="341"/>
    </row>
    <row r="1303" spans="1:125" s="317" customFormat="1" ht="12.75" customHeight="1">
      <c r="A1303" s="253">
        <v>1302</v>
      </c>
      <c r="B1303" s="253" t="s">
        <v>732</v>
      </c>
      <c r="C1303" s="235" t="s">
        <v>1843</v>
      </c>
      <c r="D1303" s="242" t="s">
        <v>892</v>
      </c>
      <c r="E1303" s="243" t="s">
        <v>8766</v>
      </c>
      <c r="F1303" s="243" t="s">
        <v>8767</v>
      </c>
      <c r="G1303" s="244" t="s">
        <v>8765</v>
      </c>
      <c r="H1303" s="245" t="s">
        <v>8768</v>
      </c>
      <c r="I1303" s="253" t="s">
        <v>2322</v>
      </c>
      <c r="J1303" s="242" t="s">
        <v>1163</v>
      </c>
      <c r="K1303" s="253" t="s">
        <v>8769</v>
      </c>
      <c r="L1303" s="438" t="s">
        <v>8770</v>
      </c>
      <c r="M1303" s="274">
        <v>42403</v>
      </c>
      <c r="N1303" s="275">
        <v>45564</v>
      </c>
      <c r="O1303" s="249" t="s">
        <v>722</v>
      </c>
      <c r="P1303" s="267">
        <f t="shared" ref="P1303" si="287">N1303</f>
        <v>45564</v>
      </c>
      <c r="Q1303" s="236">
        <v>22663</v>
      </c>
      <c r="R1303" s="236">
        <v>2015</v>
      </c>
      <c r="S1303" s="237">
        <v>44833</v>
      </c>
      <c r="T1303" s="253" t="s">
        <v>499</v>
      </c>
      <c r="U1303" s="253" t="s">
        <v>4623</v>
      </c>
      <c r="V1303" s="138" t="s">
        <v>8772</v>
      </c>
      <c r="W1303" s="138" t="s">
        <v>8771</v>
      </c>
      <c r="X1303" s="253" t="s">
        <v>8773</v>
      </c>
      <c r="Y1303" s="271">
        <f t="shared" ref="Y1303" si="288">N1303</f>
        <v>45564</v>
      </c>
      <c r="Z1303" s="322" t="s">
        <v>1550</v>
      </c>
      <c r="AA1303" s="253">
        <v>5.2</v>
      </c>
      <c r="AB1303" s="138">
        <v>18.5</v>
      </c>
      <c r="AC1303" s="253">
        <v>75</v>
      </c>
      <c r="AD1303" s="253">
        <v>100</v>
      </c>
      <c r="AE1303" s="253">
        <v>95</v>
      </c>
      <c r="AF1303" s="253">
        <v>127</v>
      </c>
      <c r="AG1303" s="322" t="s">
        <v>6493</v>
      </c>
      <c r="AH1303" s="322" t="s">
        <v>377</v>
      </c>
      <c r="AI1303" s="322" t="s">
        <v>8646</v>
      </c>
      <c r="AJ1303" s="322">
        <v>1</v>
      </c>
      <c r="AK1303" s="237">
        <v>42403</v>
      </c>
      <c r="AL1303" s="253">
        <v>2015</v>
      </c>
      <c r="AM1303" s="322" t="s">
        <v>722</v>
      </c>
      <c r="AN1303" s="777"/>
      <c r="AO1303" s="777"/>
      <c r="AP1303" s="283"/>
      <c r="AQ1303" s="283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341"/>
      <c r="CP1303" s="341"/>
      <c r="CQ1303" s="341"/>
      <c r="CR1303" s="341"/>
      <c r="CS1303" s="341"/>
      <c r="CT1303" s="341"/>
      <c r="CU1303" s="341"/>
      <c r="CV1303" s="341"/>
      <c r="CW1303" s="341"/>
      <c r="CX1303" s="341"/>
      <c r="CY1303" s="341"/>
      <c r="CZ1303" s="341"/>
      <c r="DA1303" s="341"/>
      <c r="DB1303" s="341"/>
      <c r="DC1303" s="341"/>
      <c r="DD1303" s="341"/>
      <c r="DE1303" s="341"/>
      <c r="DF1303" s="341"/>
      <c r="DG1303" s="341"/>
      <c r="DH1303" s="341"/>
      <c r="DI1303" s="341"/>
      <c r="DJ1303" s="341"/>
      <c r="DK1303" s="341"/>
      <c r="DL1303" s="341"/>
      <c r="DM1303" s="341"/>
      <c r="DN1303" s="341"/>
      <c r="DO1303" s="341"/>
      <c r="DP1303" s="341"/>
      <c r="DQ1303" s="341"/>
      <c r="DR1303" s="341"/>
      <c r="DS1303" s="341"/>
      <c r="DT1303" s="341"/>
      <c r="DU1303" s="341"/>
    </row>
    <row r="1304" spans="1:125" ht="12.75" customHeight="1">
      <c r="A1304" s="253">
        <v>1303</v>
      </c>
      <c r="B1304" s="253" t="s">
        <v>731</v>
      </c>
      <c r="C1304" s="253" t="s">
        <v>2716</v>
      </c>
      <c r="D1304" s="253"/>
      <c r="E1304" s="253" t="s">
        <v>3576</v>
      </c>
      <c r="F1304" s="253"/>
      <c r="G1304" s="264" t="s">
        <v>3577</v>
      </c>
      <c r="H1304" s="639"/>
      <c r="I1304" s="253" t="s">
        <v>2718</v>
      </c>
      <c r="J1304" s="243"/>
      <c r="K1304" s="253" t="s">
        <v>2618</v>
      </c>
      <c r="L1304" s="438" t="s">
        <v>3578</v>
      </c>
      <c r="M1304" s="274">
        <v>42814</v>
      </c>
      <c r="N1304" s="288">
        <v>45306</v>
      </c>
      <c r="O1304" s="322" t="s">
        <v>722</v>
      </c>
      <c r="P1304" s="328">
        <f t="shared" ref="P1304:P1313" si="289">N1304</f>
        <v>45306</v>
      </c>
      <c r="Q1304" s="329">
        <v>17339</v>
      </c>
      <c r="R1304" s="329">
        <v>2015</v>
      </c>
      <c r="S1304" s="251">
        <v>44576</v>
      </c>
      <c r="T1304" s="316" t="s">
        <v>175</v>
      </c>
      <c r="U1304" s="283" t="s">
        <v>722</v>
      </c>
      <c r="V1304" s="625" t="s">
        <v>73</v>
      </c>
      <c r="W1304" s="625" t="s">
        <v>1468</v>
      </c>
      <c r="X1304" s="252" t="s">
        <v>3493</v>
      </c>
      <c r="Y1304" s="284">
        <f t="shared" si="284"/>
        <v>45306</v>
      </c>
      <c r="Z1304" s="605" t="s">
        <v>1550</v>
      </c>
      <c r="AA1304" s="656">
        <v>5.6</v>
      </c>
      <c r="AB1304" s="273"/>
      <c r="AC1304" s="252">
        <v>80</v>
      </c>
      <c r="AD1304" s="252"/>
      <c r="AE1304" s="252">
        <v>100</v>
      </c>
      <c r="AF1304" s="252"/>
      <c r="AG1304" s="605" t="s">
        <v>724</v>
      </c>
      <c r="AH1304" s="605">
        <v>39</v>
      </c>
      <c r="AI1304" s="613">
        <v>53</v>
      </c>
      <c r="AJ1304" s="613">
        <v>1</v>
      </c>
      <c r="AK1304" s="316"/>
      <c r="AL1304" s="613"/>
      <c r="AM1304" s="613"/>
      <c r="AN1304" s="252"/>
      <c r="AO1304" s="407"/>
      <c r="AP1304" s="316"/>
      <c r="AQ1304" s="316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</row>
    <row r="1305" spans="1:125" ht="12.75" customHeight="1">
      <c r="A1305" s="253">
        <v>1304</v>
      </c>
      <c r="B1305" s="253" t="s">
        <v>731</v>
      </c>
      <c r="C1305" s="253" t="s">
        <v>3750</v>
      </c>
      <c r="D1305" s="253"/>
      <c r="E1305" s="253" t="s">
        <v>4362</v>
      </c>
      <c r="F1305" s="253"/>
      <c r="G1305" s="264" t="s">
        <v>4363</v>
      </c>
      <c r="H1305" s="639"/>
      <c r="I1305" s="253" t="s">
        <v>2412</v>
      </c>
      <c r="J1305" s="253"/>
      <c r="K1305" s="253" t="s">
        <v>4364</v>
      </c>
      <c r="L1305" s="438" t="s">
        <v>4365</v>
      </c>
      <c r="M1305" s="274">
        <v>43262</v>
      </c>
      <c r="N1305" s="288">
        <v>44699</v>
      </c>
      <c r="O1305" s="322" t="s">
        <v>722</v>
      </c>
      <c r="P1305" s="328">
        <f t="shared" si="289"/>
        <v>44699</v>
      </c>
      <c r="Q1305" s="329">
        <v>18482</v>
      </c>
      <c r="R1305" s="329">
        <v>2017</v>
      </c>
      <c r="S1305" s="251">
        <v>43969</v>
      </c>
      <c r="T1305" s="316" t="s">
        <v>3715</v>
      </c>
      <c r="U1305" s="283" t="s">
        <v>722</v>
      </c>
      <c r="V1305" s="625" t="s">
        <v>2455</v>
      </c>
      <c r="W1305" s="625" t="s">
        <v>2138</v>
      </c>
      <c r="X1305" s="252" t="s">
        <v>4366</v>
      </c>
      <c r="Y1305" s="284">
        <f t="shared" si="284"/>
        <v>44699</v>
      </c>
      <c r="Z1305" s="605" t="s">
        <v>1550</v>
      </c>
      <c r="AA1305" s="656">
        <v>5.8</v>
      </c>
      <c r="AB1305" s="273"/>
      <c r="AC1305" s="252">
        <v>100</v>
      </c>
      <c r="AD1305" s="252"/>
      <c r="AE1305" s="252">
        <v>120</v>
      </c>
      <c r="AF1305" s="252"/>
      <c r="AG1305" s="605">
        <v>24</v>
      </c>
      <c r="AH1305" s="605">
        <v>39</v>
      </c>
      <c r="AI1305" s="613">
        <v>55</v>
      </c>
      <c r="AJ1305" s="613">
        <v>1</v>
      </c>
      <c r="AK1305" s="316"/>
      <c r="AL1305" s="613"/>
      <c r="AM1305" s="613"/>
      <c r="AN1305" s="252"/>
      <c r="AO1305" s="407"/>
      <c r="AP1305" s="316"/>
      <c r="AQ1305" s="316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</row>
    <row r="1306" spans="1:125" s="317" customFormat="1" ht="12.75" customHeight="1">
      <c r="A1306" s="253">
        <v>1305</v>
      </c>
      <c r="B1306" s="253" t="s">
        <v>731</v>
      </c>
      <c r="C1306" s="253" t="s">
        <v>7118</v>
      </c>
      <c r="D1306" s="253"/>
      <c r="E1306" s="253" t="s">
        <v>4361</v>
      </c>
      <c r="F1306" s="253"/>
      <c r="G1306" s="264" t="s">
        <v>8967</v>
      </c>
      <c r="H1306" s="639"/>
      <c r="I1306" s="243" t="s">
        <v>102</v>
      </c>
      <c r="J1306" s="253"/>
      <c r="K1306" s="253" t="s">
        <v>8972</v>
      </c>
      <c r="L1306" s="438" t="s">
        <v>8968</v>
      </c>
      <c r="M1306" s="274">
        <v>44564</v>
      </c>
      <c r="N1306" s="275">
        <v>45638</v>
      </c>
      <c r="O1306" s="322" t="s">
        <v>722</v>
      </c>
      <c r="P1306" s="323">
        <f t="shared" si="289"/>
        <v>45638</v>
      </c>
      <c r="Q1306" s="335">
        <v>23001</v>
      </c>
      <c r="R1306" s="335">
        <v>2021</v>
      </c>
      <c r="S1306" s="237">
        <v>44907</v>
      </c>
      <c r="T1306" s="283" t="s">
        <v>175</v>
      </c>
      <c r="U1306" s="283" t="s">
        <v>1279</v>
      </c>
      <c r="V1306" s="421" t="s">
        <v>363</v>
      </c>
      <c r="W1306" s="421" t="s">
        <v>1631</v>
      </c>
      <c r="X1306" s="253" t="s">
        <v>8971</v>
      </c>
      <c r="Y1306" s="271">
        <f t="shared" si="284"/>
        <v>45638</v>
      </c>
      <c r="Z1306" s="322" t="s">
        <v>1028</v>
      </c>
      <c r="AA1306" s="255">
        <v>5</v>
      </c>
      <c r="AB1306" s="256"/>
      <c r="AC1306" s="253">
        <v>100</v>
      </c>
      <c r="AD1306" s="253"/>
      <c r="AE1306" s="253">
        <v>122</v>
      </c>
      <c r="AF1306" s="253"/>
      <c r="AG1306" s="322" t="s">
        <v>724</v>
      </c>
      <c r="AH1306" s="322" t="s">
        <v>724</v>
      </c>
      <c r="AI1306" s="336" t="s">
        <v>724</v>
      </c>
      <c r="AJ1306" s="336">
        <v>1</v>
      </c>
      <c r="AK1306" s="283"/>
      <c r="AL1306" s="336"/>
      <c r="AM1306" s="336"/>
      <c r="AN1306" s="253"/>
      <c r="AO1306" s="408"/>
      <c r="AP1306" s="283"/>
      <c r="AQ1306" s="283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341"/>
      <c r="CP1306" s="341"/>
      <c r="CQ1306" s="341"/>
      <c r="CR1306" s="341"/>
      <c r="CS1306" s="341"/>
      <c r="CT1306" s="341"/>
      <c r="CU1306" s="341"/>
      <c r="CV1306" s="341"/>
      <c r="CW1306" s="341"/>
      <c r="CX1306" s="341"/>
      <c r="CY1306" s="341"/>
      <c r="CZ1306" s="341"/>
      <c r="DA1306" s="341"/>
      <c r="DB1306" s="341"/>
      <c r="DC1306" s="341"/>
      <c r="DD1306" s="341"/>
      <c r="DE1306" s="341"/>
      <c r="DF1306" s="341"/>
      <c r="DG1306" s="341"/>
      <c r="DH1306" s="341"/>
      <c r="DI1306" s="341"/>
      <c r="DJ1306" s="341"/>
      <c r="DK1306" s="341"/>
      <c r="DL1306" s="341"/>
      <c r="DM1306" s="341"/>
      <c r="DN1306" s="341"/>
      <c r="DO1306" s="341"/>
      <c r="DP1306" s="341"/>
      <c r="DQ1306" s="341"/>
      <c r="DR1306" s="341"/>
      <c r="DS1306" s="341"/>
      <c r="DT1306" s="341"/>
      <c r="DU1306" s="341"/>
    </row>
    <row r="1307" spans="1:125" s="317" customFormat="1" ht="12.75" customHeight="1">
      <c r="A1307" s="253">
        <v>1306</v>
      </c>
      <c r="B1307" s="253" t="s">
        <v>731</v>
      </c>
      <c r="C1307" s="253" t="s">
        <v>8851</v>
      </c>
      <c r="D1307" s="253"/>
      <c r="E1307" s="253" t="s">
        <v>4378</v>
      </c>
      <c r="F1307" s="253"/>
      <c r="G1307" s="264" t="s">
        <v>8852</v>
      </c>
      <c r="H1307" s="639"/>
      <c r="I1307" s="253" t="s">
        <v>4329</v>
      </c>
      <c r="J1307" s="253"/>
      <c r="K1307" s="253" t="s">
        <v>1342</v>
      </c>
      <c r="L1307" s="438" t="s">
        <v>1343</v>
      </c>
      <c r="M1307" s="274">
        <v>44860</v>
      </c>
      <c r="N1307" s="275">
        <v>45589</v>
      </c>
      <c r="O1307" s="322" t="s">
        <v>722</v>
      </c>
      <c r="P1307" s="323">
        <f>N1307</f>
        <v>45589</v>
      </c>
      <c r="Q1307" s="335">
        <v>22678</v>
      </c>
      <c r="R1307" s="335">
        <v>2022</v>
      </c>
      <c r="S1307" s="237">
        <v>44858</v>
      </c>
      <c r="T1307" s="283" t="s">
        <v>175</v>
      </c>
      <c r="U1307" s="283" t="s">
        <v>1279</v>
      </c>
      <c r="V1307" s="421" t="s">
        <v>363</v>
      </c>
      <c r="W1307" s="421" t="s">
        <v>363</v>
      </c>
      <c r="X1307" s="253" t="s">
        <v>1303</v>
      </c>
      <c r="Y1307" s="271">
        <f>N1307</f>
        <v>45589</v>
      </c>
      <c r="Z1307" s="322" t="s">
        <v>364</v>
      </c>
      <c r="AA1307" s="255">
        <v>4.3499999999999996</v>
      </c>
      <c r="AB1307" s="256"/>
      <c r="AC1307" s="253">
        <v>68</v>
      </c>
      <c r="AD1307" s="253"/>
      <c r="AE1307" s="253">
        <v>85</v>
      </c>
      <c r="AF1307" s="253"/>
      <c r="AG1307" s="322" t="s">
        <v>724</v>
      </c>
      <c r="AH1307" s="322" t="s">
        <v>724</v>
      </c>
      <c r="AI1307" s="336" t="s">
        <v>724</v>
      </c>
      <c r="AJ1307" s="336">
        <v>1</v>
      </c>
      <c r="AK1307" s="283"/>
      <c r="AL1307" s="336"/>
      <c r="AM1307" s="336"/>
      <c r="AN1307" s="253"/>
      <c r="AO1307" s="408"/>
      <c r="AP1307" s="283"/>
      <c r="AQ1307" s="283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341"/>
      <c r="CP1307" s="341"/>
      <c r="CQ1307" s="341"/>
      <c r="CR1307" s="341"/>
      <c r="CS1307" s="341"/>
      <c r="CT1307" s="341"/>
      <c r="CU1307" s="341"/>
      <c r="CV1307" s="341"/>
      <c r="CW1307" s="341"/>
      <c r="CX1307" s="341"/>
      <c r="CY1307" s="341"/>
      <c r="CZ1307" s="341"/>
      <c r="DA1307" s="341"/>
      <c r="DB1307" s="341"/>
      <c r="DC1307" s="341"/>
      <c r="DD1307" s="341"/>
      <c r="DE1307" s="341"/>
      <c r="DF1307" s="341"/>
      <c r="DG1307" s="341"/>
      <c r="DH1307" s="341"/>
      <c r="DI1307" s="341"/>
      <c r="DJ1307" s="341"/>
      <c r="DK1307" s="341"/>
      <c r="DL1307" s="341"/>
      <c r="DM1307" s="341"/>
      <c r="DN1307" s="341"/>
      <c r="DO1307" s="341"/>
      <c r="DP1307" s="341"/>
      <c r="DQ1307" s="341"/>
      <c r="DR1307" s="341"/>
      <c r="DS1307" s="341"/>
      <c r="DT1307" s="341"/>
      <c r="DU1307" s="341"/>
    </row>
    <row r="1308" spans="1:125" s="317" customFormat="1" ht="12.75" customHeight="1">
      <c r="A1308" s="253">
        <v>1307</v>
      </c>
      <c r="B1308" s="253" t="s">
        <v>731</v>
      </c>
      <c r="C1308" s="253" t="s">
        <v>8853</v>
      </c>
      <c r="D1308" s="253"/>
      <c r="E1308" s="253" t="s">
        <v>4380</v>
      </c>
      <c r="F1308" s="253"/>
      <c r="G1308" s="264" t="s">
        <v>8854</v>
      </c>
      <c r="H1308" s="639"/>
      <c r="I1308" s="253" t="s">
        <v>4329</v>
      </c>
      <c r="J1308" s="253"/>
      <c r="K1308" s="253" t="s">
        <v>1342</v>
      </c>
      <c r="L1308" s="438" t="s">
        <v>1343</v>
      </c>
      <c r="M1308" s="274">
        <v>44860</v>
      </c>
      <c r="N1308" s="275">
        <v>45589</v>
      </c>
      <c r="O1308" s="322" t="s">
        <v>722</v>
      </c>
      <c r="P1308" s="323">
        <f>N1308</f>
        <v>45589</v>
      </c>
      <c r="Q1308" s="335">
        <v>22679</v>
      </c>
      <c r="R1308" s="335">
        <v>2022</v>
      </c>
      <c r="S1308" s="237">
        <v>44858</v>
      </c>
      <c r="T1308" s="283" t="s">
        <v>175</v>
      </c>
      <c r="U1308" s="283" t="s">
        <v>1279</v>
      </c>
      <c r="V1308" s="421" t="s">
        <v>363</v>
      </c>
      <c r="W1308" s="421" t="s">
        <v>363</v>
      </c>
      <c r="X1308" s="253" t="s">
        <v>1303</v>
      </c>
      <c r="Y1308" s="271">
        <f>N1308</f>
        <v>45589</v>
      </c>
      <c r="Z1308" s="322" t="s">
        <v>364</v>
      </c>
      <c r="AA1308" s="255">
        <v>5.05</v>
      </c>
      <c r="AB1308" s="256"/>
      <c r="AC1308" s="253">
        <v>90</v>
      </c>
      <c r="AD1308" s="253"/>
      <c r="AE1308" s="253">
        <v>110</v>
      </c>
      <c r="AF1308" s="253"/>
      <c r="AG1308" s="322" t="s">
        <v>724</v>
      </c>
      <c r="AH1308" s="322" t="s">
        <v>724</v>
      </c>
      <c r="AI1308" s="336" t="s">
        <v>724</v>
      </c>
      <c r="AJ1308" s="336">
        <v>1</v>
      </c>
      <c r="AK1308" s="283"/>
      <c r="AL1308" s="336"/>
      <c r="AM1308" s="336"/>
      <c r="AN1308" s="253"/>
      <c r="AO1308" s="408"/>
      <c r="AP1308" s="283"/>
      <c r="AQ1308" s="283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341"/>
      <c r="CP1308" s="341"/>
      <c r="CQ1308" s="341"/>
      <c r="CR1308" s="341"/>
      <c r="CS1308" s="341"/>
      <c r="CT1308" s="341"/>
      <c r="CU1308" s="341"/>
      <c r="CV1308" s="341"/>
      <c r="CW1308" s="341"/>
      <c r="CX1308" s="341"/>
      <c r="CY1308" s="341"/>
      <c r="CZ1308" s="341"/>
      <c r="DA1308" s="341"/>
      <c r="DB1308" s="341"/>
      <c r="DC1308" s="341"/>
      <c r="DD1308" s="341"/>
      <c r="DE1308" s="341"/>
      <c r="DF1308" s="341"/>
      <c r="DG1308" s="341"/>
      <c r="DH1308" s="341"/>
      <c r="DI1308" s="341"/>
      <c r="DJ1308" s="341"/>
      <c r="DK1308" s="341"/>
      <c r="DL1308" s="341"/>
      <c r="DM1308" s="341"/>
      <c r="DN1308" s="341"/>
      <c r="DO1308" s="341"/>
      <c r="DP1308" s="341"/>
      <c r="DQ1308" s="341"/>
      <c r="DR1308" s="341"/>
      <c r="DS1308" s="341"/>
      <c r="DT1308" s="341"/>
      <c r="DU1308" s="341"/>
    </row>
    <row r="1309" spans="1:125" s="317" customFormat="1" ht="12.75" customHeight="1">
      <c r="A1309" s="253">
        <v>1308</v>
      </c>
      <c r="B1309" s="253" t="s">
        <v>731</v>
      </c>
      <c r="C1309" s="253" t="s">
        <v>7118</v>
      </c>
      <c r="D1309" s="253"/>
      <c r="E1309" s="253" t="s">
        <v>3649</v>
      </c>
      <c r="F1309" s="253"/>
      <c r="G1309" s="264" t="s">
        <v>7119</v>
      </c>
      <c r="H1309" s="639"/>
      <c r="I1309" s="243" t="s">
        <v>102</v>
      </c>
      <c r="J1309" s="253"/>
      <c r="K1309" s="253" t="s">
        <v>5749</v>
      </c>
      <c r="L1309" s="438" t="s">
        <v>5750</v>
      </c>
      <c r="M1309" s="274">
        <v>44392</v>
      </c>
      <c r="N1309" s="275">
        <v>45119</v>
      </c>
      <c r="O1309" s="322" t="s">
        <v>722</v>
      </c>
      <c r="P1309" s="323">
        <f t="shared" si="289"/>
        <v>45119</v>
      </c>
      <c r="Q1309" s="335">
        <v>21396</v>
      </c>
      <c r="R1309" s="335">
        <v>2021</v>
      </c>
      <c r="S1309" s="237">
        <v>44389</v>
      </c>
      <c r="T1309" s="283" t="s">
        <v>175</v>
      </c>
      <c r="U1309" s="283" t="s">
        <v>1279</v>
      </c>
      <c r="V1309" s="421" t="s">
        <v>363</v>
      </c>
      <c r="W1309" s="421" t="s">
        <v>363</v>
      </c>
      <c r="X1309" s="253" t="s">
        <v>5751</v>
      </c>
      <c r="Y1309" s="271">
        <f t="shared" si="284"/>
        <v>45119</v>
      </c>
      <c r="Z1309" s="322" t="s">
        <v>1028</v>
      </c>
      <c r="AA1309" s="255">
        <v>5</v>
      </c>
      <c r="AB1309" s="256"/>
      <c r="AC1309" s="253">
        <v>100</v>
      </c>
      <c r="AD1309" s="253"/>
      <c r="AE1309" s="253">
        <v>122</v>
      </c>
      <c r="AF1309" s="253"/>
      <c r="AG1309" s="605">
        <v>23</v>
      </c>
      <c r="AH1309" s="322" t="s">
        <v>724</v>
      </c>
      <c r="AI1309" s="322" t="s">
        <v>724</v>
      </c>
      <c r="AJ1309" s="336">
        <v>1</v>
      </c>
      <c r="AK1309" s="283"/>
      <c r="AL1309" s="336"/>
      <c r="AM1309" s="336"/>
      <c r="AN1309" s="253"/>
      <c r="AO1309" s="408"/>
      <c r="AP1309" s="283"/>
      <c r="AQ1309" s="283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341"/>
      <c r="CP1309" s="341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  <c r="DT1309" s="341"/>
      <c r="DU1309" s="341"/>
    </row>
    <row r="1310" spans="1:125" s="317" customFormat="1" ht="12.75" customHeight="1">
      <c r="A1310" s="253">
        <v>1309</v>
      </c>
      <c r="B1310" s="253" t="s">
        <v>731</v>
      </c>
      <c r="C1310" s="253" t="s">
        <v>7129</v>
      </c>
      <c r="D1310" s="253"/>
      <c r="E1310" s="253" t="s">
        <v>3650</v>
      </c>
      <c r="F1310" s="253"/>
      <c r="G1310" s="264" t="s">
        <v>7130</v>
      </c>
      <c r="H1310" s="639"/>
      <c r="I1310" s="243" t="s">
        <v>440</v>
      </c>
      <c r="J1310" s="253"/>
      <c r="K1310" s="253" t="s">
        <v>10184</v>
      </c>
      <c r="L1310" s="438" t="s">
        <v>10185</v>
      </c>
      <c r="M1310" s="274">
        <v>44396</v>
      </c>
      <c r="N1310" s="275">
        <v>45845</v>
      </c>
      <c r="O1310" s="322" t="s">
        <v>722</v>
      </c>
      <c r="P1310" s="323">
        <f t="shared" si="289"/>
        <v>45845</v>
      </c>
      <c r="Q1310" s="335">
        <v>21401</v>
      </c>
      <c r="R1310" s="335">
        <v>2021</v>
      </c>
      <c r="S1310" s="237">
        <v>45114</v>
      </c>
      <c r="T1310" s="283" t="s">
        <v>1216</v>
      </c>
      <c r="U1310" s="283" t="s">
        <v>721</v>
      </c>
      <c r="V1310" s="421" t="s">
        <v>9798</v>
      </c>
      <c r="W1310" s="421" t="s">
        <v>9798</v>
      </c>
      <c r="X1310" s="253" t="s">
        <v>10186</v>
      </c>
      <c r="Y1310" s="271">
        <f t="shared" si="284"/>
        <v>45845</v>
      </c>
      <c r="Z1310" s="322" t="s">
        <v>7131</v>
      </c>
      <c r="AA1310" s="255">
        <v>5.0999999999999996</v>
      </c>
      <c r="AB1310" s="256"/>
      <c r="AC1310" s="253">
        <v>90</v>
      </c>
      <c r="AD1310" s="253"/>
      <c r="AE1310" s="253">
        <v>110</v>
      </c>
      <c r="AF1310" s="253"/>
      <c r="AG1310" s="322" t="s">
        <v>724</v>
      </c>
      <c r="AH1310" s="322">
        <v>38</v>
      </c>
      <c r="AI1310" s="322">
        <v>50</v>
      </c>
      <c r="AJ1310" s="336">
        <v>1</v>
      </c>
      <c r="AK1310" s="283"/>
      <c r="AL1310" s="336"/>
      <c r="AM1310" s="336"/>
      <c r="AN1310" s="253"/>
      <c r="AO1310" s="408"/>
      <c r="AP1310" s="283"/>
      <c r="AQ1310" s="283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341"/>
      <c r="CP1310" s="341"/>
      <c r="CQ1310" s="341"/>
      <c r="CR1310" s="341"/>
      <c r="CS1310" s="341"/>
      <c r="CT1310" s="341"/>
      <c r="CU1310" s="341"/>
      <c r="CV1310" s="341"/>
      <c r="CW1310" s="341"/>
      <c r="CX1310" s="341"/>
      <c r="CY1310" s="341"/>
      <c r="CZ1310" s="341"/>
      <c r="DA1310" s="341"/>
      <c r="DB1310" s="341"/>
      <c r="DC1310" s="341"/>
      <c r="DD1310" s="341"/>
      <c r="DE1310" s="341"/>
      <c r="DF1310" s="341"/>
      <c r="DG1310" s="341"/>
      <c r="DH1310" s="341"/>
      <c r="DI1310" s="341"/>
      <c r="DJ1310" s="341"/>
      <c r="DK1310" s="341"/>
      <c r="DL1310" s="341"/>
      <c r="DM1310" s="341"/>
      <c r="DN1310" s="341"/>
      <c r="DO1310" s="341"/>
      <c r="DP1310" s="341"/>
      <c r="DQ1310" s="341"/>
      <c r="DR1310" s="341"/>
      <c r="DS1310" s="341"/>
      <c r="DT1310" s="341"/>
      <c r="DU1310" s="341"/>
    </row>
    <row r="1311" spans="1:125" ht="12.75" customHeight="1">
      <c r="A1311" s="253">
        <v>1310</v>
      </c>
      <c r="B1311" s="253" t="s">
        <v>731</v>
      </c>
      <c r="C1311" s="253" t="s">
        <v>3651</v>
      </c>
      <c r="D1311" s="253"/>
      <c r="E1311" s="253" t="s">
        <v>3652</v>
      </c>
      <c r="F1311" s="253"/>
      <c r="G1311" s="264" t="s">
        <v>3653</v>
      </c>
      <c r="H1311" s="639"/>
      <c r="I1311" s="243" t="s">
        <v>2145</v>
      </c>
      <c r="J1311" s="253"/>
      <c r="K1311" s="253" t="s">
        <v>6321</v>
      </c>
      <c r="L1311" s="438" t="s">
        <v>5808</v>
      </c>
      <c r="M1311" s="274">
        <v>42851</v>
      </c>
      <c r="N1311" s="288">
        <v>44805</v>
      </c>
      <c r="O1311" s="322" t="s">
        <v>722</v>
      </c>
      <c r="P1311" s="328">
        <f t="shared" si="289"/>
        <v>44805</v>
      </c>
      <c r="Q1311" s="329">
        <v>20640</v>
      </c>
      <c r="R1311" s="329">
        <v>2017</v>
      </c>
      <c r="S1311" s="251">
        <v>44075</v>
      </c>
      <c r="T1311" s="316" t="s">
        <v>645</v>
      </c>
      <c r="U1311" s="283" t="s">
        <v>6322</v>
      </c>
      <c r="V1311" s="625" t="s">
        <v>931</v>
      </c>
      <c r="W1311" s="625" t="s">
        <v>931</v>
      </c>
      <c r="X1311" s="252" t="s">
        <v>6323</v>
      </c>
      <c r="Y1311" s="284">
        <f>N1311</f>
        <v>44805</v>
      </c>
      <c r="Z1311" s="605" t="s">
        <v>364</v>
      </c>
      <c r="AA1311" s="656">
        <v>4.5999999999999996</v>
      </c>
      <c r="AB1311" s="273"/>
      <c r="AC1311" s="252">
        <v>85</v>
      </c>
      <c r="AD1311" s="252"/>
      <c r="AE1311" s="252">
        <v>108</v>
      </c>
      <c r="AF1311" s="252"/>
      <c r="AG1311" s="322" t="s">
        <v>724</v>
      </c>
      <c r="AH1311" s="605" t="s">
        <v>724</v>
      </c>
      <c r="AI1311" s="605">
        <v>50</v>
      </c>
      <c r="AJ1311" s="613">
        <v>1</v>
      </c>
      <c r="AK1311" s="316"/>
      <c r="AL1311" s="613"/>
      <c r="AM1311" s="613"/>
      <c r="AN1311" s="252"/>
      <c r="AO1311" s="407"/>
      <c r="AP1311" s="316"/>
      <c r="AQ1311" s="316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</row>
    <row r="1312" spans="1:125" s="317" customFormat="1" ht="12.75" customHeight="1">
      <c r="A1312" s="253">
        <v>1311</v>
      </c>
      <c r="B1312" s="253" t="s">
        <v>731</v>
      </c>
      <c r="C1312" s="253" t="s">
        <v>7129</v>
      </c>
      <c r="D1312" s="253"/>
      <c r="E1312" s="253" t="s">
        <v>3654</v>
      </c>
      <c r="F1312" s="253"/>
      <c r="G1312" s="264" t="s">
        <v>7132</v>
      </c>
      <c r="H1312" s="639"/>
      <c r="I1312" s="243" t="s">
        <v>440</v>
      </c>
      <c r="J1312" s="253"/>
      <c r="K1312" s="253" t="s">
        <v>7133</v>
      </c>
      <c r="L1312" s="438" t="s">
        <v>7134</v>
      </c>
      <c r="M1312" s="274">
        <v>44396</v>
      </c>
      <c r="N1312" s="275">
        <v>45124</v>
      </c>
      <c r="O1312" s="322" t="s">
        <v>722</v>
      </c>
      <c r="P1312" s="323">
        <f t="shared" si="289"/>
        <v>45124</v>
      </c>
      <c r="Q1312" s="335">
        <v>21402</v>
      </c>
      <c r="R1312" s="335">
        <v>2021</v>
      </c>
      <c r="S1312" s="237">
        <v>44394</v>
      </c>
      <c r="T1312" s="283" t="s">
        <v>1216</v>
      </c>
      <c r="U1312" s="283" t="s">
        <v>1279</v>
      </c>
      <c r="V1312" s="421" t="s">
        <v>363</v>
      </c>
      <c r="W1312" s="421" t="s">
        <v>363</v>
      </c>
      <c r="X1312" s="253" t="s">
        <v>7135</v>
      </c>
      <c r="Y1312" s="271">
        <f>N1312</f>
        <v>45124</v>
      </c>
      <c r="Z1312" s="322" t="s">
        <v>7131</v>
      </c>
      <c r="AA1312" s="255">
        <v>5.0999999999999996</v>
      </c>
      <c r="AB1312" s="256"/>
      <c r="AC1312" s="253">
        <v>90</v>
      </c>
      <c r="AD1312" s="253"/>
      <c r="AE1312" s="253">
        <v>110</v>
      </c>
      <c r="AF1312" s="253"/>
      <c r="AG1312" s="605">
        <v>24</v>
      </c>
      <c r="AH1312" s="322">
        <v>38</v>
      </c>
      <c r="AI1312" s="322">
        <v>50</v>
      </c>
      <c r="AJ1312" s="336">
        <v>1</v>
      </c>
      <c r="AK1312" s="283"/>
      <c r="AL1312" s="336"/>
      <c r="AM1312" s="336"/>
      <c r="AN1312" s="253"/>
      <c r="AO1312" s="408"/>
      <c r="AP1312" s="283"/>
      <c r="AQ1312" s="283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341"/>
      <c r="CP1312" s="341"/>
      <c r="CQ1312" s="341"/>
      <c r="CR1312" s="341"/>
      <c r="CS1312" s="341"/>
      <c r="CT1312" s="341"/>
      <c r="CU1312" s="341"/>
      <c r="CV1312" s="341"/>
      <c r="CW1312" s="341"/>
      <c r="CX1312" s="341"/>
      <c r="CY1312" s="341"/>
      <c r="CZ1312" s="341"/>
      <c r="DA1312" s="341"/>
      <c r="DB1312" s="341"/>
      <c r="DC1312" s="341"/>
      <c r="DD1312" s="341"/>
      <c r="DE1312" s="341"/>
      <c r="DF1312" s="341"/>
      <c r="DG1312" s="341"/>
      <c r="DH1312" s="341"/>
      <c r="DI1312" s="341"/>
      <c r="DJ1312" s="341"/>
      <c r="DK1312" s="341"/>
      <c r="DL1312" s="341"/>
      <c r="DM1312" s="341"/>
      <c r="DN1312" s="341"/>
      <c r="DO1312" s="341"/>
      <c r="DP1312" s="341"/>
      <c r="DQ1312" s="341"/>
      <c r="DR1312" s="341"/>
      <c r="DS1312" s="341"/>
      <c r="DT1312" s="341"/>
      <c r="DU1312" s="341"/>
    </row>
    <row r="1313" spans="1:125" s="317" customFormat="1" ht="12.75" customHeight="1">
      <c r="A1313" s="253">
        <v>1312</v>
      </c>
      <c r="B1313" s="253" t="s">
        <v>731</v>
      </c>
      <c r="C1313" s="253" t="s">
        <v>633</v>
      </c>
      <c r="D1313" s="253"/>
      <c r="E1313" s="253" t="s">
        <v>4932</v>
      </c>
      <c r="F1313" s="253"/>
      <c r="G1313" s="264" t="s">
        <v>5681</v>
      </c>
      <c r="H1313" s="639"/>
      <c r="I1313" s="253" t="s">
        <v>317</v>
      </c>
      <c r="J1313" s="253"/>
      <c r="K1313" s="253" t="s">
        <v>5293</v>
      </c>
      <c r="L1313" s="438" t="s">
        <v>5294</v>
      </c>
      <c r="M1313" s="274">
        <v>43927</v>
      </c>
      <c r="N1313" s="275">
        <v>44634</v>
      </c>
      <c r="O1313" s="322" t="s">
        <v>722</v>
      </c>
      <c r="P1313" s="323">
        <f t="shared" si="289"/>
        <v>44634</v>
      </c>
      <c r="Q1313" s="335">
        <v>20317</v>
      </c>
      <c r="R1313" s="335">
        <v>2014</v>
      </c>
      <c r="S1313" s="237">
        <v>43904</v>
      </c>
      <c r="T1313" s="283" t="s">
        <v>4709</v>
      </c>
      <c r="U1313" s="283" t="s">
        <v>1279</v>
      </c>
      <c r="V1313" s="421" t="s">
        <v>363</v>
      </c>
      <c r="W1313" s="421" t="s">
        <v>403</v>
      </c>
      <c r="X1313" s="253" t="s">
        <v>5295</v>
      </c>
      <c r="Y1313" s="271">
        <f>N1313</f>
        <v>44634</v>
      </c>
      <c r="Z1313" s="322" t="s">
        <v>1550</v>
      </c>
      <c r="AA1313" s="255">
        <v>5.7</v>
      </c>
      <c r="AB1313" s="256"/>
      <c r="AC1313" s="253">
        <v>85</v>
      </c>
      <c r="AD1313" s="253"/>
      <c r="AE1313" s="253">
        <v>105</v>
      </c>
      <c r="AF1313" s="253"/>
      <c r="AG1313" s="322" t="s">
        <v>724</v>
      </c>
      <c r="AH1313" s="322" t="s">
        <v>724</v>
      </c>
      <c r="AI1313" s="336" t="s">
        <v>724</v>
      </c>
      <c r="AJ1313" s="336">
        <v>1</v>
      </c>
      <c r="AK1313" s="283"/>
      <c r="AL1313" s="336"/>
      <c r="AM1313" s="336"/>
      <c r="AN1313" s="253"/>
      <c r="AO1313" s="408"/>
      <c r="AP1313" s="283"/>
      <c r="AQ1313" s="283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341"/>
      <c r="CP1313" s="341"/>
      <c r="CQ1313" s="341"/>
      <c r="CR1313" s="341"/>
      <c r="CS1313" s="341"/>
      <c r="CT1313" s="341"/>
      <c r="CU1313" s="341"/>
      <c r="CV1313" s="341"/>
      <c r="CW1313" s="341"/>
      <c r="CX1313" s="341"/>
      <c r="CY1313" s="341"/>
      <c r="CZ1313" s="341"/>
      <c r="DA1313" s="341"/>
      <c r="DB1313" s="341"/>
      <c r="DC1313" s="341"/>
      <c r="DD1313" s="341"/>
      <c r="DE1313" s="341"/>
      <c r="DF1313" s="341"/>
      <c r="DG1313" s="341"/>
      <c r="DH1313" s="341"/>
      <c r="DI1313" s="341"/>
      <c r="DJ1313" s="341"/>
      <c r="DK1313" s="341"/>
      <c r="DL1313" s="341"/>
      <c r="DM1313" s="341"/>
      <c r="DN1313" s="341"/>
      <c r="DO1313" s="341"/>
      <c r="DP1313" s="341"/>
      <c r="DQ1313" s="341"/>
      <c r="DR1313" s="341"/>
      <c r="DS1313" s="341"/>
      <c r="DT1313" s="341"/>
      <c r="DU1313" s="341"/>
    </row>
    <row r="1314" spans="1:125" ht="12.75" customHeight="1">
      <c r="A1314" s="253">
        <v>1313</v>
      </c>
      <c r="B1314" s="253" t="s">
        <v>731</v>
      </c>
      <c r="C1314" s="253" t="s">
        <v>3682</v>
      </c>
      <c r="D1314" s="253"/>
      <c r="E1314" s="253" t="s">
        <v>3683</v>
      </c>
      <c r="F1314" s="253"/>
      <c r="G1314" s="264" t="s">
        <v>3684</v>
      </c>
      <c r="H1314" s="639"/>
      <c r="I1314" s="253" t="s">
        <v>3685</v>
      </c>
      <c r="J1314" s="253"/>
      <c r="K1314" s="243" t="s">
        <v>71</v>
      </c>
      <c r="L1314" s="245" t="s">
        <v>72</v>
      </c>
      <c r="M1314" s="247">
        <v>42864</v>
      </c>
      <c r="N1314" s="123">
        <v>45731</v>
      </c>
      <c r="O1314" s="249" t="s">
        <v>722</v>
      </c>
      <c r="P1314" s="267">
        <f>N1314</f>
        <v>45731</v>
      </c>
      <c r="Q1314" s="236">
        <v>17508</v>
      </c>
      <c r="R1314" s="236">
        <v>2017</v>
      </c>
      <c r="S1314" s="251">
        <v>45000</v>
      </c>
      <c r="T1314" s="253" t="s">
        <v>4069</v>
      </c>
      <c r="U1314" s="253" t="s">
        <v>722</v>
      </c>
      <c r="V1314" s="421" t="s">
        <v>545</v>
      </c>
      <c r="W1314" s="421" t="s">
        <v>9179</v>
      </c>
      <c r="X1314" s="253" t="s">
        <v>3494</v>
      </c>
      <c r="Y1314" s="271">
        <f t="shared" si="284"/>
        <v>45731</v>
      </c>
      <c r="Z1314" s="322" t="s">
        <v>1550</v>
      </c>
      <c r="AA1314" s="255">
        <v>6.1</v>
      </c>
      <c r="AB1314" s="256"/>
      <c r="AC1314" s="253">
        <v>95</v>
      </c>
      <c r="AD1314" s="253"/>
      <c r="AE1314" s="253">
        <v>115</v>
      </c>
      <c r="AF1314" s="253"/>
      <c r="AG1314" s="322" t="s">
        <v>724</v>
      </c>
      <c r="AH1314" s="322">
        <v>39</v>
      </c>
      <c r="AI1314" s="322">
        <v>53</v>
      </c>
      <c r="AJ1314" s="322">
        <v>1</v>
      </c>
      <c r="AK1314" s="316"/>
      <c r="AL1314" s="613"/>
      <c r="AM1314" s="613"/>
      <c r="AN1314" s="252"/>
      <c r="AO1314" s="407"/>
      <c r="AP1314" s="316"/>
      <c r="AQ1314" s="316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</row>
    <row r="1315" spans="1:125" s="317" customFormat="1" ht="12.75" customHeight="1">
      <c r="A1315" s="253">
        <v>1314</v>
      </c>
      <c r="B1315" s="242" t="s">
        <v>731</v>
      </c>
      <c r="C1315" s="253" t="s">
        <v>7482</v>
      </c>
      <c r="D1315" s="243"/>
      <c r="E1315" s="121" t="s">
        <v>3686</v>
      </c>
      <c r="F1315" s="245"/>
      <c r="G1315" s="244" t="s">
        <v>7483</v>
      </c>
      <c r="H1315" s="638"/>
      <c r="I1315" s="121" t="s">
        <v>2322</v>
      </c>
      <c r="J1315" s="243"/>
      <c r="K1315" s="253" t="s">
        <v>7484</v>
      </c>
      <c r="L1315" s="438" t="s">
        <v>7485</v>
      </c>
      <c r="M1315" s="274">
        <v>44502</v>
      </c>
      <c r="N1315" s="275">
        <v>45976</v>
      </c>
      <c r="O1315" s="249" t="s">
        <v>722</v>
      </c>
      <c r="P1315" s="267">
        <f>N1315</f>
        <v>45976</v>
      </c>
      <c r="Q1315" s="236">
        <v>21593</v>
      </c>
      <c r="R1315" s="236">
        <v>2021</v>
      </c>
      <c r="S1315" s="237">
        <v>45245</v>
      </c>
      <c r="T1315" s="253" t="s">
        <v>645</v>
      </c>
      <c r="U1315" s="253" t="s">
        <v>722</v>
      </c>
      <c r="V1315" s="421" t="s">
        <v>403</v>
      </c>
      <c r="W1315" s="421" t="s">
        <v>403</v>
      </c>
      <c r="X1315" s="253" t="s">
        <v>7486</v>
      </c>
      <c r="Y1315" s="271">
        <f t="shared" si="284"/>
        <v>45976</v>
      </c>
      <c r="Z1315" s="322" t="s">
        <v>31</v>
      </c>
      <c r="AA1315" s="255">
        <v>5.9</v>
      </c>
      <c r="AB1315" s="256"/>
      <c r="AC1315" s="253">
        <v>115</v>
      </c>
      <c r="AD1315" s="253"/>
      <c r="AE1315" s="253">
        <v>145</v>
      </c>
      <c r="AF1315" s="253">
        <v>160</v>
      </c>
      <c r="AG1315" s="322">
        <v>24</v>
      </c>
      <c r="AH1315" s="322" t="s">
        <v>7487</v>
      </c>
      <c r="AI1315" s="322" t="s">
        <v>7327</v>
      </c>
      <c r="AJ1315" s="322">
        <v>1</v>
      </c>
      <c r="AK1315" s="283"/>
      <c r="AL1315" s="336"/>
      <c r="AM1315" s="336"/>
      <c r="AN1315" s="253"/>
      <c r="AO1315" s="408"/>
      <c r="AP1315" s="283"/>
      <c r="AQ1315" s="283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341"/>
      <c r="CP1315" s="341"/>
      <c r="CQ1315" s="341"/>
      <c r="CR1315" s="341"/>
      <c r="CS1315" s="341"/>
      <c r="CT1315" s="341"/>
      <c r="CU1315" s="341"/>
      <c r="CV1315" s="341"/>
      <c r="CW1315" s="341"/>
      <c r="CX1315" s="341"/>
      <c r="CY1315" s="341"/>
      <c r="CZ1315" s="341"/>
      <c r="DA1315" s="341"/>
      <c r="DB1315" s="341"/>
      <c r="DC1315" s="341"/>
      <c r="DD1315" s="341"/>
      <c r="DE1315" s="341"/>
      <c r="DF1315" s="341"/>
      <c r="DG1315" s="341"/>
      <c r="DH1315" s="341"/>
      <c r="DI1315" s="341"/>
      <c r="DJ1315" s="341"/>
      <c r="DK1315" s="341"/>
      <c r="DL1315" s="341"/>
      <c r="DM1315" s="341"/>
      <c r="DN1315" s="341"/>
      <c r="DO1315" s="341"/>
      <c r="DP1315" s="341"/>
      <c r="DQ1315" s="341"/>
      <c r="DR1315" s="341"/>
      <c r="DS1315" s="341"/>
      <c r="DT1315" s="341"/>
      <c r="DU1315" s="341"/>
    </row>
    <row r="1316" spans="1:125" s="317" customFormat="1" ht="12.75" customHeight="1">
      <c r="A1316" s="253">
        <v>1315</v>
      </c>
      <c r="B1316" s="253" t="s">
        <v>731</v>
      </c>
      <c r="C1316" s="283" t="s">
        <v>3723</v>
      </c>
      <c r="D1316" s="253"/>
      <c r="E1316" s="253" t="s">
        <v>4137</v>
      </c>
      <c r="F1316" s="253"/>
      <c r="G1316" s="264" t="s">
        <v>4138</v>
      </c>
      <c r="H1316" s="639"/>
      <c r="I1316" s="253" t="s">
        <v>317</v>
      </c>
      <c r="J1316" s="253"/>
      <c r="K1316" s="283" t="s">
        <v>5648</v>
      </c>
      <c r="L1316" s="438" t="s">
        <v>1859</v>
      </c>
      <c r="M1316" s="325">
        <v>43175</v>
      </c>
      <c r="N1316" s="325">
        <v>45787</v>
      </c>
      <c r="O1316" s="249" t="s">
        <v>722</v>
      </c>
      <c r="P1316" s="267">
        <f t="shared" ref="P1316:P1317" si="290">N1316</f>
        <v>45787</v>
      </c>
      <c r="Q1316" s="236">
        <v>18239</v>
      </c>
      <c r="R1316" s="236">
        <v>2018</v>
      </c>
      <c r="S1316" s="251">
        <v>45056</v>
      </c>
      <c r="T1316" s="253" t="s">
        <v>175</v>
      </c>
      <c r="U1316" s="253" t="s">
        <v>722</v>
      </c>
      <c r="V1316" s="421" t="s">
        <v>955</v>
      </c>
      <c r="W1316" s="421" t="s">
        <v>545</v>
      </c>
      <c r="X1316" s="253" t="s">
        <v>4007</v>
      </c>
      <c r="Y1316" s="271">
        <f t="shared" ref="Y1316:Y1317" si="291">N1316</f>
        <v>45787</v>
      </c>
      <c r="Z1316" s="322" t="s">
        <v>1028</v>
      </c>
      <c r="AA1316" s="255">
        <v>5.5</v>
      </c>
      <c r="AB1316" s="256"/>
      <c r="AC1316" s="253">
        <v>85</v>
      </c>
      <c r="AD1316" s="253"/>
      <c r="AE1316" s="253">
        <v>105</v>
      </c>
      <c r="AF1316" s="253"/>
      <c r="AG1316" s="322" t="s">
        <v>6408</v>
      </c>
      <c r="AH1316" s="322">
        <v>38</v>
      </c>
      <c r="AI1316" s="322">
        <v>58</v>
      </c>
      <c r="AJ1316" s="322">
        <v>1</v>
      </c>
      <c r="AK1316" s="283"/>
      <c r="AL1316" s="336"/>
      <c r="AM1316" s="336"/>
      <c r="AN1316" s="253"/>
      <c r="AO1316" s="408"/>
      <c r="AP1316" s="283"/>
      <c r="AQ1316" s="283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341"/>
      <c r="CP1316" s="341"/>
      <c r="CQ1316" s="341"/>
      <c r="CR1316" s="341"/>
      <c r="CS1316" s="341"/>
      <c r="CT1316" s="341"/>
      <c r="CU1316" s="341"/>
      <c r="CV1316" s="341"/>
      <c r="CW1316" s="341"/>
      <c r="CX1316" s="341"/>
      <c r="CY1316" s="341"/>
      <c r="CZ1316" s="341"/>
      <c r="DA1316" s="341"/>
      <c r="DB1316" s="341"/>
      <c r="DC1316" s="341"/>
      <c r="DD1316" s="341"/>
      <c r="DE1316" s="341"/>
      <c r="DF1316" s="341"/>
      <c r="DG1316" s="341"/>
      <c r="DH1316" s="341"/>
      <c r="DI1316" s="341"/>
      <c r="DJ1316" s="341"/>
      <c r="DK1316" s="341"/>
      <c r="DL1316" s="341"/>
      <c r="DM1316" s="341"/>
      <c r="DN1316" s="341"/>
      <c r="DO1316" s="341"/>
      <c r="DP1316" s="341"/>
      <c r="DQ1316" s="341"/>
      <c r="DR1316" s="341"/>
      <c r="DS1316" s="341"/>
      <c r="DT1316" s="341"/>
      <c r="DU1316" s="341"/>
    </row>
    <row r="1317" spans="1:125" ht="12.75" customHeight="1">
      <c r="A1317" s="253">
        <v>1316</v>
      </c>
      <c r="B1317" s="253" t="s">
        <v>731</v>
      </c>
      <c r="C1317" s="253" t="s">
        <v>4398</v>
      </c>
      <c r="D1317" s="243"/>
      <c r="E1317" s="243" t="s">
        <v>4399</v>
      </c>
      <c r="F1317" s="243"/>
      <c r="G1317" s="244" t="s">
        <v>4400</v>
      </c>
      <c r="H1317" s="638"/>
      <c r="I1317" s="243" t="s">
        <v>4381</v>
      </c>
      <c r="J1317" s="253"/>
      <c r="K1317" s="243" t="s">
        <v>3974</v>
      </c>
      <c r="L1317" s="245" t="s">
        <v>3975</v>
      </c>
      <c r="M1317" s="131">
        <v>43273</v>
      </c>
      <c r="N1317" s="123">
        <v>45526</v>
      </c>
      <c r="O1317" s="249" t="s">
        <v>722</v>
      </c>
      <c r="P1317" s="267">
        <f t="shared" si="290"/>
        <v>45526</v>
      </c>
      <c r="Q1317" s="236">
        <v>18495</v>
      </c>
      <c r="R1317" s="236">
        <v>2018</v>
      </c>
      <c r="S1317" s="251">
        <v>44795</v>
      </c>
      <c r="T1317" s="253" t="s">
        <v>3715</v>
      </c>
      <c r="U1317" s="253" t="s">
        <v>722</v>
      </c>
      <c r="V1317" s="421" t="s">
        <v>1301</v>
      </c>
      <c r="W1317" s="421" t="s">
        <v>8093</v>
      </c>
      <c r="X1317" s="253" t="s">
        <v>3976</v>
      </c>
      <c r="Y1317" s="237">
        <f t="shared" si="291"/>
        <v>45526</v>
      </c>
      <c r="Z1317" s="322" t="s">
        <v>1550</v>
      </c>
      <c r="AA1317" s="255">
        <v>5.8</v>
      </c>
      <c r="AB1317" s="256"/>
      <c r="AC1317" s="253">
        <v>80</v>
      </c>
      <c r="AD1317" s="253"/>
      <c r="AE1317" s="253">
        <v>100</v>
      </c>
      <c r="AF1317" s="253"/>
      <c r="AG1317" s="322">
        <v>24</v>
      </c>
      <c r="AH1317" s="322">
        <v>37</v>
      </c>
      <c r="AI1317" s="322">
        <v>50</v>
      </c>
      <c r="AJ1317" s="322">
        <v>1</v>
      </c>
      <c r="AK1317" s="237"/>
      <c r="AL1317" s="322"/>
      <c r="AM1317" s="322"/>
      <c r="AN1317" s="253"/>
      <c r="AO1317" s="407"/>
      <c r="AP1317" s="316"/>
      <c r="AQ1317" s="316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</row>
    <row r="1318" spans="1:125" ht="12.75" customHeight="1">
      <c r="A1318" s="253">
        <v>1317</v>
      </c>
      <c r="B1318" s="253" t="s">
        <v>732</v>
      </c>
      <c r="C1318" s="314" t="s">
        <v>4435</v>
      </c>
      <c r="D1318" s="253" t="s">
        <v>6454</v>
      </c>
      <c r="E1318" s="253" t="s">
        <v>4436</v>
      </c>
      <c r="F1318" s="253" t="s">
        <v>6455</v>
      </c>
      <c r="G1318" s="264" t="s">
        <v>4438</v>
      </c>
      <c r="H1318" s="639" t="s">
        <v>6456</v>
      </c>
      <c r="I1318" s="243" t="s">
        <v>1096</v>
      </c>
      <c r="J1318" s="243" t="s">
        <v>6457</v>
      </c>
      <c r="K1318" s="243" t="s">
        <v>2158</v>
      </c>
      <c r="L1318" s="245" t="s">
        <v>2159</v>
      </c>
      <c r="M1318" s="247">
        <v>43281</v>
      </c>
      <c r="N1318" s="248">
        <v>45576</v>
      </c>
      <c r="O1318" s="249" t="s">
        <v>722</v>
      </c>
      <c r="P1318" s="266">
        <f>N1318</f>
        <v>45576</v>
      </c>
      <c r="Q1318" s="250">
        <v>20712</v>
      </c>
      <c r="R1318" s="250">
        <v>2013</v>
      </c>
      <c r="S1318" s="251">
        <v>44845</v>
      </c>
      <c r="T1318" s="252" t="s">
        <v>1498</v>
      </c>
      <c r="U1318" s="253" t="s">
        <v>3544</v>
      </c>
      <c r="V1318" s="625" t="s">
        <v>8846</v>
      </c>
      <c r="W1318" s="625" t="s">
        <v>8847</v>
      </c>
      <c r="X1318" s="252" t="s">
        <v>5015</v>
      </c>
      <c r="Y1318" s="284">
        <f>N1318</f>
        <v>45576</v>
      </c>
      <c r="Z1318" s="605" t="s">
        <v>1028</v>
      </c>
      <c r="AA1318" s="656">
        <v>6.4</v>
      </c>
      <c r="AB1318" s="273">
        <v>19.5</v>
      </c>
      <c r="AC1318" s="252">
        <v>80</v>
      </c>
      <c r="AD1318" s="252">
        <v>80</v>
      </c>
      <c r="AE1318" s="252">
        <v>105</v>
      </c>
      <c r="AF1318" s="252">
        <v>125</v>
      </c>
      <c r="AG1318" s="322">
        <v>23</v>
      </c>
      <c r="AH1318" s="605">
        <v>37</v>
      </c>
      <c r="AI1318" s="605">
        <v>60</v>
      </c>
      <c r="AJ1318" s="605">
        <v>1</v>
      </c>
      <c r="AK1318" s="251">
        <v>44116</v>
      </c>
      <c r="AL1318" s="605">
        <v>2015</v>
      </c>
      <c r="AM1318" s="605" t="s">
        <v>722</v>
      </c>
      <c r="AN1318" s="252"/>
      <c r="AO1318" s="407"/>
      <c r="AP1318" s="316"/>
      <c r="AQ1318" s="316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</row>
    <row r="1319" spans="1:125" s="538" customFormat="1" ht="12.75" customHeight="1">
      <c r="A1319" s="532">
        <v>1318</v>
      </c>
      <c r="B1319" s="532" t="s">
        <v>10447</v>
      </c>
      <c r="C1319" s="532"/>
      <c r="D1319" s="532"/>
      <c r="E1319" s="532" t="s">
        <v>6537</v>
      </c>
      <c r="F1319" s="532"/>
      <c r="G1319" s="540"/>
      <c r="H1319" s="646"/>
      <c r="I1319" s="133"/>
      <c r="J1319" s="532"/>
      <c r="K1319" s="532"/>
      <c r="L1319" s="541"/>
      <c r="M1319" s="542"/>
      <c r="N1319" s="543"/>
      <c r="O1319" s="844"/>
      <c r="P1319" s="539"/>
      <c r="Q1319" s="530"/>
      <c r="R1319" s="530"/>
      <c r="S1319" s="531"/>
      <c r="T1319" s="532"/>
      <c r="U1319" s="532"/>
      <c r="V1319" s="627"/>
      <c r="W1319" s="627"/>
      <c r="X1319" s="532"/>
      <c r="Y1319" s="534"/>
      <c r="Z1319" s="586"/>
      <c r="AA1319" s="665"/>
      <c r="AB1319" s="535"/>
      <c r="AC1319" s="532"/>
      <c r="AD1319" s="532"/>
      <c r="AE1319" s="532"/>
      <c r="AF1319" s="532"/>
      <c r="AG1319" s="586"/>
      <c r="AH1319" s="586"/>
      <c r="AI1319" s="586"/>
      <c r="AJ1319" s="586"/>
      <c r="AK1319" s="531"/>
      <c r="AL1319" s="586"/>
      <c r="AM1319" s="586"/>
      <c r="AN1319" s="532"/>
      <c r="AO1319" s="536"/>
      <c r="AP1319" s="537"/>
      <c r="AQ1319" s="537"/>
      <c r="AR1319" s="537"/>
      <c r="AS1319" s="537"/>
      <c r="AT1319" s="537"/>
      <c r="AU1319" s="537"/>
      <c r="AV1319" s="537"/>
      <c r="AW1319" s="537"/>
      <c r="AX1319" s="537"/>
      <c r="AY1319" s="537"/>
      <c r="AZ1319" s="537"/>
      <c r="BA1319" s="537"/>
      <c r="BB1319" s="537"/>
      <c r="BC1319" s="537"/>
      <c r="BD1319" s="537"/>
      <c r="BE1319" s="537"/>
      <c r="BF1319" s="537"/>
      <c r="BG1319" s="537"/>
      <c r="BH1319" s="537"/>
      <c r="BI1319" s="537"/>
      <c r="BJ1319" s="537"/>
      <c r="BK1319" s="537"/>
      <c r="BL1319" s="537"/>
      <c r="BM1319" s="537"/>
      <c r="BN1319" s="537"/>
      <c r="BO1319" s="537"/>
      <c r="BP1319" s="537"/>
      <c r="BQ1319" s="537"/>
      <c r="BR1319" s="537"/>
      <c r="BS1319" s="537"/>
      <c r="BT1319" s="537"/>
      <c r="BU1319" s="537"/>
      <c r="BV1319" s="537"/>
      <c r="BW1319" s="537"/>
      <c r="BX1319" s="537"/>
      <c r="BY1319" s="537"/>
      <c r="BZ1319" s="537"/>
      <c r="CA1319" s="537"/>
      <c r="CB1319" s="537"/>
      <c r="CC1319" s="537"/>
      <c r="CD1319" s="537"/>
      <c r="CE1319" s="537"/>
      <c r="CF1319" s="537"/>
      <c r="CG1319" s="537"/>
      <c r="CH1319" s="537"/>
      <c r="CI1319" s="537"/>
      <c r="CJ1319" s="537"/>
      <c r="CK1319" s="537"/>
      <c r="CL1319" s="537"/>
      <c r="CM1319" s="537"/>
      <c r="CN1319" s="537"/>
      <c r="CO1319" s="587"/>
      <c r="CP1319" s="587"/>
      <c r="CQ1319" s="587"/>
      <c r="CR1319" s="587"/>
      <c r="CS1319" s="587"/>
      <c r="CT1319" s="587"/>
      <c r="CU1319" s="587"/>
      <c r="CV1319" s="587"/>
      <c r="CW1319" s="587"/>
      <c r="CX1319" s="587"/>
      <c r="CY1319" s="587"/>
      <c r="CZ1319" s="587"/>
      <c r="DA1319" s="587"/>
      <c r="DB1319" s="587"/>
      <c r="DC1319" s="587"/>
      <c r="DD1319" s="587"/>
      <c r="DE1319" s="587"/>
      <c r="DF1319" s="587"/>
      <c r="DG1319" s="587"/>
      <c r="DH1319" s="587"/>
      <c r="DI1319" s="587"/>
      <c r="DJ1319" s="587"/>
      <c r="DK1319" s="587"/>
      <c r="DL1319" s="587"/>
      <c r="DM1319" s="587"/>
      <c r="DN1319" s="587"/>
      <c r="DO1319" s="587"/>
      <c r="DP1319" s="587"/>
      <c r="DQ1319" s="587"/>
      <c r="DR1319" s="587"/>
      <c r="DS1319" s="587"/>
      <c r="DT1319" s="587"/>
      <c r="DU1319" s="587"/>
    </row>
    <row r="1320" spans="1:125" s="378" customFormat="1" ht="12.75" customHeight="1">
      <c r="A1320" s="363">
        <v>1319</v>
      </c>
      <c r="B1320" s="363" t="s">
        <v>731</v>
      </c>
      <c r="C1320" s="363" t="s">
        <v>10301</v>
      </c>
      <c r="D1320" s="363"/>
      <c r="E1320" s="363" t="s">
        <v>3706</v>
      </c>
      <c r="F1320" s="363"/>
      <c r="G1320" s="365" t="s">
        <v>10302</v>
      </c>
      <c r="H1320" s="640"/>
      <c r="I1320" s="363" t="s">
        <v>1424</v>
      </c>
      <c r="J1320" s="363"/>
      <c r="K1320" s="364" t="s">
        <v>6496</v>
      </c>
      <c r="L1320" s="382" t="s">
        <v>1857</v>
      </c>
      <c r="M1320" s="383">
        <v>45251</v>
      </c>
      <c r="N1320" s="384">
        <v>45975</v>
      </c>
      <c r="O1320" s="385" t="s">
        <v>722</v>
      </c>
      <c r="P1320" s="386">
        <f>N1320</f>
        <v>45975</v>
      </c>
      <c r="Q1320" s="387">
        <v>23616</v>
      </c>
      <c r="R1320" s="387">
        <v>2023</v>
      </c>
      <c r="S1320" s="373">
        <v>45244</v>
      </c>
      <c r="T1320" s="363" t="s">
        <v>4069</v>
      </c>
      <c r="U1320" s="363" t="s">
        <v>1279</v>
      </c>
      <c r="V1320" s="626" t="s">
        <v>363</v>
      </c>
      <c r="W1320" s="626" t="s">
        <v>363</v>
      </c>
      <c r="X1320" s="363" t="s">
        <v>1854</v>
      </c>
      <c r="Y1320" s="375">
        <v>45975</v>
      </c>
      <c r="Z1320" s="370" t="s">
        <v>364</v>
      </c>
      <c r="AA1320" s="657">
        <v>2.85</v>
      </c>
      <c r="AB1320" s="376"/>
      <c r="AC1320" s="363">
        <v>72</v>
      </c>
      <c r="AD1320" s="363"/>
      <c r="AE1320" s="363">
        <v>97</v>
      </c>
      <c r="AF1320" s="363"/>
      <c r="AG1320" s="370" t="s">
        <v>724</v>
      </c>
      <c r="AH1320" s="370" t="s">
        <v>724</v>
      </c>
      <c r="AI1320" s="370" t="s">
        <v>724</v>
      </c>
      <c r="AJ1320" s="370">
        <v>1</v>
      </c>
      <c r="AK1320" s="374"/>
      <c r="AL1320" s="501"/>
      <c r="AM1320" s="501"/>
      <c r="AN1320" s="363"/>
      <c r="AO1320" s="414"/>
      <c r="AP1320" s="374"/>
      <c r="AQ1320" s="374"/>
      <c r="AR1320" s="374"/>
      <c r="AS1320" s="374"/>
      <c r="AT1320" s="374"/>
      <c r="AU1320" s="374"/>
      <c r="AV1320" s="374"/>
      <c r="AW1320" s="374"/>
      <c r="AX1320" s="374"/>
      <c r="AY1320" s="374"/>
      <c r="AZ1320" s="374"/>
      <c r="BA1320" s="374"/>
      <c r="BB1320" s="374"/>
      <c r="BC1320" s="374"/>
      <c r="BD1320" s="374"/>
      <c r="BE1320" s="374"/>
      <c r="BF1320" s="374"/>
      <c r="BG1320" s="374"/>
      <c r="BH1320" s="374"/>
      <c r="BI1320" s="374"/>
      <c r="BJ1320" s="374"/>
      <c r="BK1320" s="374"/>
      <c r="BL1320" s="374"/>
      <c r="BM1320" s="374"/>
      <c r="BN1320" s="374"/>
      <c r="BO1320" s="374"/>
      <c r="BP1320" s="374"/>
      <c r="BQ1320" s="374"/>
      <c r="BR1320" s="374"/>
      <c r="BS1320" s="374"/>
      <c r="BT1320" s="374"/>
      <c r="BU1320" s="374"/>
      <c r="BV1320" s="374"/>
      <c r="BW1320" s="374"/>
      <c r="BX1320" s="374"/>
      <c r="BY1320" s="374"/>
      <c r="BZ1320" s="374"/>
      <c r="CA1320" s="374"/>
      <c r="CB1320" s="374"/>
      <c r="CC1320" s="374"/>
      <c r="CD1320" s="374"/>
      <c r="CE1320" s="374"/>
      <c r="CF1320" s="374"/>
      <c r="CG1320" s="374"/>
      <c r="CH1320" s="374"/>
      <c r="CI1320" s="374"/>
      <c r="CJ1320" s="374"/>
      <c r="CK1320" s="374"/>
      <c r="CL1320" s="374"/>
      <c r="CM1320" s="374"/>
      <c r="CN1320" s="374"/>
      <c r="CO1320" s="377"/>
      <c r="CP1320" s="377"/>
      <c r="CQ1320" s="377"/>
      <c r="CR1320" s="377"/>
      <c r="CS1320" s="377"/>
      <c r="CT1320" s="377"/>
      <c r="CU1320" s="377"/>
      <c r="CV1320" s="377"/>
      <c r="CW1320" s="377"/>
      <c r="CX1320" s="377"/>
      <c r="CY1320" s="377"/>
      <c r="CZ1320" s="377"/>
      <c r="DA1320" s="377"/>
      <c r="DB1320" s="377"/>
      <c r="DC1320" s="377"/>
      <c r="DD1320" s="377"/>
      <c r="DE1320" s="377"/>
      <c r="DF1320" s="377"/>
      <c r="DG1320" s="377"/>
      <c r="DH1320" s="377"/>
      <c r="DI1320" s="377"/>
      <c r="DJ1320" s="377"/>
      <c r="DK1320" s="377"/>
      <c r="DL1320" s="377"/>
      <c r="DM1320" s="377"/>
      <c r="DN1320" s="377"/>
      <c r="DO1320" s="377"/>
      <c r="DP1320" s="377"/>
      <c r="DQ1320" s="377"/>
      <c r="DR1320" s="377"/>
      <c r="DS1320" s="377"/>
      <c r="DT1320" s="377"/>
      <c r="DU1320" s="377"/>
    </row>
    <row r="1321" spans="1:125" s="317" customFormat="1" ht="12.75" customHeight="1">
      <c r="A1321" s="253">
        <v>1320</v>
      </c>
      <c r="B1321" s="253" t="s">
        <v>731</v>
      </c>
      <c r="C1321" s="253" t="s">
        <v>7797</v>
      </c>
      <c r="D1321" s="253"/>
      <c r="E1321" s="253" t="s">
        <v>4446</v>
      </c>
      <c r="F1321" s="253"/>
      <c r="G1321" s="264" t="s">
        <v>7798</v>
      </c>
      <c r="H1321" s="639"/>
      <c r="I1321" s="243" t="s">
        <v>2145</v>
      </c>
      <c r="J1321" s="253"/>
      <c r="K1321" s="253" t="s">
        <v>7799</v>
      </c>
      <c r="L1321" s="438" t="s">
        <v>107</v>
      </c>
      <c r="M1321" s="274">
        <v>44620</v>
      </c>
      <c r="N1321" s="275">
        <v>45345</v>
      </c>
      <c r="O1321" s="322" t="s">
        <v>722</v>
      </c>
      <c r="P1321" s="323">
        <f>N1321</f>
        <v>45345</v>
      </c>
      <c r="Q1321" s="335">
        <v>22150</v>
      </c>
      <c r="R1321" s="335">
        <v>2021</v>
      </c>
      <c r="S1321" s="237">
        <v>44615</v>
      </c>
      <c r="T1321" s="283" t="s">
        <v>3715</v>
      </c>
      <c r="U1321" s="283" t="s">
        <v>1279</v>
      </c>
      <c r="V1321" s="421" t="s">
        <v>363</v>
      </c>
      <c r="W1321" s="421" t="s">
        <v>363</v>
      </c>
      <c r="X1321" s="253" t="s">
        <v>1689</v>
      </c>
      <c r="Y1321" s="271">
        <f>N1321</f>
        <v>45345</v>
      </c>
      <c r="Z1321" s="322" t="s">
        <v>1550</v>
      </c>
      <c r="AA1321" s="255">
        <v>4.4000000000000004</v>
      </c>
      <c r="AB1321" s="256"/>
      <c r="AC1321" s="253">
        <v>74</v>
      </c>
      <c r="AD1321" s="253"/>
      <c r="AE1321" s="253">
        <v>94</v>
      </c>
      <c r="AF1321" s="253"/>
      <c r="AG1321" s="322">
        <v>24</v>
      </c>
      <c r="AH1321" s="322" t="s">
        <v>724</v>
      </c>
      <c r="AI1321" s="336" t="s">
        <v>724</v>
      </c>
      <c r="AJ1321" s="336">
        <v>1</v>
      </c>
      <c r="AK1321" s="283"/>
      <c r="AL1321" s="336"/>
      <c r="AM1321" s="336"/>
      <c r="AN1321" s="253"/>
      <c r="AO1321" s="408"/>
      <c r="AP1321" s="283"/>
      <c r="AQ1321" s="283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341"/>
      <c r="CP1321" s="341"/>
      <c r="CQ1321" s="341"/>
      <c r="CR1321" s="341"/>
      <c r="CS1321" s="341"/>
      <c r="CT1321" s="341"/>
      <c r="CU1321" s="341"/>
      <c r="CV1321" s="341"/>
      <c r="CW1321" s="341"/>
      <c r="CX1321" s="341"/>
      <c r="CY1321" s="341"/>
      <c r="CZ1321" s="341"/>
      <c r="DA1321" s="341"/>
      <c r="DB1321" s="341"/>
      <c r="DC1321" s="341"/>
      <c r="DD1321" s="341"/>
      <c r="DE1321" s="341"/>
      <c r="DF1321" s="341"/>
      <c r="DG1321" s="341"/>
      <c r="DH1321" s="341"/>
      <c r="DI1321" s="341"/>
      <c r="DJ1321" s="341"/>
      <c r="DK1321" s="341"/>
      <c r="DL1321" s="341"/>
      <c r="DM1321" s="341"/>
      <c r="DN1321" s="341"/>
      <c r="DO1321" s="341"/>
      <c r="DP1321" s="341"/>
      <c r="DQ1321" s="341"/>
      <c r="DR1321" s="341"/>
      <c r="DS1321" s="341"/>
      <c r="DT1321" s="341"/>
      <c r="DU1321" s="341"/>
    </row>
    <row r="1322" spans="1:125" ht="12.75" customHeight="1">
      <c r="A1322" s="253">
        <v>1321</v>
      </c>
      <c r="B1322" s="253" t="s">
        <v>731</v>
      </c>
      <c r="C1322" s="253" t="s">
        <v>6086</v>
      </c>
      <c r="D1322" s="253"/>
      <c r="E1322" s="253" t="s">
        <v>4472</v>
      </c>
      <c r="F1322" s="253"/>
      <c r="G1322" s="264" t="s">
        <v>4473</v>
      </c>
      <c r="H1322" s="639"/>
      <c r="I1322" s="253" t="s">
        <v>440</v>
      </c>
      <c r="J1322" s="253"/>
      <c r="K1322" s="253" t="s">
        <v>4731</v>
      </c>
      <c r="L1322" s="438" t="s">
        <v>2518</v>
      </c>
      <c r="M1322" s="274">
        <v>43318</v>
      </c>
      <c r="N1322" s="288">
        <v>45503</v>
      </c>
      <c r="O1322" s="249" t="s">
        <v>722</v>
      </c>
      <c r="P1322" s="266">
        <f t="shared" ref="P1322" si="292">N1322</f>
        <v>45503</v>
      </c>
      <c r="Q1322" s="250">
        <v>22567</v>
      </c>
      <c r="R1322" s="236">
        <v>2018</v>
      </c>
      <c r="S1322" s="251">
        <v>44772</v>
      </c>
      <c r="T1322" s="252" t="s">
        <v>645</v>
      </c>
      <c r="U1322" s="253" t="s">
        <v>722</v>
      </c>
      <c r="V1322" s="625" t="s">
        <v>1352</v>
      </c>
      <c r="W1322" s="625" t="s">
        <v>8544</v>
      </c>
      <c r="X1322" s="252" t="s">
        <v>2519</v>
      </c>
      <c r="Y1322" s="284">
        <f t="shared" si="284"/>
        <v>45503</v>
      </c>
      <c r="Z1322" s="605" t="s">
        <v>2977</v>
      </c>
      <c r="AA1322" s="656">
        <v>5.4</v>
      </c>
      <c r="AB1322" s="273"/>
      <c r="AC1322" s="252">
        <v>102</v>
      </c>
      <c r="AD1322" s="252"/>
      <c r="AE1322" s="252">
        <v>115</v>
      </c>
      <c r="AF1322" s="252"/>
      <c r="AG1322" s="322" t="s">
        <v>724</v>
      </c>
      <c r="AH1322" s="605">
        <v>38</v>
      </c>
      <c r="AI1322" s="605">
        <v>52</v>
      </c>
      <c r="AJ1322" s="605">
        <v>1</v>
      </c>
      <c r="AK1322" s="251"/>
      <c r="AL1322" s="613"/>
      <c r="AM1322" s="613"/>
      <c r="AN1322" s="252"/>
      <c r="AO1322" s="407"/>
      <c r="AP1322" s="316"/>
      <c r="AQ1322" s="316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</row>
    <row r="1323" spans="1:125" ht="12.75" customHeight="1">
      <c r="A1323" s="253">
        <v>1322</v>
      </c>
      <c r="B1323" s="253" t="s">
        <v>731</v>
      </c>
      <c r="C1323" s="253" t="s">
        <v>353</v>
      </c>
      <c r="D1323" s="253"/>
      <c r="E1323" s="253" t="s">
        <v>4508</v>
      </c>
      <c r="F1323" s="253"/>
      <c r="G1323" s="264" t="s">
        <v>4509</v>
      </c>
      <c r="H1323" s="639"/>
      <c r="I1323" s="253" t="s">
        <v>1173</v>
      </c>
      <c r="J1323" s="253"/>
      <c r="K1323" s="253" t="s">
        <v>4510</v>
      </c>
      <c r="L1323" s="438" t="s">
        <v>4511</v>
      </c>
      <c r="M1323" s="274">
        <v>43338</v>
      </c>
      <c r="N1323" s="288">
        <v>45525</v>
      </c>
      <c r="O1323" s="322" t="s">
        <v>722</v>
      </c>
      <c r="P1323" s="328">
        <f>N1323</f>
        <v>45525</v>
      </c>
      <c r="Q1323" s="329">
        <v>18571</v>
      </c>
      <c r="R1323" s="329">
        <v>2018</v>
      </c>
      <c r="S1323" s="251">
        <v>44794</v>
      </c>
      <c r="T1323" s="252" t="s">
        <v>1216</v>
      </c>
      <c r="U1323" s="283" t="s">
        <v>722</v>
      </c>
      <c r="V1323" s="625" t="s">
        <v>8545</v>
      </c>
      <c r="W1323" s="625" t="s">
        <v>8546</v>
      </c>
      <c r="X1323" s="252" t="s">
        <v>4512</v>
      </c>
      <c r="Y1323" s="284">
        <f t="shared" si="284"/>
        <v>45525</v>
      </c>
      <c r="Z1323" s="605" t="s">
        <v>364</v>
      </c>
      <c r="AA1323" s="656">
        <v>5.3</v>
      </c>
      <c r="AB1323" s="273"/>
      <c r="AC1323" s="252">
        <v>90</v>
      </c>
      <c r="AD1323" s="252"/>
      <c r="AE1323" s="252">
        <v>115</v>
      </c>
      <c r="AF1323" s="252"/>
      <c r="AG1323" s="605" t="s">
        <v>724</v>
      </c>
      <c r="AH1323" s="605" t="s">
        <v>724</v>
      </c>
      <c r="AI1323" s="613" t="s">
        <v>724</v>
      </c>
      <c r="AJ1323" s="613">
        <v>1</v>
      </c>
      <c r="AK1323" s="316"/>
      <c r="AL1323" s="613"/>
      <c r="AM1323" s="613"/>
      <c r="AN1323" s="252"/>
      <c r="AO1323" s="407"/>
      <c r="AP1323" s="316"/>
      <c r="AQ1323" s="316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</row>
    <row r="1324" spans="1:125" s="317" customFormat="1" ht="12.75" customHeight="1">
      <c r="A1324" s="253">
        <v>1323</v>
      </c>
      <c r="B1324" s="253" t="s">
        <v>731</v>
      </c>
      <c r="C1324" s="253" t="s">
        <v>8856</v>
      </c>
      <c r="D1324" s="253"/>
      <c r="E1324" s="253" t="s">
        <v>4375</v>
      </c>
      <c r="F1324" s="253"/>
      <c r="G1324" s="264" t="s">
        <v>8857</v>
      </c>
      <c r="H1324" s="639"/>
      <c r="I1324" s="253" t="s">
        <v>440</v>
      </c>
      <c r="J1324" s="253"/>
      <c r="K1324" s="253" t="s">
        <v>8858</v>
      </c>
      <c r="L1324" s="438" t="s">
        <v>8859</v>
      </c>
      <c r="M1324" s="274">
        <v>44862</v>
      </c>
      <c r="N1324" s="275">
        <v>45588</v>
      </c>
      <c r="O1324" s="322" t="s">
        <v>722</v>
      </c>
      <c r="P1324" s="323">
        <f>N1324</f>
        <v>45588</v>
      </c>
      <c r="Q1324" s="335">
        <v>22681</v>
      </c>
      <c r="R1324" s="335">
        <v>2022</v>
      </c>
      <c r="S1324" s="237">
        <v>44857</v>
      </c>
      <c r="T1324" s="283" t="s">
        <v>1216</v>
      </c>
      <c r="U1324" s="283" t="s">
        <v>1279</v>
      </c>
      <c r="V1324" s="421" t="s">
        <v>363</v>
      </c>
      <c r="W1324" s="421" t="s">
        <v>363</v>
      </c>
      <c r="X1324" s="253" t="s">
        <v>8860</v>
      </c>
      <c r="Y1324" s="271">
        <f>N1324</f>
        <v>45588</v>
      </c>
      <c r="Z1324" s="322" t="s">
        <v>1550</v>
      </c>
      <c r="AA1324" s="255">
        <v>5.0999999999999996</v>
      </c>
      <c r="AB1324" s="256"/>
      <c r="AC1324" s="253">
        <v>70</v>
      </c>
      <c r="AD1324" s="253">
        <v>90</v>
      </c>
      <c r="AE1324" s="253">
        <v>90</v>
      </c>
      <c r="AF1324" s="253">
        <v>115</v>
      </c>
      <c r="AG1324" s="322" t="s">
        <v>724</v>
      </c>
      <c r="AH1324" s="322">
        <v>40</v>
      </c>
      <c r="AI1324" s="336">
        <v>54</v>
      </c>
      <c r="AJ1324" s="336">
        <v>1</v>
      </c>
      <c r="AK1324" s="283"/>
      <c r="AL1324" s="336"/>
      <c r="AM1324" s="336"/>
      <c r="AN1324" s="253"/>
      <c r="AO1324" s="408"/>
      <c r="AP1324" s="283"/>
      <c r="AQ1324" s="283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341"/>
      <c r="CP1324" s="341"/>
      <c r="CQ1324" s="341"/>
      <c r="CR1324" s="341"/>
      <c r="CS1324" s="341"/>
      <c r="CT1324" s="341"/>
      <c r="CU1324" s="341"/>
      <c r="CV1324" s="341"/>
      <c r="CW1324" s="341"/>
      <c r="CX1324" s="341"/>
      <c r="CY1324" s="341"/>
      <c r="CZ1324" s="341"/>
      <c r="DA1324" s="341"/>
      <c r="DB1324" s="341"/>
      <c r="DC1324" s="341"/>
      <c r="DD1324" s="341"/>
      <c r="DE1324" s="341"/>
      <c r="DF1324" s="341"/>
      <c r="DG1324" s="341"/>
      <c r="DH1324" s="341"/>
      <c r="DI1324" s="341"/>
      <c r="DJ1324" s="341"/>
      <c r="DK1324" s="341"/>
      <c r="DL1324" s="341"/>
      <c r="DM1324" s="341"/>
      <c r="DN1324" s="341"/>
      <c r="DO1324" s="341"/>
      <c r="DP1324" s="341"/>
      <c r="DQ1324" s="341"/>
      <c r="DR1324" s="341"/>
      <c r="DS1324" s="341"/>
      <c r="DT1324" s="341"/>
      <c r="DU1324" s="341"/>
    </row>
    <row r="1325" spans="1:125" ht="12.75" customHeight="1">
      <c r="A1325" s="253">
        <v>1324</v>
      </c>
      <c r="B1325" s="253" t="s">
        <v>731</v>
      </c>
      <c r="C1325" s="253" t="s">
        <v>4458</v>
      </c>
      <c r="D1325" s="253"/>
      <c r="E1325" s="253" t="s">
        <v>4459</v>
      </c>
      <c r="F1325" s="253"/>
      <c r="G1325" s="264" t="s">
        <v>4460</v>
      </c>
      <c r="H1325" s="639"/>
      <c r="I1325" s="253" t="s">
        <v>1911</v>
      </c>
      <c r="J1325" s="253"/>
      <c r="K1325" s="253" t="s">
        <v>561</v>
      </c>
      <c r="L1325" s="438" t="s">
        <v>832</v>
      </c>
      <c r="M1325" s="274">
        <v>43301</v>
      </c>
      <c r="N1325" s="288">
        <v>45488</v>
      </c>
      <c r="O1325" s="249" t="s">
        <v>722</v>
      </c>
      <c r="P1325" s="266">
        <f t="shared" ref="P1325:P1327" si="293">N1325</f>
        <v>45488</v>
      </c>
      <c r="Q1325" s="250">
        <v>18541</v>
      </c>
      <c r="R1325" s="250">
        <v>2018</v>
      </c>
      <c r="S1325" s="251">
        <v>44757</v>
      </c>
      <c r="T1325" s="252" t="s">
        <v>1278</v>
      </c>
      <c r="U1325" s="253" t="s">
        <v>722</v>
      </c>
      <c r="V1325" s="625" t="s">
        <v>1763</v>
      </c>
      <c r="W1325" s="625" t="s">
        <v>403</v>
      </c>
      <c r="X1325" s="252" t="s">
        <v>562</v>
      </c>
      <c r="Y1325" s="284">
        <f t="shared" si="284"/>
        <v>45488</v>
      </c>
      <c r="Z1325" s="605" t="s">
        <v>1028</v>
      </c>
      <c r="AA1325" s="656">
        <v>5.7</v>
      </c>
      <c r="AB1325" s="273"/>
      <c r="AC1325" s="252">
        <v>95</v>
      </c>
      <c r="AD1325" s="252"/>
      <c r="AE1325" s="252">
        <v>118</v>
      </c>
      <c r="AF1325" s="252"/>
      <c r="AG1325" s="605">
        <v>22</v>
      </c>
      <c r="AH1325" s="605">
        <v>40</v>
      </c>
      <c r="AI1325" s="605">
        <v>60</v>
      </c>
      <c r="AJ1325" s="605">
        <v>1</v>
      </c>
      <c r="AK1325" s="316"/>
      <c r="AL1325" s="613"/>
      <c r="AM1325" s="613"/>
      <c r="AN1325" s="252"/>
      <c r="AO1325" s="407"/>
      <c r="AP1325" s="316"/>
      <c r="AQ1325" s="316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</row>
    <row r="1326" spans="1:125" s="317" customFormat="1" ht="12.75" customHeight="1">
      <c r="A1326" s="253">
        <v>1325</v>
      </c>
      <c r="B1326" s="253" t="s">
        <v>732</v>
      </c>
      <c r="C1326" s="253" t="s">
        <v>8868</v>
      </c>
      <c r="D1326" s="253"/>
      <c r="E1326" s="253" t="s">
        <v>4660</v>
      </c>
      <c r="F1326" s="253"/>
      <c r="G1326" s="264" t="s">
        <v>8869</v>
      </c>
      <c r="H1326" s="639"/>
      <c r="I1326" s="253" t="s">
        <v>2145</v>
      </c>
      <c r="J1326" s="253"/>
      <c r="K1326" s="253" t="s">
        <v>6464</v>
      </c>
      <c r="L1326" s="438" t="s">
        <v>6465</v>
      </c>
      <c r="M1326" s="274">
        <v>44868</v>
      </c>
      <c r="N1326" s="275">
        <v>45592</v>
      </c>
      <c r="O1326" s="322" t="s">
        <v>722</v>
      </c>
      <c r="P1326" s="323">
        <f t="shared" si="293"/>
        <v>45592</v>
      </c>
      <c r="Q1326" s="335">
        <v>22686</v>
      </c>
      <c r="R1326" s="335">
        <v>2017</v>
      </c>
      <c r="S1326" s="237">
        <v>44861</v>
      </c>
      <c r="T1326" s="283" t="s">
        <v>29</v>
      </c>
      <c r="U1326" s="283" t="s">
        <v>1279</v>
      </c>
      <c r="V1326" s="421" t="s">
        <v>363</v>
      </c>
      <c r="W1326" s="421" t="s">
        <v>545</v>
      </c>
      <c r="X1326" s="253" t="s">
        <v>8867</v>
      </c>
      <c r="Y1326" s="271">
        <f>P1326</f>
        <v>45592</v>
      </c>
      <c r="Z1326" s="322" t="s">
        <v>31</v>
      </c>
      <c r="AA1326" s="255">
        <v>5.8</v>
      </c>
      <c r="AB1326" s="256"/>
      <c r="AC1326" s="253">
        <v>70</v>
      </c>
      <c r="AD1326" s="253">
        <v>70</v>
      </c>
      <c r="AE1326" s="253">
        <v>120</v>
      </c>
      <c r="AF1326" s="253">
        <v>120</v>
      </c>
      <c r="AG1326" s="322" t="s">
        <v>724</v>
      </c>
      <c r="AH1326" s="322" t="s">
        <v>724</v>
      </c>
      <c r="AI1326" s="336" t="s">
        <v>724</v>
      </c>
      <c r="AJ1326" s="336">
        <v>1</v>
      </c>
      <c r="AK1326" s="283"/>
      <c r="AL1326" s="336"/>
      <c r="AM1326" s="336"/>
      <c r="AN1326" s="253"/>
      <c r="AO1326" s="408"/>
      <c r="AP1326" s="283"/>
      <c r="AQ1326" s="283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341"/>
      <c r="CP1326" s="341"/>
      <c r="CQ1326" s="341"/>
      <c r="CR1326" s="341"/>
      <c r="CS1326" s="341"/>
      <c r="CT1326" s="341"/>
      <c r="CU1326" s="341"/>
      <c r="CV1326" s="341"/>
      <c r="CW1326" s="341"/>
      <c r="CX1326" s="341"/>
      <c r="CY1326" s="341"/>
      <c r="CZ1326" s="341"/>
      <c r="DA1326" s="341"/>
      <c r="DB1326" s="341"/>
      <c r="DC1326" s="341"/>
      <c r="DD1326" s="341"/>
      <c r="DE1326" s="341"/>
      <c r="DF1326" s="341"/>
      <c r="DG1326" s="341"/>
      <c r="DH1326" s="341"/>
      <c r="DI1326" s="341"/>
      <c r="DJ1326" s="341"/>
      <c r="DK1326" s="341"/>
      <c r="DL1326" s="341"/>
      <c r="DM1326" s="341"/>
      <c r="DN1326" s="341"/>
      <c r="DO1326" s="341"/>
      <c r="DP1326" s="341"/>
      <c r="DQ1326" s="341"/>
      <c r="DR1326" s="341"/>
      <c r="DS1326" s="341"/>
      <c r="DT1326" s="341"/>
      <c r="DU1326" s="341"/>
    </row>
    <row r="1327" spans="1:125" s="317" customFormat="1" ht="12.75" customHeight="1">
      <c r="A1327" s="253">
        <v>1326</v>
      </c>
      <c r="B1327" s="253" t="s">
        <v>731</v>
      </c>
      <c r="C1327" s="253" t="s">
        <v>5825</v>
      </c>
      <c r="D1327" s="253"/>
      <c r="E1327" s="253" t="s">
        <v>4567</v>
      </c>
      <c r="F1327" s="253"/>
      <c r="G1327" s="264" t="s">
        <v>8983</v>
      </c>
      <c r="H1327" s="639"/>
      <c r="I1327" s="253" t="s">
        <v>1911</v>
      </c>
      <c r="J1327" s="253"/>
      <c r="K1327" s="253" t="s">
        <v>8984</v>
      </c>
      <c r="L1327" s="438" t="s">
        <v>8985</v>
      </c>
      <c r="M1327" s="274">
        <v>44939</v>
      </c>
      <c r="N1327" s="275">
        <v>45604</v>
      </c>
      <c r="O1327" s="322" t="s">
        <v>722</v>
      </c>
      <c r="P1327" s="323">
        <f t="shared" si="293"/>
        <v>45604</v>
      </c>
      <c r="Q1327" s="335">
        <v>23008</v>
      </c>
      <c r="R1327" s="335">
        <v>2022</v>
      </c>
      <c r="S1327" s="237">
        <v>44873</v>
      </c>
      <c r="T1327" s="283" t="s">
        <v>1278</v>
      </c>
      <c r="U1327" s="283" t="s">
        <v>1279</v>
      </c>
      <c r="V1327" s="421" t="s">
        <v>363</v>
      </c>
      <c r="W1327" s="421" t="s">
        <v>868</v>
      </c>
      <c r="X1327" s="253" t="s">
        <v>8986</v>
      </c>
      <c r="Y1327" s="271">
        <f>P1327</f>
        <v>45604</v>
      </c>
      <c r="Z1327" s="322" t="s">
        <v>364</v>
      </c>
      <c r="AA1327" s="255">
        <v>4.8</v>
      </c>
      <c r="AB1327" s="256"/>
      <c r="AC1327" s="253">
        <v>95</v>
      </c>
      <c r="AD1327" s="253"/>
      <c r="AE1327" s="253">
        <v>115</v>
      </c>
      <c r="AF1327" s="253"/>
      <c r="AG1327" s="322" t="s">
        <v>724</v>
      </c>
      <c r="AH1327" s="322" t="s">
        <v>724</v>
      </c>
      <c r="AI1327" s="336" t="s">
        <v>724</v>
      </c>
      <c r="AJ1327" s="336">
        <v>1</v>
      </c>
      <c r="AK1327" s="283"/>
      <c r="AL1327" s="336"/>
      <c r="AM1327" s="336"/>
      <c r="AN1327" s="253"/>
      <c r="AO1327" s="408"/>
      <c r="AP1327" s="283"/>
      <c r="AQ1327" s="283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341"/>
      <c r="CP1327" s="341"/>
      <c r="CQ1327" s="341"/>
      <c r="CR1327" s="341"/>
      <c r="CS1327" s="341"/>
      <c r="CT1327" s="341"/>
      <c r="CU1327" s="341"/>
      <c r="CV1327" s="341"/>
      <c r="CW1327" s="341"/>
      <c r="CX1327" s="341"/>
      <c r="CY1327" s="341"/>
      <c r="CZ1327" s="341"/>
      <c r="DA1327" s="341"/>
      <c r="DB1327" s="341"/>
      <c r="DC1327" s="341"/>
      <c r="DD1327" s="341"/>
      <c r="DE1327" s="341"/>
      <c r="DF1327" s="341"/>
      <c r="DG1327" s="341"/>
      <c r="DH1327" s="341"/>
      <c r="DI1327" s="341"/>
      <c r="DJ1327" s="341"/>
      <c r="DK1327" s="341"/>
      <c r="DL1327" s="341"/>
      <c r="DM1327" s="341"/>
      <c r="DN1327" s="341"/>
      <c r="DO1327" s="341"/>
      <c r="DP1327" s="341"/>
      <c r="DQ1327" s="341"/>
      <c r="DR1327" s="341"/>
      <c r="DS1327" s="341"/>
      <c r="DT1327" s="341"/>
      <c r="DU1327" s="341"/>
    </row>
    <row r="1328" spans="1:125" ht="12.75" customHeight="1">
      <c r="A1328" s="253">
        <v>1327</v>
      </c>
      <c r="B1328" s="253" t="s">
        <v>732</v>
      </c>
      <c r="C1328" s="253" t="s">
        <v>287</v>
      </c>
      <c r="D1328" s="253" t="s">
        <v>4560</v>
      </c>
      <c r="E1328" s="253" t="s">
        <v>4548</v>
      </c>
      <c r="F1328" s="253" t="s">
        <v>4561</v>
      </c>
      <c r="G1328" s="264" t="s">
        <v>4549</v>
      </c>
      <c r="H1328" s="639" t="s">
        <v>4562</v>
      </c>
      <c r="I1328" s="253" t="s">
        <v>1911</v>
      </c>
      <c r="J1328" s="253" t="s">
        <v>3558</v>
      </c>
      <c r="K1328" s="253" t="s">
        <v>4550</v>
      </c>
      <c r="L1328" s="438" t="s">
        <v>4563</v>
      </c>
      <c r="M1328" s="274">
        <v>43344</v>
      </c>
      <c r="N1328" s="288">
        <v>45524</v>
      </c>
      <c r="O1328" s="322" t="s">
        <v>722</v>
      </c>
      <c r="P1328" s="328">
        <f t="shared" ref="P1328:P1334" si="294">N1328</f>
        <v>45524</v>
      </c>
      <c r="Q1328" s="329">
        <v>20655</v>
      </c>
      <c r="R1328" s="329">
        <v>2010</v>
      </c>
      <c r="S1328" s="251">
        <v>44793</v>
      </c>
      <c r="T1328" s="316" t="s">
        <v>8681</v>
      </c>
      <c r="U1328" s="283" t="s">
        <v>3544</v>
      </c>
      <c r="V1328" s="625" t="s">
        <v>8682</v>
      </c>
      <c r="W1328" s="625" t="s">
        <v>8683</v>
      </c>
      <c r="X1328" s="252" t="s">
        <v>4551</v>
      </c>
      <c r="Y1328" s="284">
        <f t="shared" si="284"/>
        <v>45524</v>
      </c>
      <c r="Z1328" s="605" t="s">
        <v>1028</v>
      </c>
      <c r="AA1328" s="656">
        <v>6</v>
      </c>
      <c r="AB1328" s="273">
        <v>28</v>
      </c>
      <c r="AC1328" s="252">
        <v>85</v>
      </c>
      <c r="AD1328" s="252">
        <v>88</v>
      </c>
      <c r="AE1328" s="252">
        <v>110</v>
      </c>
      <c r="AF1328" s="252">
        <v>143</v>
      </c>
      <c r="AG1328" s="605">
        <v>22</v>
      </c>
      <c r="AH1328" s="605">
        <v>39</v>
      </c>
      <c r="AI1328" s="613">
        <v>56</v>
      </c>
      <c r="AJ1328" s="613">
        <v>1</v>
      </c>
      <c r="AK1328" s="332">
        <v>43360</v>
      </c>
      <c r="AL1328" s="613">
        <v>2009</v>
      </c>
      <c r="AM1328" s="613" t="s">
        <v>722</v>
      </c>
      <c r="AN1328" s="252" t="s">
        <v>8684</v>
      </c>
      <c r="AO1328" s="407"/>
      <c r="AP1328" s="316"/>
      <c r="AQ1328" s="316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</row>
    <row r="1329" spans="1:125" s="317" customFormat="1" ht="12.75" customHeight="1">
      <c r="A1329" s="253">
        <v>1328</v>
      </c>
      <c r="B1329" s="253" t="s">
        <v>732</v>
      </c>
      <c r="C1329" s="253" t="s">
        <v>4956</v>
      </c>
      <c r="D1329" s="243" t="s">
        <v>1013</v>
      </c>
      <c r="E1329" s="253" t="s">
        <v>4524</v>
      </c>
      <c r="F1329" s="253" t="s">
        <v>2055</v>
      </c>
      <c r="G1329" s="264" t="s">
        <v>4957</v>
      </c>
      <c r="H1329" s="638" t="s">
        <v>2056</v>
      </c>
      <c r="I1329" s="253" t="s">
        <v>1096</v>
      </c>
      <c r="J1329" s="242" t="s">
        <v>1163</v>
      </c>
      <c r="K1329" s="243" t="s">
        <v>2488</v>
      </c>
      <c r="L1329" s="245" t="s">
        <v>1507</v>
      </c>
      <c r="M1329" s="247">
        <v>43573</v>
      </c>
      <c r="N1329" s="123">
        <v>45755</v>
      </c>
      <c r="O1329" s="249" t="s">
        <v>722</v>
      </c>
      <c r="P1329" s="267">
        <f t="shared" si="294"/>
        <v>45755</v>
      </c>
      <c r="Q1329" s="236">
        <v>19193</v>
      </c>
      <c r="R1329" s="236">
        <v>2018</v>
      </c>
      <c r="S1329" s="237">
        <v>45024</v>
      </c>
      <c r="T1329" s="253" t="s">
        <v>299</v>
      </c>
      <c r="U1329" s="253" t="s">
        <v>3544</v>
      </c>
      <c r="V1329" s="421" t="s">
        <v>9319</v>
      </c>
      <c r="W1329" s="421" t="s">
        <v>9320</v>
      </c>
      <c r="X1329" s="253" t="s">
        <v>1508</v>
      </c>
      <c r="Y1329" s="271">
        <f t="shared" si="284"/>
        <v>45755</v>
      </c>
      <c r="Z1329" s="322" t="s">
        <v>4958</v>
      </c>
      <c r="AA1329" s="255">
        <v>5.8</v>
      </c>
      <c r="AB1329" s="256">
        <v>18.5</v>
      </c>
      <c r="AC1329" s="253">
        <v>55</v>
      </c>
      <c r="AD1329" s="256">
        <v>78.5</v>
      </c>
      <c r="AE1329" s="253">
        <v>90</v>
      </c>
      <c r="AF1329" s="253">
        <v>120</v>
      </c>
      <c r="AG1329" s="605">
        <v>23</v>
      </c>
      <c r="AH1329" s="322">
        <v>38</v>
      </c>
      <c r="AI1329" s="322">
        <v>64</v>
      </c>
      <c r="AJ1329" s="322">
        <v>1</v>
      </c>
      <c r="AK1329" s="237">
        <v>42080</v>
      </c>
      <c r="AL1329" s="322">
        <v>2013</v>
      </c>
      <c r="AM1329" s="322" t="s">
        <v>722</v>
      </c>
      <c r="AN1329" s="253"/>
      <c r="AO1329" s="408"/>
      <c r="AP1329" s="283"/>
      <c r="AQ1329" s="283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341"/>
      <c r="CP1329" s="341"/>
      <c r="CQ1329" s="341"/>
      <c r="CR1329" s="341"/>
      <c r="CS1329" s="341"/>
      <c r="CT1329" s="341"/>
      <c r="CU1329" s="341"/>
      <c r="CV1329" s="341"/>
      <c r="CW1329" s="341"/>
      <c r="CX1329" s="341"/>
      <c r="CY1329" s="341"/>
      <c r="CZ1329" s="341"/>
      <c r="DA1329" s="341"/>
      <c r="DB1329" s="341"/>
      <c r="DC1329" s="341"/>
      <c r="DD1329" s="341"/>
      <c r="DE1329" s="341"/>
      <c r="DF1329" s="341"/>
      <c r="DG1329" s="341"/>
      <c r="DH1329" s="341"/>
      <c r="DI1329" s="341"/>
      <c r="DJ1329" s="341"/>
      <c r="DK1329" s="341"/>
      <c r="DL1329" s="341"/>
      <c r="DM1329" s="341"/>
      <c r="DN1329" s="341"/>
      <c r="DO1329" s="341"/>
      <c r="DP1329" s="341"/>
      <c r="DQ1329" s="341"/>
      <c r="DR1329" s="341"/>
      <c r="DS1329" s="341"/>
      <c r="DT1329" s="341"/>
      <c r="DU1329" s="341"/>
    </row>
    <row r="1330" spans="1:125" s="317" customFormat="1" ht="12.75" customHeight="1">
      <c r="A1330" s="253">
        <v>1329</v>
      </c>
      <c r="B1330" s="253" t="s">
        <v>731</v>
      </c>
      <c r="C1330" s="253" t="s">
        <v>4525</v>
      </c>
      <c r="D1330" s="253"/>
      <c r="E1330" s="253" t="s">
        <v>4526</v>
      </c>
      <c r="F1330" s="253"/>
      <c r="G1330" s="264" t="s">
        <v>4527</v>
      </c>
      <c r="H1330" s="639"/>
      <c r="I1330" s="253" t="s">
        <v>2412</v>
      </c>
      <c r="J1330" s="243"/>
      <c r="K1330" s="243" t="s">
        <v>9950</v>
      </c>
      <c r="L1330" s="245" t="s">
        <v>9951</v>
      </c>
      <c r="M1330" s="247">
        <v>43347</v>
      </c>
      <c r="N1330" s="123">
        <v>45726</v>
      </c>
      <c r="O1330" s="249" t="s">
        <v>722</v>
      </c>
      <c r="P1330" s="267">
        <f t="shared" si="294"/>
        <v>45726</v>
      </c>
      <c r="Q1330" s="236">
        <v>23472</v>
      </c>
      <c r="R1330" s="236">
        <v>2018</v>
      </c>
      <c r="S1330" s="237">
        <v>44995</v>
      </c>
      <c r="T1330" s="253" t="s">
        <v>4069</v>
      </c>
      <c r="U1330" s="253" t="s">
        <v>721</v>
      </c>
      <c r="V1330" s="421" t="s">
        <v>9953</v>
      </c>
      <c r="W1330" s="421" t="s">
        <v>9952</v>
      </c>
      <c r="X1330" s="253" t="s">
        <v>9954</v>
      </c>
      <c r="Y1330" s="271">
        <v>45726</v>
      </c>
      <c r="Z1330" s="322" t="s">
        <v>1550</v>
      </c>
      <c r="AA1330" s="255">
        <v>4.9000000000000004</v>
      </c>
      <c r="AB1330" s="256"/>
      <c r="AC1330" s="253">
        <v>75</v>
      </c>
      <c r="AD1330" s="253"/>
      <c r="AE1330" s="253">
        <v>95</v>
      </c>
      <c r="AF1330" s="253"/>
      <c r="AG1330" s="322">
        <v>26</v>
      </c>
      <c r="AH1330" s="322">
        <v>38</v>
      </c>
      <c r="AI1330" s="322">
        <v>50</v>
      </c>
      <c r="AJ1330" s="322">
        <v>1</v>
      </c>
      <c r="AK1330" s="237"/>
      <c r="AL1330" s="322"/>
      <c r="AM1330" s="322"/>
      <c r="AN1330" s="253"/>
      <c r="AO1330" s="408"/>
      <c r="AP1330" s="283"/>
      <c r="AQ1330" s="283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341"/>
      <c r="CP1330" s="341"/>
      <c r="CQ1330" s="341"/>
      <c r="CR1330" s="341"/>
      <c r="CS1330" s="341"/>
      <c r="CT1330" s="341"/>
      <c r="CU1330" s="341"/>
      <c r="CV1330" s="341"/>
      <c r="CW1330" s="341"/>
      <c r="CX1330" s="341"/>
      <c r="CY1330" s="341"/>
      <c r="CZ1330" s="341"/>
      <c r="DA1330" s="341"/>
      <c r="DB1330" s="341"/>
      <c r="DC1330" s="341"/>
      <c r="DD1330" s="341"/>
      <c r="DE1330" s="341"/>
      <c r="DF1330" s="341"/>
      <c r="DG1330" s="341"/>
      <c r="DH1330" s="341"/>
      <c r="DI1330" s="341"/>
      <c r="DJ1330" s="341"/>
      <c r="DK1330" s="341"/>
      <c r="DL1330" s="341"/>
      <c r="DM1330" s="341"/>
      <c r="DN1330" s="341"/>
      <c r="DO1330" s="341"/>
      <c r="DP1330" s="341"/>
      <c r="DQ1330" s="341"/>
      <c r="DR1330" s="341"/>
      <c r="DS1330" s="341"/>
      <c r="DT1330" s="341"/>
      <c r="DU1330" s="341"/>
    </row>
    <row r="1331" spans="1:125" s="317" customFormat="1" ht="12.75" customHeight="1">
      <c r="A1331" s="253">
        <v>1330</v>
      </c>
      <c r="B1331" s="253" t="s">
        <v>731</v>
      </c>
      <c r="C1331" s="253" t="s">
        <v>3647</v>
      </c>
      <c r="D1331" s="243"/>
      <c r="E1331" s="243" t="s">
        <v>4804</v>
      </c>
      <c r="F1331" s="243"/>
      <c r="G1331" s="244" t="s">
        <v>4805</v>
      </c>
      <c r="H1331" s="638"/>
      <c r="I1331" s="243" t="s">
        <v>1911</v>
      </c>
      <c r="J1331" s="243"/>
      <c r="K1331" s="243" t="s">
        <v>4806</v>
      </c>
      <c r="L1331" s="245" t="s">
        <v>4807</v>
      </c>
      <c r="M1331" s="247">
        <v>43529</v>
      </c>
      <c r="N1331" s="123">
        <v>45636</v>
      </c>
      <c r="O1331" s="249" t="s">
        <v>722</v>
      </c>
      <c r="P1331" s="267">
        <f t="shared" si="294"/>
        <v>45636</v>
      </c>
      <c r="Q1331" s="236">
        <v>19089</v>
      </c>
      <c r="R1331" s="236">
        <v>2019</v>
      </c>
      <c r="S1331" s="237">
        <v>44905</v>
      </c>
      <c r="T1331" s="253" t="s">
        <v>1278</v>
      </c>
      <c r="U1331" s="253" t="s">
        <v>722</v>
      </c>
      <c r="V1331" s="421" t="s">
        <v>8963</v>
      </c>
      <c r="W1331" s="421" t="s">
        <v>5593</v>
      </c>
      <c r="X1331" s="253" t="s">
        <v>4808</v>
      </c>
      <c r="Y1331" s="271">
        <f>N1331</f>
        <v>45636</v>
      </c>
      <c r="Z1331" s="322" t="s">
        <v>1550</v>
      </c>
      <c r="AA1331" s="255">
        <v>4.5</v>
      </c>
      <c r="AB1331" s="256"/>
      <c r="AC1331" s="253">
        <v>80</v>
      </c>
      <c r="AD1331" s="253"/>
      <c r="AE1331" s="253">
        <v>105</v>
      </c>
      <c r="AF1331" s="253"/>
      <c r="AG1331" s="322" t="s">
        <v>724</v>
      </c>
      <c r="AH1331" s="322">
        <v>39</v>
      </c>
      <c r="AI1331" s="322">
        <v>55</v>
      </c>
      <c r="AJ1331" s="322">
        <v>1</v>
      </c>
      <c r="AK1331" s="237"/>
      <c r="AL1331" s="322"/>
      <c r="AM1331" s="322"/>
      <c r="AN1331" s="253"/>
      <c r="AO1331" s="408"/>
      <c r="AP1331" s="283"/>
      <c r="AQ1331" s="283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341"/>
      <c r="CP1331" s="341"/>
      <c r="CQ1331" s="341"/>
      <c r="CR1331" s="341"/>
      <c r="CS1331" s="341"/>
      <c r="CT1331" s="341"/>
      <c r="CU1331" s="341"/>
      <c r="CV1331" s="341"/>
      <c r="CW1331" s="341"/>
      <c r="CX1331" s="341"/>
      <c r="CY1331" s="341"/>
      <c r="CZ1331" s="341"/>
      <c r="DA1331" s="341"/>
      <c r="DB1331" s="341"/>
      <c r="DC1331" s="341"/>
      <c r="DD1331" s="341"/>
      <c r="DE1331" s="341"/>
      <c r="DF1331" s="341"/>
      <c r="DG1331" s="341"/>
      <c r="DH1331" s="341"/>
      <c r="DI1331" s="341"/>
      <c r="DJ1331" s="341"/>
      <c r="DK1331" s="341"/>
      <c r="DL1331" s="341"/>
      <c r="DM1331" s="341"/>
      <c r="DN1331" s="341"/>
      <c r="DO1331" s="341"/>
      <c r="DP1331" s="341"/>
      <c r="DQ1331" s="341"/>
      <c r="DR1331" s="341"/>
      <c r="DS1331" s="341"/>
      <c r="DT1331" s="341"/>
      <c r="DU1331" s="341"/>
    </row>
    <row r="1332" spans="1:125" s="317" customFormat="1" ht="12.75" customHeight="1">
      <c r="A1332" s="253">
        <v>1331</v>
      </c>
      <c r="B1332" s="253" t="s">
        <v>731</v>
      </c>
      <c r="C1332" s="253" t="s">
        <v>517</v>
      </c>
      <c r="D1332" s="243"/>
      <c r="E1332" s="121" t="s">
        <v>4528</v>
      </c>
      <c r="F1332" s="243"/>
      <c r="G1332" s="244" t="s">
        <v>1112</v>
      </c>
      <c r="H1332" s="638"/>
      <c r="I1332" s="243" t="s">
        <v>1911</v>
      </c>
      <c r="J1332" s="243"/>
      <c r="K1332" s="283" t="s">
        <v>1380</v>
      </c>
      <c r="L1332" s="245" t="s">
        <v>1381</v>
      </c>
      <c r="M1332" s="325">
        <v>43348</v>
      </c>
      <c r="N1332" s="326">
        <v>45324</v>
      </c>
      <c r="O1332" s="336" t="s">
        <v>722</v>
      </c>
      <c r="P1332" s="323">
        <f t="shared" si="294"/>
        <v>45324</v>
      </c>
      <c r="Q1332" s="283">
        <v>20077</v>
      </c>
      <c r="R1332" s="283">
        <v>2009</v>
      </c>
      <c r="S1332" s="237">
        <v>44594</v>
      </c>
      <c r="T1332" s="283" t="s">
        <v>1278</v>
      </c>
      <c r="U1332" s="283" t="s">
        <v>722</v>
      </c>
      <c r="V1332" s="339">
        <v>32</v>
      </c>
      <c r="W1332" s="339">
        <v>90</v>
      </c>
      <c r="X1332" s="283" t="s">
        <v>1382</v>
      </c>
      <c r="Y1332" s="357">
        <f>N1332</f>
        <v>45324</v>
      </c>
      <c r="Z1332" s="336" t="s">
        <v>364</v>
      </c>
      <c r="AA1332" s="655">
        <v>6.2</v>
      </c>
      <c r="AB1332" s="283"/>
      <c r="AC1332" s="283">
        <v>95</v>
      </c>
      <c r="AD1332" s="283"/>
      <c r="AE1332" s="283">
        <v>120</v>
      </c>
      <c r="AF1332" s="283"/>
      <c r="AG1332" s="322">
        <v>24</v>
      </c>
      <c r="AH1332" s="336">
        <v>36</v>
      </c>
      <c r="AI1332" s="336">
        <v>48</v>
      </c>
      <c r="AJ1332" s="336">
        <v>1</v>
      </c>
      <c r="AK1332" s="237"/>
      <c r="AL1332" s="322"/>
      <c r="AM1332" s="322"/>
      <c r="AN1332" s="253"/>
      <c r="AO1332" s="408"/>
      <c r="AP1332" s="283"/>
      <c r="AQ1332" s="283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341"/>
      <c r="CP1332" s="341"/>
      <c r="CQ1332" s="341"/>
      <c r="CR1332" s="341"/>
      <c r="CS1332" s="341"/>
      <c r="CT1332" s="341"/>
      <c r="CU1332" s="341"/>
      <c r="CV1332" s="341"/>
      <c r="CW1332" s="341"/>
      <c r="CX1332" s="341"/>
      <c r="CY1332" s="341"/>
      <c r="CZ1332" s="341"/>
      <c r="DA1332" s="341"/>
      <c r="DB1332" s="341"/>
      <c r="DC1332" s="341"/>
      <c r="DD1332" s="341"/>
      <c r="DE1332" s="341"/>
      <c r="DF1332" s="341"/>
      <c r="DG1332" s="341"/>
      <c r="DH1332" s="341"/>
      <c r="DI1332" s="341"/>
      <c r="DJ1332" s="341"/>
      <c r="DK1332" s="341"/>
      <c r="DL1332" s="341"/>
      <c r="DM1332" s="341"/>
      <c r="DN1332" s="341"/>
      <c r="DO1332" s="341"/>
      <c r="DP1332" s="341"/>
      <c r="DQ1332" s="341"/>
      <c r="DR1332" s="341"/>
      <c r="DS1332" s="341"/>
      <c r="DT1332" s="341"/>
      <c r="DU1332" s="341"/>
    </row>
    <row r="1333" spans="1:125" s="317" customFormat="1" ht="12.75" customHeight="1">
      <c r="A1333" s="253">
        <v>1332</v>
      </c>
      <c r="B1333" s="253" t="s">
        <v>731</v>
      </c>
      <c r="C1333" s="253" t="s">
        <v>4060</v>
      </c>
      <c r="D1333" s="283"/>
      <c r="E1333" s="283" t="s">
        <v>4532</v>
      </c>
      <c r="F1333" s="283"/>
      <c r="G1333" s="324" t="s">
        <v>4533</v>
      </c>
      <c r="H1333" s="642"/>
      <c r="I1333" s="243" t="s">
        <v>1911</v>
      </c>
      <c r="J1333" s="243"/>
      <c r="K1333" s="283" t="s">
        <v>743</v>
      </c>
      <c r="L1333" s="245" t="s">
        <v>741</v>
      </c>
      <c r="M1333" s="325">
        <v>43337</v>
      </c>
      <c r="N1333" s="326">
        <v>45383</v>
      </c>
      <c r="O1333" s="249" t="s">
        <v>722</v>
      </c>
      <c r="P1333" s="267">
        <f t="shared" si="294"/>
        <v>45383</v>
      </c>
      <c r="Q1333" s="236">
        <v>18591</v>
      </c>
      <c r="R1333" s="236">
        <v>2012</v>
      </c>
      <c r="S1333" s="237">
        <v>44652</v>
      </c>
      <c r="T1333" s="253" t="s">
        <v>1278</v>
      </c>
      <c r="U1333" s="253" t="s">
        <v>722</v>
      </c>
      <c r="V1333" s="421" t="s">
        <v>7950</v>
      </c>
      <c r="W1333" s="421" t="s">
        <v>7951</v>
      </c>
      <c r="X1333" s="253" t="s">
        <v>742</v>
      </c>
      <c r="Y1333" s="271">
        <f>N1333</f>
        <v>45383</v>
      </c>
      <c r="Z1333" s="322" t="s">
        <v>1550</v>
      </c>
      <c r="AA1333" s="255">
        <v>5.5</v>
      </c>
      <c r="AB1333" s="256"/>
      <c r="AC1333" s="253">
        <v>70</v>
      </c>
      <c r="AD1333" s="253"/>
      <c r="AE1333" s="253">
        <v>95</v>
      </c>
      <c r="AF1333" s="253"/>
      <c r="AG1333" s="336">
        <v>22</v>
      </c>
      <c r="AH1333" s="322">
        <v>41</v>
      </c>
      <c r="AI1333" s="322">
        <v>60</v>
      </c>
      <c r="AJ1333" s="322">
        <v>1</v>
      </c>
      <c r="AK1333" s="237"/>
      <c r="AL1333" s="322"/>
      <c r="AM1333" s="322"/>
      <c r="AN1333" s="253"/>
      <c r="AO1333" s="327"/>
      <c r="AP1333" s="283"/>
      <c r="AQ1333" s="283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341"/>
      <c r="CP1333" s="341"/>
      <c r="CQ1333" s="341"/>
      <c r="CR1333" s="341"/>
      <c r="CS1333" s="341"/>
      <c r="CT1333" s="341"/>
      <c r="CU1333" s="341"/>
      <c r="CV1333" s="341"/>
      <c r="CW1333" s="341"/>
      <c r="CX1333" s="341"/>
      <c r="CY1333" s="341"/>
      <c r="CZ1333" s="341"/>
      <c r="DA1333" s="341"/>
      <c r="DB1333" s="341"/>
      <c r="DC1333" s="341"/>
      <c r="DD1333" s="341"/>
      <c r="DE1333" s="341"/>
      <c r="DF1333" s="341"/>
      <c r="DG1333" s="341"/>
      <c r="DH1333" s="341"/>
      <c r="DI1333" s="341"/>
      <c r="DJ1333" s="341"/>
      <c r="DK1333" s="341"/>
      <c r="DL1333" s="341"/>
      <c r="DM1333" s="341"/>
      <c r="DN1333" s="341"/>
      <c r="DO1333" s="341"/>
      <c r="DP1333" s="341"/>
      <c r="DQ1333" s="341"/>
      <c r="DR1333" s="341"/>
      <c r="DS1333" s="341"/>
      <c r="DT1333" s="341"/>
      <c r="DU1333" s="341"/>
    </row>
    <row r="1334" spans="1:125" s="317" customFormat="1" ht="12.75" customHeight="1">
      <c r="A1334" s="253">
        <v>1333</v>
      </c>
      <c r="B1334" s="253" t="s">
        <v>731</v>
      </c>
      <c r="C1334" s="253" t="s">
        <v>6121</v>
      </c>
      <c r="D1334" s="243"/>
      <c r="E1334" s="121" t="s">
        <v>6491</v>
      </c>
      <c r="F1334" s="243"/>
      <c r="G1334" s="244" t="s">
        <v>6492</v>
      </c>
      <c r="H1334" s="638"/>
      <c r="I1334" s="243" t="s">
        <v>317</v>
      </c>
      <c r="J1334" s="243"/>
      <c r="K1334" s="121" t="s">
        <v>3466</v>
      </c>
      <c r="L1334" s="245" t="s">
        <v>1913</v>
      </c>
      <c r="M1334" s="247">
        <v>44153</v>
      </c>
      <c r="N1334" s="123">
        <v>45604</v>
      </c>
      <c r="O1334" s="249" t="s">
        <v>722</v>
      </c>
      <c r="P1334" s="267">
        <f t="shared" si="294"/>
        <v>45604</v>
      </c>
      <c r="Q1334" s="236">
        <v>20736</v>
      </c>
      <c r="R1334" s="236">
        <v>2020</v>
      </c>
      <c r="S1334" s="237">
        <v>44873</v>
      </c>
      <c r="T1334" s="253" t="s">
        <v>175</v>
      </c>
      <c r="U1334" s="253" t="s">
        <v>722</v>
      </c>
      <c r="V1334" s="421" t="s">
        <v>363</v>
      </c>
      <c r="W1334" s="421" t="s">
        <v>363</v>
      </c>
      <c r="X1334" s="253" t="s">
        <v>1914</v>
      </c>
      <c r="Y1334" s="271">
        <f>N1334</f>
        <v>45604</v>
      </c>
      <c r="Z1334" s="322" t="s">
        <v>1028</v>
      </c>
      <c r="AA1334" s="255">
        <v>5.26</v>
      </c>
      <c r="AB1334" s="256"/>
      <c r="AC1334" s="253">
        <v>85</v>
      </c>
      <c r="AD1334" s="253"/>
      <c r="AE1334" s="253">
        <v>105</v>
      </c>
      <c r="AF1334" s="253"/>
      <c r="AG1334" s="322">
        <v>24</v>
      </c>
      <c r="AH1334" s="322">
        <v>39</v>
      </c>
      <c r="AI1334" s="322">
        <v>56</v>
      </c>
      <c r="AJ1334" s="322">
        <v>1</v>
      </c>
      <c r="AK1334" s="237"/>
      <c r="AL1334" s="322"/>
      <c r="AM1334" s="322"/>
      <c r="AN1334" s="283"/>
      <c r="AO1334" s="327"/>
      <c r="AP1334" s="253"/>
      <c r="AQ1334" s="283"/>
      <c r="AR1334" s="28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341"/>
      <c r="CP1334" s="341"/>
      <c r="CQ1334" s="341"/>
      <c r="CR1334" s="341"/>
      <c r="CS1334" s="341"/>
      <c r="CT1334" s="341"/>
      <c r="CU1334" s="341"/>
      <c r="CV1334" s="341"/>
      <c r="CW1334" s="341"/>
      <c r="CX1334" s="341"/>
      <c r="CY1334" s="341"/>
      <c r="CZ1334" s="341"/>
      <c r="DA1334" s="341"/>
      <c r="DB1334" s="341"/>
      <c r="DC1334" s="341"/>
      <c r="DD1334" s="341"/>
      <c r="DE1334" s="341"/>
      <c r="DF1334" s="341"/>
      <c r="DG1334" s="341"/>
      <c r="DH1334" s="341"/>
      <c r="DI1334" s="341"/>
      <c r="DJ1334" s="341"/>
      <c r="DK1334" s="341"/>
      <c r="DL1334" s="341"/>
      <c r="DM1334" s="341"/>
      <c r="DN1334" s="341"/>
      <c r="DO1334" s="341"/>
      <c r="DP1334" s="341"/>
      <c r="DQ1334" s="341"/>
      <c r="DR1334" s="341"/>
      <c r="DS1334" s="341"/>
      <c r="DT1334" s="341"/>
      <c r="DU1334" s="341"/>
    </row>
    <row r="1335" spans="1:125" s="378" customFormat="1" ht="12" customHeight="1">
      <c r="A1335" s="363">
        <v>1334</v>
      </c>
      <c r="B1335" s="363" t="s">
        <v>731</v>
      </c>
      <c r="C1335" s="363" t="s">
        <v>10240</v>
      </c>
      <c r="D1335" s="363"/>
      <c r="E1335" s="363" t="s">
        <v>4821</v>
      </c>
      <c r="F1335" s="363"/>
      <c r="G1335" s="365" t="s">
        <v>10241</v>
      </c>
      <c r="H1335" s="640"/>
      <c r="I1335" s="363" t="s">
        <v>1296</v>
      </c>
      <c r="J1335" s="363"/>
      <c r="K1335" s="363" t="s">
        <v>9494</v>
      </c>
      <c r="L1335" s="366" t="s">
        <v>9495</v>
      </c>
      <c r="M1335" s="368">
        <v>45229</v>
      </c>
      <c r="N1335" s="369">
        <v>45950</v>
      </c>
      <c r="O1335" s="385" t="s">
        <v>722</v>
      </c>
      <c r="P1335" s="386">
        <f>N1335</f>
        <v>45950</v>
      </c>
      <c r="Q1335" s="387">
        <v>23598</v>
      </c>
      <c r="R1335" s="387">
        <v>2022</v>
      </c>
      <c r="S1335" s="373">
        <v>45219</v>
      </c>
      <c r="T1335" s="363" t="s">
        <v>10242</v>
      </c>
      <c r="U1335" s="363" t="s">
        <v>1279</v>
      </c>
      <c r="V1335" s="626" t="s">
        <v>363</v>
      </c>
      <c r="W1335" s="626" t="s">
        <v>1352</v>
      </c>
      <c r="X1335" s="363" t="s">
        <v>10243</v>
      </c>
      <c r="Y1335" s="375">
        <v>45950</v>
      </c>
      <c r="Z1335" s="370" t="s">
        <v>1550</v>
      </c>
      <c r="AA1335" s="657">
        <v>2.6</v>
      </c>
      <c r="AB1335" s="376"/>
      <c r="AC1335" s="363">
        <v>50</v>
      </c>
      <c r="AD1335" s="363"/>
      <c r="AE1335" s="363">
        <v>85</v>
      </c>
      <c r="AF1335" s="363"/>
      <c r="AG1335" s="370" t="s">
        <v>724</v>
      </c>
      <c r="AH1335" s="370" t="s">
        <v>724</v>
      </c>
      <c r="AI1335" s="370" t="s">
        <v>724</v>
      </c>
      <c r="AJ1335" s="370">
        <v>1</v>
      </c>
      <c r="AK1335" s="373"/>
      <c r="AL1335" s="370"/>
      <c r="AM1335" s="370"/>
      <c r="AN1335" s="363"/>
      <c r="AO1335" s="414"/>
      <c r="AP1335" s="374"/>
      <c r="AQ1335" s="374"/>
      <c r="AR1335" s="374"/>
      <c r="AS1335" s="374"/>
      <c r="AT1335" s="374"/>
      <c r="AU1335" s="374"/>
      <c r="AV1335" s="374"/>
      <c r="AW1335" s="374"/>
      <c r="AX1335" s="374"/>
      <c r="AY1335" s="374"/>
      <c r="AZ1335" s="374"/>
      <c r="BA1335" s="374"/>
      <c r="BB1335" s="374"/>
      <c r="BC1335" s="374"/>
      <c r="BD1335" s="374"/>
      <c r="BE1335" s="374"/>
      <c r="BF1335" s="374"/>
      <c r="BG1335" s="374"/>
      <c r="BH1335" s="374"/>
      <c r="BI1335" s="374"/>
      <c r="BJ1335" s="374"/>
      <c r="BK1335" s="374"/>
      <c r="BL1335" s="374"/>
      <c r="BM1335" s="374"/>
      <c r="BN1335" s="374"/>
      <c r="BO1335" s="374"/>
      <c r="BP1335" s="374"/>
      <c r="BQ1335" s="374"/>
      <c r="BR1335" s="374"/>
      <c r="BS1335" s="374"/>
      <c r="BT1335" s="374"/>
      <c r="BU1335" s="374"/>
      <c r="BV1335" s="374"/>
      <c r="BW1335" s="374"/>
      <c r="BX1335" s="374"/>
      <c r="BY1335" s="374"/>
      <c r="BZ1335" s="374"/>
      <c r="CA1335" s="374"/>
      <c r="CB1335" s="374"/>
      <c r="CC1335" s="374"/>
      <c r="CD1335" s="374"/>
      <c r="CE1335" s="374"/>
      <c r="CF1335" s="374"/>
      <c r="CG1335" s="374"/>
      <c r="CH1335" s="374"/>
      <c r="CI1335" s="374"/>
      <c r="CJ1335" s="374"/>
      <c r="CK1335" s="374"/>
      <c r="CL1335" s="374"/>
      <c r="CM1335" s="374"/>
      <c r="CN1335" s="374"/>
      <c r="CO1335" s="377"/>
      <c r="CP1335" s="377"/>
      <c r="CQ1335" s="377"/>
      <c r="CR1335" s="377"/>
      <c r="CS1335" s="377"/>
      <c r="CT1335" s="377"/>
      <c r="CU1335" s="377"/>
      <c r="CV1335" s="377"/>
      <c r="CW1335" s="377"/>
      <c r="CX1335" s="377"/>
      <c r="CY1335" s="377"/>
      <c r="CZ1335" s="377"/>
      <c r="DA1335" s="377"/>
      <c r="DB1335" s="377"/>
      <c r="DC1335" s="377"/>
      <c r="DD1335" s="377"/>
      <c r="DE1335" s="377"/>
      <c r="DF1335" s="377"/>
      <c r="DG1335" s="377"/>
      <c r="DH1335" s="377"/>
      <c r="DI1335" s="377"/>
      <c r="DJ1335" s="377"/>
      <c r="DK1335" s="377"/>
      <c r="DL1335" s="377"/>
      <c r="DM1335" s="377"/>
      <c r="DN1335" s="377"/>
      <c r="DO1335" s="377"/>
      <c r="DP1335" s="377"/>
      <c r="DQ1335" s="377"/>
      <c r="DR1335" s="377"/>
      <c r="DS1335" s="377"/>
      <c r="DT1335" s="377"/>
      <c r="DU1335" s="377"/>
    </row>
    <row r="1336" spans="1:125" s="378" customFormat="1" ht="12.75" customHeight="1">
      <c r="A1336" s="363">
        <v>1335</v>
      </c>
      <c r="B1336" s="363" t="s">
        <v>731</v>
      </c>
      <c r="C1336" s="363" t="s">
        <v>9589</v>
      </c>
      <c r="D1336" s="364"/>
      <c r="E1336" s="405" t="s">
        <v>4825</v>
      </c>
      <c r="F1336" s="364"/>
      <c r="G1336" s="404" t="s">
        <v>10244</v>
      </c>
      <c r="H1336" s="641"/>
      <c r="I1336" s="364" t="s">
        <v>317</v>
      </c>
      <c r="J1336" s="364"/>
      <c r="K1336" s="364" t="s">
        <v>10226</v>
      </c>
      <c r="L1336" s="382" t="s">
        <v>10245</v>
      </c>
      <c r="M1336" s="383">
        <v>45229</v>
      </c>
      <c r="N1336" s="384">
        <v>45950</v>
      </c>
      <c r="O1336" s="385" t="s">
        <v>722</v>
      </c>
      <c r="P1336" s="386">
        <f>N1336</f>
        <v>45950</v>
      </c>
      <c r="Q1336" s="387">
        <v>23599</v>
      </c>
      <c r="R1336" s="387">
        <v>2022</v>
      </c>
      <c r="S1336" s="373">
        <v>45219</v>
      </c>
      <c r="T1336" s="363" t="s">
        <v>175</v>
      </c>
      <c r="U1336" s="363" t="s">
        <v>1279</v>
      </c>
      <c r="V1336" s="626" t="s">
        <v>363</v>
      </c>
      <c r="W1336" s="626" t="s">
        <v>956</v>
      </c>
      <c r="X1336" s="363" t="s">
        <v>10247</v>
      </c>
      <c r="Y1336" s="375">
        <v>45950</v>
      </c>
      <c r="Z1336" s="370" t="s">
        <v>364</v>
      </c>
      <c r="AA1336" s="657">
        <v>4.9000000000000004</v>
      </c>
      <c r="AB1336" s="376"/>
      <c r="AC1336" s="363">
        <v>80</v>
      </c>
      <c r="AD1336" s="363"/>
      <c r="AE1336" s="363">
        <v>100</v>
      </c>
      <c r="AF1336" s="363"/>
      <c r="AG1336" s="370" t="s">
        <v>10246</v>
      </c>
      <c r="AH1336" s="370" t="s">
        <v>724</v>
      </c>
      <c r="AI1336" s="370" t="s">
        <v>724</v>
      </c>
      <c r="AJ1336" s="370">
        <v>1</v>
      </c>
      <c r="AK1336" s="373"/>
      <c r="AL1336" s="370"/>
      <c r="AM1336" s="370"/>
      <c r="AN1336" s="363"/>
      <c r="AO1336" s="414"/>
      <c r="AP1336" s="374"/>
      <c r="AQ1336" s="374"/>
      <c r="AR1336" s="374"/>
      <c r="AS1336" s="374"/>
      <c r="AT1336" s="374"/>
      <c r="AU1336" s="374"/>
      <c r="AV1336" s="374"/>
      <c r="AW1336" s="374"/>
      <c r="AX1336" s="374"/>
      <c r="AY1336" s="374"/>
      <c r="AZ1336" s="374"/>
      <c r="BA1336" s="374"/>
      <c r="BB1336" s="374"/>
      <c r="BC1336" s="374"/>
      <c r="BD1336" s="374"/>
      <c r="BE1336" s="374"/>
      <c r="BF1336" s="374"/>
      <c r="BG1336" s="374"/>
      <c r="BH1336" s="374"/>
      <c r="BI1336" s="374"/>
      <c r="BJ1336" s="374"/>
      <c r="BK1336" s="374"/>
      <c r="BL1336" s="374"/>
      <c r="BM1336" s="374"/>
      <c r="BN1336" s="374"/>
      <c r="BO1336" s="374"/>
      <c r="BP1336" s="374"/>
      <c r="BQ1336" s="374"/>
      <c r="BR1336" s="374"/>
      <c r="BS1336" s="374"/>
      <c r="BT1336" s="374"/>
      <c r="BU1336" s="374"/>
      <c r="BV1336" s="374"/>
      <c r="BW1336" s="374"/>
      <c r="BX1336" s="374"/>
      <c r="BY1336" s="374"/>
      <c r="BZ1336" s="374"/>
      <c r="CA1336" s="374"/>
      <c r="CB1336" s="374"/>
      <c r="CC1336" s="374"/>
      <c r="CD1336" s="374"/>
      <c r="CE1336" s="374"/>
      <c r="CF1336" s="374"/>
      <c r="CG1336" s="374"/>
      <c r="CH1336" s="374"/>
      <c r="CI1336" s="374"/>
      <c r="CJ1336" s="374"/>
      <c r="CK1336" s="374"/>
      <c r="CL1336" s="374"/>
      <c r="CM1336" s="374"/>
      <c r="CN1336" s="374"/>
      <c r="CO1336" s="377"/>
      <c r="CP1336" s="377"/>
      <c r="CQ1336" s="377"/>
      <c r="CR1336" s="377"/>
      <c r="CS1336" s="377"/>
      <c r="CT1336" s="377"/>
      <c r="CU1336" s="377"/>
      <c r="CV1336" s="377"/>
      <c r="CW1336" s="377"/>
      <c r="CX1336" s="377"/>
      <c r="CY1336" s="377"/>
      <c r="CZ1336" s="377"/>
      <c r="DA1336" s="377"/>
      <c r="DB1336" s="377"/>
      <c r="DC1336" s="377"/>
      <c r="DD1336" s="377"/>
      <c r="DE1336" s="377"/>
      <c r="DF1336" s="377"/>
      <c r="DG1336" s="377"/>
      <c r="DH1336" s="377"/>
      <c r="DI1336" s="377"/>
      <c r="DJ1336" s="377"/>
      <c r="DK1336" s="377"/>
      <c r="DL1336" s="377"/>
      <c r="DM1336" s="377"/>
      <c r="DN1336" s="377"/>
      <c r="DO1336" s="377"/>
      <c r="DP1336" s="377"/>
      <c r="DQ1336" s="377"/>
      <c r="DR1336" s="377"/>
      <c r="DS1336" s="377"/>
      <c r="DT1336" s="377"/>
      <c r="DU1336" s="377"/>
    </row>
    <row r="1337" spans="1:125" s="378" customFormat="1" ht="12.75" customHeight="1">
      <c r="A1337" s="363">
        <v>1336</v>
      </c>
      <c r="B1337" s="363" t="s">
        <v>731</v>
      </c>
      <c r="C1337" s="363" t="s">
        <v>8880</v>
      </c>
      <c r="D1337" s="363"/>
      <c r="E1337" s="363" t="s">
        <v>4892</v>
      </c>
      <c r="F1337" s="363"/>
      <c r="G1337" s="365" t="s">
        <v>8881</v>
      </c>
      <c r="H1337" s="640"/>
      <c r="I1337" s="363" t="s">
        <v>6865</v>
      </c>
      <c r="J1337" s="363"/>
      <c r="K1337" s="374" t="s">
        <v>487</v>
      </c>
      <c r="L1337" s="382" t="s">
        <v>828</v>
      </c>
      <c r="M1337" s="368">
        <v>44876</v>
      </c>
      <c r="N1337" s="369">
        <v>45604</v>
      </c>
      <c r="O1337" s="370" t="s">
        <v>722</v>
      </c>
      <c r="P1337" s="371">
        <f>N1337</f>
        <v>45604</v>
      </c>
      <c r="Q1337" s="387">
        <v>22690</v>
      </c>
      <c r="R1337" s="387">
        <v>2022</v>
      </c>
      <c r="S1337" s="373">
        <v>44873</v>
      </c>
      <c r="T1337" s="363" t="s">
        <v>1278</v>
      </c>
      <c r="U1337" s="363" t="s">
        <v>1279</v>
      </c>
      <c r="V1337" s="626" t="s">
        <v>363</v>
      </c>
      <c r="W1337" s="626" t="s">
        <v>868</v>
      </c>
      <c r="X1337" s="363" t="s">
        <v>8223</v>
      </c>
      <c r="Y1337" s="375">
        <f>N1337</f>
        <v>45604</v>
      </c>
      <c r="Z1337" s="370" t="s">
        <v>1550</v>
      </c>
      <c r="AA1337" s="657">
        <v>3.95</v>
      </c>
      <c r="AB1337" s="376"/>
      <c r="AC1337" s="363">
        <v>82</v>
      </c>
      <c r="AD1337" s="363"/>
      <c r="AE1337" s="363">
        <v>105</v>
      </c>
      <c r="AF1337" s="363"/>
      <c r="AG1337" s="370" t="s">
        <v>724</v>
      </c>
      <c r="AH1337" s="370" t="s">
        <v>724</v>
      </c>
      <c r="AI1337" s="370" t="s">
        <v>724</v>
      </c>
      <c r="AJ1337" s="370">
        <v>1</v>
      </c>
      <c r="AK1337" s="388"/>
      <c r="AL1337" s="370"/>
      <c r="AM1337" s="370"/>
      <c r="AN1337" s="363"/>
      <c r="AO1337" s="414"/>
      <c r="AP1337" s="374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  <c r="BR1337" s="374"/>
      <c r="BS1337" s="374"/>
      <c r="BT1337" s="374"/>
      <c r="BU1337" s="374"/>
      <c r="BV1337" s="374"/>
      <c r="BW1337" s="374"/>
      <c r="BX1337" s="374"/>
      <c r="BY1337" s="374"/>
      <c r="BZ1337" s="374"/>
      <c r="CA1337" s="374"/>
      <c r="CB1337" s="374"/>
      <c r="CC1337" s="374"/>
      <c r="CD1337" s="374"/>
      <c r="CE1337" s="374"/>
      <c r="CF1337" s="374"/>
      <c r="CG1337" s="374"/>
      <c r="CH1337" s="374"/>
      <c r="CI1337" s="374"/>
      <c r="CJ1337" s="374"/>
      <c r="CK1337" s="374"/>
      <c r="CL1337" s="374"/>
      <c r="CM1337" s="374"/>
      <c r="CN1337" s="374"/>
      <c r="CO1337" s="377"/>
      <c r="CP1337" s="377"/>
      <c r="CQ1337" s="377"/>
      <c r="CR1337" s="377"/>
      <c r="CS1337" s="377"/>
      <c r="CT1337" s="377"/>
      <c r="CU1337" s="377"/>
      <c r="CV1337" s="377"/>
      <c r="CW1337" s="377"/>
      <c r="CX1337" s="377"/>
      <c r="CY1337" s="377"/>
      <c r="CZ1337" s="377"/>
      <c r="DA1337" s="377"/>
      <c r="DB1337" s="377"/>
      <c r="DC1337" s="377"/>
      <c r="DD1337" s="377"/>
      <c r="DE1337" s="377"/>
      <c r="DF1337" s="377"/>
      <c r="DG1337" s="377"/>
      <c r="DH1337" s="377"/>
      <c r="DI1337" s="377"/>
      <c r="DJ1337" s="377"/>
      <c r="DK1337" s="377"/>
      <c r="DL1337" s="377"/>
      <c r="DM1337" s="377"/>
      <c r="DN1337" s="377"/>
      <c r="DO1337" s="377"/>
      <c r="DP1337" s="377"/>
      <c r="DQ1337" s="377"/>
      <c r="DR1337" s="377"/>
      <c r="DS1337" s="377"/>
      <c r="DT1337" s="377"/>
      <c r="DU1337" s="377"/>
    </row>
    <row r="1338" spans="1:125" s="317" customFormat="1" ht="12.75" customHeight="1">
      <c r="A1338" s="253">
        <v>1337</v>
      </c>
      <c r="B1338" s="253" t="s">
        <v>731</v>
      </c>
      <c r="C1338" s="253" t="s">
        <v>5009</v>
      </c>
      <c r="D1338" s="283"/>
      <c r="E1338" s="253" t="s">
        <v>5010</v>
      </c>
      <c r="F1338" s="253"/>
      <c r="G1338" s="264" t="s">
        <v>5011</v>
      </c>
      <c r="H1338" s="639"/>
      <c r="I1338" s="253" t="s">
        <v>2322</v>
      </c>
      <c r="J1338" s="253"/>
      <c r="K1338" s="253" t="s">
        <v>1019</v>
      </c>
      <c r="L1338" s="438" t="s">
        <v>182</v>
      </c>
      <c r="M1338" s="274">
        <v>43582</v>
      </c>
      <c r="N1338" s="275">
        <v>45761</v>
      </c>
      <c r="O1338" s="276" t="s">
        <v>722</v>
      </c>
      <c r="P1338" s="267">
        <f>M1338</f>
        <v>43582</v>
      </c>
      <c r="Q1338" s="236">
        <v>19223</v>
      </c>
      <c r="R1338" s="236">
        <v>2019</v>
      </c>
      <c r="S1338" s="237">
        <v>45030</v>
      </c>
      <c r="T1338" s="253" t="s">
        <v>1278</v>
      </c>
      <c r="U1338" s="253" t="s">
        <v>722</v>
      </c>
      <c r="V1338" s="421" t="s">
        <v>9267</v>
      </c>
      <c r="W1338" s="421" t="s">
        <v>6630</v>
      </c>
      <c r="X1338" s="253" t="s">
        <v>2084</v>
      </c>
      <c r="Y1338" s="271">
        <f>N1338</f>
        <v>45761</v>
      </c>
      <c r="Z1338" s="322" t="s">
        <v>1550</v>
      </c>
      <c r="AA1338" s="255">
        <v>4.5999999999999996</v>
      </c>
      <c r="AB1338" s="256"/>
      <c r="AC1338" s="253">
        <v>78</v>
      </c>
      <c r="AD1338" s="253"/>
      <c r="AE1338" s="253">
        <v>100</v>
      </c>
      <c r="AF1338" s="253"/>
      <c r="AG1338" s="322" t="s">
        <v>724</v>
      </c>
      <c r="AH1338" s="322">
        <v>39</v>
      </c>
      <c r="AI1338" s="322">
        <v>49</v>
      </c>
      <c r="AJ1338" s="322">
        <v>1</v>
      </c>
      <c r="AK1338" s="237"/>
      <c r="AL1338" s="322"/>
      <c r="AM1338" s="322"/>
      <c r="AN1338" s="253"/>
      <c r="AO1338" s="408"/>
      <c r="AP1338" s="283"/>
      <c r="AQ1338" s="283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341"/>
      <c r="CP1338" s="341"/>
      <c r="CQ1338" s="341"/>
      <c r="CR1338" s="341"/>
      <c r="CS1338" s="341"/>
      <c r="CT1338" s="341"/>
      <c r="CU1338" s="341"/>
      <c r="CV1338" s="341"/>
      <c r="CW1338" s="341"/>
      <c r="CX1338" s="341"/>
      <c r="CY1338" s="341"/>
      <c r="CZ1338" s="341"/>
      <c r="DA1338" s="341"/>
      <c r="DB1338" s="341"/>
      <c r="DC1338" s="341"/>
      <c r="DD1338" s="341"/>
      <c r="DE1338" s="341"/>
      <c r="DF1338" s="341"/>
      <c r="DG1338" s="341"/>
      <c r="DH1338" s="341"/>
      <c r="DI1338" s="341"/>
      <c r="DJ1338" s="341"/>
      <c r="DK1338" s="341"/>
      <c r="DL1338" s="341"/>
      <c r="DM1338" s="341"/>
      <c r="DN1338" s="341"/>
      <c r="DO1338" s="341"/>
      <c r="DP1338" s="341"/>
      <c r="DQ1338" s="341"/>
      <c r="DR1338" s="341"/>
      <c r="DS1338" s="341"/>
      <c r="DT1338" s="341"/>
      <c r="DU1338" s="341"/>
    </row>
    <row r="1339" spans="1:125" s="378" customFormat="1" ht="12.75" customHeight="1">
      <c r="A1339" s="363">
        <v>1338</v>
      </c>
      <c r="B1339" s="363" t="s">
        <v>731</v>
      </c>
      <c r="C1339" s="363" t="s">
        <v>8853</v>
      </c>
      <c r="D1339" s="363"/>
      <c r="E1339" s="363" t="s">
        <v>5098</v>
      </c>
      <c r="F1339" s="363"/>
      <c r="G1339" s="365" t="s">
        <v>10253</v>
      </c>
      <c r="H1339" s="640"/>
      <c r="I1339" s="362" t="s">
        <v>4329</v>
      </c>
      <c r="J1339" s="363"/>
      <c r="K1339" s="363" t="s">
        <v>10227</v>
      </c>
      <c r="L1339" s="366" t="s">
        <v>10254</v>
      </c>
      <c r="M1339" s="368">
        <v>45232</v>
      </c>
      <c r="N1339" s="369">
        <v>45950</v>
      </c>
      <c r="O1339" s="385" t="s">
        <v>722</v>
      </c>
      <c r="P1339" s="386">
        <f>N1339</f>
        <v>45950</v>
      </c>
      <c r="Q1339" s="387">
        <v>23602</v>
      </c>
      <c r="R1339" s="387">
        <v>2022</v>
      </c>
      <c r="S1339" s="373">
        <v>45219</v>
      </c>
      <c r="T1339" s="363" t="s">
        <v>175</v>
      </c>
      <c r="U1339" s="363" t="s">
        <v>1279</v>
      </c>
      <c r="V1339" s="626" t="s">
        <v>363</v>
      </c>
      <c r="W1339" s="626" t="s">
        <v>931</v>
      </c>
      <c r="X1339" s="363" t="s">
        <v>10255</v>
      </c>
      <c r="Y1339" s="375">
        <v>45950</v>
      </c>
      <c r="Z1339" s="370" t="s">
        <v>364</v>
      </c>
      <c r="AA1339" s="657">
        <v>5.05</v>
      </c>
      <c r="AB1339" s="376"/>
      <c r="AC1339" s="363">
        <v>90</v>
      </c>
      <c r="AD1339" s="363"/>
      <c r="AE1339" s="363">
        <v>110</v>
      </c>
      <c r="AF1339" s="363"/>
      <c r="AG1339" s="370" t="s">
        <v>724</v>
      </c>
      <c r="AH1339" s="370" t="s">
        <v>724</v>
      </c>
      <c r="AI1339" s="370" t="s">
        <v>724</v>
      </c>
      <c r="AJ1339" s="370">
        <v>1</v>
      </c>
      <c r="AK1339" s="373"/>
      <c r="AL1339" s="370"/>
      <c r="AM1339" s="370"/>
      <c r="AN1339" s="363"/>
      <c r="AO1339" s="414"/>
      <c r="AP1339" s="374"/>
      <c r="AQ1339" s="374"/>
      <c r="AR1339" s="374"/>
      <c r="AS1339" s="374"/>
      <c r="AT1339" s="374"/>
      <c r="AU1339" s="374"/>
      <c r="AV1339" s="374"/>
      <c r="AW1339" s="374"/>
      <c r="AX1339" s="374"/>
      <c r="AY1339" s="374"/>
      <c r="AZ1339" s="374"/>
      <c r="BA1339" s="374"/>
      <c r="BB1339" s="374"/>
      <c r="BC1339" s="374"/>
      <c r="BD1339" s="374"/>
      <c r="BE1339" s="374"/>
      <c r="BF1339" s="374"/>
      <c r="BG1339" s="374"/>
      <c r="BH1339" s="374"/>
      <c r="BI1339" s="374"/>
      <c r="BJ1339" s="374"/>
      <c r="BK1339" s="374"/>
      <c r="BL1339" s="374"/>
      <c r="BM1339" s="374"/>
      <c r="BN1339" s="374"/>
      <c r="BO1339" s="374"/>
      <c r="BP1339" s="374"/>
      <c r="BQ1339" s="374"/>
      <c r="BR1339" s="374"/>
      <c r="BS1339" s="374"/>
      <c r="BT1339" s="374"/>
      <c r="BU1339" s="374"/>
      <c r="BV1339" s="374"/>
      <c r="BW1339" s="374"/>
      <c r="BX1339" s="374"/>
      <c r="BY1339" s="374"/>
      <c r="BZ1339" s="374"/>
      <c r="CA1339" s="374"/>
      <c r="CB1339" s="374"/>
      <c r="CC1339" s="374"/>
      <c r="CD1339" s="374"/>
      <c r="CE1339" s="374"/>
      <c r="CF1339" s="374"/>
      <c r="CG1339" s="374"/>
      <c r="CH1339" s="374"/>
      <c r="CI1339" s="374"/>
      <c r="CJ1339" s="374"/>
      <c r="CK1339" s="374"/>
      <c r="CL1339" s="374"/>
      <c r="CM1339" s="374"/>
      <c r="CN1339" s="374"/>
      <c r="CO1339" s="377"/>
      <c r="CP1339" s="377"/>
      <c r="CQ1339" s="377"/>
      <c r="CR1339" s="377"/>
      <c r="CS1339" s="377"/>
      <c r="CT1339" s="377"/>
      <c r="CU1339" s="377"/>
      <c r="CV1339" s="377"/>
      <c r="CW1339" s="377"/>
      <c r="CX1339" s="377"/>
      <c r="CY1339" s="377"/>
      <c r="CZ1339" s="377"/>
      <c r="DA1339" s="377"/>
      <c r="DB1339" s="377"/>
      <c r="DC1339" s="377"/>
      <c r="DD1339" s="377"/>
      <c r="DE1339" s="377"/>
      <c r="DF1339" s="377"/>
      <c r="DG1339" s="377"/>
      <c r="DH1339" s="377"/>
      <c r="DI1339" s="377"/>
      <c r="DJ1339" s="377"/>
      <c r="DK1339" s="377"/>
      <c r="DL1339" s="377"/>
      <c r="DM1339" s="377"/>
      <c r="DN1339" s="377"/>
      <c r="DO1339" s="377"/>
      <c r="DP1339" s="377"/>
      <c r="DQ1339" s="377"/>
      <c r="DR1339" s="377"/>
      <c r="DS1339" s="377"/>
      <c r="DT1339" s="377"/>
      <c r="DU1339" s="377"/>
    </row>
    <row r="1340" spans="1:125" s="378" customFormat="1" ht="12.75" customHeight="1">
      <c r="A1340" s="363">
        <v>1339</v>
      </c>
      <c r="B1340" s="363" t="s">
        <v>731</v>
      </c>
      <c r="C1340" s="363" t="s">
        <v>5242</v>
      </c>
      <c r="D1340" s="363"/>
      <c r="E1340" s="363" t="s">
        <v>5099</v>
      </c>
      <c r="F1340" s="363"/>
      <c r="G1340" s="365" t="s">
        <v>10256</v>
      </c>
      <c r="H1340" s="640"/>
      <c r="I1340" s="363" t="s">
        <v>10148</v>
      </c>
      <c r="J1340" s="363"/>
      <c r="K1340" s="364" t="s">
        <v>6335</v>
      </c>
      <c r="L1340" s="382" t="s">
        <v>6336</v>
      </c>
      <c r="M1340" s="383">
        <v>45232</v>
      </c>
      <c r="N1340" s="384">
        <v>45950</v>
      </c>
      <c r="O1340" s="385" t="s">
        <v>722</v>
      </c>
      <c r="P1340" s="779">
        <f>N1340</f>
        <v>45950</v>
      </c>
      <c r="Q1340" s="387">
        <v>23603</v>
      </c>
      <c r="R1340" s="387">
        <v>2023</v>
      </c>
      <c r="S1340" s="373">
        <v>45219</v>
      </c>
      <c r="T1340" s="363" t="s">
        <v>1278</v>
      </c>
      <c r="U1340" s="363" t="s">
        <v>1279</v>
      </c>
      <c r="V1340" s="626" t="s">
        <v>363</v>
      </c>
      <c r="W1340" s="626" t="s">
        <v>868</v>
      </c>
      <c r="X1340" s="363" t="s">
        <v>6337</v>
      </c>
      <c r="Y1340" s="375">
        <v>45950</v>
      </c>
      <c r="Z1340" s="370" t="s">
        <v>364</v>
      </c>
      <c r="AA1340" s="657">
        <v>4.2</v>
      </c>
      <c r="AB1340" s="376"/>
      <c r="AC1340" s="363">
        <v>75</v>
      </c>
      <c r="AD1340" s="363"/>
      <c r="AE1340" s="363">
        <v>100</v>
      </c>
      <c r="AF1340" s="363"/>
      <c r="AG1340" s="370" t="s">
        <v>724</v>
      </c>
      <c r="AH1340" s="370" t="s">
        <v>724</v>
      </c>
      <c r="AI1340" s="370" t="s">
        <v>724</v>
      </c>
      <c r="AJ1340" s="370">
        <v>1</v>
      </c>
      <c r="AK1340" s="388"/>
      <c r="AL1340" s="501"/>
      <c r="AM1340" s="501"/>
      <c r="AN1340" s="363"/>
      <c r="AO1340" s="414"/>
      <c r="AP1340" s="374"/>
      <c r="AQ1340" s="374"/>
      <c r="AR1340" s="374"/>
      <c r="AS1340" s="374"/>
      <c r="AT1340" s="374"/>
      <c r="AU1340" s="374"/>
      <c r="AV1340" s="374"/>
      <c r="AW1340" s="374"/>
      <c r="AX1340" s="374"/>
      <c r="AY1340" s="374"/>
      <c r="AZ1340" s="374"/>
      <c r="BA1340" s="374"/>
      <c r="BB1340" s="374"/>
      <c r="BC1340" s="374"/>
      <c r="BD1340" s="374"/>
      <c r="BE1340" s="374"/>
      <c r="BF1340" s="374"/>
      <c r="BG1340" s="374"/>
      <c r="BH1340" s="374"/>
      <c r="BI1340" s="374"/>
      <c r="BJ1340" s="374"/>
      <c r="BK1340" s="374"/>
      <c r="BL1340" s="374"/>
      <c r="BM1340" s="374"/>
      <c r="BN1340" s="374"/>
      <c r="BO1340" s="374"/>
      <c r="BP1340" s="374"/>
      <c r="BQ1340" s="374"/>
      <c r="BR1340" s="374"/>
      <c r="BS1340" s="374"/>
      <c r="BT1340" s="374"/>
      <c r="BU1340" s="374"/>
      <c r="BV1340" s="374"/>
      <c r="BW1340" s="374"/>
      <c r="BX1340" s="374"/>
      <c r="BY1340" s="374"/>
      <c r="BZ1340" s="374"/>
      <c r="CA1340" s="374"/>
      <c r="CB1340" s="374"/>
      <c r="CC1340" s="374"/>
      <c r="CD1340" s="374"/>
      <c r="CE1340" s="374"/>
      <c r="CF1340" s="374"/>
      <c r="CG1340" s="374"/>
      <c r="CH1340" s="374"/>
      <c r="CI1340" s="374"/>
      <c r="CJ1340" s="374"/>
      <c r="CK1340" s="374"/>
      <c r="CL1340" s="374"/>
      <c r="CM1340" s="374"/>
      <c r="CN1340" s="374"/>
      <c r="CO1340" s="377"/>
      <c r="CP1340" s="377"/>
      <c r="CQ1340" s="377"/>
      <c r="CR1340" s="377"/>
      <c r="CS1340" s="377"/>
      <c r="CT1340" s="377"/>
      <c r="CU1340" s="377"/>
      <c r="CV1340" s="377"/>
      <c r="CW1340" s="377"/>
      <c r="CX1340" s="377"/>
      <c r="CY1340" s="377"/>
      <c r="CZ1340" s="377"/>
      <c r="DA1340" s="377"/>
      <c r="DB1340" s="377"/>
      <c r="DC1340" s="377"/>
      <c r="DD1340" s="377"/>
      <c r="DE1340" s="377"/>
      <c r="DF1340" s="377"/>
      <c r="DG1340" s="377"/>
      <c r="DH1340" s="377"/>
      <c r="DI1340" s="377"/>
      <c r="DJ1340" s="377"/>
      <c r="DK1340" s="377"/>
      <c r="DL1340" s="377"/>
      <c r="DM1340" s="377"/>
      <c r="DN1340" s="377"/>
      <c r="DO1340" s="377"/>
      <c r="DP1340" s="377"/>
      <c r="DQ1340" s="377"/>
      <c r="DR1340" s="377"/>
      <c r="DS1340" s="377"/>
      <c r="DT1340" s="377"/>
      <c r="DU1340" s="377"/>
    </row>
    <row r="1341" spans="1:125" s="317" customFormat="1" ht="12.75" customHeight="1">
      <c r="A1341" s="253">
        <v>1340</v>
      </c>
      <c r="B1341" s="253" t="s">
        <v>731</v>
      </c>
      <c r="C1341" s="253" t="s">
        <v>296</v>
      </c>
      <c r="D1341" s="242"/>
      <c r="E1341" s="242" t="s">
        <v>4552</v>
      </c>
      <c r="F1341" s="242"/>
      <c r="G1341" s="264" t="s">
        <v>4553</v>
      </c>
      <c r="H1341" s="639"/>
      <c r="I1341" s="242" t="s">
        <v>1173</v>
      </c>
      <c r="J1341" s="243"/>
      <c r="K1341" s="242" t="s">
        <v>4554</v>
      </c>
      <c r="L1341" s="438" t="s">
        <v>3947</v>
      </c>
      <c r="M1341" s="274">
        <v>43364</v>
      </c>
      <c r="N1341" s="275">
        <v>44824</v>
      </c>
      <c r="O1341" s="276" t="s">
        <v>722</v>
      </c>
      <c r="P1341" s="267">
        <f>N1341</f>
        <v>44824</v>
      </c>
      <c r="Q1341" s="236">
        <v>18597</v>
      </c>
      <c r="R1341" s="236">
        <v>2014</v>
      </c>
      <c r="S1341" s="237" t="s">
        <v>6411</v>
      </c>
      <c r="T1341" s="253" t="s">
        <v>1278</v>
      </c>
      <c r="U1341" s="253" t="s">
        <v>722</v>
      </c>
      <c r="V1341" s="421" t="s">
        <v>6412</v>
      </c>
      <c r="W1341" s="421" t="s">
        <v>5407</v>
      </c>
      <c r="X1341" s="253" t="s">
        <v>4555</v>
      </c>
      <c r="Y1341" s="271">
        <v>44824</v>
      </c>
      <c r="Z1341" s="322" t="s">
        <v>1550</v>
      </c>
      <c r="AA1341" s="255">
        <v>5.6</v>
      </c>
      <c r="AB1341" s="256"/>
      <c r="AC1341" s="253">
        <v>95</v>
      </c>
      <c r="AD1341" s="253"/>
      <c r="AE1341" s="253">
        <v>115</v>
      </c>
      <c r="AF1341" s="253"/>
      <c r="AG1341" s="322" t="s">
        <v>724</v>
      </c>
      <c r="AH1341" s="322" t="s">
        <v>724</v>
      </c>
      <c r="AI1341" s="322" t="s">
        <v>724</v>
      </c>
      <c r="AJ1341" s="322">
        <v>1</v>
      </c>
      <c r="AK1341" s="237"/>
      <c r="AL1341" s="322"/>
      <c r="AM1341" s="322"/>
      <c r="AN1341" s="253"/>
      <c r="AO1341" s="408"/>
      <c r="AP1341" s="283"/>
      <c r="AQ1341" s="283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341"/>
      <c r="CP1341" s="341"/>
      <c r="CQ1341" s="341"/>
      <c r="CR1341" s="341"/>
      <c r="CS1341" s="341"/>
      <c r="CT1341" s="341"/>
      <c r="CU1341" s="341"/>
      <c r="CV1341" s="341"/>
      <c r="CW1341" s="341"/>
      <c r="CX1341" s="341"/>
      <c r="CY1341" s="341"/>
      <c r="CZ1341" s="341"/>
      <c r="DA1341" s="341"/>
      <c r="DB1341" s="341"/>
      <c r="DC1341" s="341"/>
      <c r="DD1341" s="341"/>
      <c r="DE1341" s="341"/>
      <c r="DF1341" s="341"/>
      <c r="DG1341" s="341"/>
      <c r="DH1341" s="341"/>
      <c r="DI1341" s="341"/>
      <c r="DJ1341" s="341"/>
      <c r="DK1341" s="341"/>
      <c r="DL1341" s="341"/>
      <c r="DM1341" s="341"/>
      <c r="DN1341" s="341"/>
      <c r="DO1341" s="341"/>
      <c r="DP1341" s="341"/>
      <c r="DQ1341" s="341"/>
      <c r="DR1341" s="341"/>
      <c r="DS1341" s="341"/>
      <c r="DT1341" s="341"/>
      <c r="DU1341" s="341"/>
    </row>
    <row r="1342" spans="1:125" s="317" customFormat="1" ht="12.75" customHeight="1">
      <c r="A1342" s="253">
        <v>1341</v>
      </c>
      <c r="B1342" s="253" t="s">
        <v>731</v>
      </c>
      <c r="C1342" s="253" t="s">
        <v>8969</v>
      </c>
      <c r="D1342" s="243"/>
      <c r="E1342" s="243" t="s">
        <v>4559</v>
      </c>
      <c r="F1342" s="243"/>
      <c r="G1342" s="244" t="s">
        <v>8970</v>
      </c>
      <c r="H1342" s="638"/>
      <c r="I1342" s="243" t="s">
        <v>102</v>
      </c>
      <c r="J1342" s="253"/>
      <c r="K1342" s="243" t="s">
        <v>3069</v>
      </c>
      <c r="L1342" s="245" t="s">
        <v>3070</v>
      </c>
      <c r="M1342" s="131">
        <v>44915</v>
      </c>
      <c r="N1342" s="123">
        <v>45638</v>
      </c>
      <c r="O1342" s="249" t="s">
        <v>722</v>
      </c>
      <c r="P1342" s="267">
        <f>N1342</f>
        <v>45638</v>
      </c>
      <c r="Q1342" s="236">
        <v>22735</v>
      </c>
      <c r="R1342" s="236">
        <v>2022</v>
      </c>
      <c r="S1342" s="237">
        <v>44907</v>
      </c>
      <c r="T1342" s="253" t="s">
        <v>175</v>
      </c>
      <c r="U1342" s="253" t="s">
        <v>1279</v>
      </c>
      <c r="V1342" s="421" t="s">
        <v>363</v>
      </c>
      <c r="W1342" s="421" t="s">
        <v>363</v>
      </c>
      <c r="X1342" s="253" t="s">
        <v>4790</v>
      </c>
      <c r="Y1342" s="237">
        <f>N1342</f>
        <v>45638</v>
      </c>
      <c r="Z1342" s="322" t="s">
        <v>1550</v>
      </c>
      <c r="AA1342" s="255">
        <v>7.51</v>
      </c>
      <c r="AB1342" s="256"/>
      <c r="AC1342" s="253">
        <v>120</v>
      </c>
      <c r="AD1342" s="253"/>
      <c r="AE1342" s="253">
        <v>220</v>
      </c>
      <c r="AF1342" s="253"/>
      <c r="AG1342" s="322" t="s">
        <v>724</v>
      </c>
      <c r="AH1342" s="322" t="s">
        <v>724</v>
      </c>
      <c r="AI1342" s="322" t="s">
        <v>724</v>
      </c>
      <c r="AJ1342" s="322">
        <v>2</v>
      </c>
      <c r="AK1342" s="237"/>
      <c r="AL1342" s="322"/>
      <c r="AM1342" s="322"/>
      <c r="AN1342" s="253"/>
      <c r="AO1342" s="408"/>
      <c r="AP1342" s="283"/>
      <c r="AQ1342" s="283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341"/>
      <c r="CP1342" s="341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  <c r="DT1342" s="341"/>
      <c r="DU1342" s="341"/>
    </row>
    <row r="1343" spans="1:125" s="317" customFormat="1" ht="12.75" customHeight="1">
      <c r="A1343" s="253">
        <v>1342</v>
      </c>
      <c r="B1343" s="283" t="s">
        <v>731</v>
      </c>
      <c r="C1343" s="283" t="s">
        <v>3892</v>
      </c>
      <c r="D1343" s="283"/>
      <c r="E1343" s="283" t="s">
        <v>7231</v>
      </c>
      <c r="F1343" s="283"/>
      <c r="G1343" s="283" t="s">
        <v>7232</v>
      </c>
      <c r="H1343" s="642"/>
      <c r="I1343" s="283" t="s">
        <v>317</v>
      </c>
      <c r="J1343" s="283"/>
      <c r="K1343" s="283" t="s">
        <v>7233</v>
      </c>
      <c r="L1343" s="321">
        <v>37690</v>
      </c>
      <c r="M1343" s="321">
        <v>44414</v>
      </c>
      <c r="N1343" s="325">
        <v>45139</v>
      </c>
      <c r="O1343" s="336" t="s">
        <v>722</v>
      </c>
      <c r="P1343" s="325">
        <f>N1343</f>
        <v>45139</v>
      </c>
      <c r="Q1343" s="283">
        <v>21451</v>
      </c>
      <c r="R1343" s="283">
        <v>2017</v>
      </c>
      <c r="S1343" s="321">
        <v>44409</v>
      </c>
      <c r="T1343" s="283" t="s">
        <v>4069</v>
      </c>
      <c r="U1343" s="283" t="s">
        <v>1279</v>
      </c>
      <c r="V1343" s="339">
        <v>0</v>
      </c>
      <c r="W1343" s="339">
        <v>196</v>
      </c>
      <c r="X1343" s="283" t="s">
        <v>5285</v>
      </c>
      <c r="Y1343" s="321">
        <f>N1343</f>
        <v>45139</v>
      </c>
      <c r="Z1343" s="336" t="s">
        <v>1028</v>
      </c>
      <c r="AA1343" s="655">
        <v>5.28</v>
      </c>
      <c r="AB1343" s="283"/>
      <c r="AC1343" s="283">
        <v>75</v>
      </c>
      <c r="AD1343" s="283"/>
      <c r="AE1343" s="283">
        <v>95</v>
      </c>
      <c r="AF1343" s="283"/>
      <c r="AG1343" s="322">
        <v>21</v>
      </c>
      <c r="AH1343" s="336" t="s">
        <v>724</v>
      </c>
      <c r="AI1343" s="336" t="s">
        <v>724</v>
      </c>
      <c r="AJ1343" s="336">
        <v>1</v>
      </c>
      <c r="AK1343" s="283"/>
      <c r="AL1343" s="336"/>
      <c r="AM1343" s="336"/>
      <c r="AN1343" s="283"/>
      <c r="AO1343" s="408"/>
      <c r="AP1343" s="283"/>
      <c r="AQ1343" s="283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341"/>
      <c r="CP1343" s="341"/>
      <c r="CQ1343" s="341"/>
      <c r="CR1343" s="341"/>
      <c r="CS1343" s="341"/>
      <c r="CT1343" s="341"/>
      <c r="CU1343" s="341"/>
      <c r="CV1343" s="341"/>
      <c r="CW1343" s="341"/>
      <c r="CX1343" s="341"/>
      <c r="CY1343" s="341"/>
      <c r="CZ1343" s="341"/>
      <c r="DA1343" s="341"/>
      <c r="DB1343" s="341"/>
      <c r="DC1343" s="341"/>
      <c r="DD1343" s="341"/>
      <c r="DE1343" s="341"/>
      <c r="DF1343" s="341"/>
      <c r="DG1343" s="341"/>
      <c r="DH1343" s="341"/>
      <c r="DI1343" s="341"/>
      <c r="DJ1343" s="341"/>
      <c r="DK1343" s="341"/>
      <c r="DL1343" s="341"/>
      <c r="DM1343" s="341"/>
      <c r="DN1343" s="341"/>
      <c r="DO1343" s="341"/>
      <c r="DP1343" s="341"/>
      <c r="DQ1343" s="341"/>
      <c r="DR1343" s="341"/>
      <c r="DS1343" s="341"/>
      <c r="DT1343" s="341"/>
      <c r="DU1343" s="341"/>
    </row>
    <row r="1344" spans="1:125" s="317" customFormat="1" ht="12.75" customHeight="1">
      <c r="A1344" s="253">
        <v>1343</v>
      </c>
      <c r="B1344" s="253" t="s">
        <v>732</v>
      </c>
      <c r="C1344" s="253" t="s">
        <v>1445</v>
      </c>
      <c r="D1344" s="253" t="s">
        <v>2027</v>
      </c>
      <c r="E1344" s="253" t="s">
        <v>5220</v>
      </c>
      <c r="F1344" s="253" t="s">
        <v>2028</v>
      </c>
      <c r="G1344" s="264" t="s">
        <v>5491</v>
      </c>
      <c r="H1344" s="639" t="s">
        <v>2029</v>
      </c>
      <c r="I1344" s="253" t="s">
        <v>2145</v>
      </c>
      <c r="J1344" s="253" t="s">
        <v>2030</v>
      </c>
      <c r="K1344" s="253" t="s">
        <v>2031</v>
      </c>
      <c r="L1344" s="438" t="s">
        <v>814</v>
      </c>
      <c r="M1344" s="274">
        <v>43880</v>
      </c>
      <c r="N1344" s="275">
        <v>45337</v>
      </c>
      <c r="O1344" s="322" t="s">
        <v>722</v>
      </c>
      <c r="P1344" s="325">
        <f t="shared" ref="P1344" si="295">N1344</f>
        <v>45337</v>
      </c>
      <c r="Q1344" s="335">
        <v>20134</v>
      </c>
      <c r="R1344" s="335">
        <v>2011</v>
      </c>
      <c r="S1344" s="251">
        <v>44607</v>
      </c>
      <c r="T1344" s="283" t="s">
        <v>299</v>
      </c>
      <c r="U1344" s="283" t="s">
        <v>189</v>
      </c>
      <c r="V1344" s="421" t="s">
        <v>7892</v>
      </c>
      <c r="W1344" s="421" t="s">
        <v>7893</v>
      </c>
      <c r="X1344" s="253" t="s">
        <v>1981</v>
      </c>
      <c r="Y1344" s="271">
        <f t="shared" ref="Y1344" si="296">N1344</f>
        <v>45337</v>
      </c>
      <c r="Z1344" s="322" t="s">
        <v>1550</v>
      </c>
      <c r="AA1344" s="255">
        <v>5.6</v>
      </c>
      <c r="AB1344" s="256" t="s">
        <v>2032</v>
      </c>
      <c r="AC1344" s="253">
        <v>105</v>
      </c>
      <c r="AD1344" s="253">
        <v>105</v>
      </c>
      <c r="AE1344" s="253">
        <v>130</v>
      </c>
      <c r="AF1344" s="253">
        <v>169</v>
      </c>
      <c r="AG1344" s="336" t="s">
        <v>724</v>
      </c>
      <c r="AH1344" s="322">
        <v>38</v>
      </c>
      <c r="AI1344" s="336">
        <v>52</v>
      </c>
      <c r="AJ1344" s="336">
        <v>1</v>
      </c>
      <c r="AK1344" s="321">
        <v>42056</v>
      </c>
      <c r="AL1344" s="336">
        <v>2015</v>
      </c>
      <c r="AM1344" s="336" t="s">
        <v>1078</v>
      </c>
      <c r="AN1344" s="283"/>
      <c r="AR1344" s="283"/>
      <c r="AS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</row>
    <row r="1345" spans="1:125" s="317" customFormat="1" ht="12.75" customHeight="1">
      <c r="A1345" s="253">
        <v>1344</v>
      </c>
      <c r="B1345" s="242" t="s">
        <v>731</v>
      </c>
      <c r="C1345" s="243" t="s">
        <v>7907</v>
      </c>
      <c r="D1345" s="243"/>
      <c r="E1345" s="121" t="s">
        <v>5219</v>
      </c>
      <c r="F1345" s="243"/>
      <c r="G1345" s="244" t="s">
        <v>7908</v>
      </c>
      <c r="H1345" s="638"/>
      <c r="I1345" s="243" t="s">
        <v>4329</v>
      </c>
      <c r="J1345" s="243"/>
      <c r="K1345" s="243" t="s">
        <v>7909</v>
      </c>
      <c r="L1345" s="245" t="s">
        <v>6369</v>
      </c>
      <c r="M1345" s="247">
        <v>44638</v>
      </c>
      <c r="N1345" s="123">
        <v>45358</v>
      </c>
      <c r="O1345" s="249" t="s">
        <v>722</v>
      </c>
      <c r="P1345" s="267">
        <f>N1345</f>
        <v>45358</v>
      </c>
      <c r="Q1345" s="236">
        <v>22227</v>
      </c>
      <c r="R1345" s="236">
        <v>2021</v>
      </c>
      <c r="S1345" s="237">
        <v>44627</v>
      </c>
      <c r="T1345" s="253" t="s">
        <v>175</v>
      </c>
      <c r="U1345" s="253" t="s">
        <v>1279</v>
      </c>
      <c r="V1345" s="421" t="s">
        <v>363</v>
      </c>
      <c r="W1345" s="421" t="s">
        <v>363</v>
      </c>
      <c r="X1345" s="253" t="s">
        <v>7910</v>
      </c>
      <c r="Y1345" s="284">
        <f t="shared" si="284"/>
        <v>45358</v>
      </c>
      <c r="Z1345" s="322" t="s">
        <v>1550</v>
      </c>
      <c r="AA1345" s="255">
        <v>4.4000000000000004</v>
      </c>
      <c r="AB1345" s="256"/>
      <c r="AC1345" s="253">
        <v>65</v>
      </c>
      <c r="AD1345" s="253"/>
      <c r="AE1345" s="253">
        <v>85</v>
      </c>
      <c r="AF1345" s="253"/>
      <c r="AG1345" s="322">
        <v>24</v>
      </c>
      <c r="AH1345" s="322">
        <v>36</v>
      </c>
      <c r="AI1345" s="322">
        <v>52</v>
      </c>
      <c r="AJ1345" s="322">
        <v>1</v>
      </c>
      <c r="AK1345" s="237"/>
      <c r="AL1345" s="322"/>
      <c r="AM1345" s="322"/>
      <c r="AN1345" s="253"/>
      <c r="AO1345" s="408"/>
      <c r="AP1345" s="283"/>
      <c r="AQ1345" s="283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341"/>
      <c r="CP1345" s="341"/>
      <c r="CQ1345" s="341"/>
      <c r="CR1345" s="341"/>
      <c r="CS1345" s="341"/>
      <c r="CT1345" s="341"/>
      <c r="CU1345" s="341"/>
      <c r="CV1345" s="341"/>
      <c r="CW1345" s="341"/>
      <c r="CX1345" s="341"/>
      <c r="CY1345" s="341"/>
      <c r="CZ1345" s="341"/>
      <c r="DA1345" s="341"/>
      <c r="DB1345" s="341"/>
      <c r="DC1345" s="341"/>
      <c r="DD1345" s="341"/>
      <c r="DE1345" s="341"/>
      <c r="DF1345" s="341"/>
      <c r="DG1345" s="341"/>
      <c r="DH1345" s="341"/>
      <c r="DI1345" s="341"/>
      <c r="DJ1345" s="341"/>
      <c r="DK1345" s="341"/>
      <c r="DL1345" s="341"/>
      <c r="DM1345" s="341"/>
      <c r="DN1345" s="341"/>
      <c r="DO1345" s="341"/>
      <c r="DP1345" s="341"/>
      <c r="DQ1345" s="341"/>
      <c r="DR1345" s="341"/>
      <c r="DS1345" s="341"/>
      <c r="DT1345" s="341"/>
      <c r="DU1345" s="341"/>
    </row>
    <row r="1346" spans="1:125" s="378" customFormat="1" ht="12.75" customHeight="1">
      <c r="A1346" s="363">
        <v>1345</v>
      </c>
      <c r="B1346" s="363" t="s">
        <v>732</v>
      </c>
      <c r="C1346" s="363" t="s">
        <v>6373</v>
      </c>
      <c r="D1346" s="363"/>
      <c r="E1346" s="363" t="s">
        <v>4897</v>
      </c>
      <c r="F1346" s="363"/>
      <c r="G1346" s="365" t="s">
        <v>10288</v>
      </c>
      <c r="H1346" s="640"/>
      <c r="I1346" s="363" t="s">
        <v>440</v>
      </c>
      <c r="J1346" s="363"/>
      <c r="K1346" s="363" t="s">
        <v>10259</v>
      </c>
      <c r="L1346" s="366" t="s">
        <v>10289</v>
      </c>
      <c r="M1346" s="368">
        <v>45250</v>
      </c>
      <c r="N1346" s="369">
        <v>45962</v>
      </c>
      <c r="O1346" s="370" t="s">
        <v>722</v>
      </c>
      <c r="P1346" s="371">
        <f>N1346</f>
        <v>45962</v>
      </c>
      <c r="Q1346" s="372">
        <v>23612</v>
      </c>
      <c r="R1346" s="372">
        <v>2023</v>
      </c>
      <c r="S1346" s="373">
        <v>45231</v>
      </c>
      <c r="T1346" s="374" t="s">
        <v>1216</v>
      </c>
      <c r="U1346" s="374" t="s">
        <v>1279</v>
      </c>
      <c r="V1346" s="626" t="s">
        <v>363</v>
      </c>
      <c r="W1346" s="626" t="s">
        <v>363</v>
      </c>
      <c r="X1346" s="363" t="s">
        <v>10290</v>
      </c>
      <c r="Y1346" s="375">
        <v>45962</v>
      </c>
      <c r="Z1346" s="370" t="s">
        <v>10291</v>
      </c>
      <c r="AA1346" s="657">
        <v>4.8</v>
      </c>
      <c r="AB1346" s="376"/>
      <c r="AC1346" s="363">
        <v>80</v>
      </c>
      <c r="AD1346" s="363">
        <v>80</v>
      </c>
      <c r="AE1346" s="363">
        <v>100</v>
      </c>
      <c r="AF1346" s="363">
        <v>125</v>
      </c>
      <c r="AG1346" s="370" t="s">
        <v>724</v>
      </c>
      <c r="AH1346" s="370">
        <v>38</v>
      </c>
      <c r="AI1346" s="501">
        <v>50</v>
      </c>
      <c r="AJ1346" s="501">
        <v>1</v>
      </c>
      <c r="AK1346" s="388"/>
      <c r="AL1346" s="501"/>
      <c r="AM1346" s="501"/>
      <c r="AN1346" s="363"/>
      <c r="AO1346" s="414"/>
      <c r="AP1346" s="374"/>
      <c r="AQ1346" s="374"/>
      <c r="AR1346" s="374"/>
      <c r="AS1346" s="374"/>
      <c r="AT1346" s="374"/>
      <c r="AU1346" s="374"/>
      <c r="AV1346" s="374"/>
      <c r="AW1346" s="374"/>
      <c r="AX1346" s="374"/>
      <c r="AY1346" s="374"/>
      <c r="AZ1346" s="374"/>
      <c r="BA1346" s="374"/>
      <c r="BB1346" s="374"/>
      <c r="BC1346" s="374"/>
      <c r="BD1346" s="374"/>
      <c r="BE1346" s="374"/>
      <c r="BF1346" s="374"/>
      <c r="BG1346" s="374"/>
      <c r="BH1346" s="374"/>
      <c r="BI1346" s="374"/>
      <c r="BJ1346" s="374"/>
      <c r="BK1346" s="374"/>
      <c r="BL1346" s="374"/>
      <c r="BM1346" s="374"/>
      <c r="BN1346" s="374"/>
      <c r="BO1346" s="374"/>
      <c r="BP1346" s="374"/>
      <c r="BQ1346" s="374"/>
      <c r="BR1346" s="374"/>
      <c r="BS1346" s="374"/>
      <c r="BT1346" s="374"/>
      <c r="BU1346" s="374"/>
      <c r="BV1346" s="374"/>
      <c r="BW1346" s="374"/>
      <c r="BX1346" s="374"/>
      <c r="BY1346" s="374"/>
      <c r="BZ1346" s="374"/>
      <c r="CA1346" s="374"/>
      <c r="CB1346" s="374"/>
      <c r="CC1346" s="374"/>
      <c r="CD1346" s="374"/>
      <c r="CE1346" s="374"/>
      <c r="CF1346" s="374"/>
      <c r="CG1346" s="374"/>
      <c r="CH1346" s="374"/>
      <c r="CI1346" s="374"/>
      <c r="CJ1346" s="374"/>
      <c r="CK1346" s="374"/>
      <c r="CL1346" s="374"/>
      <c r="CM1346" s="374"/>
      <c r="CN1346" s="374"/>
      <c r="CO1346" s="377"/>
      <c r="CP1346" s="377"/>
      <c r="CQ1346" s="377"/>
      <c r="CR1346" s="377"/>
      <c r="CS1346" s="377"/>
      <c r="CT1346" s="377"/>
      <c r="CU1346" s="377"/>
      <c r="CV1346" s="377"/>
      <c r="CW1346" s="377"/>
      <c r="CX1346" s="377"/>
      <c r="CY1346" s="377"/>
      <c r="CZ1346" s="377"/>
      <c r="DA1346" s="377"/>
      <c r="DB1346" s="377"/>
      <c r="DC1346" s="377"/>
      <c r="DD1346" s="377"/>
      <c r="DE1346" s="377"/>
      <c r="DF1346" s="377"/>
      <c r="DG1346" s="377"/>
      <c r="DH1346" s="377"/>
      <c r="DI1346" s="377"/>
      <c r="DJ1346" s="377"/>
      <c r="DK1346" s="377"/>
      <c r="DL1346" s="377"/>
      <c r="DM1346" s="377"/>
      <c r="DN1346" s="377"/>
      <c r="DO1346" s="377"/>
      <c r="DP1346" s="377"/>
      <c r="DQ1346" s="377"/>
      <c r="DR1346" s="377"/>
      <c r="DS1346" s="377"/>
      <c r="DT1346" s="377"/>
      <c r="DU1346" s="377"/>
    </row>
    <row r="1347" spans="1:125" s="317" customFormat="1" ht="12.75" customHeight="1">
      <c r="A1347" s="253">
        <v>1346</v>
      </c>
      <c r="B1347" s="253" t="s">
        <v>732</v>
      </c>
      <c r="C1347" s="253" t="s">
        <v>8865</v>
      </c>
      <c r="D1347" s="243"/>
      <c r="E1347" s="121" t="s">
        <v>4898</v>
      </c>
      <c r="F1347" s="243"/>
      <c r="G1347" s="244" t="s">
        <v>8866</v>
      </c>
      <c r="H1347" s="638"/>
      <c r="I1347" s="243" t="s">
        <v>1368</v>
      </c>
      <c r="J1347" s="243"/>
      <c r="K1347" s="243" t="s">
        <v>6464</v>
      </c>
      <c r="L1347" s="245" t="s">
        <v>6465</v>
      </c>
      <c r="M1347" s="247">
        <v>44868</v>
      </c>
      <c r="N1347" s="123">
        <v>45592</v>
      </c>
      <c r="O1347" s="249" t="s">
        <v>722</v>
      </c>
      <c r="P1347" s="267">
        <v>45592</v>
      </c>
      <c r="Q1347" s="236">
        <v>22685</v>
      </c>
      <c r="R1347" s="236">
        <v>2009</v>
      </c>
      <c r="S1347" s="237">
        <v>44861</v>
      </c>
      <c r="T1347" s="253" t="s">
        <v>29</v>
      </c>
      <c r="U1347" s="253" t="s">
        <v>1279</v>
      </c>
      <c r="V1347" s="421" t="s">
        <v>363</v>
      </c>
      <c r="W1347" s="421" t="s">
        <v>1590</v>
      </c>
      <c r="X1347" s="253" t="s">
        <v>8867</v>
      </c>
      <c r="Y1347" s="271">
        <f>P1347</f>
        <v>45592</v>
      </c>
      <c r="Z1347" s="322" t="s">
        <v>724</v>
      </c>
      <c r="AA1347" s="255">
        <v>6.2</v>
      </c>
      <c r="AB1347" s="256"/>
      <c r="AC1347" s="253">
        <v>110</v>
      </c>
      <c r="AD1347" s="253">
        <v>140</v>
      </c>
      <c r="AE1347" s="253">
        <v>140</v>
      </c>
      <c r="AF1347" s="253">
        <v>185</v>
      </c>
      <c r="AG1347" s="322" t="s">
        <v>724</v>
      </c>
      <c r="AH1347" s="322" t="s">
        <v>724</v>
      </c>
      <c r="AI1347" s="322" t="s">
        <v>724</v>
      </c>
      <c r="AJ1347" s="322">
        <v>1</v>
      </c>
      <c r="AK1347" s="237"/>
      <c r="AL1347" s="322"/>
      <c r="AM1347" s="322"/>
      <c r="AN1347" s="253"/>
      <c r="AO1347" s="408"/>
      <c r="AP1347" s="283"/>
      <c r="AQ1347" s="283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341"/>
      <c r="CP1347" s="341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  <c r="DT1347" s="341"/>
      <c r="DU1347" s="341"/>
    </row>
    <row r="1348" spans="1:125" s="317" customFormat="1" ht="12.75" customHeight="1">
      <c r="A1348" s="253">
        <v>1347</v>
      </c>
      <c r="B1348" s="253" t="s">
        <v>731</v>
      </c>
      <c r="C1348" s="253" t="s">
        <v>4356</v>
      </c>
      <c r="D1348" s="243"/>
      <c r="E1348" s="243" t="s">
        <v>4899</v>
      </c>
      <c r="F1348" s="243"/>
      <c r="G1348" s="244" t="s">
        <v>4998</v>
      </c>
      <c r="H1348" s="638"/>
      <c r="I1348" s="243" t="s">
        <v>317</v>
      </c>
      <c r="J1348" s="243"/>
      <c r="K1348" s="243" t="s">
        <v>674</v>
      </c>
      <c r="L1348" s="245" t="s">
        <v>4999</v>
      </c>
      <c r="M1348" s="247">
        <v>43570</v>
      </c>
      <c r="N1348" s="123">
        <v>45886</v>
      </c>
      <c r="O1348" s="249" t="s">
        <v>722</v>
      </c>
      <c r="P1348" s="267">
        <f t="shared" ref="P1348:P1351" si="297">N1348</f>
        <v>45886</v>
      </c>
      <c r="Q1348" s="236">
        <v>19219</v>
      </c>
      <c r="R1348" s="236">
        <v>2019</v>
      </c>
      <c r="S1348" s="237">
        <v>45155</v>
      </c>
      <c r="T1348" s="253" t="s">
        <v>3715</v>
      </c>
      <c r="U1348" s="253" t="s">
        <v>722</v>
      </c>
      <c r="V1348" s="421" t="s">
        <v>931</v>
      </c>
      <c r="W1348" s="421" t="s">
        <v>10007</v>
      </c>
      <c r="X1348" s="253" t="s">
        <v>3768</v>
      </c>
      <c r="Y1348" s="271">
        <v>45886</v>
      </c>
      <c r="Z1348" s="322" t="s">
        <v>1550</v>
      </c>
      <c r="AA1348" s="255">
        <v>5.71</v>
      </c>
      <c r="AB1348" s="256"/>
      <c r="AC1348" s="253">
        <v>100</v>
      </c>
      <c r="AD1348" s="253"/>
      <c r="AE1348" s="253">
        <v>114</v>
      </c>
      <c r="AF1348" s="253"/>
      <c r="AG1348" s="322" t="s">
        <v>724</v>
      </c>
      <c r="AH1348" s="322" t="s">
        <v>724</v>
      </c>
      <c r="AI1348" s="322" t="s">
        <v>724</v>
      </c>
      <c r="AJ1348" s="322">
        <v>1</v>
      </c>
      <c r="AK1348" s="237"/>
      <c r="AL1348" s="322"/>
      <c r="AM1348" s="322"/>
      <c r="AN1348" s="253"/>
      <c r="AO1348" s="412"/>
      <c r="AP1348" s="330"/>
      <c r="AQ1348" s="330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41"/>
      <c r="CP1348" s="341"/>
      <c r="CQ1348" s="341"/>
      <c r="CR1348" s="341"/>
      <c r="CS1348" s="341"/>
      <c r="CT1348" s="341"/>
      <c r="CU1348" s="341"/>
      <c r="CV1348" s="341"/>
      <c r="CW1348" s="341"/>
      <c r="CX1348" s="341"/>
      <c r="CY1348" s="341"/>
      <c r="CZ1348" s="341"/>
      <c r="DA1348" s="341"/>
      <c r="DB1348" s="341"/>
      <c r="DC1348" s="341"/>
      <c r="DD1348" s="341"/>
      <c r="DE1348" s="341"/>
      <c r="DF1348" s="341"/>
      <c r="DG1348" s="341"/>
      <c r="DH1348" s="341"/>
      <c r="DI1348" s="341"/>
      <c r="DJ1348" s="341"/>
      <c r="DK1348" s="341"/>
      <c r="DL1348" s="341"/>
      <c r="DM1348" s="341"/>
      <c r="DN1348" s="341"/>
      <c r="DO1348" s="341"/>
      <c r="DP1348" s="341"/>
      <c r="DQ1348" s="341"/>
      <c r="DR1348" s="341"/>
      <c r="DS1348" s="341"/>
      <c r="DT1348" s="341"/>
      <c r="DU1348" s="341"/>
    </row>
    <row r="1349" spans="1:125" s="820" customFormat="1" ht="12.75" customHeight="1">
      <c r="A1349" s="277">
        <v>1348</v>
      </c>
      <c r="B1349" s="820" t="s">
        <v>732</v>
      </c>
      <c r="C1349" s="277" t="s">
        <v>2301</v>
      </c>
      <c r="D1349" s="820" t="s">
        <v>6524</v>
      </c>
      <c r="E1349" s="820" t="s">
        <v>4900</v>
      </c>
      <c r="F1349" s="820" t="s">
        <v>6525</v>
      </c>
      <c r="G1349" s="820" t="s">
        <v>5022</v>
      </c>
      <c r="H1349" s="852">
        <v>22920</v>
      </c>
      <c r="I1349" s="820" t="s">
        <v>1911</v>
      </c>
      <c r="J1349" s="820" t="s">
        <v>3558</v>
      </c>
      <c r="K1349" s="820" t="s">
        <v>5023</v>
      </c>
      <c r="L1349" s="861" t="s">
        <v>4493</v>
      </c>
      <c r="M1349" s="854">
        <v>43587</v>
      </c>
      <c r="N1349" s="585">
        <v>44318</v>
      </c>
      <c r="O1349" s="853" t="s">
        <v>722</v>
      </c>
      <c r="P1349" s="854">
        <f t="shared" si="297"/>
        <v>44318</v>
      </c>
      <c r="Q1349" s="820">
        <v>19238</v>
      </c>
      <c r="R1349" s="820">
        <v>2019</v>
      </c>
      <c r="S1349" s="854">
        <v>43587</v>
      </c>
      <c r="T1349" s="820" t="s">
        <v>4633</v>
      </c>
      <c r="U1349" s="820" t="s">
        <v>4014</v>
      </c>
      <c r="V1349" s="855" t="s">
        <v>8539</v>
      </c>
      <c r="W1349" s="855" t="s">
        <v>8539</v>
      </c>
      <c r="X1349" s="820" t="s">
        <v>4494</v>
      </c>
      <c r="Y1349" s="854">
        <v>44318</v>
      </c>
      <c r="Z1349" s="853" t="s">
        <v>1550</v>
      </c>
      <c r="AA1349" s="860">
        <v>4.5</v>
      </c>
      <c r="AB1349" s="820">
        <v>28.9</v>
      </c>
      <c r="AC1349" s="820">
        <v>90</v>
      </c>
      <c r="AD1349" s="820">
        <v>90</v>
      </c>
      <c r="AE1349" s="820">
        <v>115</v>
      </c>
      <c r="AF1349" s="820">
        <v>115</v>
      </c>
      <c r="AG1349" s="816" t="s">
        <v>724</v>
      </c>
      <c r="AH1349" s="853">
        <v>36</v>
      </c>
      <c r="AI1349" s="853">
        <v>54</v>
      </c>
      <c r="AJ1349" s="853">
        <v>1</v>
      </c>
      <c r="AK1349" s="854">
        <v>44172</v>
      </c>
      <c r="AL1349" s="853">
        <v>2020</v>
      </c>
      <c r="AM1349" s="853" t="s">
        <v>722</v>
      </c>
      <c r="AN1349" s="277" t="s">
        <v>8540</v>
      </c>
      <c r="AO1349" s="819"/>
    </row>
    <row r="1350" spans="1:125" s="317" customFormat="1" ht="12.75" customHeight="1">
      <c r="A1350" s="253">
        <v>1349</v>
      </c>
      <c r="B1350" s="253" t="s">
        <v>731</v>
      </c>
      <c r="C1350" s="314" t="s">
        <v>2301</v>
      </c>
      <c r="D1350" s="253"/>
      <c r="E1350" s="253" t="s">
        <v>4901</v>
      </c>
      <c r="F1350" s="253"/>
      <c r="G1350" s="264" t="s">
        <v>5024</v>
      </c>
      <c r="H1350" s="639"/>
      <c r="I1350" s="243" t="s">
        <v>1911</v>
      </c>
      <c r="J1350" s="253"/>
      <c r="K1350" s="253" t="s">
        <v>5025</v>
      </c>
      <c r="L1350" s="438" t="s">
        <v>5026</v>
      </c>
      <c r="M1350" s="274">
        <v>43587</v>
      </c>
      <c r="N1350" s="275">
        <v>45918</v>
      </c>
      <c r="O1350" s="249" t="s">
        <v>722</v>
      </c>
      <c r="P1350" s="267">
        <f t="shared" si="297"/>
        <v>45918</v>
      </c>
      <c r="Q1350" s="236">
        <v>20713</v>
      </c>
      <c r="R1350" s="236">
        <v>2019</v>
      </c>
      <c r="S1350" s="237">
        <v>45187</v>
      </c>
      <c r="T1350" s="253" t="s">
        <v>3715</v>
      </c>
      <c r="U1350" s="253" t="s">
        <v>722</v>
      </c>
      <c r="V1350" s="421" t="s">
        <v>10109</v>
      </c>
      <c r="W1350" s="421" t="s">
        <v>8963</v>
      </c>
      <c r="X1350" s="253" t="s">
        <v>5027</v>
      </c>
      <c r="Y1350" s="271">
        <f>N1350</f>
        <v>45918</v>
      </c>
      <c r="Z1350" s="322" t="s">
        <v>1550</v>
      </c>
      <c r="AA1350" s="255">
        <v>4.5</v>
      </c>
      <c r="AB1350" s="256"/>
      <c r="AC1350" s="253">
        <v>90</v>
      </c>
      <c r="AD1350" s="253">
        <v>90</v>
      </c>
      <c r="AE1350" s="253">
        <v>115</v>
      </c>
      <c r="AF1350" s="253">
        <v>115</v>
      </c>
      <c r="AG1350" s="336">
        <v>22</v>
      </c>
      <c r="AH1350" s="322">
        <v>36</v>
      </c>
      <c r="AI1350" s="322">
        <v>54</v>
      </c>
      <c r="AJ1350" s="322">
        <v>1</v>
      </c>
      <c r="AK1350" s="237"/>
      <c r="AL1350" s="322"/>
      <c r="AM1350" s="322"/>
      <c r="AN1350" s="253"/>
      <c r="AO1350" s="413"/>
      <c r="AP1350" s="33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41"/>
      <c r="CP1350" s="341"/>
      <c r="CQ1350" s="341"/>
      <c r="CR1350" s="341"/>
      <c r="CS1350" s="341"/>
      <c r="CT1350" s="341"/>
      <c r="CU1350" s="341"/>
      <c r="CV1350" s="341"/>
      <c r="CW1350" s="341"/>
      <c r="CX1350" s="341"/>
      <c r="CY1350" s="341"/>
      <c r="CZ1350" s="341"/>
      <c r="DA1350" s="341"/>
      <c r="DB1350" s="341"/>
      <c r="DC1350" s="341"/>
      <c r="DD1350" s="341"/>
      <c r="DE1350" s="341"/>
      <c r="DF1350" s="341"/>
      <c r="DG1350" s="341"/>
      <c r="DH1350" s="341"/>
      <c r="DI1350" s="341"/>
      <c r="DJ1350" s="341"/>
      <c r="DK1350" s="341"/>
      <c r="DL1350" s="341"/>
      <c r="DM1350" s="341"/>
      <c r="DN1350" s="341"/>
      <c r="DO1350" s="341"/>
      <c r="DP1350" s="341"/>
      <c r="DQ1350" s="341"/>
      <c r="DR1350" s="341"/>
      <c r="DS1350" s="341"/>
      <c r="DT1350" s="341"/>
      <c r="DU1350" s="341"/>
    </row>
    <row r="1351" spans="1:125" s="317" customFormat="1" ht="12.75" customHeight="1">
      <c r="A1351" s="253">
        <v>1350</v>
      </c>
      <c r="B1351" s="253" t="s">
        <v>731</v>
      </c>
      <c r="C1351" s="253" t="s">
        <v>1998</v>
      </c>
      <c r="D1351" s="253"/>
      <c r="E1351" s="253" t="s">
        <v>4902</v>
      </c>
      <c r="F1351" s="253"/>
      <c r="G1351" s="264" t="s">
        <v>7235</v>
      </c>
      <c r="H1351" s="639"/>
      <c r="I1351" s="242" t="s">
        <v>1911</v>
      </c>
      <c r="J1351" s="253"/>
      <c r="K1351" s="253" t="s">
        <v>7236</v>
      </c>
      <c r="L1351" s="438" t="s">
        <v>4161</v>
      </c>
      <c r="M1351" s="274">
        <v>42527</v>
      </c>
      <c r="N1351" s="288">
        <v>45906</v>
      </c>
      <c r="O1351" s="249" t="s">
        <v>722</v>
      </c>
      <c r="P1351" s="266">
        <f t="shared" si="297"/>
        <v>45906</v>
      </c>
      <c r="Q1351" s="250">
        <v>21492</v>
      </c>
      <c r="R1351" s="250">
        <v>2013</v>
      </c>
      <c r="S1351" s="251">
        <v>45175</v>
      </c>
      <c r="T1351" s="252" t="s">
        <v>24</v>
      </c>
      <c r="U1351" s="253" t="s">
        <v>722</v>
      </c>
      <c r="V1351" s="421" t="s">
        <v>762</v>
      </c>
      <c r="W1351" s="421" t="s">
        <v>559</v>
      </c>
      <c r="X1351" s="252" t="s">
        <v>2934</v>
      </c>
      <c r="Y1351" s="284">
        <f t="shared" ref="Y1351" si="298">N1351</f>
        <v>45906</v>
      </c>
      <c r="Z1351" s="605" t="s">
        <v>1028</v>
      </c>
      <c r="AA1351" s="656">
        <v>5.4</v>
      </c>
      <c r="AB1351" s="273"/>
      <c r="AC1351" s="252">
        <v>95</v>
      </c>
      <c r="AD1351" s="252"/>
      <c r="AE1351" s="252">
        <v>115</v>
      </c>
      <c r="AF1351" s="252"/>
      <c r="AG1351" s="322">
        <v>22</v>
      </c>
      <c r="AH1351" s="605">
        <v>39</v>
      </c>
      <c r="AI1351" s="605">
        <v>57</v>
      </c>
      <c r="AJ1351" s="605">
        <v>1</v>
      </c>
      <c r="AK1351" s="316"/>
      <c r="AL1351" s="613"/>
      <c r="AM1351" s="613"/>
      <c r="AN1351" s="467"/>
      <c r="AO1351" s="408"/>
      <c r="AP1351" s="283"/>
      <c r="AQ1351" s="283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341"/>
      <c r="CP1351" s="341"/>
      <c r="CQ1351" s="341"/>
      <c r="CR1351" s="341"/>
      <c r="CS1351" s="341"/>
      <c r="CT1351" s="341"/>
      <c r="CU1351" s="341"/>
      <c r="CV1351" s="341"/>
      <c r="CW1351" s="341"/>
      <c r="CX1351" s="341"/>
      <c r="CY1351" s="341"/>
      <c r="CZ1351" s="341"/>
      <c r="DA1351" s="341"/>
      <c r="DB1351" s="341"/>
      <c r="DC1351" s="341"/>
      <c r="DD1351" s="341"/>
      <c r="DE1351" s="341"/>
      <c r="DF1351" s="341"/>
      <c r="DG1351" s="341"/>
      <c r="DH1351" s="341"/>
      <c r="DI1351" s="341"/>
      <c r="DJ1351" s="341"/>
      <c r="DK1351" s="341"/>
      <c r="DL1351" s="341"/>
      <c r="DM1351" s="341"/>
      <c r="DN1351" s="341"/>
      <c r="DO1351" s="341"/>
      <c r="DP1351" s="341"/>
      <c r="DQ1351" s="341"/>
      <c r="DR1351" s="341"/>
      <c r="DS1351" s="341"/>
      <c r="DT1351" s="341"/>
      <c r="DU1351" s="341"/>
    </row>
    <row r="1352" spans="1:125" s="317" customFormat="1" ht="12.75" customHeight="1">
      <c r="A1352" s="253">
        <v>1351</v>
      </c>
      <c r="B1352" s="242" t="s">
        <v>731</v>
      </c>
      <c r="C1352" s="243" t="s">
        <v>6271</v>
      </c>
      <c r="D1352" s="243"/>
      <c r="E1352" s="121" t="s">
        <v>5012</v>
      </c>
      <c r="F1352" s="243"/>
      <c r="G1352" s="244" t="s">
        <v>7136</v>
      </c>
      <c r="H1352" s="638"/>
      <c r="I1352" s="243" t="s">
        <v>440</v>
      </c>
      <c r="J1352" s="243"/>
      <c r="K1352" s="243" t="s">
        <v>7137</v>
      </c>
      <c r="L1352" s="245" t="s">
        <v>7138</v>
      </c>
      <c r="M1352" s="247">
        <v>44396</v>
      </c>
      <c r="N1352" s="123">
        <v>45850</v>
      </c>
      <c r="O1352" s="249" t="s">
        <v>722</v>
      </c>
      <c r="P1352" s="267">
        <f>N1352</f>
        <v>45850</v>
      </c>
      <c r="Q1352" s="236">
        <v>21403</v>
      </c>
      <c r="R1352" s="236">
        <v>2021</v>
      </c>
      <c r="S1352" s="237">
        <v>45119</v>
      </c>
      <c r="T1352" s="253" t="s">
        <v>1278</v>
      </c>
      <c r="U1352" s="253" t="s">
        <v>722</v>
      </c>
      <c r="V1352" s="421" t="s">
        <v>9804</v>
      </c>
      <c r="W1352" s="421" t="s">
        <v>9804</v>
      </c>
      <c r="X1352" s="253" t="s">
        <v>7139</v>
      </c>
      <c r="Y1352" s="271">
        <f>N1352</f>
        <v>45850</v>
      </c>
      <c r="Z1352" s="322" t="s">
        <v>7131</v>
      </c>
      <c r="AA1352" s="255">
        <v>5.0999999999999996</v>
      </c>
      <c r="AB1352" s="256"/>
      <c r="AC1352" s="253">
        <v>90</v>
      </c>
      <c r="AD1352" s="253"/>
      <c r="AE1352" s="253">
        <v>110</v>
      </c>
      <c r="AF1352" s="253"/>
      <c r="AG1352" s="605" t="s">
        <v>724</v>
      </c>
      <c r="AH1352" s="322">
        <v>40</v>
      </c>
      <c r="AI1352" s="322">
        <v>54</v>
      </c>
      <c r="AJ1352" s="322">
        <v>1</v>
      </c>
      <c r="AK1352" s="237"/>
      <c r="AL1352" s="322"/>
      <c r="AM1352" s="322"/>
      <c r="AN1352" s="253"/>
      <c r="AO1352" s="408"/>
      <c r="AP1352" s="283"/>
      <c r="AQ1352" s="283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341"/>
      <c r="CP1352" s="341"/>
      <c r="CQ1352" s="341"/>
      <c r="CR1352" s="341"/>
      <c r="CS1352" s="341"/>
      <c r="CT1352" s="341"/>
      <c r="CU1352" s="341"/>
      <c r="CV1352" s="341"/>
      <c r="CW1352" s="341"/>
      <c r="CX1352" s="341"/>
      <c r="CY1352" s="341"/>
      <c r="CZ1352" s="341"/>
      <c r="DA1352" s="341"/>
      <c r="DB1352" s="341"/>
      <c r="DC1352" s="341"/>
      <c r="DD1352" s="341"/>
      <c r="DE1352" s="341"/>
      <c r="DF1352" s="341"/>
      <c r="DG1352" s="341"/>
      <c r="DH1352" s="341"/>
      <c r="DI1352" s="341"/>
      <c r="DJ1352" s="341"/>
      <c r="DK1352" s="341"/>
      <c r="DL1352" s="341"/>
      <c r="DM1352" s="341"/>
      <c r="DN1352" s="341"/>
      <c r="DO1352" s="341"/>
      <c r="DP1352" s="341"/>
      <c r="DQ1352" s="341"/>
      <c r="DR1352" s="341"/>
      <c r="DS1352" s="341"/>
      <c r="DT1352" s="341"/>
      <c r="DU1352" s="341"/>
    </row>
    <row r="1353" spans="1:125" ht="12.75" customHeight="1">
      <c r="A1353" s="253">
        <v>1352</v>
      </c>
      <c r="B1353" s="253" t="s">
        <v>731</v>
      </c>
      <c r="C1353" s="253" t="s">
        <v>4959</v>
      </c>
      <c r="D1353" s="253"/>
      <c r="E1353" s="253" t="s">
        <v>5196</v>
      </c>
      <c r="F1353" s="253"/>
      <c r="G1353" s="264" t="s">
        <v>5197</v>
      </c>
      <c r="H1353" s="639"/>
      <c r="I1353" s="253" t="s">
        <v>440</v>
      </c>
      <c r="J1353" s="253"/>
      <c r="K1353" s="253" t="s">
        <v>5198</v>
      </c>
      <c r="L1353" s="438" t="s">
        <v>5199</v>
      </c>
      <c r="M1353" s="274">
        <v>43678</v>
      </c>
      <c r="N1353" s="288">
        <v>45849</v>
      </c>
      <c r="O1353" s="322" t="s">
        <v>722</v>
      </c>
      <c r="P1353" s="328">
        <f t="shared" ref="P1353:P1361" si="299">N1353</f>
        <v>45849</v>
      </c>
      <c r="Q1353" s="329">
        <v>19418</v>
      </c>
      <c r="R1353" s="329">
        <v>2019</v>
      </c>
      <c r="S1353" s="251">
        <v>45118</v>
      </c>
      <c r="T1353" s="316" t="s">
        <v>5544</v>
      </c>
      <c r="U1353" s="283" t="s">
        <v>722</v>
      </c>
      <c r="V1353" s="625" t="s">
        <v>1301</v>
      </c>
      <c r="W1353" s="625" t="s">
        <v>9818</v>
      </c>
      <c r="X1353" s="252" t="s">
        <v>5200</v>
      </c>
      <c r="Y1353" s="284">
        <f>N1353</f>
        <v>45849</v>
      </c>
      <c r="Z1353" s="605" t="s">
        <v>4963</v>
      </c>
      <c r="AA1353" s="656">
        <v>5.2</v>
      </c>
      <c r="AB1353" s="273"/>
      <c r="AC1353" s="252">
        <v>70</v>
      </c>
      <c r="AD1353" s="252"/>
      <c r="AE1353" s="252">
        <v>95</v>
      </c>
      <c r="AF1353" s="252"/>
      <c r="AG1353" s="322" t="s">
        <v>724</v>
      </c>
      <c r="AH1353" s="605">
        <v>38</v>
      </c>
      <c r="AI1353" s="613">
        <v>47</v>
      </c>
      <c r="AJ1353" s="613">
        <v>1</v>
      </c>
      <c r="AK1353" s="316"/>
      <c r="AL1353" s="613"/>
      <c r="AM1353" s="613"/>
      <c r="AN1353" s="252"/>
      <c r="AO1353" s="407"/>
      <c r="AP1353" s="316"/>
      <c r="AQ1353" s="316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</row>
    <row r="1354" spans="1:125" s="378" customFormat="1" ht="12.75" customHeight="1">
      <c r="A1354" s="363">
        <v>1353</v>
      </c>
      <c r="B1354" s="363" t="s">
        <v>731</v>
      </c>
      <c r="C1354" s="363" t="s">
        <v>8473</v>
      </c>
      <c r="D1354" s="363"/>
      <c r="E1354" s="363" t="s">
        <v>5201</v>
      </c>
      <c r="F1354" s="363"/>
      <c r="G1354" s="365" t="s">
        <v>10292</v>
      </c>
      <c r="H1354" s="640"/>
      <c r="I1354" s="363" t="s">
        <v>440</v>
      </c>
      <c r="J1354" s="363"/>
      <c r="K1354" s="363" t="s">
        <v>10284</v>
      </c>
      <c r="L1354" s="366" t="s">
        <v>10293</v>
      </c>
      <c r="M1354" s="368">
        <v>45250</v>
      </c>
      <c r="N1354" s="369">
        <v>45976</v>
      </c>
      <c r="O1354" s="370" t="s">
        <v>722</v>
      </c>
      <c r="P1354" s="371">
        <f>N1354</f>
        <v>45976</v>
      </c>
      <c r="Q1354" s="372">
        <v>23613</v>
      </c>
      <c r="R1354" s="372">
        <v>2023</v>
      </c>
      <c r="S1354" s="373">
        <v>45245</v>
      </c>
      <c r="T1354" s="374" t="s">
        <v>4069</v>
      </c>
      <c r="U1354" s="374" t="s">
        <v>1279</v>
      </c>
      <c r="V1354" s="626" t="s">
        <v>363</v>
      </c>
      <c r="W1354" s="626" t="s">
        <v>931</v>
      </c>
      <c r="X1354" s="363" t="s">
        <v>10294</v>
      </c>
      <c r="Y1354" s="375">
        <v>45976</v>
      </c>
      <c r="Z1354" s="370" t="s">
        <v>364</v>
      </c>
      <c r="AA1354" s="657">
        <v>4.9000000000000004</v>
      </c>
      <c r="AB1354" s="376"/>
      <c r="AC1354" s="363">
        <v>88</v>
      </c>
      <c r="AD1354" s="363"/>
      <c r="AE1354" s="363">
        <v>110</v>
      </c>
      <c r="AF1354" s="363"/>
      <c r="AG1354" s="370" t="s">
        <v>724</v>
      </c>
      <c r="AH1354" s="370" t="s">
        <v>724</v>
      </c>
      <c r="AI1354" s="501" t="s">
        <v>724</v>
      </c>
      <c r="AJ1354" s="501">
        <v>1</v>
      </c>
      <c r="AK1354" s="374"/>
      <c r="AL1354" s="501"/>
      <c r="AM1354" s="501"/>
      <c r="AN1354" s="363"/>
      <c r="AO1354" s="414"/>
      <c r="AP1354" s="374"/>
      <c r="AQ1354" s="374"/>
      <c r="AR1354" s="374"/>
      <c r="AS1354" s="374"/>
      <c r="AT1354" s="374"/>
      <c r="AU1354" s="374"/>
      <c r="AV1354" s="374"/>
      <c r="AW1354" s="374"/>
      <c r="AX1354" s="374"/>
      <c r="AY1354" s="374"/>
      <c r="AZ1354" s="374"/>
      <c r="BA1354" s="374"/>
      <c r="BB1354" s="374"/>
      <c r="BC1354" s="374"/>
      <c r="BD1354" s="374"/>
      <c r="BE1354" s="374"/>
      <c r="BF1354" s="374"/>
      <c r="BG1354" s="374"/>
      <c r="BH1354" s="374"/>
      <c r="BI1354" s="374"/>
      <c r="BJ1354" s="374"/>
      <c r="BK1354" s="374"/>
      <c r="BL1354" s="374"/>
      <c r="BM1354" s="374"/>
      <c r="BN1354" s="374"/>
      <c r="BO1354" s="374"/>
      <c r="BP1354" s="374"/>
      <c r="BQ1354" s="374"/>
      <c r="BR1354" s="374"/>
      <c r="BS1354" s="374"/>
      <c r="BT1354" s="374"/>
      <c r="BU1354" s="374"/>
      <c r="BV1354" s="374"/>
      <c r="BW1354" s="374"/>
      <c r="BX1354" s="374"/>
      <c r="BY1354" s="374"/>
      <c r="BZ1354" s="374"/>
      <c r="CA1354" s="374"/>
      <c r="CB1354" s="374"/>
      <c r="CC1354" s="374"/>
      <c r="CD1354" s="374"/>
      <c r="CE1354" s="374"/>
      <c r="CF1354" s="374"/>
      <c r="CG1354" s="374"/>
      <c r="CH1354" s="374"/>
      <c r="CI1354" s="374"/>
      <c r="CJ1354" s="374"/>
      <c r="CK1354" s="374"/>
      <c r="CL1354" s="374"/>
      <c r="CM1354" s="374"/>
      <c r="CN1354" s="374"/>
      <c r="CO1354" s="377"/>
      <c r="CP1354" s="377"/>
      <c r="CQ1354" s="377"/>
      <c r="CR1354" s="377"/>
      <c r="CS1354" s="377"/>
      <c r="CT1354" s="377"/>
      <c r="CU1354" s="377"/>
      <c r="CV1354" s="377"/>
      <c r="CW1354" s="377"/>
      <c r="CX1354" s="377"/>
      <c r="CY1354" s="377"/>
      <c r="CZ1354" s="377"/>
      <c r="DA1354" s="377"/>
      <c r="DB1354" s="377"/>
      <c r="DC1354" s="377"/>
      <c r="DD1354" s="377"/>
      <c r="DE1354" s="377"/>
      <c r="DF1354" s="377"/>
      <c r="DG1354" s="377"/>
      <c r="DH1354" s="377"/>
      <c r="DI1354" s="377"/>
      <c r="DJ1354" s="377"/>
      <c r="DK1354" s="377"/>
      <c r="DL1354" s="377"/>
      <c r="DM1354" s="377"/>
      <c r="DN1354" s="377"/>
      <c r="DO1354" s="377"/>
      <c r="DP1354" s="377"/>
      <c r="DQ1354" s="377"/>
      <c r="DR1354" s="377"/>
      <c r="DS1354" s="377"/>
      <c r="DT1354" s="377"/>
      <c r="DU1354" s="377"/>
    </row>
    <row r="1355" spans="1:125" s="378" customFormat="1" ht="12.75" customHeight="1">
      <c r="A1355" s="363">
        <v>1354</v>
      </c>
      <c r="B1355" s="363" t="s">
        <v>731</v>
      </c>
      <c r="C1355" s="363" t="s">
        <v>8473</v>
      </c>
      <c r="D1355" s="363"/>
      <c r="E1355" s="363" t="s">
        <v>5221</v>
      </c>
      <c r="F1355" s="363"/>
      <c r="G1355" s="365" t="s">
        <v>10295</v>
      </c>
      <c r="H1355" s="640"/>
      <c r="I1355" s="363" t="s">
        <v>440</v>
      </c>
      <c r="J1355" s="363"/>
      <c r="K1355" s="363" t="s">
        <v>10285</v>
      </c>
      <c r="L1355" s="366" t="s">
        <v>10296</v>
      </c>
      <c r="M1355" s="368">
        <v>45250</v>
      </c>
      <c r="N1355" s="369">
        <v>45976</v>
      </c>
      <c r="O1355" s="370" t="s">
        <v>722</v>
      </c>
      <c r="P1355" s="371">
        <f>N1355</f>
        <v>45976</v>
      </c>
      <c r="Q1355" s="372">
        <v>23614</v>
      </c>
      <c r="R1355" s="372">
        <v>2023</v>
      </c>
      <c r="S1355" s="373">
        <v>45245</v>
      </c>
      <c r="T1355" s="374" t="s">
        <v>4069</v>
      </c>
      <c r="U1355" s="374" t="s">
        <v>1279</v>
      </c>
      <c r="V1355" s="626" t="s">
        <v>363</v>
      </c>
      <c r="W1355" s="626" t="s">
        <v>931</v>
      </c>
      <c r="X1355" s="363" t="s">
        <v>10297</v>
      </c>
      <c r="Y1355" s="375">
        <v>45976</v>
      </c>
      <c r="Z1355" s="370" t="s">
        <v>364</v>
      </c>
      <c r="AA1355" s="657">
        <v>4.9000000000000004</v>
      </c>
      <c r="AB1355" s="376"/>
      <c r="AC1355" s="363">
        <v>88</v>
      </c>
      <c r="AD1355" s="363"/>
      <c r="AE1355" s="363">
        <v>110</v>
      </c>
      <c r="AF1355" s="363"/>
      <c r="AG1355" s="370" t="s">
        <v>724</v>
      </c>
      <c r="AH1355" s="370" t="s">
        <v>724</v>
      </c>
      <c r="AI1355" s="501" t="s">
        <v>724</v>
      </c>
      <c r="AJ1355" s="501">
        <v>1</v>
      </c>
      <c r="AK1355" s="374"/>
      <c r="AL1355" s="501"/>
      <c r="AM1355" s="501"/>
      <c r="AN1355" s="363"/>
      <c r="AO1355" s="414"/>
      <c r="AP1355" s="374"/>
      <c r="AQ1355" s="374"/>
      <c r="AR1355" s="374"/>
      <c r="AS1355" s="374"/>
      <c r="AT1355" s="374"/>
      <c r="AU1355" s="374"/>
      <c r="AV1355" s="374"/>
      <c r="AW1355" s="374"/>
      <c r="AX1355" s="374"/>
      <c r="AY1355" s="374"/>
      <c r="AZ1355" s="374"/>
      <c r="BA1355" s="374"/>
      <c r="BB1355" s="374"/>
      <c r="BC1355" s="374"/>
      <c r="BD1355" s="374"/>
      <c r="BE1355" s="374"/>
      <c r="BF1355" s="374"/>
      <c r="BG1355" s="374"/>
      <c r="BH1355" s="374"/>
      <c r="BI1355" s="374"/>
      <c r="BJ1355" s="374"/>
      <c r="BK1355" s="374"/>
      <c r="BL1355" s="374"/>
      <c r="BM1355" s="374"/>
      <c r="BN1355" s="374"/>
      <c r="BO1355" s="374"/>
      <c r="BP1355" s="374"/>
      <c r="BQ1355" s="374"/>
      <c r="BR1355" s="374"/>
      <c r="BS1355" s="374"/>
      <c r="BT1355" s="374"/>
      <c r="BU1355" s="374"/>
      <c r="BV1355" s="374"/>
      <c r="BW1355" s="374"/>
      <c r="BX1355" s="374"/>
      <c r="BY1355" s="374"/>
      <c r="BZ1355" s="374"/>
      <c r="CA1355" s="374"/>
      <c r="CB1355" s="374"/>
      <c r="CC1355" s="374"/>
      <c r="CD1355" s="374"/>
      <c r="CE1355" s="374"/>
      <c r="CF1355" s="374"/>
      <c r="CG1355" s="374"/>
      <c r="CH1355" s="374"/>
      <c r="CI1355" s="374"/>
      <c r="CJ1355" s="374"/>
      <c r="CK1355" s="374"/>
      <c r="CL1355" s="374"/>
      <c r="CM1355" s="374"/>
      <c r="CN1355" s="374"/>
      <c r="CO1355" s="377"/>
      <c r="CP1355" s="377"/>
      <c r="CQ1355" s="377"/>
      <c r="CR1355" s="377"/>
      <c r="CS1355" s="377"/>
      <c r="CT1355" s="377"/>
      <c r="CU1355" s="377"/>
      <c r="CV1355" s="377"/>
      <c r="CW1355" s="377"/>
      <c r="CX1355" s="377"/>
      <c r="CY1355" s="377"/>
      <c r="CZ1355" s="377"/>
      <c r="DA1355" s="377"/>
      <c r="DB1355" s="377"/>
      <c r="DC1355" s="377"/>
      <c r="DD1355" s="377"/>
      <c r="DE1355" s="377"/>
      <c r="DF1355" s="377"/>
      <c r="DG1355" s="377"/>
      <c r="DH1355" s="377"/>
      <c r="DI1355" s="377"/>
      <c r="DJ1355" s="377"/>
      <c r="DK1355" s="377"/>
      <c r="DL1355" s="377"/>
      <c r="DM1355" s="377"/>
      <c r="DN1355" s="377"/>
      <c r="DO1355" s="377"/>
      <c r="DP1355" s="377"/>
      <c r="DQ1355" s="377"/>
      <c r="DR1355" s="377"/>
      <c r="DS1355" s="377"/>
      <c r="DT1355" s="377"/>
      <c r="DU1355" s="377"/>
    </row>
    <row r="1356" spans="1:125" s="378" customFormat="1" ht="12.75" customHeight="1">
      <c r="A1356" s="363">
        <v>1355</v>
      </c>
      <c r="B1356" s="363" t="s">
        <v>731</v>
      </c>
      <c r="C1356" s="363" t="s">
        <v>10316</v>
      </c>
      <c r="D1356" s="363"/>
      <c r="E1356" s="363" t="s">
        <v>5222</v>
      </c>
      <c r="F1356" s="363"/>
      <c r="G1356" s="365" t="s">
        <v>10317</v>
      </c>
      <c r="H1356" s="640"/>
      <c r="I1356" s="363" t="s">
        <v>317</v>
      </c>
      <c r="J1356" s="363"/>
      <c r="K1356" s="363" t="s">
        <v>7909</v>
      </c>
      <c r="L1356" s="366" t="s">
        <v>6369</v>
      </c>
      <c r="M1356" s="368">
        <v>45257</v>
      </c>
      <c r="N1356" s="369">
        <v>45974</v>
      </c>
      <c r="O1356" s="370" t="s">
        <v>722</v>
      </c>
      <c r="P1356" s="371">
        <f>N1356</f>
        <v>45974</v>
      </c>
      <c r="Q1356" s="372">
        <v>23625</v>
      </c>
      <c r="R1356" s="372">
        <v>2019</v>
      </c>
      <c r="S1356" s="373">
        <v>45243</v>
      </c>
      <c r="T1356" s="374" t="s">
        <v>175</v>
      </c>
      <c r="U1356" s="374" t="s">
        <v>1279</v>
      </c>
      <c r="V1356" s="626" t="s">
        <v>363</v>
      </c>
      <c r="W1356" s="626" t="s">
        <v>414</v>
      </c>
      <c r="X1356" s="363" t="s">
        <v>7910</v>
      </c>
      <c r="Y1356" s="375">
        <v>45974</v>
      </c>
      <c r="Z1356" s="370" t="s">
        <v>1550</v>
      </c>
      <c r="AA1356" s="657">
        <v>5</v>
      </c>
      <c r="AB1356" s="376"/>
      <c r="AC1356" s="363">
        <v>65</v>
      </c>
      <c r="AD1356" s="363"/>
      <c r="AE1356" s="363">
        <v>85</v>
      </c>
      <c r="AF1356" s="363"/>
      <c r="AG1356" s="370" t="s">
        <v>724</v>
      </c>
      <c r="AH1356" s="370" t="s">
        <v>724</v>
      </c>
      <c r="AI1356" s="501" t="s">
        <v>724</v>
      </c>
      <c r="AJ1356" s="501">
        <v>1</v>
      </c>
      <c r="AK1356" s="374"/>
      <c r="AL1356" s="501"/>
      <c r="AM1356" s="501"/>
      <c r="AN1356" s="363"/>
      <c r="AO1356" s="414"/>
      <c r="AP1356" s="374"/>
      <c r="AQ1356" s="374"/>
      <c r="AR1356" s="374"/>
      <c r="AS1356" s="374"/>
      <c r="AT1356" s="374"/>
      <c r="AU1356" s="374"/>
      <c r="AV1356" s="374"/>
      <c r="AW1356" s="374"/>
      <c r="AX1356" s="374"/>
      <c r="AY1356" s="374"/>
      <c r="AZ1356" s="374"/>
      <c r="BA1356" s="374"/>
      <c r="BB1356" s="374"/>
      <c r="BC1356" s="374"/>
      <c r="BD1356" s="374"/>
      <c r="BE1356" s="374"/>
      <c r="BF1356" s="374"/>
      <c r="BG1356" s="374"/>
      <c r="BH1356" s="374"/>
      <c r="BI1356" s="374"/>
      <c r="BJ1356" s="374"/>
      <c r="BK1356" s="374"/>
      <c r="BL1356" s="374"/>
      <c r="BM1356" s="374"/>
      <c r="BN1356" s="374"/>
      <c r="BO1356" s="374"/>
      <c r="BP1356" s="374"/>
      <c r="BQ1356" s="374"/>
      <c r="BR1356" s="374"/>
      <c r="BS1356" s="374"/>
      <c r="BT1356" s="374"/>
      <c r="BU1356" s="374"/>
      <c r="BV1356" s="374"/>
      <c r="BW1356" s="374"/>
      <c r="BX1356" s="374"/>
      <c r="BY1356" s="374"/>
      <c r="BZ1356" s="374"/>
      <c r="CA1356" s="374"/>
      <c r="CB1356" s="374"/>
      <c r="CC1356" s="374"/>
      <c r="CD1356" s="374"/>
      <c r="CE1356" s="374"/>
      <c r="CF1356" s="374"/>
      <c r="CG1356" s="374"/>
      <c r="CH1356" s="374"/>
      <c r="CI1356" s="374"/>
      <c r="CJ1356" s="374"/>
      <c r="CK1356" s="374"/>
      <c r="CL1356" s="374"/>
      <c r="CM1356" s="374"/>
      <c r="CN1356" s="374"/>
      <c r="CO1356" s="377"/>
      <c r="CP1356" s="377"/>
      <c r="CQ1356" s="377"/>
      <c r="CR1356" s="377"/>
      <c r="CS1356" s="377"/>
      <c r="CT1356" s="377"/>
      <c r="CU1356" s="377"/>
      <c r="CV1356" s="377"/>
      <c r="CW1356" s="377"/>
      <c r="CX1356" s="377"/>
      <c r="CY1356" s="377"/>
      <c r="CZ1356" s="377"/>
      <c r="DA1356" s="377"/>
      <c r="DB1356" s="377"/>
      <c r="DC1356" s="377"/>
      <c r="DD1356" s="377"/>
      <c r="DE1356" s="377"/>
      <c r="DF1356" s="377"/>
      <c r="DG1356" s="377"/>
      <c r="DH1356" s="377"/>
      <c r="DI1356" s="377"/>
      <c r="DJ1356" s="377"/>
      <c r="DK1356" s="377"/>
      <c r="DL1356" s="377"/>
      <c r="DM1356" s="377"/>
      <c r="DN1356" s="377"/>
      <c r="DO1356" s="377"/>
      <c r="DP1356" s="377"/>
      <c r="DQ1356" s="377"/>
      <c r="DR1356" s="377"/>
      <c r="DS1356" s="377"/>
      <c r="DT1356" s="377"/>
      <c r="DU1356" s="377"/>
    </row>
    <row r="1357" spans="1:125" ht="12.75" customHeight="1">
      <c r="A1357" s="253">
        <v>1356</v>
      </c>
      <c r="B1357" s="253" t="s">
        <v>731</v>
      </c>
      <c r="C1357" s="253" t="s">
        <v>3599</v>
      </c>
      <c r="D1357" s="253"/>
      <c r="E1357" s="253" t="s">
        <v>5223</v>
      </c>
      <c r="F1357" s="253"/>
      <c r="G1357" s="264" t="s">
        <v>5292</v>
      </c>
      <c r="H1357" s="639"/>
      <c r="I1357" s="253" t="s">
        <v>1106</v>
      </c>
      <c r="J1357" s="253"/>
      <c r="K1357" s="253" t="s">
        <v>3626</v>
      </c>
      <c r="L1357" s="438" t="s">
        <v>3627</v>
      </c>
      <c r="M1357" s="274">
        <v>43731</v>
      </c>
      <c r="N1357" s="288">
        <v>45540</v>
      </c>
      <c r="O1357" s="322" t="s">
        <v>722</v>
      </c>
      <c r="P1357" s="328">
        <f t="shared" si="299"/>
        <v>45540</v>
      </c>
      <c r="Q1357" s="329">
        <v>19506</v>
      </c>
      <c r="R1357" s="329">
        <v>2016</v>
      </c>
      <c r="S1357" s="251">
        <v>44809</v>
      </c>
      <c r="T1357" s="316" t="s">
        <v>3715</v>
      </c>
      <c r="U1357" s="283" t="s">
        <v>722</v>
      </c>
      <c r="V1357" s="625" t="s">
        <v>931</v>
      </c>
      <c r="W1357" s="625" t="s">
        <v>4003</v>
      </c>
      <c r="X1357" s="252" t="s">
        <v>3628</v>
      </c>
      <c r="Y1357" s="284">
        <f t="shared" ref="Y1357:Y1378" si="300">N1357</f>
        <v>45540</v>
      </c>
      <c r="Z1357" s="605" t="s">
        <v>1550</v>
      </c>
      <c r="AA1357" s="656">
        <v>4.95</v>
      </c>
      <c r="AB1357" s="273"/>
      <c r="AC1357" s="252">
        <v>105</v>
      </c>
      <c r="AD1357" s="252"/>
      <c r="AE1357" s="252">
        <v>120</v>
      </c>
      <c r="AF1357" s="252"/>
      <c r="AG1357" s="605">
        <v>22</v>
      </c>
      <c r="AH1357" s="605" t="s">
        <v>724</v>
      </c>
      <c r="AI1357" s="613" t="s">
        <v>724</v>
      </c>
      <c r="AJ1357" s="613">
        <v>1</v>
      </c>
      <c r="AK1357" s="316"/>
      <c r="AL1357" s="613"/>
      <c r="AM1357" s="613"/>
      <c r="AN1357" s="252"/>
      <c r="AO1357" s="407"/>
      <c r="AP1357" s="316"/>
      <c r="AQ1357" s="316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</row>
    <row r="1358" spans="1:125" ht="12.75" customHeight="1">
      <c r="A1358" s="253">
        <v>1357</v>
      </c>
      <c r="B1358" s="253" t="s">
        <v>732</v>
      </c>
      <c r="C1358" s="314" t="s">
        <v>2301</v>
      </c>
      <c r="D1358" s="253"/>
      <c r="E1358" s="253" t="s">
        <v>5224</v>
      </c>
      <c r="F1358" s="253"/>
      <c r="G1358" s="264" t="s">
        <v>5391</v>
      </c>
      <c r="H1358" s="639"/>
      <c r="I1358" s="253" t="s">
        <v>1911</v>
      </c>
      <c r="J1358" s="253"/>
      <c r="K1358" s="363" t="s">
        <v>10039</v>
      </c>
      <c r="L1358" s="438" t="s">
        <v>10041</v>
      </c>
      <c r="M1358" s="274">
        <v>43844</v>
      </c>
      <c r="N1358" s="288">
        <v>45901</v>
      </c>
      <c r="O1358" s="322" t="s">
        <v>722</v>
      </c>
      <c r="P1358" s="328">
        <f t="shared" si="299"/>
        <v>45901</v>
      </c>
      <c r="Q1358" s="329">
        <v>21371</v>
      </c>
      <c r="R1358" s="329">
        <v>2019</v>
      </c>
      <c r="S1358" s="251">
        <v>45901</v>
      </c>
      <c r="T1358" s="316" t="s">
        <v>3715</v>
      </c>
      <c r="U1358" s="283" t="s">
        <v>10027</v>
      </c>
      <c r="V1358" s="625" t="s">
        <v>363</v>
      </c>
      <c r="W1358" s="625" t="s">
        <v>9699</v>
      </c>
      <c r="X1358" s="252" t="s">
        <v>10040</v>
      </c>
      <c r="Y1358" s="284">
        <f>N1358</f>
        <v>45901</v>
      </c>
      <c r="Z1358" s="605" t="s">
        <v>1550</v>
      </c>
      <c r="AA1358" s="656">
        <v>4.5</v>
      </c>
      <c r="AB1358" s="273"/>
      <c r="AC1358" s="252">
        <v>90</v>
      </c>
      <c r="AD1358" s="252">
        <v>90</v>
      </c>
      <c r="AE1358" s="252">
        <v>115</v>
      </c>
      <c r="AF1358" s="252">
        <v>115</v>
      </c>
      <c r="AG1358" s="605" t="s">
        <v>724</v>
      </c>
      <c r="AH1358" s="605">
        <v>36</v>
      </c>
      <c r="AI1358" s="613">
        <v>54</v>
      </c>
      <c r="AJ1358" s="613">
        <v>1</v>
      </c>
      <c r="AK1358" s="332"/>
      <c r="AL1358" s="613"/>
      <c r="AM1358" s="613"/>
      <c r="AN1358" s="252"/>
      <c r="AO1358" s="407"/>
      <c r="AP1358" s="316"/>
      <c r="AQ1358" s="316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</row>
    <row r="1359" spans="1:125" ht="12.75" customHeight="1">
      <c r="A1359" s="253">
        <v>1358</v>
      </c>
      <c r="B1359" s="253" t="s">
        <v>731</v>
      </c>
      <c r="C1359" s="253" t="s">
        <v>5398</v>
      </c>
      <c r="D1359" s="253"/>
      <c r="E1359" s="253" t="s">
        <v>5225</v>
      </c>
      <c r="F1359" s="253"/>
      <c r="G1359" s="264" t="s">
        <v>5399</v>
      </c>
      <c r="H1359" s="639"/>
      <c r="I1359" s="253" t="s">
        <v>1911</v>
      </c>
      <c r="J1359" s="253"/>
      <c r="K1359" s="253" t="s">
        <v>5400</v>
      </c>
      <c r="L1359" s="438" t="s">
        <v>4404</v>
      </c>
      <c r="M1359" s="274">
        <v>43845</v>
      </c>
      <c r="N1359" s="288">
        <v>44569</v>
      </c>
      <c r="O1359" s="322" t="s">
        <v>722</v>
      </c>
      <c r="P1359" s="328">
        <f t="shared" si="299"/>
        <v>44569</v>
      </c>
      <c r="Q1359" s="329">
        <v>20017</v>
      </c>
      <c r="R1359" s="329">
        <v>2019</v>
      </c>
      <c r="S1359" s="251">
        <v>43838</v>
      </c>
      <c r="T1359" s="316" t="s">
        <v>3715</v>
      </c>
      <c r="U1359" s="283" t="s">
        <v>1279</v>
      </c>
      <c r="V1359" s="625" t="s">
        <v>363</v>
      </c>
      <c r="W1359" s="625" t="s">
        <v>363</v>
      </c>
      <c r="X1359" s="252" t="s">
        <v>4405</v>
      </c>
      <c r="Y1359" s="284">
        <f t="shared" si="300"/>
        <v>44569</v>
      </c>
      <c r="Z1359" s="605" t="s">
        <v>1550</v>
      </c>
      <c r="AA1359" s="656">
        <v>4.7</v>
      </c>
      <c r="AB1359" s="273"/>
      <c r="AC1359" s="252">
        <v>70</v>
      </c>
      <c r="AD1359" s="252"/>
      <c r="AE1359" s="252">
        <v>90</v>
      </c>
      <c r="AF1359" s="252"/>
      <c r="AG1359" s="605">
        <v>22</v>
      </c>
      <c r="AH1359" s="605">
        <v>39</v>
      </c>
      <c r="AI1359" s="613">
        <v>55</v>
      </c>
      <c r="AJ1359" s="613">
        <v>1</v>
      </c>
      <c r="AK1359" s="316"/>
      <c r="AL1359" s="613"/>
      <c r="AM1359" s="613"/>
      <c r="AN1359" s="252"/>
      <c r="AO1359" s="407"/>
      <c r="AP1359" s="316"/>
      <c r="AQ1359" s="316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</row>
    <row r="1360" spans="1:125" ht="12.75" customHeight="1">
      <c r="A1360" s="253">
        <v>1359</v>
      </c>
      <c r="B1360" s="253" t="s">
        <v>731</v>
      </c>
      <c r="C1360" s="253" t="s">
        <v>2048</v>
      </c>
      <c r="D1360" s="253"/>
      <c r="E1360" s="253" t="s">
        <v>5226</v>
      </c>
      <c r="F1360" s="253"/>
      <c r="G1360" s="264" t="s">
        <v>5444</v>
      </c>
      <c r="H1360" s="639"/>
      <c r="I1360" s="253" t="s">
        <v>452</v>
      </c>
      <c r="J1360" s="253"/>
      <c r="K1360" s="253" t="s">
        <v>4521</v>
      </c>
      <c r="L1360" s="438" t="s">
        <v>4522</v>
      </c>
      <c r="M1360" s="274">
        <v>43872</v>
      </c>
      <c r="N1360" s="288">
        <v>46033</v>
      </c>
      <c r="O1360" s="322" t="s">
        <v>722</v>
      </c>
      <c r="P1360" s="328">
        <f t="shared" si="299"/>
        <v>46033</v>
      </c>
      <c r="Q1360" s="329">
        <v>20069</v>
      </c>
      <c r="R1360" s="329">
        <v>2017</v>
      </c>
      <c r="S1360" s="251">
        <v>45302</v>
      </c>
      <c r="T1360" s="316" t="s">
        <v>3715</v>
      </c>
      <c r="U1360" s="283" t="s">
        <v>722</v>
      </c>
      <c r="V1360" s="625" t="s">
        <v>73</v>
      </c>
      <c r="W1360" s="625" t="s">
        <v>5680</v>
      </c>
      <c r="X1360" s="252" t="s">
        <v>4523</v>
      </c>
      <c r="Y1360" s="284">
        <f t="shared" si="300"/>
        <v>46033</v>
      </c>
      <c r="Z1360" s="605" t="s">
        <v>1550</v>
      </c>
      <c r="AA1360" s="656">
        <v>5.9</v>
      </c>
      <c r="AB1360" s="273"/>
      <c r="AC1360" s="252">
        <v>100</v>
      </c>
      <c r="AD1360" s="252"/>
      <c r="AE1360" s="252">
        <v>130</v>
      </c>
      <c r="AF1360" s="252"/>
      <c r="AG1360" s="605">
        <v>24</v>
      </c>
      <c r="AH1360" s="605" t="s">
        <v>724</v>
      </c>
      <c r="AI1360" s="613" t="s">
        <v>724</v>
      </c>
      <c r="AJ1360" s="613">
        <v>1</v>
      </c>
      <c r="AK1360" s="316"/>
      <c r="AL1360" s="613"/>
      <c r="AM1360" s="613"/>
      <c r="AN1360" s="252"/>
      <c r="AO1360" s="407"/>
      <c r="AP1360" s="316"/>
      <c r="AQ1360" s="316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</row>
    <row r="1361" spans="1:125" ht="12.75" customHeight="1">
      <c r="A1361" s="253">
        <v>1360</v>
      </c>
      <c r="B1361" s="253" t="s">
        <v>731</v>
      </c>
      <c r="C1361" s="253" t="s">
        <v>4458</v>
      </c>
      <c r="D1361" s="253"/>
      <c r="E1361" s="253" t="s">
        <v>5227</v>
      </c>
      <c r="F1361" s="253"/>
      <c r="G1361" s="264" t="s">
        <v>5518</v>
      </c>
      <c r="H1361" s="639"/>
      <c r="I1361" s="253" t="s">
        <v>1911</v>
      </c>
      <c r="J1361" s="253"/>
      <c r="K1361" s="253" t="s">
        <v>1438</v>
      </c>
      <c r="L1361" s="438" t="s">
        <v>1431</v>
      </c>
      <c r="M1361" s="274">
        <v>43882</v>
      </c>
      <c r="N1361" s="288">
        <v>45328</v>
      </c>
      <c r="O1361" s="322" t="s">
        <v>722</v>
      </c>
      <c r="P1361" s="328">
        <f t="shared" si="299"/>
        <v>45328</v>
      </c>
      <c r="Q1361" s="329">
        <v>20160</v>
      </c>
      <c r="R1361" s="329">
        <v>2020</v>
      </c>
      <c r="S1361" s="251">
        <v>44598</v>
      </c>
      <c r="T1361" s="316" t="s">
        <v>29</v>
      </c>
      <c r="U1361" s="283" t="s">
        <v>722</v>
      </c>
      <c r="V1361" s="625" t="s">
        <v>1968</v>
      </c>
      <c r="W1361" s="625" t="s">
        <v>1968</v>
      </c>
      <c r="X1361" s="252" t="s">
        <v>1432</v>
      </c>
      <c r="Y1361" s="284">
        <f t="shared" si="300"/>
        <v>45328</v>
      </c>
      <c r="Z1361" s="605" t="s">
        <v>1028</v>
      </c>
      <c r="AA1361" s="656">
        <v>4.9000000000000004</v>
      </c>
      <c r="AB1361" s="273"/>
      <c r="AC1361" s="252">
        <v>95</v>
      </c>
      <c r="AD1361" s="252"/>
      <c r="AE1361" s="252">
        <v>117</v>
      </c>
      <c r="AF1361" s="252"/>
      <c r="AG1361" s="605" t="s">
        <v>724</v>
      </c>
      <c r="AH1361" s="605" t="s">
        <v>724</v>
      </c>
      <c r="AI1361" s="613" t="s">
        <v>724</v>
      </c>
      <c r="AJ1361" s="613">
        <v>1</v>
      </c>
      <c r="AK1361" s="316"/>
      <c r="AL1361" s="613"/>
      <c r="AM1361" s="613"/>
      <c r="AN1361" s="252"/>
      <c r="AO1361" s="407"/>
      <c r="AP1361" s="316"/>
      <c r="AQ1361" s="316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</row>
    <row r="1362" spans="1:125" s="378" customFormat="1" ht="12.75" customHeight="1">
      <c r="A1362" s="363">
        <v>1361</v>
      </c>
      <c r="B1362" s="363" t="s">
        <v>732</v>
      </c>
      <c r="C1362" s="363" t="s">
        <v>5228</v>
      </c>
      <c r="D1362" s="363" t="s">
        <v>5229</v>
      </c>
      <c r="E1362" s="363" t="s">
        <v>5230</v>
      </c>
      <c r="F1362" s="363" t="s">
        <v>5231</v>
      </c>
      <c r="G1362" s="365" t="s">
        <v>5232</v>
      </c>
      <c r="H1362" s="640" t="s">
        <v>5233</v>
      </c>
      <c r="I1362" s="363" t="s">
        <v>1096</v>
      </c>
      <c r="J1362" s="363" t="s">
        <v>5234</v>
      </c>
      <c r="K1362" s="363" t="s">
        <v>940</v>
      </c>
      <c r="L1362" s="366" t="s">
        <v>941</v>
      </c>
      <c r="M1362" s="368">
        <v>43731</v>
      </c>
      <c r="N1362" s="369">
        <v>45864</v>
      </c>
      <c r="O1362" s="370" t="s">
        <v>722</v>
      </c>
      <c r="P1362" s="371">
        <f>N1362</f>
        <v>45864</v>
      </c>
      <c r="Q1362" s="372">
        <v>19487</v>
      </c>
      <c r="R1362" s="372">
        <v>2019</v>
      </c>
      <c r="S1362" s="373">
        <v>45133</v>
      </c>
      <c r="T1362" s="374" t="s">
        <v>299</v>
      </c>
      <c r="U1362" s="374" t="s">
        <v>189</v>
      </c>
      <c r="V1362" s="626" t="s">
        <v>9874</v>
      </c>
      <c r="W1362" s="626" t="s">
        <v>9875</v>
      </c>
      <c r="X1362" s="363" t="s">
        <v>9873</v>
      </c>
      <c r="Y1362" s="375">
        <f t="shared" si="300"/>
        <v>45864</v>
      </c>
      <c r="Z1362" s="370" t="s">
        <v>31</v>
      </c>
      <c r="AA1362" s="657">
        <v>7.57</v>
      </c>
      <c r="AB1362" s="376">
        <v>186</v>
      </c>
      <c r="AC1362" s="363">
        <v>160</v>
      </c>
      <c r="AD1362" s="363">
        <v>160</v>
      </c>
      <c r="AE1362" s="363">
        <v>400</v>
      </c>
      <c r="AF1362" s="363">
        <v>400</v>
      </c>
      <c r="AG1362" s="370" t="s">
        <v>724</v>
      </c>
      <c r="AH1362" s="370">
        <v>46</v>
      </c>
      <c r="AI1362" s="501">
        <v>59</v>
      </c>
      <c r="AJ1362" s="501">
        <v>2</v>
      </c>
      <c r="AK1362" s="388">
        <v>43731</v>
      </c>
      <c r="AL1362" s="501">
        <v>2019</v>
      </c>
      <c r="AM1362" s="501" t="s">
        <v>721</v>
      </c>
      <c r="AN1362" s="363"/>
      <c r="AO1362" s="414"/>
      <c r="AP1362" s="374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  <c r="BR1362" s="374"/>
      <c r="BS1362" s="374"/>
      <c r="BT1362" s="374"/>
      <c r="BU1362" s="374"/>
      <c r="BV1362" s="374"/>
      <c r="BW1362" s="374"/>
      <c r="BX1362" s="374"/>
      <c r="BY1362" s="374"/>
      <c r="BZ1362" s="374"/>
      <c r="CA1362" s="374"/>
      <c r="CB1362" s="374"/>
      <c r="CC1362" s="374"/>
      <c r="CD1362" s="374"/>
      <c r="CE1362" s="374"/>
      <c r="CF1362" s="374"/>
      <c r="CG1362" s="374"/>
      <c r="CH1362" s="374"/>
      <c r="CI1362" s="374"/>
      <c r="CJ1362" s="374"/>
      <c r="CK1362" s="374"/>
      <c r="CL1362" s="374"/>
      <c r="CM1362" s="374"/>
      <c r="CN1362" s="374"/>
      <c r="CO1362" s="377"/>
      <c r="CP1362" s="377"/>
      <c r="CQ1362" s="377"/>
      <c r="CR1362" s="377"/>
      <c r="CS1362" s="377"/>
      <c r="CT1362" s="377"/>
      <c r="CU1362" s="377"/>
      <c r="CV1362" s="377"/>
      <c r="CW1362" s="377"/>
      <c r="CX1362" s="377"/>
      <c r="CY1362" s="377"/>
      <c r="CZ1362" s="377"/>
      <c r="DA1362" s="377"/>
      <c r="DB1362" s="377"/>
      <c r="DC1362" s="377"/>
      <c r="DD1362" s="377"/>
      <c r="DE1362" s="377"/>
      <c r="DF1362" s="377"/>
      <c r="DG1362" s="377"/>
      <c r="DH1362" s="377"/>
      <c r="DI1362" s="377"/>
      <c r="DJ1362" s="377"/>
      <c r="DK1362" s="377"/>
      <c r="DL1362" s="377"/>
      <c r="DM1362" s="377"/>
      <c r="DN1362" s="377"/>
      <c r="DO1362" s="377"/>
      <c r="DP1362" s="377"/>
      <c r="DQ1362" s="377"/>
      <c r="DR1362" s="377"/>
      <c r="DS1362" s="377"/>
      <c r="DT1362" s="377"/>
      <c r="DU1362" s="377"/>
    </row>
    <row r="1363" spans="1:125" ht="12.75" customHeight="1">
      <c r="A1363" s="253">
        <v>1362</v>
      </c>
      <c r="B1363" s="253" t="s">
        <v>731</v>
      </c>
      <c r="C1363" s="253" t="s">
        <v>7902</v>
      </c>
      <c r="D1363" s="253"/>
      <c r="E1363" s="253" t="s">
        <v>5694</v>
      </c>
      <c r="F1363" s="253"/>
      <c r="G1363" s="264" t="s">
        <v>7903</v>
      </c>
      <c r="H1363" s="639"/>
      <c r="I1363" s="253" t="s">
        <v>4329</v>
      </c>
      <c r="J1363" s="253"/>
      <c r="K1363" s="253" t="s">
        <v>7904</v>
      </c>
      <c r="L1363" s="438" t="s">
        <v>7905</v>
      </c>
      <c r="M1363" s="274">
        <v>44638</v>
      </c>
      <c r="N1363" s="288">
        <v>45358</v>
      </c>
      <c r="O1363" s="276" t="s">
        <v>722</v>
      </c>
      <c r="P1363" s="266">
        <f t="shared" ref="P1363:P1365" si="301">N1363</f>
        <v>45358</v>
      </c>
      <c r="Q1363" s="250">
        <v>22226</v>
      </c>
      <c r="R1363" s="250">
        <v>2021</v>
      </c>
      <c r="S1363" s="251">
        <v>44627</v>
      </c>
      <c r="T1363" s="252" t="s">
        <v>175</v>
      </c>
      <c r="U1363" s="253" t="s">
        <v>1279</v>
      </c>
      <c r="V1363" s="625" t="s">
        <v>9874</v>
      </c>
      <c r="W1363" s="625" t="s">
        <v>363</v>
      </c>
      <c r="X1363" s="252" t="s">
        <v>7906</v>
      </c>
      <c r="Y1363" s="284">
        <f>N1363</f>
        <v>45358</v>
      </c>
      <c r="Z1363" s="605" t="s">
        <v>1550</v>
      </c>
      <c r="AA1363" s="656">
        <v>4.0999999999999996</v>
      </c>
      <c r="AB1363" s="273"/>
      <c r="AC1363" s="252">
        <v>50</v>
      </c>
      <c r="AD1363" s="252"/>
      <c r="AE1363" s="252">
        <v>75</v>
      </c>
      <c r="AF1363" s="252"/>
      <c r="AG1363" s="322">
        <v>32</v>
      </c>
      <c r="AH1363" s="605">
        <v>36</v>
      </c>
      <c r="AI1363" s="605">
        <v>52</v>
      </c>
      <c r="AJ1363" s="605">
        <v>1</v>
      </c>
      <c r="AK1363" s="237"/>
      <c r="AL1363" s="322"/>
      <c r="AM1363" s="322"/>
      <c r="AN1363" s="252"/>
      <c r="AO1363" s="407"/>
      <c r="AP1363" s="316"/>
      <c r="AQ1363" s="316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</row>
    <row r="1364" spans="1:125" ht="12.75" customHeight="1">
      <c r="A1364" s="253">
        <v>1363</v>
      </c>
      <c r="B1364" s="253" t="s">
        <v>731</v>
      </c>
      <c r="C1364" s="253" t="s">
        <v>488</v>
      </c>
      <c r="D1364" s="253"/>
      <c r="E1364" s="253" t="s">
        <v>6519</v>
      </c>
      <c r="F1364" s="253"/>
      <c r="G1364" s="264" t="s">
        <v>6520</v>
      </c>
      <c r="H1364" s="639"/>
      <c r="I1364" s="253" t="s">
        <v>1106</v>
      </c>
      <c r="J1364" s="253"/>
      <c r="K1364" s="253" t="s">
        <v>6521</v>
      </c>
      <c r="L1364" s="438" t="s">
        <v>6522</v>
      </c>
      <c r="M1364" s="274">
        <v>44169</v>
      </c>
      <c r="N1364" s="288">
        <v>44890</v>
      </c>
      <c r="O1364" s="322" t="s">
        <v>722</v>
      </c>
      <c r="P1364" s="328">
        <f t="shared" si="301"/>
        <v>44890</v>
      </c>
      <c r="Q1364" s="329">
        <v>20756</v>
      </c>
      <c r="R1364" s="329">
        <v>2009</v>
      </c>
      <c r="S1364" s="332">
        <v>44160</v>
      </c>
      <c r="T1364" s="316" t="s">
        <v>1278</v>
      </c>
      <c r="U1364" s="283" t="s">
        <v>1279</v>
      </c>
      <c r="V1364" s="625" t="s">
        <v>363</v>
      </c>
      <c r="W1364" s="625" t="s">
        <v>403</v>
      </c>
      <c r="X1364" s="252" t="s">
        <v>6523</v>
      </c>
      <c r="Y1364" s="284">
        <v>44890</v>
      </c>
      <c r="Z1364" s="605" t="s">
        <v>1550</v>
      </c>
      <c r="AA1364" s="656">
        <v>6.1</v>
      </c>
      <c r="AB1364" s="273"/>
      <c r="AC1364" s="252">
        <v>78</v>
      </c>
      <c r="AD1364" s="252"/>
      <c r="AE1364" s="252">
        <v>106</v>
      </c>
      <c r="AF1364" s="252"/>
      <c r="AG1364" s="605">
        <v>23</v>
      </c>
      <c r="AH1364" s="605">
        <v>38</v>
      </c>
      <c r="AI1364" s="613">
        <v>47</v>
      </c>
      <c r="AJ1364" s="613">
        <v>1</v>
      </c>
      <c r="AK1364" s="316"/>
      <c r="AL1364" s="613"/>
      <c r="AM1364" s="613"/>
      <c r="AN1364" s="252"/>
      <c r="AO1364" s="407"/>
      <c r="AP1364" s="316"/>
      <c r="AQ1364" s="316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</row>
    <row r="1365" spans="1:125" ht="12.75" customHeight="1">
      <c r="A1365" s="253">
        <v>1364</v>
      </c>
      <c r="B1365" s="253" t="s">
        <v>731</v>
      </c>
      <c r="C1365" s="253" t="s">
        <v>6526</v>
      </c>
      <c r="D1365" s="253"/>
      <c r="E1365" s="253" t="s">
        <v>6527</v>
      </c>
      <c r="F1365" s="253"/>
      <c r="G1365" s="264" t="s">
        <v>6528</v>
      </c>
      <c r="H1365" s="639"/>
      <c r="I1365" s="253" t="s">
        <v>452</v>
      </c>
      <c r="J1365" s="253"/>
      <c r="K1365" s="253" t="s">
        <v>6529</v>
      </c>
      <c r="L1365" s="438" t="s">
        <v>2904</v>
      </c>
      <c r="M1365" s="274">
        <v>44174</v>
      </c>
      <c r="N1365" s="288">
        <v>45735</v>
      </c>
      <c r="O1365" s="322" t="s">
        <v>722</v>
      </c>
      <c r="P1365" s="328">
        <f t="shared" si="301"/>
        <v>45735</v>
      </c>
      <c r="Q1365" s="329">
        <v>20759</v>
      </c>
      <c r="R1365" s="329">
        <v>2020</v>
      </c>
      <c r="S1365" s="251">
        <v>45004</v>
      </c>
      <c r="T1365" s="316" t="s">
        <v>175</v>
      </c>
      <c r="U1365" s="283" t="s">
        <v>722</v>
      </c>
      <c r="V1365" s="625" t="s">
        <v>73</v>
      </c>
      <c r="W1365" s="625" t="s">
        <v>73</v>
      </c>
      <c r="X1365" s="252" t="s">
        <v>6530</v>
      </c>
      <c r="Y1365" s="284">
        <f t="shared" si="300"/>
        <v>45735</v>
      </c>
      <c r="Z1365" s="605" t="s">
        <v>364</v>
      </c>
      <c r="AA1365" s="656">
        <v>4.75</v>
      </c>
      <c r="AB1365" s="273"/>
      <c r="AC1365" s="252">
        <v>80</v>
      </c>
      <c r="AD1365" s="252"/>
      <c r="AE1365" s="252">
        <v>100</v>
      </c>
      <c r="AF1365" s="252"/>
      <c r="AG1365" s="605">
        <v>22</v>
      </c>
      <c r="AH1365" s="605">
        <v>39</v>
      </c>
      <c r="AI1365" s="613">
        <v>53</v>
      </c>
      <c r="AJ1365" s="613">
        <v>1</v>
      </c>
      <c r="AK1365" s="316"/>
      <c r="AL1365" s="613"/>
      <c r="AM1365" s="613"/>
      <c r="AN1365" s="252"/>
      <c r="AO1365" s="407"/>
      <c r="AP1365" s="316"/>
      <c r="AQ1365" s="316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</row>
    <row r="1366" spans="1:125" s="317" customFormat="1" ht="12.75" customHeight="1">
      <c r="A1366" s="253">
        <v>1365</v>
      </c>
      <c r="B1366" s="253" t="s">
        <v>732</v>
      </c>
      <c r="C1366" s="253" t="s">
        <v>6795</v>
      </c>
      <c r="D1366" s="253"/>
      <c r="E1366" s="253" t="s">
        <v>6531</v>
      </c>
      <c r="F1366" s="253" t="s">
        <v>6525</v>
      </c>
      <c r="G1366" s="264" t="s">
        <v>8542</v>
      </c>
      <c r="H1366" s="639"/>
      <c r="I1366" s="253" t="s">
        <v>2322</v>
      </c>
      <c r="J1366" s="253"/>
      <c r="K1366" s="253" t="s">
        <v>8537</v>
      </c>
      <c r="L1366" s="438" t="s">
        <v>4493</v>
      </c>
      <c r="M1366" s="274">
        <v>44795</v>
      </c>
      <c r="N1366" s="275">
        <v>45519</v>
      </c>
      <c r="O1366" s="322" t="s">
        <v>722</v>
      </c>
      <c r="P1366" s="323">
        <f>N1366</f>
        <v>45519</v>
      </c>
      <c r="Q1366" s="335">
        <v>22565</v>
      </c>
      <c r="R1366" s="335">
        <v>2022</v>
      </c>
      <c r="S1366" s="237">
        <v>44788</v>
      </c>
      <c r="T1366" s="283" t="s">
        <v>645</v>
      </c>
      <c r="U1366" s="283" t="s">
        <v>1279</v>
      </c>
      <c r="V1366" s="421" t="s">
        <v>363</v>
      </c>
      <c r="W1366" s="421" t="s">
        <v>363</v>
      </c>
      <c r="X1366" s="253" t="s">
        <v>4494</v>
      </c>
      <c r="Y1366" s="271">
        <f>N1366</f>
        <v>45519</v>
      </c>
      <c r="Z1366" s="322" t="s">
        <v>31</v>
      </c>
      <c r="AA1366" s="255">
        <v>5.6</v>
      </c>
      <c r="AB1366" s="256"/>
      <c r="AC1366" s="253">
        <v>110</v>
      </c>
      <c r="AD1366" s="253">
        <v>110</v>
      </c>
      <c r="AE1366" s="253">
        <v>145</v>
      </c>
      <c r="AF1366" s="253">
        <v>160</v>
      </c>
      <c r="AG1366" s="322" t="s">
        <v>6768</v>
      </c>
      <c r="AH1366" s="322" t="s">
        <v>8543</v>
      </c>
      <c r="AI1366" s="336" t="s">
        <v>6770</v>
      </c>
      <c r="AJ1366" s="336">
        <v>1</v>
      </c>
      <c r="AK1366" s="283"/>
      <c r="AL1366" s="336"/>
      <c r="AM1366" s="336"/>
      <c r="AN1366" s="253"/>
      <c r="AO1366" s="408"/>
      <c r="AP1366" s="283"/>
      <c r="AQ1366" s="283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341"/>
      <c r="CP1366" s="341"/>
      <c r="CQ1366" s="341"/>
      <c r="CR1366" s="341"/>
      <c r="CS1366" s="341"/>
      <c r="CT1366" s="341"/>
      <c r="CU1366" s="341"/>
      <c r="CV1366" s="341"/>
      <c r="CW1366" s="341"/>
      <c r="CX1366" s="341"/>
      <c r="CY1366" s="341"/>
      <c r="CZ1366" s="341"/>
      <c r="DA1366" s="341"/>
      <c r="DB1366" s="341"/>
      <c r="DC1366" s="341"/>
      <c r="DD1366" s="341"/>
      <c r="DE1366" s="341"/>
      <c r="DF1366" s="341"/>
      <c r="DG1366" s="341"/>
      <c r="DH1366" s="341"/>
      <c r="DI1366" s="341"/>
      <c r="DJ1366" s="341"/>
      <c r="DK1366" s="341"/>
      <c r="DL1366" s="341"/>
      <c r="DM1366" s="341"/>
      <c r="DN1366" s="341"/>
      <c r="DO1366" s="341"/>
      <c r="DP1366" s="341"/>
      <c r="DQ1366" s="341"/>
      <c r="DR1366" s="341"/>
      <c r="DS1366" s="341"/>
      <c r="DT1366" s="341"/>
      <c r="DU1366" s="341"/>
    </row>
    <row r="1367" spans="1:125" ht="12.75" customHeight="1">
      <c r="A1367" s="253">
        <v>1366</v>
      </c>
      <c r="B1367" s="253" t="s">
        <v>731</v>
      </c>
      <c r="C1367" s="253" t="s">
        <v>2301</v>
      </c>
      <c r="D1367" s="253"/>
      <c r="E1367" s="253" t="s">
        <v>6535</v>
      </c>
      <c r="F1367" s="253"/>
      <c r="G1367" s="264" t="s">
        <v>6536</v>
      </c>
      <c r="H1367" s="639"/>
      <c r="I1367" s="253" t="s">
        <v>1911</v>
      </c>
      <c r="J1367" s="253"/>
      <c r="K1367" s="253" t="s">
        <v>5885</v>
      </c>
      <c r="L1367" s="438" t="s">
        <v>5887</v>
      </c>
      <c r="M1367" s="274">
        <v>44175</v>
      </c>
      <c r="N1367" s="288">
        <v>45698</v>
      </c>
      <c r="O1367" s="322" t="s">
        <v>722</v>
      </c>
      <c r="P1367" s="328">
        <f t="shared" ref="P1367:P1378" si="302">N1367</f>
        <v>45698</v>
      </c>
      <c r="Q1367" s="329">
        <v>20762</v>
      </c>
      <c r="R1367" s="329">
        <v>2020</v>
      </c>
      <c r="S1367" s="251">
        <v>44967</v>
      </c>
      <c r="T1367" s="316" t="s">
        <v>4709</v>
      </c>
      <c r="U1367" s="283" t="s">
        <v>722</v>
      </c>
      <c r="V1367" s="625" t="s">
        <v>7842</v>
      </c>
      <c r="W1367" s="625" t="s">
        <v>7842</v>
      </c>
      <c r="X1367" s="252" t="s">
        <v>5886</v>
      </c>
      <c r="Y1367" s="284">
        <f t="shared" si="300"/>
        <v>45698</v>
      </c>
      <c r="Z1367" s="605" t="s">
        <v>1550</v>
      </c>
      <c r="AA1367" s="656">
        <v>4.5</v>
      </c>
      <c r="AB1367" s="273"/>
      <c r="AC1367" s="252">
        <v>90</v>
      </c>
      <c r="AD1367" s="252"/>
      <c r="AE1367" s="252">
        <v>115</v>
      </c>
      <c r="AF1367" s="252"/>
      <c r="AG1367" s="605">
        <v>23</v>
      </c>
      <c r="AH1367" s="605">
        <v>36</v>
      </c>
      <c r="AI1367" s="613">
        <v>54</v>
      </c>
      <c r="AJ1367" s="613">
        <v>1</v>
      </c>
      <c r="AK1367" s="316"/>
      <c r="AL1367" s="613"/>
      <c r="AM1367" s="613"/>
      <c r="AN1367" s="252"/>
      <c r="AO1367" s="407"/>
      <c r="AP1367" s="316"/>
      <c r="AQ1367" s="316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</row>
    <row r="1368" spans="1:125" ht="12.75" customHeight="1">
      <c r="A1368" s="253">
        <v>1367</v>
      </c>
      <c r="B1368" s="253" t="s">
        <v>731</v>
      </c>
      <c r="C1368" s="253" t="s">
        <v>370</v>
      </c>
      <c r="D1368" s="253"/>
      <c r="E1368" s="253" t="s">
        <v>6546</v>
      </c>
      <c r="F1368" s="253"/>
      <c r="G1368" s="264" t="s">
        <v>6552</v>
      </c>
      <c r="H1368" s="639"/>
      <c r="I1368" s="253" t="s">
        <v>1173</v>
      </c>
      <c r="J1368" s="253"/>
      <c r="K1368" s="253" t="s">
        <v>8486</v>
      </c>
      <c r="L1368" s="438" t="s">
        <v>8487</v>
      </c>
      <c r="M1368" s="274">
        <v>44204</v>
      </c>
      <c r="N1368" s="288">
        <v>45640</v>
      </c>
      <c r="O1368" s="322" t="s">
        <v>722</v>
      </c>
      <c r="P1368" s="328">
        <f t="shared" si="302"/>
        <v>45640</v>
      </c>
      <c r="Q1368" s="329">
        <v>22535</v>
      </c>
      <c r="R1368" s="329">
        <v>2013</v>
      </c>
      <c r="S1368" s="251">
        <v>44909</v>
      </c>
      <c r="T1368" s="316" t="s">
        <v>3715</v>
      </c>
      <c r="U1368" s="283" t="s">
        <v>722</v>
      </c>
      <c r="V1368" s="625" t="s">
        <v>1301</v>
      </c>
      <c r="W1368" s="625" t="s">
        <v>625</v>
      </c>
      <c r="X1368" s="252" t="s">
        <v>8488</v>
      </c>
      <c r="Y1368" s="284">
        <f>N1368</f>
        <v>45640</v>
      </c>
      <c r="Z1368" s="605" t="s">
        <v>1550</v>
      </c>
      <c r="AA1368" s="656">
        <v>5.2</v>
      </c>
      <c r="AB1368" s="273"/>
      <c r="AC1368" s="252">
        <v>85</v>
      </c>
      <c r="AD1368" s="252"/>
      <c r="AE1368" s="252">
        <v>100</v>
      </c>
      <c r="AF1368" s="252"/>
      <c r="AG1368" s="605">
        <v>22</v>
      </c>
      <c r="AH1368" s="605">
        <v>38</v>
      </c>
      <c r="AI1368" s="613">
        <v>51</v>
      </c>
      <c r="AJ1368" s="613">
        <v>1</v>
      </c>
      <c r="AK1368" s="316"/>
      <c r="AL1368" s="613"/>
      <c r="AM1368" s="613"/>
      <c r="AN1368" s="252"/>
      <c r="AO1368" s="407"/>
      <c r="AP1368" s="316"/>
      <c r="AQ1368" s="316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</row>
    <row r="1369" spans="1:125" ht="12.75" customHeight="1">
      <c r="A1369" s="253">
        <v>1368</v>
      </c>
      <c r="B1369" s="253" t="s">
        <v>731</v>
      </c>
      <c r="C1369" s="253" t="s">
        <v>6556</v>
      </c>
      <c r="D1369" s="253"/>
      <c r="E1369" s="253" t="s">
        <v>6547</v>
      </c>
      <c r="F1369" s="253"/>
      <c r="G1369" s="264" t="s">
        <v>6557</v>
      </c>
      <c r="H1369" s="639"/>
      <c r="I1369" s="253" t="s">
        <v>317</v>
      </c>
      <c r="J1369" s="253"/>
      <c r="K1369" s="253" t="s">
        <v>5523</v>
      </c>
      <c r="L1369" s="438" t="s">
        <v>5524</v>
      </c>
      <c r="M1369" s="274">
        <v>44204</v>
      </c>
      <c r="N1369" s="288">
        <v>44916</v>
      </c>
      <c r="O1369" s="322" t="s">
        <v>722</v>
      </c>
      <c r="P1369" s="328">
        <f t="shared" si="302"/>
        <v>44916</v>
      </c>
      <c r="Q1369" s="329">
        <v>21006</v>
      </c>
      <c r="R1369" s="329">
        <v>2002</v>
      </c>
      <c r="S1369" s="251">
        <v>44186</v>
      </c>
      <c r="T1369" s="316" t="s">
        <v>1498</v>
      </c>
      <c r="U1369" s="283" t="s">
        <v>1279</v>
      </c>
      <c r="V1369" s="625" t="s">
        <v>363</v>
      </c>
      <c r="W1369" s="625" t="s">
        <v>1968</v>
      </c>
      <c r="X1369" s="252" t="s">
        <v>5525</v>
      </c>
      <c r="Y1369" s="284">
        <v>44916</v>
      </c>
      <c r="Z1369" s="605" t="s">
        <v>1017</v>
      </c>
      <c r="AA1369" s="656">
        <v>6</v>
      </c>
      <c r="AB1369" s="273"/>
      <c r="AC1369" s="252">
        <v>80</v>
      </c>
      <c r="AD1369" s="252"/>
      <c r="AE1369" s="252">
        <v>90</v>
      </c>
      <c r="AF1369" s="252"/>
      <c r="AG1369" s="605">
        <v>23</v>
      </c>
      <c r="AH1369" s="605">
        <v>37</v>
      </c>
      <c r="AI1369" s="613">
        <v>50</v>
      </c>
      <c r="AJ1369" s="613">
        <v>1</v>
      </c>
      <c r="AK1369" s="316"/>
      <c r="AL1369" s="613"/>
      <c r="AM1369" s="613"/>
      <c r="AN1369" s="252"/>
      <c r="AO1369" s="407"/>
      <c r="AP1369" s="316"/>
      <c r="AQ1369" s="316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</row>
    <row r="1370" spans="1:125" ht="12.75" customHeight="1">
      <c r="A1370" s="253">
        <v>1369</v>
      </c>
      <c r="B1370" s="253" t="s">
        <v>731</v>
      </c>
      <c r="C1370" s="253" t="s">
        <v>6559</v>
      </c>
      <c r="D1370" s="253"/>
      <c r="E1370" s="253" t="s">
        <v>6548</v>
      </c>
      <c r="F1370" s="253"/>
      <c r="G1370" s="264" t="s">
        <v>6558</v>
      </c>
      <c r="H1370" s="639"/>
      <c r="I1370" s="253" t="s">
        <v>1106</v>
      </c>
      <c r="J1370" s="253"/>
      <c r="K1370" s="253" t="s">
        <v>5523</v>
      </c>
      <c r="L1370" s="438" t="s">
        <v>5524</v>
      </c>
      <c r="M1370" s="274">
        <v>44204</v>
      </c>
      <c r="N1370" s="288">
        <v>44916</v>
      </c>
      <c r="O1370" s="322" t="s">
        <v>722</v>
      </c>
      <c r="P1370" s="328">
        <f t="shared" si="302"/>
        <v>44916</v>
      </c>
      <c r="Q1370" s="329">
        <v>21007</v>
      </c>
      <c r="R1370" s="329">
        <v>2000</v>
      </c>
      <c r="S1370" s="251">
        <v>44186</v>
      </c>
      <c r="T1370" s="316" t="s">
        <v>1498</v>
      </c>
      <c r="U1370" s="283" t="s">
        <v>1279</v>
      </c>
      <c r="V1370" s="625" t="s">
        <v>363</v>
      </c>
      <c r="W1370" s="625" t="s">
        <v>2903</v>
      </c>
      <c r="X1370" s="252" t="s">
        <v>5525</v>
      </c>
      <c r="Y1370" s="284">
        <v>44916</v>
      </c>
      <c r="Z1370" s="605" t="s">
        <v>1017</v>
      </c>
      <c r="AA1370" s="656">
        <v>9.1999999999999993</v>
      </c>
      <c r="AB1370" s="273"/>
      <c r="AC1370" s="252">
        <v>125</v>
      </c>
      <c r="AD1370" s="252"/>
      <c r="AE1370" s="252">
        <v>220</v>
      </c>
      <c r="AF1370" s="252"/>
      <c r="AG1370" s="605">
        <v>22</v>
      </c>
      <c r="AH1370" s="605">
        <v>40</v>
      </c>
      <c r="AI1370" s="613" t="s">
        <v>724</v>
      </c>
      <c r="AJ1370" s="613">
        <v>2</v>
      </c>
      <c r="AK1370" s="316"/>
      <c r="AL1370" s="613"/>
      <c r="AM1370" s="613"/>
      <c r="AN1370" s="252"/>
      <c r="AO1370" s="407"/>
      <c r="AP1370" s="316"/>
      <c r="AQ1370" s="316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</row>
    <row r="1371" spans="1:125" s="317" customFormat="1" ht="12.75" customHeight="1">
      <c r="A1371" s="253">
        <v>1370</v>
      </c>
      <c r="B1371" s="253" t="s">
        <v>731</v>
      </c>
      <c r="C1371" s="253" t="s">
        <v>6259</v>
      </c>
      <c r="D1371" s="253"/>
      <c r="E1371" s="253" t="s">
        <v>6549</v>
      </c>
      <c r="F1371" s="253"/>
      <c r="G1371" s="264" t="s">
        <v>7140</v>
      </c>
      <c r="H1371" s="639"/>
      <c r="I1371" s="253" t="s">
        <v>440</v>
      </c>
      <c r="J1371" s="253"/>
      <c r="K1371" s="253" t="s">
        <v>7141</v>
      </c>
      <c r="L1371" s="438" t="s">
        <v>2719</v>
      </c>
      <c r="M1371" s="274">
        <v>44396</v>
      </c>
      <c r="N1371" s="275">
        <v>45850</v>
      </c>
      <c r="O1371" s="322" t="s">
        <v>722</v>
      </c>
      <c r="P1371" s="323">
        <f t="shared" si="302"/>
        <v>45850</v>
      </c>
      <c r="Q1371" s="335">
        <v>21404</v>
      </c>
      <c r="R1371" s="335">
        <v>2021</v>
      </c>
      <c r="S1371" s="237">
        <v>45119</v>
      </c>
      <c r="T1371" s="283" t="s">
        <v>1216</v>
      </c>
      <c r="U1371" s="283" t="s">
        <v>722</v>
      </c>
      <c r="V1371" s="421" t="s">
        <v>9805</v>
      </c>
      <c r="W1371" s="421" t="s">
        <v>9805</v>
      </c>
      <c r="X1371" s="253" t="s">
        <v>7142</v>
      </c>
      <c r="Y1371" s="271">
        <f>N1371</f>
        <v>45850</v>
      </c>
      <c r="Z1371" s="322" t="s">
        <v>2397</v>
      </c>
      <c r="AA1371" s="255">
        <v>5.6</v>
      </c>
      <c r="AB1371" s="256"/>
      <c r="AC1371" s="253">
        <v>85</v>
      </c>
      <c r="AD1371" s="253"/>
      <c r="AE1371" s="253">
        <v>110</v>
      </c>
      <c r="AF1371" s="253"/>
      <c r="AG1371" s="605">
        <v>24</v>
      </c>
      <c r="AH1371" s="322">
        <v>38</v>
      </c>
      <c r="AI1371" s="336">
        <v>47</v>
      </c>
      <c r="AJ1371" s="336">
        <v>1</v>
      </c>
      <c r="AK1371" s="283"/>
      <c r="AL1371" s="336"/>
      <c r="AM1371" s="336"/>
      <c r="AN1371" s="253"/>
      <c r="AO1371" s="408"/>
      <c r="AP1371" s="283"/>
      <c r="AQ1371" s="283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341"/>
      <c r="CP1371" s="341"/>
      <c r="CQ1371" s="341"/>
      <c r="CR1371" s="341"/>
      <c r="CS1371" s="341"/>
      <c r="CT1371" s="341"/>
      <c r="CU1371" s="341"/>
      <c r="CV1371" s="341"/>
      <c r="CW1371" s="341"/>
      <c r="CX1371" s="341"/>
      <c r="CY1371" s="341"/>
      <c r="CZ1371" s="341"/>
      <c r="DA1371" s="341"/>
      <c r="DB1371" s="341"/>
      <c r="DC1371" s="341"/>
      <c r="DD1371" s="341"/>
      <c r="DE1371" s="341"/>
      <c r="DF1371" s="341"/>
      <c r="DG1371" s="341"/>
      <c r="DH1371" s="341"/>
      <c r="DI1371" s="341"/>
      <c r="DJ1371" s="341"/>
      <c r="DK1371" s="341"/>
      <c r="DL1371" s="341"/>
      <c r="DM1371" s="341"/>
      <c r="DN1371" s="341"/>
      <c r="DO1371" s="341"/>
      <c r="DP1371" s="341"/>
      <c r="DQ1371" s="341"/>
      <c r="DR1371" s="341"/>
      <c r="DS1371" s="341"/>
      <c r="DT1371" s="341"/>
      <c r="DU1371" s="341"/>
    </row>
    <row r="1372" spans="1:125" ht="12.75" customHeight="1">
      <c r="A1372" s="253">
        <v>1371</v>
      </c>
      <c r="B1372" s="253" t="s">
        <v>731</v>
      </c>
      <c r="C1372" s="253" t="s">
        <v>5825</v>
      </c>
      <c r="D1372" s="253"/>
      <c r="E1372" s="253" t="s">
        <v>6550</v>
      </c>
      <c r="F1372" s="253"/>
      <c r="G1372" s="264" t="s">
        <v>6562</v>
      </c>
      <c r="H1372" s="639"/>
      <c r="I1372" s="253" t="s">
        <v>1911</v>
      </c>
      <c r="J1372" s="253"/>
      <c r="K1372" s="253" t="s">
        <v>6563</v>
      </c>
      <c r="L1372" s="438" t="s">
        <v>6564</v>
      </c>
      <c r="M1372" s="274">
        <v>44204</v>
      </c>
      <c r="N1372" s="288">
        <v>44906</v>
      </c>
      <c r="O1372" s="322" t="s">
        <v>722</v>
      </c>
      <c r="P1372" s="328">
        <f t="shared" si="302"/>
        <v>44906</v>
      </c>
      <c r="Q1372" s="329">
        <v>21009</v>
      </c>
      <c r="R1372" s="329">
        <v>2020</v>
      </c>
      <c r="S1372" s="251">
        <v>44176</v>
      </c>
      <c r="T1372" s="316" t="s">
        <v>29</v>
      </c>
      <c r="U1372" s="283" t="s">
        <v>1279</v>
      </c>
      <c r="V1372" s="625" t="s">
        <v>363</v>
      </c>
      <c r="W1372" s="625" t="s">
        <v>363</v>
      </c>
      <c r="X1372" s="252" t="s">
        <v>6565</v>
      </c>
      <c r="Y1372" s="284">
        <v>44906</v>
      </c>
      <c r="Z1372" s="605" t="s">
        <v>364</v>
      </c>
      <c r="AA1372" s="656" t="s">
        <v>724</v>
      </c>
      <c r="AB1372" s="273"/>
      <c r="AC1372" s="252">
        <v>90</v>
      </c>
      <c r="AD1372" s="252"/>
      <c r="AE1372" s="252">
        <v>115</v>
      </c>
      <c r="AF1372" s="252"/>
      <c r="AG1372" s="322" t="s">
        <v>724</v>
      </c>
      <c r="AH1372" s="605" t="s">
        <v>724</v>
      </c>
      <c r="AI1372" s="613" t="s">
        <v>724</v>
      </c>
      <c r="AJ1372" s="613">
        <v>1</v>
      </c>
      <c r="AK1372" s="316"/>
      <c r="AL1372" s="613"/>
      <c r="AM1372" s="613"/>
      <c r="AN1372" s="252"/>
      <c r="AO1372" s="407"/>
      <c r="AP1372" s="316"/>
      <c r="AQ1372" s="316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</row>
    <row r="1373" spans="1:125" ht="12.75" customHeight="1">
      <c r="A1373" s="253">
        <v>1372</v>
      </c>
      <c r="B1373" s="253" t="s">
        <v>731</v>
      </c>
      <c r="C1373" s="253" t="s">
        <v>4108</v>
      </c>
      <c r="D1373" s="253"/>
      <c r="E1373" s="253" t="s">
        <v>6551</v>
      </c>
      <c r="F1373" s="253"/>
      <c r="G1373" s="264" t="s">
        <v>6571</v>
      </c>
      <c r="H1373" s="639"/>
      <c r="I1373" s="253" t="s">
        <v>317</v>
      </c>
      <c r="J1373" s="253"/>
      <c r="K1373" s="253" t="s">
        <v>6572</v>
      </c>
      <c r="L1373" s="438" t="s">
        <v>1970</v>
      </c>
      <c r="M1373" s="274">
        <v>44204</v>
      </c>
      <c r="N1373" s="288">
        <v>45624</v>
      </c>
      <c r="O1373" s="322" t="s">
        <v>722</v>
      </c>
      <c r="P1373" s="328">
        <f t="shared" si="302"/>
        <v>45624</v>
      </c>
      <c r="Q1373" s="329">
        <v>21015</v>
      </c>
      <c r="R1373" s="329">
        <v>2018</v>
      </c>
      <c r="S1373" s="251">
        <v>44893</v>
      </c>
      <c r="T1373" s="316" t="s">
        <v>6620</v>
      </c>
      <c r="U1373" s="283" t="s">
        <v>722</v>
      </c>
      <c r="V1373" s="625" t="s">
        <v>8930</v>
      </c>
      <c r="W1373" s="625" t="s">
        <v>8898</v>
      </c>
      <c r="X1373" s="252" t="s">
        <v>1971</v>
      </c>
      <c r="Y1373" s="284">
        <f t="shared" si="300"/>
        <v>45624</v>
      </c>
      <c r="Z1373" s="605" t="s">
        <v>1028</v>
      </c>
      <c r="AA1373" s="656">
        <v>5</v>
      </c>
      <c r="AB1373" s="273"/>
      <c r="AC1373" s="252">
        <v>65</v>
      </c>
      <c r="AD1373" s="252"/>
      <c r="AE1373" s="252">
        <v>85</v>
      </c>
      <c r="AF1373" s="252"/>
      <c r="AG1373" s="605" t="s">
        <v>724</v>
      </c>
      <c r="AH1373" s="605" t="s">
        <v>724</v>
      </c>
      <c r="AI1373" s="613" t="s">
        <v>724</v>
      </c>
      <c r="AJ1373" s="613">
        <v>1</v>
      </c>
      <c r="AK1373" s="316"/>
      <c r="AL1373" s="613"/>
      <c r="AM1373" s="613"/>
      <c r="AN1373" s="252"/>
      <c r="AO1373" s="407"/>
      <c r="AP1373" s="316"/>
      <c r="AQ1373" s="316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</row>
    <row r="1374" spans="1:125" ht="12.75" customHeight="1">
      <c r="A1374" s="253">
        <v>1373</v>
      </c>
      <c r="B1374" s="253" t="s">
        <v>731</v>
      </c>
      <c r="C1374" s="253" t="s">
        <v>2301</v>
      </c>
      <c r="D1374" s="253"/>
      <c r="E1374" s="253" t="s">
        <v>7213</v>
      </c>
      <c r="F1374" s="253"/>
      <c r="G1374" s="264" t="s">
        <v>7215</v>
      </c>
      <c r="H1374" s="639"/>
      <c r="I1374" s="253" t="s">
        <v>1911</v>
      </c>
      <c r="J1374" s="253"/>
      <c r="K1374" s="253" t="s">
        <v>7216</v>
      </c>
      <c r="L1374" s="438" t="s">
        <v>7217</v>
      </c>
      <c r="M1374" s="274">
        <v>44412</v>
      </c>
      <c r="N1374" s="288">
        <v>45862</v>
      </c>
      <c r="O1374" s="322" t="s">
        <v>722</v>
      </c>
      <c r="P1374" s="328">
        <f t="shared" si="302"/>
        <v>45862</v>
      </c>
      <c r="Q1374" s="329">
        <v>21444</v>
      </c>
      <c r="R1374" s="329">
        <v>2017</v>
      </c>
      <c r="S1374" s="251">
        <v>45131</v>
      </c>
      <c r="T1374" s="316" t="s">
        <v>1278</v>
      </c>
      <c r="U1374" s="283" t="s">
        <v>722</v>
      </c>
      <c r="V1374" s="625" t="s">
        <v>1082</v>
      </c>
      <c r="W1374" s="625" t="s">
        <v>176</v>
      </c>
      <c r="X1374" s="252" t="s">
        <v>7218</v>
      </c>
      <c r="Y1374" s="284">
        <f>N1374</f>
        <v>45862</v>
      </c>
      <c r="Z1374" s="605" t="s">
        <v>1550</v>
      </c>
      <c r="AA1374" s="656">
        <v>4.5</v>
      </c>
      <c r="AB1374" s="273"/>
      <c r="AC1374" s="252">
        <v>90</v>
      </c>
      <c r="AD1374" s="252"/>
      <c r="AE1374" s="252">
        <v>115</v>
      </c>
      <c r="AF1374" s="252"/>
      <c r="AG1374" s="605">
        <v>22</v>
      </c>
      <c r="AH1374" s="605">
        <v>36</v>
      </c>
      <c r="AI1374" s="613">
        <v>54</v>
      </c>
      <c r="AJ1374" s="613">
        <v>1</v>
      </c>
      <c r="AK1374" s="316"/>
      <c r="AL1374" s="613"/>
      <c r="AM1374" s="613"/>
      <c r="AN1374" s="252"/>
      <c r="AO1374" s="407"/>
      <c r="AP1374" s="316"/>
      <c r="AQ1374" s="316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</row>
    <row r="1375" spans="1:125" ht="12.75" customHeight="1">
      <c r="A1375" s="253">
        <v>1374</v>
      </c>
      <c r="B1375" s="253" t="s">
        <v>731</v>
      </c>
      <c r="C1375" s="253" t="s">
        <v>6469</v>
      </c>
      <c r="D1375" s="253"/>
      <c r="E1375" s="253" t="s">
        <v>7214</v>
      </c>
      <c r="F1375" s="253"/>
      <c r="G1375" s="264" t="s">
        <v>7219</v>
      </c>
      <c r="H1375" s="639"/>
      <c r="I1375" s="253" t="s">
        <v>3685</v>
      </c>
      <c r="J1375" s="253"/>
      <c r="K1375" s="253" t="s">
        <v>3901</v>
      </c>
      <c r="L1375" s="438" t="s">
        <v>3902</v>
      </c>
      <c r="M1375" s="274">
        <v>44412</v>
      </c>
      <c r="N1375" s="288">
        <v>45852</v>
      </c>
      <c r="O1375" s="322" t="s">
        <v>722</v>
      </c>
      <c r="P1375" s="328">
        <f t="shared" si="302"/>
        <v>45852</v>
      </c>
      <c r="Q1375" s="329">
        <v>21446</v>
      </c>
      <c r="R1375" s="329">
        <v>2021</v>
      </c>
      <c r="S1375" s="251">
        <v>45121</v>
      </c>
      <c r="T1375" s="316" t="s">
        <v>3715</v>
      </c>
      <c r="U1375" s="283" t="s">
        <v>722</v>
      </c>
      <c r="V1375" s="625" t="s">
        <v>1102</v>
      </c>
      <c r="W1375" s="625" t="s">
        <v>2890</v>
      </c>
      <c r="X1375" s="252" t="s">
        <v>9803</v>
      </c>
      <c r="Y1375" s="284">
        <f t="shared" si="300"/>
        <v>45852</v>
      </c>
      <c r="Z1375" s="605" t="s">
        <v>1550</v>
      </c>
      <c r="AA1375" s="656">
        <v>5.0999999999999996</v>
      </c>
      <c r="AB1375" s="273"/>
      <c r="AC1375" s="252">
        <v>90</v>
      </c>
      <c r="AD1375" s="252"/>
      <c r="AE1375" s="252">
        <v>105</v>
      </c>
      <c r="AF1375" s="252"/>
      <c r="AG1375" s="605" t="s">
        <v>724</v>
      </c>
      <c r="AH1375" s="605" t="s">
        <v>724</v>
      </c>
      <c r="AI1375" s="613" t="s">
        <v>724</v>
      </c>
      <c r="AJ1375" s="613">
        <v>1</v>
      </c>
      <c r="AK1375" s="316"/>
      <c r="AL1375" s="613"/>
      <c r="AM1375" s="613"/>
      <c r="AN1375" s="252"/>
      <c r="AO1375" s="407"/>
      <c r="AP1375" s="316"/>
      <c r="AQ1375" s="316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</row>
    <row r="1376" spans="1:125" ht="12.75" customHeight="1">
      <c r="A1376" s="253">
        <v>1375</v>
      </c>
      <c r="B1376" s="242" t="s">
        <v>731</v>
      </c>
      <c r="C1376" s="242" t="s">
        <v>6503</v>
      </c>
      <c r="D1376" s="243"/>
      <c r="E1376" s="243" t="s">
        <v>7223</v>
      </c>
      <c r="F1376" s="240"/>
      <c r="G1376" s="244" t="s">
        <v>7225</v>
      </c>
      <c r="H1376" s="638"/>
      <c r="I1376" s="243" t="s">
        <v>1173</v>
      </c>
      <c r="J1376" s="243"/>
      <c r="K1376" s="243" t="s">
        <v>7226</v>
      </c>
      <c r="L1376" s="245" t="s">
        <v>7227</v>
      </c>
      <c r="M1376" s="247">
        <v>41841</v>
      </c>
      <c r="N1376" s="123">
        <v>45857</v>
      </c>
      <c r="O1376" s="249" t="s">
        <v>722</v>
      </c>
      <c r="P1376" s="267">
        <f t="shared" si="302"/>
        <v>45857</v>
      </c>
      <c r="Q1376" s="236">
        <v>21448</v>
      </c>
      <c r="R1376" s="236">
        <v>2014</v>
      </c>
      <c r="S1376" s="251">
        <v>45126</v>
      </c>
      <c r="T1376" s="253" t="s">
        <v>5544</v>
      </c>
      <c r="U1376" s="253" t="s">
        <v>722</v>
      </c>
      <c r="V1376" s="421" t="s">
        <v>656</v>
      </c>
      <c r="W1376" s="421" t="s">
        <v>762</v>
      </c>
      <c r="X1376" s="252" t="s">
        <v>7228</v>
      </c>
      <c r="Y1376" s="271">
        <f>N1376</f>
        <v>45857</v>
      </c>
      <c r="Z1376" s="322" t="s">
        <v>1550</v>
      </c>
      <c r="AA1376" s="255">
        <v>6.1</v>
      </c>
      <c r="AB1376" s="256"/>
      <c r="AC1376" s="253">
        <v>140</v>
      </c>
      <c r="AD1376" s="253"/>
      <c r="AE1376" s="253">
        <v>220</v>
      </c>
      <c r="AF1376" s="253"/>
      <c r="AG1376" s="605">
        <v>22</v>
      </c>
      <c r="AH1376" s="322">
        <v>39</v>
      </c>
      <c r="AI1376" s="322">
        <v>50</v>
      </c>
      <c r="AJ1376" s="322">
        <v>2</v>
      </c>
      <c r="AK1376" s="253"/>
      <c r="AL1376" s="322"/>
      <c r="AM1376" s="322"/>
      <c r="AN1376" s="252"/>
      <c r="AO1376" s="407"/>
      <c r="AP1376" s="316"/>
      <c r="AQ1376" s="316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</row>
    <row r="1377" spans="1:125" ht="12.75" customHeight="1">
      <c r="A1377" s="253">
        <v>1376</v>
      </c>
      <c r="B1377" s="253" t="s">
        <v>731</v>
      </c>
      <c r="C1377" s="253" t="s">
        <v>6121</v>
      </c>
      <c r="D1377" s="253"/>
      <c r="E1377" s="253" t="s">
        <v>7224</v>
      </c>
      <c r="F1377" s="253"/>
      <c r="G1377" s="264" t="s">
        <v>7229</v>
      </c>
      <c r="H1377" s="639"/>
      <c r="I1377" s="253" t="s">
        <v>317</v>
      </c>
      <c r="J1377" s="253"/>
      <c r="K1377" s="253" t="s">
        <v>7230</v>
      </c>
      <c r="L1377" s="438" t="s">
        <v>5036</v>
      </c>
      <c r="M1377" s="274">
        <v>44413</v>
      </c>
      <c r="N1377" s="288">
        <v>45865</v>
      </c>
      <c r="O1377" s="322" t="s">
        <v>722</v>
      </c>
      <c r="P1377" s="328">
        <f t="shared" si="302"/>
        <v>45865</v>
      </c>
      <c r="Q1377" s="329">
        <v>21449</v>
      </c>
      <c r="R1377" s="329">
        <v>2020</v>
      </c>
      <c r="S1377" s="251">
        <v>45134</v>
      </c>
      <c r="T1377" s="316" t="s">
        <v>5544</v>
      </c>
      <c r="U1377" s="283" t="s">
        <v>722</v>
      </c>
      <c r="V1377" s="625" t="s">
        <v>1593</v>
      </c>
      <c r="W1377" s="625" t="s">
        <v>1723</v>
      </c>
      <c r="X1377" s="252" t="s">
        <v>5037</v>
      </c>
      <c r="Y1377" s="284">
        <f t="shared" si="300"/>
        <v>45865</v>
      </c>
      <c r="Z1377" s="605" t="s">
        <v>1028</v>
      </c>
      <c r="AA1377" s="656">
        <v>5.26</v>
      </c>
      <c r="AB1377" s="273"/>
      <c r="AC1377" s="252">
        <v>85</v>
      </c>
      <c r="AD1377" s="252"/>
      <c r="AE1377" s="252">
        <v>105</v>
      </c>
      <c r="AF1377" s="252"/>
      <c r="AG1377" s="322">
        <v>22</v>
      </c>
      <c r="AH1377" s="605">
        <v>39</v>
      </c>
      <c r="AI1377" s="613">
        <v>55</v>
      </c>
      <c r="AJ1377" s="613">
        <v>1</v>
      </c>
      <c r="AK1377" s="316"/>
      <c r="AL1377" s="613"/>
      <c r="AM1377" s="613"/>
      <c r="AN1377" s="252"/>
      <c r="AO1377" s="407"/>
      <c r="AP1377" s="316"/>
      <c r="AQ1377" s="316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</row>
    <row r="1378" spans="1:125" ht="12.75" customHeight="1">
      <c r="A1378" s="253">
        <v>1377</v>
      </c>
      <c r="B1378" s="443" t="s">
        <v>731</v>
      </c>
      <c r="C1378" s="462" t="s">
        <v>8876</v>
      </c>
      <c r="D1378" s="781"/>
      <c r="E1378" s="781" t="s">
        <v>8877</v>
      </c>
      <c r="F1378" s="781"/>
      <c r="G1378" s="456" t="s">
        <v>8878</v>
      </c>
      <c r="H1378" s="643"/>
      <c r="I1378" s="781" t="s">
        <v>317</v>
      </c>
      <c r="J1378" s="781"/>
      <c r="K1378" s="462" t="s">
        <v>8879</v>
      </c>
      <c r="L1378" s="782" t="s">
        <v>1344</v>
      </c>
      <c r="M1378" s="783">
        <v>44875</v>
      </c>
      <c r="N1378" s="784">
        <v>45597</v>
      </c>
      <c r="O1378" s="459" t="s">
        <v>722</v>
      </c>
      <c r="P1378" s="460">
        <f t="shared" si="302"/>
        <v>45597</v>
      </c>
      <c r="Q1378" s="461">
        <v>22689</v>
      </c>
      <c r="R1378" s="461">
        <v>2018</v>
      </c>
      <c r="S1378" s="465">
        <v>44866</v>
      </c>
      <c r="T1378" s="462" t="s">
        <v>4069</v>
      </c>
      <c r="U1378" s="462" t="s">
        <v>1279</v>
      </c>
      <c r="V1378" s="633" t="s">
        <v>363</v>
      </c>
      <c r="W1378" s="633" t="s">
        <v>1352</v>
      </c>
      <c r="X1378" s="315" t="s">
        <v>237</v>
      </c>
      <c r="Y1378" s="464">
        <f t="shared" si="300"/>
        <v>45597</v>
      </c>
      <c r="Z1378" s="610" t="s">
        <v>364</v>
      </c>
      <c r="AA1378" s="668">
        <v>2.19</v>
      </c>
      <c r="AB1378" s="785"/>
      <c r="AC1378" s="462">
        <v>55</v>
      </c>
      <c r="AD1378" s="462"/>
      <c r="AE1378" s="462">
        <v>95</v>
      </c>
      <c r="AF1378" s="462"/>
      <c r="AG1378" s="610" t="s">
        <v>724</v>
      </c>
      <c r="AH1378" s="610" t="s">
        <v>724</v>
      </c>
      <c r="AI1378" s="610" t="s">
        <v>724</v>
      </c>
      <c r="AJ1378" s="610">
        <v>1</v>
      </c>
      <c r="AK1378" s="465"/>
      <c r="AL1378" s="610"/>
      <c r="AM1378" s="610"/>
      <c r="AN1378" s="330"/>
      <c r="AO1378" s="409"/>
      <c r="AP1378" s="316"/>
      <c r="AQ1378" s="316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</row>
    <row r="1379" spans="1:125" ht="12.75" customHeight="1">
      <c r="A1379" s="253">
        <v>1378</v>
      </c>
      <c r="B1379" s="253" t="s">
        <v>731</v>
      </c>
      <c r="C1379" s="253" t="s">
        <v>1783</v>
      </c>
      <c r="D1379" s="243"/>
      <c r="E1379" s="253" t="s">
        <v>9223</v>
      </c>
      <c r="F1379" s="253"/>
      <c r="G1379" s="264" t="s">
        <v>9220</v>
      </c>
      <c r="H1379" s="438"/>
      <c r="I1379" s="243" t="s">
        <v>1911</v>
      </c>
      <c r="J1379" s="242"/>
      <c r="K1379" s="253" t="s">
        <v>9221</v>
      </c>
      <c r="L1379" s="438" t="s">
        <v>9222</v>
      </c>
      <c r="M1379" s="274">
        <v>43313</v>
      </c>
      <c r="N1379" s="288">
        <v>45750</v>
      </c>
      <c r="O1379" s="249" t="s">
        <v>722</v>
      </c>
      <c r="P1379" s="266">
        <f>N1379</f>
        <v>45750</v>
      </c>
      <c r="Q1379" s="250">
        <v>23162</v>
      </c>
      <c r="R1379" s="250">
        <v>2016</v>
      </c>
      <c r="S1379" s="251">
        <v>45019</v>
      </c>
      <c r="T1379" s="252" t="s">
        <v>1450</v>
      </c>
      <c r="U1379" s="253" t="s">
        <v>722</v>
      </c>
      <c r="V1379" s="254" t="s">
        <v>1115</v>
      </c>
      <c r="W1379" s="254" t="s">
        <v>6599</v>
      </c>
      <c r="X1379" s="253" t="s">
        <v>9224</v>
      </c>
      <c r="Y1379" s="271">
        <f>N1379</f>
        <v>45750</v>
      </c>
      <c r="Z1379" s="605" t="s">
        <v>1550</v>
      </c>
      <c r="AA1379" s="252">
        <v>6</v>
      </c>
      <c r="AB1379" s="273"/>
      <c r="AC1379" s="252">
        <v>95</v>
      </c>
      <c r="AD1379" s="252"/>
      <c r="AE1379" s="252">
        <v>120</v>
      </c>
      <c r="AF1379" s="252"/>
      <c r="AG1379" s="252" t="s">
        <v>724</v>
      </c>
      <c r="AH1379" s="252">
        <v>37</v>
      </c>
      <c r="AI1379" s="252">
        <v>57</v>
      </c>
      <c r="AJ1379" s="605">
        <v>1</v>
      </c>
      <c r="AK1379" s="237"/>
      <c r="AL1379" s="253"/>
      <c r="AM1379" s="253"/>
      <c r="AN1379" s="467"/>
      <c r="AO1379" s="252"/>
      <c r="AP1379" s="316"/>
      <c r="AQ1379" s="316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</row>
    <row r="1380" spans="1:125" ht="12.75" customHeight="1">
      <c r="A1380" s="253">
        <v>1379</v>
      </c>
      <c r="B1380" s="242" t="s">
        <v>731</v>
      </c>
      <c r="C1380" s="253" t="s">
        <v>9226</v>
      </c>
      <c r="D1380" s="243"/>
      <c r="E1380" s="121" t="s">
        <v>9227</v>
      </c>
      <c r="F1380" s="243"/>
      <c r="G1380" s="244" t="s">
        <v>9225</v>
      </c>
      <c r="H1380" s="837"/>
      <c r="I1380" s="253" t="s">
        <v>118</v>
      </c>
      <c r="J1380" s="253"/>
      <c r="K1380" s="253" t="s">
        <v>7295</v>
      </c>
      <c r="L1380" s="438" t="s">
        <v>7768</v>
      </c>
      <c r="M1380" s="274">
        <v>43160</v>
      </c>
      <c r="N1380" s="275">
        <v>45749</v>
      </c>
      <c r="O1380" s="249" t="s">
        <v>722</v>
      </c>
      <c r="P1380" s="267">
        <f t="shared" ref="P1380" si="303">N1380</f>
        <v>45749</v>
      </c>
      <c r="Q1380" s="236">
        <v>23163</v>
      </c>
      <c r="R1380" s="236">
        <v>2018</v>
      </c>
      <c r="S1380" s="237">
        <v>45018</v>
      </c>
      <c r="T1380" s="253" t="s">
        <v>1450</v>
      </c>
      <c r="U1380" s="253" t="s">
        <v>1217</v>
      </c>
      <c r="V1380" s="421" t="s">
        <v>9228</v>
      </c>
      <c r="W1380" s="421" t="s">
        <v>9229</v>
      </c>
      <c r="X1380" s="253" t="s">
        <v>7769</v>
      </c>
      <c r="Y1380" s="271">
        <f t="shared" ref="Y1380" si="304">N1380</f>
        <v>45749</v>
      </c>
      <c r="Z1380" s="322" t="s">
        <v>1550</v>
      </c>
      <c r="AA1380" s="255">
        <v>5.6</v>
      </c>
      <c r="AB1380" s="256"/>
      <c r="AC1380" s="253">
        <v>90</v>
      </c>
      <c r="AD1380" s="253"/>
      <c r="AE1380" s="253">
        <v>115</v>
      </c>
      <c r="AF1380" s="253"/>
      <c r="AG1380" s="322" t="s">
        <v>724</v>
      </c>
      <c r="AH1380" s="322" t="s">
        <v>724</v>
      </c>
      <c r="AI1380" s="322" t="s">
        <v>724</v>
      </c>
      <c r="AJ1380" s="322">
        <v>1</v>
      </c>
      <c r="AK1380" s="253"/>
      <c r="AL1380" s="322"/>
      <c r="AM1380" s="322"/>
      <c r="AN1380" s="253"/>
      <c r="AO1380" s="252"/>
      <c r="AP1380" s="316"/>
      <c r="AQ1380" s="316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</row>
    <row r="1381" spans="1:125" ht="12.75" customHeight="1">
      <c r="A1381" s="253">
        <v>1380</v>
      </c>
      <c r="B1381" s="253" t="s">
        <v>732</v>
      </c>
      <c r="C1381" s="253" t="s">
        <v>7534</v>
      </c>
      <c r="D1381" s="253" t="s">
        <v>9232</v>
      </c>
      <c r="E1381" s="253" t="s">
        <v>9230</v>
      </c>
      <c r="F1381" s="253" t="s">
        <v>9239</v>
      </c>
      <c r="G1381" s="264" t="s">
        <v>9231</v>
      </c>
      <c r="H1381" s="639" t="s">
        <v>9233</v>
      </c>
      <c r="I1381" s="253" t="s">
        <v>2322</v>
      </c>
      <c r="J1381" s="253" t="s">
        <v>9234</v>
      </c>
      <c r="K1381" s="253" t="s">
        <v>9235</v>
      </c>
      <c r="L1381" s="438" t="s">
        <v>9236</v>
      </c>
      <c r="M1381" s="274">
        <v>45021</v>
      </c>
      <c r="N1381" s="288">
        <v>45747</v>
      </c>
      <c r="O1381" s="322" t="s">
        <v>722</v>
      </c>
      <c r="P1381" s="328">
        <f>N1381</f>
        <v>45747</v>
      </c>
      <c r="Q1381" s="329">
        <v>23164</v>
      </c>
      <c r="R1381" s="329">
        <v>2023</v>
      </c>
      <c r="S1381" s="332">
        <v>45016</v>
      </c>
      <c r="T1381" s="316" t="s">
        <v>24</v>
      </c>
      <c r="U1381" s="283" t="s">
        <v>4014</v>
      </c>
      <c r="V1381" s="625" t="s">
        <v>1558</v>
      </c>
      <c r="W1381" s="625" t="s">
        <v>9237</v>
      </c>
      <c r="X1381" s="252" t="s">
        <v>9238</v>
      </c>
      <c r="Y1381" s="284">
        <f>N1381</f>
        <v>45747</v>
      </c>
      <c r="Z1381" s="605" t="s">
        <v>31</v>
      </c>
      <c r="AA1381" s="656">
        <v>5.5</v>
      </c>
      <c r="AB1381" s="273">
        <v>57</v>
      </c>
      <c r="AC1381" s="252">
        <v>102</v>
      </c>
      <c r="AD1381" s="252">
        <v>102</v>
      </c>
      <c r="AE1381" s="252">
        <v>125</v>
      </c>
      <c r="AF1381" s="252">
        <v>140</v>
      </c>
      <c r="AG1381" s="605" t="s">
        <v>6768</v>
      </c>
      <c r="AH1381" s="605" t="s">
        <v>6769</v>
      </c>
      <c r="AI1381" s="613" t="s">
        <v>6770</v>
      </c>
      <c r="AJ1381" s="613">
        <v>1</v>
      </c>
      <c r="AK1381" s="332">
        <v>45021</v>
      </c>
      <c r="AL1381" s="613">
        <v>2022</v>
      </c>
      <c r="AM1381" s="613" t="s">
        <v>722</v>
      </c>
      <c r="AN1381" s="252"/>
      <c r="AO1381" s="252"/>
      <c r="AP1381" s="316"/>
      <c r="AQ1381" s="316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</row>
    <row r="1382" spans="1:125" ht="12.75" customHeight="1">
      <c r="A1382" s="253">
        <v>1381</v>
      </c>
      <c r="B1382" s="253" t="s">
        <v>731</v>
      </c>
      <c r="C1382" s="253" t="s">
        <v>9249</v>
      </c>
      <c r="D1382" s="253"/>
      <c r="E1382" s="253" t="s">
        <v>9250</v>
      </c>
      <c r="F1382" s="253"/>
      <c r="G1382" s="264" t="s">
        <v>9251</v>
      </c>
      <c r="H1382" s="639"/>
      <c r="I1382" s="253" t="s">
        <v>102</v>
      </c>
      <c r="J1382" s="253"/>
      <c r="K1382" s="253" t="s">
        <v>9252</v>
      </c>
      <c r="L1382" s="438" t="s">
        <v>7825</v>
      </c>
      <c r="M1382" s="274">
        <v>45021</v>
      </c>
      <c r="N1382" s="275">
        <v>45743</v>
      </c>
      <c r="O1382" s="249" t="s">
        <v>722</v>
      </c>
      <c r="P1382" s="267">
        <f>N1382</f>
        <v>45743</v>
      </c>
      <c r="Q1382" s="236">
        <v>23170</v>
      </c>
      <c r="R1382" s="236">
        <v>2021</v>
      </c>
      <c r="S1382" s="251">
        <v>45012</v>
      </c>
      <c r="T1382" s="253" t="s">
        <v>6620</v>
      </c>
      <c r="U1382" s="253" t="s">
        <v>1279</v>
      </c>
      <c r="V1382" s="421" t="s">
        <v>363</v>
      </c>
      <c r="W1382" s="421" t="s">
        <v>403</v>
      </c>
      <c r="X1382" s="253" t="s">
        <v>7826</v>
      </c>
      <c r="Y1382" s="271">
        <f>N1382</f>
        <v>45743</v>
      </c>
      <c r="Z1382" s="322" t="s">
        <v>1028</v>
      </c>
      <c r="AA1382" s="255">
        <v>4.5</v>
      </c>
      <c r="AB1382" s="256"/>
      <c r="AC1382" s="253">
        <v>70</v>
      </c>
      <c r="AD1382" s="253"/>
      <c r="AE1382" s="253">
        <v>90</v>
      </c>
      <c r="AF1382" s="253"/>
      <c r="AG1382" s="605">
        <v>25</v>
      </c>
      <c r="AH1382" s="322">
        <v>39</v>
      </c>
      <c r="AI1382" s="322">
        <v>59</v>
      </c>
      <c r="AJ1382" s="322">
        <v>1</v>
      </c>
      <c r="AK1382" s="237"/>
      <c r="AL1382" s="322"/>
      <c r="AM1382" s="322"/>
      <c r="AN1382" s="252"/>
      <c r="AO1382" s="252"/>
      <c r="AP1382" s="316"/>
      <c r="AQ1382" s="316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</row>
    <row r="1383" spans="1:125" ht="12.75" customHeight="1">
      <c r="A1383" s="253">
        <v>1382</v>
      </c>
      <c r="B1383" s="253" t="s">
        <v>731</v>
      </c>
      <c r="C1383" s="253" t="s">
        <v>9253</v>
      </c>
      <c r="D1383" s="253"/>
      <c r="E1383" s="253" t="s">
        <v>9254</v>
      </c>
      <c r="F1383" s="253"/>
      <c r="G1383" s="264" t="s">
        <v>9256</v>
      </c>
      <c r="H1383" s="639"/>
      <c r="I1383" s="253" t="s">
        <v>2412</v>
      </c>
      <c r="J1383" s="253"/>
      <c r="K1383" s="253" t="s">
        <v>5365</v>
      </c>
      <c r="L1383" s="438" t="s">
        <v>5366</v>
      </c>
      <c r="M1383" s="274">
        <v>45021</v>
      </c>
      <c r="N1383" s="288">
        <v>45734</v>
      </c>
      <c r="O1383" s="322" t="s">
        <v>722</v>
      </c>
      <c r="P1383" s="328">
        <f>N1383</f>
        <v>45734</v>
      </c>
      <c r="Q1383" s="329">
        <v>23171</v>
      </c>
      <c r="R1383" s="329">
        <v>2022</v>
      </c>
      <c r="S1383" s="332">
        <v>45003</v>
      </c>
      <c r="T1383" s="316" t="s">
        <v>3814</v>
      </c>
      <c r="U1383" s="283" t="s">
        <v>1279</v>
      </c>
      <c r="V1383" s="625" t="s">
        <v>363</v>
      </c>
      <c r="W1383" s="625" t="s">
        <v>363</v>
      </c>
      <c r="X1383" s="252" t="s">
        <v>5367</v>
      </c>
      <c r="Y1383" s="284">
        <f>N1383</f>
        <v>45734</v>
      </c>
      <c r="Z1383" s="605" t="s">
        <v>1550</v>
      </c>
      <c r="AA1383" s="656">
        <v>5.7</v>
      </c>
      <c r="AB1383" s="273"/>
      <c r="AC1383" s="252">
        <v>100</v>
      </c>
      <c r="AD1383" s="252"/>
      <c r="AE1383" s="252">
        <v>125</v>
      </c>
      <c r="AF1383" s="252"/>
      <c r="AG1383" s="605" t="s">
        <v>724</v>
      </c>
      <c r="AH1383" s="605">
        <v>39</v>
      </c>
      <c r="AI1383" s="613">
        <v>55</v>
      </c>
      <c r="AJ1383" s="613">
        <v>1</v>
      </c>
      <c r="AK1383" s="316"/>
      <c r="AL1383" s="613"/>
      <c r="AM1383" s="613"/>
      <c r="AN1383" s="252"/>
      <c r="AO1383" s="252"/>
      <c r="AP1383" s="316"/>
      <c r="AQ1383" s="316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</row>
    <row r="1384" spans="1:125" ht="12.75" customHeight="1">
      <c r="A1384" s="253">
        <v>1383</v>
      </c>
      <c r="B1384" s="253" t="s">
        <v>731</v>
      </c>
      <c r="C1384" s="253" t="s">
        <v>9262</v>
      </c>
      <c r="D1384" s="253"/>
      <c r="E1384" s="253" t="s">
        <v>9255</v>
      </c>
      <c r="F1384" s="253"/>
      <c r="G1384" s="264" t="s">
        <v>9263</v>
      </c>
      <c r="H1384" s="639"/>
      <c r="I1384" s="253" t="s">
        <v>1911</v>
      </c>
      <c r="J1384" s="253"/>
      <c r="K1384" s="253" t="s">
        <v>1380</v>
      </c>
      <c r="L1384" s="438" t="s">
        <v>10144</v>
      </c>
      <c r="M1384" s="274">
        <v>45021</v>
      </c>
      <c r="N1384" s="288">
        <v>45747</v>
      </c>
      <c r="O1384" s="322" t="s">
        <v>722</v>
      </c>
      <c r="P1384" s="328">
        <f>N1384</f>
        <v>45747</v>
      </c>
      <c r="Q1384" s="329">
        <v>23176</v>
      </c>
      <c r="R1384" s="329">
        <v>2023</v>
      </c>
      <c r="S1384" s="332">
        <v>45016</v>
      </c>
      <c r="T1384" s="316" t="s">
        <v>1278</v>
      </c>
      <c r="U1384" s="283" t="s">
        <v>1279</v>
      </c>
      <c r="V1384" s="625" t="s">
        <v>363</v>
      </c>
      <c r="W1384" s="625" t="s">
        <v>868</v>
      </c>
      <c r="X1384" s="252" t="s">
        <v>1382</v>
      </c>
      <c r="Y1384" s="284">
        <f>N1384</f>
        <v>45747</v>
      </c>
      <c r="Z1384" s="605" t="s">
        <v>724</v>
      </c>
      <c r="AA1384" s="656" t="s">
        <v>724</v>
      </c>
      <c r="AB1384" s="273"/>
      <c r="AC1384" s="252">
        <v>75</v>
      </c>
      <c r="AD1384" s="252"/>
      <c r="AE1384" s="252">
        <v>92</v>
      </c>
      <c r="AF1384" s="252"/>
      <c r="AG1384" s="605" t="s">
        <v>724</v>
      </c>
      <c r="AH1384" s="605" t="s">
        <v>724</v>
      </c>
      <c r="AI1384" s="613">
        <v>60</v>
      </c>
      <c r="AJ1384" s="613">
        <v>1</v>
      </c>
      <c r="AK1384" s="316"/>
      <c r="AL1384" s="613"/>
      <c r="AM1384" s="613"/>
      <c r="AN1384" s="252"/>
      <c r="AO1384" s="252"/>
      <c r="AP1384" s="316"/>
      <c r="AQ1384" s="316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</row>
    <row r="1385" spans="1:125" ht="12.75" customHeight="1">
      <c r="A1385" s="253">
        <v>1384</v>
      </c>
      <c r="B1385" s="253" t="s">
        <v>731</v>
      </c>
      <c r="C1385" s="253" t="s">
        <v>9270</v>
      </c>
      <c r="D1385" s="253"/>
      <c r="E1385" s="253" t="s">
        <v>9271</v>
      </c>
      <c r="F1385" s="253"/>
      <c r="G1385" s="264" t="s">
        <v>9272</v>
      </c>
      <c r="H1385" s="639"/>
      <c r="I1385" s="253" t="s">
        <v>2322</v>
      </c>
      <c r="J1385" s="253"/>
      <c r="K1385" s="253" t="s">
        <v>95</v>
      </c>
      <c r="L1385" s="438" t="s">
        <v>96</v>
      </c>
      <c r="M1385" s="274">
        <v>45030</v>
      </c>
      <c r="N1385" s="288">
        <v>45752</v>
      </c>
      <c r="O1385" s="322" t="s">
        <v>722</v>
      </c>
      <c r="P1385" s="328">
        <f>N1385</f>
        <v>45752</v>
      </c>
      <c r="Q1385" s="329">
        <v>23180</v>
      </c>
      <c r="R1385" s="329">
        <v>2023</v>
      </c>
      <c r="S1385" s="332">
        <v>45021</v>
      </c>
      <c r="T1385" s="316" t="s">
        <v>645</v>
      </c>
      <c r="U1385" s="283" t="s">
        <v>1279</v>
      </c>
      <c r="V1385" s="625" t="s">
        <v>1281</v>
      </c>
      <c r="W1385" s="625" t="s">
        <v>1281</v>
      </c>
      <c r="X1385" s="252" t="s">
        <v>9273</v>
      </c>
      <c r="Y1385" s="284">
        <f>N1385</f>
        <v>45752</v>
      </c>
      <c r="Z1385" s="605" t="s">
        <v>364</v>
      </c>
      <c r="AA1385" s="656">
        <v>4.3499999999999996</v>
      </c>
      <c r="AB1385" s="273"/>
      <c r="AC1385" s="252">
        <v>55</v>
      </c>
      <c r="AD1385" s="252"/>
      <c r="AE1385" s="252">
        <v>75</v>
      </c>
      <c r="AF1385" s="252"/>
      <c r="AG1385" s="605" t="s">
        <v>6493</v>
      </c>
      <c r="AH1385" s="605" t="s">
        <v>6494</v>
      </c>
      <c r="AI1385" s="613" t="s">
        <v>7348</v>
      </c>
      <c r="AJ1385" s="613">
        <v>1</v>
      </c>
      <c r="AK1385" s="316"/>
      <c r="AL1385" s="613"/>
      <c r="AM1385" s="613"/>
      <c r="AN1385" s="252"/>
      <c r="AO1385" s="252"/>
      <c r="AP1385" s="316"/>
      <c r="AQ1385" s="316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</row>
    <row r="1386" spans="1:125" ht="12.75" customHeight="1">
      <c r="A1386" s="253">
        <v>1385</v>
      </c>
      <c r="B1386" s="242" t="s">
        <v>731</v>
      </c>
      <c r="C1386" s="242" t="s">
        <v>9276</v>
      </c>
      <c r="D1386" s="243"/>
      <c r="E1386" s="243" t="s">
        <v>9280</v>
      </c>
      <c r="F1386" s="243"/>
      <c r="G1386" s="244" t="s">
        <v>9277</v>
      </c>
      <c r="H1386" s="245"/>
      <c r="I1386" s="253" t="s">
        <v>1173</v>
      </c>
      <c r="J1386" s="243"/>
      <c r="K1386" s="243" t="s">
        <v>9278</v>
      </c>
      <c r="L1386" s="245" t="s">
        <v>9279</v>
      </c>
      <c r="M1386" s="247">
        <v>42132</v>
      </c>
      <c r="N1386" s="123">
        <v>45750</v>
      </c>
      <c r="O1386" s="249" t="s">
        <v>722</v>
      </c>
      <c r="P1386" s="267">
        <f t="shared" ref="P1386:P1388" si="305">N1386</f>
        <v>45750</v>
      </c>
      <c r="Q1386" s="236">
        <v>23182</v>
      </c>
      <c r="R1386" s="236">
        <v>2015</v>
      </c>
      <c r="S1386" s="237">
        <v>45019</v>
      </c>
      <c r="T1386" s="253" t="s">
        <v>1498</v>
      </c>
      <c r="U1386" s="253" t="s">
        <v>722</v>
      </c>
      <c r="V1386" s="138" t="s">
        <v>955</v>
      </c>
      <c r="W1386" s="138" t="s">
        <v>1593</v>
      </c>
      <c r="X1386" s="253" t="s">
        <v>9281</v>
      </c>
      <c r="Y1386" s="271">
        <f t="shared" ref="Y1386" si="306">N1386</f>
        <v>45750</v>
      </c>
      <c r="Z1386" s="322" t="s">
        <v>1028</v>
      </c>
      <c r="AA1386" s="253">
        <v>5.4</v>
      </c>
      <c r="AB1386" s="256"/>
      <c r="AC1386" s="253">
        <v>98</v>
      </c>
      <c r="AD1386" s="253"/>
      <c r="AE1386" s="253">
        <v>118</v>
      </c>
      <c r="AF1386" s="253"/>
      <c r="AG1386" s="253" t="s">
        <v>724</v>
      </c>
      <c r="AH1386" s="253" t="s">
        <v>724</v>
      </c>
      <c r="AI1386" s="253" t="s">
        <v>724</v>
      </c>
      <c r="AJ1386" s="322">
        <v>1</v>
      </c>
      <c r="AK1386" s="237"/>
      <c r="AL1386" s="253"/>
      <c r="AM1386" s="253"/>
      <c r="AN1386" s="467"/>
      <c r="AO1386" s="253"/>
      <c r="AP1386" s="316"/>
      <c r="AQ1386" s="316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</row>
    <row r="1387" spans="1:125" ht="12.75" customHeight="1">
      <c r="A1387" s="253">
        <v>1386</v>
      </c>
      <c r="B1387" s="253" t="s">
        <v>731</v>
      </c>
      <c r="C1387" s="253" t="s">
        <v>9296</v>
      </c>
      <c r="D1387" s="253"/>
      <c r="E1387" s="253" t="s">
        <v>9297</v>
      </c>
      <c r="F1387" s="253"/>
      <c r="G1387" s="264" t="s">
        <v>9298</v>
      </c>
      <c r="H1387" s="639"/>
      <c r="I1387" s="253" t="s">
        <v>317</v>
      </c>
      <c r="J1387" s="253"/>
      <c r="K1387" s="253" t="s">
        <v>9299</v>
      </c>
      <c r="L1387" s="438" t="s">
        <v>9300</v>
      </c>
      <c r="M1387" s="274">
        <v>45034</v>
      </c>
      <c r="N1387" s="288">
        <v>45759</v>
      </c>
      <c r="O1387" s="322" t="s">
        <v>722</v>
      </c>
      <c r="P1387" s="328">
        <f t="shared" si="305"/>
        <v>45759</v>
      </c>
      <c r="Q1387" s="329">
        <v>23196</v>
      </c>
      <c r="R1387" s="329">
        <v>2023</v>
      </c>
      <c r="S1387" s="332">
        <v>45028</v>
      </c>
      <c r="T1387" s="316" t="s">
        <v>175</v>
      </c>
      <c r="U1387" s="283" t="s">
        <v>1279</v>
      </c>
      <c r="V1387" s="625" t="s">
        <v>363</v>
      </c>
      <c r="W1387" s="625" t="s">
        <v>363</v>
      </c>
      <c r="X1387" s="252" t="s">
        <v>9301</v>
      </c>
      <c r="Y1387" s="284">
        <f>N1387</f>
        <v>45759</v>
      </c>
      <c r="Z1387" s="605" t="s">
        <v>364</v>
      </c>
      <c r="AA1387" s="656">
        <v>5.8</v>
      </c>
      <c r="AB1387" s="273"/>
      <c r="AC1387" s="252">
        <v>110</v>
      </c>
      <c r="AD1387" s="252"/>
      <c r="AE1387" s="252">
        <v>130</v>
      </c>
      <c r="AF1387" s="252"/>
      <c r="AG1387" s="605" t="s">
        <v>724</v>
      </c>
      <c r="AH1387" s="605" t="s">
        <v>724</v>
      </c>
      <c r="AI1387" s="613" t="s">
        <v>724</v>
      </c>
      <c r="AJ1387" s="613">
        <v>1</v>
      </c>
      <c r="AK1387" s="316"/>
      <c r="AL1387" s="613"/>
      <c r="AM1387" s="613"/>
      <c r="AN1387" s="252"/>
      <c r="AO1387" s="252"/>
      <c r="AP1387" s="316"/>
      <c r="AQ1387" s="316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</row>
    <row r="1388" spans="1:125" ht="12.75" customHeight="1">
      <c r="A1388" s="253">
        <v>1387</v>
      </c>
      <c r="B1388" s="253" t="s">
        <v>732</v>
      </c>
      <c r="C1388" s="253" t="s">
        <v>8584</v>
      </c>
      <c r="D1388" s="253"/>
      <c r="E1388" s="253" t="s">
        <v>9305</v>
      </c>
      <c r="F1388" s="253"/>
      <c r="G1388" s="264" t="s">
        <v>9306</v>
      </c>
      <c r="H1388" s="639"/>
      <c r="I1388" s="253" t="s">
        <v>1096</v>
      </c>
      <c r="J1388" s="253"/>
      <c r="K1388" s="253" t="s">
        <v>7112</v>
      </c>
      <c r="L1388" s="438" t="s">
        <v>7113</v>
      </c>
      <c r="M1388" s="274">
        <v>45035</v>
      </c>
      <c r="N1388" s="288">
        <v>45763</v>
      </c>
      <c r="O1388" s="322" t="s">
        <v>722</v>
      </c>
      <c r="P1388" s="328">
        <f t="shared" si="305"/>
        <v>45763</v>
      </c>
      <c r="Q1388" s="329">
        <v>23202</v>
      </c>
      <c r="R1388" s="329">
        <v>2020</v>
      </c>
      <c r="S1388" s="332">
        <v>45032</v>
      </c>
      <c r="T1388" s="316" t="s">
        <v>24</v>
      </c>
      <c r="U1388" s="283" t="s">
        <v>1279</v>
      </c>
      <c r="V1388" s="625" t="s">
        <v>363</v>
      </c>
      <c r="W1388" s="625" t="s">
        <v>738</v>
      </c>
      <c r="X1388" s="252" t="s">
        <v>7115</v>
      </c>
      <c r="Y1388" s="284">
        <f>N1388</f>
        <v>45763</v>
      </c>
      <c r="Z1388" s="605" t="s">
        <v>9307</v>
      </c>
      <c r="AA1388" s="656">
        <v>4.92</v>
      </c>
      <c r="AB1388" s="273"/>
      <c r="AC1388" s="252">
        <v>100</v>
      </c>
      <c r="AD1388" s="252">
        <v>100</v>
      </c>
      <c r="AE1388" s="252">
        <v>120</v>
      </c>
      <c r="AF1388" s="252">
        <v>140</v>
      </c>
      <c r="AG1388" s="605">
        <v>29</v>
      </c>
      <c r="AH1388" s="605" t="s">
        <v>7755</v>
      </c>
      <c r="AI1388" s="613">
        <v>71</v>
      </c>
      <c r="AJ1388" s="613">
        <v>1</v>
      </c>
      <c r="AK1388" s="316"/>
      <c r="AL1388" s="613"/>
      <c r="AM1388" s="613"/>
      <c r="AN1388" s="252"/>
      <c r="AO1388" s="252"/>
      <c r="AP1388" s="316"/>
      <c r="AQ1388" s="316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</row>
    <row r="1389" spans="1:125" s="317" customFormat="1" ht="12.75" customHeight="1">
      <c r="A1389" s="253">
        <v>1388</v>
      </c>
      <c r="B1389" s="283" t="s">
        <v>731</v>
      </c>
      <c r="C1389" s="283" t="s">
        <v>9308</v>
      </c>
      <c r="D1389" s="283"/>
      <c r="E1389" s="283" t="s">
        <v>9309</v>
      </c>
      <c r="F1389" s="283"/>
      <c r="G1389" s="336" t="s">
        <v>9310</v>
      </c>
      <c r="H1389" s="283"/>
      <c r="I1389" s="283" t="s">
        <v>1173</v>
      </c>
      <c r="J1389" s="283"/>
      <c r="K1389" s="283" t="s">
        <v>9311</v>
      </c>
      <c r="L1389" s="380" t="s">
        <v>852</v>
      </c>
      <c r="M1389" s="274">
        <v>45035</v>
      </c>
      <c r="N1389" s="325">
        <v>45382</v>
      </c>
      <c r="O1389" s="336" t="s">
        <v>722</v>
      </c>
      <c r="P1389" s="325">
        <v>45382</v>
      </c>
      <c r="Q1389" s="283">
        <v>23203</v>
      </c>
      <c r="R1389" s="283">
        <v>2009</v>
      </c>
      <c r="S1389" s="321">
        <v>45016</v>
      </c>
      <c r="T1389" s="283" t="s">
        <v>3715</v>
      </c>
      <c r="U1389" s="283" t="s">
        <v>1279</v>
      </c>
      <c r="V1389" s="339">
        <v>0</v>
      </c>
      <c r="W1389" s="339">
        <v>120</v>
      </c>
      <c r="X1389" s="283" t="s">
        <v>9312</v>
      </c>
      <c r="Y1389" s="321">
        <v>45382</v>
      </c>
      <c r="Z1389" s="336" t="s">
        <v>1028</v>
      </c>
      <c r="AA1389" s="283">
        <v>5.6</v>
      </c>
      <c r="AB1389" s="283"/>
      <c r="AC1389" s="283">
        <v>90</v>
      </c>
      <c r="AD1389" s="283"/>
      <c r="AE1389" s="283">
        <v>115</v>
      </c>
      <c r="AF1389" s="336"/>
      <c r="AG1389" s="336" t="s">
        <v>724</v>
      </c>
      <c r="AH1389" s="336">
        <v>38</v>
      </c>
      <c r="AI1389" s="336">
        <v>55</v>
      </c>
      <c r="AJ1389" s="336">
        <v>1</v>
      </c>
      <c r="AK1389" s="283"/>
      <c r="AL1389" s="283"/>
      <c r="AM1389" s="283"/>
      <c r="AN1389" s="283"/>
      <c r="AO1389" s="253"/>
      <c r="AP1389" s="283"/>
      <c r="AQ1389" s="28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341"/>
      <c r="CP1389" s="341"/>
      <c r="CQ1389" s="341"/>
      <c r="CR1389" s="341"/>
      <c r="CS1389" s="341"/>
      <c r="CT1389" s="341"/>
      <c r="CU1389" s="341"/>
      <c r="CV1389" s="341"/>
      <c r="CW1389" s="341"/>
      <c r="CX1389" s="341"/>
      <c r="CY1389" s="341"/>
      <c r="CZ1389" s="341"/>
      <c r="DA1389" s="341"/>
      <c r="DB1389" s="341"/>
      <c r="DC1389" s="341"/>
      <c r="DD1389" s="341"/>
      <c r="DE1389" s="341"/>
      <c r="DF1389" s="341"/>
      <c r="DG1389" s="341"/>
      <c r="DH1389" s="341"/>
      <c r="DI1389" s="341"/>
      <c r="DJ1389" s="341"/>
      <c r="DK1389" s="341"/>
      <c r="DL1389" s="341"/>
      <c r="DM1389" s="341"/>
      <c r="DN1389" s="341"/>
      <c r="DO1389" s="341"/>
      <c r="DP1389" s="341"/>
      <c r="DQ1389" s="341"/>
      <c r="DR1389" s="341"/>
      <c r="DS1389" s="341"/>
      <c r="DT1389" s="341"/>
      <c r="DU1389" s="341"/>
    </row>
    <row r="1390" spans="1:125" s="317" customFormat="1" ht="12.75" customHeight="1">
      <c r="A1390" s="253">
        <v>1389</v>
      </c>
      <c r="B1390" s="283" t="s">
        <v>731</v>
      </c>
      <c r="C1390" s="283" t="s">
        <v>9316</v>
      </c>
      <c r="D1390" s="283"/>
      <c r="E1390" s="283" t="s">
        <v>9317</v>
      </c>
      <c r="F1390" s="283"/>
      <c r="G1390" s="336" t="s">
        <v>9318</v>
      </c>
      <c r="H1390" s="283"/>
      <c r="I1390" s="283" t="s">
        <v>2322</v>
      </c>
      <c r="J1390" s="283"/>
      <c r="K1390" s="283" t="s">
        <v>6797</v>
      </c>
      <c r="L1390" s="380" t="s">
        <v>1949</v>
      </c>
      <c r="M1390" s="325">
        <v>45036</v>
      </c>
      <c r="N1390" s="325">
        <v>45751</v>
      </c>
      <c r="O1390" s="336" t="s">
        <v>722</v>
      </c>
      <c r="P1390" s="325">
        <f>N1390</f>
        <v>45751</v>
      </c>
      <c r="Q1390" s="283">
        <v>23206</v>
      </c>
      <c r="R1390" s="283">
        <v>2023</v>
      </c>
      <c r="S1390" s="321">
        <v>45020</v>
      </c>
      <c r="T1390" s="283" t="s">
        <v>645</v>
      </c>
      <c r="U1390" s="283" t="s">
        <v>1279</v>
      </c>
      <c r="V1390" s="339">
        <v>0</v>
      </c>
      <c r="W1390" s="339">
        <v>0</v>
      </c>
      <c r="X1390" s="283" t="s">
        <v>332</v>
      </c>
      <c r="Y1390" s="321">
        <v>45751</v>
      </c>
      <c r="Z1390" s="336" t="s">
        <v>1550</v>
      </c>
      <c r="AA1390" s="283">
        <v>4.8</v>
      </c>
      <c r="AB1390" s="283"/>
      <c r="AC1390" s="283">
        <v>89</v>
      </c>
      <c r="AD1390" s="283"/>
      <c r="AE1390" s="283">
        <v>110</v>
      </c>
      <c r="AF1390" s="283"/>
      <c r="AG1390" s="283" t="s">
        <v>6493</v>
      </c>
      <c r="AH1390" s="283" t="s">
        <v>6494</v>
      </c>
      <c r="AI1390" s="283" t="s">
        <v>8257</v>
      </c>
      <c r="AJ1390" s="336">
        <v>1</v>
      </c>
      <c r="AK1390" s="283"/>
      <c r="AL1390" s="283"/>
      <c r="AM1390" s="283"/>
      <c r="AN1390" s="283"/>
      <c r="AO1390" s="253"/>
      <c r="AP1390" s="283"/>
      <c r="AQ1390" s="28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341"/>
      <c r="CP1390" s="341"/>
      <c r="CQ1390" s="341"/>
      <c r="CR1390" s="341"/>
      <c r="CS1390" s="341"/>
      <c r="CT1390" s="341"/>
      <c r="CU1390" s="341"/>
      <c r="CV1390" s="341"/>
      <c r="CW1390" s="341"/>
      <c r="CX1390" s="341"/>
      <c r="CY1390" s="341"/>
      <c r="CZ1390" s="341"/>
      <c r="DA1390" s="341"/>
      <c r="DB1390" s="341"/>
      <c r="DC1390" s="341"/>
      <c r="DD1390" s="341"/>
      <c r="DE1390" s="341"/>
      <c r="DF1390" s="341"/>
      <c r="DG1390" s="341"/>
      <c r="DH1390" s="341"/>
      <c r="DI1390" s="341"/>
      <c r="DJ1390" s="341"/>
      <c r="DK1390" s="341"/>
      <c r="DL1390" s="341"/>
      <c r="DM1390" s="341"/>
      <c r="DN1390" s="341"/>
      <c r="DO1390" s="341"/>
      <c r="DP1390" s="341"/>
      <c r="DQ1390" s="341"/>
      <c r="DR1390" s="341"/>
      <c r="DS1390" s="341"/>
      <c r="DT1390" s="341"/>
      <c r="DU1390" s="341"/>
    </row>
    <row r="1391" spans="1:125" ht="12.75" customHeight="1">
      <c r="A1391" s="253">
        <v>1390</v>
      </c>
      <c r="B1391" s="253" t="s">
        <v>731</v>
      </c>
      <c r="C1391" s="253" t="s">
        <v>9331</v>
      </c>
      <c r="D1391" s="253"/>
      <c r="E1391" s="253" t="s">
        <v>9332</v>
      </c>
      <c r="F1391" s="253"/>
      <c r="G1391" s="264" t="s">
        <v>9333</v>
      </c>
      <c r="H1391" s="639"/>
      <c r="I1391" s="253" t="s">
        <v>2412</v>
      </c>
      <c r="J1391" s="253"/>
      <c r="K1391" s="253" t="s">
        <v>9334</v>
      </c>
      <c r="L1391" s="438" t="s">
        <v>9335</v>
      </c>
      <c r="M1391" s="274">
        <v>45041</v>
      </c>
      <c r="N1391" s="288">
        <v>45763</v>
      </c>
      <c r="O1391" s="322" t="s">
        <v>722</v>
      </c>
      <c r="P1391" s="328">
        <f>N1391</f>
        <v>45763</v>
      </c>
      <c r="Q1391" s="329">
        <v>23211</v>
      </c>
      <c r="R1391" s="329">
        <v>2023</v>
      </c>
      <c r="S1391" s="332">
        <v>45032</v>
      </c>
      <c r="T1391" s="316" t="s">
        <v>24</v>
      </c>
      <c r="U1391" s="283" t="s">
        <v>1279</v>
      </c>
      <c r="V1391" s="625" t="s">
        <v>363</v>
      </c>
      <c r="W1391" s="625" t="s">
        <v>1</v>
      </c>
      <c r="X1391" s="252" t="s">
        <v>9336</v>
      </c>
      <c r="Y1391" s="284">
        <f>N1391</f>
        <v>45763</v>
      </c>
      <c r="Z1391" s="605" t="s">
        <v>1550</v>
      </c>
      <c r="AA1391" s="656">
        <v>5</v>
      </c>
      <c r="AB1391" s="273"/>
      <c r="AC1391" s="252">
        <v>75</v>
      </c>
      <c r="AD1391" s="252"/>
      <c r="AE1391" s="252">
        <v>95</v>
      </c>
      <c r="AF1391" s="252"/>
      <c r="AG1391" s="605" t="s">
        <v>724</v>
      </c>
      <c r="AH1391" s="605">
        <v>39</v>
      </c>
      <c r="AI1391" s="613">
        <v>55</v>
      </c>
      <c r="AJ1391" s="613">
        <v>1</v>
      </c>
      <c r="AK1391" s="316"/>
      <c r="AL1391" s="613"/>
      <c r="AM1391" s="613"/>
      <c r="AN1391" s="252"/>
      <c r="AO1391" s="252"/>
      <c r="AP1391" s="316"/>
      <c r="AQ1391" s="316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</row>
    <row r="1392" spans="1:125" ht="12.75" customHeight="1">
      <c r="A1392" s="253">
        <v>1391</v>
      </c>
      <c r="B1392" s="253" t="s">
        <v>731</v>
      </c>
      <c r="C1392" s="253" t="s">
        <v>9337</v>
      </c>
      <c r="D1392" s="253"/>
      <c r="E1392" s="253" t="s">
        <v>9338</v>
      </c>
      <c r="F1392" s="253"/>
      <c r="G1392" s="264" t="s">
        <v>9339</v>
      </c>
      <c r="H1392" s="639"/>
      <c r="I1392" s="253" t="s">
        <v>8469</v>
      </c>
      <c r="J1392" s="253"/>
      <c r="K1392" s="253" t="s">
        <v>9340</v>
      </c>
      <c r="L1392" s="438" t="s">
        <v>9341</v>
      </c>
      <c r="M1392" s="274">
        <v>45041</v>
      </c>
      <c r="N1392" s="288">
        <v>45771</v>
      </c>
      <c r="O1392" s="322" t="s">
        <v>722</v>
      </c>
      <c r="P1392" s="328">
        <f>N1392</f>
        <v>45771</v>
      </c>
      <c r="Q1392" s="329">
        <v>23214</v>
      </c>
      <c r="R1392" s="329">
        <v>2022</v>
      </c>
      <c r="S1392" s="332">
        <v>45040</v>
      </c>
      <c r="T1392" s="316" t="s">
        <v>3715</v>
      </c>
      <c r="U1392" s="283" t="s">
        <v>1279</v>
      </c>
      <c r="V1392" s="625" t="s">
        <v>363</v>
      </c>
      <c r="W1392" s="625" t="s">
        <v>363</v>
      </c>
      <c r="X1392" s="252" t="s">
        <v>9342</v>
      </c>
      <c r="Y1392" s="284">
        <v>45771</v>
      </c>
      <c r="Z1392" s="605" t="s">
        <v>364</v>
      </c>
      <c r="AA1392" s="656">
        <v>5.4</v>
      </c>
      <c r="AB1392" s="273"/>
      <c r="AC1392" s="252">
        <v>70</v>
      </c>
      <c r="AD1392" s="252"/>
      <c r="AE1392" s="252">
        <v>95</v>
      </c>
      <c r="AF1392" s="252"/>
      <c r="AG1392" s="605" t="s">
        <v>724</v>
      </c>
      <c r="AH1392" s="605" t="s">
        <v>724</v>
      </c>
      <c r="AI1392" s="613" t="s">
        <v>724</v>
      </c>
      <c r="AJ1392" s="613">
        <v>1</v>
      </c>
      <c r="AK1392" s="316"/>
      <c r="AL1392" s="613"/>
      <c r="AM1392" s="613"/>
      <c r="AN1392" s="252"/>
      <c r="AO1392" s="252"/>
      <c r="AP1392" s="316"/>
      <c r="AQ1392" s="316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</row>
    <row r="1393" spans="1:125" ht="12.75" customHeight="1">
      <c r="A1393" s="253">
        <v>1392</v>
      </c>
      <c r="B1393" s="253" t="s">
        <v>732</v>
      </c>
      <c r="C1393" s="253" t="s">
        <v>9343</v>
      </c>
      <c r="D1393" s="253"/>
      <c r="E1393" s="253" t="s">
        <v>9344</v>
      </c>
      <c r="F1393" s="253" t="s">
        <v>5063</v>
      </c>
      <c r="G1393" s="264" t="s">
        <v>9345</v>
      </c>
      <c r="H1393" s="639"/>
      <c r="I1393" s="253" t="s">
        <v>17</v>
      </c>
      <c r="J1393" s="253"/>
      <c r="K1393" s="253" t="s">
        <v>5066</v>
      </c>
      <c r="L1393" s="438" t="s">
        <v>5067</v>
      </c>
      <c r="M1393" s="274">
        <v>45041</v>
      </c>
      <c r="N1393" s="288">
        <v>45764</v>
      </c>
      <c r="O1393" s="322" t="s">
        <v>722</v>
      </c>
      <c r="P1393" s="328">
        <f>N1393</f>
        <v>45764</v>
      </c>
      <c r="Q1393" s="329">
        <v>23215</v>
      </c>
      <c r="R1393" s="329">
        <v>2022</v>
      </c>
      <c r="S1393" s="332">
        <v>45033</v>
      </c>
      <c r="T1393" s="316" t="s">
        <v>3814</v>
      </c>
      <c r="U1393" s="283" t="s">
        <v>1279</v>
      </c>
      <c r="V1393" s="625" t="s">
        <v>5552</v>
      </c>
      <c r="W1393" s="625" t="s">
        <v>5552</v>
      </c>
      <c r="X1393" s="252" t="s">
        <v>5068</v>
      </c>
      <c r="Y1393" s="284">
        <v>45764</v>
      </c>
      <c r="Z1393" s="605" t="s">
        <v>1028</v>
      </c>
      <c r="AA1393" s="656">
        <v>6.5</v>
      </c>
      <c r="AB1393" s="273"/>
      <c r="AC1393" s="252">
        <v>70</v>
      </c>
      <c r="AD1393" s="252">
        <v>70</v>
      </c>
      <c r="AE1393" s="252">
        <v>100</v>
      </c>
      <c r="AF1393" s="252">
        <v>140</v>
      </c>
      <c r="AG1393" s="605">
        <v>23</v>
      </c>
      <c r="AH1393" s="605">
        <v>42</v>
      </c>
      <c r="AI1393" s="613">
        <v>68</v>
      </c>
      <c r="AJ1393" s="613">
        <v>1</v>
      </c>
      <c r="AK1393" s="316"/>
      <c r="AL1393" s="613"/>
      <c r="AM1393" s="613"/>
      <c r="AN1393" s="252"/>
      <c r="AO1393" s="252"/>
      <c r="AP1393" s="316"/>
      <c r="AQ1393" s="316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</row>
    <row r="1394" spans="1:125" ht="12.75" customHeight="1">
      <c r="A1394" s="253">
        <v>1393</v>
      </c>
      <c r="B1394" s="242" t="s">
        <v>731</v>
      </c>
      <c r="C1394" s="243" t="s">
        <v>9349</v>
      </c>
      <c r="D1394" s="243"/>
      <c r="E1394" s="121" t="s">
        <v>9351</v>
      </c>
      <c r="F1394" s="243"/>
      <c r="G1394" s="244" t="s">
        <v>9350</v>
      </c>
      <c r="H1394" s="845"/>
      <c r="I1394" s="243" t="s">
        <v>883</v>
      </c>
      <c r="J1394" s="243"/>
      <c r="K1394" s="243" t="s">
        <v>9352</v>
      </c>
      <c r="L1394" s="245" t="s">
        <v>9353</v>
      </c>
      <c r="M1394" s="247">
        <v>40905</v>
      </c>
      <c r="N1394" s="248">
        <v>45770</v>
      </c>
      <c r="O1394" s="249" t="s">
        <v>722</v>
      </c>
      <c r="P1394" s="266">
        <f t="shared" ref="P1394:P1398" si="307">N1394</f>
        <v>45770</v>
      </c>
      <c r="Q1394" s="250">
        <v>23217</v>
      </c>
      <c r="R1394" s="250">
        <v>2010</v>
      </c>
      <c r="S1394" s="251">
        <v>45039</v>
      </c>
      <c r="T1394" s="252" t="s">
        <v>24</v>
      </c>
      <c r="U1394" s="253" t="s">
        <v>129</v>
      </c>
      <c r="V1394" s="138" t="s">
        <v>363</v>
      </c>
      <c r="W1394" s="138" t="s">
        <v>7063</v>
      </c>
      <c r="X1394" s="252" t="s">
        <v>9354</v>
      </c>
      <c r="Y1394" s="284">
        <f t="shared" ref="Y1394:Y1401" si="308">N1394</f>
        <v>45770</v>
      </c>
      <c r="Z1394" s="605" t="s">
        <v>1028</v>
      </c>
      <c r="AA1394" s="252">
        <v>6.5</v>
      </c>
      <c r="AB1394" s="273"/>
      <c r="AC1394" s="252">
        <v>75</v>
      </c>
      <c r="AD1394" s="252"/>
      <c r="AE1394" s="252">
        <v>95</v>
      </c>
      <c r="AF1394" s="252"/>
      <c r="AG1394" s="252">
        <v>23</v>
      </c>
      <c r="AH1394" s="252">
        <v>38</v>
      </c>
      <c r="AI1394" s="252">
        <v>55</v>
      </c>
      <c r="AJ1394" s="605">
        <v>1</v>
      </c>
      <c r="AK1394" s="252"/>
      <c r="AL1394" s="252"/>
      <c r="AM1394" s="252"/>
      <c r="AN1394" s="467"/>
      <c r="AO1394" s="252"/>
      <c r="AP1394" s="252"/>
      <c r="AQ1394" s="316"/>
      <c r="AR1394" s="316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</row>
    <row r="1395" spans="1:125" ht="12.75" customHeight="1">
      <c r="A1395" s="253">
        <v>1394</v>
      </c>
      <c r="B1395" s="253" t="s">
        <v>731</v>
      </c>
      <c r="C1395" s="253" t="s">
        <v>7593</v>
      </c>
      <c r="D1395" s="253"/>
      <c r="E1395" s="253" t="s">
        <v>9355</v>
      </c>
      <c r="F1395" s="253"/>
      <c r="G1395" s="264" t="s">
        <v>9356</v>
      </c>
      <c r="H1395" s="639"/>
      <c r="I1395" s="253" t="s">
        <v>317</v>
      </c>
      <c r="J1395" s="253"/>
      <c r="K1395" s="253" t="s">
        <v>9357</v>
      </c>
      <c r="L1395" s="438" t="s">
        <v>7276</v>
      </c>
      <c r="M1395" s="274">
        <v>45042</v>
      </c>
      <c r="N1395" s="288">
        <v>45764</v>
      </c>
      <c r="O1395" s="322" t="s">
        <v>722</v>
      </c>
      <c r="P1395" s="328">
        <f t="shared" si="307"/>
        <v>45764</v>
      </c>
      <c r="Q1395" s="329">
        <v>23218</v>
      </c>
      <c r="R1395" s="329">
        <v>2023</v>
      </c>
      <c r="S1395" s="332">
        <v>45033</v>
      </c>
      <c r="T1395" s="316" t="s">
        <v>175</v>
      </c>
      <c r="U1395" s="283" t="s">
        <v>1279</v>
      </c>
      <c r="V1395" s="625" t="s">
        <v>363</v>
      </c>
      <c r="W1395" s="625" t="s">
        <v>363</v>
      </c>
      <c r="X1395" s="252" t="s">
        <v>9358</v>
      </c>
      <c r="Y1395" s="284">
        <f t="shared" si="308"/>
        <v>45764</v>
      </c>
      <c r="Z1395" s="605" t="s">
        <v>1550</v>
      </c>
      <c r="AA1395" s="656">
        <v>5.14</v>
      </c>
      <c r="AB1395" s="273"/>
      <c r="AC1395" s="252">
        <v>85</v>
      </c>
      <c r="AD1395" s="252"/>
      <c r="AE1395" s="252">
        <v>105</v>
      </c>
      <c r="AF1395" s="252"/>
      <c r="AG1395" s="605">
        <v>24</v>
      </c>
      <c r="AH1395" s="605">
        <v>39</v>
      </c>
      <c r="AI1395" s="613">
        <v>57</v>
      </c>
      <c r="AJ1395" s="613">
        <v>1</v>
      </c>
      <c r="AK1395" s="316"/>
      <c r="AL1395" s="613"/>
      <c r="AM1395" s="613"/>
      <c r="AN1395" s="252"/>
      <c r="AO1395" s="252"/>
      <c r="AP1395" s="316"/>
      <c r="AQ1395" s="316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</row>
    <row r="1396" spans="1:125" ht="12.75" customHeight="1">
      <c r="A1396" s="253">
        <v>1395</v>
      </c>
      <c r="B1396" s="242" t="s">
        <v>731</v>
      </c>
      <c r="C1396" s="242" t="s">
        <v>6804</v>
      </c>
      <c r="D1396" s="253"/>
      <c r="E1396" s="243" t="s">
        <v>9359</v>
      </c>
      <c r="F1396" s="243"/>
      <c r="G1396" s="244" t="s">
        <v>9360</v>
      </c>
      <c r="H1396" s="639"/>
      <c r="I1396" s="253" t="s">
        <v>102</v>
      </c>
      <c r="J1396" s="253"/>
      <c r="K1396" s="253" t="s">
        <v>9361</v>
      </c>
      <c r="L1396" s="438" t="s">
        <v>2904</v>
      </c>
      <c r="M1396" s="247">
        <v>45049</v>
      </c>
      <c r="N1396" s="123">
        <v>45765</v>
      </c>
      <c r="O1396" s="249" t="s">
        <v>722</v>
      </c>
      <c r="P1396" s="267">
        <f t="shared" si="307"/>
        <v>45765</v>
      </c>
      <c r="Q1396" s="236">
        <v>23221</v>
      </c>
      <c r="R1396" s="236">
        <v>2022</v>
      </c>
      <c r="S1396" s="251">
        <v>45034</v>
      </c>
      <c r="T1396" s="253" t="s">
        <v>175</v>
      </c>
      <c r="U1396" s="253" t="s">
        <v>1279</v>
      </c>
      <c r="V1396" s="421" t="s">
        <v>363</v>
      </c>
      <c r="W1396" s="421" t="s">
        <v>6602</v>
      </c>
      <c r="X1396" s="253" t="s">
        <v>6530</v>
      </c>
      <c r="Y1396" s="271">
        <f t="shared" si="308"/>
        <v>45765</v>
      </c>
      <c r="Z1396" s="322" t="s">
        <v>1028</v>
      </c>
      <c r="AA1396" s="255">
        <v>4.7</v>
      </c>
      <c r="AB1396" s="256"/>
      <c r="AC1396" s="253">
        <v>85</v>
      </c>
      <c r="AD1396" s="253"/>
      <c r="AE1396" s="253">
        <v>105</v>
      </c>
      <c r="AF1396" s="253"/>
      <c r="AG1396" s="605">
        <v>24</v>
      </c>
      <c r="AH1396" s="322">
        <v>39</v>
      </c>
      <c r="AI1396" s="322">
        <v>58</v>
      </c>
      <c r="AJ1396" s="322">
        <v>1</v>
      </c>
      <c r="AK1396" s="237"/>
      <c r="AL1396" s="322"/>
      <c r="AM1396" s="322"/>
      <c r="AN1396" s="253"/>
      <c r="AO1396" s="407"/>
      <c r="AP1396" s="316"/>
      <c r="AQ1396" s="316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</row>
    <row r="1397" spans="1:125" ht="12.75" customHeight="1">
      <c r="A1397" s="253">
        <v>1396</v>
      </c>
      <c r="B1397" s="253" t="s">
        <v>731</v>
      </c>
      <c r="C1397" s="242" t="s">
        <v>9370</v>
      </c>
      <c r="D1397" s="253"/>
      <c r="E1397" s="253" t="s">
        <v>9362</v>
      </c>
      <c r="F1397" s="253"/>
      <c r="G1397" s="264" t="s">
        <v>9363</v>
      </c>
      <c r="H1397" s="639"/>
      <c r="I1397" s="253" t="s">
        <v>440</v>
      </c>
      <c r="J1397" s="253"/>
      <c r="K1397" s="253" t="s">
        <v>9364</v>
      </c>
      <c r="L1397" s="438" t="s">
        <v>9365</v>
      </c>
      <c r="M1397" s="274">
        <v>45049</v>
      </c>
      <c r="N1397" s="275">
        <v>45774</v>
      </c>
      <c r="O1397" s="322" t="s">
        <v>722</v>
      </c>
      <c r="P1397" s="323">
        <f t="shared" si="307"/>
        <v>45774</v>
      </c>
      <c r="Q1397" s="335">
        <v>23222</v>
      </c>
      <c r="R1397" s="335">
        <v>2022</v>
      </c>
      <c r="S1397" s="237">
        <v>45043</v>
      </c>
      <c r="T1397" s="283" t="s">
        <v>1216</v>
      </c>
      <c r="U1397" s="283" t="s">
        <v>1279</v>
      </c>
      <c r="V1397" s="421" t="s">
        <v>363</v>
      </c>
      <c r="W1397" s="421" t="s">
        <v>363</v>
      </c>
      <c r="X1397" s="253" t="s">
        <v>9366</v>
      </c>
      <c r="Y1397" s="271">
        <f t="shared" si="308"/>
        <v>45774</v>
      </c>
      <c r="Z1397" s="322" t="s">
        <v>2397</v>
      </c>
      <c r="AA1397" s="255">
        <v>5.2</v>
      </c>
      <c r="AB1397" s="256"/>
      <c r="AC1397" s="253">
        <v>70</v>
      </c>
      <c r="AD1397" s="253"/>
      <c r="AE1397" s="253">
        <v>95</v>
      </c>
      <c r="AF1397" s="253"/>
      <c r="AG1397" s="322" t="s">
        <v>724</v>
      </c>
      <c r="AH1397" s="322">
        <v>38</v>
      </c>
      <c r="AI1397" s="336">
        <v>47</v>
      </c>
      <c r="AJ1397" s="336">
        <v>1</v>
      </c>
      <c r="AK1397" s="237"/>
      <c r="AL1397" s="322"/>
      <c r="AM1397" s="322"/>
      <c r="AN1397" s="252"/>
      <c r="AO1397" s="407"/>
      <c r="AP1397" s="316"/>
      <c r="AQ1397" s="316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</row>
    <row r="1398" spans="1:125" ht="12.75" customHeight="1">
      <c r="A1398" s="253">
        <v>1397</v>
      </c>
      <c r="B1398" s="253" t="s">
        <v>731</v>
      </c>
      <c r="C1398" s="253" t="s">
        <v>5425</v>
      </c>
      <c r="D1398" s="253"/>
      <c r="E1398" s="253" t="s">
        <v>9367</v>
      </c>
      <c r="F1398" s="253"/>
      <c r="G1398" s="264" t="s">
        <v>9368</v>
      </c>
      <c r="H1398" s="639"/>
      <c r="I1398" s="253" t="s">
        <v>317</v>
      </c>
      <c r="J1398" s="253"/>
      <c r="K1398" s="253" t="s">
        <v>1904</v>
      </c>
      <c r="L1398" s="438" t="s">
        <v>1895</v>
      </c>
      <c r="M1398" s="274">
        <v>45050</v>
      </c>
      <c r="N1398" s="275">
        <v>45732</v>
      </c>
      <c r="O1398" s="322" t="s">
        <v>722</v>
      </c>
      <c r="P1398" s="323">
        <f t="shared" si="307"/>
        <v>45732</v>
      </c>
      <c r="Q1398" s="335">
        <v>23223</v>
      </c>
      <c r="R1398" s="335">
        <v>2022</v>
      </c>
      <c r="S1398" s="237">
        <v>45001</v>
      </c>
      <c r="T1398" s="283" t="s">
        <v>175</v>
      </c>
      <c r="U1398" s="283" t="s">
        <v>1279</v>
      </c>
      <c r="V1398" s="421" t="s">
        <v>363</v>
      </c>
      <c r="W1398" s="421" t="s">
        <v>363</v>
      </c>
      <c r="X1398" s="253" t="s">
        <v>4673</v>
      </c>
      <c r="Y1398" s="271">
        <f t="shared" si="308"/>
        <v>45732</v>
      </c>
      <c r="Z1398" s="322" t="s">
        <v>1550</v>
      </c>
      <c r="AA1398" s="255">
        <v>7.7</v>
      </c>
      <c r="AB1398" s="256"/>
      <c r="AC1398" s="253">
        <v>130</v>
      </c>
      <c r="AD1398" s="253"/>
      <c r="AE1398" s="253">
        <v>220</v>
      </c>
      <c r="AF1398" s="253"/>
      <c r="AG1398" s="322">
        <v>24</v>
      </c>
      <c r="AH1398" s="322">
        <v>39</v>
      </c>
      <c r="AI1398" s="336">
        <v>54</v>
      </c>
      <c r="AJ1398" s="336">
        <v>2</v>
      </c>
      <c r="AK1398" s="237"/>
      <c r="AL1398" s="322"/>
      <c r="AM1398" s="322"/>
      <c r="AN1398" s="252"/>
      <c r="AO1398" s="407"/>
      <c r="AP1398" s="316"/>
      <c r="AQ1398" s="316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</row>
    <row r="1399" spans="1:125" ht="12.75" customHeight="1">
      <c r="A1399" s="253">
        <v>1398</v>
      </c>
      <c r="B1399" s="253" t="s">
        <v>731</v>
      </c>
      <c r="C1399" s="253" t="s">
        <v>8511</v>
      </c>
      <c r="D1399" s="253"/>
      <c r="E1399" s="253" t="s">
        <v>9371</v>
      </c>
      <c r="F1399" s="253"/>
      <c r="G1399" s="264" t="s">
        <v>9374</v>
      </c>
      <c r="H1399" s="639"/>
      <c r="I1399" s="253" t="s">
        <v>317</v>
      </c>
      <c r="J1399" s="253"/>
      <c r="K1399" s="253" t="s">
        <v>1919</v>
      </c>
      <c r="L1399" s="438" t="s">
        <v>1920</v>
      </c>
      <c r="M1399" s="274">
        <v>45051</v>
      </c>
      <c r="N1399" s="275">
        <v>45781</v>
      </c>
      <c r="O1399" s="322" t="s">
        <v>722</v>
      </c>
      <c r="P1399" s="323">
        <f t="shared" ref="P1399:P1405" si="309">N1399</f>
        <v>45781</v>
      </c>
      <c r="Q1399" s="335">
        <v>23225</v>
      </c>
      <c r="R1399" s="335">
        <v>2022</v>
      </c>
      <c r="S1399" s="237">
        <v>45050</v>
      </c>
      <c r="T1399" s="283" t="s">
        <v>175</v>
      </c>
      <c r="U1399" s="283" t="s">
        <v>1279</v>
      </c>
      <c r="V1399" s="421" t="s">
        <v>363</v>
      </c>
      <c r="W1399" s="421" t="s">
        <v>363</v>
      </c>
      <c r="X1399" s="253" t="s">
        <v>3851</v>
      </c>
      <c r="Y1399" s="271">
        <f t="shared" si="308"/>
        <v>45781</v>
      </c>
      <c r="Z1399" s="322" t="s">
        <v>1144</v>
      </c>
      <c r="AA1399" s="255">
        <v>5.62</v>
      </c>
      <c r="AB1399" s="256"/>
      <c r="AC1399" s="253">
        <v>105</v>
      </c>
      <c r="AD1399" s="253"/>
      <c r="AE1399" s="253">
        <v>125</v>
      </c>
      <c r="AF1399" s="253"/>
      <c r="AG1399" s="322">
        <v>22</v>
      </c>
      <c r="AH1399" s="322">
        <v>39</v>
      </c>
      <c r="AI1399" s="336">
        <v>62</v>
      </c>
      <c r="AJ1399" s="336">
        <v>1</v>
      </c>
      <c r="AK1399" s="237"/>
      <c r="AL1399" s="322"/>
      <c r="AM1399" s="322"/>
      <c r="AN1399" s="252"/>
      <c r="AO1399" s="407"/>
      <c r="AP1399" s="316"/>
      <c r="AQ1399" s="316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</row>
    <row r="1400" spans="1:125" ht="12.75" customHeight="1">
      <c r="A1400" s="253">
        <v>1399</v>
      </c>
      <c r="B1400" s="253" t="s">
        <v>731</v>
      </c>
      <c r="C1400" s="242" t="s">
        <v>9370</v>
      </c>
      <c r="D1400" s="253"/>
      <c r="E1400" s="253" t="s">
        <v>9372</v>
      </c>
      <c r="F1400" s="253"/>
      <c r="G1400" s="264" t="s">
        <v>9375</v>
      </c>
      <c r="H1400" s="639"/>
      <c r="I1400" s="243" t="s">
        <v>440</v>
      </c>
      <c r="J1400" s="253"/>
      <c r="K1400" s="243" t="s">
        <v>9376</v>
      </c>
      <c r="L1400" s="245" t="s">
        <v>9377</v>
      </c>
      <c r="M1400" s="247">
        <v>45051</v>
      </c>
      <c r="N1400" s="123">
        <v>45774</v>
      </c>
      <c r="O1400" s="249" t="s">
        <v>722</v>
      </c>
      <c r="P1400" s="267">
        <f t="shared" si="309"/>
        <v>45774</v>
      </c>
      <c r="Q1400" s="236">
        <v>23226</v>
      </c>
      <c r="R1400" s="236">
        <v>2022</v>
      </c>
      <c r="S1400" s="251">
        <v>45043</v>
      </c>
      <c r="T1400" s="253" t="s">
        <v>1216</v>
      </c>
      <c r="U1400" s="253" t="s">
        <v>1279</v>
      </c>
      <c r="V1400" s="421" t="s">
        <v>363</v>
      </c>
      <c r="W1400" s="421" t="s">
        <v>363</v>
      </c>
      <c r="X1400" s="253" t="s">
        <v>9378</v>
      </c>
      <c r="Y1400" s="271">
        <f t="shared" si="308"/>
        <v>45774</v>
      </c>
      <c r="Z1400" s="322" t="s">
        <v>4963</v>
      </c>
      <c r="AA1400" s="255">
        <v>5.2</v>
      </c>
      <c r="AB1400" s="256"/>
      <c r="AC1400" s="253">
        <v>70</v>
      </c>
      <c r="AD1400" s="253"/>
      <c r="AE1400" s="253">
        <v>95</v>
      </c>
      <c r="AF1400" s="253"/>
      <c r="AG1400" s="322" t="s">
        <v>724</v>
      </c>
      <c r="AH1400" s="322">
        <v>38</v>
      </c>
      <c r="AI1400" s="322">
        <v>47</v>
      </c>
      <c r="AJ1400" s="322">
        <v>1</v>
      </c>
      <c r="AK1400" s="237"/>
      <c r="AL1400" s="322"/>
      <c r="AM1400" s="322"/>
      <c r="AN1400" s="252"/>
      <c r="AO1400" s="407"/>
      <c r="AP1400" s="316"/>
      <c r="AQ1400" s="316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</row>
    <row r="1401" spans="1:125" ht="12.75" customHeight="1">
      <c r="A1401" s="253">
        <v>1400</v>
      </c>
      <c r="B1401" s="253" t="s">
        <v>731</v>
      </c>
      <c r="C1401" s="253" t="s">
        <v>9337</v>
      </c>
      <c r="D1401" s="253"/>
      <c r="E1401" s="253" t="s">
        <v>9373</v>
      </c>
      <c r="F1401" s="253"/>
      <c r="G1401" s="264" t="s">
        <v>9379</v>
      </c>
      <c r="H1401" s="639"/>
      <c r="I1401" s="253" t="s">
        <v>8469</v>
      </c>
      <c r="J1401" s="253"/>
      <c r="K1401" s="283" t="s">
        <v>9380</v>
      </c>
      <c r="L1401" s="438" t="s">
        <v>9381</v>
      </c>
      <c r="M1401" s="274">
        <v>45051</v>
      </c>
      <c r="N1401" s="275">
        <v>45779</v>
      </c>
      <c r="O1401" s="322" t="s">
        <v>722</v>
      </c>
      <c r="P1401" s="267">
        <f t="shared" si="309"/>
        <v>45779</v>
      </c>
      <c r="Q1401" s="236">
        <v>23227</v>
      </c>
      <c r="R1401" s="236">
        <v>2022</v>
      </c>
      <c r="S1401" s="251">
        <v>45048</v>
      </c>
      <c r="T1401" s="253" t="s">
        <v>3715</v>
      </c>
      <c r="U1401" s="253" t="s">
        <v>1279</v>
      </c>
      <c r="V1401" s="421" t="s">
        <v>363</v>
      </c>
      <c r="W1401" s="421" t="s">
        <v>363</v>
      </c>
      <c r="X1401" s="253" t="s">
        <v>9382</v>
      </c>
      <c r="Y1401" s="284">
        <f t="shared" si="308"/>
        <v>45779</v>
      </c>
      <c r="Z1401" s="322" t="s">
        <v>1550</v>
      </c>
      <c r="AA1401" s="255">
        <v>5.5</v>
      </c>
      <c r="AB1401" s="256"/>
      <c r="AC1401" s="253">
        <v>70</v>
      </c>
      <c r="AD1401" s="253"/>
      <c r="AE1401" s="253">
        <v>95</v>
      </c>
      <c r="AF1401" s="253"/>
      <c r="AG1401" s="322" t="s">
        <v>724</v>
      </c>
      <c r="AH1401" s="322" t="s">
        <v>724</v>
      </c>
      <c r="AI1401" s="322" t="s">
        <v>724</v>
      </c>
      <c r="AJ1401" s="322">
        <v>1</v>
      </c>
      <c r="AK1401" s="321"/>
      <c r="AL1401" s="336"/>
      <c r="AM1401" s="336"/>
      <c r="AN1401" s="253"/>
      <c r="AO1401" s="407"/>
      <c r="AP1401" s="316"/>
      <c r="AQ1401" s="316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</row>
    <row r="1402" spans="1:125" s="317" customFormat="1" ht="12.75" customHeight="1">
      <c r="A1402" s="253">
        <v>1401</v>
      </c>
      <c r="B1402" s="253" t="s">
        <v>732</v>
      </c>
      <c r="C1402" s="253" t="s">
        <v>9390</v>
      </c>
      <c r="D1402" s="253"/>
      <c r="E1402" s="253" t="s">
        <v>9391</v>
      </c>
      <c r="F1402" s="253"/>
      <c r="G1402" s="264" t="s">
        <v>9392</v>
      </c>
      <c r="H1402" s="639"/>
      <c r="I1402" s="242" t="s">
        <v>2322</v>
      </c>
      <c r="J1402" s="242"/>
      <c r="K1402" s="253" t="s">
        <v>6270</v>
      </c>
      <c r="L1402" s="438" t="s">
        <v>5700</v>
      </c>
      <c r="M1402" s="274">
        <v>45055</v>
      </c>
      <c r="N1402" s="275">
        <v>45771</v>
      </c>
      <c r="O1402" s="249" t="s">
        <v>722</v>
      </c>
      <c r="P1402" s="267">
        <f t="shared" si="309"/>
        <v>45771</v>
      </c>
      <c r="Q1402" s="236">
        <v>23233</v>
      </c>
      <c r="R1402" s="236">
        <v>2023</v>
      </c>
      <c r="S1402" s="237">
        <v>45040</v>
      </c>
      <c r="T1402" s="253" t="s">
        <v>645</v>
      </c>
      <c r="U1402" s="253" t="s">
        <v>1279</v>
      </c>
      <c r="V1402" s="421" t="s">
        <v>363</v>
      </c>
      <c r="W1402" s="421" t="s">
        <v>363</v>
      </c>
      <c r="X1402" s="253" t="s">
        <v>5701</v>
      </c>
      <c r="Y1402" s="271">
        <f>N1402</f>
        <v>45771</v>
      </c>
      <c r="Z1402" s="322" t="s">
        <v>31</v>
      </c>
      <c r="AA1402" s="255">
        <v>5</v>
      </c>
      <c r="AB1402" s="256"/>
      <c r="AC1402" s="253">
        <v>75</v>
      </c>
      <c r="AD1402" s="253">
        <v>75</v>
      </c>
      <c r="AE1402" s="253">
        <v>100</v>
      </c>
      <c r="AF1402" s="253">
        <v>115</v>
      </c>
      <c r="AG1402" s="322" t="s">
        <v>6768</v>
      </c>
      <c r="AH1402" s="322" t="s">
        <v>6769</v>
      </c>
      <c r="AI1402" s="322" t="s">
        <v>6770</v>
      </c>
      <c r="AJ1402" s="322">
        <v>1</v>
      </c>
      <c r="AK1402" s="237"/>
      <c r="AL1402" s="322"/>
      <c r="AM1402" s="322"/>
      <c r="AN1402" s="253"/>
      <c r="AO1402" s="407"/>
      <c r="AP1402" s="283"/>
      <c r="AQ1402" s="283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341"/>
      <c r="CP1402" s="341"/>
      <c r="CQ1402" s="341"/>
      <c r="CR1402" s="341"/>
      <c r="CS1402" s="341"/>
      <c r="CT1402" s="341"/>
      <c r="CU1402" s="341"/>
      <c r="CV1402" s="341"/>
      <c r="CW1402" s="341"/>
      <c r="CX1402" s="341"/>
      <c r="CY1402" s="341"/>
      <c r="CZ1402" s="341"/>
      <c r="DA1402" s="341"/>
      <c r="DB1402" s="341"/>
      <c r="DC1402" s="341"/>
      <c r="DD1402" s="341"/>
      <c r="DE1402" s="341"/>
      <c r="DF1402" s="341"/>
      <c r="DG1402" s="341"/>
      <c r="DH1402" s="341"/>
      <c r="DI1402" s="341"/>
      <c r="DJ1402" s="341"/>
      <c r="DK1402" s="341"/>
      <c r="DL1402" s="341"/>
      <c r="DM1402" s="341"/>
      <c r="DN1402" s="341"/>
      <c r="DO1402" s="341"/>
      <c r="DP1402" s="341"/>
      <c r="DQ1402" s="341"/>
      <c r="DR1402" s="341"/>
      <c r="DS1402" s="341"/>
      <c r="DT1402" s="341"/>
      <c r="DU1402" s="341"/>
    </row>
    <row r="1403" spans="1:125" ht="12.75" customHeight="1">
      <c r="A1403" s="253">
        <v>1402</v>
      </c>
      <c r="B1403" s="253" t="s">
        <v>731</v>
      </c>
      <c r="C1403" s="253" t="s">
        <v>5929</v>
      </c>
      <c r="D1403" s="253"/>
      <c r="E1403" s="253" t="s">
        <v>9393</v>
      </c>
      <c r="F1403" s="253"/>
      <c r="G1403" s="264" t="s">
        <v>9394</v>
      </c>
      <c r="H1403" s="639"/>
      <c r="I1403" s="253" t="s">
        <v>317</v>
      </c>
      <c r="J1403" s="253"/>
      <c r="K1403" s="253" t="s">
        <v>4358</v>
      </c>
      <c r="L1403" s="438" t="s">
        <v>4359</v>
      </c>
      <c r="M1403" s="274">
        <v>45055</v>
      </c>
      <c r="N1403" s="248">
        <v>45775</v>
      </c>
      <c r="O1403" s="249" t="s">
        <v>722</v>
      </c>
      <c r="P1403" s="266">
        <f t="shared" si="309"/>
        <v>45775</v>
      </c>
      <c r="Q1403" s="250">
        <v>23234</v>
      </c>
      <c r="R1403" s="250">
        <v>2014</v>
      </c>
      <c r="S1403" s="251">
        <v>45044</v>
      </c>
      <c r="T1403" s="252" t="s">
        <v>3715</v>
      </c>
      <c r="U1403" s="253" t="s">
        <v>1279</v>
      </c>
      <c r="V1403" s="625" t="s">
        <v>363</v>
      </c>
      <c r="W1403" s="625" t="s">
        <v>13</v>
      </c>
      <c r="X1403" s="252" t="s">
        <v>5091</v>
      </c>
      <c r="Y1403" s="284">
        <f>N1403</f>
        <v>45775</v>
      </c>
      <c r="Z1403" s="605" t="s">
        <v>1550</v>
      </c>
      <c r="AA1403" s="656">
        <v>3.85</v>
      </c>
      <c r="AB1403" s="273"/>
      <c r="AC1403" s="252">
        <v>85</v>
      </c>
      <c r="AD1403" s="252"/>
      <c r="AE1403" s="252">
        <v>105</v>
      </c>
      <c r="AF1403" s="252"/>
      <c r="AG1403" s="605" t="s">
        <v>724</v>
      </c>
      <c r="AH1403" s="605" t="s">
        <v>724</v>
      </c>
      <c r="AI1403" s="605" t="s">
        <v>724</v>
      </c>
      <c r="AJ1403" s="605">
        <v>1</v>
      </c>
      <c r="AK1403" s="251"/>
      <c r="AL1403" s="605"/>
      <c r="AM1403" s="605"/>
      <c r="AN1403" s="252"/>
      <c r="AO1403" s="407"/>
      <c r="AP1403" s="316"/>
      <c r="AQ1403" s="316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</row>
    <row r="1404" spans="1:125" s="317" customFormat="1" ht="12.75" customHeight="1">
      <c r="A1404" s="253">
        <v>1403</v>
      </c>
      <c r="B1404" s="253" t="s">
        <v>731</v>
      </c>
      <c r="C1404" s="253" t="s">
        <v>9396</v>
      </c>
      <c r="D1404" s="253"/>
      <c r="E1404" s="253" t="s">
        <v>9397</v>
      </c>
      <c r="F1404" s="253"/>
      <c r="G1404" s="264" t="s">
        <v>9398</v>
      </c>
      <c r="H1404" s="639"/>
      <c r="I1404" s="243" t="s">
        <v>102</v>
      </c>
      <c r="J1404" s="253"/>
      <c r="K1404" s="253" t="s">
        <v>7553</v>
      </c>
      <c r="L1404" s="438" t="s">
        <v>7554</v>
      </c>
      <c r="M1404" s="274">
        <v>45056</v>
      </c>
      <c r="N1404" s="275">
        <v>45780</v>
      </c>
      <c r="O1404" s="249" t="s">
        <v>722</v>
      </c>
      <c r="P1404" s="267">
        <f t="shared" si="309"/>
        <v>45780</v>
      </c>
      <c r="Q1404" s="236">
        <v>23235</v>
      </c>
      <c r="R1404" s="236">
        <v>2023</v>
      </c>
      <c r="S1404" s="237">
        <v>45049</v>
      </c>
      <c r="T1404" s="253" t="s">
        <v>175</v>
      </c>
      <c r="U1404" s="253" t="s">
        <v>1279</v>
      </c>
      <c r="V1404" s="421" t="s">
        <v>363</v>
      </c>
      <c r="W1404" s="421" t="s">
        <v>363</v>
      </c>
      <c r="X1404" s="253" t="s">
        <v>9399</v>
      </c>
      <c r="Y1404" s="271">
        <f>N1404</f>
        <v>45780</v>
      </c>
      <c r="Z1404" s="322" t="s">
        <v>1028</v>
      </c>
      <c r="AA1404" s="255">
        <v>4.7699999999999996</v>
      </c>
      <c r="AB1404" s="256"/>
      <c r="AC1404" s="253">
        <v>90</v>
      </c>
      <c r="AD1404" s="253"/>
      <c r="AE1404" s="253">
        <v>105</v>
      </c>
      <c r="AF1404" s="253"/>
      <c r="AG1404" s="605">
        <v>22</v>
      </c>
      <c r="AH1404" s="322">
        <v>39</v>
      </c>
      <c r="AI1404" s="322">
        <v>62</v>
      </c>
      <c r="AJ1404" s="438" t="s">
        <v>1487</v>
      </c>
      <c r="AK1404" s="237"/>
      <c r="AL1404" s="322"/>
      <c r="AM1404" s="322"/>
      <c r="AN1404" s="253"/>
      <c r="AO1404" s="407"/>
      <c r="AP1404" s="283"/>
      <c r="AQ1404" s="283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341"/>
      <c r="CP1404" s="341"/>
      <c r="CQ1404" s="341"/>
      <c r="CR1404" s="341"/>
      <c r="CS1404" s="341"/>
      <c r="CT1404" s="341"/>
      <c r="CU1404" s="341"/>
      <c r="CV1404" s="341"/>
      <c r="CW1404" s="341"/>
      <c r="CX1404" s="341"/>
      <c r="CY1404" s="341"/>
      <c r="CZ1404" s="341"/>
      <c r="DA1404" s="341"/>
      <c r="DB1404" s="341"/>
      <c r="DC1404" s="341"/>
      <c r="DD1404" s="341"/>
      <c r="DE1404" s="341"/>
      <c r="DF1404" s="341"/>
      <c r="DG1404" s="341"/>
      <c r="DH1404" s="341"/>
      <c r="DI1404" s="341"/>
      <c r="DJ1404" s="341"/>
      <c r="DK1404" s="341"/>
      <c r="DL1404" s="341"/>
      <c r="DM1404" s="341"/>
      <c r="DN1404" s="341"/>
      <c r="DO1404" s="341"/>
      <c r="DP1404" s="341"/>
      <c r="DQ1404" s="341"/>
      <c r="DR1404" s="341"/>
      <c r="DS1404" s="341"/>
      <c r="DT1404" s="341"/>
      <c r="DU1404" s="341"/>
    </row>
    <row r="1405" spans="1:125" ht="12.75" customHeight="1">
      <c r="A1405" s="253">
        <v>1404</v>
      </c>
      <c r="B1405" s="253" t="s">
        <v>731</v>
      </c>
      <c r="C1405" s="253" t="s">
        <v>9400</v>
      </c>
      <c r="D1405" s="253"/>
      <c r="E1405" s="253" t="s">
        <v>9401</v>
      </c>
      <c r="F1405" s="253"/>
      <c r="G1405" s="264" t="s">
        <v>9403</v>
      </c>
      <c r="H1405" s="639"/>
      <c r="I1405" s="253" t="s">
        <v>1911</v>
      </c>
      <c r="J1405" s="243"/>
      <c r="K1405" s="253" t="s">
        <v>1504</v>
      </c>
      <c r="L1405" s="438" t="s">
        <v>1505</v>
      </c>
      <c r="M1405" s="274">
        <v>45056</v>
      </c>
      <c r="N1405" s="288">
        <v>45779</v>
      </c>
      <c r="O1405" s="322" t="s">
        <v>722</v>
      </c>
      <c r="P1405" s="328">
        <f t="shared" si="309"/>
        <v>45779</v>
      </c>
      <c r="Q1405" s="329">
        <v>23236</v>
      </c>
      <c r="R1405" s="329">
        <v>2023</v>
      </c>
      <c r="S1405" s="251">
        <v>45048</v>
      </c>
      <c r="T1405" s="316" t="s">
        <v>1278</v>
      </c>
      <c r="U1405" s="283" t="s">
        <v>1279</v>
      </c>
      <c r="V1405" s="625" t="s">
        <v>363</v>
      </c>
      <c r="W1405" s="625" t="s">
        <v>868</v>
      </c>
      <c r="X1405" s="252" t="s">
        <v>4810</v>
      </c>
      <c r="Y1405" s="284">
        <f>N1405</f>
        <v>45779</v>
      </c>
      <c r="Z1405" s="605" t="s">
        <v>724</v>
      </c>
      <c r="AA1405" s="656" t="s">
        <v>724</v>
      </c>
      <c r="AB1405" s="273"/>
      <c r="AC1405" s="252">
        <v>118</v>
      </c>
      <c r="AD1405" s="252"/>
      <c r="AE1405" s="252">
        <v>140</v>
      </c>
      <c r="AF1405" s="252"/>
      <c r="AG1405" s="322" t="s">
        <v>724</v>
      </c>
      <c r="AH1405" s="605" t="s">
        <v>724</v>
      </c>
      <c r="AI1405" s="613">
        <v>60</v>
      </c>
      <c r="AJ1405" s="613">
        <v>1</v>
      </c>
      <c r="AK1405" s="251"/>
      <c r="AL1405" s="605"/>
      <c r="AM1405" s="605"/>
      <c r="AN1405" s="253"/>
      <c r="AO1405" s="407"/>
      <c r="AP1405" s="316"/>
      <c r="AQ1405" s="316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</row>
    <row r="1406" spans="1:125" ht="12.75" customHeight="1">
      <c r="A1406" s="253">
        <v>1405</v>
      </c>
      <c r="B1406" s="253" t="s">
        <v>732</v>
      </c>
      <c r="C1406" s="253" t="s">
        <v>9404</v>
      </c>
      <c r="D1406" s="253" t="s">
        <v>9467</v>
      </c>
      <c r="E1406" s="253" t="s">
        <v>9402</v>
      </c>
      <c r="F1406" s="253" t="s">
        <v>9468</v>
      </c>
      <c r="G1406" s="264" t="s">
        <v>9469</v>
      </c>
      <c r="H1406" s="639" t="s">
        <v>9470</v>
      </c>
      <c r="I1406" s="253" t="s">
        <v>2322</v>
      </c>
      <c r="J1406" s="253" t="s">
        <v>9471</v>
      </c>
      <c r="K1406" s="253" t="s">
        <v>513</v>
      </c>
      <c r="L1406" s="438" t="s">
        <v>661</v>
      </c>
      <c r="M1406" s="274">
        <v>45065</v>
      </c>
      <c r="N1406" s="288">
        <v>45785</v>
      </c>
      <c r="O1406" s="276" t="s">
        <v>722</v>
      </c>
      <c r="P1406" s="266">
        <v>45785</v>
      </c>
      <c r="Q1406" s="250">
        <v>23260</v>
      </c>
      <c r="R1406" s="250">
        <v>2016</v>
      </c>
      <c r="S1406" s="251">
        <v>45054</v>
      </c>
      <c r="T1406" s="252" t="s">
        <v>299</v>
      </c>
      <c r="U1406" s="253" t="s">
        <v>4014</v>
      </c>
      <c r="V1406" s="625" t="s">
        <v>1558</v>
      </c>
      <c r="W1406" s="625" t="s">
        <v>9586</v>
      </c>
      <c r="X1406" s="252" t="s">
        <v>9472</v>
      </c>
      <c r="Y1406" s="284">
        <v>45785</v>
      </c>
      <c r="Z1406" s="605" t="s">
        <v>1550</v>
      </c>
      <c r="AA1406" s="656">
        <v>7.5</v>
      </c>
      <c r="AB1406" s="273">
        <v>108.3</v>
      </c>
      <c r="AC1406" s="252">
        <v>110</v>
      </c>
      <c r="AD1406" s="252">
        <v>150</v>
      </c>
      <c r="AE1406" s="252">
        <v>220</v>
      </c>
      <c r="AF1406" s="252">
        <v>300</v>
      </c>
      <c r="AG1406" s="605" t="s">
        <v>9473</v>
      </c>
      <c r="AH1406" s="605" t="s">
        <v>377</v>
      </c>
      <c r="AI1406" s="605" t="s">
        <v>6761</v>
      </c>
      <c r="AJ1406" s="605">
        <v>2</v>
      </c>
      <c r="AK1406" s="237">
        <v>45065</v>
      </c>
      <c r="AL1406" s="322">
        <v>2023</v>
      </c>
      <c r="AM1406" s="322" t="s">
        <v>1078</v>
      </c>
      <c r="AN1406" s="252"/>
      <c r="AO1406" s="407"/>
      <c r="AP1406" s="316"/>
      <c r="AQ1406" s="316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</row>
    <row r="1407" spans="1:125" ht="12.75" customHeight="1">
      <c r="A1407" s="253">
        <v>1406</v>
      </c>
      <c r="B1407" s="242" t="s">
        <v>731</v>
      </c>
      <c r="C1407" s="121" t="s">
        <v>3499</v>
      </c>
      <c r="D1407" s="243"/>
      <c r="E1407" s="121" t="s">
        <v>9431</v>
      </c>
      <c r="F1407" s="243"/>
      <c r="G1407" s="244" t="s">
        <v>9432</v>
      </c>
      <c r="H1407" s="638"/>
      <c r="I1407" s="243" t="s">
        <v>2322</v>
      </c>
      <c r="J1407" s="243"/>
      <c r="K1407" s="243" t="s">
        <v>9435</v>
      </c>
      <c r="L1407" s="245" t="s">
        <v>9433</v>
      </c>
      <c r="M1407" s="247">
        <v>45062</v>
      </c>
      <c r="N1407" s="248">
        <v>45787</v>
      </c>
      <c r="O1407" s="249" t="s">
        <v>722</v>
      </c>
      <c r="P1407" s="268">
        <v>45792</v>
      </c>
      <c r="Q1407" s="250">
        <v>23246</v>
      </c>
      <c r="R1407" s="250">
        <v>2016</v>
      </c>
      <c r="S1407" s="251">
        <v>45056</v>
      </c>
      <c r="T1407" s="252" t="s">
        <v>499</v>
      </c>
      <c r="U1407" s="253" t="s">
        <v>1279</v>
      </c>
      <c r="V1407" s="625" t="s">
        <v>363</v>
      </c>
      <c r="W1407" s="625" t="s">
        <v>1631</v>
      </c>
      <c r="X1407" s="252" t="s">
        <v>9434</v>
      </c>
      <c r="Y1407" s="284">
        <v>45787</v>
      </c>
      <c r="Z1407" s="605" t="s">
        <v>1550</v>
      </c>
      <c r="AA1407" s="656">
        <v>5.85</v>
      </c>
      <c r="AB1407" s="273"/>
      <c r="AC1407" s="252">
        <v>105</v>
      </c>
      <c r="AD1407" s="252"/>
      <c r="AE1407" s="252">
        <v>130</v>
      </c>
      <c r="AF1407" s="252"/>
      <c r="AG1407" s="605" t="s">
        <v>6493</v>
      </c>
      <c r="AH1407" s="605" t="s">
        <v>6494</v>
      </c>
      <c r="AI1407" s="605" t="s">
        <v>6950</v>
      </c>
      <c r="AJ1407" s="605">
        <v>1</v>
      </c>
      <c r="AK1407" s="251"/>
      <c r="AL1407" s="605"/>
      <c r="AM1407" s="605"/>
      <c r="AN1407" s="253"/>
      <c r="AO1407" s="407"/>
      <c r="AP1407" s="316"/>
      <c r="AQ1407" s="316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</row>
    <row r="1408" spans="1:125" ht="12.75" customHeight="1">
      <c r="A1408" s="253">
        <v>1407</v>
      </c>
      <c r="B1408" s="242" t="s">
        <v>731</v>
      </c>
      <c r="C1408" s="243" t="s">
        <v>6795</v>
      </c>
      <c r="D1408" s="243"/>
      <c r="E1408" s="121" t="s">
        <v>9436</v>
      </c>
      <c r="F1408" s="243"/>
      <c r="G1408" s="244" t="s">
        <v>9437</v>
      </c>
      <c r="H1408" s="638"/>
      <c r="I1408" s="243" t="s">
        <v>2322</v>
      </c>
      <c r="J1408" s="243"/>
      <c r="K1408" s="243" t="s">
        <v>7981</v>
      </c>
      <c r="L1408" s="245" t="s">
        <v>7982</v>
      </c>
      <c r="M1408" s="247">
        <v>45062</v>
      </c>
      <c r="N1408" s="123">
        <v>45786</v>
      </c>
      <c r="O1408" s="249" t="s">
        <v>722</v>
      </c>
      <c r="P1408" s="269">
        <v>45786</v>
      </c>
      <c r="Q1408" s="236">
        <v>23247</v>
      </c>
      <c r="R1408" s="236">
        <v>2022</v>
      </c>
      <c r="S1408" s="251">
        <v>45055</v>
      </c>
      <c r="T1408" s="253" t="s">
        <v>299</v>
      </c>
      <c r="U1408" s="253" t="s">
        <v>1279</v>
      </c>
      <c r="V1408" s="421" t="s">
        <v>363</v>
      </c>
      <c r="W1408" s="421" t="s">
        <v>363</v>
      </c>
      <c r="X1408" s="253" t="s">
        <v>9438</v>
      </c>
      <c r="Y1408" s="271">
        <v>45786</v>
      </c>
      <c r="Z1408" s="322" t="s">
        <v>31</v>
      </c>
      <c r="AA1408" s="255">
        <v>5.6</v>
      </c>
      <c r="AB1408" s="256"/>
      <c r="AC1408" s="253">
        <v>110</v>
      </c>
      <c r="AD1408" s="253">
        <v>110</v>
      </c>
      <c r="AE1408" s="253">
        <v>145</v>
      </c>
      <c r="AF1408" s="253">
        <v>160</v>
      </c>
      <c r="AG1408" s="605" t="s">
        <v>6768</v>
      </c>
      <c r="AH1408" s="322" t="s">
        <v>6794</v>
      </c>
      <c r="AI1408" s="322" t="s">
        <v>9439</v>
      </c>
      <c r="AJ1408" s="322">
        <v>1</v>
      </c>
      <c r="AK1408" s="237"/>
      <c r="AL1408" s="322"/>
      <c r="AM1408" s="322"/>
      <c r="AN1408" s="237"/>
      <c r="AO1408" s="407"/>
      <c r="AP1408" s="316"/>
      <c r="AQ1408" s="316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</row>
    <row r="1409" spans="1:125" s="317" customFormat="1" ht="12.75" customHeight="1">
      <c r="A1409" s="253">
        <v>1408</v>
      </c>
      <c r="B1409" s="242" t="s">
        <v>731</v>
      </c>
      <c r="C1409" s="243" t="s">
        <v>8705</v>
      </c>
      <c r="D1409" s="243"/>
      <c r="E1409" s="243" t="s">
        <v>9440</v>
      </c>
      <c r="F1409" s="243"/>
      <c r="G1409" s="244" t="s">
        <v>9447</v>
      </c>
      <c r="H1409" s="638"/>
      <c r="I1409" s="243" t="s">
        <v>452</v>
      </c>
      <c r="J1409" s="243"/>
      <c r="K1409" s="243" t="s">
        <v>395</v>
      </c>
      <c r="L1409" s="245" t="s">
        <v>420</v>
      </c>
      <c r="M1409" s="247">
        <v>45063</v>
      </c>
      <c r="N1409" s="248">
        <v>45786</v>
      </c>
      <c r="O1409" s="249" t="s">
        <v>722</v>
      </c>
      <c r="P1409" s="268">
        <v>45786</v>
      </c>
      <c r="Q1409" s="250">
        <v>23248</v>
      </c>
      <c r="R1409" s="250">
        <v>2022</v>
      </c>
      <c r="S1409" s="251">
        <v>45055</v>
      </c>
      <c r="T1409" s="252" t="s">
        <v>299</v>
      </c>
      <c r="U1409" s="253" t="s">
        <v>1279</v>
      </c>
      <c r="V1409" s="625" t="s">
        <v>363</v>
      </c>
      <c r="W1409" s="625" t="s">
        <v>363</v>
      </c>
      <c r="X1409" s="252" t="s">
        <v>3666</v>
      </c>
      <c r="Y1409" s="284">
        <v>45786</v>
      </c>
      <c r="Z1409" s="605" t="s">
        <v>1028</v>
      </c>
      <c r="AA1409" s="656">
        <v>4.4000000000000004</v>
      </c>
      <c r="AB1409" s="273"/>
      <c r="AC1409" s="252">
        <v>90</v>
      </c>
      <c r="AD1409" s="252"/>
      <c r="AE1409" s="252">
        <v>110</v>
      </c>
      <c r="AF1409" s="252"/>
      <c r="AG1409" s="322" t="s">
        <v>9441</v>
      </c>
      <c r="AH1409" s="605" t="s">
        <v>724</v>
      </c>
      <c r="AI1409" s="605" t="s">
        <v>724</v>
      </c>
      <c r="AJ1409" s="605">
        <v>1</v>
      </c>
      <c r="AK1409" s="251"/>
      <c r="AL1409" s="605"/>
      <c r="AM1409" s="605"/>
      <c r="AN1409" s="252"/>
      <c r="AO1409" s="408"/>
      <c r="AP1409" s="283"/>
      <c r="AQ1409" s="283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341"/>
      <c r="CP1409" s="341"/>
      <c r="CQ1409" s="341"/>
      <c r="CR1409" s="341"/>
      <c r="CS1409" s="341"/>
      <c r="CT1409" s="341"/>
      <c r="CU1409" s="341"/>
      <c r="CV1409" s="341"/>
      <c r="CW1409" s="341"/>
      <c r="CX1409" s="341"/>
      <c r="CY1409" s="341"/>
      <c r="CZ1409" s="341"/>
      <c r="DA1409" s="341"/>
      <c r="DB1409" s="341"/>
      <c r="DC1409" s="341"/>
      <c r="DD1409" s="341"/>
      <c r="DE1409" s="341"/>
      <c r="DF1409" s="341"/>
      <c r="DG1409" s="341"/>
      <c r="DH1409" s="341"/>
      <c r="DI1409" s="341"/>
      <c r="DJ1409" s="341"/>
      <c r="DK1409" s="341"/>
      <c r="DL1409" s="341"/>
      <c r="DM1409" s="341"/>
      <c r="DN1409" s="341"/>
      <c r="DO1409" s="341"/>
      <c r="DP1409" s="341"/>
      <c r="DQ1409" s="341"/>
      <c r="DR1409" s="341"/>
      <c r="DS1409" s="341"/>
      <c r="DT1409" s="341"/>
      <c r="DU1409" s="341"/>
    </row>
    <row r="1410" spans="1:125" ht="12.75" customHeight="1">
      <c r="A1410" s="253">
        <v>1409</v>
      </c>
      <c r="B1410" s="253" t="s">
        <v>731</v>
      </c>
      <c r="C1410" s="253" t="s">
        <v>9442</v>
      </c>
      <c r="D1410" s="253"/>
      <c r="E1410" s="253" t="s">
        <v>9443</v>
      </c>
      <c r="F1410" s="253"/>
      <c r="G1410" s="264" t="s">
        <v>9444</v>
      </c>
      <c r="H1410" s="639"/>
      <c r="I1410" s="243" t="s">
        <v>9445</v>
      </c>
      <c r="J1410" s="253"/>
      <c r="K1410" s="253" t="s">
        <v>5862</v>
      </c>
      <c r="L1410" s="438" t="s">
        <v>5863</v>
      </c>
      <c r="M1410" s="274">
        <v>45063</v>
      </c>
      <c r="N1410" s="275">
        <v>45786</v>
      </c>
      <c r="O1410" s="249" t="s">
        <v>722</v>
      </c>
      <c r="P1410" s="266">
        <v>45786</v>
      </c>
      <c r="Q1410" s="250">
        <v>23249</v>
      </c>
      <c r="R1410" s="250">
        <v>2022</v>
      </c>
      <c r="S1410" s="251">
        <v>45055</v>
      </c>
      <c r="T1410" s="252" t="s">
        <v>3715</v>
      </c>
      <c r="U1410" s="253" t="s">
        <v>1279</v>
      </c>
      <c r="V1410" s="625" t="s">
        <v>363</v>
      </c>
      <c r="W1410" s="625" t="s">
        <v>363</v>
      </c>
      <c r="X1410" s="253" t="s">
        <v>9446</v>
      </c>
      <c r="Y1410" s="284">
        <v>45786</v>
      </c>
      <c r="Z1410" s="605" t="s">
        <v>364</v>
      </c>
      <c r="AA1410" s="656">
        <v>5.0999999999999996</v>
      </c>
      <c r="AB1410" s="273"/>
      <c r="AC1410" s="252">
        <v>60</v>
      </c>
      <c r="AD1410" s="252"/>
      <c r="AE1410" s="252">
        <v>85</v>
      </c>
      <c r="AF1410" s="252"/>
      <c r="AG1410" s="605" t="s">
        <v>724</v>
      </c>
      <c r="AH1410" s="605" t="s">
        <v>724</v>
      </c>
      <c r="AI1410" s="605" t="s">
        <v>724</v>
      </c>
      <c r="AJ1410" s="605">
        <v>1</v>
      </c>
      <c r="AK1410" s="321"/>
      <c r="AL1410" s="336"/>
      <c r="AM1410" s="336"/>
      <c r="AN1410" s="253"/>
      <c r="AO1410" s="407"/>
      <c r="AP1410" s="316"/>
      <c r="AQ1410" s="316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</row>
    <row r="1411" spans="1:125" ht="12.75" customHeight="1">
      <c r="A1411" s="253">
        <v>1410</v>
      </c>
      <c r="B1411" s="253" t="s">
        <v>732</v>
      </c>
      <c r="C1411" s="253" t="s">
        <v>9449</v>
      </c>
      <c r="D1411" s="253" t="s">
        <v>9450</v>
      </c>
      <c r="E1411" s="253" t="s">
        <v>9451</v>
      </c>
      <c r="F1411" s="253" t="s">
        <v>9452</v>
      </c>
      <c r="G1411" s="264" t="s">
        <v>9453</v>
      </c>
      <c r="H1411" s="639" t="s">
        <v>9454</v>
      </c>
      <c r="I1411" s="253" t="s">
        <v>2322</v>
      </c>
      <c r="J1411" s="253" t="s">
        <v>1467</v>
      </c>
      <c r="K1411" s="253" t="s">
        <v>9455</v>
      </c>
      <c r="L1411" s="438" t="s">
        <v>9456</v>
      </c>
      <c r="M1411" s="274">
        <v>40168</v>
      </c>
      <c r="N1411" s="288">
        <v>45788</v>
      </c>
      <c r="O1411" s="322" t="s">
        <v>722</v>
      </c>
      <c r="P1411" s="328">
        <v>45788</v>
      </c>
      <c r="Q1411" s="329">
        <v>23251</v>
      </c>
      <c r="R1411" s="329">
        <v>2009</v>
      </c>
      <c r="S1411" s="251">
        <v>45057</v>
      </c>
      <c r="T1411" s="316" t="s">
        <v>499</v>
      </c>
      <c r="U1411" s="283" t="s">
        <v>129</v>
      </c>
      <c r="V1411" s="625" t="s">
        <v>9457</v>
      </c>
      <c r="W1411" s="625" t="s">
        <v>9457</v>
      </c>
      <c r="X1411" s="252" t="s">
        <v>9458</v>
      </c>
      <c r="Y1411" s="284">
        <v>45788</v>
      </c>
      <c r="Z1411" s="605" t="s">
        <v>1028</v>
      </c>
      <c r="AA1411" s="656">
        <v>6.6</v>
      </c>
      <c r="AB1411" s="273">
        <v>28</v>
      </c>
      <c r="AC1411" s="252">
        <v>105</v>
      </c>
      <c r="AD1411" s="252">
        <v>140</v>
      </c>
      <c r="AE1411" s="252">
        <v>135</v>
      </c>
      <c r="AF1411" s="252">
        <v>180</v>
      </c>
      <c r="AG1411" s="605" t="s">
        <v>6493</v>
      </c>
      <c r="AH1411" s="605" t="s">
        <v>377</v>
      </c>
      <c r="AI1411" s="613" t="s">
        <v>8678</v>
      </c>
      <c r="AJ1411" s="613">
        <v>1</v>
      </c>
      <c r="AK1411" s="332">
        <v>45063</v>
      </c>
      <c r="AL1411" s="613">
        <v>2014</v>
      </c>
      <c r="AM1411" s="613" t="s">
        <v>722</v>
      </c>
      <c r="AN1411" s="252"/>
      <c r="AO1411" s="407"/>
      <c r="AP1411" s="316"/>
      <c r="AQ1411" s="316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</row>
    <row r="1412" spans="1:125" ht="12.75" customHeight="1">
      <c r="A1412" s="253">
        <v>1411</v>
      </c>
      <c r="B1412" s="253" t="s">
        <v>731</v>
      </c>
      <c r="C1412" s="242" t="s">
        <v>9589</v>
      </c>
      <c r="D1412" s="253"/>
      <c r="E1412" s="253" t="s">
        <v>9477</v>
      </c>
      <c r="F1412" s="253"/>
      <c r="G1412" s="264" t="s">
        <v>9478</v>
      </c>
      <c r="H1412" s="639"/>
      <c r="I1412" s="253" t="s">
        <v>317</v>
      </c>
      <c r="J1412" s="253"/>
      <c r="K1412" s="253" t="s">
        <v>9479</v>
      </c>
      <c r="L1412" s="438" t="s">
        <v>9480</v>
      </c>
      <c r="M1412" s="274">
        <v>45068</v>
      </c>
      <c r="N1412" s="288">
        <v>45780</v>
      </c>
      <c r="O1412" s="322" t="s">
        <v>722</v>
      </c>
      <c r="P1412" s="328">
        <v>45780</v>
      </c>
      <c r="Q1412" s="329">
        <v>23262</v>
      </c>
      <c r="R1412" s="335">
        <v>2022</v>
      </c>
      <c r="S1412" s="251">
        <v>45049</v>
      </c>
      <c r="T1412" s="316" t="s">
        <v>175</v>
      </c>
      <c r="U1412" s="283" t="s">
        <v>1279</v>
      </c>
      <c r="V1412" s="625" t="s">
        <v>363</v>
      </c>
      <c r="W1412" s="625" t="s">
        <v>363</v>
      </c>
      <c r="X1412" s="252" t="s">
        <v>9481</v>
      </c>
      <c r="Y1412" s="284">
        <v>45780</v>
      </c>
      <c r="Z1412" s="605" t="s">
        <v>364</v>
      </c>
      <c r="AA1412" s="656">
        <v>4.9000000000000004</v>
      </c>
      <c r="AB1412" s="273"/>
      <c r="AC1412" s="252">
        <v>80</v>
      </c>
      <c r="AD1412" s="252"/>
      <c r="AE1412" s="252">
        <v>100</v>
      </c>
      <c r="AF1412" s="252"/>
      <c r="AG1412" s="605">
        <v>22</v>
      </c>
      <c r="AH1412" s="605">
        <v>37</v>
      </c>
      <c r="AI1412" s="613">
        <v>54</v>
      </c>
      <c r="AJ1412" s="613">
        <v>1</v>
      </c>
      <c r="AK1412" s="332"/>
      <c r="AL1412" s="613"/>
      <c r="AM1412" s="613"/>
      <c r="AN1412" s="252"/>
      <c r="AO1412" s="407"/>
      <c r="AP1412" s="316"/>
      <c r="AQ1412" s="316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</row>
    <row r="1413" spans="1:125" ht="12.75" customHeight="1">
      <c r="A1413" s="253">
        <v>1412</v>
      </c>
      <c r="B1413" s="253" t="s">
        <v>731</v>
      </c>
      <c r="C1413" s="253" t="s">
        <v>6373</v>
      </c>
      <c r="D1413" s="253"/>
      <c r="E1413" s="253" t="s">
        <v>9486</v>
      </c>
      <c r="F1413" s="253"/>
      <c r="G1413" s="264" t="s">
        <v>9487</v>
      </c>
      <c r="H1413" s="639"/>
      <c r="I1413" s="253" t="s">
        <v>440</v>
      </c>
      <c r="J1413" s="253"/>
      <c r="K1413" s="253" t="s">
        <v>9488</v>
      </c>
      <c r="L1413" s="438" t="s">
        <v>9489</v>
      </c>
      <c r="M1413" s="274">
        <v>45069</v>
      </c>
      <c r="N1413" s="288">
        <v>45794</v>
      </c>
      <c r="O1413" s="322" t="s">
        <v>722</v>
      </c>
      <c r="P1413" s="328">
        <v>45794</v>
      </c>
      <c r="Q1413" s="329">
        <v>23267</v>
      </c>
      <c r="R1413" s="329">
        <v>2023</v>
      </c>
      <c r="S1413" s="251">
        <v>45063</v>
      </c>
      <c r="T1413" s="316" t="s">
        <v>1216</v>
      </c>
      <c r="U1413" s="283" t="s">
        <v>1279</v>
      </c>
      <c r="V1413" s="625" t="s">
        <v>363</v>
      </c>
      <c r="W1413" s="625" t="s">
        <v>363</v>
      </c>
      <c r="X1413" s="252" t="s">
        <v>9490</v>
      </c>
      <c r="Y1413" s="284">
        <v>45794</v>
      </c>
      <c r="Z1413" s="605" t="s">
        <v>9491</v>
      </c>
      <c r="AA1413" s="656">
        <v>4.8</v>
      </c>
      <c r="AB1413" s="273"/>
      <c r="AC1413" s="252">
        <v>80</v>
      </c>
      <c r="AD1413" s="252"/>
      <c r="AE1413" s="252">
        <v>100</v>
      </c>
      <c r="AF1413" s="252">
        <v>125</v>
      </c>
      <c r="AG1413" s="605" t="s">
        <v>724</v>
      </c>
      <c r="AH1413" s="605">
        <v>38</v>
      </c>
      <c r="AI1413" s="613">
        <v>50</v>
      </c>
      <c r="AJ1413" s="613">
        <v>1</v>
      </c>
      <c r="AK1413" s="332"/>
      <c r="AL1413" s="613"/>
      <c r="AM1413" s="613"/>
      <c r="AN1413" s="252"/>
      <c r="AO1413" s="407"/>
      <c r="AP1413" s="316"/>
      <c r="AQ1413" s="316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</row>
    <row r="1414" spans="1:125" ht="12.75" customHeight="1">
      <c r="A1414" s="253">
        <v>1413</v>
      </c>
      <c r="B1414" s="242" t="s">
        <v>731</v>
      </c>
      <c r="C1414" s="243" t="s">
        <v>9497</v>
      </c>
      <c r="D1414" s="243"/>
      <c r="E1414" s="243" t="s">
        <v>9492</v>
      </c>
      <c r="F1414" s="243"/>
      <c r="G1414" s="244" t="s">
        <v>9493</v>
      </c>
      <c r="H1414" s="638"/>
      <c r="I1414" s="243" t="s">
        <v>1296</v>
      </c>
      <c r="J1414" s="243"/>
      <c r="K1414" s="243" t="s">
        <v>9494</v>
      </c>
      <c r="L1414" s="245" t="s">
        <v>9495</v>
      </c>
      <c r="M1414" s="247">
        <v>45069</v>
      </c>
      <c r="N1414" s="248">
        <v>45792</v>
      </c>
      <c r="O1414" s="249" t="s">
        <v>722</v>
      </c>
      <c r="P1414" s="266">
        <v>45792</v>
      </c>
      <c r="Q1414" s="250">
        <v>23268</v>
      </c>
      <c r="R1414" s="250">
        <v>2020</v>
      </c>
      <c r="S1414" s="251">
        <v>45061</v>
      </c>
      <c r="T1414" s="252" t="s">
        <v>3715</v>
      </c>
      <c r="U1414" s="253" t="s">
        <v>1279</v>
      </c>
      <c r="V1414" s="625" t="s">
        <v>363</v>
      </c>
      <c r="W1414" s="625" t="s">
        <v>1632</v>
      </c>
      <c r="X1414" s="252" t="s">
        <v>9496</v>
      </c>
      <c r="Y1414" s="284">
        <v>45792</v>
      </c>
      <c r="Z1414" s="605" t="s">
        <v>364</v>
      </c>
      <c r="AA1414" s="656">
        <v>4.5999999999999996</v>
      </c>
      <c r="AB1414" s="273"/>
      <c r="AC1414" s="252">
        <v>65</v>
      </c>
      <c r="AD1414" s="252"/>
      <c r="AE1414" s="252">
        <v>85</v>
      </c>
      <c r="AF1414" s="252"/>
      <c r="AG1414" s="605" t="s">
        <v>724</v>
      </c>
      <c r="AH1414" s="605" t="s">
        <v>724</v>
      </c>
      <c r="AI1414" s="605" t="s">
        <v>724</v>
      </c>
      <c r="AJ1414" s="605">
        <v>1</v>
      </c>
      <c r="AK1414" s="134"/>
      <c r="AL1414" s="605"/>
      <c r="AM1414" s="605"/>
      <c r="AN1414" s="252"/>
      <c r="AO1414" s="407"/>
      <c r="AP1414" s="316"/>
      <c r="AQ1414" s="316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</row>
    <row r="1415" spans="1:125" ht="12.75" customHeight="1">
      <c r="A1415" s="253">
        <v>1414</v>
      </c>
      <c r="B1415" s="242" t="s">
        <v>731</v>
      </c>
      <c r="C1415" s="243" t="s">
        <v>583</v>
      </c>
      <c r="D1415" s="243"/>
      <c r="E1415" s="121" t="s">
        <v>9498</v>
      </c>
      <c r="F1415" s="243"/>
      <c r="G1415" s="244" t="s">
        <v>9499</v>
      </c>
      <c r="H1415" s="638"/>
      <c r="I1415" s="243" t="s">
        <v>1911</v>
      </c>
      <c r="J1415" s="243"/>
      <c r="K1415" s="243" t="s">
        <v>9500</v>
      </c>
      <c r="L1415" s="245" t="s">
        <v>9501</v>
      </c>
      <c r="M1415" s="247">
        <v>45069</v>
      </c>
      <c r="N1415" s="123">
        <v>45797</v>
      </c>
      <c r="O1415" s="249" t="s">
        <v>722</v>
      </c>
      <c r="P1415" s="267">
        <v>45797</v>
      </c>
      <c r="Q1415" s="236">
        <v>23269</v>
      </c>
      <c r="R1415" s="236">
        <v>2011</v>
      </c>
      <c r="S1415" s="237">
        <v>45066</v>
      </c>
      <c r="T1415" s="253" t="s">
        <v>1278</v>
      </c>
      <c r="U1415" s="253" t="s">
        <v>1279</v>
      </c>
      <c r="V1415" s="421" t="s">
        <v>363</v>
      </c>
      <c r="W1415" s="421" t="s">
        <v>1631</v>
      </c>
      <c r="X1415" s="253" t="s">
        <v>9502</v>
      </c>
      <c r="Y1415" s="284">
        <v>45797</v>
      </c>
      <c r="Z1415" s="322" t="s">
        <v>1550</v>
      </c>
      <c r="AA1415" s="255">
        <v>5.5</v>
      </c>
      <c r="AB1415" s="256"/>
      <c r="AC1415" s="253">
        <v>80</v>
      </c>
      <c r="AD1415" s="253"/>
      <c r="AE1415" s="253">
        <v>105</v>
      </c>
      <c r="AF1415" s="253"/>
      <c r="AG1415" s="605">
        <v>22</v>
      </c>
      <c r="AH1415" s="322">
        <v>38</v>
      </c>
      <c r="AI1415" s="322">
        <v>52</v>
      </c>
      <c r="AJ1415" s="322">
        <v>1</v>
      </c>
      <c r="AK1415" s="237"/>
      <c r="AL1415" s="322"/>
      <c r="AM1415" s="322"/>
      <c r="AN1415" s="253"/>
      <c r="AO1415" s="407"/>
      <c r="AP1415" s="316"/>
      <c r="AQ1415" s="316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</row>
    <row r="1416" spans="1:125" ht="12.75" customHeight="1">
      <c r="A1416" s="253">
        <v>1415</v>
      </c>
      <c r="B1416" s="253" t="s">
        <v>731</v>
      </c>
      <c r="C1416" s="253" t="s">
        <v>9506</v>
      </c>
      <c r="D1416" s="253"/>
      <c r="E1416" s="253" t="s">
        <v>9507</v>
      </c>
      <c r="F1416" s="253"/>
      <c r="G1416" s="264" t="s">
        <v>9508</v>
      </c>
      <c r="H1416" s="639"/>
      <c r="I1416" s="253" t="s">
        <v>317</v>
      </c>
      <c r="J1416" s="253"/>
      <c r="K1416" s="253" t="s">
        <v>1342</v>
      </c>
      <c r="L1416" s="438" t="s">
        <v>1343</v>
      </c>
      <c r="M1416" s="274">
        <v>45070</v>
      </c>
      <c r="N1416" s="288">
        <v>45780</v>
      </c>
      <c r="O1416" s="322" t="s">
        <v>722</v>
      </c>
      <c r="P1416" s="328">
        <f>N1416</f>
        <v>45780</v>
      </c>
      <c r="Q1416" s="329">
        <v>23273</v>
      </c>
      <c r="R1416" s="329">
        <v>2023</v>
      </c>
      <c r="S1416" s="332">
        <v>45049</v>
      </c>
      <c r="T1416" s="316" t="s">
        <v>175</v>
      </c>
      <c r="U1416" s="283" t="s">
        <v>1279</v>
      </c>
      <c r="V1416" s="625" t="s">
        <v>363</v>
      </c>
      <c r="W1416" s="625" t="s">
        <v>363</v>
      </c>
      <c r="X1416" s="252" t="s">
        <v>1303</v>
      </c>
      <c r="Y1416" s="284">
        <v>45780</v>
      </c>
      <c r="Z1416" s="605" t="s">
        <v>1028</v>
      </c>
      <c r="AA1416" s="656">
        <v>5</v>
      </c>
      <c r="AB1416" s="273"/>
      <c r="AC1416" s="252">
        <v>90</v>
      </c>
      <c r="AD1416" s="252"/>
      <c r="AE1416" s="252">
        <v>105</v>
      </c>
      <c r="AF1416" s="252"/>
      <c r="AG1416" s="605">
        <v>22</v>
      </c>
      <c r="AH1416" s="605">
        <v>39</v>
      </c>
      <c r="AI1416" s="613">
        <v>60</v>
      </c>
      <c r="AJ1416" s="613">
        <v>1</v>
      </c>
      <c r="AK1416" s="316"/>
      <c r="AL1416" s="613"/>
      <c r="AM1416" s="613"/>
      <c r="AN1416" s="252"/>
      <c r="AO1416" s="407"/>
      <c r="AP1416" s="316"/>
      <c r="AQ1416" s="316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</row>
    <row r="1417" spans="1:125" ht="12.75" customHeight="1">
      <c r="A1417" s="253">
        <v>1416</v>
      </c>
      <c r="B1417" s="253" t="s">
        <v>731</v>
      </c>
      <c r="C1417" s="253" t="s">
        <v>9524</v>
      </c>
      <c r="D1417" s="253"/>
      <c r="E1417" s="253" t="s">
        <v>9509</v>
      </c>
      <c r="F1417" s="253"/>
      <c r="G1417" s="264" t="s">
        <v>9523</v>
      </c>
      <c r="H1417" s="639"/>
      <c r="I1417" s="253" t="s">
        <v>317</v>
      </c>
      <c r="J1417" s="253"/>
      <c r="K1417" s="253" t="s">
        <v>1463</v>
      </c>
      <c r="L1417" s="438" t="s">
        <v>385</v>
      </c>
      <c r="M1417" s="274">
        <v>45070</v>
      </c>
      <c r="N1417" s="288">
        <v>45780</v>
      </c>
      <c r="O1417" s="249" t="s">
        <v>722</v>
      </c>
      <c r="P1417" s="288">
        <v>45780</v>
      </c>
      <c r="Q1417" s="335">
        <v>23274</v>
      </c>
      <c r="R1417" s="329">
        <v>2023</v>
      </c>
      <c r="S1417" s="332">
        <v>45049</v>
      </c>
      <c r="T1417" s="316" t="s">
        <v>175</v>
      </c>
      <c r="U1417" s="253" t="s">
        <v>721</v>
      </c>
      <c r="V1417" s="421" t="s">
        <v>363</v>
      </c>
      <c r="W1417" s="421" t="s">
        <v>363</v>
      </c>
      <c r="X1417" s="252" t="s">
        <v>9026</v>
      </c>
      <c r="Y1417" s="284">
        <v>45780</v>
      </c>
      <c r="Z1417" s="605" t="s">
        <v>1028</v>
      </c>
      <c r="AA1417" s="255">
        <v>4.75</v>
      </c>
      <c r="AB1417" s="256"/>
      <c r="AC1417" s="253">
        <v>80</v>
      </c>
      <c r="AD1417" s="253"/>
      <c r="AE1417" s="253">
        <v>95</v>
      </c>
      <c r="AF1417" s="253"/>
      <c r="AG1417" s="322">
        <v>22</v>
      </c>
      <c r="AH1417" s="322">
        <v>39</v>
      </c>
      <c r="AI1417" s="336">
        <v>60</v>
      </c>
      <c r="AJ1417" s="336">
        <v>1</v>
      </c>
      <c r="AK1417" s="321"/>
      <c r="AL1417" s="336"/>
      <c r="AM1417" s="336"/>
      <c r="AN1417" s="253"/>
      <c r="AO1417" s="407"/>
      <c r="AP1417" s="316"/>
      <c r="AQ1417" s="316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</row>
    <row r="1418" spans="1:125" ht="12.75" customHeight="1">
      <c r="A1418" s="253">
        <v>1417</v>
      </c>
      <c r="B1418" s="253" t="s">
        <v>731</v>
      </c>
      <c r="C1418" s="363" t="s">
        <v>8306</v>
      </c>
      <c r="D1418" s="363"/>
      <c r="E1418" s="363" t="s">
        <v>9510</v>
      </c>
      <c r="F1418" s="363"/>
      <c r="G1418" s="365" t="s">
        <v>9525</v>
      </c>
      <c r="H1418" s="640"/>
      <c r="I1418" s="253" t="s">
        <v>317</v>
      </c>
      <c r="J1418" s="363"/>
      <c r="K1418" s="253" t="s">
        <v>2793</v>
      </c>
      <c r="L1418" s="438" t="s">
        <v>2794</v>
      </c>
      <c r="M1418" s="274">
        <v>45070</v>
      </c>
      <c r="N1418" s="288">
        <v>45780</v>
      </c>
      <c r="O1418" s="249" t="s">
        <v>722</v>
      </c>
      <c r="P1418" s="288">
        <v>45780</v>
      </c>
      <c r="Q1418" s="329">
        <v>23275</v>
      </c>
      <c r="R1418" s="329">
        <v>2023</v>
      </c>
      <c r="S1418" s="332">
        <v>45049</v>
      </c>
      <c r="T1418" s="316" t="s">
        <v>175</v>
      </c>
      <c r="U1418" s="253" t="s">
        <v>1279</v>
      </c>
      <c r="V1418" s="626" t="s">
        <v>363</v>
      </c>
      <c r="W1418" s="626" t="s">
        <v>363</v>
      </c>
      <c r="X1418" s="252" t="s">
        <v>936</v>
      </c>
      <c r="Y1418" s="284">
        <v>45780</v>
      </c>
      <c r="Z1418" s="370" t="s">
        <v>1144</v>
      </c>
      <c r="AA1418" s="657">
        <v>4.92</v>
      </c>
      <c r="AB1418" s="376"/>
      <c r="AC1418" s="363">
        <v>85</v>
      </c>
      <c r="AD1418" s="363"/>
      <c r="AE1418" s="363">
        <v>100</v>
      </c>
      <c r="AF1418" s="363"/>
      <c r="AG1418" s="322">
        <v>22</v>
      </c>
      <c r="AH1418" s="370">
        <v>39</v>
      </c>
      <c r="AI1418" s="370">
        <v>62</v>
      </c>
      <c r="AJ1418" s="370">
        <v>1</v>
      </c>
      <c r="AK1418" s="373"/>
      <c r="AL1418" s="370"/>
      <c r="AM1418" s="370"/>
      <c r="AN1418" s="363"/>
      <c r="AO1418" s="407"/>
      <c r="AP1418" s="316"/>
      <c r="AQ1418" s="316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</row>
    <row r="1419" spans="1:125" ht="12.75" customHeight="1">
      <c r="A1419" s="253">
        <v>1418</v>
      </c>
      <c r="B1419" s="253" t="s">
        <v>731</v>
      </c>
      <c r="C1419" s="253" t="s">
        <v>8176</v>
      </c>
      <c r="D1419" s="253"/>
      <c r="E1419" s="121" t="s">
        <v>9511</v>
      </c>
      <c r="F1419" s="243"/>
      <c r="G1419" s="244" t="s">
        <v>9526</v>
      </c>
      <c r="H1419" s="638"/>
      <c r="I1419" s="253" t="s">
        <v>317</v>
      </c>
      <c r="J1419" s="253"/>
      <c r="K1419" s="253" t="s">
        <v>1342</v>
      </c>
      <c r="L1419" s="438" t="s">
        <v>1343</v>
      </c>
      <c r="M1419" s="274">
        <v>45070</v>
      </c>
      <c r="N1419" s="288">
        <v>45780</v>
      </c>
      <c r="O1419" s="322" t="s">
        <v>722</v>
      </c>
      <c r="P1419" s="288">
        <v>45780</v>
      </c>
      <c r="Q1419" s="335">
        <v>23276</v>
      </c>
      <c r="R1419" s="329">
        <v>2023</v>
      </c>
      <c r="S1419" s="332">
        <v>45049</v>
      </c>
      <c r="T1419" s="316" t="s">
        <v>175</v>
      </c>
      <c r="U1419" s="283" t="s">
        <v>1279</v>
      </c>
      <c r="V1419" s="421" t="s">
        <v>363</v>
      </c>
      <c r="W1419" s="421" t="s">
        <v>363</v>
      </c>
      <c r="X1419" s="252" t="s">
        <v>1303</v>
      </c>
      <c r="Y1419" s="284">
        <v>45780</v>
      </c>
      <c r="Z1419" s="370" t="s">
        <v>1144</v>
      </c>
      <c r="AA1419" s="656">
        <v>5.22</v>
      </c>
      <c r="AB1419" s="273"/>
      <c r="AC1419" s="252">
        <v>95</v>
      </c>
      <c r="AD1419" s="252"/>
      <c r="AE1419" s="252">
        <v>110</v>
      </c>
      <c r="AF1419" s="252"/>
      <c r="AG1419" s="370">
        <v>22</v>
      </c>
      <c r="AH1419" s="605">
        <v>39</v>
      </c>
      <c r="AI1419" s="605">
        <v>62</v>
      </c>
      <c r="AJ1419" s="605">
        <v>1</v>
      </c>
      <c r="AK1419" s="251"/>
      <c r="AL1419" s="605"/>
      <c r="AM1419" s="605"/>
      <c r="AN1419" s="253"/>
      <c r="AO1419" s="407"/>
      <c r="AP1419" s="316"/>
      <c r="AQ1419" s="316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</row>
    <row r="1420" spans="1:125" ht="12.75" customHeight="1">
      <c r="A1420" s="253">
        <v>1419</v>
      </c>
      <c r="B1420" s="253" t="s">
        <v>731</v>
      </c>
      <c r="C1420" s="253" t="s">
        <v>5514</v>
      </c>
      <c r="D1420" s="243"/>
      <c r="E1420" s="243" t="s">
        <v>9512</v>
      </c>
      <c r="F1420" s="243"/>
      <c r="G1420" s="244" t="s">
        <v>9513</v>
      </c>
      <c r="H1420" s="638"/>
      <c r="I1420" s="253" t="s">
        <v>8501</v>
      </c>
      <c r="J1420" s="243"/>
      <c r="K1420" s="243" t="s">
        <v>9514</v>
      </c>
      <c r="L1420" s="245" t="s">
        <v>9515</v>
      </c>
      <c r="M1420" s="247">
        <v>45070</v>
      </c>
      <c r="N1420" s="248">
        <v>45801</v>
      </c>
      <c r="O1420" s="249" t="s">
        <v>722</v>
      </c>
      <c r="P1420" s="266">
        <f t="shared" ref="P1420:P1427" si="310">N1420</f>
        <v>45801</v>
      </c>
      <c r="Q1420" s="250">
        <v>23277</v>
      </c>
      <c r="R1420" s="250">
        <v>2021</v>
      </c>
      <c r="S1420" s="251">
        <v>45070</v>
      </c>
      <c r="T1420" s="252" t="s">
        <v>4069</v>
      </c>
      <c r="U1420" s="253" t="s">
        <v>1279</v>
      </c>
      <c r="V1420" s="625" t="s">
        <v>363</v>
      </c>
      <c r="W1420" s="625" t="s">
        <v>1082</v>
      </c>
      <c r="X1420" s="252" t="s">
        <v>9516</v>
      </c>
      <c r="Y1420" s="284">
        <v>45801</v>
      </c>
      <c r="Z1420" s="605" t="s">
        <v>364</v>
      </c>
      <c r="AA1420" s="656">
        <v>4.8</v>
      </c>
      <c r="AB1420" s="273"/>
      <c r="AC1420" s="252">
        <v>72</v>
      </c>
      <c r="AD1420" s="252"/>
      <c r="AE1420" s="252">
        <v>92</v>
      </c>
      <c r="AF1420" s="252">
        <v>107</v>
      </c>
      <c r="AG1420" s="605" t="s">
        <v>724</v>
      </c>
      <c r="AH1420" s="605" t="s">
        <v>724</v>
      </c>
      <c r="AI1420" s="605" t="s">
        <v>724</v>
      </c>
      <c r="AJ1420" s="605">
        <v>1</v>
      </c>
      <c r="AK1420" s="251"/>
      <c r="AL1420" s="605"/>
      <c r="AM1420" s="605"/>
      <c r="AN1420" s="252"/>
      <c r="AO1420" s="407"/>
      <c r="AP1420" s="316"/>
      <c r="AQ1420" s="316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</row>
    <row r="1421" spans="1:125" ht="12.75" customHeight="1">
      <c r="A1421" s="253">
        <v>1420</v>
      </c>
      <c r="B1421" s="253" t="s">
        <v>731</v>
      </c>
      <c r="C1421" s="253" t="s">
        <v>9522</v>
      </c>
      <c r="D1421" s="253"/>
      <c r="E1421" s="253" t="s">
        <v>9517</v>
      </c>
      <c r="F1421" s="253"/>
      <c r="G1421" s="264" t="s">
        <v>9518</v>
      </c>
      <c r="H1421" s="639"/>
      <c r="I1421" s="253" t="s">
        <v>8501</v>
      </c>
      <c r="J1421" s="253"/>
      <c r="K1421" s="253" t="s">
        <v>9519</v>
      </c>
      <c r="L1421" s="438" t="s">
        <v>9520</v>
      </c>
      <c r="M1421" s="274">
        <v>45070</v>
      </c>
      <c r="N1421" s="288">
        <v>45789</v>
      </c>
      <c r="O1421" s="322" t="s">
        <v>722</v>
      </c>
      <c r="P1421" s="328">
        <f t="shared" si="310"/>
        <v>45789</v>
      </c>
      <c r="Q1421" s="329">
        <v>23278</v>
      </c>
      <c r="R1421" s="329">
        <v>2022</v>
      </c>
      <c r="S1421" s="251">
        <v>45058</v>
      </c>
      <c r="T1421" s="316" t="s">
        <v>4069</v>
      </c>
      <c r="U1421" s="283" t="s">
        <v>1279</v>
      </c>
      <c r="V1421" s="625" t="s">
        <v>363</v>
      </c>
      <c r="W1421" s="625" t="s">
        <v>656</v>
      </c>
      <c r="X1421" s="252" t="s">
        <v>9521</v>
      </c>
      <c r="Y1421" s="284">
        <f t="shared" ref="Y1421:Y1484" si="311">N1421</f>
        <v>45789</v>
      </c>
      <c r="Z1421" s="605" t="s">
        <v>364</v>
      </c>
      <c r="AA1421" s="656">
        <v>5.2</v>
      </c>
      <c r="AB1421" s="273"/>
      <c r="AC1421" s="252">
        <v>85</v>
      </c>
      <c r="AD1421" s="252"/>
      <c r="AE1421" s="252">
        <v>105</v>
      </c>
      <c r="AF1421" s="252"/>
      <c r="AG1421" s="605" t="s">
        <v>724</v>
      </c>
      <c r="AH1421" s="605" t="s">
        <v>724</v>
      </c>
      <c r="AI1421" s="613" t="s">
        <v>724</v>
      </c>
      <c r="AJ1421" s="613">
        <v>1</v>
      </c>
      <c r="AK1421" s="316"/>
      <c r="AL1421" s="613"/>
      <c r="AM1421" s="613"/>
      <c r="AN1421" s="252"/>
      <c r="AO1421" s="407"/>
      <c r="AP1421" s="316"/>
      <c r="AQ1421" s="316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</row>
    <row r="1422" spans="1:125" ht="12.75" customHeight="1">
      <c r="A1422" s="253">
        <v>1421</v>
      </c>
      <c r="B1422" s="253" t="s">
        <v>731</v>
      </c>
      <c r="C1422" s="253" t="s">
        <v>9531</v>
      </c>
      <c r="D1422" s="253"/>
      <c r="E1422" s="253" t="s">
        <v>9532</v>
      </c>
      <c r="F1422" s="253"/>
      <c r="G1422" s="264" t="s">
        <v>9533</v>
      </c>
      <c r="H1422" s="639"/>
      <c r="I1422" s="253" t="s">
        <v>1296</v>
      </c>
      <c r="J1422" s="253"/>
      <c r="K1422" s="253" t="s">
        <v>6883</v>
      </c>
      <c r="L1422" s="438" t="s">
        <v>6884</v>
      </c>
      <c r="M1422" s="274">
        <v>45071</v>
      </c>
      <c r="N1422" s="288">
        <v>45796</v>
      </c>
      <c r="O1422" s="322" t="s">
        <v>722</v>
      </c>
      <c r="P1422" s="328">
        <f t="shared" si="310"/>
        <v>45796</v>
      </c>
      <c r="Q1422" s="329">
        <v>23281</v>
      </c>
      <c r="R1422" s="329">
        <v>2021</v>
      </c>
      <c r="S1422" s="251">
        <v>45065</v>
      </c>
      <c r="T1422" s="316" t="s">
        <v>9534</v>
      </c>
      <c r="U1422" s="283" t="s">
        <v>1279</v>
      </c>
      <c r="V1422" s="625" t="s">
        <v>363</v>
      </c>
      <c r="W1422" s="625" t="s">
        <v>1082</v>
      </c>
      <c r="X1422" s="252" t="s">
        <v>6885</v>
      </c>
      <c r="Y1422" s="284">
        <f t="shared" si="311"/>
        <v>45796</v>
      </c>
      <c r="Z1422" s="605" t="s">
        <v>1550</v>
      </c>
      <c r="AA1422" s="656">
        <v>5</v>
      </c>
      <c r="AB1422" s="273"/>
      <c r="AC1422" s="252">
        <v>95</v>
      </c>
      <c r="AD1422" s="252"/>
      <c r="AE1422" s="252">
        <v>125</v>
      </c>
      <c r="AF1422" s="252"/>
      <c r="AG1422" s="605" t="s">
        <v>724</v>
      </c>
      <c r="AH1422" s="605" t="s">
        <v>724</v>
      </c>
      <c r="AI1422" s="613" t="s">
        <v>724</v>
      </c>
      <c r="AJ1422" s="613">
        <v>1</v>
      </c>
      <c r="AK1422" s="316"/>
      <c r="AL1422" s="613"/>
      <c r="AM1422" s="613"/>
      <c r="AN1422" s="238"/>
      <c r="AO1422" s="252"/>
      <c r="AP1422" s="316"/>
      <c r="AQ1422" s="316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</row>
    <row r="1423" spans="1:125" ht="12.75" customHeight="1">
      <c r="A1423" s="253">
        <v>1422</v>
      </c>
      <c r="B1423" s="253" t="s">
        <v>731</v>
      </c>
      <c r="C1423" s="253" t="s">
        <v>9541</v>
      </c>
      <c r="D1423" s="253"/>
      <c r="E1423" s="253" t="s">
        <v>9542</v>
      </c>
      <c r="F1423" s="253"/>
      <c r="G1423" s="264" t="s">
        <v>9543</v>
      </c>
      <c r="H1423" s="639"/>
      <c r="I1423" s="253" t="s">
        <v>1911</v>
      </c>
      <c r="J1423" s="253"/>
      <c r="K1423" s="253" t="s">
        <v>2603</v>
      </c>
      <c r="L1423" s="438" t="s">
        <v>2604</v>
      </c>
      <c r="M1423" s="274">
        <v>45072</v>
      </c>
      <c r="N1423" s="288">
        <v>45797</v>
      </c>
      <c r="O1423" s="322" t="s">
        <v>722</v>
      </c>
      <c r="P1423" s="328">
        <f t="shared" si="310"/>
        <v>45797</v>
      </c>
      <c r="Q1423" s="329">
        <v>23283</v>
      </c>
      <c r="R1423" s="329">
        <v>2023</v>
      </c>
      <c r="S1423" s="251">
        <v>45066</v>
      </c>
      <c r="T1423" s="316" t="s">
        <v>1278</v>
      </c>
      <c r="U1423" s="283" t="s">
        <v>1279</v>
      </c>
      <c r="V1423" s="625" t="s">
        <v>363</v>
      </c>
      <c r="W1423" s="625" t="s">
        <v>868</v>
      </c>
      <c r="X1423" s="252" t="s">
        <v>2605</v>
      </c>
      <c r="Y1423" s="284">
        <f t="shared" si="311"/>
        <v>45797</v>
      </c>
      <c r="Z1423" s="605" t="s">
        <v>724</v>
      </c>
      <c r="AA1423" s="656" t="s">
        <v>724</v>
      </c>
      <c r="AB1423" s="273"/>
      <c r="AC1423" s="252">
        <v>170</v>
      </c>
      <c r="AD1423" s="252"/>
      <c r="AE1423" s="252">
        <v>270</v>
      </c>
      <c r="AF1423" s="252"/>
      <c r="AG1423" s="605" t="s">
        <v>724</v>
      </c>
      <c r="AH1423" s="605" t="s">
        <v>724</v>
      </c>
      <c r="AI1423" s="613" t="s">
        <v>724</v>
      </c>
      <c r="AJ1423" s="613">
        <v>2</v>
      </c>
      <c r="AK1423" s="316"/>
      <c r="AL1423" s="613"/>
      <c r="AM1423" s="613"/>
      <c r="AN1423" s="238"/>
      <c r="AO1423" s="252"/>
      <c r="AP1423" s="316"/>
      <c r="AQ1423" s="316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</row>
    <row r="1424" spans="1:125" ht="12.75" customHeight="1">
      <c r="A1424" s="253">
        <v>1423</v>
      </c>
      <c r="B1424" s="253" t="s">
        <v>731</v>
      </c>
      <c r="C1424" s="253" t="s">
        <v>7152</v>
      </c>
      <c r="D1424" s="253"/>
      <c r="E1424" s="253" t="s">
        <v>9545</v>
      </c>
      <c r="F1424" s="253"/>
      <c r="G1424" s="264" t="s">
        <v>9546</v>
      </c>
      <c r="H1424" s="639"/>
      <c r="I1424" s="253" t="s">
        <v>1106</v>
      </c>
      <c r="J1424" s="253"/>
      <c r="K1424" s="253" t="s">
        <v>9547</v>
      </c>
      <c r="L1424" s="438" t="s">
        <v>9548</v>
      </c>
      <c r="M1424" s="274">
        <v>45076</v>
      </c>
      <c r="N1424" s="288">
        <v>45792</v>
      </c>
      <c r="O1424" s="322" t="s">
        <v>722</v>
      </c>
      <c r="P1424" s="328">
        <f t="shared" si="310"/>
        <v>45792</v>
      </c>
      <c r="Q1424" s="329">
        <v>23285</v>
      </c>
      <c r="R1424" s="329">
        <v>2022</v>
      </c>
      <c r="S1424" s="251">
        <v>45061</v>
      </c>
      <c r="T1424" s="316" t="s">
        <v>4069</v>
      </c>
      <c r="U1424" s="283" t="s">
        <v>1279</v>
      </c>
      <c r="V1424" s="625" t="s">
        <v>363</v>
      </c>
      <c r="W1424" s="625" t="s">
        <v>1</v>
      </c>
      <c r="X1424" s="252" t="s">
        <v>9549</v>
      </c>
      <c r="Y1424" s="284">
        <f t="shared" si="311"/>
        <v>45792</v>
      </c>
      <c r="Z1424" s="605" t="s">
        <v>364</v>
      </c>
      <c r="AA1424" s="656">
        <v>4.75</v>
      </c>
      <c r="AB1424" s="273"/>
      <c r="AC1424" s="252">
        <v>70</v>
      </c>
      <c r="AD1424" s="252"/>
      <c r="AE1424" s="252">
        <v>110</v>
      </c>
      <c r="AF1424" s="252"/>
      <c r="AG1424" s="605" t="s">
        <v>724</v>
      </c>
      <c r="AH1424" s="605" t="s">
        <v>724</v>
      </c>
      <c r="AI1424" s="613" t="s">
        <v>724</v>
      </c>
      <c r="AJ1424" s="613">
        <v>1</v>
      </c>
      <c r="AK1424" s="316"/>
      <c r="AL1424" s="613"/>
      <c r="AM1424" s="613"/>
      <c r="AN1424" s="238"/>
      <c r="AO1424" s="252"/>
      <c r="AP1424" s="316"/>
      <c r="AQ1424" s="316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</row>
    <row r="1425" spans="1:125" ht="12.75" customHeight="1">
      <c r="A1425" s="253">
        <v>1424</v>
      </c>
      <c r="B1425" s="253" t="s">
        <v>731</v>
      </c>
      <c r="C1425" s="253" t="s">
        <v>9551</v>
      </c>
      <c r="D1425" s="253"/>
      <c r="E1425" s="253" t="s">
        <v>9552</v>
      </c>
      <c r="F1425" s="253"/>
      <c r="G1425" s="264" t="s">
        <v>9553</v>
      </c>
      <c r="H1425" s="639"/>
      <c r="I1425" s="253" t="s">
        <v>8501</v>
      </c>
      <c r="J1425" s="253"/>
      <c r="K1425" s="253" t="s">
        <v>9554</v>
      </c>
      <c r="L1425" s="438" t="s">
        <v>8502</v>
      </c>
      <c r="M1425" s="274">
        <v>45076</v>
      </c>
      <c r="N1425" s="288">
        <v>45806</v>
      </c>
      <c r="O1425" s="322" t="s">
        <v>722</v>
      </c>
      <c r="P1425" s="328">
        <f t="shared" si="310"/>
        <v>45806</v>
      </c>
      <c r="Q1425" s="329">
        <v>23286</v>
      </c>
      <c r="R1425" s="329">
        <v>2023</v>
      </c>
      <c r="S1425" s="251">
        <v>45075</v>
      </c>
      <c r="T1425" s="316" t="s">
        <v>4069</v>
      </c>
      <c r="U1425" s="283" t="s">
        <v>1279</v>
      </c>
      <c r="V1425" s="625" t="s">
        <v>363</v>
      </c>
      <c r="W1425" s="625" t="s">
        <v>363</v>
      </c>
      <c r="X1425" s="252" t="s">
        <v>8504</v>
      </c>
      <c r="Y1425" s="284">
        <f t="shared" si="311"/>
        <v>45806</v>
      </c>
      <c r="Z1425" s="605" t="s">
        <v>1550</v>
      </c>
      <c r="AA1425" s="656">
        <v>1.59</v>
      </c>
      <c r="AB1425" s="273"/>
      <c r="AC1425" s="252">
        <v>50</v>
      </c>
      <c r="AD1425" s="252"/>
      <c r="AE1425" s="252">
        <v>90</v>
      </c>
      <c r="AF1425" s="252"/>
      <c r="AG1425" s="605" t="s">
        <v>724</v>
      </c>
      <c r="AH1425" s="605" t="s">
        <v>724</v>
      </c>
      <c r="AI1425" s="613" t="s">
        <v>724</v>
      </c>
      <c r="AJ1425" s="613">
        <v>1</v>
      </c>
      <c r="AK1425" s="316"/>
      <c r="AL1425" s="613"/>
      <c r="AM1425" s="613"/>
      <c r="AN1425" s="238"/>
      <c r="AO1425" s="252"/>
      <c r="AP1425" s="316"/>
      <c r="AQ1425" s="316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</row>
    <row r="1426" spans="1:125" ht="12.75" customHeight="1">
      <c r="A1426" s="253">
        <v>1425</v>
      </c>
      <c r="B1426" s="253" t="s">
        <v>731</v>
      </c>
      <c r="C1426" s="253" t="s">
        <v>9555</v>
      </c>
      <c r="D1426" s="253"/>
      <c r="E1426" s="253" t="s">
        <v>9556</v>
      </c>
      <c r="F1426" s="253"/>
      <c r="G1426" s="264" t="s">
        <v>9557</v>
      </c>
      <c r="H1426" s="639"/>
      <c r="I1426" s="253" t="s">
        <v>8501</v>
      </c>
      <c r="J1426" s="253"/>
      <c r="K1426" s="253" t="s">
        <v>4655</v>
      </c>
      <c r="L1426" s="438" t="s">
        <v>1878</v>
      </c>
      <c r="M1426" s="274">
        <v>45076</v>
      </c>
      <c r="N1426" s="288">
        <v>45806</v>
      </c>
      <c r="O1426" s="322" t="s">
        <v>722</v>
      </c>
      <c r="P1426" s="328">
        <f t="shared" si="310"/>
        <v>45806</v>
      </c>
      <c r="Q1426" s="329">
        <v>23287</v>
      </c>
      <c r="R1426" s="329">
        <v>2022</v>
      </c>
      <c r="S1426" s="251">
        <v>45075</v>
      </c>
      <c r="T1426" s="316" t="s">
        <v>4069</v>
      </c>
      <c r="U1426" s="283" t="s">
        <v>1279</v>
      </c>
      <c r="V1426" s="625" t="s">
        <v>363</v>
      </c>
      <c r="W1426" s="625" t="s">
        <v>363</v>
      </c>
      <c r="X1426" s="252" t="s">
        <v>2502</v>
      </c>
      <c r="Y1426" s="284">
        <f t="shared" si="311"/>
        <v>45806</v>
      </c>
      <c r="Z1426" s="605" t="s">
        <v>364</v>
      </c>
      <c r="AA1426" s="656">
        <v>4.83</v>
      </c>
      <c r="AB1426" s="273"/>
      <c r="AC1426" s="252">
        <v>72</v>
      </c>
      <c r="AD1426" s="252"/>
      <c r="AE1426" s="252">
        <v>92</v>
      </c>
      <c r="AF1426" s="252"/>
      <c r="AG1426" s="605" t="s">
        <v>724</v>
      </c>
      <c r="AH1426" s="605" t="s">
        <v>724</v>
      </c>
      <c r="AI1426" s="613" t="s">
        <v>724</v>
      </c>
      <c r="AJ1426" s="613">
        <v>1</v>
      </c>
      <c r="AK1426" s="316"/>
      <c r="AL1426" s="613"/>
      <c r="AM1426" s="613"/>
      <c r="AN1426" s="238"/>
      <c r="AO1426" s="252"/>
      <c r="AP1426" s="316"/>
      <c r="AQ1426" s="316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</row>
    <row r="1427" spans="1:125" ht="12.75" customHeight="1">
      <c r="A1427" s="253">
        <v>1426</v>
      </c>
      <c r="B1427" s="253" t="s">
        <v>731</v>
      </c>
      <c r="C1427" s="253" t="s">
        <v>9558</v>
      </c>
      <c r="D1427" s="253"/>
      <c r="E1427" s="253" t="s">
        <v>9559</v>
      </c>
      <c r="F1427" s="253"/>
      <c r="G1427" s="264" t="s">
        <v>9560</v>
      </c>
      <c r="H1427" s="639"/>
      <c r="I1427" s="253" t="s">
        <v>1106</v>
      </c>
      <c r="J1427" s="253"/>
      <c r="K1427" s="253" t="s">
        <v>10360</v>
      </c>
      <c r="L1427" s="438" t="s">
        <v>10361</v>
      </c>
      <c r="M1427" s="274">
        <v>45076</v>
      </c>
      <c r="N1427" s="288">
        <v>45806</v>
      </c>
      <c r="O1427" s="322" t="s">
        <v>722</v>
      </c>
      <c r="P1427" s="328">
        <f t="shared" si="310"/>
        <v>45806</v>
      </c>
      <c r="Q1427" s="329">
        <v>23288</v>
      </c>
      <c r="R1427" s="329">
        <v>2023</v>
      </c>
      <c r="S1427" s="251">
        <v>45075</v>
      </c>
      <c r="T1427" s="316" t="s">
        <v>4069</v>
      </c>
      <c r="U1427" s="283" t="s">
        <v>721</v>
      </c>
      <c r="V1427" s="625" t="s">
        <v>363</v>
      </c>
      <c r="W1427" s="625" t="s">
        <v>363</v>
      </c>
      <c r="X1427" s="252" t="s">
        <v>10362</v>
      </c>
      <c r="Y1427" s="284">
        <f t="shared" si="311"/>
        <v>45806</v>
      </c>
      <c r="Z1427" s="605" t="s">
        <v>364</v>
      </c>
      <c r="AA1427" s="656">
        <v>4.5</v>
      </c>
      <c r="AB1427" s="273"/>
      <c r="AC1427" s="252">
        <v>60</v>
      </c>
      <c r="AD1427" s="252"/>
      <c r="AE1427" s="252">
        <v>95</v>
      </c>
      <c r="AF1427" s="252"/>
      <c r="AG1427" s="605" t="s">
        <v>724</v>
      </c>
      <c r="AH1427" s="605" t="s">
        <v>724</v>
      </c>
      <c r="AI1427" s="613" t="s">
        <v>724</v>
      </c>
      <c r="AJ1427" s="613">
        <v>1</v>
      </c>
      <c r="AK1427" s="316"/>
      <c r="AL1427" s="613"/>
      <c r="AM1427" s="613"/>
      <c r="AN1427" s="238"/>
      <c r="AO1427" s="252"/>
      <c r="AP1427" s="316"/>
      <c r="AQ1427" s="316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</row>
    <row r="1428" spans="1:125" ht="12.75" customHeight="1">
      <c r="A1428" s="253">
        <v>1427</v>
      </c>
      <c r="B1428" s="253" t="s">
        <v>731</v>
      </c>
      <c r="C1428" s="253" t="s">
        <v>9561</v>
      </c>
      <c r="D1428" s="253"/>
      <c r="E1428" s="253" t="s">
        <v>9562</v>
      </c>
      <c r="F1428" s="253"/>
      <c r="G1428" s="264" t="s">
        <v>9563</v>
      </c>
      <c r="H1428" s="639"/>
      <c r="I1428" s="253" t="s">
        <v>8501</v>
      </c>
      <c r="J1428" s="253"/>
      <c r="K1428" s="253" t="s">
        <v>4655</v>
      </c>
      <c r="L1428" s="438" t="s">
        <v>1878</v>
      </c>
      <c r="M1428" s="274">
        <v>45076</v>
      </c>
      <c r="N1428" s="288">
        <v>45806</v>
      </c>
      <c r="O1428" s="322" t="s">
        <v>722</v>
      </c>
      <c r="P1428" s="328">
        <v>45806</v>
      </c>
      <c r="Q1428" s="329">
        <v>23289</v>
      </c>
      <c r="R1428" s="329">
        <v>2022</v>
      </c>
      <c r="S1428" s="251">
        <v>45075</v>
      </c>
      <c r="T1428" s="316" t="s">
        <v>4069</v>
      </c>
      <c r="U1428" s="283" t="s">
        <v>1279</v>
      </c>
      <c r="V1428" s="625" t="s">
        <v>363</v>
      </c>
      <c r="W1428" s="625" t="s">
        <v>363</v>
      </c>
      <c r="X1428" s="252" t="s">
        <v>2502</v>
      </c>
      <c r="Y1428" s="284">
        <f t="shared" si="311"/>
        <v>45806</v>
      </c>
      <c r="Z1428" s="605" t="s">
        <v>364</v>
      </c>
      <c r="AA1428" s="656">
        <v>5.92</v>
      </c>
      <c r="AB1428" s="273"/>
      <c r="AC1428" s="252">
        <v>115</v>
      </c>
      <c r="AD1428" s="252"/>
      <c r="AE1428" s="252">
        <v>140</v>
      </c>
      <c r="AF1428" s="252"/>
      <c r="AG1428" s="605" t="s">
        <v>724</v>
      </c>
      <c r="AH1428" s="605" t="s">
        <v>724</v>
      </c>
      <c r="AI1428" s="613" t="s">
        <v>724</v>
      </c>
      <c r="AJ1428" s="613">
        <v>1</v>
      </c>
      <c r="AK1428" s="316"/>
      <c r="AL1428" s="613"/>
      <c r="AM1428" s="613"/>
      <c r="AN1428" s="238"/>
      <c r="AO1428" s="252"/>
      <c r="AP1428" s="316"/>
      <c r="AQ1428" s="316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</row>
    <row r="1429" spans="1:125" ht="12.75" customHeight="1">
      <c r="A1429" s="253">
        <v>1428</v>
      </c>
      <c r="B1429" s="253" t="s">
        <v>731</v>
      </c>
      <c r="C1429" s="253" t="s">
        <v>9567</v>
      </c>
      <c r="D1429" s="253"/>
      <c r="E1429" s="253" t="s">
        <v>9568</v>
      </c>
      <c r="F1429" s="253"/>
      <c r="G1429" s="264" t="s">
        <v>9569</v>
      </c>
      <c r="H1429" s="639"/>
      <c r="I1429" s="253" t="s">
        <v>452</v>
      </c>
      <c r="J1429" s="253"/>
      <c r="K1429" s="253" t="s">
        <v>6981</v>
      </c>
      <c r="L1429" s="438" t="s">
        <v>6982</v>
      </c>
      <c r="M1429" s="274">
        <v>45077</v>
      </c>
      <c r="N1429" s="288">
        <v>45799</v>
      </c>
      <c r="O1429" s="322" t="s">
        <v>722</v>
      </c>
      <c r="P1429" s="328">
        <f t="shared" ref="P1429:P1437" si="312">N1429</f>
        <v>45799</v>
      </c>
      <c r="Q1429" s="329">
        <v>23294</v>
      </c>
      <c r="R1429" s="329">
        <v>2023</v>
      </c>
      <c r="S1429" s="251">
        <v>45068</v>
      </c>
      <c r="T1429" s="316" t="s">
        <v>3715</v>
      </c>
      <c r="U1429" s="283" t="s">
        <v>1279</v>
      </c>
      <c r="V1429" s="625" t="s">
        <v>363</v>
      </c>
      <c r="W1429" s="625" t="s">
        <v>363</v>
      </c>
      <c r="X1429" s="252" t="s">
        <v>9570</v>
      </c>
      <c r="Y1429" s="284">
        <f t="shared" si="311"/>
        <v>45799</v>
      </c>
      <c r="Z1429" s="605" t="s">
        <v>1550</v>
      </c>
      <c r="AA1429" s="656">
        <v>5.6</v>
      </c>
      <c r="AB1429" s="273"/>
      <c r="AC1429" s="252">
        <v>90</v>
      </c>
      <c r="AD1429" s="252"/>
      <c r="AE1429" s="252">
        <v>115</v>
      </c>
      <c r="AF1429" s="252"/>
      <c r="AG1429" s="605" t="s">
        <v>724</v>
      </c>
      <c r="AH1429" s="605" t="s">
        <v>724</v>
      </c>
      <c r="AI1429" s="613" t="s">
        <v>724</v>
      </c>
      <c r="AJ1429" s="613">
        <v>1</v>
      </c>
      <c r="AK1429" s="316"/>
      <c r="AL1429" s="613"/>
      <c r="AM1429" s="613"/>
      <c r="AN1429" s="238"/>
      <c r="AO1429" s="252"/>
      <c r="AP1429" s="316"/>
      <c r="AQ1429" s="316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</row>
    <row r="1430" spans="1:125" ht="12.75" customHeight="1">
      <c r="A1430" s="253">
        <v>1429</v>
      </c>
      <c r="B1430" s="253" t="s">
        <v>731</v>
      </c>
      <c r="C1430" s="253" t="s">
        <v>7593</v>
      </c>
      <c r="D1430" s="253"/>
      <c r="E1430" s="253" t="s">
        <v>9574</v>
      </c>
      <c r="F1430" s="253"/>
      <c r="G1430" s="264" t="s">
        <v>9575</v>
      </c>
      <c r="H1430" s="639"/>
      <c r="I1430" s="253" t="s">
        <v>317</v>
      </c>
      <c r="J1430" s="253"/>
      <c r="K1430" s="253" t="s">
        <v>1794</v>
      </c>
      <c r="L1430" s="438" t="s">
        <v>1528</v>
      </c>
      <c r="M1430" s="274">
        <v>45077</v>
      </c>
      <c r="N1430" s="288">
        <v>45798</v>
      </c>
      <c r="O1430" s="322" t="s">
        <v>722</v>
      </c>
      <c r="P1430" s="328">
        <f t="shared" si="312"/>
        <v>45798</v>
      </c>
      <c r="Q1430" s="329">
        <v>23296</v>
      </c>
      <c r="R1430" s="329">
        <v>2022</v>
      </c>
      <c r="S1430" s="251">
        <v>45067</v>
      </c>
      <c r="T1430" s="316" t="s">
        <v>9576</v>
      </c>
      <c r="U1430" s="283" t="s">
        <v>1279</v>
      </c>
      <c r="V1430" s="625" t="s">
        <v>363</v>
      </c>
      <c r="W1430" s="625" t="s">
        <v>1487</v>
      </c>
      <c r="X1430" s="252" t="s">
        <v>3418</v>
      </c>
      <c r="Y1430" s="284">
        <f t="shared" si="311"/>
        <v>45798</v>
      </c>
      <c r="Z1430" s="605" t="s">
        <v>1550</v>
      </c>
      <c r="AA1430" s="656">
        <v>5.14</v>
      </c>
      <c r="AB1430" s="273"/>
      <c r="AC1430" s="252">
        <v>85</v>
      </c>
      <c r="AD1430" s="252"/>
      <c r="AE1430" s="252">
        <v>105</v>
      </c>
      <c r="AF1430" s="252"/>
      <c r="AG1430" s="605" t="s">
        <v>724</v>
      </c>
      <c r="AH1430" s="605" t="s">
        <v>724</v>
      </c>
      <c r="AI1430" s="613" t="s">
        <v>724</v>
      </c>
      <c r="AJ1430" s="613">
        <v>1</v>
      </c>
      <c r="AK1430" s="316"/>
      <c r="AL1430" s="613"/>
      <c r="AM1430" s="613"/>
      <c r="AN1430" s="238"/>
      <c r="AO1430" s="252"/>
      <c r="AP1430" s="316"/>
      <c r="AQ1430" s="316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</row>
    <row r="1431" spans="1:125" ht="12.75" customHeight="1">
      <c r="A1431" s="253">
        <v>1430</v>
      </c>
      <c r="B1431" s="253" t="s">
        <v>731</v>
      </c>
      <c r="C1431" s="253" t="s">
        <v>9582</v>
      </c>
      <c r="D1431" s="253"/>
      <c r="E1431" s="253" t="s">
        <v>9583</v>
      </c>
      <c r="F1431" s="253"/>
      <c r="G1431" s="264" t="s">
        <v>9584</v>
      </c>
      <c r="H1431" s="639"/>
      <c r="I1431" s="253" t="s">
        <v>1096</v>
      </c>
      <c r="J1431" s="253"/>
      <c r="K1431" s="253" t="s">
        <v>9585</v>
      </c>
      <c r="L1431" s="438" t="s">
        <v>6942</v>
      </c>
      <c r="M1431" s="274">
        <v>45078</v>
      </c>
      <c r="N1431" s="288">
        <v>45802</v>
      </c>
      <c r="O1431" s="322" t="s">
        <v>722</v>
      </c>
      <c r="P1431" s="328">
        <f t="shared" si="312"/>
        <v>45802</v>
      </c>
      <c r="Q1431" s="329">
        <v>23299</v>
      </c>
      <c r="R1431" s="329">
        <v>2023</v>
      </c>
      <c r="S1431" s="251">
        <f t="shared" ref="S1431:S1480" si="313">SUM(N1431-365)</f>
        <v>45437</v>
      </c>
      <c r="T1431" s="316" t="s">
        <v>3715</v>
      </c>
      <c r="U1431" s="283" t="s">
        <v>1279</v>
      </c>
      <c r="V1431" s="625" t="s">
        <v>363</v>
      </c>
      <c r="W1431" s="625" t="s">
        <v>363</v>
      </c>
      <c r="X1431" s="252" t="s">
        <v>6941</v>
      </c>
      <c r="Y1431" s="284">
        <f t="shared" si="311"/>
        <v>45802</v>
      </c>
      <c r="Z1431" s="605" t="s">
        <v>721</v>
      </c>
      <c r="AA1431" s="656">
        <v>1.2</v>
      </c>
      <c r="AB1431" s="273"/>
      <c r="AC1431" s="252">
        <v>60</v>
      </c>
      <c r="AD1431" s="252"/>
      <c r="AE1431" s="252">
        <v>105</v>
      </c>
      <c r="AF1431" s="252"/>
      <c r="AG1431" s="605" t="s">
        <v>724</v>
      </c>
      <c r="AH1431" s="605" t="s">
        <v>724</v>
      </c>
      <c r="AI1431" s="613" t="s">
        <v>724</v>
      </c>
      <c r="AJ1431" s="613">
        <v>1</v>
      </c>
      <c r="AK1431" s="316"/>
      <c r="AL1431" s="613"/>
      <c r="AM1431" s="613"/>
      <c r="AN1431" s="238"/>
      <c r="AO1431" s="252"/>
      <c r="AP1431" s="316"/>
      <c r="AQ1431" s="316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</row>
    <row r="1432" spans="1:125" ht="12.75" customHeight="1">
      <c r="A1432" s="253">
        <v>1431</v>
      </c>
      <c r="B1432" s="253" t="s">
        <v>731</v>
      </c>
      <c r="C1432" s="253" t="s">
        <v>583</v>
      </c>
      <c r="D1432" s="253"/>
      <c r="E1432" s="253" t="s">
        <v>9592</v>
      </c>
      <c r="F1432" s="253"/>
      <c r="G1432" s="264" t="s">
        <v>9593</v>
      </c>
      <c r="H1432" s="639"/>
      <c r="I1432" s="253" t="s">
        <v>1911</v>
      </c>
      <c r="J1432" s="253"/>
      <c r="K1432" s="253" t="s">
        <v>9594</v>
      </c>
      <c r="L1432" s="438" t="s">
        <v>9595</v>
      </c>
      <c r="M1432" s="274">
        <v>45082</v>
      </c>
      <c r="N1432" s="288">
        <v>45430</v>
      </c>
      <c r="O1432" s="322" t="s">
        <v>722</v>
      </c>
      <c r="P1432" s="328">
        <f t="shared" si="312"/>
        <v>45430</v>
      </c>
      <c r="Q1432" s="329">
        <v>23301</v>
      </c>
      <c r="R1432" s="329">
        <v>2012</v>
      </c>
      <c r="S1432" s="251">
        <v>45064</v>
      </c>
      <c r="T1432" s="316" t="s">
        <v>3715</v>
      </c>
      <c r="U1432" s="283" t="s">
        <v>1279</v>
      </c>
      <c r="V1432" s="625" t="s">
        <v>363</v>
      </c>
      <c r="W1432" s="625" t="s">
        <v>932</v>
      </c>
      <c r="X1432" s="252" t="s">
        <v>9596</v>
      </c>
      <c r="Y1432" s="284">
        <f t="shared" si="311"/>
        <v>45430</v>
      </c>
      <c r="Z1432" s="605" t="s">
        <v>1550</v>
      </c>
      <c r="AA1432" s="656">
        <v>5.3</v>
      </c>
      <c r="AB1432" s="273"/>
      <c r="AC1432" s="252">
        <v>80</v>
      </c>
      <c r="AD1432" s="252"/>
      <c r="AE1432" s="252">
        <v>105</v>
      </c>
      <c r="AF1432" s="252"/>
      <c r="AG1432" s="605">
        <v>22</v>
      </c>
      <c r="AH1432" s="605">
        <v>37</v>
      </c>
      <c r="AI1432" s="613">
        <v>50</v>
      </c>
      <c r="AJ1432" s="613">
        <v>1</v>
      </c>
      <c r="AK1432" s="316"/>
      <c r="AL1432" s="613"/>
      <c r="AM1432" s="613"/>
      <c r="AN1432" s="238"/>
      <c r="AO1432" s="252"/>
      <c r="AP1432" s="316"/>
      <c r="AQ1432" s="316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</row>
    <row r="1433" spans="1:125" s="378" customFormat="1" ht="12.75" customHeight="1">
      <c r="A1433" s="363">
        <v>1432</v>
      </c>
      <c r="B1433" s="363" t="s">
        <v>732</v>
      </c>
      <c r="C1433" s="363" t="s">
        <v>8002</v>
      </c>
      <c r="D1433" s="363" t="s">
        <v>4629</v>
      </c>
      <c r="E1433" s="363" t="s">
        <v>9646</v>
      </c>
      <c r="F1433" s="363" t="s">
        <v>10003</v>
      </c>
      <c r="G1433" s="365" t="s">
        <v>9647</v>
      </c>
      <c r="H1433" s="640" t="s">
        <v>10028</v>
      </c>
      <c r="I1433" s="363" t="s">
        <v>2322</v>
      </c>
      <c r="J1433" s="363" t="s">
        <v>1163</v>
      </c>
      <c r="K1433" s="363" t="s">
        <v>9648</v>
      </c>
      <c r="L1433" s="366" t="s">
        <v>748</v>
      </c>
      <c r="M1433" s="368">
        <v>45092</v>
      </c>
      <c r="N1433" s="369">
        <v>45808</v>
      </c>
      <c r="O1433" s="370" t="s">
        <v>722</v>
      </c>
      <c r="P1433" s="371">
        <f t="shared" si="312"/>
        <v>45808</v>
      </c>
      <c r="Q1433" s="372">
        <v>23330</v>
      </c>
      <c r="R1433" s="372">
        <v>2022</v>
      </c>
      <c r="S1433" s="373">
        <v>45077</v>
      </c>
      <c r="T1433" s="374" t="s">
        <v>10030</v>
      </c>
      <c r="U1433" s="374" t="s">
        <v>9962</v>
      </c>
      <c r="V1433" s="626" t="s">
        <v>507</v>
      </c>
      <c r="W1433" s="626" t="s">
        <v>507</v>
      </c>
      <c r="X1433" s="363" t="s">
        <v>2303</v>
      </c>
      <c r="Y1433" s="375">
        <f t="shared" si="311"/>
        <v>45808</v>
      </c>
      <c r="Z1433" s="370" t="s">
        <v>31</v>
      </c>
      <c r="AA1433" s="657">
        <v>5.2</v>
      </c>
      <c r="AB1433" s="376">
        <v>22</v>
      </c>
      <c r="AC1433" s="363">
        <v>85</v>
      </c>
      <c r="AD1433" s="363">
        <v>85</v>
      </c>
      <c r="AE1433" s="363">
        <v>105</v>
      </c>
      <c r="AF1433" s="363">
        <v>120</v>
      </c>
      <c r="AG1433" s="370" t="s">
        <v>6768</v>
      </c>
      <c r="AH1433" s="370" t="s">
        <v>6769</v>
      </c>
      <c r="AI1433" s="501" t="s">
        <v>6770</v>
      </c>
      <c r="AJ1433" s="501">
        <v>1</v>
      </c>
      <c r="AK1433" s="388">
        <v>45174</v>
      </c>
      <c r="AL1433" s="501">
        <v>2023</v>
      </c>
      <c r="AM1433" s="501" t="s">
        <v>722</v>
      </c>
      <c r="AN1433" s="900" t="s">
        <v>10029</v>
      </c>
      <c r="AO1433" s="363"/>
      <c r="AP1433" s="374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  <c r="BR1433" s="374"/>
      <c r="BS1433" s="374"/>
      <c r="BT1433" s="374"/>
      <c r="BU1433" s="374"/>
      <c r="BV1433" s="374"/>
      <c r="BW1433" s="374"/>
      <c r="BX1433" s="374"/>
      <c r="BY1433" s="374"/>
      <c r="BZ1433" s="374"/>
      <c r="CA1433" s="374"/>
      <c r="CB1433" s="374"/>
      <c r="CC1433" s="374"/>
      <c r="CD1433" s="374"/>
      <c r="CE1433" s="374"/>
      <c r="CF1433" s="374"/>
      <c r="CG1433" s="374"/>
      <c r="CH1433" s="374"/>
      <c r="CI1433" s="374"/>
      <c r="CJ1433" s="374"/>
      <c r="CK1433" s="374"/>
      <c r="CL1433" s="374"/>
      <c r="CM1433" s="374"/>
      <c r="CN1433" s="374"/>
      <c r="CO1433" s="377"/>
      <c r="CP1433" s="377"/>
      <c r="CQ1433" s="377"/>
      <c r="CR1433" s="377"/>
      <c r="CS1433" s="377"/>
      <c r="CT1433" s="377"/>
      <c r="CU1433" s="377"/>
      <c r="CV1433" s="377"/>
      <c r="CW1433" s="377"/>
      <c r="CX1433" s="377"/>
      <c r="CY1433" s="377"/>
      <c r="CZ1433" s="377"/>
      <c r="DA1433" s="377"/>
      <c r="DB1433" s="377"/>
      <c r="DC1433" s="377"/>
      <c r="DD1433" s="377"/>
      <c r="DE1433" s="377"/>
      <c r="DF1433" s="377"/>
      <c r="DG1433" s="377"/>
      <c r="DH1433" s="377"/>
      <c r="DI1433" s="377"/>
      <c r="DJ1433" s="377"/>
      <c r="DK1433" s="377"/>
      <c r="DL1433" s="377"/>
      <c r="DM1433" s="377"/>
      <c r="DN1433" s="377"/>
      <c r="DO1433" s="377"/>
      <c r="DP1433" s="377"/>
      <c r="DQ1433" s="377"/>
      <c r="DR1433" s="377"/>
      <c r="DS1433" s="377"/>
      <c r="DT1433" s="377"/>
      <c r="DU1433" s="377"/>
    </row>
    <row r="1434" spans="1:125" ht="12.75" customHeight="1">
      <c r="A1434" s="253">
        <v>1433</v>
      </c>
      <c r="B1434" s="253" t="s">
        <v>731</v>
      </c>
      <c r="C1434" s="253" t="s">
        <v>9643</v>
      </c>
      <c r="D1434" s="253"/>
      <c r="E1434" s="253" t="s">
        <v>9649</v>
      </c>
      <c r="F1434" s="253"/>
      <c r="G1434" s="264" t="s">
        <v>9650</v>
      </c>
      <c r="H1434" s="639"/>
      <c r="I1434" s="253" t="s">
        <v>317</v>
      </c>
      <c r="J1434" s="253"/>
      <c r="K1434" s="253" t="s">
        <v>3672</v>
      </c>
      <c r="L1434" s="438" t="s">
        <v>3673</v>
      </c>
      <c r="M1434" s="274">
        <v>45092</v>
      </c>
      <c r="N1434" s="288">
        <v>45816</v>
      </c>
      <c r="O1434" s="322" t="s">
        <v>722</v>
      </c>
      <c r="P1434" s="328">
        <f t="shared" si="312"/>
        <v>45816</v>
      </c>
      <c r="Q1434" s="329">
        <v>23331</v>
      </c>
      <c r="R1434" s="329">
        <v>2023</v>
      </c>
      <c r="S1434" s="251">
        <v>45085</v>
      </c>
      <c r="T1434" s="316" t="s">
        <v>175</v>
      </c>
      <c r="U1434" s="283" t="s">
        <v>1279</v>
      </c>
      <c r="V1434" s="625" t="s">
        <v>363</v>
      </c>
      <c r="W1434" s="625" t="s">
        <v>363</v>
      </c>
      <c r="X1434" s="252" t="s">
        <v>9651</v>
      </c>
      <c r="Y1434" s="284">
        <f t="shared" si="311"/>
        <v>45816</v>
      </c>
      <c r="Z1434" s="605" t="s">
        <v>1028</v>
      </c>
      <c r="AA1434" s="656">
        <v>5.55</v>
      </c>
      <c r="AB1434" s="273"/>
      <c r="AC1434" s="252">
        <v>110</v>
      </c>
      <c r="AD1434" s="252"/>
      <c r="AE1434" s="252">
        <v>130</v>
      </c>
      <c r="AF1434" s="252"/>
      <c r="AG1434" s="605" t="s">
        <v>724</v>
      </c>
      <c r="AH1434" s="605" t="s">
        <v>724</v>
      </c>
      <c r="AI1434" s="613" t="s">
        <v>724</v>
      </c>
      <c r="AJ1434" s="613">
        <v>1</v>
      </c>
      <c r="AK1434" s="316"/>
      <c r="AL1434" s="613"/>
      <c r="AM1434" s="613"/>
      <c r="AN1434" s="238"/>
      <c r="AO1434" s="252"/>
      <c r="AP1434" s="316"/>
      <c r="AQ1434" s="316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</row>
    <row r="1435" spans="1:125" ht="12.75" customHeight="1">
      <c r="A1435" s="253">
        <v>1434</v>
      </c>
      <c r="B1435" s="253" t="s">
        <v>731</v>
      </c>
      <c r="C1435" s="253" t="s">
        <v>9668</v>
      </c>
      <c r="D1435" s="253"/>
      <c r="E1435" s="253" t="s">
        <v>9669</v>
      </c>
      <c r="F1435" s="253"/>
      <c r="G1435" s="264" t="s">
        <v>9670</v>
      </c>
      <c r="H1435" s="639"/>
      <c r="I1435" s="253" t="s">
        <v>3685</v>
      </c>
      <c r="J1435" s="253"/>
      <c r="K1435" s="253" t="s">
        <v>885</v>
      </c>
      <c r="L1435" s="438" t="s">
        <v>886</v>
      </c>
      <c r="M1435" s="274">
        <v>45096</v>
      </c>
      <c r="N1435" s="288">
        <v>45822</v>
      </c>
      <c r="O1435" s="322" t="s">
        <v>722</v>
      </c>
      <c r="P1435" s="328">
        <f t="shared" si="312"/>
        <v>45822</v>
      </c>
      <c r="Q1435" s="329">
        <v>23337</v>
      </c>
      <c r="R1435" s="329">
        <v>2020</v>
      </c>
      <c r="S1435" s="251">
        <v>45091</v>
      </c>
      <c r="T1435" s="316" t="s">
        <v>24</v>
      </c>
      <c r="U1435" s="283" t="s">
        <v>1279</v>
      </c>
      <c r="V1435" s="625" t="s">
        <v>363</v>
      </c>
      <c r="W1435" s="625" t="s">
        <v>3548</v>
      </c>
      <c r="X1435" s="252" t="s">
        <v>9673</v>
      </c>
      <c r="Y1435" s="284">
        <f>N1435</f>
        <v>45822</v>
      </c>
      <c r="Z1435" s="605" t="s">
        <v>1550</v>
      </c>
      <c r="AA1435" s="656">
        <v>4.5999999999999996</v>
      </c>
      <c r="AB1435" s="273"/>
      <c r="AC1435" s="252">
        <v>70</v>
      </c>
      <c r="AD1435" s="252"/>
      <c r="AE1435" s="252">
        <v>85</v>
      </c>
      <c r="AF1435" s="252"/>
      <c r="AG1435" s="605" t="s">
        <v>724</v>
      </c>
      <c r="AH1435" s="605" t="s">
        <v>724</v>
      </c>
      <c r="AI1435" s="613" t="s">
        <v>724</v>
      </c>
      <c r="AJ1435" s="613">
        <v>1</v>
      </c>
      <c r="AK1435" s="316"/>
      <c r="AL1435" s="613"/>
      <c r="AM1435" s="613"/>
      <c r="AN1435" s="238"/>
      <c r="AO1435" s="252"/>
      <c r="AP1435" s="316"/>
      <c r="AQ1435" s="316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</row>
    <row r="1436" spans="1:125" ht="12.75" customHeight="1">
      <c r="A1436" s="253">
        <v>1435</v>
      </c>
      <c r="B1436" s="253" t="s">
        <v>731</v>
      </c>
      <c r="C1436" s="253" t="s">
        <v>8127</v>
      </c>
      <c r="D1436" s="253"/>
      <c r="E1436" s="253" t="s">
        <v>9689</v>
      </c>
      <c r="F1436" s="253"/>
      <c r="G1436" s="264" t="s">
        <v>9690</v>
      </c>
      <c r="H1436" s="639"/>
      <c r="I1436" s="253" t="s">
        <v>102</v>
      </c>
      <c r="J1436" s="253"/>
      <c r="K1436" s="253" t="s">
        <v>7226</v>
      </c>
      <c r="L1436" s="438" t="s">
        <v>7227</v>
      </c>
      <c r="M1436" s="274">
        <v>45099</v>
      </c>
      <c r="N1436" s="288">
        <v>45817</v>
      </c>
      <c r="O1436" s="322" t="s">
        <v>722</v>
      </c>
      <c r="P1436" s="328">
        <f t="shared" si="312"/>
        <v>45817</v>
      </c>
      <c r="Q1436" s="329">
        <v>23346</v>
      </c>
      <c r="R1436" s="329">
        <v>2021</v>
      </c>
      <c r="S1436" s="251">
        <v>45086</v>
      </c>
      <c r="T1436" s="316" t="s">
        <v>5544</v>
      </c>
      <c r="U1436" s="283" t="s">
        <v>1279</v>
      </c>
      <c r="V1436" s="625" t="s">
        <v>363</v>
      </c>
      <c r="W1436" s="625" t="s">
        <v>9691</v>
      </c>
      <c r="X1436" s="252" t="s">
        <v>7228</v>
      </c>
      <c r="Y1436" s="284">
        <f t="shared" si="311"/>
        <v>45817</v>
      </c>
      <c r="Z1436" s="605" t="s">
        <v>1028</v>
      </c>
      <c r="AA1436" s="656">
        <v>4.7</v>
      </c>
      <c r="AB1436" s="273"/>
      <c r="AC1436" s="252">
        <v>85</v>
      </c>
      <c r="AD1436" s="252"/>
      <c r="AE1436" s="252">
        <v>105</v>
      </c>
      <c r="AF1436" s="252"/>
      <c r="AG1436" s="605" t="s">
        <v>724</v>
      </c>
      <c r="AH1436" s="605" t="s">
        <v>724</v>
      </c>
      <c r="AI1436" s="613" t="s">
        <v>724</v>
      </c>
      <c r="AJ1436" s="613">
        <v>1</v>
      </c>
      <c r="AK1436" s="316"/>
      <c r="AL1436" s="613"/>
      <c r="AM1436" s="613"/>
      <c r="AN1436" s="238"/>
      <c r="AO1436" s="252"/>
      <c r="AP1436" s="316"/>
      <c r="AQ1436" s="316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</row>
    <row r="1437" spans="1:125" ht="12.75" customHeight="1">
      <c r="A1437" s="253">
        <v>1436</v>
      </c>
      <c r="B1437" s="253" t="s">
        <v>731</v>
      </c>
      <c r="C1437" s="253" t="s">
        <v>9731</v>
      </c>
      <c r="D1437" s="253"/>
      <c r="E1437" s="253" t="s">
        <v>9710</v>
      </c>
      <c r="F1437" s="253"/>
      <c r="G1437" s="264" t="s">
        <v>9732</v>
      </c>
      <c r="H1437" s="639"/>
      <c r="I1437" s="253" t="s">
        <v>118</v>
      </c>
      <c r="J1437" s="253"/>
      <c r="K1437" s="253" t="s">
        <v>870</v>
      </c>
      <c r="L1437" s="438" t="s">
        <v>1167</v>
      </c>
      <c r="M1437" s="274">
        <v>45106</v>
      </c>
      <c r="N1437" s="288">
        <v>45834</v>
      </c>
      <c r="O1437" s="322" t="s">
        <v>722</v>
      </c>
      <c r="P1437" s="328">
        <f t="shared" si="312"/>
        <v>45834</v>
      </c>
      <c r="Q1437" s="329">
        <v>23362</v>
      </c>
      <c r="R1437" s="329">
        <v>2023</v>
      </c>
      <c r="S1437" s="251">
        <f t="shared" si="313"/>
        <v>45469</v>
      </c>
      <c r="T1437" s="316" t="s">
        <v>1450</v>
      </c>
      <c r="U1437" s="283" t="s">
        <v>1279</v>
      </c>
      <c r="V1437" s="625" t="s">
        <v>363</v>
      </c>
      <c r="W1437" s="625" t="s">
        <v>363</v>
      </c>
      <c r="X1437" s="252" t="s">
        <v>1166</v>
      </c>
      <c r="Y1437" s="284">
        <f t="shared" si="311"/>
        <v>45834</v>
      </c>
      <c r="Z1437" s="605" t="s">
        <v>1028</v>
      </c>
      <c r="AA1437" s="656">
        <v>4.75</v>
      </c>
      <c r="AB1437" s="273"/>
      <c r="AC1437" s="252">
        <v>100</v>
      </c>
      <c r="AD1437" s="252"/>
      <c r="AE1437" s="252">
        <v>125</v>
      </c>
      <c r="AF1437" s="252"/>
      <c r="AG1437" s="605" t="s">
        <v>724</v>
      </c>
      <c r="AH1437" s="605" t="s">
        <v>724</v>
      </c>
      <c r="AI1437" s="613" t="s">
        <v>724</v>
      </c>
      <c r="AJ1437" s="613">
        <v>1</v>
      </c>
      <c r="AK1437" s="316"/>
      <c r="AL1437" s="613"/>
      <c r="AM1437" s="613"/>
      <c r="AN1437" s="238"/>
      <c r="AO1437" s="252"/>
      <c r="AP1437" s="316"/>
      <c r="AQ1437" s="316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</row>
    <row r="1438" spans="1:125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39"/>
      <c r="I1438" s="253"/>
      <c r="J1438" s="253"/>
      <c r="K1438" s="253"/>
      <c r="L1438" s="438"/>
      <c r="M1438" s="274"/>
      <c r="N1438" s="288"/>
      <c r="O1438" s="322"/>
      <c r="P1438" s="328"/>
      <c r="Q1438" s="329"/>
      <c r="R1438" s="329"/>
      <c r="S1438" s="251">
        <f t="shared" si="313"/>
        <v>-365</v>
      </c>
      <c r="T1438" s="316"/>
      <c r="U1438" s="283"/>
      <c r="V1438" s="625"/>
      <c r="W1438" s="625"/>
      <c r="X1438" s="252"/>
      <c r="Y1438" s="284">
        <f t="shared" si="311"/>
        <v>0</v>
      </c>
      <c r="Z1438" s="605"/>
      <c r="AA1438" s="656"/>
      <c r="AB1438" s="273"/>
      <c r="AC1438" s="252"/>
      <c r="AD1438" s="252"/>
      <c r="AE1438" s="252"/>
      <c r="AF1438" s="252"/>
      <c r="AG1438" s="605"/>
      <c r="AH1438" s="605"/>
      <c r="AI1438" s="613"/>
      <c r="AJ1438" s="613"/>
      <c r="AK1438" s="316"/>
      <c r="AL1438" s="613"/>
      <c r="AM1438" s="613"/>
      <c r="AN1438" s="238"/>
      <c r="AO1438" s="252"/>
      <c r="AP1438" s="316"/>
      <c r="AQ1438" s="316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</row>
    <row r="1439" spans="1:125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39"/>
      <c r="I1439" s="253"/>
      <c r="J1439" s="253"/>
      <c r="K1439" s="253"/>
      <c r="L1439" s="438"/>
      <c r="M1439" s="274"/>
      <c r="N1439" s="288"/>
      <c r="O1439" s="322"/>
      <c r="P1439" s="328"/>
      <c r="Q1439" s="329"/>
      <c r="R1439" s="329"/>
      <c r="S1439" s="251">
        <f t="shared" si="313"/>
        <v>-365</v>
      </c>
      <c r="T1439" s="316"/>
      <c r="U1439" s="283"/>
      <c r="V1439" s="625"/>
      <c r="W1439" s="625"/>
      <c r="X1439" s="252"/>
      <c r="Y1439" s="284">
        <f t="shared" si="311"/>
        <v>0</v>
      </c>
      <c r="Z1439" s="605"/>
      <c r="AA1439" s="656"/>
      <c r="AB1439" s="273"/>
      <c r="AC1439" s="252"/>
      <c r="AD1439" s="252"/>
      <c r="AE1439" s="252"/>
      <c r="AF1439" s="252"/>
      <c r="AG1439" s="605"/>
      <c r="AH1439" s="605"/>
      <c r="AI1439" s="613"/>
      <c r="AJ1439" s="613"/>
      <c r="AK1439" s="316"/>
      <c r="AL1439" s="613"/>
      <c r="AM1439" s="613"/>
      <c r="AN1439" s="238"/>
      <c r="AO1439" s="252"/>
      <c r="AP1439" s="316"/>
      <c r="AQ1439" s="316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</row>
    <row r="1440" spans="1:125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39"/>
      <c r="I1440" s="253"/>
      <c r="J1440" s="253"/>
      <c r="K1440" s="253"/>
      <c r="L1440" s="438"/>
      <c r="M1440" s="274"/>
      <c r="N1440" s="288"/>
      <c r="O1440" s="322"/>
      <c r="P1440" s="328"/>
      <c r="Q1440" s="329"/>
      <c r="R1440" s="329"/>
      <c r="S1440" s="251">
        <f t="shared" si="313"/>
        <v>-365</v>
      </c>
      <c r="T1440" s="316"/>
      <c r="U1440" s="283"/>
      <c r="V1440" s="625"/>
      <c r="W1440" s="625"/>
      <c r="X1440" s="252"/>
      <c r="Y1440" s="284">
        <f t="shared" si="311"/>
        <v>0</v>
      </c>
      <c r="Z1440" s="605"/>
      <c r="AA1440" s="656"/>
      <c r="AB1440" s="273"/>
      <c r="AC1440" s="252"/>
      <c r="AD1440" s="252"/>
      <c r="AE1440" s="252"/>
      <c r="AF1440" s="252"/>
      <c r="AG1440" s="605"/>
      <c r="AH1440" s="605"/>
      <c r="AI1440" s="613"/>
      <c r="AJ1440" s="613"/>
      <c r="AK1440" s="316"/>
      <c r="AL1440" s="613"/>
      <c r="AM1440" s="613"/>
      <c r="AN1440" s="238"/>
      <c r="AO1440" s="252"/>
      <c r="AP1440" s="316"/>
      <c r="AQ1440" s="316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</row>
    <row r="1441" spans="1:92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39"/>
      <c r="I1441" s="253"/>
      <c r="J1441" s="253"/>
      <c r="K1441" s="253"/>
      <c r="L1441" s="438"/>
      <c r="M1441" s="274"/>
      <c r="N1441" s="288"/>
      <c r="O1441" s="322"/>
      <c r="P1441" s="328"/>
      <c r="Q1441" s="329"/>
      <c r="R1441" s="329"/>
      <c r="S1441" s="251">
        <f t="shared" si="313"/>
        <v>-365</v>
      </c>
      <c r="T1441" s="316"/>
      <c r="U1441" s="283"/>
      <c r="V1441" s="625"/>
      <c r="W1441" s="625"/>
      <c r="X1441" s="252"/>
      <c r="Y1441" s="284">
        <f t="shared" si="311"/>
        <v>0</v>
      </c>
      <c r="Z1441" s="605"/>
      <c r="AA1441" s="656"/>
      <c r="AB1441" s="273"/>
      <c r="AC1441" s="252"/>
      <c r="AD1441" s="252"/>
      <c r="AE1441" s="252"/>
      <c r="AF1441" s="252"/>
      <c r="AG1441" s="605"/>
      <c r="AH1441" s="605"/>
      <c r="AI1441" s="613"/>
      <c r="AJ1441" s="613"/>
      <c r="AK1441" s="316"/>
      <c r="AL1441" s="613"/>
      <c r="AM1441" s="613"/>
      <c r="AN1441" s="238"/>
      <c r="AO1441" s="252"/>
      <c r="AP1441" s="316"/>
      <c r="AQ1441" s="316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</row>
    <row r="1442" spans="1:92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39"/>
      <c r="I1442" s="253"/>
      <c r="J1442" s="253"/>
      <c r="K1442" s="253"/>
      <c r="L1442" s="438"/>
      <c r="M1442" s="274"/>
      <c r="N1442" s="288"/>
      <c r="O1442" s="322"/>
      <c r="P1442" s="328"/>
      <c r="Q1442" s="329"/>
      <c r="R1442" s="329"/>
      <c r="S1442" s="251">
        <f t="shared" si="313"/>
        <v>-365</v>
      </c>
      <c r="T1442" s="316"/>
      <c r="U1442" s="283"/>
      <c r="V1442" s="625"/>
      <c r="W1442" s="625"/>
      <c r="X1442" s="252"/>
      <c r="Y1442" s="284">
        <f t="shared" si="311"/>
        <v>0</v>
      </c>
      <c r="Z1442" s="605"/>
      <c r="AA1442" s="656"/>
      <c r="AB1442" s="273"/>
      <c r="AC1442" s="252"/>
      <c r="AD1442" s="252"/>
      <c r="AE1442" s="252"/>
      <c r="AF1442" s="252"/>
      <c r="AG1442" s="605"/>
      <c r="AH1442" s="605"/>
      <c r="AI1442" s="613"/>
      <c r="AJ1442" s="613"/>
      <c r="AK1442" s="316"/>
      <c r="AL1442" s="613"/>
      <c r="AM1442" s="613"/>
      <c r="AN1442" s="238"/>
      <c r="AO1442" s="252"/>
      <c r="AP1442" s="316"/>
      <c r="AQ1442" s="316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</row>
    <row r="1443" spans="1:92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39"/>
      <c r="I1443" s="253"/>
      <c r="J1443" s="253"/>
      <c r="K1443" s="253"/>
      <c r="L1443" s="438"/>
      <c r="M1443" s="274"/>
      <c r="N1443" s="288"/>
      <c r="O1443" s="322"/>
      <c r="P1443" s="328"/>
      <c r="Q1443" s="329"/>
      <c r="R1443" s="329"/>
      <c r="S1443" s="251">
        <f t="shared" si="313"/>
        <v>-365</v>
      </c>
      <c r="T1443" s="316"/>
      <c r="U1443" s="283"/>
      <c r="V1443" s="625"/>
      <c r="W1443" s="625"/>
      <c r="X1443" s="252"/>
      <c r="Y1443" s="284">
        <f t="shared" si="311"/>
        <v>0</v>
      </c>
      <c r="Z1443" s="605"/>
      <c r="AA1443" s="656"/>
      <c r="AB1443" s="273"/>
      <c r="AC1443" s="252"/>
      <c r="AD1443" s="252"/>
      <c r="AE1443" s="252"/>
      <c r="AF1443" s="252"/>
      <c r="AG1443" s="605"/>
      <c r="AH1443" s="605"/>
      <c r="AI1443" s="613"/>
      <c r="AJ1443" s="613"/>
      <c r="AK1443" s="316"/>
      <c r="AL1443" s="613"/>
      <c r="AM1443" s="613"/>
      <c r="AN1443" s="238"/>
      <c r="AO1443" s="252"/>
      <c r="AP1443" s="316"/>
      <c r="AQ1443" s="316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</row>
    <row r="1444" spans="1:92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39"/>
      <c r="I1444" s="253"/>
      <c r="J1444" s="253"/>
      <c r="K1444" s="253"/>
      <c r="L1444" s="438"/>
      <c r="M1444" s="274"/>
      <c r="N1444" s="288"/>
      <c r="O1444" s="322"/>
      <c r="P1444" s="328"/>
      <c r="Q1444" s="329"/>
      <c r="R1444" s="329"/>
      <c r="S1444" s="251">
        <f t="shared" si="313"/>
        <v>-365</v>
      </c>
      <c r="T1444" s="316"/>
      <c r="U1444" s="283"/>
      <c r="V1444" s="625"/>
      <c r="W1444" s="625"/>
      <c r="X1444" s="252"/>
      <c r="Y1444" s="284">
        <f t="shared" si="311"/>
        <v>0</v>
      </c>
      <c r="Z1444" s="605"/>
      <c r="AA1444" s="656"/>
      <c r="AB1444" s="273"/>
      <c r="AC1444" s="252"/>
      <c r="AD1444" s="252"/>
      <c r="AE1444" s="252"/>
      <c r="AF1444" s="252"/>
      <c r="AG1444" s="605"/>
      <c r="AH1444" s="605"/>
      <c r="AI1444" s="613"/>
      <c r="AJ1444" s="613"/>
      <c r="AK1444" s="316"/>
      <c r="AL1444" s="613"/>
      <c r="AM1444" s="613"/>
      <c r="AN1444" s="238"/>
      <c r="AO1444" s="252"/>
      <c r="AP1444" s="316"/>
      <c r="AQ1444" s="316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</row>
    <row r="1445" spans="1:92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39"/>
      <c r="I1445" s="253"/>
      <c r="J1445" s="253"/>
      <c r="K1445" s="253"/>
      <c r="L1445" s="438"/>
      <c r="M1445" s="274"/>
      <c r="N1445" s="288"/>
      <c r="O1445" s="322"/>
      <c r="P1445" s="328"/>
      <c r="Q1445" s="329"/>
      <c r="R1445" s="329"/>
      <c r="S1445" s="251">
        <f t="shared" si="313"/>
        <v>-365</v>
      </c>
      <c r="T1445" s="316"/>
      <c r="U1445" s="283"/>
      <c r="V1445" s="625"/>
      <c r="W1445" s="625"/>
      <c r="X1445" s="252"/>
      <c r="Y1445" s="284">
        <f t="shared" si="311"/>
        <v>0</v>
      </c>
      <c r="Z1445" s="605"/>
      <c r="AA1445" s="656"/>
      <c r="AB1445" s="273"/>
      <c r="AC1445" s="252"/>
      <c r="AD1445" s="252"/>
      <c r="AE1445" s="252"/>
      <c r="AF1445" s="252"/>
      <c r="AG1445" s="605"/>
      <c r="AH1445" s="605"/>
      <c r="AI1445" s="613"/>
      <c r="AJ1445" s="613"/>
      <c r="AK1445" s="316"/>
      <c r="AL1445" s="613"/>
      <c r="AM1445" s="613"/>
      <c r="AN1445" s="238"/>
      <c r="AO1445" s="252"/>
      <c r="AP1445" s="316"/>
      <c r="AQ1445" s="316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</row>
    <row r="1446" spans="1:92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39"/>
      <c r="I1446" s="253"/>
      <c r="J1446" s="253"/>
      <c r="K1446" s="253"/>
      <c r="L1446" s="438"/>
      <c r="M1446" s="274"/>
      <c r="N1446" s="288"/>
      <c r="O1446" s="322"/>
      <c r="P1446" s="328"/>
      <c r="Q1446" s="329"/>
      <c r="R1446" s="329"/>
      <c r="S1446" s="251">
        <f t="shared" si="313"/>
        <v>-365</v>
      </c>
      <c r="T1446" s="316"/>
      <c r="U1446" s="283"/>
      <c r="V1446" s="625"/>
      <c r="W1446" s="625"/>
      <c r="X1446" s="252"/>
      <c r="Y1446" s="284">
        <f t="shared" si="311"/>
        <v>0</v>
      </c>
      <c r="Z1446" s="605"/>
      <c r="AA1446" s="656"/>
      <c r="AB1446" s="273"/>
      <c r="AC1446" s="252"/>
      <c r="AD1446" s="252"/>
      <c r="AE1446" s="252"/>
      <c r="AF1446" s="252"/>
      <c r="AG1446" s="605"/>
      <c r="AH1446" s="605"/>
      <c r="AI1446" s="613"/>
      <c r="AJ1446" s="613"/>
      <c r="AK1446" s="316"/>
      <c r="AL1446" s="613"/>
      <c r="AM1446" s="613"/>
      <c r="AN1446" s="238"/>
      <c r="AO1446" s="252"/>
      <c r="AP1446" s="316"/>
      <c r="AQ1446" s="316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</row>
    <row r="1447" spans="1:92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39"/>
      <c r="I1447" s="253"/>
      <c r="J1447" s="253"/>
      <c r="K1447" s="253"/>
      <c r="L1447" s="438"/>
      <c r="M1447" s="274"/>
      <c r="N1447" s="288"/>
      <c r="O1447" s="322"/>
      <c r="P1447" s="328"/>
      <c r="Q1447" s="329"/>
      <c r="R1447" s="329"/>
      <c r="S1447" s="251">
        <f t="shared" si="313"/>
        <v>-365</v>
      </c>
      <c r="T1447" s="316"/>
      <c r="U1447" s="283"/>
      <c r="V1447" s="625"/>
      <c r="W1447" s="625"/>
      <c r="X1447" s="252"/>
      <c r="Y1447" s="284">
        <f t="shared" si="311"/>
        <v>0</v>
      </c>
      <c r="Z1447" s="605"/>
      <c r="AA1447" s="656"/>
      <c r="AB1447" s="273"/>
      <c r="AC1447" s="252"/>
      <c r="AD1447" s="252"/>
      <c r="AE1447" s="252"/>
      <c r="AF1447" s="252"/>
      <c r="AG1447" s="605"/>
      <c r="AH1447" s="605"/>
      <c r="AI1447" s="613"/>
      <c r="AJ1447" s="613"/>
      <c r="AK1447" s="316"/>
      <c r="AL1447" s="613"/>
      <c r="AM1447" s="613"/>
      <c r="AN1447" s="238"/>
      <c r="AO1447" s="252"/>
      <c r="AP1447" s="316"/>
      <c r="AQ1447" s="316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</row>
    <row r="1448" spans="1:92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39"/>
      <c r="I1448" s="253"/>
      <c r="J1448" s="253"/>
      <c r="K1448" s="253"/>
      <c r="L1448" s="438"/>
      <c r="M1448" s="274"/>
      <c r="N1448" s="288"/>
      <c r="O1448" s="322"/>
      <c r="P1448" s="328"/>
      <c r="Q1448" s="329"/>
      <c r="R1448" s="329"/>
      <c r="S1448" s="251">
        <f t="shared" si="313"/>
        <v>-365</v>
      </c>
      <c r="T1448" s="316"/>
      <c r="U1448" s="283"/>
      <c r="V1448" s="625"/>
      <c r="W1448" s="625"/>
      <c r="X1448" s="252"/>
      <c r="Y1448" s="284">
        <f t="shared" si="311"/>
        <v>0</v>
      </c>
      <c r="Z1448" s="605"/>
      <c r="AA1448" s="656"/>
      <c r="AB1448" s="273"/>
      <c r="AC1448" s="252"/>
      <c r="AD1448" s="252"/>
      <c r="AE1448" s="252"/>
      <c r="AF1448" s="252"/>
      <c r="AG1448" s="605"/>
      <c r="AH1448" s="605"/>
      <c r="AI1448" s="613"/>
      <c r="AJ1448" s="613"/>
      <c r="AK1448" s="316"/>
      <c r="AL1448" s="613"/>
      <c r="AM1448" s="613"/>
      <c r="AN1448" s="238"/>
      <c r="AO1448" s="252"/>
      <c r="AP1448" s="316"/>
      <c r="AQ1448" s="316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</row>
    <row r="1449" spans="1:92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39"/>
      <c r="I1449" s="253"/>
      <c r="J1449" s="253"/>
      <c r="K1449" s="253"/>
      <c r="L1449" s="438"/>
      <c r="M1449" s="274"/>
      <c r="N1449" s="288"/>
      <c r="O1449" s="322"/>
      <c r="P1449" s="328"/>
      <c r="Q1449" s="329"/>
      <c r="R1449" s="329"/>
      <c r="S1449" s="251">
        <f t="shared" si="313"/>
        <v>-365</v>
      </c>
      <c r="T1449" s="316"/>
      <c r="U1449" s="283"/>
      <c r="V1449" s="625"/>
      <c r="W1449" s="625"/>
      <c r="X1449" s="252"/>
      <c r="Y1449" s="284">
        <f t="shared" si="311"/>
        <v>0</v>
      </c>
      <c r="Z1449" s="605"/>
      <c r="AA1449" s="656"/>
      <c r="AB1449" s="273"/>
      <c r="AC1449" s="252"/>
      <c r="AD1449" s="252"/>
      <c r="AE1449" s="252"/>
      <c r="AF1449" s="252"/>
      <c r="AG1449" s="605"/>
      <c r="AH1449" s="605"/>
      <c r="AI1449" s="613"/>
      <c r="AJ1449" s="613"/>
      <c r="AK1449" s="316"/>
      <c r="AL1449" s="613"/>
      <c r="AM1449" s="613"/>
      <c r="AN1449" s="238"/>
      <c r="AO1449" s="252"/>
      <c r="AP1449" s="316"/>
      <c r="AQ1449" s="316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</row>
    <row r="1450" spans="1:92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39"/>
      <c r="I1450" s="253"/>
      <c r="J1450" s="253"/>
      <c r="K1450" s="253"/>
      <c r="L1450" s="438"/>
      <c r="M1450" s="274"/>
      <c r="N1450" s="288"/>
      <c r="O1450" s="322"/>
      <c r="P1450" s="328"/>
      <c r="Q1450" s="329"/>
      <c r="R1450" s="329"/>
      <c r="S1450" s="251">
        <f t="shared" si="313"/>
        <v>-365</v>
      </c>
      <c r="T1450" s="316"/>
      <c r="U1450" s="283"/>
      <c r="V1450" s="625"/>
      <c r="W1450" s="625"/>
      <c r="X1450" s="252"/>
      <c r="Y1450" s="284">
        <f t="shared" si="311"/>
        <v>0</v>
      </c>
      <c r="Z1450" s="605"/>
      <c r="AA1450" s="656"/>
      <c r="AB1450" s="273"/>
      <c r="AC1450" s="252"/>
      <c r="AD1450" s="252"/>
      <c r="AE1450" s="252"/>
      <c r="AF1450" s="252"/>
      <c r="AG1450" s="605"/>
      <c r="AH1450" s="605"/>
      <c r="AI1450" s="613"/>
      <c r="AJ1450" s="613"/>
      <c r="AK1450" s="316"/>
      <c r="AL1450" s="613"/>
      <c r="AM1450" s="613"/>
      <c r="AN1450" s="238"/>
      <c r="AO1450" s="252"/>
      <c r="AP1450" s="316"/>
      <c r="AQ1450" s="316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</row>
    <row r="1451" spans="1:92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39"/>
      <c r="I1451" s="253"/>
      <c r="J1451" s="253"/>
      <c r="K1451" s="253"/>
      <c r="L1451" s="438"/>
      <c r="M1451" s="274"/>
      <c r="N1451" s="288"/>
      <c r="O1451" s="322"/>
      <c r="P1451" s="328"/>
      <c r="Q1451" s="329"/>
      <c r="R1451" s="329"/>
      <c r="S1451" s="251">
        <f t="shared" si="313"/>
        <v>-365</v>
      </c>
      <c r="T1451" s="316"/>
      <c r="U1451" s="283"/>
      <c r="V1451" s="625"/>
      <c r="W1451" s="625"/>
      <c r="X1451" s="252"/>
      <c r="Y1451" s="284">
        <f t="shared" si="311"/>
        <v>0</v>
      </c>
      <c r="Z1451" s="605"/>
      <c r="AA1451" s="656"/>
      <c r="AB1451" s="273"/>
      <c r="AC1451" s="252"/>
      <c r="AD1451" s="252"/>
      <c r="AE1451" s="252"/>
      <c r="AF1451" s="252"/>
      <c r="AG1451" s="605"/>
      <c r="AH1451" s="605"/>
      <c r="AI1451" s="613"/>
      <c r="AJ1451" s="613"/>
      <c r="AK1451" s="316"/>
      <c r="AL1451" s="613"/>
      <c r="AM1451" s="613"/>
      <c r="AN1451" s="238"/>
      <c r="AO1451" s="252"/>
      <c r="AP1451" s="316"/>
      <c r="AQ1451" s="316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</row>
    <row r="1452" spans="1:92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39"/>
      <c r="I1452" s="253"/>
      <c r="J1452" s="253"/>
      <c r="K1452" s="253"/>
      <c r="L1452" s="438"/>
      <c r="M1452" s="274"/>
      <c r="N1452" s="288"/>
      <c r="O1452" s="322"/>
      <c r="P1452" s="328"/>
      <c r="Q1452" s="329"/>
      <c r="R1452" s="329"/>
      <c r="S1452" s="251">
        <f t="shared" si="313"/>
        <v>-365</v>
      </c>
      <c r="T1452" s="316"/>
      <c r="U1452" s="283"/>
      <c r="V1452" s="625"/>
      <c r="W1452" s="625"/>
      <c r="X1452" s="252"/>
      <c r="Y1452" s="284">
        <f t="shared" si="311"/>
        <v>0</v>
      </c>
      <c r="Z1452" s="605"/>
      <c r="AA1452" s="656"/>
      <c r="AB1452" s="273"/>
      <c r="AC1452" s="252"/>
      <c r="AD1452" s="252"/>
      <c r="AE1452" s="252"/>
      <c r="AF1452" s="252"/>
      <c r="AG1452" s="605"/>
      <c r="AH1452" s="605"/>
      <c r="AI1452" s="613"/>
      <c r="AJ1452" s="613"/>
      <c r="AK1452" s="316"/>
      <c r="AL1452" s="613"/>
      <c r="AM1452" s="613"/>
      <c r="AN1452" s="238"/>
      <c r="AO1452" s="252"/>
      <c r="AP1452" s="316"/>
      <c r="AQ1452" s="316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</row>
    <row r="1453" spans="1:92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39"/>
      <c r="I1453" s="253"/>
      <c r="J1453" s="253"/>
      <c r="K1453" s="253"/>
      <c r="L1453" s="438"/>
      <c r="M1453" s="274"/>
      <c r="N1453" s="288"/>
      <c r="O1453" s="322"/>
      <c r="P1453" s="328"/>
      <c r="Q1453" s="329"/>
      <c r="R1453" s="329"/>
      <c r="S1453" s="251">
        <f t="shared" si="313"/>
        <v>-365</v>
      </c>
      <c r="T1453" s="316"/>
      <c r="U1453" s="283"/>
      <c r="V1453" s="625"/>
      <c r="W1453" s="625"/>
      <c r="X1453" s="252"/>
      <c r="Y1453" s="284">
        <f t="shared" si="311"/>
        <v>0</v>
      </c>
      <c r="Z1453" s="605"/>
      <c r="AA1453" s="656"/>
      <c r="AB1453" s="273"/>
      <c r="AC1453" s="252"/>
      <c r="AD1453" s="252"/>
      <c r="AE1453" s="252"/>
      <c r="AF1453" s="252"/>
      <c r="AG1453" s="605"/>
      <c r="AH1453" s="605"/>
      <c r="AI1453" s="613"/>
      <c r="AJ1453" s="613"/>
      <c r="AK1453" s="316"/>
      <c r="AL1453" s="613"/>
      <c r="AM1453" s="613"/>
      <c r="AN1453" s="238"/>
      <c r="AO1453" s="252"/>
      <c r="AP1453" s="316"/>
      <c r="AQ1453" s="316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</row>
    <row r="1454" spans="1:92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39"/>
      <c r="I1454" s="253"/>
      <c r="J1454" s="253"/>
      <c r="K1454" s="253"/>
      <c r="L1454" s="438"/>
      <c r="M1454" s="274"/>
      <c r="N1454" s="288"/>
      <c r="O1454" s="322"/>
      <c r="P1454" s="328"/>
      <c r="Q1454" s="329"/>
      <c r="R1454" s="329"/>
      <c r="S1454" s="251">
        <f t="shared" si="313"/>
        <v>-365</v>
      </c>
      <c r="T1454" s="316"/>
      <c r="U1454" s="283"/>
      <c r="V1454" s="625"/>
      <c r="W1454" s="625"/>
      <c r="X1454" s="252"/>
      <c r="Y1454" s="284">
        <f t="shared" si="311"/>
        <v>0</v>
      </c>
      <c r="Z1454" s="605"/>
      <c r="AA1454" s="656"/>
      <c r="AB1454" s="273"/>
      <c r="AC1454" s="252"/>
      <c r="AD1454" s="252"/>
      <c r="AE1454" s="252"/>
      <c r="AF1454" s="252"/>
      <c r="AG1454" s="605"/>
      <c r="AH1454" s="605"/>
      <c r="AI1454" s="613"/>
      <c r="AJ1454" s="613"/>
      <c r="AK1454" s="316"/>
      <c r="AL1454" s="613"/>
      <c r="AM1454" s="613"/>
      <c r="AN1454" s="238"/>
      <c r="AO1454" s="252"/>
      <c r="AP1454" s="316"/>
      <c r="AQ1454" s="316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</row>
    <row r="1455" spans="1:92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39"/>
      <c r="I1455" s="253"/>
      <c r="J1455" s="253"/>
      <c r="K1455" s="253"/>
      <c r="L1455" s="438"/>
      <c r="M1455" s="274"/>
      <c r="N1455" s="288"/>
      <c r="O1455" s="322"/>
      <c r="P1455" s="328"/>
      <c r="Q1455" s="329"/>
      <c r="R1455" s="329"/>
      <c r="S1455" s="251">
        <f t="shared" si="313"/>
        <v>-365</v>
      </c>
      <c r="T1455" s="316"/>
      <c r="U1455" s="283"/>
      <c r="V1455" s="625"/>
      <c r="W1455" s="625"/>
      <c r="X1455" s="252"/>
      <c r="Y1455" s="284">
        <f t="shared" si="311"/>
        <v>0</v>
      </c>
      <c r="Z1455" s="605"/>
      <c r="AA1455" s="656"/>
      <c r="AB1455" s="273"/>
      <c r="AC1455" s="252"/>
      <c r="AD1455" s="252"/>
      <c r="AE1455" s="252"/>
      <c r="AF1455" s="252"/>
      <c r="AG1455" s="605"/>
      <c r="AH1455" s="605"/>
      <c r="AI1455" s="613"/>
      <c r="AJ1455" s="613"/>
      <c r="AK1455" s="316"/>
      <c r="AL1455" s="613"/>
      <c r="AM1455" s="613"/>
      <c r="AN1455" s="238"/>
      <c r="AO1455" s="252"/>
      <c r="AP1455" s="316"/>
      <c r="AQ1455" s="316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</row>
    <row r="1456" spans="1:92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39"/>
      <c r="I1456" s="253"/>
      <c r="J1456" s="253"/>
      <c r="K1456" s="253"/>
      <c r="L1456" s="438"/>
      <c r="M1456" s="274"/>
      <c r="N1456" s="288"/>
      <c r="O1456" s="322"/>
      <c r="P1456" s="328"/>
      <c r="Q1456" s="329"/>
      <c r="R1456" s="329"/>
      <c r="S1456" s="251">
        <f t="shared" si="313"/>
        <v>-365</v>
      </c>
      <c r="T1456" s="316"/>
      <c r="U1456" s="283"/>
      <c r="V1456" s="625"/>
      <c r="W1456" s="625"/>
      <c r="X1456" s="252"/>
      <c r="Y1456" s="284">
        <f t="shared" si="311"/>
        <v>0</v>
      </c>
      <c r="Z1456" s="605"/>
      <c r="AA1456" s="656"/>
      <c r="AB1456" s="273"/>
      <c r="AC1456" s="252"/>
      <c r="AD1456" s="252"/>
      <c r="AE1456" s="252"/>
      <c r="AF1456" s="252"/>
      <c r="AG1456" s="605"/>
      <c r="AH1456" s="605"/>
      <c r="AI1456" s="613"/>
      <c r="AJ1456" s="613"/>
      <c r="AK1456" s="316"/>
      <c r="AL1456" s="613"/>
      <c r="AM1456" s="613"/>
      <c r="AN1456" s="238"/>
      <c r="AO1456" s="252"/>
      <c r="AP1456" s="316"/>
      <c r="AQ1456" s="316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</row>
    <row r="1457" spans="1:92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39"/>
      <c r="I1457" s="253"/>
      <c r="J1457" s="253"/>
      <c r="K1457" s="253"/>
      <c r="L1457" s="438"/>
      <c r="M1457" s="274"/>
      <c r="N1457" s="288"/>
      <c r="O1457" s="322"/>
      <c r="P1457" s="328"/>
      <c r="Q1457" s="329"/>
      <c r="R1457" s="329"/>
      <c r="S1457" s="251">
        <f t="shared" si="313"/>
        <v>-365</v>
      </c>
      <c r="T1457" s="316"/>
      <c r="U1457" s="283"/>
      <c r="V1457" s="625"/>
      <c r="W1457" s="625"/>
      <c r="X1457" s="252"/>
      <c r="Y1457" s="284">
        <f t="shared" si="311"/>
        <v>0</v>
      </c>
      <c r="Z1457" s="605"/>
      <c r="AA1457" s="656"/>
      <c r="AB1457" s="273"/>
      <c r="AC1457" s="252"/>
      <c r="AD1457" s="252"/>
      <c r="AE1457" s="252"/>
      <c r="AF1457" s="252"/>
      <c r="AG1457" s="605"/>
      <c r="AH1457" s="605"/>
      <c r="AI1457" s="613"/>
      <c r="AJ1457" s="613"/>
      <c r="AK1457" s="316"/>
      <c r="AL1457" s="613"/>
      <c r="AM1457" s="613"/>
      <c r="AN1457" s="238"/>
      <c r="AO1457" s="252"/>
      <c r="AP1457" s="316"/>
      <c r="AQ1457" s="316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</row>
    <row r="1458" spans="1:92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39"/>
      <c r="I1458" s="253"/>
      <c r="J1458" s="253"/>
      <c r="K1458" s="253"/>
      <c r="L1458" s="438"/>
      <c r="M1458" s="274"/>
      <c r="N1458" s="288"/>
      <c r="O1458" s="322"/>
      <c r="P1458" s="328"/>
      <c r="Q1458" s="329"/>
      <c r="R1458" s="329"/>
      <c r="S1458" s="251">
        <f t="shared" si="313"/>
        <v>-365</v>
      </c>
      <c r="T1458" s="316"/>
      <c r="U1458" s="283"/>
      <c r="V1458" s="625"/>
      <c r="W1458" s="625"/>
      <c r="X1458" s="252"/>
      <c r="Y1458" s="284">
        <f t="shared" si="311"/>
        <v>0</v>
      </c>
      <c r="Z1458" s="605"/>
      <c r="AA1458" s="656"/>
      <c r="AB1458" s="273"/>
      <c r="AC1458" s="252"/>
      <c r="AD1458" s="252"/>
      <c r="AE1458" s="252"/>
      <c r="AF1458" s="252"/>
      <c r="AG1458" s="605"/>
      <c r="AH1458" s="605"/>
      <c r="AI1458" s="613"/>
      <c r="AJ1458" s="613"/>
      <c r="AK1458" s="316"/>
      <c r="AL1458" s="613"/>
      <c r="AM1458" s="613"/>
      <c r="AN1458" s="238"/>
      <c r="AO1458" s="252"/>
      <c r="AP1458" s="316"/>
      <c r="AQ1458" s="316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</row>
    <row r="1459" spans="1:92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39"/>
      <c r="I1459" s="253"/>
      <c r="J1459" s="253"/>
      <c r="K1459" s="253"/>
      <c r="L1459" s="438"/>
      <c r="M1459" s="274"/>
      <c r="N1459" s="288"/>
      <c r="O1459" s="322"/>
      <c r="P1459" s="328"/>
      <c r="Q1459" s="329"/>
      <c r="R1459" s="329"/>
      <c r="S1459" s="251">
        <f t="shared" si="313"/>
        <v>-365</v>
      </c>
      <c r="T1459" s="316"/>
      <c r="U1459" s="283"/>
      <c r="V1459" s="625"/>
      <c r="W1459" s="625"/>
      <c r="X1459" s="252"/>
      <c r="Y1459" s="284">
        <f t="shared" si="311"/>
        <v>0</v>
      </c>
      <c r="Z1459" s="605"/>
      <c r="AA1459" s="656"/>
      <c r="AB1459" s="273"/>
      <c r="AC1459" s="252"/>
      <c r="AD1459" s="252"/>
      <c r="AE1459" s="252"/>
      <c r="AF1459" s="252"/>
      <c r="AG1459" s="605"/>
      <c r="AH1459" s="605"/>
      <c r="AI1459" s="613"/>
      <c r="AJ1459" s="613"/>
      <c r="AK1459" s="316"/>
      <c r="AL1459" s="613"/>
      <c r="AM1459" s="613"/>
      <c r="AN1459" s="238"/>
      <c r="AO1459" s="252"/>
      <c r="AP1459" s="316"/>
      <c r="AQ1459" s="316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</row>
    <row r="1460" spans="1:92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39"/>
      <c r="I1460" s="253"/>
      <c r="J1460" s="253"/>
      <c r="K1460" s="253"/>
      <c r="L1460" s="438"/>
      <c r="M1460" s="274"/>
      <c r="N1460" s="288"/>
      <c r="O1460" s="322"/>
      <c r="P1460" s="328"/>
      <c r="Q1460" s="329"/>
      <c r="R1460" s="329"/>
      <c r="S1460" s="251">
        <f t="shared" si="313"/>
        <v>-365</v>
      </c>
      <c r="T1460" s="316"/>
      <c r="U1460" s="283"/>
      <c r="V1460" s="625"/>
      <c r="W1460" s="625"/>
      <c r="X1460" s="252"/>
      <c r="Y1460" s="284">
        <f t="shared" si="311"/>
        <v>0</v>
      </c>
      <c r="Z1460" s="605"/>
      <c r="AA1460" s="656"/>
      <c r="AB1460" s="273"/>
      <c r="AC1460" s="252"/>
      <c r="AD1460" s="252"/>
      <c r="AE1460" s="252"/>
      <c r="AF1460" s="252"/>
      <c r="AG1460" s="605"/>
      <c r="AH1460" s="605"/>
      <c r="AI1460" s="613"/>
      <c r="AJ1460" s="613"/>
      <c r="AK1460" s="316"/>
      <c r="AL1460" s="613"/>
      <c r="AM1460" s="613"/>
      <c r="AN1460" s="238"/>
      <c r="AO1460" s="252"/>
      <c r="AP1460" s="316"/>
      <c r="AQ1460" s="316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</row>
    <row r="1461" spans="1:92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39"/>
      <c r="I1461" s="253"/>
      <c r="J1461" s="253"/>
      <c r="K1461" s="253"/>
      <c r="L1461" s="438"/>
      <c r="M1461" s="274"/>
      <c r="N1461" s="288"/>
      <c r="O1461" s="322"/>
      <c r="P1461" s="328"/>
      <c r="Q1461" s="329"/>
      <c r="R1461" s="329"/>
      <c r="S1461" s="251">
        <f t="shared" si="313"/>
        <v>-365</v>
      </c>
      <c r="T1461" s="316"/>
      <c r="U1461" s="283"/>
      <c r="V1461" s="625"/>
      <c r="W1461" s="625"/>
      <c r="X1461" s="252"/>
      <c r="Y1461" s="284">
        <f t="shared" si="311"/>
        <v>0</v>
      </c>
      <c r="Z1461" s="605"/>
      <c r="AA1461" s="656"/>
      <c r="AB1461" s="273"/>
      <c r="AC1461" s="252"/>
      <c r="AD1461" s="252"/>
      <c r="AE1461" s="252"/>
      <c r="AF1461" s="252"/>
      <c r="AG1461" s="605"/>
      <c r="AH1461" s="605"/>
      <c r="AI1461" s="613"/>
      <c r="AJ1461" s="613"/>
      <c r="AK1461" s="316"/>
      <c r="AL1461" s="613"/>
      <c r="AM1461" s="613"/>
      <c r="AN1461" s="238"/>
      <c r="AO1461" s="252"/>
      <c r="AP1461" s="316"/>
      <c r="AQ1461" s="316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</row>
    <row r="1462" spans="1:92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39"/>
      <c r="I1462" s="253"/>
      <c r="J1462" s="253"/>
      <c r="K1462" s="253"/>
      <c r="L1462" s="438"/>
      <c r="M1462" s="274"/>
      <c r="N1462" s="288"/>
      <c r="O1462" s="322"/>
      <c r="P1462" s="328"/>
      <c r="Q1462" s="329"/>
      <c r="R1462" s="329"/>
      <c r="S1462" s="251">
        <f t="shared" si="313"/>
        <v>-365</v>
      </c>
      <c r="T1462" s="316"/>
      <c r="U1462" s="283"/>
      <c r="V1462" s="625"/>
      <c r="W1462" s="625"/>
      <c r="X1462" s="252"/>
      <c r="Y1462" s="284">
        <f t="shared" si="311"/>
        <v>0</v>
      </c>
      <c r="Z1462" s="605"/>
      <c r="AA1462" s="656"/>
      <c r="AB1462" s="273"/>
      <c r="AC1462" s="252"/>
      <c r="AD1462" s="252"/>
      <c r="AE1462" s="252"/>
      <c r="AF1462" s="252"/>
      <c r="AG1462" s="605"/>
      <c r="AH1462" s="605"/>
      <c r="AI1462" s="613"/>
      <c r="AJ1462" s="613"/>
      <c r="AK1462" s="316"/>
      <c r="AL1462" s="613"/>
      <c r="AM1462" s="613"/>
      <c r="AN1462" s="238"/>
      <c r="AO1462" s="252"/>
      <c r="AP1462" s="316"/>
      <c r="AQ1462" s="316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</row>
    <row r="1463" spans="1:92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39"/>
      <c r="I1463" s="253"/>
      <c r="J1463" s="253"/>
      <c r="K1463" s="253"/>
      <c r="L1463" s="438"/>
      <c r="M1463" s="274"/>
      <c r="N1463" s="288"/>
      <c r="O1463" s="322"/>
      <c r="P1463" s="328"/>
      <c r="Q1463" s="329"/>
      <c r="R1463" s="329"/>
      <c r="S1463" s="251">
        <f t="shared" si="313"/>
        <v>-365</v>
      </c>
      <c r="T1463" s="316"/>
      <c r="U1463" s="283"/>
      <c r="V1463" s="625"/>
      <c r="W1463" s="625"/>
      <c r="X1463" s="252"/>
      <c r="Y1463" s="284">
        <f t="shared" si="311"/>
        <v>0</v>
      </c>
      <c r="Z1463" s="605"/>
      <c r="AA1463" s="656"/>
      <c r="AB1463" s="273"/>
      <c r="AC1463" s="252"/>
      <c r="AD1463" s="252"/>
      <c r="AE1463" s="252"/>
      <c r="AF1463" s="252"/>
      <c r="AG1463" s="605"/>
      <c r="AH1463" s="605"/>
      <c r="AI1463" s="613"/>
      <c r="AJ1463" s="613"/>
      <c r="AK1463" s="316"/>
      <c r="AL1463" s="613"/>
      <c r="AM1463" s="613"/>
      <c r="AN1463" s="238"/>
      <c r="AO1463" s="252"/>
      <c r="AP1463" s="316"/>
      <c r="AQ1463" s="316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</row>
    <row r="1464" spans="1:92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39"/>
      <c r="I1464" s="253"/>
      <c r="J1464" s="253"/>
      <c r="K1464" s="253"/>
      <c r="L1464" s="438"/>
      <c r="M1464" s="274"/>
      <c r="N1464" s="288"/>
      <c r="O1464" s="322"/>
      <c r="P1464" s="328"/>
      <c r="Q1464" s="329"/>
      <c r="R1464" s="329"/>
      <c r="S1464" s="251">
        <f t="shared" si="313"/>
        <v>-365</v>
      </c>
      <c r="T1464" s="316"/>
      <c r="U1464" s="283"/>
      <c r="V1464" s="625"/>
      <c r="W1464" s="625"/>
      <c r="X1464" s="252"/>
      <c r="Y1464" s="284">
        <f t="shared" si="311"/>
        <v>0</v>
      </c>
      <c r="Z1464" s="605"/>
      <c r="AA1464" s="656"/>
      <c r="AB1464" s="273"/>
      <c r="AC1464" s="252"/>
      <c r="AD1464" s="252"/>
      <c r="AE1464" s="252"/>
      <c r="AF1464" s="252"/>
      <c r="AG1464" s="605"/>
      <c r="AH1464" s="605"/>
      <c r="AI1464" s="613"/>
      <c r="AJ1464" s="613"/>
      <c r="AK1464" s="316"/>
      <c r="AL1464" s="613"/>
      <c r="AM1464" s="613"/>
      <c r="AN1464" s="238"/>
      <c r="AO1464" s="252"/>
      <c r="AP1464" s="316"/>
      <c r="AQ1464" s="316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</row>
    <row r="1465" spans="1:92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39"/>
      <c r="I1465" s="253"/>
      <c r="J1465" s="253"/>
      <c r="K1465" s="253"/>
      <c r="L1465" s="438"/>
      <c r="M1465" s="274"/>
      <c r="N1465" s="288"/>
      <c r="O1465" s="322"/>
      <c r="P1465" s="328"/>
      <c r="Q1465" s="329"/>
      <c r="R1465" s="329"/>
      <c r="S1465" s="251">
        <f t="shared" si="313"/>
        <v>-365</v>
      </c>
      <c r="T1465" s="316"/>
      <c r="U1465" s="283"/>
      <c r="V1465" s="625"/>
      <c r="W1465" s="625"/>
      <c r="X1465" s="252"/>
      <c r="Y1465" s="284">
        <f t="shared" si="311"/>
        <v>0</v>
      </c>
      <c r="Z1465" s="605"/>
      <c r="AA1465" s="656"/>
      <c r="AB1465" s="273"/>
      <c r="AC1465" s="252"/>
      <c r="AD1465" s="252"/>
      <c r="AE1465" s="252"/>
      <c r="AF1465" s="252"/>
      <c r="AG1465" s="605"/>
      <c r="AH1465" s="605"/>
      <c r="AI1465" s="613"/>
      <c r="AJ1465" s="613"/>
      <c r="AK1465" s="316"/>
      <c r="AL1465" s="613"/>
      <c r="AM1465" s="613"/>
      <c r="AN1465" s="238"/>
      <c r="AO1465" s="252"/>
      <c r="AP1465" s="316"/>
      <c r="AQ1465" s="316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</row>
    <row r="1466" spans="1:92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39"/>
      <c r="I1466" s="253"/>
      <c r="J1466" s="253"/>
      <c r="K1466" s="253"/>
      <c r="L1466" s="438"/>
      <c r="M1466" s="274"/>
      <c r="N1466" s="288"/>
      <c r="O1466" s="322"/>
      <c r="P1466" s="328"/>
      <c r="Q1466" s="329"/>
      <c r="R1466" s="329"/>
      <c r="S1466" s="251">
        <f t="shared" si="313"/>
        <v>-365</v>
      </c>
      <c r="T1466" s="316"/>
      <c r="U1466" s="283"/>
      <c r="V1466" s="625"/>
      <c r="W1466" s="625"/>
      <c r="X1466" s="252"/>
      <c r="Y1466" s="284">
        <f t="shared" si="311"/>
        <v>0</v>
      </c>
      <c r="Z1466" s="605"/>
      <c r="AA1466" s="656"/>
      <c r="AB1466" s="273"/>
      <c r="AC1466" s="252"/>
      <c r="AD1466" s="252"/>
      <c r="AE1466" s="252"/>
      <c r="AF1466" s="252"/>
      <c r="AG1466" s="605"/>
      <c r="AH1466" s="605"/>
      <c r="AI1466" s="613"/>
      <c r="AJ1466" s="613"/>
      <c r="AK1466" s="316"/>
      <c r="AL1466" s="613"/>
      <c r="AM1466" s="613"/>
      <c r="AN1466" s="238"/>
      <c r="AO1466" s="252"/>
      <c r="AP1466" s="316"/>
      <c r="AQ1466" s="316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</row>
    <row r="1467" spans="1:92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39"/>
      <c r="I1467" s="253"/>
      <c r="J1467" s="253"/>
      <c r="K1467" s="253"/>
      <c r="L1467" s="438"/>
      <c r="M1467" s="274"/>
      <c r="N1467" s="288"/>
      <c r="O1467" s="322"/>
      <c r="P1467" s="328"/>
      <c r="Q1467" s="329"/>
      <c r="R1467" s="329"/>
      <c r="S1467" s="251">
        <f t="shared" si="313"/>
        <v>-365</v>
      </c>
      <c r="T1467" s="316"/>
      <c r="U1467" s="283"/>
      <c r="V1467" s="625"/>
      <c r="W1467" s="625"/>
      <c r="X1467" s="252"/>
      <c r="Y1467" s="284">
        <f t="shared" si="311"/>
        <v>0</v>
      </c>
      <c r="Z1467" s="605"/>
      <c r="AA1467" s="656"/>
      <c r="AB1467" s="273"/>
      <c r="AC1467" s="252"/>
      <c r="AD1467" s="252"/>
      <c r="AE1467" s="252"/>
      <c r="AF1467" s="252"/>
      <c r="AG1467" s="605"/>
      <c r="AH1467" s="605"/>
      <c r="AI1467" s="613"/>
      <c r="AJ1467" s="613"/>
      <c r="AK1467" s="316"/>
      <c r="AL1467" s="613"/>
      <c r="AM1467" s="613"/>
      <c r="AN1467" s="238"/>
      <c r="AO1467" s="252"/>
      <c r="AP1467" s="316"/>
      <c r="AQ1467" s="316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</row>
    <row r="1468" spans="1:92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39"/>
      <c r="I1468" s="253"/>
      <c r="J1468" s="253"/>
      <c r="K1468" s="253"/>
      <c r="L1468" s="438"/>
      <c r="M1468" s="274"/>
      <c r="N1468" s="288"/>
      <c r="O1468" s="322"/>
      <c r="P1468" s="328"/>
      <c r="Q1468" s="329"/>
      <c r="R1468" s="329"/>
      <c r="S1468" s="251">
        <f t="shared" si="313"/>
        <v>-365</v>
      </c>
      <c r="T1468" s="316"/>
      <c r="U1468" s="283"/>
      <c r="V1468" s="625"/>
      <c r="W1468" s="625"/>
      <c r="X1468" s="252"/>
      <c r="Y1468" s="284">
        <f t="shared" si="311"/>
        <v>0</v>
      </c>
      <c r="Z1468" s="605"/>
      <c r="AA1468" s="656"/>
      <c r="AB1468" s="273"/>
      <c r="AC1468" s="252"/>
      <c r="AD1468" s="252"/>
      <c r="AE1468" s="252"/>
      <c r="AF1468" s="252"/>
      <c r="AG1468" s="605"/>
      <c r="AH1468" s="605"/>
      <c r="AI1468" s="613"/>
      <c r="AJ1468" s="613"/>
      <c r="AK1468" s="316"/>
      <c r="AL1468" s="613"/>
      <c r="AM1468" s="613"/>
      <c r="AN1468" s="238"/>
      <c r="AO1468" s="252"/>
      <c r="AP1468" s="316"/>
      <c r="AQ1468" s="316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</row>
    <row r="1469" spans="1:92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39"/>
      <c r="I1469" s="253"/>
      <c r="J1469" s="253"/>
      <c r="K1469" s="253"/>
      <c r="L1469" s="438"/>
      <c r="M1469" s="274"/>
      <c r="N1469" s="288"/>
      <c r="O1469" s="322"/>
      <c r="P1469" s="328"/>
      <c r="Q1469" s="329"/>
      <c r="R1469" s="329"/>
      <c r="S1469" s="251">
        <f t="shared" si="313"/>
        <v>-365</v>
      </c>
      <c r="T1469" s="316"/>
      <c r="U1469" s="283"/>
      <c r="V1469" s="625"/>
      <c r="W1469" s="625"/>
      <c r="X1469" s="252"/>
      <c r="Y1469" s="284">
        <f t="shared" si="311"/>
        <v>0</v>
      </c>
      <c r="Z1469" s="605"/>
      <c r="AA1469" s="656"/>
      <c r="AB1469" s="273"/>
      <c r="AC1469" s="252"/>
      <c r="AD1469" s="252"/>
      <c r="AE1469" s="252"/>
      <c r="AF1469" s="252"/>
      <c r="AG1469" s="605"/>
      <c r="AH1469" s="605"/>
      <c r="AI1469" s="613"/>
      <c r="AJ1469" s="613"/>
      <c r="AK1469" s="316"/>
      <c r="AL1469" s="613"/>
      <c r="AM1469" s="613"/>
      <c r="AN1469" s="238"/>
      <c r="AO1469" s="252"/>
      <c r="AP1469" s="316"/>
      <c r="AQ1469" s="316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</row>
    <row r="1470" spans="1:92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39"/>
      <c r="I1470" s="253"/>
      <c r="J1470" s="253"/>
      <c r="K1470" s="253"/>
      <c r="L1470" s="438"/>
      <c r="M1470" s="274"/>
      <c r="N1470" s="288"/>
      <c r="O1470" s="322"/>
      <c r="P1470" s="328"/>
      <c r="Q1470" s="329"/>
      <c r="R1470" s="329"/>
      <c r="S1470" s="251">
        <f t="shared" si="313"/>
        <v>-365</v>
      </c>
      <c r="T1470" s="316"/>
      <c r="U1470" s="283"/>
      <c r="V1470" s="625"/>
      <c r="W1470" s="625"/>
      <c r="X1470" s="252"/>
      <c r="Y1470" s="284">
        <f t="shared" si="311"/>
        <v>0</v>
      </c>
      <c r="Z1470" s="605"/>
      <c r="AA1470" s="656"/>
      <c r="AB1470" s="273"/>
      <c r="AC1470" s="252"/>
      <c r="AD1470" s="252"/>
      <c r="AE1470" s="252"/>
      <c r="AF1470" s="252"/>
      <c r="AG1470" s="605"/>
      <c r="AH1470" s="605"/>
      <c r="AI1470" s="613"/>
      <c r="AJ1470" s="613"/>
      <c r="AK1470" s="316"/>
      <c r="AL1470" s="613"/>
      <c r="AM1470" s="613"/>
      <c r="AN1470" s="238"/>
      <c r="AO1470" s="252"/>
      <c r="AP1470" s="316"/>
      <c r="AQ1470" s="316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</row>
    <row r="1471" spans="1:92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39"/>
      <c r="I1471" s="253"/>
      <c r="J1471" s="253"/>
      <c r="K1471" s="253"/>
      <c r="L1471" s="438"/>
      <c r="M1471" s="274"/>
      <c r="N1471" s="288"/>
      <c r="O1471" s="322"/>
      <c r="P1471" s="328"/>
      <c r="Q1471" s="329"/>
      <c r="R1471" s="329"/>
      <c r="S1471" s="251">
        <f t="shared" si="313"/>
        <v>-365</v>
      </c>
      <c r="T1471" s="316"/>
      <c r="U1471" s="283"/>
      <c r="V1471" s="625"/>
      <c r="W1471" s="625"/>
      <c r="X1471" s="252"/>
      <c r="Y1471" s="284">
        <f t="shared" si="311"/>
        <v>0</v>
      </c>
      <c r="Z1471" s="605"/>
      <c r="AA1471" s="656"/>
      <c r="AB1471" s="273"/>
      <c r="AC1471" s="252"/>
      <c r="AD1471" s="252"/>
      <c r="AE1471" s="252"/>
      <c r="AF1471" s="252"/>
      <c r="AG1471" s="605"/>
      <c r="AH1471" s="605"/>
      <c r="AI1471" s="613"/>
      <c r="AJ1471" s="613"/>
      <c r="AK1471" s="316"/>
      <c r="AL1471" s="613"/>
      <c r="AM1471" s="613"/>
      <c r="AN1471" s="238"/>
      <c r="AO1471" s="252"/>
      <c r="AP1471" s="316"/>
      <c r="AQ1471" s="316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</row>
    <row r="1472" spans="1:92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39"/>
      <c r="I1472" s="253"/>
      <c r="J1472" s="253"/>
      <c r="K1472" s="253"/>
      <c r="L1472" s="438"/>
      <c r="M1472" s="274"/>
      <c r="N1472" s="288"/>
      <c r="O1472" s="322"/>
      <c r="P1472" s="328"/>
      <c r="Q1472" s="329"/>
      <c r="R1472" s="329"/>
      <c r="S1472" s="251">
        <f t="shared" si="313"/>
        <v>-365</v>
      </c>
      <c r="T1472" s="316"/>
      <c r="U1472" s="283"/>
      <c r="V1472" s="625"/>
      <c r="W1472" s="625"/>
      <c r="X1472" s="252"/>
      <c r="Y1472" s="284">
        <f t="shared" si="311"/>
        <v>0</v>
      </c>
      <c r="Z1472" s="605"/>
      <c r="AA1472" s="656"/>
      <c r="AB1472" s="273"/>
      <c r="AC1472" s="252"/>
      <c r="AD1472" s="252"/>
      <c r="AE1472" s="252"/>
      <c r="AF1472" s="252"/>
      <c r="AG1472" s="605"/>
      <c r="AH1472" s="605"/>
      <c r="AI1472" s="613"/>
      <c r="AJ1472" s="613"/>
      <c r="AK1472" s="316"/>
      <c r="AL1472" s="613"/>
      <c r="AM1472" s="613"/>
      <c r="AN1472" s="238"/>
      <c r="AO1472" s="252"/>
      <c r="AP1472" s="316"/>
      <c r="AQ1472" s="316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</row>
    <row r="1473" spans="1:92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39"/>
      <c r="I1473" s="253"/>
      <c r="J1473" s="253"/>
      <c r="K1473" s="253"/>
      <c r="L1473" s="438"/>
      <c r="M1473" s="274"/>
      <c r="N1473" s="288"/>
      <c r="O1473" s="322"/>
      <c r="P1473" s="328"/>
      <c r="Q1473" s="329"/>
      <c r="R1473" s="329"/>
      <c r="S1473" s="251">
        <f t="shared" si="313"/>
        <v>-365</v>
      </c>
      <c r="T1473" s="316"/>
      <c r="U1473" s="283"/>
      <c r="V1473" s="625"/>
      <c r="W1473" s="625"/>
      <c r="X1473" s="252"/>
      <c r="Y1473" s="284">
        <f t="shared" si="311"/>
        <v>0</v>
      </c>
      <c r="Z1473" s="605"/>
      <c r="AA1473" s="656"/>
      <c r="AB1473" s="273"/>
      <c r="AC1473" s="252"/>
      <c r="AD1473" s="252"/>
      <c r="AE1473" s="252"/>
      <c r="AF1473" s="252"/>
      <c r="AG1473" s="605"/>
      <c r="AH1473" s="605"/>
      <c r="AI1473" s="613"/>
      <c r="AJ1473" s="613"/>
      <c r="AK1473" s="316"/>
      <c r="AL1473" s="613"/>
      <c r="AM1473" s="613"/>
      <c r="AN1473" s="238"/>
      <c r="AO1473" s="252"/>
      <c r="AP1473" s="316"/>
      <c r="AQ1473" s="316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</row>
    <row r="1474" spans="1:92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39"/>
      <c r="I1474" s="253"/>
      <c r="J1474" s="253"/>
      <c r="K1474" s="253"/>
      <c r="L1474" s="438"/>
      <c r="M1474" s="274"/>
      <c r="N1474" s="288"/>
      <c r="O1474" s="322"/>
      <c r="P1474" s="328"/>
      <c r="Q1474" s="329"/>
      <c r="R1474" s="329"/>
      <c r="S1474" s="251">
        <f t="shared" si="313"/>
        <v>-365</v>
      </c>
      <c r="T1474" s="316"/>
      <c r="U1474" s="283"/>
      <c r="V1474" s="625"/>
      <c r="W1474" s="625"/>
      <c r="X1474" s="252"/>
      <c r="Y1474" s="284">
        <f t="shared" si="311"/>
        <v>0</v>
      </c>
      <c r="Z1474" s="605"/>
      <c r="AA1474" s="656"/>
      <c r="AB1474" s="273"/>
      <c r="AC1474" s="252"/>
      <c r="AD1474" s="252"/>
      <c r="AE1474" s="252"/>
      <c r="AF1474" s="252"/>
      <c r="AG1474" s="605"/>
      <c r="AH1474" s="605"/>
      <c r="AI1474" s="613"/>
      <c r="AJ1474" s="613"/>
      <c r="AK1474" s="316"/>
      <c r="AL1474" s="613"/>
      <c r="AM1474" s="613"/>
      <c r="AN1474" s="238"/>
      <c r="AO1474" s="252"/>
      <c r="AP1474" s="316"/>
      <c r="AQ1474" s="316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</row>
    <row r="1475" spans="1:92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39"/>
      <c r="I1475" s="253"/>
      <c r="J1475" s="253"/>
      <c r="K1475" s="253"/>
      <c r="L1475" s="438"/>
      <c r="M1475" s="274"/>
      <c r="N1475" s="288"/>
      <c r="O1475" s="322"/>
      <c r="P1475" s="328"/>
      <c r="Q1475" s="329"/>
      <c r="R1475" s="329"/>
      <c r="S1475" s="251">
        <f t="shared" si="313"/>
        <v>-365</v>
      </c>
      <c r="T1475" s="316"/>
      <c r="U1475" s="283"/>
      <c r="V1475" s="625"/>
      <c r="W1475" s="625"/>
      <c r="X1475" s="252"/>
      <c r="Y1475" s="284">
        <f t="shared" si="311"/>
        <v>0</v>
      </c>
      <c r="Z1475" s="605"/>
      <c r="AA1475" s="656"/>
      <c r="AB1475" s="273"/>
      <c r="AC1475" s="252"/>
      <c r="AD1475" s="252"/>
      <c r="AE1475" s="252"/>
      <c r="AF1475" s="252"/>
      <c r="AG1475" s="605"/>
      <c r="AH1475" s="605"/>
      <c r="AI1475" s="613"/>
      <c r="AJ1475" s="613"/>
      <c r="AK1475" s="316"/>
      <c r="AL1475" s="613"/>
      <c r="AM1475" s="613"/>
      <c r="AN1475" s="238"/>
      <c r="AO1475" s="252"/>
      <c r="AP1475" s="316"/>
      <c r="AQ1475" s="316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</row>
    <row r="1476" spans="1:92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39"/>
      <c r="I1476" s="253"/>
      <c r="J1476" s="253"/>
      <c r="K1476" s="253"/>
      <c r="L1476" s="438"/>
      <c r="M1476" s="274"/>
      <c r="N1476" s="288"/>
      <c r="O1476" s="322"/>
      <c r="P1476" s="328"/>
      <c r="Q1476" s="329"/>
      <c r="R1476" s="329"/>
      <c r="S1476" s="251">
        <f t="shared" si="313"/>
        <v>-365</v>
      </c>
      <c r="T1476" s="316"/>
      <c r="U1476" s="283"/>
      <c r="V1476" s="625"/>
      <c r="W1476" s="625"/>
      <c r="X1476" s="252"/>
      <c r="Y1476" s="284">
        <f t="shared" si="311"/>
        <v>0</v>
      </c>
      <c r="Z1476" s="605"/>
      <c r="AA1476" s="656"/>
      <c r="AB1476" s="273"/>
      <c r="AC1476" s="252"/>
      <c r="AD1476" s="252"/>
      <c r="AE1476" s="252"/>
      <c r="AF1476" s="252"/>
      <c r="AG1476" s="605"/>
      <c r="AH1476" s="605"/>
      <c r="AI1476" s="613"/>
      <c r="AJ1476" s="613"/>
      <c r="AK1476" s="316"/>
      <c r="AL1476" s="613"/>
      <c r="AM1476" s="613"/>
      <c r="AN1476" s="238"/>
      <c r="AO1476" s="252"/>
      <c r="AP1476" s="316"/>
      <c r="AQ1476" s="316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</row>
    <row r="1477" spans="1:92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39"/>
      <c r="I1477" s="253"/>
      <c r="J1477" s="253"/>
      <c r="K1477" s="253"/>
      <c r="L1477" s="438"/>
      <c r="M1477" s="274"/>
      <c r="N1477" s="288"/>
      <c r="O1477" s="322"/>
      <c r="P1477" s="328"/>
      <c r="Q1477" s="329"/>
      <c r="R1477" s="329"/>
      <c r="S1477" s="251">
        <f t="shared" si="313"/>
        <v>-365</v>
      </c>
      <c r="T1477" s="316"/>
      <c r="U1477" s="283"/>
      <c r="V1477" s="625"/>
      <c r="W1477" s="625"/>
      <c r="X1477" s="252"/>
      <c r="Y1477" s="284">
        <f t="shared" si="311"/>
        <v>0</v>
      </c>
      <c r="Z1477" s="605"/>
      <c r="AA1477" s="656"/>
      <c r="AB1477" s="273"/>
      <c r="AC1477" s="252"/>
      <c r="AD1477" s="252"/>
      <c r="AE1477" s="252"/>
      <c r="AF1477" s="252"/>
      <c r="AG1477" s="605"/>
      <c r="AH1477" s="605"/>
      <c r="AI1477" s="613"/>
      <c r="AJ1477" s="613"/>
      <c r="AK1477" s="316"/>
      <c r="AL1477" s="613"/>
      <c r="AM1477" s="613"/>
      <c r="AN1477" s="238"/>
      <c r="AO1477" s="252"/>
      <c r="AP1477" s="316"/>
      <c r="AQ1477" s="316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</row>
    <row r="1478" spans="1:92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39"/>
      <c r="I1478" s="253"/>
      <c r="J1478" s="253"/>
      <c r="K1478" s="253"/>
      <c r="L1478" s="438"/>
      <c r="M1478" s="274"/>
      <c r="N1478" s="288"/>
      <c r="O1478" s="322"/>
      <c r="P1478" s="328"/>
      <c r="Q1478" s="329"/>
      <c r="R1478" s="329"/>
      <c r="S1478" s="251">
        <f t="shared" si="313"/>
        <v>-365</v>
      </c>
      <c r="T1478" s="316"/>
      <c r="U1478" s="283"/>
      <c r="V1478" s="625"/>
      <c r="W1478" s="625"/>
      <c r="X1478" s="252"/>
      <c r="Y1478" s="284">
        <f t="shared" si="311"/>
        <v>0</v>
      </c>
      <c r="Z1478" s="605"/>
      <c r="AA1478" s="656"/>
      <c r="AB1478" s="273"/>
      <c r="AC1478" s="252"/>
      <c r="AD1478" s="252"/>
      <c r="AE1478" s="252"/>
      <c r="AF1478" s="252"/>
      <c r="AG1478" s="605"/>
      <c r="AH1478" s="605"/>
      <c r="AI1478" s="613"/>
      <c r="AJ1478" s="613"/>
      <c r="AK1478" s="316"/>
      <c r="AL1478" s="613"/>
      <c r="AM1478" s="613"/>
      <c r="AN1478" s="238"/>
      <c r="AO1478" s="252"/>
      <c r="AP1478" s="316"/>
      <c r="AQ1478" s="316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</row>
    <row r="1479" spans="1:92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39"/>
      <c r="I1479" s="253"/>
      <c r="J1479" s="253"/>
      <c r="K1479" s="253"/>
      <c r="L1479" s="438"/>
      <c r="M1479" s="274"/>
      <c r="N1479" s="288"/>
      <c r="O1479" s="322"/>
      <c r="P1479" s="328"/>
      <c r="Q1479" s="329"/>
      <c r="R1479" s="329"/>
      <c r="S1479" s="251">
        <f t="shared" si="313"/>
        <v>-365</v>
      </c>
      <c r="T1479" s="316"/>
      <c r="U1479" s="283"/>
      <c r="V1479" s="625"/>
      <c r="W1479" s="625"/>
      <c r="X1479" s="252"/>
      <c r="Y1479" s="284">
        <f t="shared" si="311"/>
        <v>0</v>
      </c>
      <c r="Z1479" s="605"/>
      <c r="AA1479" s="656"/>
      <c r="AB1479" s="273"/>
      <c r="AC1479" s="252"/>
      <c r="AD1479" s="252"/>
      <c r="AE1479" s="252"/>
      <c r="AF1479" s="252"/>
      <c r="AG1479" s="605"/>
      <c r="AH1479" s="605"/>
      <c r="AI1479" s="613"/>
      <c r="AJ1479" s="613"/>
      <c r="AK1479" s="316"/>
      <c r="AL1479" s="613"/>
      <c r="AM1479" s="613"/>
      <c r="AN1479" s="238"/>
      <c r="AO1479" s="252"/>
      <c r="AP1479" s="316"/>
      <c r="AQ1479" s="316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</row>
    <row r="1480" spans="1:92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39"/>
      <c r="I1480" s="253"/>
      <c r="J1480" s="253"/>
      <c r="K1480" s="253"/>
      <c r="L1480" s="438"/>
      <c r="M1480" s="274"/>
      <c r="N1480" s="288"/>
      <c r="O1480" s="322"/>
      <c r="P1480" s="328"/>
      <c r="Q1480" s="329"/>
      <c r="R1480" s="329"/>
      <c r="S1480" s="251">
        <f t="shared" si="313"/>
        <v>-365</v>
      </c>
      <c r="T1480" s="316"/>
      <c r="U1480" s="283"/>
      <c r="V1480" s="625"/>
      <c r="W1480" s="625"/>
      <c r="X1480" s="252"/>
      <c r="Y1480" s="284">
        <f t="shared" si="311"/>
        <v>0</v>
      </c>
      <c r="Z1480" s="605"/>
      <c r="AA1480" s="656"/>
      <c r="AB1480" s="273"/>
      <c r="AC1480" s="252"/>
      <c r="AD1480" s="252"/>
      <c r="AE1480" s="252"/>
      <c r="AF1480" s="252"/>
      <c r="AG1480" s="605"/>
      <c r="AH1480" s="605"/>
      <c r="AI1480" s="613"/>
      <c r="AJ1480" s="613"/>
      <c r="AK1480" s="316"/>
      <c r="AL1480" s="613"/>
      <c r="AM1480" s="613"/>
      <c r="AN1480" s="238"/>
      <c r="AO1480" s="252"/>
      <c r="AP1480" s="316"/>
      <c r="AQ1480" s="316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</row>
    <row r="1481" spans="1:92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39"/>
      <c r="I1481" s="253"/>
      <c r="J1481" s="253"/>
      <c r="K1481" s="253"/>
      <c r="L1481" s="438"/>
      <c r="M1481" s="274"/>
      <c r="N1481" s="288"/>
      <c r="O1481" s="322"/>
      <c r="P1481" s="328"/>
      <c r="Q1481" s="329"/>
      <c r="R1481" s="329"/>
      <c r="S1481" s="251">
        <f t="shared" ref="S1481:S1544" si="314">SUM(N1481-365)</f>
        <v>-365</v>
      </c>
      <c r="T1481" s="316"/>
      <c r="U1481" s="283"/>
      <c r="V1481" s="625"/>
      <c r="W1481" s="625"/>
      <c r="X1481" s="252"/>
      <c r="Y1481" s="284">
        <f t="shared" si="311"/>
        <v>0</v>
      </c>
      <c r="Z1481" s="605"/>
      <c r="AA1481" s="656"/>
      <c r="AB1481" s="273"/>
      <c r="AC1481" s="252"/>
      <c r="AD1481" s="252"/>
      <c r="AE1481" s="252"/>
      <c r="AF1481" s="252"/>
      <c r="AG1481" s="605"/>
      <c r="AH1481" s="605"/>
      <c r="AI1481" s="613"/>
      <c r="AJ1481" s="613"/>
      <c r="AK1481" s="316"/>
      <c r="AL1481" s="613"/>
      <c r="AM1481" s="613"/>
      <c r="AN1481" s="238"/>
      <c r="AO1481" s="252"/>
      <c r="AP1481" s="316"/>
      <c r="AQ1481" s="316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</row>
    <row r="1482" spans="1:92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39"/>
      <c r="I1482" s="253"/>
      <c r="J1482" s="253"/>
      <c r="K1482" s="253"/>
      <c r="L1482" s="438"/>
      <c r="M1482" s="274"/>
      <c r="N1482" s="288"/>
      <c r="O1482" s="322"/>
      <c r="P1482" s="328"/>
      <c r="Q1482" s="329"/>
      <c r="R1482" s="329"/>
      <c r="S1482" s="251">
        <f t="shared" si="314"/>
        <v>-365</v>
      </c>
      <c r="T1482" s="316"/>
      <c r="U1482" s="283"/>
      <c r="V1482" s="625"/>
      <c r="W1482" s="625"/>
      <c r="X1482" s="252"/>
      <c r="Y1482" s="284">
        <f t="shared" si="311"/>
        <v>0</v>
      </c>
      <c r="Z1482" s="605"/>
      <c r="AA1482" s="656"/>
      <c r="AB1482" s="273"/>
      <c r="AC1482" s="252"/>
      <c r="AD1482" s="252"/>
      <c r="AE1482" s="252"/>
      <c r="AF1482" s="252"/>
      <c r="AG1482" s="605"/>
      <c r="AH1482" s="605"/>
      <c r="AI1482" s="613"/>
      <c r="AJ1482" s="613"/>
      <c r="AK1482" s="316"/>
      <c r="AL1482" s="613"/>
      <c r="AM1482" s="613"/>
      <c r="AN1482" s="238"/>
      <c r="AO1482" s="252"/>
      <c r="AP1482" s="316"/>
      <c r="AQ1482" s="316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</row>
    <row r="1483" spans="1:92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39"/>
      <c r="I1483" s="253"/>
      <c r="J1483" s="253"/>
      <c r="K1483" s="253"/>
      <c r="L1483" s="438"/>
      <c r="M1483" s="274"/>
      <c r="N1483" s="288"/>
      <c r="O1483" s="322"/>
      <c r="P1483" s="328"/>
      <c r="Q1483" s="329"/>
      <c r="R1483" s="329"/>
      <c r="S1483" s="251">
        <f t="shared" si="314"/>
        <v>-365</v>
      </c>
      <c r="T1483" s="316"/>
      <c r="U1483" s="283"/>
      <c r="V1483" s="625"/>
      <c r="W1483" s="625"/>
      <c r="X1483" s="252"/>
      <c r="Y1483" s="284">
        <f t="shared" si="311"/>
        <v>0</v>
      </c>
      <c r="Z1483" s="605"/>
      <c r="AA1483" s="656"/>
      <c r="AB1483" s="273"/>
      <c r="AC1483" s="252"/>
      <c r="AD1483" s="252"/>
      <c r="AE1483" s="252"/>
      <c r="AF1483" s="252"/>
      <c r="AG1483" s="605"/>
      <c r="AH1483" s="605"/>
      <c r="AI1483" s="613"/>
      <c r="AJ1483" s="613"/>
      <c r="AK1483" s="316"/>
      <c r="AL1483" s="613"/>
      <c r="AM1483" s="613"/>
      <c r="AN1483" s="238"/>
      <c r="AO1483" s="252"/>
      <c r="AP1483" s="316"/>
      <c r="AQ1483" s="316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</row>
    <row r="1484" spans="1:92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39"/>
      <c r="I1484" s="253"/>
      <c r="J1484" s="253"/>
      <c r="K1484" s="253"/>
      <c r="L1484" s="438"/>
      <c r="M1484" s="274"/>
      <c r="N1484" s="288"/>
      <c r="O1484" s="322"/>
      <c r="P1484" s="328"/>
      <c r="Q1484" s="329"/>
      <c r="R1484" s="329"/>
      <c r="S1484" s="251">
        <f t="shared" si="314"/>
        <v>-365</v>
      </c>
      <c r="T1484" s="316"/>
      <c r="U1484" s="283"/>
      <c r="V1484" s="625"/>
      <c r="W1484" s="625"/>
      <c r="X1484" s="252"/>
      <c r="Y1484" s="284">
        <f t="shared" si="311"/>
        <v>0</v>
      </c>
      <c r="Z1484" s="605"/>
      <c r="AA1484" s="656"/>
      <c r="AB1484" s="273"/>
      <c r="AC1484" s="252"/>
      <c r="AD1484" s="252"/>
      <c r="AE1484" s="252"/>
      <c r="AF1484" s="252"/>
      <c r="AG1484" s="605"/>
      <c r="AH1484" s="605"/>
      <c r="AI1484" s="613"/>
      <c r="AJ1484" s="613"/>
      <c r="AK1484" s="316"/>
      <c r="AL1484" s="613"/>
      <c r="AM1484" s="613"/>
      <c r="AN1484" s="238"/>
      <c r="AO1484" s="252"/>
      <c r="AP1484" s="316"/>
      <c r="AQ1484" s="316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</row>
    <row r="1485" spans="1:92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39"/>
      <c r="I1485" s="253"/>
      <c r="J1485" s="253"/>
      <c r="K1485" s="253"/>
      <c r="L1485" s="438"/>
      <c r="M1485" s="274"/>
      <c r="N1485" s="288"/>
      <c r="O1485" s="322"/>
      <c r="P1485" s="328"/>
      <c r="Q1485" s="329"/>
      <c r="R1485" s="329"/>
      <c r="S1485" s="251">
        <f t="shared" si="314"/>
        <v>-365</v>
      </c>
      <c r="T1485" s="316"/>
      <c r="U1485" s="283"/>
      <c r="V1485" s="625"/>
      <c r="W1485" s="625"/>
      <c r="X1485" s="252"/>
      <c r="Y1485" s="284">
        <f t="shared" ref="Y1485:Y1548" si="315">N1485</f>
        <v>0</v>
      </c>
      <c r="Z1485" s="605"/>
      <c r="AA1485" s="656"/>
      <c r="AB1485" s="273"/>
      <c r="AC1485" s="252"/>
      <c r="AD1485" s="252"/>
      <c r="AE1485" s="252"/>
      <c r="AF1485" s="252"/>
      <c r="AG1485" s="605"/>
      <c r="AH1485" s="605"/>
      <c r="AI1485" s="613"/>
      <c r="AJ1485" s="613"/>
      <c r="AK1485" s="316"/>
      <c r="AL1485" s="613"/>
      <c r="AM1485" s="613"/>
      <c r="AN1485" s="238"/>
      <c r="AO1485" s="252"/>
      <c r="AP1485" s="316"/>
      <c r="AQ1485" s="316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</row>
    <row r="1486" spans="1:92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39"/>
      <c r="I1486" s="253"/>
      <c r="J1486" s="253"/>
      <c r="K1486" s="253"/>
      <c r="L1486" s="438"/>
      <c r="M1486" s="274"/>
      <c r="N1486" s="288"/>
      <c r="O1486" s="322"/>
      <c r="P1486" s="328"/>
      <c r="Q1486" s="329"/>
      <c r="R1486" s="329"/>
      <c r="S1486" s="251">
        <f t="shared" si="314"/>
        <v>-365</v>
      </c>
      <c r="T1486" s="316"/>
      <c r="U1486" s="283"/>
      <c r="V1486" s="625"/>
      <c r="W1486" s="625"/>
      <c r="X1486" s="252"/>
      <c r="Y1486" s="284">
        <f t="shared" si="315"/>
        <v>0</v>
      </c>
      <c r="Z1486" s="605"/>
      <c r="AA1486" s="656"/>
      <c r="AB1486" s="273"/>
      <c r="AC1486" s="252"/>
      <c r="AD1486" s="252"/>
      <c r="AE1486" s="252"/>
      <c r="AF1486" s="252"/>
      <c r="AG1486" s="605"/>
      <c r="AH1486" s="605"/>
      <c r="AI1486" s="613"/>
      <c r="AJ1486" s="613"/>
      <c r="AK1486" s="316"/>
      <c r="AL1486" s="613"/>
      <c r="AM1486" s="613"/>
      <c r="AN1486" s="238"/>
      <c r="AO1486" s="252"/>
      <c r="AP1486" s="316"/>
      <c r="AQ1486" s="316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</row>
    <row r="1487" spans="1:92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39"/>
      <c r="I1487" s="253"/>
      <c r="J1487" s="253"/>
      <c r="K1487" s="253"/>
      <c r="L1487" s="438"/>
      <c r="M1487" s="274"/>
      <c r="N1487" s="288"/>
      <c r="O1487" s="322"/>
      <c r="P1487" s="328"/>
      <c r="Q1487" s="329"/>
      <c r="R1487" s="329"/>
      <c r="S1487" s="251">
        <f t="shared" si="314"/>
        <v>-365</v>
      </c>
      <c r="T1487" s="316"/>
      <c r="U1487" s="283"/>
      <c r="V1487" s="625"/>
      <c r="W1487" s="625"/>
      <c r="X1487" s="252"/>
      <c r="Y1487" s="284">
        <f t="shared" si="315"/>
        <v>0</v>
      </c>
      <c r="Z1487" s="605"/>
      <c r="AA1487" s="656"/>
      <c r="AB1487" s="273"/>
      <c r="AC1487" s="252"/>
      <c r="AD1487" s="252"/>
      <c r="AE1487" s="252"/>
      <c r="AF1487" s="252"/>
      <c r="AG1487" s="605"/>
      <c r="AH1487" s="605"/>
      <c r="AI1487" s="613"/>
      <c r="AJ1487" s="613"/>
      <c r="AK1487" s="316"/>
      <c r="AL1487" s="613"/>
      <c r="AM1487" s="613"/>
      <c r="AN1487" s="238"/>
      <c r="AO1487" s="252"/>
      <c r="AP1487" s="316"/>
      <c r="AQ1487" s="316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</row>
    <row r="1488" spans="1:92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39"/>
      <c r="I1488" s="253"/>
      <c r="J1488" s="253"/>
      <c r="K1488" s="253"/>
      <c r="L1488" s="438"/>
      <c r="M1488" s="274"/>
      <c r="N1488" s="288"/>
      <c r="O1488" s="322"/>
      <c r="P1488" s="328"/>
      <c r="Q1488" s="329"/>
      <c r="R1488" s="329"/>
      <c r="S1488" s="251">
        <f t="shared" si="314"/>
        <v>-365</v>
      </c>
      <c r="T1488" s="316"/>
      <c r="U1488" s="283"/>
      <c r="V1488" s="625"/>
      <c r="W1488" s="625"/>
      <c r="X1488" s="252"/>
      <c r="Y1488" s="284">
        <f t="shared" si="315"/>
        <v>0</v>
      </c>
      <c r="Z1488" s="605"/>
      <c r="AA1488" s="656"/>
      <c r="AB1488" s="273"/>
      <c r="AC1488" s="252"/>
      <c r="AD1488" s="252"/>
      <c r="AE1488" s="252"/>
      <c r="AF1488" s="252"/>
      <c r="AG1488" s="605"/>
      <c r="AH1488" s="605"/>
      <c r="AI1488" s="613"/>
      <c r="AJ1488" s="613"/>
      <c r="AK1488" s="316"/>
      <c r="AL1488" s="613"/>
      <c r="AM1488" s="613"/>
      <c r="AN1488" s="238"/>
      <c r="AO1488" s="252"/>
      <c r="AP1488" s="316"/>
      <c r="AQ1488" s="316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</row>
    <row r="1489" spans="1:125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39"/>
      <c r="I1489" s="253"/>
      <c r="J1489" s="253"/>
      <c r="K1489" s="253"/>
      <c r="L1489" s="438"/>
      <c r="M1489" s="274"/>
      <c r="N1489" s="288"/>
      <c r="O1489" s="322"/>
      <c r="P1489" s="328"/>
      <c r="Q1489" s="329"/>
      <c r="R1489" s="329"/>
      <c r="S1489" s="251">
        <f t="shared" si="314"/>
        <v>-365</v>
      </c>
      <c r="T1489" s="316"/>
      <c r="U1489" s="283"/>
      <c r="V1489" s="625"/>
      <c r="W1489" s="625"/>
      <c r="X1489" s="252"/>
      <c r="Y1489" s="284">
        <f t="shared" si="315"/>
        <v>0</v>
      </c>
      <c r="Z1489" s="605"/>
      <c r="AA1489" s="656"/>
      <c r="AB1489" s="273"/>
      <c r="AC1489" s="252"/>
      <c r="AD1489" s="252"/>
      <c r="AE1489" s="252"/>
      <c r="AF1489" s="252"/>
      <c r="AG1489" s="605"/>
      <c r="AH1489" s="605"/>
      <c r="AI1489" s="613"/>
      <c r="AJ1489" s="613"/>
      <c r="AK1489" s="316"/>
      <c r="AL1489" s="613"/>
      <c r="AM1489" s="613"/>
      <c r="AN1489" s="238"/>
      <c r="AO1489" s="252"/>
      <c r="AP1489" s="316"/>
      <c r="AQ1489" s="316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</row>
    <row r="1490" spans="1:125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39"/>
      <c r="I1490" s="253"/>
      <c r="J1490" s="253"/>
      <c r="K1490" s="253"/>
      <c r="L1490" s="438"/>
      <c r="M1490" s="274"/>
      <c r="N1490" s="288"/>
      <c r="O1490" s="322"/>
      <c r="P1490" s="328"/>
      <c r="Q1490" s="329"/>
      <c r="R1490" s="329"/>
      <c r="S1490" s="251">
        <f t="shared" si="314"/>
        <v>-365</v>
      </c>
      <c r="T1490" s="316"/>
      <c r="U1490" s="283"/>
      <c r="V1490" s="625"/>
      <c r="W1490" s="625"/>
      <c r="X1490" s="252"/>
      <c r="Y1490" s="284">
        <f t="shared" si="315"/>
        <v>0</v>
      </c>
      <c r="Z1490" s="605"/>
      <c r="AA1490" s="656"/>
      <c r="AB1490" s="273"/>
      <c r="AC1490" s="252"/>
      <c r="AD1490" s="252"/>
      <c r="AE1490" s="252"/>
      <c r="AF1490" s="252"/>
      <c r="AG1490" s="605"/>
      <c r="AH1490" s="605"/>
      <c r="AI1490" s="613"/>
      <c r="AJ1490" s="613"/>
      <c r="AK1490" s="316"/>
      <c r="AL1490" s="613"/>
      <c r="AM1490" s="613"/>
      <c r="AN1490" s="238"/>
      <c r="AO1490" s="252"/>
      <c r="AP1490" s="316"/>
      <c r="AQ1490" s="316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</row>
    <row r="1491" spans="1:125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39"/>
      <c r="I1491" s="253"/>
      <c r="J1491" s="253"/>
      <c r="K1491" s="253"/>
      <c r="L1491" s="438"/>
      <c r="M1491" s="274"/>
      <c r="N1491" s="288"/>
      <c r="O1491" s="322"/>
      <c r="P1491" s="328"/>
      <c r="Q1491" s="329"/>
      <c r="R1491" s="329"/>
      <c r="S1491" s="251">
        <f t="shared" si="314"/>
        <v>-365</v>
      </c>
      <c r="T1491" s="316"/>
      <c r="U1491" s="283"/>
      <c r="V1491" s="625"/>
      <c r="W1491" s="625"/>
      <c r="X1491" s="252"/>
      <c r="Y1491" s="284">
        <f t="shared" si="315"/>
        <v>0</v>
      </c>
      <c r="Z1491" s="605"/>
      <c r="AA1491" s="656"/>
      <c r="AB1491" s="273"/>
      <c r="AC1491" s="252"/>
      <c r="AD1491" s="252"/>
      <c r="AE1491" s="252"/>
      <c r="AF1491" s="252"/>
      <c r="AG1491" s="605"/>
      <c r="AH1491" s="605"/>
      <c r="AI1491" s="613"/>
      <c r="AJ1491" s="613"/>
      <c r="AK1491" s="316"/>
      <c r="AL1491" s="613"/>
      <c r="AM1491" s="613"/>
      <c r="AN1491" s="238"/>
      <c r="AO1491" s="252"/>
      <c r="AP1491" s="316"/>
      <c r="AQ1491" s="316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</row>
    <row r="1492" spans="1:125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39"/>
      <c r="I1492" s="253"/>
      <c r="J1492" s="253"/>
      <c r="K1492" s="253"/>
      <c r="L1492" s="438"/>
      <c r="M1492" s="274"/>
      <c r="N1492" s="288"/>
      <c r="O1492" s="322"/>
      <c r="P1492" s="328"/>
      <c r="Q1492" s="329"/>
      <c r="R1492" s="329"/>
      <c r="S1492" s="251">
        <f t="shared" si="314"/>
        <v>-365</v>
      </c>
      <c r="T1492" s="316"/>
      <c r="U1492" s="283"/>
      <c r="V1492" s="625"/>
      <c r="W1492" s="625"/>
      <c r="X1492" s="252"/>
      <c r="Y1492" s="284">
        <f t="shared" si="315"/>
        <v>0</v>
      </c>
      <c r="Z1492" s="605"/>
      <c r="AA1492" s="656"/>
      <c r="AB1492" s="273"/>
      <c r="AC1492" s="252"/>
      <c r="AD1492" s="252"/>
      <c r="AE1492" s="252"/>
      <c r="AF1492" s="252"/>
      <c r="AG1492" s="605"/>
      <c r="AH1492" s="605"/>
      <c r="AI1492" s="613"/>
      <c r="AJ1492" s="613"/>
      <c r="AK1492" s="316"/>
      <c r="AL1492" s="613"/>
      <c r="AM1492" s="613"/>
      <c r="AN1492" s="238"/>
      <c r="AO1492" s="252"/>
      <c r="AP1492" s="316"/>
      <c r="AQ1492" s="316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</row>
    <row r="1493" spans="1:125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39"/>
      <c r="I1493" s="253"/>
      <c r="J1493" s="253"/>
      <c r="K1493" s="253"/>
      <c r="L1493" s="438"/>
      <c r="M1493" s="274"/>
      <c r="N1493" s="288"/>
      <c r="O1493" s="322"/>
      <c r="P1493" s="328"/>
      <c r="Q1493" s="329"/>
      <c r="R1493" s="329"/>
      <c r="S1493" s="251">
        <f t="shared" si="314"/>
        <v>-365</v>
      </c>
      <c r="T1493" s="316"/>
      <c r="U1493" s="283"/>
      <c r="V1493" s="625"/>
      <c r="W1493" s="625"/>
      <c r="X1493" s="252"/>
      <c r="Y1493" s="284">
        <f t="shared" si="315"/>
        <v>0</v>
      </c>
      <c r="Z1493" s="605"/>
      <c r="AA1493" s="656"/>
      <c r="AB1493" s="273"/>
      <c r="AC1493" s="252"/>
      <c r="AD1493" s="252"/>
      <c r="AE1493" s="252"/>
      <c r="AF1493" s="252"/>
      <c r="AG1493" s="605"/>
      <c r="AH1493" s="605"/>
      <c r="AI1493" s="613"/>
      <c r="AJ1493" s="613"/>
      <c r="AK1493" s="316"/>
      <c r="AL1493" s="613"/>
      <c r="AM1493" s="613"/>
      <c r="AN1493" s="238"/>
      <c r="AO1493" s="252"/>
      <c r="AP1493" s="316"/>
      <c r="AQ1493" s="316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</row>
    <row r="1494" spans="1:125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39"/>
      <c r="I1494" s="253"/>
      <c r="J1494" s="253"/>
      <c r="K1494" s="253"/>
      <c r="L1494" s="438"/>
      <c r="M1494" s="274"/>
      <c r="N1494" s="288"/>
      <c r="O1494" s="322"/>
      <c r="P1494" s="328"/>
      <c r="Q1494" s="329"/>
      <c r="R1494" s="329"/>
      <c r="S1494" s="251">
        <f t="shared" si="314"/>
        <v>-365</v>
      </c>
      <c r="T1494" s="316"/>
      <c r="U1494" s="283"/>
      <c r="V1494" s="625"/>
      <c r="W1494" s="625"/>
      <c r="X1494" s="252"/>
      <c r="Y1494" s="284">
        <f t="shared" si="315"/>
        <v>0</v>
      </c>
      <c r="Z1494" s="605"/>
      <c r="AA1494" s="656"/>
      <c r="AB1494" s="273"/>
      <c r="AC1494" s="252"/>
      <c r="AD1494" s="252"/>
      <c r="AE1494" s="252"/>
      <c r="AF1494" s="252"/>
      <c r="AG1494" s="605"/>
      <c r="AH1494" s="605"/>
      <c r="AI1494" s="613"/>
      <c r="AJ1494" s="613"/>
      <c r="AK1494" s="316"/>
      <c r="AL1494" s="613"/>
      <c r="AM1494" s="613"/>
      <c r="AN1494" s="238"/>
      <c r="AO1494" s="252"/>
      <c r="AP1494" s="316"/>
      <c r="AQ1494" s="316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</row>
    <row r="1495" spans="1:125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39"/>
      <c r="I1495" s="253"/>
      <c r="J1495" s="253"/>
      <c r="K1495" s="253"/>
      <c r="L1495" s="438"/>
      <c r="M1495" s="274"/>
      <c r="N1495" s="288"/>
      <c r="O1495" s="322"/>
      <c r="P1495" s="328"/>
      <c r="Q1495" s="329"/>
      <c r="R1495" s="329"/>
      <c r="S1495" s="251">
        <f t="shared" si="314"/>
        <v>-365</v>
      </c>
      <c r="T1495" s="316"/>
      <c r="U1495" s="283"/>
      <c r="V1495" s="625"/>
      <c r="W1495" s="625"/>
      <c r="X1495" s="252"/>
      <c r="Y1495" s="284">
        <f t="shared" si="315"/>
        <v>0</v>
      </c>
      <c r="Z1495" s="605"/>
      <c r="AA1495" s="656"/>
      <c r="AB1495" s="273"/>
      <c r="AC1495" s="252"/>
      <c r="AD1495" s="252"/>
      <c r="AE1495" s="252"/>
      <c r="AF1495" s="252"/>
      <c r="AG1495" s="605"/>
      <c r="AH1495" s="605"/>
      <c r="AI1495" s="613"/>
      <c r="AJ1495" s="613"/>
      <c r="AK1495" s="316"/>
      <c r="AL1495" s="613"/>
      <c r="AM1495" s="613"/>
      <c r="AN1495" s="238"/>
      <c r="AO1495" s="252"/>
      <c r="AP1495" s="316"/>
      <c r="AQ1495" s="316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</row>
    <row r="1496" spans="1:125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39"/>
      <c r="I1496" s="253"/>
      <c r="J1496" s="253"/>
      <c r="K1496" s="253"/>
      <c r="L1496" s="438"/>
      <c r="M1496" s="274"/>
      <c r="N1496" s="288"/>
      <c r="O1496" s="322"/>
      <c r="P1496" s="328"/>
      <c r="Q1496" s="329"/>
      <c r="R1496" s="329"/>
      <c r="S1496" s="251">
        <f t="shared" si="314"/>
        <v>-365</v>
      </c>
      <c r="T1496" s="316"/>
      <c r="U1496" s="283"/>
      <c r="V1496" s="625"/>
      <c r="W1496" s="625"/>
      <c r="X1496" s="252"/>
      <c r="Y1496" s="284">
        <f t="shared" si="315"/>
        <v>0</v>
      </c>
      <c r="Z1496" s="605"/>
      <c r="AA1496" s="656"/>
      <c r="AB1496" s="273"/>
      <c r="AC1496" s="252"/>
      <c r="AD1496" s="252"/>
      <c r="AE1496" s="252"/>
      <c r="AF1496" s="252"/>
      <c r="AG1496" s="605"/>
      <c r="AH1496" s="605"/>
      <c r="AI1496" s="613"/>
      <c r="AJ1496" s="613"/>
      <c r="AK1496" s="316"/>
      <c r="AL1496" s="613"/>
      <c r="AM1496" s="613"/>
      <c r="AN1496" s="238"/>
      <c r="AO1496" s="252"/>
      <c r="AP1496" s="316"/>
      <c r="AQ1496" s="316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</row>
    <row r="1497" spans="1:125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39"/>
      <c r="I1497" s="253"/>
      <c r="J1497" s="253"/>
      <c r="K1497" s="253"/>
      <c r="L1497" s="438"/>
      <c r="M1497" s="274"/>
      <c r="N1497" s="288"/>
      <c r="O1497" s="322"/>
      <c r="P1497" s="328"/>
      <c r="Q1497" s="329"/>
      <c r="R1497" s="329"/>
      <c r="S1497" s="251">
        <f t="shared" si="314"/>
        <v>-365</v>
      </c>
      <c r="T1497" s="316"/>
      <c r="U1497" s="283"/>
      <c r="V1497" s="625"/>
      <c r="W1497" s="625"/>
      <c r="X1497" s="252"/>
      <c r="Y1497" s="284">
        <f t="shared" si="315"/>
        <v>0</v>
      </c>
      <c r="Z1497" s="605"/>
      <c r="AA1497" s="656"/>
      <c r="AB1497" s="273"/>
      <c r="AC1497" s="252"/>
      <c r="AD1497" s="252"/>
      <c r="AE1497" s="252"/>
      <c r="AF1497" s="252"/>
      <c r="AG1497" s="605"/>
      <c r="AH1497" s="605"/>
      <c r="AI1497" s="613"/>
      <c r="AJ1497" s="613"/>
      <c r="AK1497" s="316"/>
      <c r="AL1497" s="613"/>
      <c r="AM1497" s="613"/>
      <c r="AN1497" s="238"/>
      <c r="AO1497" s="252"/>
      <c r="AP1497" s="316"/>
      <c r="AQ1497" s="316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</row>
    <row r="1498" spans="1:125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39"/>
      <c r="I1498" s="253"/>
      <c r="J1498" s="253"/>
      <c r="K1498" s="253"/>
      <c r="L1498" s="438"/>
      <c r="M1498" s="274"/>
      <c r="N1498" s="288"/>
      <c r="O1498" s="322"/>
      <c r="P1498" s="328"/>
      <c r="Q1498" s="329"/>
      <c r="R1498" s="329"/>
      <c r="S1498" s="251">
        <f t="shared" si="314"/>
        <v>-365</v>
      </c>
      <c r="T1498" s="316"/>
      <c r="U1498" s="283"/>
      <c r="V1498" s="625"/>
      <c r="W1498" s="625"/>
      <c r="X1498" s="252"/>
      <c r="Y1498" s="284">
        <f t="shared" si="315"/>
        <v>0</v>
      </c>
      <c r="Z1498" s="605"/>
      <c r="AA1498" s="656"/>
      <c r="AB1498" s="273"/>
      <c r="AC1498" s="252"/>
      <c r="AD1498" s="252"/>
      <c r="AE1498" s="252"/>
      <c r="AF1498" s="252"/>
      <c r="AG1498" s="605"/>
      <c r="AH1498" s="605"/>
      <c r="AI1498" s="613"/>
      <c r="AJ1498" s="613"/>
      <c r="AK1498" s="316"/>
      <c r="AL1498" s="613"/>
      <c r="AM1498" s="613"/>
      <c r="AN1498" s="238"/>
      <c r="AO1498" s="252"/>
      <c r="AP1498" s="316"/>
      <c r="AQ1498" s="316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</row>
    <row r="1499" spans="1:125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39"/>
      <c r="I1499" s="253"/>
      <c r="J1499" s="253"/>
      <c r="K1499" s="253"/>
      <c r="L1499" s="438"/>
      <c r="M1499" s="274"/>
      <c r="N1499" s="288"/>
      <c r="O1499" s="322"/>
      <c r="P1499" s="328"/>
      <c r="Q1499" s="329"/>
      <c r="R1499" s="329"/>
      <c r="S1499" s="251">
        <f t="shared" si="314"/>
        <v>-365</v>
      </c>
      <c r="T1499" s="316"/>
      <c r="U1499" s="283"/>
      <c r="V1499" s="625"/>
      <c r="W1499" s="625"/>
      <c r="X1499" s="252"/>
      <c r="Y1499" s="284">
        <f t="shared" si="315"/>
        <v>0</v>
      </c>
      <c r="Z1499" s="605"/>
      <c r="AA1499" s="656"/>
      <c r="AB1499" s="273"/>
      <c r="AC1499" s="252"/>
      <c r="AD1499" s="252"/>
      <c r="AE1499" s="252"/>
      <c r="AF1499" s="252"/>
      <c r="AG1499" s="605"/>
      <c r="AH1499" s="605"/>
      <c r="AI1499" s="613"/>
      <c r="AJ1499" s="613"/>
      <c r="AK1499" s="316"/>
      <c r="AL1499" s="613"/>
      <c r="AM1499" s="613"/>
      <c r="AN1499" s="238"/>
      <c r="AO1499" s="252"/>
      <c r="AP1499" s="316"/>
      <c r="AQ1499" s="316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</row>
    <row r="1500" spans="1:125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39"/>
      <c r="I1500" s="253"/>
      <c r="J1500" s="253"/>
      <c r="K1500" s="253"/>
      <c r="L1500" s="438"/>
      <c r="M1500" s="274"/>
      <c r="N1500" s="288"/>
      <c r="O1500" s="322"/>
      <c r="P1500" s="328"/>
      <c r="Q1500" s="329"/>
      <c r="R1500" s="329"/>
      <c r="S1500" s="251">
        <f t="shared" si="314"/>
        <v>-365</v>
      </c>
      <c r="T1500" s="316"/>
      <c r="U1500" s="283"/>
      <c r="V1500" s="625"/>
      <c r="W1500" s="625"/>
      <c r="X1500" s="252"/>
      <c r="Y1500" s="284">
        <f t="shared" si="315"/>
        <v>0</v>
      </c>
      <c r="Z1500" s="605"/>
      <c r="AA1500" s="656"/>
      <c r="AB1500" s="273"/>
      <c r="AC1500" s="252"/>
      <c r="AD1500" s="252"/>
      <c r="AE1500" s="252"/>
      <c r="AF1500" s="252"/>
      <c r="AG1500" s="605"/>
      <c r="AH1500" s="605"/>
      <c r="AI1500" s="613"/>
      <c r="AJ1500" s="613"/>
      <c r="AK1500" s="316"/>
      <c r="AL1500" s="613"/>
      <c r="AM1500" s="613"/>
      <c r="AN1500" s="238"/>
      <c r="AO1500" s="252"/>
      <c r="AP1500" s="316"/>
      <c r="AQ1500" s="316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</row>
    <row r="1501" spans="1:125" s="821" customFormat="1" ht="12.75" customHeight="1">
      <c r="A1501" s="277">
        <v>1500</v>
      </c>
      <c r="B1501" s="277" t="s">
        <v>166</v>
      </c>
      <c r="C1501" s="805"/>
      <c r="D1501" s="277" t="s">
        <v>4984</v>
      </c>
      <c r="E1501" s="277" t="s">
        <v>2003</v>
      </c>
      <c r="F1501" s="277" t="s">
        <v>4991</v>
      </c>
      <c r="G1501" s="856"/>
      <c r="H1501" s="849" t="s">
        <v>4994</v>
      </c>
      <c r="I1501" s="277"/>
      <c r="J1501" s="277" t="s">
        <v>4985</v>
      </c>
      <c r="K1501" s="277" t="s">
        <v>4986</v>
      </c>
      <c r="L1501" s="850" t="s">
        <v>4987</v>
      </c>
      <c r="M1501" s="851">
        <v>43581</v>
      </c>
      <c r="N1501" s="621">
        <v>44297</v>
      </c>
      <c r="O1501" s="816" t="s">
        <v>722</v>
      </c>
      <c r="P1501" s="857">
        <f>N1501</f>
        <v>44297</v>
      </c>
      <c r="Q1501" s="858">
        <v>19215</v>
      </c>
      <c r="R1501" s="858">
        <v>2019</v>
      </c>
      <c r="S1501" s="814">
        <v>43566</v>
      </c>
      <c r="T1501" s="820" t="s">
        <v>407</v>
      </c>
      <c r="U1501" s="820" t="s">
        <v>188</v>
      </c>
      <c r="V1501" s="629" t="s">
        <v>363</v>
      </c>
      <c r="W1501" s="629" t="s">
        <v>363</v>
      </c>
      <c r="X1501" s="277" t="s">
        <v>4988</v>
      </c>
      <c r="Y1501" s="815">
        <v>44297</v>
      </c>
      <c r="Z1501" s="816" t="s">
        <v>4958</v>
      </c>
      <c r="AA1501" s="817">
        <v>4.92</v>
      </c>
      <c r="AB1501" s="818">
        <v>26</v>
      </c>
      <c r="AC1501" s="277">
        <v>100</v>
      </c>
      <c r="AD1501" s="277">
        <v>100</v>
      </c>
      <c r="AE1501" s="277">
        <v>125</v>
      </c>
      <c r="AF1501" s="277">
        <v>145</v>
      </c>
      <c r="AG1501" s="816">
        <v>29</v>
      </c>
      <c r="AH1501" s="816" t="s">
        <v>4989</v>
      </c>
      <c r="AI1501" s="853">
        <v>80</v>
      </c>
      <c r="AJ1501" s="853">
        <v>1</v>
      </c>
      <c r="AK1501" s="814">
        <v>43581</v>
      </c>
      <c r="AL1501" s="816">
        <v>2019</v>
      </c>
      <c r="AM1501" s="816" t="s">
        <v>722</v>
      </c>
      <c r="AN1501" s="277"/>
      <c r="AO1501" s="277"/>
      <c r="AP1501" s="820"/>
      <c r="AQ1501" s="820"/>
      <c r="AR1501" s="820"/>
      <c r="AS1501" s="820"/>
      <c r="AT1501" s="820"/>
      <c r="AU1501" s="820"/>
      <c r="AV1501" s="820"/>
      <c r="AW1501" s="820"/>
      <c r="AX1501" s="820"/>
      <c r="AY1501" s="820"/>
      <c r="AZ1501" s="820"/>
      <c r="BA1501" s="820"/>
      <c r="BB1501" s="820"/>
      <c r="BC1501" s="820"/>
      <c r="BD1501" s="820"/>
      <c r="BE1501" s="820"/>
      <c r="BF1501" s="820"/>
      <c r="BG1501" s="820"/>
      <c r="BH1501" s="820"/>
      <c r="BI1501" s="820"/>
      <c r="BJ1501" s="820"/>
      <c r="BK1501" s="820"/>
      <c r="BL1501" s="820"/>
      <c r="BM1501" s="820"/>
      <c r="BN1501" s="820"/>
      <c r="BO1501" s="820"/>
      <c r="BP1501" s="820"/>
      <c r="BQ1501" s="820"/>
      <c r="BR1501" s="820"/>
      <c r="BS1501" s="820"/>
      <c r="BT1501" s="820"/>
      <c r="BU1501" s="820"/>
      <c r="BV1501" s="820"/>
      <c r="BW1501" s="820"/>
      <c r="BX1501" s="820"/>
      <c r="BY1501" s="820"/>
      <c r="BZ1501" s="820"/>
      <c r="CA1501" s="820"/>
      <c r="CB1501" s="820"/>
      <c r="CC1501" s="820"/>
      <c r="CD1501" s="820"/>
      <c r="CE1501" s="820"/>
      <c r="CF1501" s="820"/>
      <c r="CG1501" s="820"/>
      <c r="CH1501" s="820"/>
      <c r="CI1501" s="820"/>
      <c r="CJ1501" s="820"/>
      <c r="CK1501" s="820"/>
      <c r="CL1501" s="820"/>
      <c r="CM1501" s="820"/>
      <c r="CN1501" s="820"/>
      <c r="CO1501" s="862"/>
      <c r="CP1501" s="862"/>
      <c r="CQ1501" s="862"/>
      <c r="CR1501" s="862"/>
      <c r="CS1501" s="862"/>
      <c r="CT1501" s="862"/>
      <c r="CU1501" s="862"/>
      <c r="CV1501" s="862"/>
      <c r="CW1501" s="862"/>
      <c r="CX1501" s="862"/>
      <c r="CY1501" s="862"/>
      <c r="CZ1501" s="862"/>
      <c r="DA1501" s="862"/>
      <c r="DB1501" s="862"/>
      <c r="DC1501" s="862"/>
      <c r="DD1501" s="862"/>
      <c r="DE1501" s="862"/>
      <c r="DF1501" s="862"/>
      <c r="DG1501" s="862"/>
      <c r="DH1501" s="862"/>
      <c r="DI1501" s="862"/>
      <c r="DJ1501" s="862"/>
      <c r="DK1501" s="862"/>
      <c r="DL1501" s="862"/>
      <c r="DM1501" s="862"/>
      <c r="DN1501" s="862"/>
      <c r="DO1501" s="862"/>
      <c r="DP1501" s="862"/>
      <c r="DQ1501" s="862"/>
      <c r="DR1501" s="862"/>
      <c r="DS1501" s="862"/>
      <c r="DT1501" s="862"/>
      <c r="DU1501" s="862"/>
    </row>
    <row r="1502" spans="1:125" s="821" customFormat="1" ht="12.75" customHeight="1">
      <c r="A1502" s="277">
        <v>1501</v>
      </c>
      <c r="B1502" s="277" t="s">
        <v>166</v>
      </c>
      <c r="C1502" s="277"/>
      <c r="D1502" s="277" t="s">
        <v>4984</v>
      </c>
      <c r="E1502" s="277" t="s">
        <v>2003</v>
      </c>
      <c r="F1502" s="277" t="s">
        <v>4992</v>
      </c>
      <c r="G1502" s="856"/>
      <c r="H1502" s="849" t="s">
        <v>4995</v>
      </c>
      <c r="I1502" s="277"/>
      <c r="J1502" s="277" t="s">
        <v>4985</v>
      </c>
      <c r="K1502" s="277" t="s">
        <v>4986</v>
      </c>
      <c r="L1502" s="850" t="s">
        <v>4987</v>
      </c>
      <c r="M1502" s="851">
        <v>43581</v>
      </c>
      <c r="N1502" s="621">
        <v>44297</v>
      </c>
      <c r="O1502" s="816" t="s">
        <v>722</v>
      </c>
      <c r="P1502" s="857">
        <f>N1502</f>
        <v>44297</v>
      </c>
      <c r="Q1502" s="858">
        <v>19216</v>
      </c>
      <c r="R1502" s="858">
        <v>2019</v>
      </c>
      <c r="S1502" s="814">
        <v>43566</v>
      </c>
      <c r="T1502" s="820" t="s">
        <v>407</v>
      </c>
      <c r="U1502" s="820" t="s">
        <v>188</v>
      </c>
      <c r="V1502" s="629" t="s">
        <v>363</v>
      </c>
      <c r="W1502" s="629" t="s">
        <v>363</v>
      </c>
      <c r="X1502" s="277" t="s">
        <v>4988</v>
      </c>
      <c r="Y1502" s="815">
        <v>44297</v>
      </c>
      <c r="Z1502" s="816" t="s">
        <v>4958</v>
      </c>
      <c r="AA1502" s="817">
        <v>4.92</v>
      </c>
      <c r="AB1502" s="818">
        <v>26</v>
      </c>
      <c r="AC1502" s="277">
        <v>100</v>
      </c>
      <c r="AD1502" s="277">
        <v>100</v>
      </c>
      <c r="AE1502" s="277">
        <v>125</v>
      </c>
      <c r="AF1502" s="277">
        <v>145</v>
      </c>
      <c r="AG1502" s="816">
        <v>29</v>
      </c>
      <c r="AH1502" s="816" t="s">
        <v>4989</v>
      </c>
      <c r="AI1502" s="853">
        <v>80</v>
      </c>
      <c r="AJ1502" s="853">
        <v>1</v>
      </c>
      <c r="AK1502" s="814">
        <v>43581</v>
      </c>
      <c r="AL1502" s="816">
        <v>2019</v>
      </c>
      <c r="AM1502" s="816" t="s">
        <v>722</v>
      </c>
      <c r="AN1502" s="277"/>
      <c r="AO1502" s="277"/>
      <c r="AP1502" s="820"/>
      <c r="AQ1502" s="820"/>
      <c r="AR1502" s="820"/>
      <c r="AS1502" s="820"/>
      <c r="AT1502" s="820"/>
      <c r="AU1502" s="820"/>
      <c r="AV1502" s="820"/>
      <c r="AW1502" s="820"/>
      <c r="AX1502" s="820"/>
      <c r="AY1502" s="820"/>
      <c r="AZ1502" s="820"/>
      <c r="BA1502" s="820"/>
      <c r="BB1502" s="820"/>
      <c r="BC1502" s="820"/>
      <c r="BD1502" s="820"/>
      <c r="BE1502" s="820"/>
      <c r="BF1502" s="820"/>
      <c r="BG1502" s="820"/>
      <c r="BH1502" s="820"/>
      <c r="BI1502" s="820"/>
      <c r="BJ1502" s="820"/>
      <c r="BK1502" s="820"/>
      <c r="BL1502" s="820"/>
      <c r="BM1502" s="820"/>
      <c r="BN1502" s="820"/>
      <c r="BO1502" s="820"/>
      <c r="BP1502" s="820"/>
      <c r="BQ1502" s="820"/>
      <c r="BR1502" s="820"/>
      <c r="BS1502" s="820"/>
      <c r="BT1502" s="820"/>
      <c r="BU1502" s="820"/>
      <c r="BV1502" s="820"/>
      <c r="BW1502" s="820"/>
      <c r="BX1502" s="820"/>
      <c r="BY1502" s="820"/>
      <c r="BZ1502" s="820"/>
      <c r="CA1502" s="820"/>
      <c r="CB1502" s="820"/>
      <c r="CC1502" s="820"/>
      <c r="CD1502" s="820"/>
      <c r="CE1502" s="820"/>
      <c r="CF1502" s="820"/>
      <c r="CG1502" s="820"/>
      <c r="CH1502" s="820"/>
      <c r="CI1502" s="820"/>
      <c r="CJ1502" s="820"/>
      <c r="CK1502" s="820"/>
      <c r="CL1502" s="820"/>
      <c r="CM1502" s="820"/>
      <c r="CN1502" s="820"/>
      <c r="CO1502" s="862"/>
      <c r="CP1502" s="862"/>
      <c r="CQ1502" s="862"/>
      <c r="CR1502" s="862"/>
      <c r="CS1502" s="862"/>
      <c r="CT1502" s="862"/>
      <c r="CU1502" s="862"/>
      <c r="CV1502" s="862"/>
      <c r="CW1502" s="862"/>
      <c r="CX1502" s="862"/>
      <c r="CY1502" s="862"/>
      <c r="CZ1502" s="862"/>
      <c r="DA1502" s="862"/>
      <c r="DB1502" s="862"/>
      <c r="DC1502" s="862"/>
      <c r="DD1502" s="862"/>
      <c r="DE1502" s="862"/>
      <c r="DF1502" s="862"/>
      <c r="DG1502" s="862"/>
      <c r="DH1502" s="862"/>
      <c r="DI1502" s="862"/>
      <c r="DJ1502" s="862"/>
      <c r="DK1502" s="862"/>
      <c r="DL1502" s="862"/>
      <c r="DM1502" s="862"/>
      <c r="DN1502" s="862"/>
      <c r="DO1502" s="862"/>
      <c r="DP1502" s="862"/>
      <c r="DQ1502" s="862"/>
      <c r="DR1502" s="862"/>
      <c r="DS1502" s="862"/>
      <c r="DT1502" s="862"/>
      <c r="DU1502" s="862"/>
    </row>
    <row r="1503" spans="1:125" s="821" customFormat="1" ht="12.75" customHeight="1">
      <c r="A1503" s="277">
        <v>1502</v>
      </c>
      <c r="B1503" s="277" t="s">
        <v>166</v>
      </c>
      <c r="C1503" s="277"/>
      <c r="D1503" s="277" t="s">
        <v>4997</v>
      </c>
      <c r="E1503" s="277" t="s">
        <v>2003</v>
      </c>
      <c r="F1503" s="277" t="s">
        <v>4993</v>
      </c>
      <c r="G1503" s="856"/>
      <c r="H1503" s="849" t="s">
        <v>4996</v>
      </c>
      <c r="I1503" s="277"/>
      <c r="J1503" s="277" t="s">
        <v>4985</v>
      </c>
      <c r="K1503" s="277" t="s">
        <v>4986</v>
      </c>
      <c r="L1503" s="850" t="s">
        <v>4987</v>
      </c>
      <c r="M1503" s="851">
        <v>43581</v>
      </c>
      <c r="N1503" s="621">
        <v>44297</v>
      </c>
      <c r="O1503" s="816" t="s">
        <v>722</v>
      </c>
      <c r="P1503" s="857">
        <f>N1503</f>
        <v>44297</v>
      </c>
      <c r="Q1503" s="858">
        <v>19217</v>
      </c>
      <c r="R1503" s="858">
        <v>2019</v>
      </c>
      <c r="S1503" s="814">
        <v>43566</v>
      </c>
      <c r="T1503" s="820" t="s">
        <v>407</v>
      </c>
      <c r="U1503" s="820" t="s">
        <v>188</v>
      </c>
      <c r="V1503" s="629" t="s">
        <v>363</v>
      </c>
      <c r="W1503" s="629" t="s">
        <v>363</v>
      </c>
      <c r="X1503" s="277" t="s">
        <v>4988</v>
      </c>
      <c r="Y1503" s="815">
        <v>44297</v>
      </c>
      <c r="Z1503" s="816" t="s">
        <v>4958</v>
      </c>
      <c r="AA1503" s="817">
        <v>4.92</v>
      </c>
      <c r="AB1503" s="818">
        <v>26</v>
      </c>
      <c r="AC1503" s="277">
        <v>100</v>
      </c>
      <c r="AD1503" s="277">
        <v>100</v>
      </c>
      <c r="AE1503" s="277">
        <v>125</v>
      </c>
      <c r="AF1503" s="277">
        <v>145</v>
      </c>
      <c r="AG1503" s="816">
        <v>29</v>
      </c>
      <c r="AH1503" s="816" t="s">
        <v>4989</v>
      </c>
      <c r="AI1503" s="853">
        <v>80</v>
      </c>
      <c r="AJ1503" s="853">
        <v>1</v>
      </c>
      <c r="AK1503" s="814">
        <v>43581</v>
      </c>
      <c r="AL1503" s="816">
        <v>2019</v>
      </c>
      <c r="AM1503" s="816" t="s">
        <v>722</v>
      </c>
      <c r="AN1503" s="277"/>
      <c r="AO1503" s="277"/>
      <c r="AP1503" s="820"/>
      <c r="AQ1503" s="820"/>
      <c r="AR1503" s="820"/>
      <c r="AS1503" s="820"/>
      <c r="AT1503" s="820"/>
      <c r="AU1503" s="820"/>
      <c r="AV1503" s="820"/>
      <c r="AW1503" s="820"/>
      <c r="AX1503" s="820"/>
      <c r="AY1503" s="820"/>
      <c r="AZ1503" s="820"/>
      <c r="BA1503" s="820"/>
      <c r="BB1503" s="820"/>
      <c r="BC1503" s="820"/>
      <c r="BD1503" s="820"/>
      <c r="BE1503" s="820"/>
      <c r="BF1503" s="820"/>
      <c r="BG1503" s="820"/>
      <c r="BH1503" s="820"/>
      <c r="BI1503" s="820"/>
      <c r="BJ1503" s="820"/>
      <c r="BK1503" s="820"/>
      <c r="BL1503" s="820"/>
      <c r="BM1503" s="820"/>
      <c r="BN1503" s="820"/>
      <c r="BO1503" s="820"/>
      <c r="BP1503" s="820"/>
      <c r="BQ1503" s="820"/>
      <c r="BR1503" s="820"/>
      <c r="BS1503" s="820"/>
      <c r="BT1503" s="820"/>
      <c r="BU1503" s="820"/>
      <c r="BV1503" s="820"/>
      <c r="BW1503" s="820"/>
      <c r="BX1503" s="820"/>
      <c r="BY1503" s="820"/>
      <c r="BZ1503" s="820"/>
      <c r="CA1503" s="820"/>
      <c r="CB1503" s="820"/>
      <c r="CC1503" s="820"/>
      <c r="CD1503" s="820"/>
      <c r="CE1503" s="820"/>
      <c r="CF1503" s="820"/>
      <c r="CG1503" s="820"/>
      <c r="CH1503" s="820"/>
      <c r="CI1503" s="820"/>
      <c r="CJ1503" s="820"/>
      <c r="CK1503" s="820"/>
      <c r="CL1503" s="820"/>
      <c r="CM1503" s="820"/>
      <c r="CN1503" s="820"/>
      <c r="CO1503" s="862"/>
      <c r="CP1503" s="862"/>
      <c r="CQ1503" s="862"/>
      <c r="CR1503" s="862"/>
      <c r="CS1503" s="862"/>
      <c r="CT1503" s="862"/>
      <c r="CU1503" s="862"/>
      <c r="CV1503" s="862"/>
      <c r="CW1503" s="862"/>
      <c r="CX1503" s="862"/>
      <c r="CY1503" s="862"/>
      <c r="CZ1503" s="862"/>
      <c r="DA1503" s="862"/>
      <c r="DB1503" s="862"/>
      <c r="DC1503" s="862"/>
      <c r="DD1503" s="862"/>
      <c r="DE1503" s="862"/>
      <c r="DF1503" s="862"/>
      <c r="DG1503" s="862"/>
      <c r="DH1503" s="862"/>
      <c r="DI1503" s="862"/>
      <c r="DJ1503" s="862"/>
      <c r="DK1503" s="862"/>
      <c r="DL1503" s="862"/>
      <c r="DM1503" s="862"/>
      <c r="DN1503" s="862"/>
      <c r="DO1503" s="862"/>
      <c r="DP1503" s="862"/>
      <c r="DQ1503" s="862"/>
      <c r="DR1503" s="862"/>
      <c r="DS1503" s="862"/>
      <c r="DT1503" s="862"/>
      <c r="DU1503" s="862"/>
    </row>
    <row r="1504" spans="1:125" ht="12.75" customHeight="1">
      <c r="A1504" s="253">
        <v>1503</v>
      </c>
      <c r="B1504" s="253" t="s">
        <v>166</v>
      </c>
      <c r="C1504" s="242"/>
      <c r="D1504" s="253" t="s">
        <v>8914</v>
      </c>
      <c r="E1504" s="253"/>
      <c r="F1504" s="253" t="s">
        <v>8915</v>
      </c>
      <c r="G1504" s="264"/>
      <c r="H1504" s="639" t="s">
        <v>8916</v>
      </c>
      <c r="I1504" s="243"/>
      <c r="J1504" s="253" t="s">
        <v>1286</v>
      </c>
      <c r="K1504" s="243" t="s">
        <v>8917</v>
      </c>
      <c r="L1504" s="245" t="s">
        <v>1370</v>
      </c>
      <c r="M1504" s="247">
        <v>44888</v>
      </c>
      <c r="N1504" s="123">
        <v>45613</v>
      </c>
      <c r="O1504" s="249" t="s">
        <v>722</v>
      </c>
      <c r="P1504" s="267">
        <f>N1504</f>
        <v>45613</v>
      </c>
      <c r="Q1504" s="236">
        <v>22706</v>
      </c>
      <c r="R1504" s="236">
        <v>2022</v>
      </c>
      <c r="S1504" s="251">
        <v>44882</v>
      </c>
      <c r="T1504" s="253" t="s">
        <v>299</v>
      </c>
      <c r="U1504" s="253" t="s">
        <v>1279</v>
      </c>
      <c r="V1504" s="421" t="s">
        <v>363</v>
      </c>
      <c r="W1504" s="421" t="s">
        <v>363</v>
      </c>
      <c r="X1504" s="253" t="s">
        <v>474</v>
      </c>
      <c r="Y1504" s="271">
        <f>N1504</f>
        <v>45613</v>
      </c>
      <c r="Z1504" s="322" t="s">
        <v>724</v>
      </c>
      <c r="AA1504" s="255"/>
      <c r="AB1504" s="256">
        <v>27.5</v>
      </c>
      <c r="AC1504" s="253"/>
      <c r="AD1504" s="253"/>
      <c r="AE1504" s="253"/>
      <c r="AF1504" s="253"/>
      <c r="AG1504" s="322"/>
      <c r="AH1504" s="322"/>
      <c r="AI1504" s="322"/>
      <c r="AJ1504" s="322">
        <v>1</v>
      </c>
      <c r="AK1504" s="237">
        <v>44888</v>
      </c>
      <c r="AL1504" s="322">
        <v>2022</v>
      </c>
      <c r="AM1504" s="322" t="s">
        <v>722</v>
      </c>
      <c r="AN1504" s="252"/>
      <c r="AO1504" s="252"/>
      <c r="AP1504" s="316"/>
      <c r="AQ1504" s="316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</row>
    <row r="1505" spans="1:125" ht="12.75" customHeight="1">
      <c r="A1505" s="253">
        <v>1504</v>
      </c>
      <c r="B1505" s="253" t="s">
        <v>166</v>
      </c>
      <c r="C1505" s="253"/>
      <c r="D1505" s="253" t="s">
        <v>795</v>
      </c>
      <c r="E1505" s="253"/>
      <c r="F1505" s="253" t="s">
        <v>42</v>
      </c>
      <c r="G1505" s="264"/>
      <c r="H1505" s="639" t="s">
        <v>43</v>
      </c>
      <c r="I1505" s="253"/>
      <c r="J1505" s="253" t="s">
        <v>794</v>
      </c>
      <c r="K1505" s="283" t="s">
        <v>2386</v>
      </c>
      <c r="L1505" s="438" t="s">
        <v>1049</v>
      </c>
      <c r="M1505" s="274">
        <v>41184</v>
      </c>
      <c r="N1505" s="275">
        <v>44591</v>
      </c>
      <c r="O1505" s="322" t="s">
        <v>722</v>
      </c>
      <c r="P1505" s="267">
        <f t="shared" ref="P1505" si="316">N1505</f>
        <v>44591</v>
      </c>
      <c r="Q1505" s="236">
        <v>20054</v>
      </c>
      <c r="R1505" s="236">
        <v>2012</v>
      </c>
      <c r="S1505" s="251">
        <v>43860</v>
      </c>
      <c r="T1505" s="253" t="s">
        <v>3814</v>
      </c>
      <c r="U1505" s="253" t="s">
        <v>3950</v>
      </c>
      <c r="V1505" s="421" t="s">
        <v>5437</v>
      </c>
      <c r="W1505" s="421" t="s">
        <v>5438</v>
      </c>
      <c r="X1505" s="253" t="s">
        <v>3484</v>
      </c>
      <c r="Y1505" s="284">
        <f t="shared" ref="Y1505" si="317">N1505</f>
        <v>44591</v>
      </c>
      <c r="Z1505" s="322" t="s">
        <v>1550</v>
      </c>
      <c r="AA1505" s="255">
        <v>8.5</v>
      </c>
      <c r="AB1505" s="256" t="s">
        <v>1213</v>
      </c>
      <c r="AC1505" s="253">
        <v>160</v>
      </c>
      <c r="AD1505" s="253">
        <v>188</v>
      </c>
      <c r="AE1505" s="253">
        <v>220</v>
      </c>
      <c r="AF1505" s="253">
        <v>290</v>
      </c>
      <c r="AG1505" s="322"/>
      <c r="AH1505" s="322">
        <v>39</v>
      </c>
      <c r="AI1505" s="322">
        <v>57</v>
      </c>
      <c r="AJ1505" s="322">
        <v>2</v>
      </c>
      <c r="AK1505" s="321">
        <v>37362</v>
      </c>
      <c r="AL1505" s="336">
        <v>2002</v>
      </c>
      <c r="AM1505" s="336" t="s">
        <v>788</v>
      </c>
      <c r="AN1505" s="253"/>
      <c r="AO1505" s="252"/>
      <c r="AP1505" s="316"/>
      <c r="AQ1505" s="316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</row>
    <row r="1506" spans="1:125" ht="12.75" customHeight="1">
      <c r="A1506" s="253">
        <v>1505</v>
      </c>
      <c r="B1506" s="253" t="s">
        <v>166</v>
      </c>
      <c r="C1506" s="253"/>
      <c r="D1506" s="253" t="s">
        <v>1681</v>
      </c>
      <c r="E1506" s="253"/>
      <c r="F1506" s="253" t="s">
        <v>4594</v>
      </c>
      <c r="G1506" s="264"/>
      <c r="H1506" s="639" t="s">
        <v>4592</v>
      </c>
      <c r="I1506" s="242"/>
      <c r="J1506" s="242" t="s">
        <v>1163</v>
      </c>
      <c r="K1506" s="253" t="s">
        <v>5922</v>
      </c>
      <c r="L1506" s="438" t="s">
        <v>5923</v>
      </c>
      <c r="M1506" s="274">
        <v>44004</v>
      </c>
      <c r="N1506" s="275">
        <v>44729</v>
      </c>
      <c r="O1506" s="249" t="s">
        <v>722</v>
      </c>
      <c r="P1506" s="267">
        <f>N1506</f>
        <v>44729</v>
      </c>
      <c r="Q1506" s="236">
        <v>20491</v>
      </c>
      <c r="R1506" s="236">
        <v>2015</v>
      </c>
      <c r="S1506" s="237">
        <v>43999</v>
      </c>
      <c r="T1506" s="253" t="s">
        <v>24</v>
      </c>
      <c r="U1506" s="253" t="s">
        <v>1217</v>
      </c>
      <c r="V1506" s="421" t="s">
        <v>13</v>
      </c>
      <c r="W1506" s="421" t="s">
        <v>3548</v>
      </c>
      <c r="X1506" s="253" t="s">
        <v>5924</v>
      </c>
      <c r="Y1506" s="271">
        <v>44729</v>
      </c>
      <c r="Z1506" s="322" t="s">
        <v>1550</v>
      </c>
      <c r="AA1506" s="255"/>
      <c r="AB1506" s="256">
        <v>24.5</v>
      </c>
      <c r="AC1506" s="253"/>
      <c r="AD1506" s="253"/>
      <c r="AE1506" s="253"/>
      <c r="AF1506" s="253"/>
      <c r="AG1506" s="322"/>
      <c r="AH1506" s="322"/>
      <c r="AI1506" s="322"/>
      <c r="AJ1506" s="322">
        <v>1</v>
      </c>
      <c r="AK1506" s="237">
        <v>41845</v>
      </c>
      <c r="AL1506" s="322">
        <v>2014</v>
      </c>
      <c r="AM1506" s="322" t="s">
        <v>722</v>
      </c>
      <c r="AN1506" s="253"/>
      <c r="AO1506" s="252"/>
      <c r="AP1506" s="316"/>
      <c r="AQ1506" s="316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</row>
    <row r="1507" spans="1:125" ht="12.75" customHeight="1">
      <c r="A1507" s="253">
        <v>1506</v>
      </c>
      <c r="B1507" s="253" t="s">
        <v>166</v>
      </c>
      <c r="C1507" s="253"/>
      <c r="D1507" s="253" t="s">
        <v>59</v>
      </c>
      <c r="E1507" s="253"/>
      <c r="F1507" s="253" t="s">
        <v>3820</v>
      </c>
      <c r="G1507" s="264"/>
      <c r="H1507" s="639" t="s">
        <v>378</v>
      </c>
      <c r="I1507" s="253"/>
      <c r="J1507" s="253" t="s">
        <v>379</v>
      </c>
      <c r="K1507" s="363" t="s">
        <v>9149</v>
      </c>
      <c r="L1507" s="438" t="s">
        <v>7261</v>
      </c>
      <c r="M1507" s="274">
        <v>41909</v>
      </c>
      <c r="N1507" s="248">
        <v>45802</v>
      </c>
      <c r="O1507" s="249" t="s">
        <v>722</v>
      </c>
      <c r="P1507" s="266">
        <f>N1507</f>
        <v>45802</v>
      </c>
      <c r="Q1507" s="250">
        <v>19314</v>
      </c>
      <c r="R1507" s="250">
        <v>2014</v>
      </c>
      <c r="S1507" s="251">
        <v>45071</v>
      </c>
      <c r="T1507" s="252" t="s">
        <v>499</v>
      </c>
      <c r="U1507" s="253" t="s">
        <v>9571</v>
      </c>
      <c r="V1507" s="625" t="s">
        <v>8230</v>
      </c>
      <c r="W1507" s="625" t="s">
        <v>8231</v>
      </c>
      <c r="X1507" s="252" t="s">
        <v>9572</v>
      </c>
      <c r="Y1507" s="284">
        <f t="shared" ref="Y1507" si="318">N1507</f>
        <v>45802</v>
      </c>
      <c r="Z1507" s="605" t="s">
        <v>724</v>
      </c>
      <c r="AA1507" s="656"/>
      <c r="AB1507" s="273">
        <v>28</v>
      </c>
      <c r="AC1507" s="252"/>
      <c r="AD1507" s="252"/>
      <c r="AE1507" s="252"/>
      <c r="AF1507" s="252"/>
      <c r="AG1507" s="605"/>
      <c r="AH1507" s="605"/>
      <c r="AI1507" s="605"/>
      <c r="AJ1507" s="605">
        <v>1</v>
      </c>
      <c r="AK1507" s="251">
        <v>40998</v>
      </c>
      <c r="AL1507" s="605">
        <v>2011</v>
      </c>
      <c r="AM1507" s="605" t="s">
        <v>722</v>
      </c>
      <c r="AN1507" s="252" t="s">
        <v>9573</v>
      </c>
      <c r="AO1507" s="252"/>
      <c r="AP1507" s="316"/>
      <c r="AQ1507" s="316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</row>
    <row r="1508" spans="1:125" ht="12.75" customHeight="1">
      <c r="A1508" s="253">
        <v>1507</v>
      </c>
      <c r="B1508" s="253" t="s">
        <v>166</v>
      </c>
      <c r="C1508" s="253"/>
      <c r="D1508" s="253" t="s">
        <v>6644</v>
      </c>
      <c r="E1508" s="253" t="s">
        <v>701</v>
      </c>
      <c r="F1508" s="253" t="s">
        <v>4675</v>
      </c>
      <c r="G1508" s="264"/>
      <c r="H1508" s="639" t="s">
        <v>6645</v>
      </c>
      <c r="I1508" s="243"/>
      <c r="J1508" s="253" t="s">
        <v>6646</v>
      </c>
      <c r="K1508" s="253" t="s">
        <v>4714</v>
      </c>
      <c r="L1508" s="438" t="s">
        <v>4715</v>
      </c>
      <c r="M1508" s="274">
        <v>43439</v>
      </c>
      <c r="N1508" s="275">
        <v>44956</v>
      </c>
      <c r="O1508" s="249" t="s">
        <v>722</v>
      </c>
      <c r="P1508" s="267">
        <f>N1508</f>
        <v>44956</v>
      </c>
      <c r="Q1508" s="236">
        <v>21076</v>
      </c>
      <c r="R1508" s="236" t="s">
        <v>6647</v>
      </c>
      <c r="S1508" s="237">
        <v>44226</v>
      </c>
      <c r="T1508" s="253" t="s">
        <v>5382</v>
      </c>
      <c r="U1508" s="253" t="s">
        <v>1217</v>
      </c>
      <c r="V1508" s="421" t="s">
        <v>6648</v>
      </c>
      <c r="W1508" s="421" t="s">
        <v>6649</v>
      </c>
      <c r="X1508" s="253" t="s">
        <v>4677</v>
      </c>
      <c r="Y1508" s="271">
        <f>N1508</f>
        <v>44956</v>
      </c>
      <c r="Z1508" s="322"/>
      <c r="AA1508" s="255"/>
      <c r="AB1508" s="256" t="s">
        <v>2357</v>
      </c>
      <c r="AC1508" s="253"/>
      <c r="AD1508" s="253"/>
      <c r="AE1508" s="253"/>
      <c r="AF1508" s="253"/>
      <c r="AG1508" s="605"/>
      <c r="AH1508" s="322"/>
      <c r="AI1508" s="322"/>
      <c r="AJ1508" s="438" t="s">
        <v>6651</v>
      </c>
      <c r="AK1508" s="237">
        <v>43439</v>
      </c>
      <c r="AL1508" s="322" t="s">
        <v>6647</v>
      </c>
      <c r="AM1508" s="322" t="s">
        <v>3544</v>
      </c>
      <c r="AN1508" s="253" t="s">
        <v>6650</v>
      </c>
      <c r="AO1508" s="252"/>
      <c r="AP1508" s="316"/>
      <c r="AQ1508" s="316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</row>
    <row r="1509" spans="1:125" ht="12.75" customHeight="1">
      <c r="A1509" s="253">
        <v>1508</v>
      </c>
      <c r="B1509" s="253" t="s">
        <v>166</v>
      </c>
      <c r="C1509" s="253"/>
      <c r="D1509" s="253" t="s">
        <v>1453</v>
      </c>
      <c r="E1509" s="253"/>
      <c r="F1509" s="253" t="s">
        <v>640</v>
      </c>
      <c r="G1509" s="264"/>
      <c r="H1509" s="639" t="s">
        <v>641</v>
      </c>
      <c r="I1509" s="253"/>
      <c r="J1509" s="243" t="s">
        <v>1467</v>
      </c>
      <c r="K1509" s="253" t="s">
        <v>6747</v>
      </c>
      <c r="L1509" s="438" t="s">
        <v>6748</v>
      </c>
      <c r="M1509" s="274">
        <v>42170</v>
      </c>
      <c r="N1509" s="288">
        <v>44713</v>
      </c>
      <c r="O1509" s="322" t="s">
        <v>722</v>
      </c>
      <c r="P1509" s="328">
        <f t="shared" ref="P1509:P1511" si="319">N1509</f>
        <v>44713</v>
      </c>
      <c r="Q1509" s="329">
        <v>21156</v>
      </c>
      <c r="R1509" s="329">
        <v>2015</v>
      </c>
      <c r="S1509" s="251">
        <v>43732</v>
      </c>
      <c r="T1509" s="316" t="s">
        <v>645</v>
      </c>
      <c r="U1509" s="283" t="s">
        <v>721</v>
      </c>
      <c r="V1509" s="625" t="s">
        <v>6630</v>
      </c>
      <c r="W1509" s="625" t="s">
        <v>6631</v>
      </c>
      <c r="X1509" s="252" t="s">
        <v>6749</v>
      </c>
      <c r="Y1509" s="284">
        <f>N1509</f>
        <v>44713</v>
      </c>
      <c r="Z1509" s="605"/>
      <c r="AA1509" s="656"/>
      <c r="AB1509" s="273">
        <v>28</v>
      </c>
      <c r="AC1509" s="252"/>
      <c r="AD1509" s="252"/>
      <c r="AE1509" s="252"/>
      <c r="AF1509" s="252"/>
      <c r="AG1509" s="322"/>
      <c r="AH1509" s="605">
        <v>36</v>
      </c>
      <c r="AI1509" s="613">
        <v>54</v>
      </c>
      <c r="AJ1509" s="613">
        <v>1</v>
      </c>
      <c r="AK1509" s="251">
        <v>41335</v>
      </c>
      <c r="AL1509" s="605">
        <v>2012</v>
      </c>
      <c r="AM1509" s="605" t="s">
        <v>722</v>
      </c>
      <c r="AN1509" s="253" t="s">
        <v>5837</v>
      </c>
      <c r="AO1509" s="252"/>
      <c r="AP1509" s="316"/>
      <c r="AQ1509" s="316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</row>
    <row r="1510" spans="1:125" ht="12.75" customHeight="1">
      <c r="A1510" s="253">
        <v>1509</v>
      </c>
      <c r="B1510" s="253" t="s">
        <v>166</v>
      </c>
      <c r="C1510" s="253"/>
      <c r="D1510" s="253" t="s">
        <v>2137</v>
      </c>
      <c r="E1510" s="253"/>
      <c r="F1510" s="253" t="s">
        <v>2070</v>
      </c>
      <c r="G1510" s="264"/>
      <c r="H1510" s="639" t="s">
        <v>2138</v>
      </c>
      <c r="I1510" s="253"/>
      <c r="J1510" s="253" t="s">
        <v>2139</v>
      </c>
      <c r="K1510" s="253" t="s">
        <v>1543</v>
      </c>
      <c r="L1510" s="438" t="s">
        <v>1541</v>
      </c>
      <c r="M1510" s="274">
        <v>42138</v>
      </c>
      <c r="N1510" s="288">
        <v>45382</v>
      </c>
      <c r="O1510" s="276" t="s">
        <v>722</v>
      </c>
      <c r="P1510" s="266">
        <f t="shared" si="319"/>
        <v>45382</v>
      </c>
      <c r="Q1510" s="250">
        <v>20018</v>
      </c>
      <c r="R1510" s="250">
        <v>2015</v>
      </c>
      <c r="S1510" s="251">
        <v>44651</v>
      </c>
      <c r="T1510" s="252" t="s">
        <v>645</v>
      </c>
      <c r="U1510" s="253" t="s">
        <v>722</v>
      </c>
      <c r="V1510" s="625" t="s">
        <v>931</v>
      </c>
      <c r="W1510" s="625" t="s">
        <v>73</v>
      </c>
      <c r="X1510" s="252" t="s">
        <v>1542</v>
      </c>
      <c r="Y1510" s="284">
        <v>44651</v>
      </c>
      <c r="Z1510" s="605"/>
      <c r="AA1510" s="656"/>
      <c r="AB1510" s="273">
        <v>19.7</v>
      </c>
      <c r="AC1510" s="252"/>
      <c r="AD1510" s="252"/>
      <c r="AE1510" s="252"/>
      <c r="AF1510" s="252"/>
      <c r="AG1510" s="605"/>
      <c r="AH1510" s="605"/>
      <c r="AI1510" s="605"/>
      <c r="AJ1510" s="605">
        <v>1</v>
      </c>
      <c r="AK1510" s="237">
        <v>42138</v>
      </c>
      <c r="AL1510" s="322">
        <v>2015</v>
      </c>
      <c r="AM1510" s="322" t="s">
        <v>721</v>
      </c>
      <c r="AN1510" s="252" t="s">
        <v>7990</v>
      </c>
      <c r="AO1510" s="252"/>
      <c r="AP1510" s="316"/>
      <c r="AQ1510" s="316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</row>
    <row r="1511" spans="1:125" ht="12.75" customHeight="1">
      <c r="A1511" s="253">
        <v>1510</v>
      </c>
      <c r="B1511" s="242" t="s">
        <v>166</v>
      </c>
      <c r="C1511" s="121"/>
      <c r="D1511" s="243" t="s">
        <v>451</v>
      </c>
      <c r="E1511" s="121"/>
      <c r="F1511" s="243" t="s">
        <v>450</v>
      </c>
      <c r="G1511" s="244"/>
      <c r="H1511" s="638" t="s">
        <v>1091</v>
      </c>
      <c r="I1511" s="243"/>
      <c r="J1511" s="243" t="s">
        <v>660</v>
      </c>
      <c r="K1511" s="243" t="s">
        <v>638</v>
      </c>
      <c r="L1511" s="245" t="s">
        <v>420</v>
      </c>
      <c r="M1511" s="247">
        <v>40373</v>
      </c>
      <c r="N1511" s="248">
        <v>44634</v>
      </c>
      <c r="O1511" s="249" t="s">
        <v>722</v>
      </c>
      <c r="P1511" s="268">
        <f t="shared" si="319"/>
        <v>44634</v>
      </c>
      <c r="Q1511" s="250">
        <v>18264</v>
      </c>
      <c r="R1511" s="250">
        <v>2010</v>
      </c>
      <c r="S1511" s="251">
        <v>43183</v>
      </c>
      <c r="T1511" s="252" t="s">
        <v>299</v>
      </c>
      <c r="U1511" s="253" t="s">
        <v>3462</v>
      </c>
      <c r="V1511" s="625" t="s">
        <v>5646</v>
      </c>
      <c r="W1511" s="625" t="s">
        <v>5647</v>
      </c>
      <c r="X1511" s="252" t="s">
        <v>1284</v>
      </c>
      <c r="Y1511" s="284">
        <f t="shared" ref="Y1511" si="320">N1511</f>
        <v>44634</v>
      </c>
      <c r="Z1511" s="605"/>
      <c r="AA1511" s="656"/>
      <c r="AB1511" s="273">
        <v>27</v>
      </c>
      <c r="AC1511" s="252"/>
      <c r="AD1511" s="252"/>
      <c r="AE1511" s="252"/>
      <c r="AF1511" s="252"/>
      <c r="AG1511" s="605"/>
      <c r="AH1511" s="605"/>
      <c r="AI1511" s="605"/>
      <c r="AJ1511" s="605">
        <v>1</v>
      </c>
      <c r="AK1511" s="251">
        <v>40668</v>
      </c>
      <c r="AL1511" s="605">
        <v>2009</v>
      </c>
      <c r="AM1511" s="605" t="s">
        <v>721</v>
      </c>
      <c r="AN1511" s="253"/>
      <c r="AO1511" s="252"/>
      <c r="AP1511" s="316"/>
      <c r="AQ1511" s="316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</row>
    <row r="1512" spans="1:125" ht="12.75" customHeight="1">
      <c r="A1512" s="253">
        <v>1511</v>
      </c>
      <c r="B1512" s="242" t="s">
        <v>166</v>
      </c>
      <c r="C1512" s="243"/>
      <c r="D1512" s="243" t="s">
        <v>59</v>
      </c>
      <c r="E1512" s="121"/>
      <c r="F1512" s="243" t="s">
        <v>2491</v>
      </c>
      <c r="G1512" s="244"/>
      <c r="H1512" s="638" t="s">
        <v>2493</v>
      </c>
      <c r="I1512" s="243"/>
      <c r="J1512" s="243" t="s">
        <v>1467</v>
      </c>
      <c r="K1512" s="243" t="s">
        <v>2494</v>
      </c>
      <c r="L1512" s="245" t="s">
        <v>2495</v>
      </c>
      <c r="M1512" s="247">
        <v>42261</v>
      </c>
      <c r="N1512" s="123">
        <v>44478</v>
      </c>
      <c r="O1512" s="249" t="s">
        <v>722</v>
      </c>
      <c r="P1512" s="269">
        <f>N1512</f>
        <v>44478</v>
      </c>
      <c r="Q1512" s="236">
        <v>15708</v>
      </c>
      <c r="R1512" s="236">
        <v>2015</v>
      </c>
      <c r="S1512" s="251">
        <v>43747</v>
      </c>
      <c r="T1512" s="253" t="s">
        <v>3814</v>
      </c>
      <c r="U1512" s="253" t="s">
        <v>189</v>
      </c>
      <c r="V1512" s="421" t="s">
        <v>6600</v>
      </c>
      <c r="W1512" s="421" t="s">
        <v>6601</v>
      </c>
      <c r="X1512" s="253" t="s">
        <v>2496</v>
      </c>
      <c r="Y1512" s="271">
        <f>N1512</f>
        <v>44478</v>
      </c>
      <c r="Z1512" s="322"/>
      <c r="AA1512" s="255"/>
      <c r="AB1512" s="256">
        <v>28</v>
      </c>
      <c r="AC1512" s="253"/>
      <c r="AD1512" s="253"/>
      <c r="AE1512" s="253"/>
      <c r="AF1512" s="253"/>
      <c r="AG1512" s="605">
        <v>23</v>
      </c>
      <c r="AH1512" s="322"/>
      <c r="AI1512" s="322"/>
      <c r="AJ1512" s="322">
        <v>1</v>
      </c>
      <c r="AK1512" s="237">
        <v>42261</v>
      </c>
      <c r="AL1512" s="322">
        <v>2010</v>
      </c>
      <c r="AM1512" s="322" t="s">
        <v>722</v>
      </c>
      <c r="AN1512" s="237">
        <v>44478</v>
      </c>
      <c r="AO1512" s="252"/>
      <c r="AP1512" s="316"/>
      <c r="AQ1512" s="316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</row>
    <row r="1513" spans="1:125" s="821" customFormat="1" ht="12.75" customHeight="1">
      <c r="A1513" s="277">
        <v>1512</v>
      </c>
      <c r="B1513" s="805" t="s">
        <v>166</v>
      </c>
      <c r="C1513" s="124"/>
      <c r="D1513" s="124" t="s">
        <v>1724</v>
      </c>
      <c r="E1513" s="124"/>
      <c r="F1513" s="124" t="s">
        <v>5030</v>
      </c>
      <c r="G1513" s="806"/>
      <c r="H1513" s="807" t="s">
        <v>5031</v>
      </c>
      <c r="I1513" s="124"/>
      <c r="J1513" s="124" t="s">
        <v>1163</v>
      </c>
      <c r="K1513" s="124" t="s">
        <v>4338</v>
      </c>
      <c r="L1513" s="808" t="s">
        <v>4339</v>
      </c>
      <c r="M1513" s="809">
        <v>40819</v>
      </c>
      <c r="N1513" s="810">
        <v>44324</v>
      </c>
      <c r="O1513" s="811" t="s">
        <v>722</v>
      </c>
      <c r="P1513" s="859">
        <f t="shared" ref="P1513:P1514" si="321">N1513</f>
        <v>44324</v>
      </c>
      <c r="Q1513" s="813">
        <v>19241</v>
      </c>
      <c r="R1513" s="813">
        <v>2011</v>
      </c>
      <c r="S1513" s="814">
        <v>43246</v>
      </c>
      <c r="T1513" s="277" t="s">
        <v>4653</v>
      </c>
      <c r="U1513" s="277" t="s">
        <v>4929</v>
      </c>
      <c r="V1513" s="629" t="s">
        <v>363</v>
      </c>
      <c r="W1513" s="629" t="s">
        <v>956</v>
      </c>
      <c r="X1513" s="277" t="s">
        <v>4340</v>
      </c>
      <c r="Y1513" s="815">
        <f>N1513</f>
        <v>44324</v>
      </c>
      <c r="Z1513" s="816"/>
      <c r="AA1513" s="817"/>
      <c r="AB1513" s="818">
        <v>18.5</v>
      </c>
      <c r="AC1513" s="277"/>
      <c r="AD1513" s="277"/>
      <c r="AE1513" s="277"/>
      <c r="AF1513" s="277"/>
      <c r="AG1513" s="816"/>
      <c r="AH1513" s="816"/>
      <c r="AI1513" s="816"/>
      <c r="AJ1513" s="816"/>
      <c r="AK1513" s="814">
        <v>42085</v>
      </c>
      <c r="AL1513" s="816">
        <v>2014</v>
      </c>
      <c r="AM1513" s="816" t="s">
        <v>722</v>
      </c>
      <c r="AN1513" s="277" t="s">
        <v>5033</v>
      </c>
      <c r="AO1513" s="863"/>
      <c r="AP1513" s="862"/>
      <c r="AQ1513" s="862"/>
      <c r="AR1513" s="862"/>
      <c r="AS1513" s="862"/>
      <c r="AT1513" s="862"/>
      <c r="AU1513" s="862"/>
      <c r="AV1513" s="862"/>
      <c r="AW1513" s="862"/>
      <c r="AX1513" s="862"/>
      <c r="AY1513" s="862"/>
      <c r="AZ1513" s="862"/>
      <c r="BA1513" s="862"/>
      <c r="BB1513" s="862"/>
      <c r="BC1513" s="862"/>
      <c r="BD1513" s="862"/>
      <c r="BE1513" s="862"/>
      <c r="BF1513" s="862"/>
      <c r="BG1513" s="862"/>
      <c r="BH1513" s="862"/>
      <c r="BI1513" s="862"/>
      <c r="BJ1513" s="862"/>
      <c r="BK1513" s="862"/>
      <c r="BL1513" s="862"/>
      <c r="BM1513" s="862"/>
      <c r="BN1513" s="862"/>
      <c r="BO1513" s="862"/>
      <c r="BP1513" s="862"/>
      <c r="BQ1513" s="862"/>
      <c r="BR1513" s="862"/>
      <c r="BS1513" s="862"/>
      <c r="BT1513" s="862"/>
      <c r="BU1513" s="862"/>
      <c r="BV1513" s="862"/>
      <c r="BW1513" s="862"/>
      <c r="BX1513" s="862"/>
      <c r="BY1513" s="862"/>
      <c r="BZ1513" s="862"/>
      <c r="CA1513" s="862"/>
      <c r="CB1513" s="862"/>
      <c r="CC1513" s="862"/>
      <c r="CD1513" s="862"/>
      <c r="CE1513" s="862"/>
      <c r="CF1513" s="862"/>
      <c r="CG1513" s="862"/>
      <c r="CH1513" s="862"/>
      <c r="CI1513" s="862"/>
      <c r="CJ1513" s="862"/>
      <c r="CK1513" s="862"/>
      <c r="CL1513" s="862"/>
      <c r="CM1513" s="862"/>
      <c r="CN1513" s="862"/>
      <c r="CO1513" s="862"/>
      <c r="CP1513" s="862"/>
      <c r="CQ1513" s="862"/>
      <c r="CR1513" s="862"/>
      <c r="CS1513" s="862"/>
      <c r="CT1513" s="862"/>
      <c r="CU1513" s="862"/>
      <c r="CV1513" s="862"/>
      <c r="CW1513" s="862"/>
      <c r="CX1513" s="862"/>
      <c r="CY1513" s="862"/>
      <c r="CZ1513" s="862"/>
      <c r="DA1513" s="862"/>
      <c r="DB1513" s="862"/>
      <c r="DC1513" s="862"/>
      <c r="DD1513" s="862"/>
      <c r="DE1513" s="862"/>
      <c r="DF1513" s="862"/>
      <c r="DG1513" s="862"/>
      <c r="DH1513" s="862"/>
      <c r="DI1513" s="862"/>
      <c r="DJ1513" s="862"/>
      <c r="DK1513" s="862"/>
      <c r="DL1513" s="862"/>
      <c r="DM1513" s="862"/>
      <c r="DN1513" s="862"/>
      <c r="DO1513" s="862"/>
      <c r="DP1513" s="862"/>
      <c r="DQ1513" s="862"/>
      <c r="DR1513" s="862"/>
      <c r="DS1513" s="862"/>
      <c r="DT1513" s="862"/>
      <c r="DU1513" s="862"/>
    </row>
    <row r="1514" spans="1:125" ht="12.75" customHeight="1">
      <c r="A1514" s="253">
        <v>1513</v>
      </c>
      <c r="B1514" s="253" t="s">
        <v>166</v>
      </c>
      <c r="C1514" s="253"/>
      <c r="D1514" s="253" t="s">
        <v>2569</v>
      </c>
      <c r="E1514" s="253"/>
      <c r="F1514" s="253" t="s">
        <v>2570</v>
      </c>
      <c r="G1514" s="264"/>
      <c r="H1514" s="639" t="s">
        <v>2571</v>
      </c>
      <c r="I1514" s="243"/>
      <c r="J1514" s="253" t="s">
        <v>2572</v>
      </c>
      <c r="K1514" s="253" t="s">
        <v>7002</v>
      </c>
      <c r="L1514" s="438" t="s">
        <v>2279</v>
      </c>
      <c r="M1514" s="274">
        <v>42430</v>
      </c>
      <c r="N1514" s="275">
        <v>44727</v>
      </c>
      <c r="O1514" s="249" t="s">
        <v>722</v>
      </c>
      <c r="P1514" s="266">
        <f t="shared" si="321"/>
        <v>44727</v>
      </c>
      <c r="Q1514" s="250">
        <v>18493</v>
      </c>
      <c r="R1514" s="250">
        <v>2015</v>
      </c>
      <c r="S1514" s="251">
        <v>43997</v>
      </c>
      <c r="T1514" s="252" t="s">
        <v>4633</v>
      </c>
      <c r="U1514" s="253" t="s">
        <v>5910</v>
      </c>
      <c r="V1514" s="625" t="s">
        <v>5379</v>
      </c>
      <c r="W1514" s="625" t="s">
        <v>5911</v>
      </c>
      <c r="X1514" s="253" t="s">
        <v>2280</v>
      </c>
      <c r="Y1514" s="284">
        <f>N1514</f>
        <v>44727</v>
      </c>
      <c r="Z1514" s="605" t="s">
        <v>2442</v>
      </c>
      <c r="AA1514" s="656">
        <v>5.7</v>
      </c>
      <c r="AB1514" s="273" t="s">
        <v>2573</v>
      </c>
      <c r="AC1514" s="252">
        <v>75</v>
      </c>
      <c r="AD1514" s="252">
        <v>92</v>
      </c>
      <c r="AE1514" s="252">
        <v>95</v>
      </c>
      <c r="AF1514" s="252">
        <v>135</v>
      </c>
      <c r="AG1514" s="605"/>
      <c r="AH1514" s="605">
        <v>42</v>
      </c>
      <c r="AI1514" s="605">
        <v>57</v>
      </c>
      <c r="AJ1514" s="605">
        <v>1</v>
      </c>
      <c r="AK1514" s="321">
        <v>42478</v>
      </c>
      <c r="AL1514" s="336">
        <v>2015</v>
      </c>
      <c r="AM1514" s="336" t="s">
        <v>129</v>
      </c>
      <c r="AN1514" s="253" t="s">
        <v>3680</v>
      </c>
    </row>
    <row r="1515" spans="1:125" ht="12.75" customHeight="1">
      <c r="A1515" s="253">
        <v>1514</v>
      </c>
      <c r="B1515" s="253" t="s">
        <v>166</v>
      </c>
      <c r="C1515" s="253"/>
      <c r="D1515" s="253" t="s">
        <v>6967</v>
      </c>
      <c r="E1515" s="253"/>
      <c r="F1515" s="253" t="s">
        <v>6968</v>
      </c>
      <c r="G1515" s="264"/>
      <c r="H1515" s="639" t="s">
        <v>6969</v>
      </c>
      <c r="I1515" s="253"/>
      <c r="J1515" s="253" t="s">
        <v>6970</v>
      </c>
      <c r="K1515" s="253" t="s">
        <v>6966</v>
      </c>
      <c r="L1515" s="438" t="s">
        <v>5194</v>
      </c>
      <c r="M1515" s="274">
        <v>44355</v>
      </c>
      <c r="N1515" s="288">
        <v>45078</v>
      </c>
      <c r="O1515" s="322" t="s">
        <v>722</v>
      </c>
      <c r="P1515" s="328">
        <f>N1515</f>
        <v>45078</v>
      </c>
      <c r="Q1515" s="329">
        <v>21302</v>
      </c>
      <c r="R1515" s="329">
        <v>2021</v>
      </c>
      <c r="S1515" s="251">
        <v>44348</v>
      </c>
      <c r="T1515" s="316" t="s">
        <v>645</v>
      </c>
      <c r="U1515" s="283" t="s">
        <v>1279</v>
      </c>
      <c r="V1515" s="625" t="s">
        <v>363</v>
      </c>
      <c r="W1515" s="625" t="s">
        <v>363</v>
      </c>
      <c r="X1515" s="252" t="s">
        <v>6971</v>
      </c>
      <c r="Y1515" s="284">
        <f>N1515</f>
        <v>45078</v>
      </c>
      <c r="Z1515" s="605"/>
      <c r="AA1515" s="656"/>
      <c r="AB1515" s="273">
        <v>20</v>
      </c>
      <c r="AC1515" s="252"/>
      <c r="AD1515" s="252"/>
      <c r="AE1515" s="252"/>
      <c r="AF1515" s="252"/>
      <c r="AG1515" s="605">
        <v>23</v>
      </c>
      <c r="AH1515" s="605"/>
      <c r="AI1515" s="613"/>
      <c r="AJ1515" s="613">
        <v>1</v>
      </c>
      <c r="AK1515" s="332">
        <v>44355</v>
      </c>
      <c r="AL1515" s="613">
        <v>2021</v>
      </c>
      <c r="AM1515" s="613" t="s">
        <v>722</v>
      </c>
      <c r="AN1515" s="252"/>
    </row>
    <row r="1516" spans="1:125" s="821" customFormat="1" ht="12.75" customHeight="1">
      <c r="A1516" s="277">
        <v>1515</v>
      </c>
      <c r="B1516" s="277" t="s">
        <v>166</v>
      </c>
      <c r="C1516" s="805"/>
      <c r="D1516" s="277" t="s">
        <v>4129</v>
      </c>
      <c r="E1516" s="277"/>
      <c r="F1516" s="277" t="s">
        <v>4130</v>
      </c>
      <c r="G1516" s="856"/>
      <c r="H1516" s="849" t="s">
        <v>4131</v>
      </c>
      <c r="I1516" s="277"/>
      <c r="J1516" s="277" t="s">
        <v>2923</v>
      </c>
      <c r="K1516" s="277" t="s">
        <v>2588</v>
      </c>
      <c r="L1516" s="850" t="s">
        <v>2589</v>
      </c>
      <c r="M1516" s="851">
        <v>42297</v>
      </c>
      <c r="N1516" s="621">
        <v>44493</v>
      </c>
      <c r="O1516" s="816" t="s">
        <v>722</v>
      </c>
      <c r="P1516" s="857">
        <f>N1516</f>
        <v>44493</v>
      </c>
      <c r="Q1516" s="858">
        <v>15773</v>
      </c>
      <c r="R1516" s="858">
        <v>2011</v>
      </c>
      <c r="S1516" s="814">
        <v>43762</v>
      </c>
      <c r="T1516" s="820" t="s">
        <v>299</v>
      </c>
      <c r="U1516" s="820" t="s">
        <v>722</v>
      </c>
      <c r="V1516" s="629" t="s">
        <v>6951</v>
      </c>
      <c r="W1516" s="629" t="s">
        <v>6952</v>
      </c>
      <c r="X1516" s="277" t="s">
        <v>2590</v>
      </c>
      <c r="Y1516" s="815">
        <v>44493</v>
      </c>
      <c r="Z1516" s="816" t="s">
        <v>1028</v>
      </c>
      <c r="AA1516" s="817"/>
      <c r="AB1516" s="818">
        <v>24</v>
      </c>
      <c r="AC1516" s="277"/>
      <c r="AD1516" s="277"/>
      <c r="AE1516" s="277"/>
      <c r="AF1516" s="277"/>
      <c r="AG1516" s="816"/>
      <c r="AH1516" s="816"/>
      <c r="AI1516" s="853"/>
      <c r="AJ1516" s="853">
        <v>1</v>
      </c>
      <c r="AK1516" s="854">
        <v>43081</v>
      </c>
      <c r="AL1516" s="853">
        <v>2016</v>
      </c>
      <c r="AM1516" s="853" t="s">
        <v>722</v>
      </c>
      <c r="AN1516" s="277" t="s">
        <v>4150</v>
      </c>
      <c r="AO1516" s="863"/>
      <c r="AP1516" s="862"/>
      <c r="AQ1516" s="862"/>
      <c r="AR1516" s="862"/>
      <c r="AS1516" s="862"/>
      <c r="AT1516" s="862"/>
      <c r="AU1516" s="862"/>
      <c r="AV1516" s="862"/>
      <c r="AW1516" s="862"/>
      <c r="AX1516" s="862"/>
      <c r="AY1516" s="862"/>
      <c r="AZ1516" s="862"/>
      <c r="BA1516" s="862"/>
      <c r="BB1516" s="862"/>
      <c r="BC1516" s="862"/>
      <c r="BD1516" s="862"/>
      <c r="BE1516" s="862"/>
      <c r="BF1516" s="862"/>
      <c r="BG1516" s="862"/>
      <c r="BH1516" s="862"/>
      <c r="BI1516" s="862"/>
      <c r="BJ1516" s="862"/>
      <c r="BK1516" s="862"/>
      <c r="BL1516" s="862"/>
      <c r="BM1516" s="862"/>
      <c r="BN1516" s="862"/>
      <c r="BO1516" s="862"/>
      <c r="BP1516" s="862"/>
      <c r="BQ1516" s="862"/>
      <c r="BR1516" s="862"/>
      <c r="BS1516" s="862"/>
      <c r="BT1516" s="862"/>
      <c r="BU1516" s="862"/>
      <c r="BV1516" s="862"/>
      <c r="BW1516" s="862"/>
      <c r="BX1516" s="862"/>
      <c r="BY1516" s="862"/>
      <c r="BZ1516" s="862"/>
      <c r="CA1516" s="862"/>
      <c r="CB1516" s="862"/>
      <c r="CC1516" s="862"/>
      <c r="CD1516" s="862"/>
      <c r="CE1516" s="862"/>
      <c r="CF1516" s="862"/>
      <c r="CG1516" s="862"/>
      <c r="CH1516" s="862"/>
      <c r="CI1516" s="862"/>
      <c r="CJ1516" s="862"/>
      <c r="CK1516" s="862"/>
      <c r="CL1516" s="862"/>
      <c r="CM1516" s="862"/>
      <c r="CN1516" s="862"/>
      <c r="CO1516" s="862"/>
      <c r="CP1516" s="862"/>
      <c r="CQ1516" s="862"/>
      <c r="CR1516" s="862"/>
      <c r="CS1516" s="862"/>
      <c r="CT1516" s="862"/>
      <c r="CU1516" s="862"/>
      <c r="CV1516" s="862"/>
      <c r="CW1516" s="862"/>
      <c r="CX1516" s="862"/>
      <c r="CY1516" s="862"/>
      <c r="CZ1516" s="862"/>
      <c r="DA1516" s="862"/>
      <c r="DB1516" s="862"/>
      <c r="DC1516" s="862"/>
      <c r="DD1516" s="862"/>
      <c r="DE1516" s="862"/>
      <c r="DF1516" s="862"/>
      <c r="DG1516" s="862"/>
      <c r="DH1516" s="862"/>
      <c r="DI1516" s="862"/>
      <c r="DJ1516" s="862"/>
      <c r="DK1516" s="862"/>
      <c r="DL1516" s="862"/>
      <c r="DM1516" s="862"/>
      <c r="DN1516" s="862"/>
      <c r="DO1516" s="862"/>
      <c r="DP1516" s="862"/>
      <c r="DQ1516" s="862"/>
      <c r="DR1516" s="862"/>
      <c r="DS1516" s="862"/>
      <c r="DT1516" s="862"/>
      <c r="DU1516" s="862"/>
    </row>
    <row r="1517" spans="1:125" ht="12.75" customHeight="1">
      <c r="A1517" s="253">
        <v>1516</v>
      </c>
      <c r="B1517" s="253" t="s">
        <v>166</v>
      </c>
      <c r="C1517" s="253"/>
      <c r="D1517" s="253" t="s">
        <v>4985</v>
      </c>
      <c r="E1517" s="253" t="s">
        <v>4008</v>
      </c>
      <c r="F1517" s="253" t="s">
        <v>5838</v>
      </c>
      <c r="G1517" s="264"/>
      <c r="H1517" s="639" t="s">
        <v>5839</v>
      </c>
      <c r="I1517" s="253"/>
      <c r="J1517" s="253" t="s">
        <v>5840</v>
      </c>
      <c r="K1517" s="253" t="s">
        <v>4010</v>
      </c>
      <c r="L1517" s="438" t="s">
        <v>4011</v>
      </c>
      <c r="M1517" s="274">
        <v>43983</v>
      </c>
      <c r="N1517" s="288">
        <v>44696</v>
      </c>
      <c r="O1517" s="322" t="s">
        <v>722</v>
      </c>
      <c r="P1517" s="328">
        <f>N1517</f>
        <v>44696</v>
      </c>
      <c r="Q1517" s="329">
        <v>20446</v>
      </c>
      <c r="R1517" s="329">
        <v>2019</v>
      </c>
      <c r="S1517" s="251">
        <v>43966</v>
      </c>
      <c r="T1517" s="316" t="s">
        <v>645</v>
      </c>
      <c r="U1517" s="283" t="s">
        <v>1279</v>
      </c>
      <c r="V1517" s="625" t="s">
        <v>363</v>
      </c>
      <c r="W1517" s="625" t="s">
        <v>363</v>
      </c>
      <c r="X1517" s="252" t="s">
        <v>5841</v>
      </c>
      <c r="Y1517" s="284">
        <f>N1517</f>
        <v>44696</v>
      </c>
      <c r="Z1517" s="605"/>
      <c r="AA1517" s="656"/>
      <c r="AB1517" s="273">
        <v>27</v>
      </c>
      <c r="AC1517" s="252"/>
      <c r="AD1517" s="252"/>
      <c r="AE1517" s="252"/>
      <c r="AF1517" s="252"/>
      <c r="AG1517" s="605"/>
      <c r="AH1517" s="605"/>
      <c r="AI1517" s="613"/>
      <c r="AJ1517" s="613">
        <v>1</v>
      </c>
      <c r="AK1517" s="332">
        <v>43983</v>
      </c>
      <c r="AL1517" s="613">
        <v>2019</v>
      </c>
      <c r="AM1517" s="613" t="s">
        <v>722</v>
      </c>
      <c r="AN1517" s="252"/>
    </row>
    <row r="1518" spans="1:125" s="378" customFormat="1" ht="12.75" customHeight="1">
      <c r="A1518" s="363">
        <v>1517</v>
      </c>
      <c r="B1518" s="362" t="s">
        <v>166</v>
      </c>
      <c r="C1518" s="364"/>
      <c r="D1518" s="364" t="s">
        <v>5240</v>
      </c>
      <c r="E1518" s="364"/>
      <c r="F1518" s="364" t="s">
        <v>362</v>
      </c>
      <c r="G1518" s="404"/>
      <c r="H1518" s="641" t="s">
        <v>1389</v>
      </c>
      <c r="I1518" s="364"/>
      <c r="J1518" s="364" t="s">
        <v>1645</v>
      </c>
      <c r="K1518" s="364" t="s">
        <v>1646</v>
      </c>
      <c r="L1518" s="382" t="s">
        <v>1647</v>
      </c>
      <c r="M1518" s="383">
        <v>39917</v>
      </c>
      <c r="N1518" s="384">
        <v>45885</v>
      </c>
      <c r="O1518" s="385" t="s">
        <v>722</v>
      </c>
      <c r="P1518" s="386">
        <f t="shared" ref="P1518" si="322">N1518</f>
        <v>45885</v>
      </c>
      <c r="Q1518" s="387">
        <v>19445</v>
      </c>
      <c r="R1518" s="387">
        <v>2009</v>
      </c>
      <c r="S1518" s="373">
        <v>45154</v>
      </c>
      <c r="T1518" s="363" t="s">
        <v>499</v>
      </c>
      <c r="U1518" s="363" t="s">
        <v>722</v>
      </c>
      <c r="V1518" s="626" t="s">
        <v>9946</v>
      </c>
      <c r="W1518" s="626" t="s">
        <v>9945</v>
      </c>
      <c r="X1518" s="363" t="s">
        <v>5239</v>
      </c>
      <c r="Y1518" s="375">
        <f>P1518</f>
        <v>45885</v>
      </c>
      <c r="Z1518" s="370" t="s">
        <v>724</v>
      </c>
      <c r="AA1518" s="657"/>
      <c r="AB1518" s="376">
        <v>52</v>
      </c>
      <c r="AC1518" s="363"/>
      <c r="AD1518" s="363"/>
      <c r="AE1518" s="363"/>
      <c r="AF1518" s="363"/>
      <c r="AG1518" s="370"/>
      <c r="AH1518" s="370"/>
      <c r="AI1518" s="370"/>
      <c r="AJ1518" s="370">
        <v>2</v>
      </c>
      <c r="AK1518" s="871">
        <v>39917</v>
      </c>
      <c r="AL1518" s="370">
        <v>2009</v>
      </c>
      <c r="AM1518" s="370" t="s">
        <v>721</v>
      </c>
      <c r="AN1518" s="363" t="s">
        <v>9947</v>
      </c>
      <c r="AO1518" s="442"/>
      <c r="AP1518" s="377"/>
      <c r="AQ1518" s="377"/>
      <c r="AR1518" s="377"/>
      <c r="AS1518" s="377"/>
      <c r="AT1518" s="377"/>
      <c r="AU1518" s="377"/>
      <c r="AV1518" s="377"/>
      <c r="AW1518" s="377"/>
      <c r="AX1518" s="377"/>
      <c r="AY1518" s="377"/>
      <c r="AZ1518" s="377"/>
      <c r="BA1518" s="377"/>
      <c r="BB1518" s="377"/>
      <c r="BC1518" s="377"/>
      <c r="BD1518" s="377"/>
      <c r="BE1518" s="377"/>
      <c r="BF1518" s="377"/>
      <c r="BG1518" s="377"/>
      <c r="BH1518" s="377"/>
      <c r="BI1518" s="377"/>
      <c r="BJ1518" s="377"/>
      <c r="BK1518" s="377"/>
      <c r="BL1518" s="377"/>
      <c r="BM1518" s="377"/>
      <c r="BN1518" s="377"/>
      <c r="BO1518" s="377"/>
      <c r="BP1518" s="377"/>
      <c r="BQ1518" s="377"/>
      <c r="BR1518" s="377"/>
      <c r="BS1518" s="377"/>
      <c r="BT1518" s="377"/>
      <c r="BU1518" s="377"/>
      <c r="BV1518" s="377"/>
      <c r="BW1518" s="377"/>
      <c r="BX1518" s="377"/>
      <c r="BY1518" s="377"/>
      <c r="BZ1518" s="377"/>
      <c r="CA1518" s="377"/>
      <c r="CB1518" s="377"/>
      <c r="CC1518" s="377"/>
      <c r="CD1518" s="377"/>
      <c r="CE1518" s="377"/>
      <c r="CF1518" s="377"/>
      <c r="CG1518" s="377"/>
      <c r="CH1518" s="377"/>
      <c r="CI1518" s="377"/>
      <c r="CJ1518" s="377"/>
      <c r="CK1518" s="377"/>
      <c r="CL1518" s="377"/>
      <c r="CM1518" s="377"/>
      <c r="CN1518" s="377"/>
      <c r="CO1518" s="377"/>
      <c r="CP1518" s="377"/>
      <c r="CQ1518" s="377"/>
      <c r="CR1518" s="377"/>
      <c r="CS1518" s="377"/>
      <c r="CT1518" s="377"/>
      <c r="CU1518" s="377"/>
      <c r="CV1518" s="377"/>
      <c r="CW1518" s="377"/>
      <c r="CX1518" s="377"/>
      <c r="CY1518" s="377"/>
      <c r="CZ1518" s="377"/>
      <c r="DA1518" s="377"/>
      <c r="DB1518" s="377"/>
      <c r="DC1518" s="377"/>
      <c r="DD1518" s="377"/>
      <c r="DE1518" s="377"/>
      <c r="DF1518" s="377"/>
      <c r="DG1518" s="377"/>
      <c r="DH1518" s="377"/>
      <c r="DI1518" s="377"/>
      <c r="DJ1518" s="377"/>
      <c r="DK1518" s="377"/>
      <c r="DL1518" s="377"/>
      <c r="DM1518" s="377"/>
      <c r="DN1518" s="377"/>
      <c r="DO1518" s="377"/>
      <c r="DP1518" s="377"/>
      <c r="DQ1518" s="377"/>
      <c r="DR1518" s="377"/>
      <c r="DS1518" s="377"/>
      <c r="DT1518" s="377"/>
      <c r="DU1518" s="377"/>
    </row>
    <row r="1519" spans="1:125" ht="12.75" customHeight="1">
      <c r="A1519" s="253">
        <v>1518</v>
      </c>
      <c r="B1519" s="242" t="s">
        <v>166</v>
      </c>
      <c r="C1519" s="243"/>
      <c r="D1519" s="243" t="s">
        <v>4711</v>
      </c>
      <c r="E1519" s="121"/>
      <c r="F1519" s="243" t="s">
        <v>4712</v>
      </c>
      <c r="G1519" s="244"/>
      <c r="H1519" s="638" t="s">
        <v>4713</v>
      </c>
      <c r="I1519" s="243"/>
      <c r="J1519" s="243" t="s">
        <v>1612</v>
      </c>
      <c r="K1519" s="243" t="s">
        <v>824</v>
      </c>
      <c r="L1519" s="245" t="s">
        <v>646</v>
      </c>
      <c r="M1519" s="247">
        <v>43484</v>
      </c>
      <c r="N1519" s="123">
        <v>45675</v>
      </c>
      <c r="O1519" s="249" t="s">
        <v>722</v>
      </c>
      <c r="P1519" s="267">
        <f>N1519</f>
        <v>45675</v>
      </c>
      <c r="Q1519" s="236">
        <v>20648</v>
      </c>
      <c r="R1519" s="236">
        <v>2019</v>
      </c>
      <c r="S1519" s="237">
        <v>44944</v>
      </c>
      <c r="T1519" s="253" t="s">
        <v>645</v>
      </c>
      <c r="U1519" s="253" t="s">
        <v>722</v>
      </c>
      <c r="V1519" s="421" t="s">
        <v>956</v>
      </c>
      <c r="W1519" s="421" t="s">
        <v>1632</v>
      </c>
      <c r="X1519" s="253" t="s">
        <v>6332</v>
      </c>
      <c r="Y1519" s="284">
        <f t="shared" ref="Y1519" si="323">N1519</f>
        <v>45675</v>
      </c>
      <c r="Z1519" s="322"/>
      <c r="AA1519" s="255"/>
      <c r="AB1519" s="256">
        <v>17</v>
      </c>
      <c r="AC1519" s="253"/>
      <c r="AD1519" s="253"/>
      <c r="AE1519" s="253"/>
      <c r="AF1519" s="253"/>
      <c r="AG1519" s="605"/>
      <c r="AH1519" s="322"/>
      <c r="AI1519" s="322"/>
      <c r="AJ1519" s="322">
        <v>1</v>
      </c>
      <c r="AK1519" s="237">
        <v>43484</v>
      </c>
      <c r="AL1519" s="322">
        <v>2019</v>
      </c>
      <c r="AM1519" s="322" t="s">
        <v>722</v>
      </c>
      <c r="AN1519" s="253" t="s">
        <v>6333</v>
      </c>
    </row>
    <row r="1520" spans="1:125" ht="12.75" customHeight="1">
      <c r="A1520" s="253">
        <v>1519</v>
      </c>
      <c r="B1520" s="253" t="s">
        <v>166</v>
      </c>
      <c r="C1520" s="253"/>
      <c r="D1520" s="253" t="s">
        <v>7862</v>
      </c>
      <c r="E1520" s="253"/>
      <c r="F1520" s="253" t="s">
        <v>7863</v>
      </c>
      <c r="G1520" s="264"/>
      <c r="H1520" s="639" t="s">
        <v>7864</v>
      </c>
      <c r="I1520" s="253"/>
      <c r="J1520" s="253" t="s">
        <v>901</v>
      </c>
      <c r="K1520" s="253" t="s">
        <v>3758</v>
      </c>
      <c r="L1520" s="438" t="s">
        <v>3759</v>
      </c>
      <c r="M1520" s="274">
        <v>44630</v>
      </c>
      <c r="N1520" s="275">
        <v>45357</v>
      </c>
      <c r="O1520" s="249" t="s">
        <v>722</v>
      </c>
      <c r="P1520" s="267">
        <f t="shared" ref="P1520" si="324">N1520</f>
        <v>45357</v>
      </c>
      <c r="Q1520" s="236">
        <v>22199</v>
      </c>
      <c r="R1520" s="236">
        <v>2000</v>
      </c>
      <c r="S1520" s="251">
        <v>44626</v>
      </c>
      <c r="T1520" s="253" t="s">
        <v>499</v>
      </c>
      <c r="U1520" s="253" t="s">
        <v>1279</v>
      </c>
      <c r="V1520" s="421" t="s">
        <v>363</v>
      </c>
      <c r="W1520" s="421" t="s">
        <v>7865</v>
      </c>
      <c r="X1520" s="253" t="s">
        <v>3760</v>
      </c>
      <c r="Y1520" s="271">
        <f>N1520</f>
        <v>45357</v>
      </c>
      <c r="Z1520" s="322"/>
      <c r="AA1520" s="255"/>
      <c r="AB1520" s="256">
        <v>46</v>
      </c>
      <c r="AC1520" s="253"/>
      <c r="AD1520" s="253"/>
      <c r="AE1520" s="253"/>
      <c r="AF1520" s="253"/>
      <c r="AG1520" s="605"/>
      <c r="AH1520" s="322"/>
      <c r="AI1520" s="322"/>
      <c r="AJ1520" s="322">
        <v>1</v>
      </c>
      <c r="AK1520" s="237">
        <v>44630</v>
      </c>
      <c r="AL1520" s="322">
        <v>2000</v>
      </c>
      <c r="AM1520" s="322" t="s">
        <v>721</v>
      </c>
      <c r="AN1520" s="252" t="s">
        <v>7866</v>
      </c>
    </row>
    <row r="1521" spans="1:125" ht="12.75" customHeight="1">
      <c r="A1521" s="253">
        <v>1520</v>
      </c>
      <c r="B1521" s="242" t="s">
        <v>166</v>
      </c>
      <c r="C1521" s="242"/>
      <c r="D1521" s="243" t="s">
        <v>7790</v>
      </c>
      <c r="E1521" s="243"/>
      <c r="F1521" s="243" t="s">
        <v>7998</v>
      </c>
      <c r="G1521" s="244"/>
      <c r="H1521" s="638" t="s">
        <v>7998</v>
      </c>
      <c r="I1521" s="243"/>
      <c r="J1521" s="243" t="s">
        <v>7999</v>
      </c>
      <c r="K1521" s="243" t="s">
        <v>8635</v>
      </c>
      <c r="L1521" s="245" t="s">
        <v>7542</v>
      </c>
      <c r="M1521" s="237">
        <v>44672</v>
      </c>
      <c r="N1521" s="123">
        <v>45373</v>
      </c>
      <c r="O1521" s="249" t="s">
        <v>722</v>
      </c>
      <c r="P1521" s="267">
        <f>N1521</f>
        <v>45373</v>
      </c>
      <c r="Q1521" s="236">
        <v>21618</v>
      </c>
      <c r="R1521" s="236">
        <v>2018</v>
      </c>
      <c r="S1521" s="237">
        <v>44642</v>
      </c>
      <c r="T1521" s="253" t="s">
        <v>3814</v>
      </c>
      <c r="U1521" s="253" t="s">
        <v>1279</v>
      </c>
      <c r="V1521" s="421" t="s">
        <v>363</v>
      </c>
      <c r="W1521" s="421" t="s">
        <v>363</v>
      </c>
      <c r="X1521" s="253" t="s">
        <v>7543</v>
      </c>
      <c r="Y1521" s="271">
        <f>N1521</f>
        <v>45373</v>
      </c>
      <c r="Z1521" s="322" t="s">
        <v>31</v>
      </c>
      <c r="AA1521" s="255">
        <v>5.7</v>
      </c>
      <c r="AB1521" s="256">
        <v>26</v>
      </c>
      <c r="AC1521" s="253">
        <v>90</v>
      </c>
      <c r="AD1521" s="253">
        <v>90</v>
      </c>
      <c r="AE1521" s="253">
        <v>110</v>
      </c>
      <c r="AF1521" s="253">
        <v>160</v>
      </c>
      <c r="AG1521" s="322">
        <v>24</v>
      </c>
      <c r="AH1521" s="322">
        <v>48</v>
      </c>
      <c r="AI1521" s="322">
        <v>50</v>
      </c>
      <c r="AJ1521" s="322">
        <v>1</v>
      </c>
      <c r="AK1521" s="237">
        <v>44672</v>
      </c>
      <c r="AL1521" s="322">
        <v>2022</v>
      </c>
      <c r="AM1521" s="322" t="s">
        <v>722</v>
      </c>
      <c r="AN1521" s="253" t="s">
        <v>8000</v>
      </c>
    </row>
    <row r="1522" spans="1:125" ht="12.75" customHeight="1">
      <c r="A1522" s="253">
        <v>1521</v>
      </c>
      <c r="B1522" s="253" t="s">
        <v>166</v>
      </c>
      <c r="C1522" s="253"/>
      <c r="D1522" s="253" t="s">
        <v>892</v>
      </c>
      <c r="E1522" s="253"/>
      <c r="F1522" s="253" t="s">
        <v>4322</v>
      </c>
      <c r="G1522" s="264"/>
      <c r="H1522" s="639" t="s">
        <v>4324</v>
      </c>
      <c r="I1522" s="253"/>
      <c r="J1522" s="253" t="s">
        <v>1163</v>
      </c>
      <c r="K1522" s="253" t="s">
        <v>2015</v>
      </c>
      <c r="L1522" s="438" t="s">
        <v>9245</v>
      </c>
      <c r="M1522" s="274">
        <v>44673</v>
      </c>
      <c r="N1522" s="275">
        <v>45400</v>
      </c>
      <c r="O1522" s="249" t="s">
        <v>722</v>
      </c>
      <c r="P1522" s="267">
        <f>N1522</f>
        <v>45400</v>
      </c>
      <c r="Q1522" s="236">
        <v>22299</v>
      </c>
      <c r="R1522" s="236">
        <v>2022</v>
      </c>
      <c r="S1522" s="237">
        <v>44669</v>
      </c>
      <c r="T1522" s="253" t="s">
        <v>645</v>
      </c>
      <c r="U1522" s="253" t="s">
        <v>722</v>
      </c>
      <c r="V1522" s="421" t="s">
        <v>9123</v>
      </c>
      <c r="W1522" s="421" t="s">
        <v>9124</v>
      </c>
      <c r="X1522" s="253" t="s">
        <v>2016</v>
      </c>
      <c r="Y1522" s="271">
        <f>N1522</f>
        <v>45400</v>
      </c>
      <c r="Z1522" s="322"/>
      <c r="AA1522" s="255"/>
      <c r="AB1522" s="256">
        <v>19</v>
      </c>
      <c r="AC1522" s="253"/>
      <c r="AD1522" s="253"/>
      <c r="AE1522" s="253"/>
      <c r="AF1522" s="253"/>
      <c r="AG1522" s="322"/>
      <c r="AH1522" s="322"/>
      <c r="AI1522" s="322"/>
      <c r="AJ1522" s="322">
        <v>1</v>
      </c>
      <c r="AK1522" s="237">
        <v>43235</v>
      </c>
      <c r="AL1522" s="322">
        <v>2015</v>
      </c>
      <c r="AM1522" s="322" t="s">
        <v>722</v>
      </c>
      <c r="AN1522" s="253" t="s">
        <v>8053</v>
      </c>
    </row>
    <row r="1523" spans="1:125" ht="12.75" customHeight="1">
      <c r="A1523" s="253">
        <v>1522</v>
      </c>
      <c r="B1523" s="253" t="s">
        <v>166</v>
      </c>
      <c r="C1523" s="253"/>
      <c r="D1523" s="253" t="s">
        <v>9242</v>
      </c>
      <c r="E1523" s="253"/>
      <c r="F1523" s="253" t="s">
        <v>9243</v>
      </c>
      <c r="G1523" s="264"/>
      <c r="H1523" s="639" t="s">
        <v>9244</v>
      </c>
      <c r="I1523" s="253"/>
      <c r="J1523" s="253" t="s">
        <v>9242</v>
      </c>
      <c r="K1523" s="253" t="s">
        <v>3689</v>
      </c>
      <c r="L1523" s="438" t="s">
        <v>3690</v>
      </c>
      <c r="M1523" s="274">
        <v>45021</v>
      </c>
      <c r="N1523" s="288">
        <v>45746</v>
      </c>
      <c r="O1523" s="322" t="s">
        <v>722</v>
      </c>
      <c r="P1523" s="328">
        <f>N1523</f>
        <v>45746</v>
      </c>
      <c r="Q1523" s="329">
        <v>23166</v>
      </c>
      <c r="R1523" s="329">
        <v>2020</v>
      </c>
      <c r="S1523" s="251">
        <v>45015</v>
      </c>
      <c r="T1523" s="316" t="s">
        <v>645</v>
      </c>
      <c r="U1523" s="283" t="s">
        <v>1279</v>
      </c>
      <c r="V1523" s="625" t="s">
        <v>363</v>
      </c>
      <c r="W1523" s="625" t="s">
        <v>762</v>
      </c>
      <c r="X1523" s="252" t="s">
        <v>3691</v>
      </c>
      <c r="Y1523" s="284">
        <f t="shared" si="315"/>
        <v>45746</v>
      </c>
      <c r="Z1523" s="605" t="s">
        <v>724</v>
      </c>
      <c r="AA1523" s="656"/>
      <c r="AB1523" s="273">
        <v>21.2</v>
      </c>
      <c r="AC1523" s="252"/>
      <c r="AD1523" s="252"/>
      <c r="AE1523" s="252"/>
      <c r="AF1523" s="252"/>
      <c r="AG1523" s="605"/>
      <c r="AH1523" s="605"/>
      <c r="AI1523" s="613"/>
      <c r="AJ1523" s="613">
        <v>1</v>
      </c>
      <c r="AK1523" s="332">
        <v>45021</v>
      </c>
      <c r="AL1523" s="613">
        <v>2020</v>
      </c>
      <c r="AM1523" s="613" t="s">
        <v>722</v>
      </c>
      <c r="AN1523" s="252" t="s">
        <v>9246</v>
      </c>
    </row>
    <row r="1524" spans="1:125" ht="12.75" customHeight="1">
      <c r="A1524" s="253">
        <v>1523</v>
      </c>
      <c r="B1524" s="253" t="s">
        <v>166</v>
      </c>
      <c r="C1524" s="253"/>
      <c r="D1524" s="253" t="s">
        <v>9322</v>
      </c>
      <c r="E1524" s="253"/>
      <c r="F1524" s="253" t="s">
        <v>9321</v>
      </c>
      <c r="G1524" s="264"/>
      <c r="H1524" s="639" t="s">
        <v>9323</v>
      </c>
      <c r="I1524" s="253"/>
      <c r="J1524" s="253" t="s">
        <v>1163</v>
      </c>
      <c r="K1524" s="253" t="s">
        <v>2488</v>
      </c>
      <c r="L1524" s="438" t="s">
        <v>1507</v>
      </c>
      <c r="M1524" s="274">
        <v>45036</v>
      </c>
      <c r="N1524" s="288">
        <v>45755</v>
      </c>
      <c r="O1524" s="322" t="s">
        <v>722</v>
      </c>
      <c r="P1524" s="328">
        <f>N1524</f>
        <v>45755</v>
      </c>
      <c r="Q1524" s="329">
        <v>23208</v>
      </c>
      <c r="R1524" s="329">
        <v>2018</v>
      </c>
      <c r="S1524" s="251">
        <v>45024</v>
      </c>
      <c r="T1524" s="316" t="s">
        <v>299</v>
      </c>
      <c r="U1524" s="283" t="s">
        <v>1279</v>
      </c>
      <c r="V1524" s="625" t="s">
        <v>1281</v>
      </c>
      <c r="W1524" s="625" t="s">
        <v>9327</v>
      </c>
      <c r="X1524" s="252" t="s">
        <v>1508</v>
      </c>
      <c r="Y1524" s="284">
        <f t="shared" si="315"/>
        <v>45755</v>
      </c>
      <c r="Z1524" s="605" t="s">
        <v>724</v>
      </c>
      <c r="AA1524" s="656"/>
      <c r="AB1524" s="273">
        <v>25</v>
      </c>
      <c r="AC1524" s="252"/>
      <c r="AD1524" s="252"/>
      <c r="AE1524" s="252"/>
      <c r="AF1524" s="252"/>
      <c r="AG1524" s="605"/>
      <c r="AH1524" s="605"/>
      <c r="AI1524" s="613"/>
      <c r="AJ1524" s="613">
        <v>1</v>
      </c>
      <c r="AK1524" s="332">
        <v>45036</v>
      </c>
      <c r="AL1524" s="613">
        <v>2018</v>
      </c>
      <c r="AM1524" s="613" t="s">
        <v>722</v>
      </c>
      <c r="AN1524" s="252"/>
    </row>
    <row r="1525" spans="1:125" s="821" customFormat="1" ht="12.75" customHeight="1">
      <c r="A1525" s="277">
        <v>1524</v>
      </c>
      <c r="B1525" s="805" t="s">
        <v>166</v>
      </c>
      <c r="C1525" s="124"/>
      <c r="D1525" s="277" t="s">
        <v>59</v>
      </c>
      <c r="E1525" s="124"/>
      <c r="F1525" s="124" t="s">
        <v>6831</v>
      </c>
      <c r="G1525" s="806"/>
      <c r="H1525" s="807" t="s">
        <v>6831</v>
      </c>
      <c r="I1525" s="124"/>
      <c r="J1525" s="124" t="s">
        <v>1467</v>
      </c>
      <c r="K1525" s="277" t="s">
        <v>5396</v>
      </c>
      <c r="L1525" s="850" t="s">
        <v>4613</v>
      </c>
      <c r="M1525" s="809">
        <v>40819</v>
      </c>
      <c r="N1525" s="810">
        <v>45056</v>
      </c>
      <c r="O1525" s="811" t="s">
        <v>722</v>
      </c>
      <c r="P1525" s="859">
        <f t="shared" ref="P1525" si="325">N1525</f>
        <v>45056</v>
      </c>
      <c r="Q1525" s="813">
        <v>21218</v>
      </c>
      <c r="R1525" s="813">
        <v>2011</v>
      </c>
      <c r="S1525" s="814">
        <v>44194</v>
      </c>
      <c r="T1525" s="277" t="s">
        <v>1278</v>
      </c>
      <c r="U1525" s="277" t="s">
        <v>6861</v>
      </c>
      <c r="V1525" s="629" t="s">
        <v>5032</v>
      </c>
      <c r="W1525" s="629" t="s">
        <v>6860</v>
      </c>
      <c r="X1525" s="277" t="s">
        <v>5397</v>
      </c>
      <c r="Y1525" s="815">
        <f t="shared" si="315"/>
        <v>45056</v>
      </c>
      <c r="Z1525" s="816" t="s">
        <v>1550</v>
      </c>
      <c r="AA1525" s="817">
        <v>5.3</v>
      </c>
      <c r="AB1525" s="818">
        <v>28</v>
      </c>
      <c r="AC1525" s="277">
        <v>80</v>
      </c>
      <c r="AD1525" s="277">
        <v>80</v>
      </c>
      <c r="AE1525" s="277">
        <v>105</v>
      </c>
      <c r="AF1525" s="277">
        <v>139</v>
      </c>
      <c r="AG1525" s="816">
        <v>22</v>
      </c>
      <c r="AH1525" s="816">
        <v>37</v>
      </c>
      <c r="AI1525" s="816">
        <v>50</v>
      </c>
      <c r="AJ1525" s="816">
        <v>1</v>
      </c>
      <c r="AK1525" s="854">
        <v>44327</v>
      </c>
      <c r="AL1525" s="853">
        <v>2017</v>
      </c>
      <c r="AM1525" s="853" t="s">
        <v>722</v>
      </c>
      <c r="AN1525" s="277" t="s">
        <v>6862</v>
      </c>
      <c r="AO1525" s="819"/>
      <c r="AP1525" s="862"/>
      <c r="AQ1525" s="862"/>
      <c r="AR1525" s="862"/>
      <c r="AS1525" s="862"/>
      <c r="AT1525" s="862"/>
      <c r="AU1525" s="862"/>
      <c r="AV1525" s="862"/>
      <c r="AW1525" s="862"/>
      <c r="AX1525" s="862"/>
      <c r="AY1525" s="862"/>
      <c r="AZ1525" s="862"/>
      <c r="BA1525" s="862"/>
      <c r="BB1525" s="862"/>
      <c r="BC1525" s="862"/>
      <c r="BD1525" s="862"/>
      <c r="BE1525" s="862"/>
      <c r="BF1525" s="862"/>
      <c r="BG1525" s="862"/>
      <c r="BH1525" s="862"/>
      <c r="BI1525" s="862"/>
      <c r="BJ1525" s="862"/>
      <c r="BK1525" s="862"/>
      <c r="BL1525" s="862"/>
      <c r="BM1525" s="862"/>
      <c r="BN1525" s="862"/>
      <c r="BO1525" s="862"/>
      <c r="BP1525" s="862"/>
      <c r="BQ1525" s="862"/>
      <c r="BR1525" s="862"/>
      <c r="BS1525" s="862"/>
      <c r="BT1525" s="862"/>
      <c r="BU1525" s="862"/>
      <c r="BV1525" s="862"/>
      <c r="BW1525" s="862"/>
      <c r="BX1525" s="862"/>
      <c r="BY1525" s="862"/>
      <c r="BZ1525" s="862"/>
      <c r="CA1525" s="862"/>
      <c r="CB1525" s="862"/>
      <c r="CC1525" s="862"/>
      <c r="CD1525" s="862"/>
      <c r="CE1525" s="862"/>
      <c r="CF1525" s="862"/>
      <c r="CG1525" s="862"/>
      <c r="CH1525" s="862"/>
      <c r="CI1525" s="862"/>
      <c r="CJ1525" s="862"/>
      <c r="CK1525" s="862"/>
      <c r="CL1525" s="862"/>
      <c r="CM1525" s="862"/>
      <c r="CN1525" s="862"/>
      <c r="CO1525" s="862"/>
      <c r="CP1525" s="862"/>
      <c r="CQ1525" s="862"/>
      <c r="CR1525" s="862"/>
      <c r="CS1525" s="862"/>
      <c r="CT1525" s="862"/>
      <c r="CU1525" s="862"/>
      <c r="CV1525" s="862"/>
      <c r="CW1525" s="862"/>
      <c r="CX1525" s="862"/>
      <c r="CY1525" s="862"/>
      <c r="CZ1525" s="862"/>
      <c r="DA1525" s="862"/>
      <c r="DB1525" s="862"/>
      <c r="DC1525" s="862"/>
      <c r="DD1525" s="862"/>
      <c r="DE1525" s="862"/>
      <c r="DF1525" s="862"/>
      <c r="DG1525" s="862"/>
      <c r="DH1525" s="862"/>
      <c r="DI1525" s="862"/>
      <c r="DJ1525" s="862"/>
      <c r="DK1525" s="862"/>
      <c r="DL1525" s="862"/>
      <c r="DM1525" s="862"/>
      <c r="DN1525" s="862"/>
      <c r="DO1525" s="862"/>
      <c r="DP1525" s="862"/>
      <c r="DQ1525" s="862"/>
      <c r="DR1525" s="862"/>
      <c r="DS1525" s="862"/>
      <c r="DT1525" s="862"/>
      <c r="DU1525" s="862"/>
    </row>
    <row r="1526" spans="1:125" ht="12.75" customHeight="1">
      <c r="A1526" s="253">
        <v>1525</v>
      </c>
      <c r="B1526" s="253" t="s">
        <v>166</v>
      </c>
      <c r="C1526" s="253"/>
      <c r="D1526" s="253" t="s">
        <v>8585</v>
      </c>
      <c r="E1526" s="253"/>
      <c r="F1526" s="253" t="s">
        <v>8586</v>
      </c>
      <c r="G1526" s="264"/>
      <c r="H1526" s="639" t="s">
        <v>8588</v>
      </c>
      <c r="I1526" s="253"/>
      <c r="J1526" s="253" t="s">
        <v>7040</v>
      </c>
      <c r="K1526" s="253" t="s">
        <v>2504</v>
      </c>
      <c r="L1526" s="438" t="s">
        <v>2505</v>
      </c>
      <c r="M1526" s="237">
        <v>44803</v>
      </c>
      <c r="N1526" s="275">
        <v>45531</v>
      </c>
      <c r="O1526" s="249" t="s">
        <v>722</v>
      </c>
      <c r="P1526" s="267">
        <f>N1526</f>
        <v>45531</v>
      </c>
      <c r="Q1526" s="236">
        <v>23340</v>
      </c>
      <c r="R1526" s="236"/>
      <c r="S1526" s="237">
        <v>44800</v>
      </c>
      <c r="T1526" s="253" t="s">
        <v>24</v>
      </c>
      <c r="U1526" s="253" t="s">
        <v>721</v>
      </c>
      <c r="V1526" s="421" t="s">
        <v>363</v>
      </c>
      <c r="W1526" s="421" t="s">
        <v>931</v>
      </c>
      <c r="X1526" s="253" t="s">
        <v>3674</v>
      </c>
      <c r="Y1526" s="271">
        <f t="shared" si="315"/>
        <v>45531</v>
      </c>
      <c r="Z1526" s="322"/>
      <c r="AA1526" s="255"/>
      <c r="AB1526" s="256">
        <v>28</v>
      </c>
      <c r="AC1526" s="253"/>
      <c r="AD1526" s="253"/>
      <c r="AE1526" s="253"/>
      <c r="AF1526" s="253"/>
      <c r="AG1526" s="322"/>
      <c r="AH1526" s="322"/>
      <c r="AI1526" s="322"/>
      <c r="AJ1526" s="322">
        <v>1</v>
      </c>
      <c r="AK1526" s="237">
        <v>44803</v>
      </c>
      <c r="AL1526" s="322">
        <v>2019</v>
      </c>
      <c r="AM1526" s="322" t="s">
        <v>722</v>
      </c>
      <c r="AN1526" s="253"/>
    </row>
    <row r="1527" spans="1:125" ht="12.75" customHeight="1">
      <c r="A1527" s="253">
        <v>1526</v>
      </c>
      <c r="B1527" s="253" t="s">
        <v>166</v>
      </c>
      <c r="C1527" s="253"/>
      <c r="D1527" s="253" t="s">
        <v>1453</v>
      </c>
      <c r="E1527" s="253"/>
      <c r="F1527" s="253" t="s">
        <v>904</v>
      </c>
      <c r="G1527" s="264"/>
      <c r="H1527" s="639" t="s">
        <v>903</v>
      </c>
      <c r="I1527" s="253"/>
      <c r="J1527" s="253" t="s">
        <v>1467</v>
      </c>
      <c r="K1527" s="253" t="s">
        <v>2694</v>
      </c>
      <c r="L1527" s="438" t="s">
        <v>2695</v>
      </c>
      <c r="M1527" s="274">
        <v>42477</v>
      </c>
      <c r="N1527" s="288">
        <v>45423</v>
      </c>
      <c r="O1527" s="249" t="s">
        <v>722</v>
      </c>
      <c r="P1527" s="266">
        <f t="shared" ref="P1527:P1530" si="326">N1527</f>
        <v>45423</v>
      </c>
      <c r="Q1527" s="250">
        <v>16477</v>
      </c>
      <c r="R1527" s="250">
        <v>2016</v>
      </c>
      <c r="S1527" s="251">
        <v>44692</v>
      </c>
      <c r="T1527" s="252" t="s">
        <v>299</v>
      </c>
      <c r="U1527" s="253" t="s">
        <v>722</v>
      </c>
      <c r="V1527" s="625" t="s">
        <v>9683</v>
      </c>
      <c r="W1527" s="625" t="s">
        <v>9684</v>
      </c>
      <c r="X1527" s="252" t="s">
        <v>2696</v>
      </c>
      <c r="Y1527" s="284">
        <f t="shared" si="315"/>
        <v>45423</v>
      </c>
      <c r="Z1527" s="605"/>
      <c r="AA1527" s="656"/>
      <c r="AB1527" s="273">
        <v>28</v>
      </c>
      <c r="AC1527" s="252"/>
      <c r="AD1527" s="252"/>
      <c r="AE1527" s="252"/>
      <c r="AF1527" s="252"/>
      <c r="AG1527" s="322"/>
      <c r="AH1527" s="605"/>
      <c r="AI1527" s="605"/>
      <c r="AJ1527" s="605">
        <v>1</v>
      </c>
      <c r="AK1527" s="251">
        <v>41330</v>
      </c>
      <c r="AL1527" s="605">
        <v>2012</v>
      </c>
      <c r="AM1527" s="605" t="s">
        <v>722</v>
      </c>
      <c r="AN1527" s="252"/>
    </row>
    <row r="1528" spans="1:125" ht="12.75" customHeight="1">
      <c r="A1528" s="253">
        <v>1527</v>
      </c>
      <c r="B1528" s="253" t="s">
        <v>166</v>
      </c>
      <c r="C1528" s="253"/>
      <c r="D1528" s="253" t="s">
        <v>6684</v>
      </c>
      <c r="E1528" s="253"/>
      <c r="F1528" s="253" t="s">
        <v>6685</v>
      </c>
      <c r="G1528" s="264"/>
      <c r="H1528" s="639" t="s">
        <v>6686</v>
      </c>
      <c r="I1528" s="283"/>
      <c r="J1528" s="253" t="s">
        <v>6701</v>
      </c>
      <c r="K1528" s="253" t="s">
        <v>1534</v>
      </c>
      <c r="L1528" s="438" t="s">
        <v>875</v>
      </c>
      <c r="M1528" s="274">
        <v>41337</v>
      </c>
      <c r="N1528" s="288">
        <v>45352</v>
      </c>
      <c r="O1528" s="249" t="s">
        <v>722</v>
      </c>
      <c r="P1528" s="266">
        <f t="shared" si="326"/>
        <v>45352</v>
      </c>
      <c r="Q1528" s="250">
        <v>18263</v>
      </c>
      <c r="R1528" s="250">
        <v>2010</v>
      </c>
      <c r="S1528" s="251">
        <v>45016</v>
      </c>
      <c r="T1528" s="252" t="s">
        <v>645</v>
      </c>
      <c r="U1528" s="253" t="s">
        <v>722</v>
      </c>
      <c r="V1528" s="625" t="s">
        <v>9692</v>
      </c>
      <c r="W1528" s="625" t="s">
        <v>9692</v>
      </c>
      <c r="X1528" s="252" t="s">
        <v>876</v>
      </c>
      <c r="Y1528" s="284">
        <f t="shared" si="315"/>
        <v>45352</v>
      </c>
      <c r="Z1528" s="605"/>
      <c r="AA1528" s="656"/>
      <c r="AB1528" s="273">
        <v>23.6</v>
      </c>
      <c r="AC1528" s="252"/>
      <c r="AD1528" s="252"/>
      <c r="AE1528" s="252"/>
      <c r="AF1528" s="252"/>
      <c r="AG1528" s="605"/>
      <c r="AH1528" s="605"/>
      <c r="AI1528" s="605"/>
      <c r="AJ1528" s="605">
        <v>1</v>
      </c>
      <c r="AK1528" s="332">
        <v>44260</v>
      </c>
      <c r="AL1528" s="613">
        <v>2020</v>
      </c>
      <c r="AM1528" s="613" t="s">
        <v>722</v>
      </c>
      <c r="AN1528" s="251" t="s">
        <v>9248</v>
      </c>
      <c r="AO1528" s="407"/>
    </row>
    <row r="1529" spans="1:125" ht="12.75" customHeight="1">
      <c r="A1529" s="253">
        <v>1528</v>
      </c>
      <c r="B1529" s="253" t="s">
        <v>166</v>
      </c>
      <c r="C1529" s="314"/>
      <c r="D1529" s="253" t="s">
        <v>1598</v>
      </c>
      <c r="E1529" s="253"/>
      <c r="F1529" s="253" t="s">
        <v>6958</v>
      </c>
      <c r="G1529" s="264"/>
      <c r="H1529" s="639" t="s">
        <v>6959</v>
      </c>
      <c r="I1529" s="253"/>
      <c r="J1529" s="253" t="s">
        <v>6407</v>
      </c>
      <c r="K1529" s="253" t="s">
        <v>4948</v>
      </c>
      <c r="L1529" s="438" t="s">
        <v>5392</v>
      </c>
      <c r="M1529" s="274">
        <v>43844</v>
      </c>
      <c r="N1529" s="288">
        <v>45116</v>
      </c>
      <c r="O1529" s="322" t="s">
        <v>722</v>
      </c>
      <c r="P1529" s="328">
        <f t="shared" si="326"/>
        <v>45116</v>
      </c>
      <c r="Q1529" s="329">
        <v>21371</v>
      </c>
      <c r="R1529" s="329">
        <v>2019</v>
      </c>
      <c r="S1529" s="251">
        <v>44386</v>
      </c>
      <c r="T1529" s="316" t="s">
        <v>1047</v>
      </c>
      <c r="U1529" s="283" t="s">
        <v>1279</v>
      </c>
      <c r="V1529" s="625" t="s">
        <v>363</v>
      </c>
      <c r="W1529" s="625" t="s">
        <v>403</v>
      </c>
      <c r="X1529" s="252" t="s">
        <v>5393</v>
      </c>
      <c r="Y1529" s="284">
        <f>N1529</f>
        <v>45116</v>
      </c>
      <c r="Z1529" s="605"/>
      <c r="AA1529" s="656"/>
      <c r="AB1529" s="273">
        <v>27.5</v>
      </c>
      <c r="AC1529" s="252"/>
      <c r="AD1529" s="252"/>
      <c r="AE1529" s="252"/>
      <c r="AF1529" s="252"/>
      <c r="AG1529" s="605"/>
      <c r="AH1529" s="605"/>
      <c r="AI1529" s="613"/>
      <c r="AJ1529" s="613">
        <v>1</v>
      </c>
      <c r="AK1529" s="332">
        <v>44351</v>
      </c>
      <c r="AL1529" s="613">
        <v>2014</v>
      </c>
      <c r="AM1529" s="613" t="s">
        <v>722</v>
      </c>
      <c r="AN1529" s="252" t="s">
        <v>6960</v>
      </c>
    </row>
    <row r="1530" spans="1:125" s="378" customFormat="1" ht="12.75" customHeight="1">
      <c r="A1530" s="363">
        <v>1529</v>
      </c>
      <c r="B1530" s="363" t="s">
        <v>166</v>
      </c>
      <c r="C1530" s="363"/>
      <c r="D1530" s="363" t="s">
        <v>2734</v>
      </c>
      <c r="E1530" s="363"/>
      <c r="F1530" s="363" t="s">
        <v>2736</v>
      </c>
      <c r="G1530" s="365"/>
      <c r="H1530" s="640" t="s">
        <v>2737</v>
      </c>
      <c r="I1530" s="364"/>
      <c r="J1530" s="363" t="s">
        <v>1467</v>
      </c>
      <c r="K1530" s="363" t="s">
        <v>2738</v>
      </c>
      <c r="L1530" s="366" t="s">
        <v>2739</v>
      </c>
      <c r="M1530" s="368">
        <v>42524</v>
      </c>
      <c r="N1530" s="369">
        <v>45076</v>
      </c>
      <c r="O1530" s="370" t="s">
        <v>722</v>
      </c>
      <c r="P1530" s="371">
        <f t="shared" si="326"/>
        <v>45076</v>
      </c>
      <c r="Q1530" s="372">
        <v>16570</v>
      </c>
      <c r="R1530" s="372">
        <v>2014</v>
      </c>
      <c r="S1530" s="373">
        <v>43615</v>
      </c>
      <c r="T1530" s="374" t="s">
        <v>24</v>
      </c>
      <c r="U1530" s="374" t="s">
        <v>722</v>
      </c>
      <c r="V1530" s="626" t="s">
        <v>9994</v>
      </c>
      <c r="W1530" s="626" t="s">
        <v>9993</v>
      </c>
      <c r="X1530" s="363" t="s">
        <v>2740</v>
      </c>
      <c r="Y1530" s="375">
        <f t="shared" ref="Y1530" si="327">N1530</f>
        <v>45076</v>
      </c>
      <c r="Z1530" s="370"/>
      <c r="AA1530" s="657">
        <v>5.6</v>
      </c>
      <c r="AB1530" s="376" t="s">
        <v>2741</v>
      </c>
      <c r="AC1530" s="363"/>
      <c r="AD1530" s="363"/>
      <c r="AE1530" s="363"/>
      <c r="AF1530" s="363"/>
      <c r="AG1530" s="370"/>
      <c r="AH1530" s="370"/>
      <c r="AI1530" s="501"/>
      <c r="AJ1530" s="501">
        <v>1</v>
      </c>
      <c r="AK1530" s="388">
        <v>42524</v>
      </c>
      <c r="AL1530" s="501">
        <v>2008</v>
      </c>
      <c r="AM1530" s="501" t="s">
        <v>722</v>
      </c>
      <c r="AN1530" s="363" t="s">
        <v>9992</v>
      </c>
      <c r="AO1530" s="414"/>
      <c r="AP1530" s="374"/>
      <c r="AQ1530" s="374"/>
      <c r="AR1530" s="374"/>
      <c r="AS1530" s="374"/>
      <c r="AT1530" s="374"/>
      <c r="AU1530" s="374"/>
      <c r="AV1530" s="374"/>
      <c r="AW1530" s="374"/>
      <c r="AX1530" s="374"/>
      <c r="AY1530" s="374"/>
      <c r="AZ1530" s="374"/>
      <c r="BA1530" s="374"/>
      <c r="BB1530" s="374"/>
      <c r="BC1530" s="374"/>
      <c r="BD1530" s="374"/>
      <c r="BE1530" s="374"/>
      <c r="BF1530" s="374"/>
      <c r="BG1530" s="374"/>
      <c r="BH1530" s="374"/>
      <c r="BI1530" s="374"/>
      <c r="BJ1530" s="374"/>
      <c r="BK1530" s="374"/>
      <c r="BL1530" s="374"/>
      <c r="BM1530" s="374"/>
      <c r="BN1530" s="374"/>
      <c r="BO1530" s="374"/>
      <c r="BP1530" s="374"/>
      <c r="BQ1530" s="374"/>
      <c r="BR1530" s="374"/>
      <c r="BS1530" s="374"/>
      <c r="BT1530" s="374"/>
      <c r="BU1530" s="374"/>
      <c r="BV1530" s="374"/>
      <c r="BW1530" s="374"/>
      <c r="BX1530" s="374"/>
      <c r="BY1530" s="374"/>
      <c r="BZ1530" s="374"/>
      <c r="CA1530" s="374"/>
      <c r="CB1530" s="374"/>
      <c r="CC1530" s="374"/>
      <c r="CD1530" s="374"/>
      <c r="CE1530" s="374"/>
      <c r="CF1530" s="374"/>
      <c r="CG1530" s="374"/>
      <c r="CH1530" s="374"/>
      <c r="CI1530" s="374"/>
      <c r="CJ1530" s="374"/>
      <c r="CK1530" s="374"/>
      <c r="CL1530" s="374"/>
      <c r="CM1530" s="374"/>
      <c r="CN1530" s="374"/>
      <c r="CO1530" s="377"/>
      <c r="CP1530" s="377"/>
      <c r="CQ1530" s="377"/>
      <c r="CR1530" s="377"/>
      <c r="CS1530" s="377"/>
      <c r="CT1530" s="377"/>
      <c r="CU1530" s="377"/>
      <c r="CV1530" s="377"/>
      <c r="CW1530" s="377"/>
      <c r="CX1530" s="377"/>
      <c r="CY1530" s="377"/>
      <c r="CZ1530" s="377"/>
      <c r="DA1530" s="377"/>
      <c r="DB1530" s="377"/>
      <c r="DC1530" s="377"/>
      <c r="DD1530" s="377"/>
      <c r="DE1530" s="377"/>
      <c r="DF1530" s="377"/>
      <c r="DG1530" s="377"/>
      <c r="DH1530" s="377"/>
      <c r="DI1530" s="377"/>
      <c r="DJ1530" s="377"/>
      <c r="DK1530" s="377"/>
      <c r="DL1530" s="377"/>
      <c r="DM1530" s="377"/>
      <c r="DN1530" s="377"/>
      <c r="DO1530" s="377"/>
      <c r="DP1530" s="377"/>
      <c r="DQ1530" s="377"/>
      <c r="DR1530" s="377"/>
      <c r="DS1530" s="377"/>
      <c r="DT1530" s="377"/>
      <c r="DU1530" s="377"/>
    </row>
    <row r="1531" spans="1:125" s="378" customFormat="1" ht="12.75" customHeight="1">
      <c r="A1531" s="363">
        <v>1530</v>
      </c>
      <c r="B1531" s="363" t="s">
        <v>166</v>
      </c>
      <c r="C1531" s="363"/>
      <c r="D1531" s="363" t="s">
        <v>9776</v>
      </c>
      <c r="E1531" s="363"/>
      <c r="F1531" s="363" t="s">
        <v>9813</v>
      </c>
      <c r="G1531" s="365"/>
      <c r="H1531" s="640" t="s">
        <v>9777</v>
      </c>
      <c r="I1531" s="363"/>
      <c r="J1531" s="363" t="s">
        <v>9008</v>
      </c>
      <c r="K1531" s="363" t="s">
        <v>8589</v>
      </c>
      <c r="L1531" s="366" t="s">
        <v>8590</v>
      </c>
      <c r="M1531" s="368">
        <v>45119</v>
      </c>
      <c r="N1531" s="369">
        <v>45847</v>
      </c>
      <c r="O1531" s="370" t="s">
        <v>722</v>
      </c>
      <c r="P1531" s="371">
        <f>N1531</f>
        <v>45847</v>
      </c>
      <c r="Q1531" s="372">
        <v>23394</v>
      </c>
      <c r="R1531" s="372">
        <v>2023</v>
      </c>
      <c r="S1531" s="373">
        <v>45116</v>
      </c>
      <c r="T1531" s="374" t="s">
        <v>24</v>
      </c>
      <c r="U1531" s="374" t="s">
        <v>1279</v>
      </c>
      <c r="V1531" s="626" t="s">
        <v>1281</v>
      </c>
      <c r="W1531" s="626" t="s">
        <v>1281</v>
      </c>
      <c r="X1531" s="363" t="s">
        <v>8591</v>
      </c>
      <c r="Y1531" s="375">
        <f t="shared" si="315"/>
        <v>45847</v>
      </c>
      <c r="Z1531" s="370" t="s">
        <v>724</v>
      </c>
      <c r="AA1531" s="657"/>
      <c r="AB1531" s="376">
        <v>28</v>
      </c>
      <c r="AC1531" s="363"/>
      <c r="AD1531" s="363"/>
      <c r="AE1531" s="363"/>
      <c r="AF1531" s="363"/>
      <c r="AG1531" s="370"/>
      <c r="AH1531" s="370"/>
      <c r="AI1531" s="501"/>
      <c r="AJ1531" s="501">
        <v>1</v>
      </c>
      <c r="AK1531" s="388">
        <v>45119</v>
      </c>
      <c r="AL1531" s="501">
        <v>2023</v>
      </c>
      <c r="AM1531" s="501" t="s">
        <v>722</v>
      </c>
      <c r="AN1531" s="363"/>
      <c r="AO1531" s="442"/>
      <c r="AP1531" s="377"/>
      <c r="AQ1531" s="377"/>
      <c r="AR1531" s="377"/>
      <c r="AS1531" s="377"/>
      <c r="AT1531" s="377"/>
      <c r="AU1531" s="377"/>
      <c r="AV1531" s="377"/>
      <c r="AW1531" s="377"/>
      <c r="AX1531" s="377"/>
      <c r="AY1531" s="377"/>
      <c r="AZ1531" s="377"/>
      <c r="BA1531" s="377"/>
      <c r="BB1531" s="377"/>
      <c r="BC1531" s="377"/>
      <c r="BD1531" s="377"/>
      <c r="BE1531" s="377"/>
      <c r="BF1531" s="377"/>
      <c r="BG1531" s="377"/>
      <c r="BH1531" s="377"/>
      <c r="BI1531" s="377"/>
      <c r="BJ1531" s="377"/>
      <c r="BK1531" s="377"/>
      <c r="BL1531" s="377"/>
      <c r="BM1531" s="377"/>
      <c r="BN1531" s="377"/>
      <c r="BO1531" s="377"/>
      <c r="BP1531" s="377"/>
      <c r="BQ1531" s="377"/>
      <c r="BR1531" s="377"/>
      <c r="BS1531" s="377"/>
      <c r="BT1531" s="377"/>
      <c r="BU1531" s="377"/>
      <c r="BV1531" s="377"/>
      <c r="BW1531" s="377"/>
      <c r="BX1531" s="377"/>
      <c r="BY1531" s="377"/>
      <c r="BZ1531" s="377"/>
      <c r="CA1531" s="377"/>
      <c r="CB1531" s="377"/>
      <c r="CC1531" s="377"/>
      <c r="CD1531" s="377"/>
      <c r="CE1531" s="377"/>
      <c r="CF1531" s="377"/>
      <c r="CG1531" s="377"/>
      <c r="CH1531" s="377"/>
      <c r="CI1531" s="377"/>
      <c r="CJ1531" s="377"/>
      <c r="CK1531" s="377"/>
      <c r="CL1531" s="377"/>
      <c r="CM1531" s="377"/>
      <c r="CN1531" s="377"/>
      <c r="CO1531" s="377"/>
      <c r="CP1531" s="377"/>
      <c r="CQ1531" s="377"/>
      <c r="CR1531" s="377"/>
      <c r="CS1531" s="377"/>
      <c r="CT1531" s="377"/>
      <c r="CU1531" s="377"/>
      <c r="CV1531" s="377"/>
      <c r="CW1531" s="377"/>
      <c r="CX1531" s="377"/>
      <c r="CY1531" s="377"/>
      <c r="CZ1531" s="377"/>
      <c r="DA1531" s="377"/>
      <c r="DB1531" s="377"/>
      <c r="DC1531" s="377"/>
      <c r="DD1531" s="377"/>
      <c r="DE1531" s="377"/>
      <c r="DF1531" s="377"/>
      <c r="DG1531" s="377"/>
      <c r="DH1531" s="377"/>
      <c r="DI1531" s="377"/>
      <c r="DJ1531" s="377"/>
      <c r="DK1531" s="377"/>
      <c r="DL1531" s="377"/>
      <c r="DM1531" s="377"/>
      <c r="DN1531" s="377"/>
      <c r="DO1531" s="377"/>
      <c r="DP1531" s="377"/>
      <c r="DQ1531" s="377"/>
      <c r="DR1531" s="377"/>
      <c r="DS1531" s="377"/>
      <c r="DT1531" s="377"/>
      <c r="DU1531" s="377"/>
    </row>
    <row r="1532" spans="1:125" ht="12.75" customHeight="1">
      <c r="A1532" s="253">
        <v>1531</v>
      </c>
      <c r="B1532" s="253" t="s">
        <v>166</v>
      </c>
      <c r="C1532" s="253"/>
      <c r="D1532" s="243" t="s">
        <v>1345</v>
      </c>
      <c r="E1532" s="253"/>
      <c r="F1532" s="253" t="s">
        <v>394</v>
      </c>
      <c r="G1532" s="264"/>
      <c r="H1532" s="638" t="s">
        <v>394</v>
      </c>
      <c r="I1532" s="243"/>
      <c r="J1532" s="243" t="s">
        <v>1286</v>
      </c>
      <c r="K1532" s="363" t="s">
        <v>7981</v>
      </c>
      <c r="L1532" s="438" t="s">
        <v>7982</v>
      </c>
      <c r="M1532" s="274">
        <v>44671</v>
      </c>
      <c r="N1532" s="275">
        <v>45390</v>
      </c>
      <c r="O1532" s="249" t="s">
        <v>722</v>
      </c>
      <c r="P1532" s="267">
        <f>N1532</f>
        <v>45390</v>
      </c>
      <c r="Q1532" s="236">
        <v>22285</v>
      </c>
      <c r="R1532" s="236">
        <v>2021</v>
      </c>
      <c r="S1532" s="237">
        <v>44659</v>
      </c>
      <c r="T1532" s="253" t="s">
        <v>299</v>
      </c>
      <c r="U1532" s="253" t="s">
        <v>6810</v>
      </c>
      <c r="V1532" s="421" t="s">
        <v>9795</v>
      </c>
      <c r="W1532" s="421" t="s">
        <v>9796</v>
      </c>
      <c r="X1532" s="253" t="s">
        <v>7983</v>
      </c>
      <c r="Y1532" s="271">
        <f>N1532</f>
        <v>45390</v>
      </c>
      <c r="Z1532" s="322"/>
      <c r="AA1532" s="255"/>
      <c r="AB1532" s="273">
        <v>31</v>
      </c>
      <c r="AC1532" s="253"/>
      <c r="AD1532" s="253"/>
      <c r="AE1532" s="253"/>
      <c r="AF1532" s="253"/>
      <c r="AG1532" s="322"/>
      <c r="AH1532" s="322"/>
      <c r="AI1532" s="322"/>
      <c r="AJ1532" s="322">
        <v>1</v>
      </c>
      <c r="AK1532" s="251">
        <v>40827</v>
      </c>
      <c r="AL1532" s="605">
        <v>2011</v>
      </c>
      <c r="AM1532" s="605" t="s">
        <v>722</v>
      </c>
      <c r="AN1532" s="253" t="s">
        <v>8710</v>
      </c>
    </row>
    <row r="1533" spans="1:125" s="378" customFormat="1" ht="12.75" customHeight="1">
      <c r="A1533" s="363">
        <v>1532</v>
      </c>
      <c r="B1533" s="242" t="s">
        <v>166</v>
      </c>
      <c r="C1533" s="242"/>
      <c r="D1533" s="243" t="s">
        <v>6420</v>
      </c>
      <c r="E1533" s="243"/>
      <c r="F1533" s="243" t="s">
        <v>6423</v>
      </c>
      <c r="G1533" s="244"/>
      <c r="H1533" s="638" t="s">
        <v>6421</v>
      </c>
      <c r="I1533" s="253"/>
      <c r="J1533" s="243" t="s">
        <v>6420</v>
      </c>
      <c r="K1533" s="283" t="s">
        <v>6424</v>
      </c>
      <c r="L1533" s="438" t="s">
        <v>6425</v>
      </c>
      <c r="M1533" s="247">
        <v>42136</v>
      </c>
      <c r="N1533" s="123">
        <v>45196</v>
      </c>
      <c r="O1533" s="249" t="s">
        <v>722</v>
      </c>
      <c r="P1533" s="267">
        <f t="shared" ref="P1533" si="328">N1533</f>
        <v>45196</v>
      </c>
      <c r="Q1533" s="236">
        <v>20694</v>
      </c>
      <c r="R1533" s="236">
        <v>1998</v>
      </c>
      <c r="S1533" s="251">
        <v>44466</v>
      </c>
      <c r="T1533" s="253" t="s">
        <v>3814</v>
      </c>
      <c r="U1533" s="253" t="s">
        <v>189</v>
      </c>
      <c r="V1533" s="421" t="s">
        <v>7420</v>
      </c>
      <c r="W1533" s="421" t="s">
        <v>7421</v>
      </c>
      <c r="X1533" s="252" t="s">
        <v>6426</v>
      </c>
      <c r="Y1533" s="271">
        <f t="shared" ref="Y1533" si="329">N1533</f>
        <v>45196</v>
      </c>
      <c r="Z1533" s="322" t="s">
        <v>1017</v>
      </c>
      <c r="AA1533" s="255">
        <v>6.4</v>
      </c>
      <c r="AB1533" s="138">
        <v>47.5</v>
      </c>
      <c r="AC1533" s="253">
        <v>96</v>
      </c>
      <c r="AD1533" s="253">
        <v>141.5</v>
      </c>
      <c r="AE1533" s="253">
        <v>125</v>
      </c>
      <c r="AF1533" s="253">
        <v>162.5</v>
      </c>
      <c r="AG1533" s="322">
        <v>22</v>
      </c>
      <c r="AH1533" s="322">
        <v>36</v>
      </c>
      <c r="AI1533" s="322">
        <v>46</v>
      </c>
      <c r="AJ1533" s="322">
        <v>1</v>
      </c>
      <c r="AK1533" s="237">
        <v>42136</v>
      </c>
      <c r="AL1533" s="322">
        <v>2008</v>
      </c>
      <c r="AM1533" s="322" t="s">
        <v>788</v>
      </c>
      <c r="AN1533" s="363"/>
      <c r="AO1533" s="442"/>
      <c r="AP1533" s="377"/>
      <c r="AQ1533" s="377"/>
      <c r="AR1533" s="377"/>
      <c r="AS1533" s="377"/>
      <c r="AT1533" s="377"/>
      <c r="AU1533" s="377"/>
      <c r="AV1533" s="377"/>
      <c r="AW1533" s="377"/>
      <c r="AX1533" s="377"/>
      <c r="AY1533" s="377"/>
      <c r="AZ1533" s="377"/>
      <c r="BA1533" s="377"/>
      <c r="BB1533" s="377"/>
      <c r="BC1533" s="377"/>
      <c r="BD1533" s="377"/>
      <c r="BE1533" s="377"/>
      <c r="BF1533" s="377"/>
      <c r="BG1533" s="377"/>
      <c r="BH1533" s="377"/>
      <c r="BI1533" s="377"/>
      <c r="BJ1533" s="377"/>
      <c r="BK1533" s="377"/>
      <c r="BL1533" s="377"/>
      <c r="BM1533" s="377"/>
      <c r="BN1533" s="377"/>
      <c r="BO1533" s="377"/>
      <c r="BP1533" s="377"/>
      <c r="BQ1533" s="377"/>
      <c r="BR1533" s="377"/>
      <c r="BS1533" s="377"/>
      <c r="BT1533" s="377"/>
      <c r="BU1533" s="377"/>
      <c r="BV1533" s="377"/>
      <c r="BW1533" s="377"/>
      <c r="BX1533" s="377"/>
      <c r="BY1533" s="377"/>
      <c r="BZ1533" s="377"/>
      <c r="CA1533" s="377"/>
      <c r="CB1533" s="377"/>
      <c r="CC1533" s="377"/>
      <c r="CD1533" s="377"/>
      <c r="CE1533" s="377"/>
      <c r="CF1533" s="377"/>
      <c r="CG1533" s="377"/>
      <c r="CH1533" s="377"/>
      <c r="CI1533" s="377"/>
      <c r="CJ1533" s="377"/>
      <c r="CK1533" s="377"/>
      <c r="CL1533" s="377"/>
      <c r="CM1533" s="377"/>
      <c r="CN1533" s="377"/>
      <c r="CO1533" s="377"/>
      <c r="CP1533" s="377"/>
      <c r="CQ1533" s="377"/>
      <c r="CR1533" s="377"/>
      <c r="CS1533" s="377"/>
      <c r="CT1533" s="377"/>
      <c r="CU1533" s="377"/>
      <c r="CV1533" s="377"/>
      <c r="CW1533" s="377"/>
      <c r="CX1533" s="377"/>
      <c r="CY1533" s="377"/>
      <c r="CZ1533" s="377"/>
      <c r="DA1533" s="377"/>
      <c r="DB1533" s="377"/>
      <c r="DC1533" s="377"/>
      <c r="DD1533" s="377"/>
      <c r="DE1533" s="377"/>
      <c r="DF1533" s="377"/>
      <c r="DG1533" s="377"/>
      <c r="DH1533" s="377"/>
      <c r="DI1533" s="377"/>
      <c r="DJ1533" s="377"/>
      <c r="DK1533" s="377"/>
      <c r="DL1533" s="377"/>
      <c r="DM1533" s="377"/>
      <c r="DN1533" s="377"/>
      <c r="DO1533" s="377"/>
      <c r="DP1533" s="377"/>
      <c r="DQ1533" s="377"/>
      <c r="DR1533" s="377"/>
      <c r="DS1533" s="377"/>
      <c r="DT1533" s="377"/>
      <c r="DU1533" s="377"/>
    </row>
    <row r="1534" spans="1:125" ht="12.75" customHeight="1">
      <c r="A1534" s="253">
        <v>1533</v>
      </c>
      <c r="B1534" s="253" t="s">
        <v>166</v>
      </c>
      <c r="C1534" s="242"/>
      <c r="D1534" s="243" t="s">
        <v>10269</v>
      </c>
      <c r="E1534" s="253"/>
      <c r="F1534" s="253" t="s">
        <v>4726</v>
      </c>
      <c r="G1534" s="264"/>
      <c r="H1534" s="638" t="s">
        <v>4727</v>
      </c>
      <c r="I1534" s="253"/>
      <c r="J1534" s="243" t="s">
        <v>2136</v>
      </c>
      <c r="K1534" s="253" t="s">
        <v>9387</v>
      </c>
      <c r="L1534" s="438" t="s">
        <v>9388</v>
      </c>
      <c r="M1534" s="274">
        <v>43512</v>
      </c>
      <c r="N1534" s="275">
        <v>45690</v>
      </c>
      <c r="O1534" s="322" t="s">
        <v>722</v>
      </c>
      <c r="P1534" s="323">
        <f>N1534</f>
        <v>45690</v>
      </c>
      <c r="Q1534" s="335">
        <v>18599</v>
      </c>
      <c r="R1534" s="335">
        <v>2018</v>
      </c>
      <c r="S1534" s="237">
        <v>44959</v>
      </c>
      <c r="T1534" s="283" t="s">
        <v>3814</v>
      </c>
      <c r="U1534" s="283" t="s">
        <v>721</v>
      </c>
      <c r="V1534" s="421" t="s">
        <v>6599</v>
      </c>
      <c r="W1534" s="421" t="s">
        <v>5088</v>
      </c>
      <c r="X1534" s="253" t="s">
        <v>9389</v>
      </c>
      <c r="Y1534" s="271">
        <f>N1534</f>
        <v>45690</v>
      </c>
      <c r="Z1534" s="322"/>
      <c r="AA1534" s="255"/>
      <c r="AB1534" s="256">
        <v>26</v>
      </c>
      <c r="AC1534" s="253"/>
      <c r="AD1534" s="253"/>
      <c r="AE1534" s="253"/>
      <c r="AF1534" s="253"/>
      <c r="AG1534" s="322"/>
      <c r="AH1534" s="322"/>
      <c r="AI1534" s="336"/>
      <c r="AJ1534" s="336">
        <v>1</v>
      </c>
      <c r="AK1534" s="237">
        <v>43512</v>
      </c>
      <c r="AL1534" s="322">
        <v>2018</v>
      </c>
      <c r="AM1534" s="322" t="s">
        <v>722</v>
      </c>
      <c r="AN1534" s="253" t="s">
        <v>9020</v>
      </c>
    </row>
    <row r="1535" spans="1:125" ht="12.75" customHeight="1">
      <c r="A1535" s="253">
        <v>1534</v>
      </c>
      <c r="B1535" s="363" t="s">
        <v>166</v>
      </c>
      <c r="C1535" s="363"/>
      <c r="D1535" s="363" t="s">
        <v>2274</v>
      </c>
      <c r="E1535" s="363"/>
      <c r="F1535" s="363" t="s">
        <v>9145</v>
      </c>
      <c r="G1535" s="365"/>
      <c r="H1535" s="640" t="s">
        <v>9146</v>
      </c>
      <c r="I1535" s="363"/>
      <c r="J1535" s="363" t="s">
        <v>1467</v>
      </c>
      <c r="K1535" s="363" t="s">
        <v>7137</v>
      </c>
      <c r="L1535" s="366" t="s">
        <v>7138</v>
      </c>
      <c r="M1535" s="368">
        <v>45000</v>
      </c>
      <c r="N1535" s="369">
        <v>45722</v>
      </c>
      <c r="O1535" s="370" t="s">
        <v>722</v>
      </c>
      <c r="P1535" s="371">
        <f>N1535</f>
        <v>45722</v>
      </c>
      <c r="Q1535" s="372">
        <v>22618</v>
      </c>
      <c r="R1535" s="372">
        <v>2015</v>
      </c>
      <c r="S1535" s="373">
        <v>44991</v>
      </c>
      <c r="T1535" s="374" t="s">
        <v>299</v>
      </c>
      <c r="U1535" s="374" t="s">
        <v>1279</v>
      </c>
      <c r="V1535" s="626" t="s">
        <v>363</v>
      </c>
      <c r="W1535" s="626" t="s">
        <v>10329</v>
      </c>
      <c r="X1535" s="363" t="s">
        <v>8676</v>
      </c>
      <c r="Y1535" s="375">
        <f t="shared" ref="Y1535" si="330">N1535</f>
        <v>45722</v>
      </c>
      <c r="Z1535" s="370"/>
      <c r="AA1535" s="657"/>
      <c r="AB1535" s="376">
        <v>28</v>
      </c>
      <c r="AC1535" s="363"/>
      <c r="AD1535" s="363"/>
      <c r="AE1535" s="363"/>
      <c r="AF1535" s="363"/>
      <c r="AG1535" s="370"/>
      <c r="AH1535" s="370"/>
      <c r="AI1535" s="501"/>
      <c r="AJ1535" s="501">
        <v>1</v>
      </c>
      <c r="AK1535" s="388">
        <v>45000</v>
      </c>
      <c r="AL1535" s="501">
        <v>2015</v>
      </c>
      <c r="AM1535" s="501" t="s">
        <v>722</v>
      </c>
      <c r="AN1535" s="363" t="s">
        <v>9147</v>
      </c>
    </row>
    <row r="1536" spans="1:125" ht="12.75" customHeight="1">
      <c r="A1536" s="253">
        <v>1535</v>
      </c>
      <c r="B1536" s="253" t="s">
        <v>166</v>
      </c>
      <c r="C1536" s="253"/>
      <c r="D1536" s="253" t="s">
        <v>10368</v>
      </c>
      <c r="E1536" s="253"/>
      <c r="F1536" s="253" t="s">
        <v>10367</v>
      </c>
      <c r="G1536" s="264"/>
      <c r="H1536" s="639" t="s">
        <v>10369</v>
      </c>
      <c r="I1536" s="253"/>
      <c r="J1536" s="253" t="s">
        <v>10370</v>
      </c>
      <c r="K1536" s="253" t="s">
        <v>4738</v>
      </c>
      <c r="L1536" s="438" t="s">
        <v>3470</v>
      </c>
      <c r="M1536" s="274">
        <v>45275</v>
      </c>
      <c r="N1536" s="288">
        <v>46000</v>
      </c>
      <c r="O1536" s="322" t="s">
        <v>722</v>
      </c>
      <c r="P1536" s="328">
        <f>N1536</f>
        <v>46000</v>
      </c>
      <c r="Q1536" s="329">
        <v>23648</v>
      </c>
      <c r="R1536" s="329">
        <v>2021</v>
      </c>
      <c r="S1536" s="251">
        <v>45269</v>
      </c>
      <c r="T1536" s="316" t="s">
        <v>3814</v>
      </c>
      <c r="U1536" s="283" t="s">
        <v>1279</v>
      </c>
      <c r="V1536" s="625" t="s">
        <v>363</v>
      </c>
      <c r="W1536" s="625" t="s">
        <v>363</v>
      </c>
      <c r="X1536" s="252" t="s">
        <v>3471</v>
      </c>
      <c r="Y1536" s="284">
        <f t="shared" si="315"/>
        <v>46000</v>
      </c>
      <c r="Z1536" s="605"/>
      <c r="AA1536" s="656"/>
      <c r="AB1536" s="273">
        <v>68</v>
      </c>
      <c r="AC1536" s="252"/>
      <c r="AD1536" s="252"/>
      <c r="AE1536" s="252"/>
      <c r="AF1536" s="252"/>
      <c r="AG1536" s="605"/>
      <c r="AH1536" s="605"/>
      <c r="AI1536" s="613"/>
      <c r="AJ1536" s="613">
        <v>2</v>
      </c>
      <c r="AK1536" s="332">
        <v>45275</v>
      </c>
      <c r="AL1536" s="613">
        <v>2021</v>
      </c>
      <c r="AM1536" s="613" t="s">
        <v>722</v>
      </c>
      <c r="AN1536" s="252"/>
    </row>
    <row r="1537" spans="1:40" ht="12.75" customHeight="1">
      <c r="A1537" s="253">
        <v>1536</v>
      </c>
      <c r="B1537" s="253" t="s">
        <v>166</v>
      </c>
      <c r="C1537" s="253"/>
      <c r="D1537" s="253" t="s">
        <v>10384</v>
      </c>
      <c r="E1537" s="253"/>
      <c r="F1537" s="253" t="s">
        <v>10383</v>
      </c>
      <c r="G1537" s="264"/>
      <c r="H1537" s="639" t="s">
        <v>724</v>
      </c>
      <c r="I1537" s="253"/>
      <c r="J1537" s="253" t="s">
        <v>662</v>
      </c>
      <c r="K1537" s="253" t="s">
        <v>6118</v>
      </c>
      <c r="L1537" s="438" t="s">
        <v>3897</v>
      </c>
      <c r="M1537" s="274">
        <v>45279</v>
      </c>
      <c r="N1537" s="288">
        <v>46010</v>
      </c>
      <c r="O1537" s="322" t="s">
        <v>722</v>
      </c>
      <c r="P1537" s="328">
        <f>N1537</f>
        <v>46010</v>
      </c>
      <c r="Q1537" s="329">
        <v>23659</v>
      </c>
      <c r="R1537" s="329">
        <v>2011</v>
      </c>
      <c r="S1537" s="251">
        <v>45279</v>
      </c>
      <c r="T1537" s="316" t="s">
        <v>9744</v>
      </c>
      <c r="U1537" s="283" t="s">
        <v>1279</v>
      </c>
      <c r="V1537" s="625" t="s">
        <v>363</v>
      </c>
      <c r="W1537" s="625" t="s">
        <v>363</v>
      </c>
      <c r="X1537" s="252" t="s">
        <v>8583</v>
      </c>
      <c r="Y1537" s="284">
        <f t="shared" si="315"/>
        <v>46010</v>
      </c>
      <c r="Z1537" s="605"/>
      <c r="AA1537" s="656"/>
      <c r="AB1537" s="273">
        <v>26</v>
      </c>
      <c r="AC1537" s="252"/>
      <c r="AD1537" s="252"/>
      <c r="AE1537" s="252"/>
      <c r="AF1537" s="252"/>
      <c r="AG1537" s="605"/>
      <c r="AH1537" s="605"/>
      <c r="AI1537" s="613"/>
      <c r="AJ1537" s="613"/>
      <c r="AK1537" s="332">
        <v>45279</v>
      </c>
      <c r="AL1537" s="613">
        <v>2011</v>
      </c>
      <c r="AM1537" s="613" t="s">
        <v>722</v>
      </c>
      <c r="AN1537" s="252"/>
    </row>
    <row r="1538" spans="1:40" ht="12.75" customHeight="1">
      <c r="A1538" s="253">
        <v>1537</v>
      </c>
      <c r="B1538" s="253"/>
      <c r="C1538" s="253"/>
      <c r="D1538" s="253"/>
      <c r="E1538" s="253"/>
      <c r="F1538" s="253" t="s">
        <v>10470</v>
      </c>
      <c r="G1538" s="264"/>
      <c r="H1538" s="639"/>
      <c r="I1538" s="253"/>
      <c r="J1538" s="253"/>
      <c r="K1538" s="253"/>
      <c r="L1538" s="438"/>
      <c r="M1538" s="274"/>
      <c r="N1538" s="288"/>
      <c r="O1538" s="322"/>
      <c r="P1538" s="328"/>
      <c r="Q1538" s="329"/>
      <c r="R1538" s="329"/>
      <c r="S1538" s="251">
        <f t="shared" si="314"/>
        <v>-365</v>
      </c>
      <c r="T1538" s="316"/>
      <c r="U1538" s="283"/>
      <c r="V1538" s="625"/>
      <c r="W1538" s="625"/>
      <c r="X1538" s="252"/>
      <c r="Y1538" s="284">
        <f t="shared" si="315"/>
        <v>0</v>
      </c>
      <c r="Z1538" s="605"/>
      <c r="AA1538" s="656"/>
      <c r="AB1538" s="273"/>
      <c r="AC1538" s="252"/>
      <c r="AD1538" s="252"/>
      <c r="AE1538" s="252"/>
      <c r="AF1538" s="252"/>
      <c r="AG1538" s="605"/>
      <c r="AH1538" s="605"/>
      <c r="AI1538" s="613"/>
      <c r="AJ1538" s="613"/>
      <c r="AK1538" s="316"/>
      <c r="AL1538" s="613"/>
      <c r="AM1538" s="613"/>
      <c r="AN1538" s="252"/>
    </row>
    <row r="1539" spans="1:40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39"/>
      <c r="I1539" s="253"/>
      <c r="J1539" s="253"/>
      <c r="K1539" s="253"/>
      <c r="L1539" s="438"/>
      <c r="M1539" s="274"/>
      <c r="N1539" s="288"/>
      <c r="O1539" s="322"/>
      <c r="P1539" s="328"/>
      <c r="Q1539" s="329"/>
      <c r="R1539" s="329"/>
      <c r="S1539" s="251">
        <f t="shared" si="314"/>
        <v>-365</v>
      </c>
      <c r="T1539" s="316"/>
      <c r="U1539" s="283"/>
      <c r="V1539" s="625"/>
      <c r="W1539" s="625"/>
      <c r="X1539" s="252"/>
      <c r="Y1539" s="284">
        <f t="shared" si="315"/>
        <v>0</v>
      </c>
      <c r="Z1539" s="605"/>
      <c r="AA1539" s="656"/>
      <c r="AB1539" s="273"/>
      <c r="AC1539" s="252"/>
      <c r="AD1539" s="252"/>
      <c r="AE1539" s="252"/>
      <c r="AF1539" s="252"/>
      <c r="AG1539" s="605"/>
      <c r="AH1539" s="605"/>
      <c r="AI1539" s="613"/>
      <c r="AJ1539" s="613"/>
      <c r="AK1539" s="316"/>
      <c r="AL1539" s="613"/>
      <c r="AM1539" s="613"/>
      <c r="AN1539" s="252"/>
    </row>
    <row r="1540" spans="1:40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39"/>
      <c r="I1540" s="253"/>
      <c r="J1540" s="253"/>
      <c r="K1540" s="253"/>
      <c r="L1540" s="438"/>
      <c r="M1540" s="274"/>
      <c r="N1540" s="288"/>
      <c r="O1540" s="322"/>
      <c r="P1540" s="328"/>
      <c r="Q1540" s="329"/>
      <c r="R1540" s="329"/>
      <c r="S1540" s="251">
        <f t="shared" si="314"/>
        <v>-365</v>
      </c>
      <c r="T1540" s="316"/>
      <c r="U1540" s="283"/>
      <c r="V1540" s="625"/>
      <c r="W1540" s="625"/>
      <c r="X1540" s="252"/>
      <c r="Y1540" s="284">
        <f t="shared" si="315"/>
        <v>0</v>
      </c>
      <c r="Z1540" s="605"/>
      <c r="AA1540" s="656"/>
      <c r="AB1540" s="273"/>
      <c r="AC1540" s="252"/>
      <c r="AD1540" s="252"/>
      <c r="AE1540" s="252"/>
      <c r="AF1540" s="252"/>
      <c r="AG1540" s="605"/>
      <c r="AH1540" s="605"/>
      <c r="AI1540" s="613"/>
      <c r="AJ1540" s="613"/>
      <c r="AK1540" s="316"/>
      <c r="AL1540" s="613"/>
      <c r="AM1540" s="613"/>
      <c r="AN1540" s="252"/>
    </row>
    <row r="1541" spans="1:40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39"/>
      <c r="I1541" s="253"/>
      <c r="J1541" s="253"/>
      <c r="K1541" s="253"/>
      <c r="L1541" s="438"/>
      <c r="M1541" s="274"/>
      <c r="N1541" s="288"/>
      <c r="O1541" s="322"/>
      <c r="P1541" s="328"/>
      <c r="Q1541" s="329"/>
      <c r="R1541" s="329"/>
      <c r="S1541" s="251">
        <f t="shared" si="314"/>
        <v>-365</v>
      </c>
      <c r="T1541" s="316"/>
      <c r="U1541" s="283"/>
      <c r="V1541" s="625"/>
      <c r="W1541" s="625"/>
      <c r="X1541" s="252"/>
      <c r="Y1541" s="284">
        <f t="shared" si="315"/>
        <v>0</v>
      </c>
      <c r="Z1541" s="605"/>
      <c r="AA1541" s="656"/>
      <c r="AB1541" s="273"/>
      <c r="AC1541" s="252"/>
      <c r="AD1541" s="252"/>
      <c r="AE1541" s="252"/>
      <c r="AF1541" s="252"/>
      <c r="AG1541" s="605"/>
      <c r="AH1541" s="605"/>
      <c r="AI1541" s="613"/>
      <c r="AJ1541" s="613"/>
      <c r="AK1541" s="316"/>
      <c r="AL1541" s="613"/>
      <c r="AM1541" s="613"/>
      <c r="AN1541" s="252"/>
    </row>
    <row r="1542" spans="1:40" ht="12.75" customHeight="1">
      <c r="A1542" s="253">
        <v>1541</v>
      </c>
      <c r="B1542" s="253"/>
      <c r="C1542" s="253"/>
      <c r="D1542" s="253"/>
      <c r="E1542" s="253"/>
      <c r="F1542" s="253"/>
      <c r="G1542" s="264"/>
      <c r="H1542" s="639"/>
      <c r="I1542" s="253"/>
      <c r="J1542" s="253"/>
      <c r="K1542" s="253"/>
      <c r="L1542" s="438"/>
      <c r="M1542" s="274"/>
      <c r="N1542" s="288"/>
      <c r="O1542" s="322"/>
      <c r="P1542" s="328"/>
      <c r="Q1542" s="329"/>
      <c r="R1542" s="329"/>
      <c r="S1542" s="251">
        <f t="shared" si="314"/>
        <v>-365</v>
      </c>
      <c r="T1542" s="316"/>
      <c r="U1542" s="283"/>
      <c r="V1542" s="625"/>
      <c r="W1542" s="625"/>
      <c r="X1542" s="252"/>
      <c r="Y1542" s="284">
        <f t="shared" si="315"/>
        <v>0</v>
      </c>
      <c r="Z1542" s="605"/>
      <c r="AA1542" s="656"/>
      <c r="AB1542" s="273"/>
      <c r="AC1542" s="252"/>
      <c r="AD1542" s="252"/>
      <c r="AE1542" s="252"/>
      <c r="AF1542" s="252"/>
      <c r="AG1542" s="605"/>
      <c r="AH1542" s="605"/>
      <c r="AI1542" s="613"/>
      <c r="AJ1542" s="613"/>
      <c r="AK1542" s="316"/>
      <c r="AL1542" s="613"/>
      <c r="AM1542" s="613"/>
      <c r="AN1542" s="252"/>
    </row>
    <row r="1543" spans="1:40" ht="12.75" customHeight="1">
      <c r="A1543" s="253">
        <v>1542</v>
      </c>
      <c r="B1543" s="253"/>
      <c r="C1543" s="253"/>
      <c r="D1543" s="253"/>
      <c r="E1543" s="253"/>
      <c r="F1543" s="253"/>
      <c r="G1543" s="264"/>
      <c r="H1543" s="639"/>
      <c r="I1543" s="253"/>
      <c r="J1543" s="253"/>
      <c r="K1543" s="253"/>
      <c r="L1543" s="438"/>
      <c r="M1543" s="274"/>
      <c r="N1543" s="288"/>
      <c r="O1543" s="322"/>
      <c r="P1543" s="328"/>
      <c r="Q1543" s="329"/>
      <c r="R1543" s="329"/>
      <c r="S1543" s="251">
        <f t="shared" si="314"/>
        <v>-365</v>
      </c>
      <c r="T1543" s="316"/>
      <c r="U1543" s="283"/>
      <c r="V1543" s="625"/>
      <c r="W1543" s="625"/>
      <c r="X1543" s="252"/>
      <c r="Y1543" s="284">
        <f t="shared" si="315"/>
        <v>0</v>
      </c>
      <c r="Z1543" s="605"/>
      <c r="AA1543" s="656"/>
      <c r="AB1543" s="273"/>
      <c r="AC1543" s="252"/>
      <c r="AD1543" s="252"/>
      <c r="AE1543" s="252"/>
      <c r="AF1543" s="252"/>
      <c r="AG1543" s="605"/>
      <c r="AH1543" s="605"/>
      <c r="AI1543" s="613"/>
      <c r="AJ1543" s="613"/>
      <c r="AK1543" s="316"/>
      <c r="AL1543" s="613"/>
      <c r="AM1543" s="613"/>
      <c r="AN1543" s="252"/>
    </row>
    <row r="1544" spans="1:40" ht="12.75" customHeight="1">
      <c r="A1544" s="253">
        <v>1543</v>
      </c>
      <c r="B1544" s="253"/>
      <c r="C1544" s="253"/>
      <c r="D1544" s="253"/>
      <c r="E1544" s="253"/>
      <c r="F1544" s="253"/>
      <c r="G1544" s="264"/>
      <c r="H1544" s="639"/>
      <c r="I1544" s="253"/>
      <c r="J1544" s="253"/>
      <c r="K1544" s="253"/>
      <c r="L1544" s="438"/>
      <c r="M1544" s="274"/>
      <c r="N1544" s="288"/>
      <c r="O1544" s="322"/>
      <c r="P1544" s="328"/>
      <c r="Q1544" s="329"/>
      <c r="R1544" s="329"/>
      <c r="S1544" s="251">
        <f t="shared" si="314"/>
        <v>-365</v>
      </c>
      <c r="T1544" s="316"/>
      <c r="U1544" s="283"/>
      <c r="V1544" s="625"/>
      <c r="W1544" s="625"/>
      <c r="X1544" s="252"/>
      <c r="Y1544" s="284">
        <f t="shared" si="315"/>
        <v>0</v>
      </c>
      <c r="Z1544" s="605"/>
      <c r="AA1544" s="656"/>
      <c r="AB1544" s="273"/>
      <c r="AC1544" s="252"/>
      <c r="AD1544" s="252"/>
      <c r="AE1544" s="252"/>
      <c r="AF1544" s="252"/>
      <c r="AG1544" s="605"/>
      <c r="AH1544" s="605"/>
      <c r="AI1544" s="613"/>
      <c r="AJ1544" s="613"/>
      <c r="AK1544" s="316"/>
      <c r="AL1544" s="613"/>
      <c r="AM1544" s="613"/>
      <c r="AN1544" s="252"/>
    </row>
    <row r="1545" spans="1:40" ht="12.75" customHeight="1">
      <c r="A1545" s="253">
        <v>1544</v>
      </c>
      <c r="B1545" s="253"/>
      <c r="C1545" s="253"/>
      <c r="D1545" s="253"/>
      <c r="E1545" s="253"/>
      <c r="F1545" s="253"/>
      <c r="G1545" s="264"/>
      <c r="H1545" s="639"/>
      <c r="I1545" s="253"/>
      <c r="J1545" s="253"/>
      <c r="K1545" s="253"/>
      <c r="L1545" s="438"/>
      <c r="M1545" s="274"/>
      <c r="N1545" s="288"/>
      <c r="O1545" s="322"/>
      <c r="P1545" s="328"/>
      <c r="Q1545" s="329"/>
      <c r="R1545" s="329"/>
      <c r="S1545" s="251">
        <f t="shared" ref="S1545:S1608" si="331">SUM(N1545-365)</f>
        <v>-365</v>
      </c>
      <c r="T1545" s="316"/>
      <c r="U1545" s="283"/>
      <c r="V1545" s="625"/>
      <c r="W1545" s="625"/>
      <c r="X1545" s="252"/>
      <c r="Y1545" s="284">
        <f t="shared" si="315"/>
        <v>0</v>
      </c>
      <c r="Z1545" s="605"/>
      <c r="AA1545" s="656"/>
      <c r="AB1545" s="273"/>
      <c r="AC1545" s="252"/>
      <c r="AD1545" s="252"/>
      <c r="AE1545" s="252"/>
      <c r="AF1545" s="252"/>
      <c r="AG1545" s="605"/>
      <c r="AH1545" s="605"/>
      <c r="AI1545" s="613"/>
      <c r="AJ1545" s="613"/>
      <c r="AK1545" s="316"/>
      <c r="AL1545" s="613"/>
      <c r="AM1545" s="613"/>
      <c r="AN1545" s="252"/>
    </row>
    <row r="1546" spans="1:40" ht="12.75" customHeight="1">
      <c r="A1546" s="253">
        <v>1545</v>
      </c>
      <c r="B1546" s="253"/>
      <c r="C1546" s="253"/>
      <c r="D1546" s="253"/>
      <c r="E1546" s="253"/>
      <c r="F1546" s="253"/>
      <c r="G1546" s="264"/>
      <c r="H1546" s="639"/>
      <c r="I1546" s="253"/>
      <c r="J1546" s="253"/>
      <c r="K1546" s="253"/>
      <c r="L1546" s="438"/>
      <c r="M1546" s="274"/>
      <c r="N1546" s="288"/>
      <c r="O1546" s="322"/>
      <c r="P1546" s="328"/>
      <c r="Q1546" s="329"/>
      <c r="R1546" s="329"/>
      <c r="S1546" s="251">
        <f t="shared" si="331"/>
        <v>-365</v>
      </c>
      <c r="T1546" s="316"/>
      <c r="U1546" s="283"/>
      <c r="V1546" s="625"/>
      <c r="W1546" s="625"/>
      <c r="X1546" s="252"/>
      <c r="Y1546" s="284">
        <f t="shared" si="315"/>
        <v>0</v>
      </c>
      <c r="Z1546" s="605"/>
      <c r="AA1546" s="656"/>
      <c r="AB1546" s="273"/>
      <c r="AC1546" s="252"/>
      <c r="AD1546" s="252"/>
      <c r="AE1546" s="252"/>
      <c r="AF1546" s="252"/>
      <c r="AG1546" s="605"/>
      <c r="AH1546" s="605"/>
      <c r="AI1546" s="613"/>
      <c r="AJ1546" s="613"/>
      <c r="AK1546" s="316"/>
      <c r="AL1546" s="613"/>
      <c r="AM1546" s="613"/>
      <c r="AN1546" s="252"/>
    </row>
    <row r="1547" spans="1:40" ht="12.75" customHeight="1">
      <c r="A1547" s="253">
        <v>1546</v>
      </c>
      <c r="B1547" s="253"/>
      <c r="C1547" s="253"/>
      <c r="D1547" s="253"/>
      <c r="E1547" s="253"/>
      <c r="F1547" s="253"/>
      <c r="G1547" s="264"/>
      <c r="H1547" s="639"/>
      <c r="I1547" s="253"/>
      <c r="J1547" s="253"/>
      <c r="K1547" s="253"/>
      <c r="L1547" s="438"/>
      <c r="M1547" s="274"/>
      <c r="N1547" s="288"/>
      <c r="O1547" s="322"/>
      <c r="P1547" s="328"/>
      <c r="Q1547" s="329"/>
      <c r="R1547" s="329"/>
      <c r="S1547" s="251">
        <f t="shared" si="331"/>
        <v>-365</v>
      </c>
      <c r="T1547" s="316"/>
      <c r="U1547" s="283"/>
      <c r="V1547" s="625"/>
      <c r="W1547" s="625"/>
      <c r="X1547" s="252"/>
      <c r="Y1547" s="284">
        <f t="shared" si="315"/>
        <v>0</v>
      </c>
      <c r="Z1547" s="605"/>
      <c r="AA1547" s="656"/>
      <c r="AB1547" s="273"/>
      <c r="AC1547" s="252"/>
      <c r="AD1547" s="252"/>
      <c r="AE1547" s="252"/>
      <c r="AF1547" s="252"/>
      <c r="AG1547" s="605"/>
      <c r="AH1547" s="605"/>
      <c r="AI1547" s="613"/>
      <c r="AJ1547" s="613"/>
      <c r="AK1547" s="316"/>
      <c r="AL1547" s="613"/>
      <c r="AM1547" s="613"/>
      <c r="AN1547" s="252"/>
    </row>
    <row r="1548" spans="1:40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39"/>
      <c r="I1548" s="253"/>
      <c r="J1548" s="253"/>
      <c r="K1548" s="253"/>
      <c r="L1548" s="438"/>
      <c r="M1548" s="274"/>
      <c r="N1548" s="288"/>
      <c r="O1548" s="322"/>
      <c r="P1548" s="328"/>
      <c r="Q1548" s="329"/>
      <c r="R1548" s="329"/>
      <c r="S1548" s="251">
        <f t="shared" si="331"/>
        <v>-365</v>
      </c>
      <c r="T1548" s="316"/>
      <c r="U1548" s="283"/>
      <c r="V1548" s="625"/>
      <c r="W1548" s="625"/>
      <c r="X1548" s="252"/>
      <c r="Y1548" s="284">
        <f t="shared" si="315"/>
        <v>0</v>
      </c>
      <c r="Z1548" s="605"/>
      <c r="AA1548" s="656"/>
      <c r="AB1548" s="273"/>
      <c r="AC1548" s="252"/>
      <c r="AD1548" s="252"/>
      <c r="AE1548" s="252"/>
      <c r="AF1548" s="252"/>
      <c r="AG1548" s="605"/>
      <c r="AH1548" s="605"/>
      <c r="AI1548" s="613"/>
      <c r="AJ1548" s="613"/>
      <c r="AK1548" s="316"/>
      <c r="AL1548" s="613"/>
      <c r="AM1548" s="613"/>
      <c r="AN1548" s="252"/>
    </row>
    <row r="1549" spans="1:40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39"/>
      <c r="I1549" s="253"/>
      <c r="J1549" s="253"/>
      <c r="K1549" s="253"/>
      <c r="L1549" s="438"/>
      <c r="M1549" s="274"/>
      <c r="N1549" s="288"/>
      <c r="O1549" s="322"/>
      <c r="P1549" s="328"/>
      <c r="Q1549" s="329"/>
      <c r="R1549" s="329"/>
      <c r="S1549" s="251">
        <f t="shared" si="331"/>
        <v>-365</v>
      </c>
      <c r="T1549" s="316"/>
      <c r="U1549" s="283"/>
      <c r="V1549" s="625"/>
      <c r="W1549" s="625"/>
      <c r="X1549" s="252"/>
      <c r="Y1549" s="284">
        <f t="shared" ref="Y1549:Y1612" si="332">N1549</f>
        <v>0</v>
      </c>
      <c r="Z1549" s="605"/>
      <c r="AA1549" s="656"/>
      <c r="AB1549" s="273"/>
      <c r="AC1549" s="252"/>
      <c r="AD1549" s="252"/>
      <c r="AE1549" s="252"/>
      <c r="AF1549" s="252"/>
      <c r="AG1549" s="605"/>
      <c r="AH1549" s="605"/>
      <c r="AI1549" s="613"/>
      <c r="AJ1549" s="613"/>
      <c r="AK1549" s="316"/>
      <c r="AL1549" s="613"/>
      <c r="AM1549" s="613"/>
      <c r="AN1549" s="252"/>
    </row>
    <row r="1550" spans="1:40" ht="12.75" customHeight="1">
      <c r="A1550" s="253">
        <v>1549</v>
      </c>
      <c r="B1550" s="253"/>
      <c r="C1550" s="253"/>
      <c r="D1550" s="2746" t="s">
        <v>10471</v>
      </c>
      <c r="E1550" s="253"/>
      <c r="F1550" s="253"/>
      <c r="G1550" s="253"/>
      <c r="H1550" s="639"/>
      <c r="I1550" s="253"/>
      <c r="J1550" s="253"/>
      <c r="K1550" s="253"/>
      <c r="L1550" s="438"/>
      <c r="M1550" s="274"/>
      <c r="N1550" s="288"/>
      <c r="O1550" s="322"/>
      <c r="P1550" s="328"/>
      <c r="Q1550" s="329"/>
      <c r="R1550" s="329"/>
      <c r="S1550" s="251">
        <f t="shared" si="331"/>
        <v>-365</v>
      </c>
      <c r="T1550" s="316"/>
      <c r="U1550" s="283"/>
      <c r="V1550" s="625"/>
      <c r="W1550" s="625"/>
      <c r="X1550" s="252"/>
      <c r="Y1550" s="284">
        <f t="shared" si="332"/>
        <v>0</v>
      </c>
      <c r="Z1550" s="605"/>
      <c r="AA1550" s="656"/>
      <c r="AB1550" s="273"/>
      <c r="AC1550" s="252"/>
      <c r="AD1550" s="252"/>
      <c r="AE1550" s="252"/>
      <c r="AF1550" s="252"/>
      <c r="AG1550" s="605"/>
      <c r="AH1550" s="605"/>
      <c r="AI1550" s="613"/>
      <c r="AJ1550" s="613"/>
      <c r="AK1550" s="316"/>
      <c r="AL1550" s="613"/>
      <c r="AM1550" s="613"/>
      <c r="AN1550" s="252"/>
    </row>
    <row r="1551" spans="1:40" ht="12.75" customHeight="1">
      <c r="A1551" s="253">
        <v>1550</v>
      </c>
      <c r="B1551" s="253"/>
      <c r="C1551" s="253"/>
      <c r="D1551" s="903"/>
      <c r="E1551" s="253" t="s">
        <v>10472</v>
      </c>
      <c r="F1551" s="253"/>
      <c r="G1551" s="253"/>
      <c r="H1551" s="639"/>
      <c r="I1551" s="253"/>
      <c r="J1551" s="253"/>
      <c r="K1551" s="253"/>
      <c r="L1551" s="438"/>
      <c r="M1551" s="274"/>
      <c r="N1551" s="288"/>
      <c r="O1551" s="322"/>
      <c r="P1551" s="328"/>
      <c r="Q1551" s="329"/>
      <c r="R1551" s="329"/>
      <c r="S1551" s="251">
        <f t="shared" si="331"/>
        <v>-365</v>
      </c>
      <c r="T1551" s="316"/>
      <c r="U1551" s="283"/>
      <c r="V1551" s="625"/>
      <c r="W1551" s="625"/>
      <c r="X1551" s="252"/>
      <c r="Y1551" s="284">
        <f t="shared" si="332"/>
        <v>0</v>
      </c>
      <c r="Z1551" s="605"/>
      <c r="AA1551" s="656"/>
      <c r="AB1551" s="273"/>
      <c r="AC1551" s="252"/>
      <c r="AD1551" s="252"/>
      <c r="AE1551" s="252"/>
      <c r="AF1551" s="252"/>
      <c r="AG1551" s="605"/>
      <c r="AH1551" s="605"/>
      <c r="AI1551" s="613"/>
      <c r="AJ1551" s="613"/>
      <c r="AK1551" s="316"/>
      <c r="AL1551" s="613"/>
      <c r="AM1551" s="613"/>
      <c r="AN1551" s="252"/>
    </row>
    <row r="1552" spans="1:40" ht="12.75" customHeight="1">
      <c r="A1552" s="253">
        <v>1551</v>
      </c>
      <c r="B1552" s="253"/>
      <c r="C1552" s="253"/>
      <c r="D1552" s="532"/>
      <c r="E1552" s="253" t="s">
        <v>10473</v>
      </c>
      <c r="F1552" s="253"/>
      <c r="G1552" s="253"/>
      <c r="H1552" s="639"/>
      <c r="I1552" s="253"/>
      <c r="J1552" s="253"/>
      <c r="K1552" s="253"/>
      <c r="L1552" s="438"/>
      <c r="M1552" s="274"/>
      <c r="N1552" s="288"/>
      <c r="O1552" s="322"/>
      <c r="P1552" s="328"/>
      <c r="Q1552" s="329"/>
      <c r="R1552" s="329"/>
      <c r="S1552" s="251">
        <f t="shared" si="331"/>
        <v>-365</v>
      </c>
      <c r="T1552" s="316"/>
      <c r="U1552" s="283"/>
      <c r="V1552" s="625"/>
      <c r="W1552" s="625"/>
      <c r="X1552" s="252"/>
      <c r="Y1552" s="284">
        <f t="shared" si="332"/>
        <v>0</v>
      </c>
      <c r="Z1552" s="605"/>
      <c r="AA1552" s="656"/>
      <c r="AB1552" s="273"/>
      <c r="AC1552" s="252"/>
      <c r="AD1552" s="252"/>
      <c r="AE1552" s="252"/>
      <c r="AF1552" s="252"/>
      <c r="AG1552" s="605"/>
      <c r="AH1552" s="605"/>
      <c r="AI1552" s="613"/>
      <c r="AJ1552" s="613"/>
      <c r="AK1552" s="316"/>
      <c r="AL1552" s="613"/>
      <c r="AM1552" s="613"/>
      <c r="AN1552" s="252"/>
    </row>
    <row r="1553" spans="1:40" ht="12.75" customHeight="1">
      <c r="A1553" s="253">
        <v>1552</v>
      </c>
      <c r="B1553" s="253"/>
      <c r="C1553" s="253"/>
      <c r="D1553" s="277"/>
      <c r="E1553" s="253" t="s">
        <v>10474</v>
      </c>
      <c r="F1553" s="253"/>
      <c r="G1553" s="253"/>
      <c r="H1553" s="639"/>
      <c r="I1553" s="253"/>
      <c r="J1553" s="253"/>
      <c r="K1553" s="253"/>
      <c r="L1553" s="438"/>
      <c r="M1553" s="274"/>
      <c r="N1553" s="288"/>
      <c r="O1553" s="322"/>
      <c r="P1553" s="328"/>
      <c r="Q1553" s="329"/>
      <c r="R1553" s="329"/>
      <c r="S1553" s="251">
        <f t="shared" si="331"/>
        <v>-365</v>
      </c>
      <c r="T1553" s="316"/>
      <c r="U1553" s="283"/>
      <c r="V1553" s="625"/>
      <c r="W1553" s="625"/>
      <c r="X1553" s="252"/>
      <c r="Y1553" s="284">
        <f t="shared" si="332"/>
        <v>0</v>
      </c>
      <c r="Z1553" s="605"/>
      <c r="AA1553" s="656"/>
      <c r="AB1553" s="273"/>
      <c r="AC1553" s="252"/>
      <c r="AD1553" s="252"/>
      <c r="AE1553" s="252"/>
      <c r="AF1553" s="252"/>
      <c r="AG1553" s="605"/>
      <c r="AH1553" s="605"/>
      <c r="AI1553" s="613"/>
      <c r="AJ1553" s="613"/>
      <c r="AK1553" s="316"/>
      <c r="AL1553" s="613"/>
      <c r="AM1553" s="613"/>
      <c r="AN1553" s="252"/>
    </row>
    <row r="1554" spans="1:40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39"/>
      <c r="I1554" s="253"/>
      <c r="J1554" s="253"/>
      <c r="K1554" s="253"/>
      <c r="L1554" s="438"/>
      <c r="M1554" s="274"/>
      <c r="N1554" s="288"/>
      <c r="O1554" s="322"/>
      <c r="P1554" s="328"/>
      <c r="Q1554" s="329"/>
      <c r="R1554" s="329"/>
      <c r="S1554" s="251">
        <f t="shared" si="331"/>
        <v>-365</v>
      </c>
      <c r="T1554" s="316"/>
      <c r="U1554" s="283"/>
      <c r="V1554" s="625"/>
      <c r="W1554" s="625"/>
      <c r="X1554" s="252"/>
      <c r="Y1554" s="284">
        <f t="shared" si="332"/>
        <v>0</v>
      </c>
      <c r="Z1554" s="605"/>
      <c r="AA1554" s="656"/>
      <c r="AB1554" s="273"/>
      <c r="AC1554" s="252"/>
      <c r="AD1554" s="252"/>
      <c r="AE1554" s="252"/>
      <c r="AF1554" s="252"/>
      <c r="AG1554" s="605"/>
      <c r="AH1554" s="605"/>
      <c r="AI1554" s="613"/>
      <c r="AJ1554" s="613"/>
      <c r="AK1554" s="316"/>
      <c r="AL1554" s="613"/>
      <c r="AM1554" s="613"/>
      <c r="AN1554" s="252"/>
    </row>
    <row r="1555" spans="1:40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39"/>
      <c r="I1555" s="253"/>
      <c r="J1555" s="253"/>
      <c r="K1555" s="253"/>
      <c r="L1555" s="438"/>
      <c r="M1555" s="274"/>
      <c r="N1555" s="288"/>
      <c r="O1555" s="322"/>
      <c r="P1555" s="328"/>
      <c r="Q1555" s="329"/>
      <c r="R1555" s="329"/>
      <c r="S1555" s="251">
        <f t="shared" si="331"/>
        <v>-365</v>
      </c>
      <c r="T1555" s="316"/>
      <c r="U1555" s="283"/>
      <c r="V1555" s="625"/>
      <c r="W1555" s="625"/>
      <c r="X1555" s="252"/>
      <c r="Y1555" s="284">
        <f t="shared" si="332"/>
        <v>0</v>
      </c>
      <c r="Z1555" s="605"/>
      <c r="AA1555" s="656"/>
      <c r="AB1555" s="273"/>
      <c r="AC1555" s="252"/>
      <c r="AD1555" s="252"/>
      <c r="AE1555" s="252"/>
      <c r="AF1555" s="252"/>
      <c r="AG1555" s="605"/>
      <c r="AH1555" s="605"/>
      <c r="AI1555" s="613"/>
      <c r="AJ1555" s="613"/>
      <c r="AK1555" s="316"/>
      <c r="AL1555" s="613"/>
      <c r="AM1555" s="613"/>
      <c r="AN1555" s="252"/>
    </row>
    <row r="1556" spans="1:40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39"/>
      <c r="I1556" s="253"/>
      <c r="J1556" s="253"/>
      <c r="K1556" s="253"/>
      <c r="L1556" s="438"/>
      <c r="M1556" s="274"/>
      <c r="N1556" s="288"/>
      <c r="O1556" s="322"/>
      <c r="P1556" s="328"/>
      <c r="Q1556" s="329"/>
      <c r="R1556" s="329"/>
      <c r="S1556" s="251">
        <f t="shared" si="331"/>
        <v>-365</v>
      </c>
      <c r="T1556" s="316"/>
      <c r="U1556" s="283"/>
      <c r="V1556" s="625"/>
      <c r="W1556" s="625"/>
      <c r="X1556" s="252"/>
      <c r="Y1556" s="284">
        <f t="shared" si="332"/>
        <v>0</v>
      </c>
      <c r="Z1556" s="605"/>
      <c r="AA1556" s="656"/>
      <c r="AB1556" s="273"/>
      <c r="AC1556" s="252"/>
      <c r="AD1556" s="252"/>
      <c r="AE1556" s="252"/>
      <c r="AF1556" s="252"/>
      <c r="AG1556" s="605"/>
      <c r="AH1556" s="605"/>
      <c r="AI1556" s="613"/>
      <c r="AJ1556" s="613"/>
      <c r="AK1556" s="316"/>
      <c r="AL1556" s="613"/>
      <c r="AM1556" s="613"/>
      <c r="AN1556" s="252"/>
    </row>
    <row r="1557" spans="1:40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39"/>
      <c r="I1557" s="253"/>
      <c r="J1557" s="253"/>
      <c r="K1557" s="253"/>
      <c r="L1557" s="438"/>
      <c r="M1557" s="274"/>
      <c r="N1557" s="288"/>
      <c r="O1557" s="322"/>
      <c r="P1557" s="328"/>
      <c r="Q1557" s="329"/>
      <c r="R1557" s="329"/>
      <c r="S1557" s="251">
        <f t="shared" si="331"/>
        <v>-365</v>
      </c>
      <c r="T1557" s="316"/>
      <c r="U1557" s="283"/>
      <c r="V1557" s="625"/>
      <c r="W1557" s="625"/>
      <c r="X1557" s="252"/>
      <c r="Y1557" s="284">
        <f t="shared" si="332"/>
        <v>0</v>
      </c>
      <c r="Z1557" s="605"/>
      <c r="AA1557" s="656"/>
      <c r="AB1557" s="273"/>
      <c r="AC1557" s="252"/>
      <c r="AD1557" s="252"/>
      <c r="AE1557" s="252"/>
      <c r="AF1557" s="252"/>
      <c r="AG1557" s="605"/>
      <c r="AH1557" s="605"/>
      <c r="AI1557" s="613"/>
      <c r="AJ1557" s="613"/>
      <c r="AK1557" s="316"/>
      <c r="AL1557" s="613"/>
      <c r="AM1557" s="613"/>
      <c r="AN1557" s="252"/>
    </row>
    <row r="1558" spans="1:40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39"/>
      <c r="I1558" s="253"/>
      <c r="J1558" s="253"/>
      <c r="K1558" s="253"/>
      <c r="L1558" s="438"/>
      <c r="M1558" s="274"/>
      <c r="N1558" s="288"/>
      <c r="O1558" s="322"/>
      <c r="P1558" s="328"/>
      <c r="Q1558" s="329"/>
      <c r="R1558" s="329"/>
      <c r="S1558" s="251">
        <f t="shared" si="331"/>
        <v>-365</v>
      </c>
      <c r="T1558" s="316"/>
      <c r="U1558" s="283"/>
      <c r="V1558" s="625"/>
      <c r="W1558" s="625"/>
      <c r="X1558" s="252"/>
      <c r="Y1558" s="284">
        <f t="shared" si="332"/>
        <v>0</v>
      </c>
      <c r="Z1558" s="605"/>
      <c r="AA1558" s="656"/>
      <c r="AB1558" s="273"/>
      <c r="AC1558" s="252"/>
      <c r="AD1558" s="252"/>
      <c r="AE1558" s="252"/>
      <c r="AF1558" s="252"/>
      <c r="AG1558" s="605"/>
      <c r="AH1558" s="605"/>
      <c r="AI1558" s="613"/>
      <c r="AJ1558" s="613"/>
      <c r="AK1558" s="316"/>
      <c r="AL1558" s="613"/>
      <c r="AM1558" s="613"/>
      <c r="AN1558" s="252"/>
    </row>
    <row r="1559" spans="1:40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39"/>
      <c r="I1559" s="253"/>
      <c r="J1559" s="253"/>
      <c r="K1559" s="253"/>
      <c r="L1559" s="438"/>
      <c r="M1559" s="274"/>
      <c r="N1559" s="288"/>
      <c r="O1559" s="322"/>
      <c r="P1559" s="328"/>
      <c r="Q1559" s="329"/>
      <c r="R1559" s="329"/>
      <c r="S1559" s="251">
        <f t="shared" si="331"/>
        <v>-365</v>
      </c>
      <c r="T1559" s="316"/>
      <c r="U1559" s="283"/>
      <c r="V1559" s="625"/>
      <c r="W1559" s="625"/>
      <c r="X1559" s="252"/>
      <c r="Y1559" s="284">
        <f t="shared" si="332"/>
        <v>0</v>
      </c>
      <c r="Z1559" s="605"/>
      <c r="AA1559" s="656"/>
      <c r="AB1559" s="273"/>
      <c r="AC1559" s="252"/>
      <c r="AD1559" s="252"/>
      <c r="AE1559" s="252"/>
      <c r="AF1559" s="252"/>
      <c r="AG1559" s="605"/>
      <c r="AH1559" s="605"/>
      <c r="AI1559" s="613"/>
      <c r="AJ1559" s="613"/>
      <c r="AK1559" s="316"/>
      <c r="AL1559" s="613"/>
      <c r="AM1559" s="613"/>
      <c r="AN1559" s="252"/>
    </row>
    <row r="1560" spans="1:40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39"/>
      <c r="I1560" s="253"/>
      <c r="J1560" s="253"/>
      <c r="K1560" s="253"/>
      <c r="L1560" s="438"/>
      <c r="M1560" s="274"/>
      <c r="N1560" s="288"/>
      <c r="O1560" s="322"/>
      <c r="P1560" s="328"/>
      <c r="Q1560" s="329"/>
      <c r="R1560" s="329"/>
      <c r="S1560" s="251">
        <f t="shared" si="331"/>
        <v>-365</v>
      </c>
      <c r="T1560" s="316"/>
      <c r="U1560" s="283"/>
      <c r="V1560" s="625"/>
      <c r="W1560" s="625"/>
      <c r="X1560" s="252"/>
      <c r="Y1560" s="284">
        <f t="shared" si="332"/>
        <v>0</v>
      </c>
      <c r="Z1560" s="605"/>
      <c r="AA1560" s="656"/>
      <c r="AB1560" s="273"/>
      <c r="AC1560" s="252"/>
      <c r="AD1560" s="252"/>
      <c r="AE1560" s="252"/>
      <c r="AF1560" s="252"/>
      <c r="AG1560" s="605"/>
      <c r="AH1560" s="605"/>
      <c r="AI1560" s="613"/>
      <c r="AJ1560" s="613"/>
      <c r="AK1560" s="316"/>
      <c r="AL1560" s="613"/>
      <c r="AM1560" s="613"/>
      <c r="AN1560" s="252"/>
    </row>
    <row r="1561" spans="1:40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39"/>
      <c r="I1561" s="253"/>
      <c r="J1561" s="253"/>
      <c r="K1561" s="253"/>
      <c r="L1561" s="438"/>
      <c r="M1561" s="274"/>
      <c r="N1561" s="288"/>
      <c r="O1561" s="322"/>
      <c r="P1561" s="328"/>
      <c r="Q1561" s="329"/>
      <c r="R1561" s="329"/>
      <c r="S1561" s="251">
        <f t="shared" si="331"/>
        <v>-365</v>
      </c>
      <c r="T1561" s="316"/>
      <c r="U1561" s="283"/>
      <c r="V1561" s="625"/>
      <c r="W1561" s="625"/>
      <c r="X1561" s="252"/>
      <c r="Y1561" s="284">
        <f t="shared" si="332"/>
        <v>0</v>
      </c>
      <c r="Z1561" s="605"/>
      <c r="AA1561" s="656"/>
      <c r="AB1561" s="273"/>
      <c r="AC1561" s="252"/>
      <c r="AD1561" s="252"/>
      <c r="AE1561" s="252"/>
      <c r="AF1561" s="252"/>
      <c r="AG1561" s="605"/>
      <c r="AH1561" s="605"/>
      <c r="AI1561" s="613"/>
      <c r="AJ1561" s="613"/>
      <c r="AK1561" s="316"/>
      <c r="AL1561" s="613"/>
      <c r="AM1561" s="613"/>
      <c r="AN1561" s="252"/>
    </row>
    <row r="1562" spans="1:40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39"/>
      <c r="I1562" s="253"/>
      <c r="J1562" s="253"/>
      <c r="K1562" s="253"/>
      <c r="L1562" s="438"/>
      <c r="M1562" s="274"/>
      <c r="N1562" s="288"/>
      <c r="O1562" s="322"/>
      <c r="P1562" s="328"/>
      <c r="Q1562" s="329"/>
      <c r="R1562" s="329"/>
      <c r="S1562" s="251">
        <f t="shared" si="331"/>
        <v>-365</v>
      </c>
      <c r="T1562" s="316"/>
      <c r="U1562" s="283"/>
      <c r="V1562" s="625"/>
      <c r="W1562" s="625"/>
      <c r="X1562" s="252"/>
      <c r="Y1562" s="284">
        <f t="shared" si="332"/>
        <v>0</v>
      </c>
      <c r="Z1562" s="605"/>
      <c r="AA1562" s="656"/>
      <c r="AB1562" s="273"/>
      <c r="AC1562" s="252"/>
      <c r="AD1562" s="252"/>
      <c r="AE1562" s="252"/>
      <c r="AF1562" s="252"/>
      <c r="AG1562" s="605"/>
      <c r="AH1562" s="605"/>
      <c r="AI1562" s="613"/>
      <c r="AJ1562" s="613"/>
      <c r="AK1562" s="316"/>
      <c r="AL1562" s="613"/>
      <c r="AM1562" s="613"/>
      <c r="AN1562" s="252"/>
    </row>
    <row r="1563" spans="1:40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39"/>
      <c r="I1563" s="253"/>
      <c r="J1563" s="253"/>
      <c r="K1563" s="253"/>
      <c r="L1563" s="438"/>
      <c r="M1563" s="274"/>
      <c r="N1563" s="288"/>
      <c r="O1563" s="322"/>
      <c r="P1563" s="328"/>
      <c r="Q1563" s="329"/>
      <c r="R1563" s="329"/>
      <c r="S1563" s="251">
        <f t="shared" si="331"/>
        <v>-365</v>
      </c>
      <c r="T1563" s="316"/>
      <c r="U1563" s="283"/>
      <c r="V1563" s="625"/>
      <c r="W1563" s="625"/>
      <c r="X1563" s="252"/>
      <c r="Y1563" s="284">
        <f t="shared" si="332"/>
        <v>0</v>
      </c>
      <c r="Z1563" s="605"/>
      <c r="AA1563" s="656"/>
      <c r="AB1563" s="273"/>
      <c r="AC1563" s="252"/>
      <c r="AD1563" s="252"/>
      <c r="AE1563" s="252"/>
      <c r="AF1563" s="252"/>
      <c r="AG1563" s="605"/>
      <c r="AH1563" s="605"/>
      <c r="AI1563" s="613"/>
      <c r="AJ1563" s="613"/>
      <c r="AK1563" s="316"/>
      <c r="AL1563" s="613"/>
      <c r="AM1563" s="613"/>
      <c r="AN1563" s="252"/>
    </row>
    <row r="1564" spans="1:40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39"/>
      <c r="I1564" s="253"/>
      <c r="J1564" s="253"/>
      <c r="K1564" s="253"/>
      <c r="L1564" s="438"/>
      <c r="M1564" s="274"/>
      <c r="N1564" s="288"/>
      <c r="O1564" s="322"/>
      <c r="P1564" s="328"/>
      <c r="Q1564" s="329"/>
      <c r="R1564" s="329"/>
      <c r="S1564" s="251">
        <f t="shared" si="331"/>
        <v>-365</v>
      </c>
      <c r="T1564" s="316"/>
      <c r="U1564" s="283"/>
      <c r="V1564" s="625"/>
      <c r="W1564" s="625"/>
      <c r="X1564" s="252"/>
      <c r="Y1564" s="284">
        <f t="shared" si="332"/>
        <v>0</v>
      </c>
      <c r="Z1564" s="605"/>
      <c r="AA1564" s="656"/>
      <c r="AB1564" s="273"/>
      <c r="AC1564" s="252"/>
      <c r="AD1564" s="252"/>
      <c r="AE1564" s="252"/>
      <c r="AF1564" s="252"/>
      <c r="AG1564" s="605"/>
      <c r="AH1564" s="605"/>
      <c r="AI1564" s="613"/>
      <c r="AJ1564" s="613"/>
      <c r="AK1564" s="316"/>
      <c r="AL1564" s="613"/>
      <c r="AM1564" s="613"/>
      <c r="AN1564" s="252"/>
    </row>
    <row r="1565" spans="1:40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39"/>
      <c r="I1565" s="253"/>
      <c r="J1565" s="253"/>
      <c r="K1565" s="253"/>
      <c r="L1565" s="438"/>
      <c r="M1565" s="274"/>
      <c r="N1565" s="288"/>
      <c r="O1565" s="322"/>
      <c r="P1565" s="328"/>
      <c r="Q1565" s="329"/>
      <c r="R1565" s="329"/>
      <c r="S1565" s="251">
        <f t="shared" si="331"/>
        <v>-365</v>
      </c>
      <c r="T1565" s="316"/>
      <c r="U1565" s="283"/>
      <c r="V1565" s="625"/>
      <c r="W1565" s="625"/>
      <c r="X1565" s="252"/>
      <c r="Y1565" s="284">
        <f t="shared" si="332"/>
        <v>0</v>
      </c>
      <c r="Z1565" s="605"/>
      <c r="AA1565" s="656"/>
      <c r="AB1565" s="273"/>
      <c r="AC1565" s="252"/>
      <c r="AD1565" s="252"/>
      <c r="AE1565" s="252"/>
      <c r="AF1565" s="252"/>
      <c r="AG1565" s="605"/>
      <c r="AH1565" s="605"/>
      <c r="AI1565" s="613"/>
      <c r="AJ1565" s="613"/>
      <c r="AK1565" s="316"/>
      <c r="AL1565" s="613"/>
      <c r="AM1565" s="613"/>
      <c r="AN1565" s="252"/>
    </row>
    <row r="1566" spans="1:40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39"/>
      <c r="I1566" s="253"/>
      <c r="J1566" s="253"/>
      <c r="K1566" s="253"/>
      <c r="L1566" s="438"/>
      <c r="M1566" s="274"/>
      <c r="N1566" s="288"/>
      <c r="O1566" s="322"/>
      <c r="P1566" s="328"/>
      <c r="Q1566" s="329"/>
      <c r="R1566" s="329"/>
      <c r="S1566" s="251">
        <f t="shared" si="331"/>
        <v>-365</v>
      </c>
      <c r="T1566" s="316"/>
      <c r="U1566" s="283"/>
      <c r="V1566" s="625"/>
      <c r="W1566" s="625"/>
      <c r="X1566" s="252"/>
      <c r="Y1566" s="284">
        <f t="shared" si="332"/>
        <v>0</v>
      </c>
      <c r="Z1566" s="605"/>
      <c r="AA1566" s="656"/>
      <c r="AB1566" s="273"/>
      <c r="AC1566" s="252"/>
      <c r="AD1566" s="252"/>
      <c r="AE1566" s="252"/>
      <c r="AF1566" s="252"/>
      <c r="AG1566" s="605"/>
      <c r="AH1566" s="605"/>
      <c r="AI1566" s="613"/>
      <c r="AJ1566" s="613"/>
      <c r="AK1566" s="316"/>
      <c r="AL1566" s="613"/>
      <c r="AM1566" s="613"/>
      <c r="AN1566" s="252"/>
    </row>
    <row r="1567" spans="1:40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39"/>
      <c r="I1567" s="253"/>
      <c r="J1567" s="253"/>
      <c r="K1567" s="253"/>
      <c r="L1567" s="438"/>
      <c r="M1567" s="274"/>
      <c r="N1567" s="288"/>
      <c r="O1567" s="322"/>
      <c r="P1567" s="328"/>
      <c r="Q1567" s="329"/>
      <c r="R1567" s="329"/>
      <c r="S1567" s="251">
        <f t="shared" si="331"/>
        <v>-365</v>
      </c>
      <c r="T1567" s="316"/>
      <c r="U1567" s="283"/>
      <c r="V1567" s="625"/>
      <c r="W1567" s="625"/>
      <c r="X1567" s="252"/>
      <c r="Y1567" s="284">
        <f t="shared" si="332"/>
        <v>0</v>
      </c>
      <c r="Z1567" s="605"/>
      <c r="AA1567" s="656"/>
      <c r="AB1567" s="273"/>
      <c r="AC1567" s="252"/>
      <c r="AD1567" s="252"/>
      <c r="AE1567" s="252"/>
      <c r="AF1567" s="252"/>
      <c r="AG1567" s="605"/>
      <c r="AH1567" s="605"/>
      <c r="AI1567" s="613"/>
      <c r="AJ1567" s="613"/>
      <c r="AK1567" s="316"/>
      <c r="AL1567" s="613"/>
      <c r="AM1567" s="613"/>
      <c r="AN1567" s="252"/>
    </row>
    <row r="1568" spans="1:40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39"/>
      <c r="I1568" s="253"/>
      <c r="J1568" s="253"/>
      <c r="K1568" s="253"/>
      <c r="L1568" s="438"/>
      <c r="M1568" s="274"/>
      <c r="N1568" s="288"/>
      <c r="O1568" s="322"/>
      <c r="P1568" s="328"/>
      <c r="Q1568" s="329"/>
      <c r="R1568" s="329"/>
      <c r="S1568" s="251">
        <f t="shared" si="331"/>
        <v>-365</v>
      </c>
      <c r="T1568" s="316"/>
      <c r="U1568" s="283"/>
      <c r="V1568" s="625"/>
      <c r="W1568" s="625"/>
      <c r="X1568" s="252"/>
      <c r="Y1568" s="284">
        <f t="shared" si="332"/>
        <v>0</v>
      </c>
      <c r="Z1568" s="605"/>
      <c r="AA1568" s="656"/>
      <c r="AB1568" s="273"/>
      <c r="AC1568" s="252"/>
      <c r="AD1568" s="252"/>
      <c r="AE1568" s="252"/>
      <c r="AF1568" s="252"/>
      <c r="AG1568" s="605"/>
      <c r="AH1568" s="605"/>
      <c r="AI1568" s="613"/>
      <c r="AJ1568" s="613"/>
      <c r="AK1568" s="316"/>
      <c r="AL1568" s="613"/>
      <c r="AM1568" s="613"/>
      <c r="AN1568" s="252"/>
    </row>
    <row r="1569" spans="1:40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39"/>
      <c r="I1569" s="253"/>
      <c r="J1569" s="253"/>
      <c r="K1569" s="253"/>
      <c r="L1569" s="438"/>
      <c r="M1569" s="274"/>
      <c r="N1569" s="288"/>
      <c r="O1569" s="322"/>
      <c r="P1569" s="328"/>
      <c r="Q1569" s="329"/>
      <c r="R1569" s="329"/>
      <c r="S1569" s="251">
        <f t="shared" si="331"/>
        <v>-365</v>
      </c>
      <c r="T1569" s="316"/>
      <c r="U1569" s="283"/>
      <c r="V1569" s="625"/>
      <c r="W1569" s="625"/>
      <c r="X1569" s="252"/>
      <c r="Y1569" s="284">
        <f t="shared" si="332"/>
        <v>0</v>
      </c>
      <c r="Z1569" s="605"/>
      <c r="AA1569" s="656"/>
      <c r="AB1569" s="273"/>
      <c r="AC1569" s="252"/>
      <c r="AD1569" s="252"/>
      <c r="AE1569" s="252"/>
      <c r="AF1569" s="252"/>
      <c r="AG1569" s="605"/>
      <c r="AH1569" s="605"/>
      <c r="AI1569" s="613"/>
      <c r="AJ1569" s="613"/>
      <c r="AK1569" s="316"/>
      <c r="AL1569" s="613"/>
      <c r="AM1569" s="613"/>
      <c r="AN1569" s="252"/>
    </row>
    <row r="1570" spans="1:40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39"/>
      <c r="I1570" s="253"/>
      <c r="J1570" s="253"/>
      <c r="K1570" s="253"/>
      <c r="L1570" s="438"/>
      <c r="M1570" s="274"/>
      <c r="N1570" s="288"/>
      <c r="O1570" s="322"/>
      <c r="P1570" s="328"/>
      <c r="Q1570" s="329"/>
      <c r="R1570" s="329"/>
      <c r="S1570" s="251">
        <f t="shared" si="331"/>
        <v>-365</v>
      </c>
      <c r="T1570" s="316"/>
      <c r="U1570" s="283"/>
      <c r="V1570" s="625"/>
      <c r="W1570" s="625"/>
      <c r="X1570" s="252"/>
      <c r="Y1570" s="284">
        <f t="shared" si="332"/>
        <v>0</v>
      </c>
      <c r="Z1570" s="605"/>
      <c r="AA1570" s="656"/>
      <c r="AB1570" s="273"/>
      <c r="AC1570" s="252"/>
      <c r="AD1570" s="252"/>
      <c r="AE1570" s="252"/>
      <c r="AF1570" s="252"/>
      <c r="AG1570" s="605"/>
      <c r="AH1570" s="605"/>
      <c r="AI1570" s="613"/>
      <c r="AJ1570" s="613"/>
      <c r="AK1570" s="316"/>
      <c r="AL1570" s="613"/>
      <c r="AM1570" s="613"/>
      <c r="AN1570" s="252"/>
    </row>
    <row r="1571" spans="1:40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39"/>
      <c r="I1571" s="253"/>
      <c r="J1571" s="253"/>
      <c r="K1571" s="253"/>
      <c r="L1571" s="438"/>
      <c r="M1571" s="274"/>
      <c r="N1571" s="288"/>
      <c r="O1571" s="322"/>
      <c r="P1571" s="328"/>
      <c r="Q1571" s="329"/>
      <c r="R1571" s="329"/>
      <c r="S1571" s="251">
        <f t="shared" si="331"/>
        <v>-365</v>
      </c>
      <c r="T1571" s="316"/>
      <c r="U1571" s="283"/>
      <c r="V1571" s="625"/>
      <c r="W1571" s="625"/>
      <c r="X1571" s="252"/>
      <c r="Y1571" s="284">
        <f t="shared" si="332"/>
        <v>0</v>
      </c>
      <c r="Z1571" s="605"/>
      <c r="AA1571" s="656"/>
      <c r="AB1571" s="273"/>
      <c r="AC1571" s="252"/>
      <c r="AD1571" s="252"/>
      <c r="AE1571" s="252"/>
      <c r="AF1571" s="252"/>
      <c r="AG1571" s="605"/>
      <c r="AH1571" s="605"/>
      <c r="AI1571" s="613"/>
      <c r="AJ1571" s="613"/>
      <c r="AK1571" s="316"/>
      <c r="AL1571" s="613"/>
      <c r="AM1571" s="613"/>
      <c r="AN1571" s="252"/>
    </row>
    <row r="1572" spans="1:40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39"/>
      <c r="I1572" s="253"/>
      <c r="J1572" s="253"/>
      <c r="K1572" s="253"/>
      <c r="L1572" s="438"/>
      <c r="M1572" s="274"/>
      <c r="N1572" s="288"/>
      <c r="O1572" s="322"/>
      <c r="P1572" s="328"/>
      <c r="Q1572" s="329"/>
      <c r="R1572" s="329"/>
      <c r="S1572" s="251">
        <f t="shared" si="331"/>
        <v>-365</v>
      </c>
      <c r="T1572" s="316"/>
      <c r="U1572" s="283"/>
      <c r="V1572" s="625"/>
      <c r="W1572" s="625"/>
      <c r="X1572" s="252"/>
      <c r="Y1572" s="284">
        <f t="shared" si="332"/>
        <v>0</v>
      </c>
      <c r="Z1572" s="605"/>
      <c r="AA1572" s="656"/>
      <c r="AB1572" s="273"/>
      <c r="AC1572" s="252"/>
      <c r="AD1572" s="252"/>
      <c r="AE1572" s="252"/>
      <c r="AF1572" s="252"/>
      <c r="AG1572" s="605"/>
      <c r="AH1572" s="605"/>
      <c r="AI1572" s="613"/>
      <c r="AJ1572" s="613"/>
      <c r="AK1572" s="316"/>
      <c r="AL1572" s="613"/>
      <c r="AM1572" s="613"/>
      <c r="AN1572" s="252"/>
    </row>
    <row r="1573" spans="1:40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39"/>
      <c r="I1573" s="253"/>
      <c r="J1573" s="253"/>
      <c r="K1573" s="253"/>
      <c r="L1573" s="438"/>
      <c r="M1573" s="274"/>
      <c r="N1573" s="288"/>
      <c r="O1573" s="322"/>
      <c r="P1573" s="328"/>
      <c r="Q1573" s="329"/>
      <c r="R1573" s="329"/>
      <c r="S1573" s="251">
        <f t="shared" si="331"/>
        <v>-365</v>
      </c>
      <c r="T1573" s="316"/>
      <c r="U1573" s="283"/>
      <c r="V1573" s="625"/>
      <c r="W1573" s="625"/>
      <c r="X1573" s="252"/>
      <c r="Y1573" s="284">
        <f t="shared" si="332"/>
        <v>0</v>
      </c>
      <c r="Z1573" s="605"/>
      <c r="AA1573" s="656"/>
      <c r="AB1573" s="273"/>
      <c r="AC1573" s="252"/>
      <c r="AD1573" s="252"/>
      <c r="AE1573" s="252"/>
      <c r="AF1573" s="252"/>
      <c r="AG1573" s="605"/>
      <c r="AH1573" s="605"/>
      <c r="AI1573" s="613"/>
      <c r="AJ1573" s="613"/>
      <c r="AK1573" s="316"/>
      <c r="AL1573" s="613"/>
      <c r="AM1573" s="613"/>
      <c r="AN1573" s="252"/>
    </row>
    <row r="1574" spans="1:40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39"/>
      <c r="I1574" s="253"/>
      <c r="J1574" s="253"/>
      <c r="K1574" s="253"/>
      <c r="L1574" s="438"/>
      <c r="M1574" s="274"/>
      <c r="N1574" s="288"/>
      <c r="O1574" s="322"/>
      <c r="P1574" s="328"/>
      <c r="Q1574" s="329"/>
      <c r="R1574" s="329"/>
      <c r="S1574" s="251">
        <f t="shared" si="331"/>
        <v>-365</v>
      </c>
      <c r="T1574" s="316"/>
      <c r="U1574" s="283"/>
      <c r="V1574" s="625"/>
      <c r="W1574" s="625"/>
      <c r="X1574" s="252"/>
      <c r="Y1574" s="284">
        <f t="shared" si="332"/>
        <v>0</v>
      </c>
      <c r="Z1574" s="605"/>
      <c r="AA1574" s="656"/>
      <c r="AB1574" s="273"/>
      <c r="AC1574" s="252"/>
      <c r="AD1574" s="252"/>
      <c r="AE1574" s="252"/>
      <c r="AF1574" s="252"/>
      <c r="AG1574" s="605"/>
      <c r="AH1574" s="605"/>
      <c r="AI1574" s="613"/>
      <c r="AJ1574" s="613"/>
      <c r="AK1574" s="316"/>
      <c r="AL1574" s="613"/>
      <c r="AM1574" s="613"/>
      <c r="AN1574" s="252"/>
    </row>
    <row r="1575" spans="1:40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39"/>
      <c r="I1575" s="253"/>
      <c r="J1575" s="253"/>
      <c r="K1575" s="253"/>
      <c r="L1575" s="438"/>
      <c r="M1575" s="274"/>
      <c r="N1575" s="288"/>
      <c r="O1575" s="322"/>
      <c r="P1575" s="328"/>
      <c r="Q1575" s="329"/>
      <c r="R1575" s="329"/>
      <c r="S1575" s="251">
        <f t="shared" si="331"/>
        <v>-365</v>
      </c>
      <c r="T1575" s="316"/>
      <c r="U1575" s="283"/>
      <c r="V1575" s="625"/>
      <c r="W1575" s="625"/>
      <c r="X1575" s="252"/>
      <c r="Y1575" s="284">
        <f t="shared" si="332"/>
        <v>0</v>
      </c>
      <c r="Z1575" s="605"/>
      <c r="AA1575" s="656"/>
      <c r="AB1575" s="273"/>
      <c r="AC1575" s="252"/>
      <c r="AD1575" s="252"/>
      <c r="AE1575" s="252"/>
      <c r="AF1575" s="252"/>
      <c r="AG1575" s="605"/>
      <c r="AH1575" s="605"/>
      <c r="AI1575" s="613"/>
      <c r="AJ1575" s="613"/>
      <c r="AK1575" s="316"/>
      <c r="AL1575" s="613"/>
      <c r="AM1575" s="613"/>
      <c r="AN1575" s="252"/>
    </row>
    <row r="1576" spans="1:40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39"/>
      <c r="I1576" s="253"/>
      <c r="J1576" s="253"/>
      <c r="K1576" s="253"/>
      <c r="L1576" s="438"/>
      <c r="M1576" s="274"/>
      <c r="N1576" s="288"/>
      <c r="O1576" s="322"/>
      <c r="P1576" s="328"/>
      <c r="Q1576" s="329"/>
      <c r="R1576" s="329"/>
      <c r="S1576" s="251">
        <f t="shared" si="331"/>
        <v>-365</v>
      </c>
      <c r="T1576" s="316"/>
      <c r="U1576" s="283"/>
      <c r="V1576" s="625"/>
      <c r="W1576" s="625"/>
      <c r="X1576" s="252"/>
      <c r="Y1576" s="284">
        <f t="shared" si="332"/>
        <v>0</v>
      </c>
      <c r="Z1576" s="605"/>
      <c r="AA1576" s="656"/>
      <c r="AB1576" s="273"/>
      <c r="AC1576" s="252"/>
      <c r="AD1576" s="252"/>
      <c r="AE1576" s="252"/>
      <c r="AF1576" s="252"/>
      <c r="AG1576" s="605"/>
      <c r="AH1576" s="605"/>
      <c r="AI1576" s="613"/>
      <c r="AJ1576" s="613"/>
      <c r="AK1576" s="316"/>
      <c r="AL1576" s="613"/>
      <c r="AM1576" s="613"/>
      <c r="AN1576" s="252"/>
    </row>
    <row r="1577" spans="1:40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39"/>
      <c r="I1577" s="253"/>
      <c r="J1577" s="253"/>
      <c r="K1577" s="253"/>
      <c r="L1577" s="438"/>
      <c r="M1577" s="274"/>
      <c r="N1577" s="288"/>
      <c r="O1577" s="322"/>
      <c r="P1577" s="328"/>
      <c r="Q1577" s="329"/>
      <c r="R1577" s="329"/>
      <c r="S1577" s="251">
        <f t="shared" si="331"/>
        <v>-365</v>
      </c>
      <c r="T1577" s="316"/>
      <c r="U1577" s="283"/>
      <c r="V1577" s="625"/>
      <c r="W1577" s="625"/>
      <c r="X1577" s="252"/>
      <c r="Y1577" s="284">
        <f t="shared" si="332"/>
        <v>0</v>
      </c>
      <c r="Z1577" s="605"/>
      <c r="AA1577" s="656"/>
      <c r="AB1577" s="273"/>
      <c r="AC1577" s="252"/>
      <c r="AD1577" s="252"/>
      <c r="AE1577" s="252"/>
      <c r="AF1577" s="252"/>
      <c r="AG1577" s="605"/>
      <c r="AH1577" s="605"/>
      <c r="AI1577" s="613"/>
      <c r="AJ1577" s="613"/>
      <c r="AK1577" s="316"/>
      <c r="AL1577" s="613"/>
      <c r="AM1577" s="613"/>
      <c r="AN1577" s="252"/>
    </row>
    <row r="1578" spans="1:40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39"/>
      <c r="I1578" s="253"/>
      <c r="J1578" s="253"/>
      <c r="K1578" s="253"/>
      <c r="L1578" s="438"/>
      <c r="M1578" s="274"/>
      <c r="N1578" s="288"/>
      <c r="O1578" s="322"/>
      <c r="P1578" s="328"/>
      <c r="Q1578" s="329"/>
      <c r="R1578" s="329"/>
      <c r="S1578" s="251">
        <f t="shared" si="331"/>
        <v>-365</v>
      </c>
      <c r="T1578" s="316"/>
      <c r="U1578" s="283"/>
      <c r="V1578" s="625"/>
      <c r="W1578" s="625"/>
      <c r="X1578" s="252"/>
      <c r="Y1578" s="284">
        <f t="shared" si="332"/>
        <v>0</v>
      </c>
      <c r="Z1578" s="605"/>
      <c r="AA1578" s="656"/>
      <c r="AB1578" s="273"/>
      <c r="AC1578" s="252"/>
      <c r="AD1578" s="252"/>
      <c r="AE1578" s="252"/>
      <c r="AF1578" s="252"/>
      <c r="AG1578" s="605"/>
      <c r="AH1578" s="605"/>
      <c r="AI1578" s="613"/>
      <c r="AJ1578" s="613"/>
      <c r="AK1578" s="316"/>
      <c r="AL1578" s="613"/>
      <c r="AM1578" s="613"/>
      <c r="AN1578" s="252"/>
    </row>
    <row r="1579" spans="1:40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39"/>
      <c r="I1579" s="253"/>
      <c r="J1579" s="253"/>
      <c r="K1579" s="253"/>
      <c r="L1579" s="438"/>
      <c r="M1579" s="274"/>
      <c r="N1579" s="288"/>
      <c r="O1579" s="322"/>
      <c r="P1579" s="328"/>
      <c r="Q1579" s="329"/>
      <c r="R1579" s="329"/>
      <c r="S1579" s="251">
        <f t="shared" si="331"/>
        <v>-365</v>
      </c>
      <c r="T1579" s="316"/>
      <c r="U1579" s="283"/>
      <c r="V1579" s="625"/>
      <c r="W1579" s="625"/>
      <c r="X1579" s="252"/>
      <c r="Y1579" s="284">
        <f t="shared" si="332"/>
        <v>0</v>
      </c>
      <c r="Z1579" s="605"/>
      <c r="AA1579" s="656"/>
      <c r="AB1579" s="273"/>
      <c r="AC1579" s="252"/>
      <c r="AD1579" s="252"/>
      <c r="AE1579" s="252"/>
      <c r="AF1579" s="252"/>
      <c r="AG1579" s="605"/>
      <c r="AH1579" s="605"/>
      <c r="AI1579" s="613"/>
      <c r="AJ1579" s="613"/>
      <c r="AK1579" s="316"/>
      <c r="AL1579" s="613"/>
      <c r="AM1579" s="613"/>
      <c r="AN1579" s="252"/>
    </row>
    <row r="1580" spans="1:40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39"/>
      <c r="I1580" s="253"/>
      <c r="J1580" s="253"/>
      <c r="K1580" s="253"/>
      <c r="L1580" s="438"/>
      <c r="M1580" s="274"/>
      <c r="N1580" s="288"/>
      <c r="O1580" s="322"/>
      <c r="P1580" s="328"/>
      <c r="Q1580" s="329"/>
      <c r="R1580" s="329"/>
      <c r="S1580" s="251">
        <f t="shared" si="331"/>
        <v>-365</v>
      </c>
      <c r="T1580" s="316"/>
      <c r="U1580" s="283"/>
      <c r="V1580" s="625"/>
      <c r="W1580" s="625"/>
      <c r="X1580" s="252"/>
      <c r="Y1580" s="284">
        <f t="shared" si="332"/>
        <v>0</v>
      </c>
      <c r="Z1580" s="605"/>
      <c r="AA1580" s="656"/>
      <c r="AB1580" s="273"/>
      <c r="AC1580" s="252"/>
      <c r="AD1580" s="252"/>
      <c r="AE1580" s="252"/>
      <c r="AF1580" s="252"/>
      <c r="AG1580" s="605"/>
      <c r="AH1580" s="605"/>
      <c r="AI1580" s="613"/>
      <c r="AJ1580" s="613"/>
      <c r="AK1580" s="316"/>
      <c r="AL1580" s="613"/>
      <c r="AM1580" s="613"/>
      <c r="AN1580" s="252"/>
    </row>
    <row r="1581" spans="1:40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39"/>
      <c r="I1581" s="253"/>
      <c r="J1581" s="253"/>
      <c r="K1581" s="253"/>
      <c r="L1581" s="438"/>
      <c r="M1581" s="274"/>
      <c r="N1581" s="288"/>
      <c r="O1581" s="322"/>
      <c r="P1581" s="328"/>
      <c r="Q1581" s="329"/>
      <c r="R1581" s="329"/>
      <c r="S1581" s="251">
        <f t="shared" si="331"/>
        <v>-365</v>
      </c>
      <c r="T1581" s="316"/>
      <c r="U1581" s="283"/>
      <c r="V1581" s="625"/>
      <c r="W1581" s="625"/>
      <c r="X1581" s="252"/>
      <c r="Y1581" s="284">
        <f t="shared" si="332"/>
        <v>0</v>
      </c>
      <c r="Z1581" s="605"/>
      <c r="AA1581" s="656"/>
      <c r="AB1581" s="273"/>
      <c r="AC1581" s="252"/>
      <c r="AD1581" s="252"/>
      <c r="AE1581" s="252"/>
      <c r="AF1581" s="252"/>
      <c r="AG1581" s="605"/>
      <c r="AH1581" s="605"/>
      <c r="AI1581" s="613"/>
      <c r="AJ1581" s="613"/>
      <c r="AK1581" s="316"/>
      <c r="AL1581" s="613"/>
      <c r="AM1581" s="613"/>
      <c r="AN1581" s="252"/>
    </row>
    <row r="1582" spans="1:40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39"/>
      <c r="I1582" s="253"/>
      <c r="J1582" s="253"/>
      <c r="K1582" s="253"/>
      <c r="L1582" s="438"/>
      <c r="M1582" s="274"/>
      <c r="N1582" s="288"/>
      <c r="O1582" s="322"/>
      <c r="P1582" s="328"/>
      <c r="Q1582" s="329"/>
      <c r="R1582" s="329"/>
      <c r="S1582" s="251">
        <f t="shared" si="331"/>
        <v>-365</v>
      </c>
      <c r="T1582" s="316"/>
      <c r="U1582" s="283"/>
      <c r="V1582" s="625"/>
      <c r="W1582" s="625"/>
      <c r="X1582" s="252"/>
      <c r="Y1582" s="284">
        <f t="shared" si="332"/>
        <v>0</v>
      </c>
      <c r="Z1582" s="605"/>
      <c r="AA1582" s="656"/>
      <c r="AB1582" s="273"/>
      <c r="AC1582" s="252"/>
      <c r="AD1582" s="252"/>
      <c r="AE1582" s="252"/>
      <c r="AF1582" s="252"/>
      <c r="AG1582" s="605"/>
      <c r="AH1582" s="605"/>
      <c r="AI1582" s="613"/>
      <c r="AJ1582" s="613"/>
      <c r="AK1582" s="316"/>
      <c r="AL1582" s="613"/>
      <c r="AM1582" s="613"/>
      <c r="AN1582" s="252"/>
    </row>
    <row r="1583" spans="1:40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39"/>
      <c r="I1583" s="253"/>
      <c r="J1583" s="253"/>
      <c r="K1583" s="253"/>
      <c r="L1583" s="438"/>
      <c r="M1583" s="274"/>
      <c r="N1583" s="288"/>
      <c r="O1583" s="322"/>
      <c r="P1583" s="328"/>
      <c r="Q1583" s="329"/>
      <c r="R1583" s="329"/>
      <c r="S1583" s="251">
        <f t="shared" si="331"/>
        <v>-365</v>
      </c>
      <c r="T1583" s="316"/>
      <c r="U1583" s="283"/>
      <c r="V1583" s="625"/>
      <c r="W1583" s="625"/>
      <c r="X1583" s="252"/>
      <c r="Y1583" s="284">
        <f t="shared" si="332"/>
        <v>0</v>
      </c>
      <c r="Z1583" s="605"/>
      <c r="AA1583" s="656"/>
      <c r="AB1583" s="273"/>
      <c r="AC1583" s="252"/>
      <c r="AD1583" s="252"/>
      <c r="AE1583" s="252"/>
      <c r="AF1583" s="252"/>
      <c r="AG1583" s="605"/>
      <c r="AH1583" s="605"/>
      <c r="AI1583" s="613"/>
      <c r="AJ1583" s="613"/>
      <c r="AK1583" s="316"/>
      <c r="AL1583" s="613"/>
      <c r="AM1583" s="613"/>
      <c r="AN1583" s="252"/>
    </row>
    <row r="1584" spans="1:40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39"/>
      <c r="I1584" s="253"/>
      <c r="J1584" s="253"/>
      <c r="K1584" s="253"/>
      <c r="L1584" s="438"/>
      <c r="M1584" s="274"/>
      <c r="N1584" s="288"/>
      <c r="O1584" s="322"/>
      <c r="P1584" s="328"/>
      <c r="Q1584" s="329"/>
      <c r="R1584" s="329"/>
      <c r="S1584" s="251">
        <f t="shared" si="331"/>
        <v>-365</v>
      </c>
      <c r="T1584" s="316"/>
      <c r="U1584" s="283"/>
      <c r="V1584" s="625"/>
      <c r="W1584" s="625"/>
      <c r="X1584" s="252"/>
      <c r="Y1584" s="284">
        <f t="shared" si="332"/>
        <v>0</v>
      </c>
      <c r="Z1584" s="605"/>
      <c r="AA1584" s="656"/>
      <c r="AB1584" s="273"/>
      <c r="AC1584" s="252"/>
      <c r="AD1584" s="252"/>
      <c r="AE1584" s="252"/>
      <c r="AF1584" s="252"/>
      <c r="AG1584" s="605"/>
      <c r="AH1584" s="605"/>
      <c r="AI1584" s="613"/>
      <c r="AJ1584" s="613"/>
      <c r="AK1584" s="316"/>
      <c r="AL1584" s="613"/>
      <c r="AM1584" s="613"/>
      <c r="AN1584" s="252"/>
    </row>
    <row r="1585" spans="1:40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39"/>
      <c r="I1585" s="253"/>
      <c r="J1585" s="253"/>
      <c r="K1585" s="253"/>
      <c r="L1585" s="438"/>
      <c r="M1585" s="274"/>
      <c r="N1585" s="288"/>
      <c r="O1585" s="322"/>
      <c r="P1585" s="328"/>
      <c r="Q1585" s="329"/>
      <c r="R1585" s="329"/>
      <c r="S1585" s="251">
        <f t="shared" si="331"/>
        <v>-365</v>
      </c>
      <c r="T1585" s="316"/>
      <c r="U1585" s="283"/>
      <c r="V1585" s="625"/>
      <c r="W1585" s="625"/>
      <c r="X1585" s="252"/>
      <c r="Y1585" s="284">
        <f t="shared" si="332"/>
        <v>0</v>
      </c>
      <c r="Z1585" s="605"/>
      <c r="AA1585" s="656"/>
      <c r="AB1585" s="273"/>
      <c r="AC1585" s="252"/>
      <c r="AD1585" s="252"/>
      <c r="AE1585" s="252"/>
      <c r="AF1585" s="252"/>
      <c r="AG1585" s="605"/>
      <c r="AH1585" s="605"/>
      <c r="AI1585" s="613"/>
      <c r="AJ1585" s="613"/>
      <c r="AK1585" s="316"/>
      <c r="AL1585" s="613"/>
      <c r="AM1585" s="613"/>
      <c r="AN1585" s="252"/>
    </row>
    <row r="1586" spans="1:40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39"/>
      <c r="I1586" s="253"/>
      <c r="J1586" s="253"/>
      <c r="K1586" s="253"/>
      <c r="L1586" s="438"/>
      <c r="M1586" s="274"/>
      <c r="N1586" s="288"/>
      <c r="O1586" s="322"/>
      <c r="P1586" s="328"/>
      <c r="Q1586" s="329"/>
      <c r="R1586" s="329"/>
      <c r="S1586" s="251">
        <f t="shared" si="331"/>
        <v>-365</v>
      </c>
      <c r="T1586" s="316"/>
      <c r="U1586" s="283"/>
      <c r="V1586" s="625"/>
      <c r="W1586" s="625"/>
      <c r="X1586" s="252"/>
      <c r="Y1586" s="284">
        <f t="shared" si="332"/>
        <v>0</v>
      </c>
      <c r="Z1586" s="605"/>
      <c r="AA1586" s="656"/>
      <c r="AB1586" s="273"/>
      <c r="AC1586" s="252"/>
      <c r="AD1586" s="252"/>
      <c r="AE1586" s="252"/>
      <c r="AF1586" s="252"/>
      <c r="AG1586" s="605"/>
      <c r="AH1586" s="605"/>
      <c r="AI1586" s="613"/>
      <c r="AJ1586" s="613"/>
      <c r="AK1586" s="316"/>
      <c r="AL1586" s="613"/>
      <c r="AM1586" s="613"/>
      <c r="AN1586" s="252"/>
    </row>
    <row r="1587" spans="1:40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39"/>
      <c r="I1587" s="253"/>
      <c r="J1587" s="253"/>
      <c r="K1587" s="253"/>
      <c r="L1587" s="438"/>
      <c r="M1587" s="274"/>
      <c r="N1587" s="288"/>
      <c r="O1587" s="322"/>
      <c r="P1587" s="328"/>
      <c r="Q1587" s="329"/>
      <c r="R1587" s="329"/>
      <c r="S1587" s="251">
        <f t="shared" si="331"/>
        <v>-365</v>
      </c>
      <c r="T1587" s="316"/>
      <c r="U1587" s="283"/>
      <c r="V1587" s="625"/>
      <c r="W1587" s="625"/>
      <c r="X1587" s="252"/>
      <c r="Y1587" s="284">
        <f t="shared" si="332"/>
        <v>0</v>
      </c>
      <c r="Z1587" s="605"/>
      <c r="AA1587" s="656"/>
      <c r="AB1587" s="273"/>
      <c r="AC1587" s="252"/>
      <c r="AD1587" s="252"/>
      <c r="AE1587" s="252"/>
      <c r="AF1587" s="252"/>
      <c r="AG1587" s="605"/>
      <c r="AH1587" s="605"/>
      <c r="AI1587" s="613"/>
      <c r="AJ1587" s="613"/>
      <c r="AK1587" s="316"/>
      <c r="AL1587" s="613"/>
      <c r="AM1587" s="613"/>
      <c r="AN1587" s="252"/>
    </row>
    <row r="1588" spans="1:40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39"/>
      <c r="I1588" s="253"/>
      <c r="J1588" s="253"/>
      <c r="K1588" s="253"/>
      <c r="L1588" s="438"/>
      <c r="M1588" s="274"/>
      <c r="N1588" s="288"/>
      <c r="O1588" s="322"/>
      <c r="P1588" s="328"/>
      <c r="Q1588" s="329"/>
      <c r="R1588" s="329"/>
      <c r="S1588" s="251">
        <f t="shared" si="331"/>
        <v>-365</v>
      </c>
      <c r="T1588" s="316"/>
      <c r="U1588" s="283"/>
      <c r="V1588" s="625"/>
      <c r="W1588" s="625"/>
      <c r="X1588" s="252"/>
      <c r="Y1588" s="284">
        <f t="shared" si="332"/>
        <v>0</v>
      </c>
      <c r="Z1588" s="605"/>
      <c r="AA1588" s="656"/>
      <c r="AB1588" s="273"/>
      <c r="AC1588" s="252"/>
      <c r="AD1588" s="252"/>
      <c r="AE1588" s="252"/>
      <c r="AF1588" s="252"/>
      <c r="AG1588" s="605"/>
      <c r="AH1588" s="605"/>
      <c r="AI1588" s="613"/>
      <c r="AJ1588" s="613"/>
      <c r="AK1588" s="316"/>
      <c r="AL1588" s="613"/>
      <c r="AM1588" s="613"/>
      <c r="AN1588" s="252"/>
    </row>
    <row r="1589" spans="1:40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39"/>
      <c r="I1589" s="253"/>
      <c r="J1589" s="253"/>
      <c r="K1589" s="253"/>
      <c r="L1589" s="438"/>
      <c r="M1589" s="274"/>
      <c r="N1589" s="288"/>
      <c r="O1589" s="322"/>
      <c r="P1589" s="328"/>
      <c r="Q1589" s="329"/>
      <c r="R1589" s="329"/>
      <c r="S1589" s="251">
        <f t="shared" si="331"/>
        <v>-365</v>
      </c>
      <c r="T1589" s="316"/>
      <c r="U1589" s="283"/>
      <c r="V1589" s="625"/>
      <c r="W1589" s="625"/>
      <c r="X1589" s="252"/>
      <c r="Y1589" s="284">
        <f t="shared" si="332"/>
        <v>0</v>
      </c>
      <c r="Z1589" s="605"/>
      <c r="AA1589" s="656"/>
      <c r="AB1589" s="273"/>
      <c r="AC1589" s="252"/>
      <c r="AD1589" s="252"/>
      <c r="AE1589" s="252"/>
      <c r="AF1589" s="252"/>
      <c r="AG1589" s="605"/>
      <c r="AH1589" s="605"/>
      <c r="AI1589" s="613"/>
      <c r="AJ1589" s="613"/>
      <c r="AK1589" s="316"/>
      <c r="AL1589" s="613"/>
      <c r="AM1589" s="613"/>
      <c r="AN1589" s="252"/>
    </row>
    <row r="1590" spans="1:40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39"/>
      <c r="I1590" s="253"/>
      <c r="J1590" s="253"/>
      <c r="K1590" s="253"/>
      <c r="L1590" s="438"/>
      <c r="M1590" s="274"/>
      <c r="N1590" s="288"/>
      <c r="O1590" s="322"/>
      <c r="P1590" s="328"/>
      <c r="Q1590" s="329"/>
      <c r="R1590" s="329"/>
      <c r="S1590" s="251">
        <f t="shared" si="331"/>
        <v>-365</v>
      </c>
      <c r="T1590" s="316"/>
      <c r="U1590" s="283"/>
      <c r="V1590" s="625"/>
      <c r="W1590" s="625"/>
      <c r="X1590" s="252"/>
      <c r="Y1590" s="284">
        <f t="shared" si="332"/>
        <v>0</v>
      </c>
      <c r="Z1590" s="605"/>
      <c r="AA1590" s="656"/>
      <c r="AB1590" s="273"/>
      <c r="AC1590" s="252"/>
      <c r="AD1590" s="252"/>
      <c r="AE1590" s="252"/>
      <c r="AF1590" s="252"/>
      <c r="AG1590" s="605"/>
      <c r="AH1590" s="605"/>
      <c r="AI1590" s="613"/>
      <c r="AJ1590" s="613"/>
      <c r="AK1590" s="316"/>
      <c r="AL1590" s="613"/>
      <c r="AM1590" s="613"/>
      <c r="AN1590" s="252"/>
    </row>
    <row r="1591" spans="1:40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39"/>
      <c r="I1591" s="253"/>
      <c r="J1591" s="253"/>
      <c r="K1591" s="253"/>
      <c r="L1591" s="438"/>
      <c r="M1591" s="274"/>
      <c r="N1591" s="288"/>
      <c r="O1591" s="322"/>
      <c r="P1591" s="328"/>
      <c r="Q1591" s="329"/>
      <c r="R1591" s="329"/>
      <c r="S1591" s="251">
        <f t="shared" si="331"/>
        <v>-365</v>
      </c>
      <c r="T1591" s="316"/>
      <c r="U1591" s="283"/>
      <c r="V1591" s="625"/>
      <c r="W1591" s="625"/>
      <c r="X1591" s="252"/>
      <c r="Y1591" s="284">
        <f t="shared" si="332"/>
        <v>0</v>
      </c>
      <c r="Z1591" s="605"/>
      <c r="AA1591" s="656"/>
      <c r="AB1591" s="273"/>
      <c r="AC1591" s="252"/>
      <c r="AD1591" s="252"/>
      <c r="AE1591" s="252"/>
      <c r="AF1591" s="252"/>
      <c r="AG1591" s="605"/>
      <c r="AH1591" s="605"/>
      <c r="AI1591" s="613"/>
      <c r="AJ1591" s="613"/>
      <c r="AK1591" s="316"/>
      <c r="AL1591" s="613"/>
      <c r="AM1591" s="613"/>
      <c r="AN1591" s="252"/>
    </row>
    <row r="1592" spans="1:40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39"/>
      <c r="I1592" s="253"/>
      <c r="J1592" s="253"/>
      <c r="K1592" s="253"/>
      <c r="L1592" s="438"/>
      <c r="M1592" s="274"/>
      <c r="N1592" s="288"/>
      <c r="O1592" s="322"/>
      <c r="P1592" s="328"/>
      <c r="Q1592" s="329"/>
      <c r="R1592" s="329"/>
      <c r="S1592" s="251">
        <f t="shared" si="331"/>
        <v>-365</v>
      </c>
      <c r="T1592" s="316"/>
      <c r="U1592" s="283"/>
      <c r="V1592" s="625"/>
      <c r="W1592" s="625"/>
      <c r="X1592" s="252"/>
      <c r="Y1592" s="284">
        <f t="shared" si="332"/>
        <v>0</v>
      </c>
      <c r="Z1592" s="605"/>
      <c r="AA1592" s="656"/>
      <c r="AB1592" s="273"/>
      <c r="AC1592" s="252"/>
      <c r="AD1592" s="252"/>
      <c r="AE1592" s="252"/>
      <c r="AF1592" s="252"/>
      <c r="AG1592" s="605"/>
      <c r="AH1592" s="605"/>
      <c r="AI1592" s="613"/>
      <c r="AJ1592" s="613"/>
      <c r="AK1592" s="316"/>
      <c r="AL1592" s="613"/>
      <c r="AM1592" s="613"/>
      <c r="AN1592" s="252"/>
    </row>
    <row r="1593" spans="1:40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39"/>
      <c r="I1593" s="253"/>
      <c r="J1593" s="253"/>
      <c r="K1593" s="253"/>
      <c r="L1593" s="438"/>
      <c r="M1593" s="274"/>
      <c r="N1593" s="288"/>
      <c r="O1593" s="322"/>
      <c r="P1593" s="328"/>
      <c r="Q1593" s="329"/>
      <c r="R1593" s="329"/>
      <c r="S1593" s="251">
        <f t="shared" si="331"/>
        <v>-365</v>
      </c>
      <c r="T1593" s="316"/>
      <c r="U1593" s="283"/>
      <c r="V1593" s="625"/>
      <c r="W1593" s="625"/>
      <c r="X1593" s="252"/>
      <c r="Y1593" s="284">
        <f t="shared" si="332"/>
        <v>0</v>
      </c>
      <c r="Z1593" s="605"/>
      <c r="AA1593" s="656"/>
      <c r="AB1593" s="273"/>
      <c r="AC1593" s="252"/>
      <c r="AD1593" s="252"/>
      <c r="AE1593" s="252"/>
      <c r="AF1593" s="252"/>
      <c r="AG1593" s="605"/>
      <c r="AH1593" s="605"/>
      <c r="AI1593" s="613"/>
      <c r="AJ1593" s="613"/>
      <c r="AK1593" s="316"/>
      <c r="AL1593" s="613"/>
      <c r="AM1593" s="613"/>
      <c r="AN1593" s="252"/>
    </row>
    <row r="1594" spans="1:40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39"/>
      <c r="I1594" s="253"/>
      <c r="J1594" s="253"/>
      <c r="K1594" s="253"/>
      <c r="L1594" s="438"/>
      <c r="M1594" s="274"/>
      <c r="N1594" s="288"/>
      <c r="O1594" s="322"/>
      <c r="P1594" s="328"/>
      <c r="Q1594" s="329"/>
      <c r="R1594" s="329"/>
      <c r="S1594" s="251">
        <f t="shared" si="331"/>
        <v>-365</v>
      </c>
      <c r="T1594" s="316"/>
      <c r="U1594" s="283"/>
      <c r="V1594" s="625"/>
      <c r="W1594" s="625"/>
      <c r="X1594" s="252"/>
      <c r="Y1594" s="284">
        <f t="shared" si="332"/>
        <v>0</v>
      </c>
      <c r="Z1594" s="605"/>
      <c r="AA1594" s="656"/>
      <c r="AB1594" s="273"/>
      <c r="AC1594" s="252"/>
      <c r="AD1594" s="252"/>
      <c r="AE1594" s="252"/>
      <c r="AF1594" s="252"/>
      <c r="AG1594" s="605"/>
      <c r="AH1594" s="605"/>
      <c r="AI1594" s="613"/>
      <c r="AJ1594" s="613"/>
      <c r="AK1594" s="316"/>
      <c r="AL1594" s="613"/>
      <c r="AM1594" s="613"/>
      <c r="AN1594" s="252"/>
    </row>
    <row r="1595" spans="1:40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39"/>
      <c r="I1595" s="253"/>
      <c r="J1595" s="253"/>
      <c r="K1595" s="253"/>
      <c r="L1595" s="438"/>
      <c r="M1595" s="274"/>
      <c r="N1595" s="288"/>
      <c r="O1595" s="322"/>
      <c r="P1595" s="328"/>
      <c r="Q1595" s="329"/>
      <c r="R1595" s="329"/>
      <c r="S1595" s="251">
        <f t="shared" si="331"/>
        <v>-365</v>
      </c>
      <c r="T1595" s="316"/>
      <c r="U1595" s="283"/>
      <c r="V1595" s="625"/>
      <c r="W1595" s="625"/>
      <c r="X1595" s="252"/>
      <c r="Y1595" s="284">
        <f t="shared" si="332"/>
        <v>0</v>
      </c>
      <c r="Z1595" s="605"/>
      <c r="AA1595" s="656"/>
      <c r="AB1595" s="273"/>
      <c r="AC1595" s="252"/>
      <c r="AD1595" s="252"/>
      <c r="AE1595" s="252"/>
      <c r="AF1595" s="252"/>
      <c r="AG1595" s="605"/>
      <c r="AH1595" s="605"/>
      <c r="AI1595" s="613"/>
      <c r="AJ1595" s="613"/>
      <c r="AK1595" s="316"/>
      <c r="AL1595" s="613"/>
      <c r="AM1595" s="613"/>
      <c r="AN1595" s="252"/>
    </row>
    <row r="1596" spans="1:40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39"/>
      <c r="I1596" s="253"/>
      <c r="J1596" s="253"/>
      <c r="K1596" s="253"/>
      <c r="L1596" s="438"/>
      <c r="M1596" s="274"/>
      <c r="N1596" s="288"/>
      <c r="O1596" s="322"/>
      <c r="P1596" s="328"/>
      <c r="Q1596" s="329"/>
      <c r="R1596" s="329"/>
      <c r="S1596" s="251">
        <f t="shared" si="331"/>
        <v>-365</v>
      </c>
      <c r="T1596" s="316"/>
      <c r="U1596" s="283"/>
      <c r="V1596" s="625"/>
      <c r="W1596" s="625"/>
      <c r="X1596" s="252"/>
      <c r="Y1596" s="284">
        <f t="shared" si="332"/>
        <v>0</v>
      </c>
      <c r="Z1596" s="605"/>
      <c r="AA1596" s="656"/>
      <c r="AB1596" s="273"/>
      <c r="AC1596" s="252"/>
      <c r="AD1596" s="252"/>
      <c r="AE1596" s="252"/>
      <c r="AF1596" s="252"/>
      <c r="AG1596" s="605"/>
      <c r="AH1596" s="605"/>
      <c r="AI1596" s="613"/>
      <c r="AJ1596" s="613"/>
      <c r="AK1596" s="316"/>
      <c r="AL1596" s="613"/>
      <c r="AM1596" s="613"/>
      <c r="AN1596" s="252"/>
    </row>
    <row r="1597" spans="1:40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39"/>
      <c r="I1597" s="253"/>
      <c r="J1597" s="253"/>
      <c r="K1597" s="253"/>
      <c r="L1597" s="438"/>
      <c r="M1597" s="274"/>
      <c r="N1597" s="288"/>
      <c r="O1597" s="322"/>
      <c r="P1597" s="328"/>
      <c r="Q1597" s="329"/>
      <c r="R1597" s="329"/>
      <c r="S1597" s="251">
        <f t="shared" si="331"/>
        <v>-365</v>
      </c>
      <c r="T1597" s="316"/>
      <c r="U1597" s="283"/>
      <c r="V1597" s="625"/>
      <c r="W1597" s="625"/>
      <c r="X1597" s="252"/>
      <c r="Y1597" s="284">
        <f t="shared" si="332"/>
        <v>0</v>
      </c>
      <c r="Z1597" s="605"/>
      <c r="AA1597" s="656"/>
      <c r="AB1597" s="273"/>
      <c r="AC1597" s="252"/>
      <c r="AD1597" s="252"/>
      <c r="AE1597" s="252"/>
      <c r="AF1597" s="252"/>
      <c r="AG1597" s="605"/>
      <c r="AH1597" s="605"/>
      <c r="AI1597" s="613"/>
      <c r="AJ1597" s="613"/>
      <c r="AK1597" s="316"/>
      <c r="AL1597" s="613"/>
      <c r="AM1597" s="613"/>
      <c r="AN1597" s="252"/>
    </row>
    <row r="1598" spans="1:40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39"/>
      <c r="I1598" s="253"/>
      <c r="J1598" s="253"/>
      <c r="K1598" s="253"/>
      <c r="L1598" s="438"/>
      <c r="M1598" s="274"/>
      <c r="N1598" s="288"/>
      <c r="O1598" s="322"/>
      <c r="P1598" s="328"/>
      <c r="Q1598" s="329"/>
      <c r="R1598" s="329"/>
      <c r="S1598" s="251">
        <f t="shared" si="331"/>
        <v>-365</v>
      </c>
      <c r="T1598" s="316"/>
      <c r="U1598" s="283"/>
      <c r="V1598" s="625"/>
      <c r="W1598" s="625"/>
      <c r="X1598" s="252"/>
      <c r="Y1598" s="284">
        <f t="shared" si="332"/>
        <v>0</v>
      </c>
      <c r="Z1598" s="605"/>
      <c r="AA1598" s="656"/>
      <c r="AB1598" s="273"/>
      <c r="AC1598" s="252"/>
      <c r="AD1598" s="252"/>
      <c r="AE1598" s="252"/>
      <c r="AF1598" s="252"/>
      <c r="AG1598" s="605"/>
      <c r="AH1598" s="605"/>
      <c r="AI1598" s="613"/>
      <c r="AJ1598" s="613"/>
      <c r="AK1598" s="316"/>
      <c r="AL1598" s="613"/>
      <c r="AM1598" s="613"/>
      <c r="AN1598" s="252"/>
    </row>
    <row r="1599" spans="1:40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39"/>
      <c r="I1599" s="253"/>
      <c r="J1599" s="253"/>
      <c r="K1599" s="253"/>
      <c r="L1599" s="438"/>
      <c r="M1599" s="274"/>
      <c r="N1599" s="288"/>
      <c r="O1599" s="322"/>
      <c r="P1599" s="328"/>
      <c r="Q1599" s="329"/>
      <c r="R1599" s="329"/>
      <c r="S1599" s="251">
        <f t="shared" si="331"/>
        <v>-365</v>
      </c>
      <c r="T1599" s="316"/>
      <c r="U1599" s="283"/>
      <c r="V1599" s="625"/>
      <c r="W1599" s="625"/>
      <c r="X1599" s="252"/>
      <c r="Y1599" s="284">
        <f t="shared" si="332"/>
        <v>0</v>
      </c>
      <c r="Z1599" s="605"/>
      <c r="AA1599" s="656"/>
      <c r="AB1599" s="273"/>
      <c r="AC1599" s="252"/>
      <c r="AD1599" s="252"/>
      <c r="AE1599" s="252"/>
      <c r="AF1599" s="252"/>
      <c r="AG1599" s="605"/>
      <c r="AH1599" s="605"/>
      <c r="AI1599" s="613"/>
      <c r="AJ1599" s="613"/>
      <c r="AK1599" s="316"/>
      <c r="AL1599" s="613"/>
      <c r="AM1599" s="613"/>
      <c r="AN1599" s="252"/>
    </row>
    <row r="1600" spans="1:40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39"/>
      <c r="I1600" s="253"/>
      <c r="J1600" s="253"/>
      <c r="K1600" s="253"/>
      <c r="L1600" s="438"/>
      <c r="M1600" s="274"/>
      <c r="N1600" s="288"/>
      <c r="O1600" s="322"/>
      <c r="P1600" s="328"/>
      <c r="Q1600" s="329"/>
      <c r="R1600" s="329"/>
      <c r="S1600" s="251">
        <f t="shared" si="331"/>
        <v>-365</v>
      </c>
      <c r="T1600" s="316"/>
      <c r="U1600" s="283"/>
      <c r="V1600" s="625"/>
      <c r="W1600" s="625"/>
      <c r="X1600" s="252"/>
      <c r="Y1600" s="284">
        <f t="shared" si="332"/>
        <v>0</v>
      </c>
      <c r="Z1600" s="605"/>
      <c r="AA1600" s="656"/>
      <c r="AB1600" s="273"/>
      <c r="AC1600" s="252"/>
      <c r="AD1600" s="252"/>
      <c r="AE1600" s="252"/>
      <c r="AF1600" s="252"/>
      <c r="AG1600" s="605"/>
      <c r="AH1600" s="605"/>
      <c r="AI1600" s="613"/>
      <c r="AJ1600" s="613"/>
      <c r="AK1600" s="316"/>
      <c r="AL1600" s="613"/>
      <c r="AM1600" s="613"/>
      <c r="AN1600" s="252"/>
    </row>
    <row r="1601" spans="1:40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39"/>
      <c r="I1601" s="253"/>
      <c r="J1601" s="253"/>
      <c r="K1601" s="253"/>
      <c r="L1601" s="438"/>
      <c r="M1601" s="274"/>
      <c r="N1601" s="288"/>
      <c r="O1601" s="322"/>
      <c r="P1601" s="328"/>
      <c r="Q1601" s="329"/>
      <c r="R1601" s="329"/>
      <c r="S1601" s="251">
        <f t="shared" si="331"/>
        <v>-365</v>
      </c>
      <c r="T1601" s="316"/>
      <c r="U1601" s="283"/>
      <c r="V1601" s="625"/>
      <c r="W1601" s="625"/>
      <c r="X1601" s="252"/>
      <c r="Y1601" s="284">
        <f t="shared" si="332"/>
        <v>0</v>
      </c>
      <c r="Z1601" s="605"/>
      <c r="AA1601" s="656"/>
      <c r="AB1601" s="273"/>
      <c r="AC1601" s="252"/>
      <c r="AD1601" s="252"/>
      <c r="AE1601" s="252"/>
      <c r="AF1601" s="252"/>
      <c r="AG1601" s="605"/>
      <c r="AH1601" s="605"/>
      <c r="AI1601" s="613"/>
      <c r="AJ1601" s="613"/>
      <c r="AK1601" s="316"/>
      <c r="AL1601" s="613"/>
      <c r="AM1601" s="613"/>
      <c r="AN1601" s="252"/>
    </row>
    <row r="1602" spans="1:40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39"/>
      <c r="I1602" s="253"/>
      <c r="J1602" s="253"/>
      <c r="K1602" s="253"/>
      <c r="L1602" s="438"/>
      <c r="M1602" s="274"/>
      <c r="N1602" s="288"/>
      <c r="O1602" s="322"/>
      <c r="P1602" s="328"/>
      <c r="Q1602" s="329"/>
      <c r="R1602" s="329"/>
      <c r="S1602" s="251">
        <f t="shared" si="331"/>
        <v>-365</v>
      </c>
      <c r="T1602" s="316"/>
      <c r="U1602" s="283"/>
      <c r="V1602" s="625"/>
      <c r="W1602" s="625"/>
      <c r="X1602" s="252"/>
      <c r="Y1602" s="284">
        <f t="shared" si="332"/>
        <v>0</v>
      </c>
      <c r="Z1602" s="605"/>
      <c r="AA1602" s="656"/>
      <c r="AB1602" s="273"/>
      <c r="AC1602" s="252"/>
      <c r="AD1602" s="252"/>
      <c r="AE1602" s="252"/>
      <c r="AF1602" s="252"/>
      <c r="AG1602" s="605"/>
      <c r="AH1602" s="605"/>
      <c r="AI1602" s="613"/>
      <c r="AJ1602" s="613"/>
      <c r="AK1602" s="316"/>
      <c r="AL1602" s="613"/>
      <c r="AM1602" s="613"/>
      <c r="AN1602" s="252"/>
    </row>
    <row r="1603" spans="1:40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39"/>
      <c r="I1603" s="253"/>
      <c r="J1603" s="253"/>
      <c r="K1603" s="253"/>
      <c r="L1603" s="438"/>
      <c r="M1603" s="274"/>
      <c r="N1603" s="288"/>
      <c r="O1603" s="322"/>
      <c r="P1603" s="328"/>
      <c r="Q1603" s="329"/>
      <c r="R1603" s="329"/>
      <c r="S1603" s="251">
        <f t="shared" si="331"/>
        <v>-365</v>
      </c>
      <c r="T1603" s="316"/>
      <c r="U1603" s="283"/>
      <c r="V1603" s="625"/>
      <c r="W1603" s="625"/>
      <c r="X1603" s="252"/>
      <c r="Y1603" s="284">
        <f t="shared" si="332"/>
        <v>0</v>
      </c>
      <c r="Z1603" s="605"/>
      <c r="AA1603" s="656"/>
      <c r="AB1603" s="273"/>
      <c r="AC1603" s="252"/>
      <c r="AD1603" s="252"/>
      <c r="AE1603" s="252"/>
      <c r="AF1603" s="252"/>
      <c r="AG1603" s="605"/>
      <c r="AH1603" s="605"/>
      <c r="AI1603" s="613"/>
      <c r="AJ1603" s="613"/>
      <c r="AK1603" s="316"/>
      <c r="AL1603" s="613"/>
      <c r="AM1603" s="613"/>
      <c r="AN1603" s="252"/>
    </row>
    <row r="1604" spans="1:40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39"/>
      <c r="I1604" s="253"/>
      <c r="J1604" s="253"/>
      <c r="K1604" s="253"/>
      <c r="L1604" s="438"/>
      <c r="M1604" s="274"/>
      <c r="N1604" s="288"/>
      <c r="O1604" s="322"/>
      <c r="P1604" s="328"/>
      <c r="Q1604" s="329"/>
      <c r="R1604" s="329"/>
      <c r="S1604" s="251">
        <f t="shared" si="331"/>
        <v>-365</v>
      </c>
      <c r="T1604" s="316"/>
      <c r="U1604" s="283"/>
      <c r="V1604" s="625"/>
      <c r="W1604" s="625"/>
      <c r="X1604" s="252"/>
      <c r="Y1604" s="284">
        <f t="shared" si="332"/>
        <v>0</v>
      </c>
      <c r="Z1604" s="605"/>
      <c r="AA1604" s="656"/>
      <c r="AB1604" s="273"/>
      <c r="AC1604" s="252"/>
      <c r="AD1604" s="252"/>
      <c r="AE1604" s="252"/>
      <c r="AF1604" s="252"/>
      <c r="AG1604" s="605"/>
      <c r="AH1604" s="605"/>
      <c r="AI1604" s="613"/>
      <c r="AJ1604" s="613"/>
      <c r="AK1604" s="316"/>
      <c r="AL1604" s="613"/>
      <c r="AM1604" s="613"/>
      <c r="AN1604" s="252"/>
    </row>
    <row r="1605" spans="1:40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39"/>
      <c r="I1605" s="253"/>
      <c r="J1605" s="253"/>
      <c r="K1605" s="253"/>
      <c r="L1605" s="438"/>
      <c r="M1605" s="274"/>
      <c r="N1605" s="288"/>
      <c r="O1605" s="322"/>
      <c r="P1605" s="328"/>
      <c r="Q1605" s="329"/>
      <c r="R1605" s="329"/>
      <c r="S1605" s="251">
        <f t="shared" si="331"/>
        <v>-365</v>
      </c>
      <c r="T1605" s="316"/>
      <c r="U1605" s="283"/>
      <c r="V1605" s="625"/>
      <c r="W1605" s="625"/>
      <c r="X1605" s="252"/>
      <c r="Y1605" s="284">
        <f t="shared" si="332"/>
        <v>0</v>
      </c>
      <c r="Z1605" s="605"/>
      <c r="AA1605" s="656"/>
      <c r="AB1605" s="273"/>
      <c r="AC1605" s="252"/>
      <c r="AD1605" s="252"/>
      <c r="AE1605" s="252"/>
      <c r="AF1605" s="252"/>
      <c r="AG1605" s="605"/>
      <c r="AH1605" s="605"/>
      <c r="AI1605" s="613"/>
      <c r="AJ1605" s="613"/>
      <c r="AK1605" s="316"/>
      <c r="AL1605" s="613"/>
      <c r="AM1605" s="613"/>
      <c r="AN1605" s="252"/>
    </row>
    <row r="1606" spans="1:40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39"/>
      <c r="I1606" s="253"/>
      <c r="J1606" s="253"/>
      <c r="K1606" s="253"/>
      <c r="L1606" s="438"/>
      <c r="M1606" s="274"/>
      <c r="N1606" s="288"/>
      <c r="O1606" s="322"/>
      <c r="P1606" s="328"/>
      <c r="Q1606" s="329"/>
      <c r="R1606" s="329"/>
      <c r="S1606" s="251">
        <f t="shared" si="331"/>
        <v>-365</v>
      </c>
      <c r="T1606" s="316"/>
      <c r="U1606" s="283"/>
      <c r="V1606" s="625"/>
      <c r="W1606" s="625"/>
      <c r="X1606" s="252"/>
      <c r="Y1606" s="284">
        <f t="shared" si="332"/>
        <v>0</v>
      </c>
      <c r="Z1606" s="605"/>
      <c r="AA1606" s="656"/>
      <c r="AB1606" s="273"/>
      <c r="AC1606" s="252"/>
      <c r="AD1606" s="252"/>
      <c r="AE1606" s="252"/>
      <c r="AF1606" s="252"/>
      <c r="AG1606" s="605"/>
      <c r="AH1606" s="605"/>
      <c r="AI1606" s="613"/>
      <c r="AJ1606" s="613"/>
      <c r="AK1606" s="316"/>
      <c r="AL1606" s="613"/>
      <c r="AM1606" s="613"/>
      <c r="AN1606" s="252"/>
    </row>
    <row r="1607" spans="1:40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39"/>
      <c r="I1607" s="253"/>
      <c r="J1607" s="253"/>
      <c r="K1607" s="253"/>
      <c r="L1607" s="438"/>
      <c r="M1607" s="274"/>
      <c r="N1607" s="288"/>
      <c r="O1607" s="322"/>
      <c r="P1607" s="328"/>
      <c r="Q1607" s="329"/>
      <c r="R1607" s="329"/>
      <c r="S1607" s="251">
        <f t="shared" si="331"/>
        <v>-365</v>
      </c>
      <c r="T1607" s="316"/>
      <c r="U1607" s="283"/>
      <c r="V1607" s="625"/>
      <c r="W1607" s="625"/>
      <c r="X1607" s="252"/>
      <c r="Y1607" s="284">
        <f t="shared" si="332"/>
        <v>0</v>
      </c>
      <c r="Z1607" s="605"/>
      <c r="AA1607" s="656"/>
      <c r="AB1607" s="273"/>
      <c r="AC1607" s="252"/>
      <c r="AD1607" s="252"/>
      <c r="AE1607" s="252"/>
      <c r="AF1607" s="252"/>
      <c r="AG1607" s="605"/>
      <c r="AH1607" s="605"/>
      <c r="AI1607" s="613"/>
      <c r="AJ1607" s="613"/>
      <c r="AK1607" s="316"/>
      <c r="AL1607" s="613"/>
      <c r="AM1607" s="613"/>
      <c r="AN1607" s="252"/>
    </row>
    <row r="1608" spans="1:40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39"/>
      <c r="I1608" s="253"/>
      <c r="J1608" s="253"/>
      <c r="K1608" s="253"/>
      <c r="L1608" s="438"/>
      <c r="M1608" s="274"/>
      <c r="N1608" s="288"/>
      <c r="O1608" s="322"/>
      <c r="P1608" s="328"/>
      <c r="Q1608" s="329"/>
      <c r="R1608" s="329"/>
      <c r="S1608" s="251">
        <f t="shared" si="331"/>
        <v>-365</v>
      </c>
      <c r="T1608" s="316"/>
      <c r="U1608" s="283"/>
      <c r="V1608" s="625"/>
      <c r="W1608" s="625"/>
      <c r="X1608" s="252"/>
      <c r="Y1608" s="284">
        <f t="shared" si="332"/>
        <v>0</v>
      </c>
      <c r="Z1608" s="605"/>
      <c r="AA1608" s="656"/>
      <c r="AB1608" s="273"/>
      <c r="AC1608" s="252"/>
      <c r="AD1608" s="252"/>
      <c r="AE1608" s="252"/>
      <c r="AF1608" s="252"/>
      <c r="AG1608" s="605"/>
      <c r="AH1608" s="605"/>
      <c r="AI1608" s="613"/>
      <c r="AJ1608" s="613"/>
      <c r="AK1608" s="316"/>
      <c r="AL1608" s="613"/>
      <c r="AM1608" s="613"/>
      <c r="AN1608" s="252"/>
    </row>
    <row r="1609" spans="1:40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39"/>
      <c r="I1609" s="253"/>
      <c r="J1609" s="253"/>
      <c r="K1609" s="253"/>
      <c r="L1609" s="438"/>
      <c r="M1609" s="274"/>
      <c r="N1609" s="288"/>
      <c r="O1609" s="322"/>
      <c r="P1609" s="328"/>
      <c r="Q1609" s="329"/>
      <c r="R1609" s="329"/>
      <c r="S1609" s="251">
        <f t="shared" ref="S1609:S1672" si="333">SUM(N1609-365)</f>
        <v>-365</v>
      </c>
      <c r="T1609" s="316"/>
      <c r="U1609" s="283"/>
      <c r="V1609" s="625"/>
      <c r="W1609" s="625"/>
      <c r="X1609" s="252"/>
      <c r="Y1609" s="284">
        <f t="shared" si="332"/>
        <v>0</v>
      </c>
      <c r="Z1609" s="605"/>
      <c r="AA1609" s="656"/>
      <c r="AB1609" s="273"/>
      <c r="AC1609" s="252"/>
      <c r="AD1609" s="252"/>
      <c r="AE1609" s="252"/>
      <c r="AF1609" s="252"/>
      <c r="AG1609" s="605"/>
      <c r="AH1609" s="605"/>
      <c r="AI1609" s="613"/>
      <c r="AJ1609" s="613"/>
      <c r="AK1609" s="316"/>
      <c r="AL1609" s="613"/>
      <c r="AM1609" s="613"/>
      <c r="AN1609" s="252"/>
    </row>
    <row r="1610" spans="1:40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39"/>
      <c r="I1610" s="253"/>
      <c r="J1610" s="253"/>
      <c r="K1610" s="253"/>
      <c r="L1610" s="438"/>
      <c r="M1610" s="274"/>
      <c r="N1610" s="288"/>
      <c r="O1610" s="322"/>
      <c r="P1610" s="328"/>
      <c r="Q1610" s="329"/>
      <c r="R1610" s="329"/>
      <c r="S1610" s="251">
        <f t="shared" si="333"/>
        <v>-365</v>
      </c>
      <c r="T1610" s="316"/>
      <c r="U1610" s="283"/>
      <c r="V1610" s="625"/>
      <c r="W1610" s="625"/>
      <c r="X1610" s="252"/>
      <c r="Y1610" s="284">
        <f t="shared" si="332"/>
        <v>0</v>
      </c>
      <c r="Z1610" s="605"/>
      <c r="AA1610" s="656"/>
      <c r="AB1610" s="273"/>
      <c r="AC1610" s="252"/>
      <c r="AD1610" s="252"/>
      <c r="AE1610" s="252"/>
      <c r="AF1610" s="252"/>
      <c r="AG1610" s="605"/>
      <c r="AH1610" s="605"/>
      <c r="AI1610" s="613"/>
      <c r="AJ1610" s="613"/>
      <c r="AK1610" s="316"/>
      <c r="AL1610" s="613"/>
      <c r="AM1610" s="613"/>
      <c r="AN1610" s="252"/>
    </row>
    <row r="1611" spans="1:40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39"/>
      <c r="I1611" s="253"/>
      <c r="J1611" s="253"/>
      <c r="K1611" s="253"/>
      <c r="L1611" s="438"/>
      <c r="M1611" s="274"/>
      <c r="N1611" s="288"/>
      <c r="O1611" s="322"/>
      <c r="P1611" s="328"/>
      <c r="Q1611" s="329"/>
      <c r="R1611" s="329"/>
      <c r="S1611" s="251">
        <f t="shared" si="333"/>
        <v>-365</v>
      </c>
      <c r="T1611" s="316"/>
      <c r="U1611" s="283"/>
      <c r="V1611" s="625"/>
      <c r="W1611" s="625"/>
      <c r="X1611" s="252"/>
      <c r="Y1611" s="284">
        <f t="shared" si="332"/>
        <v>0</v>
      </c>
      <c r="Z1611" s="605"/>
      <c r="AA1611" s="656"/>
      <c r="AB1611" s="273"/>
      <c r="AC1611" s="252"/>
      <c r="AD1611" s="252"/>
      <c r="AE1611" s="252"/>
      <c r="AF1611" s="252"/>
      <c r="AG1611" s="605"/>
      <c r="AH1611" s="605"/>
      <c r="AI1611" s="613"/>
      <c r="AJ1611" s="613"/>
      <c r="AK1611" s="316"/>
      <c r="AL1611" s="613"/>
      <c r="AM1611" s="613"/>
      <c r="AN1611" s="252"/>
    </row>
    <row r="1612" spans="1:40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39"/>
      <c r="I1612" s="253"/>
      <c r="J1612" s="253"/>
      <c r="K1612" s="253"/>
      <c r="L1612" s="438"/>
      <c r="M1612" s="274"/>
      <c r="N1612" s="288"/>
      <c r="O1612" s="322"/>
      <c r="P1612" s="328"/>
      <c r="Q1612" s="329"/>
      <c r="R1612" s="329"/>
      <c r="S1612" s="251">
        <f t="shared" si="333"/>
        <v>-365</v>
      </c>
      <c r="T1612" s="316"/>
      <c r="U1612" s="283"/>
      <c r="V1612" s="625"/>
      <c r="W1612" s="625"/>
      <c r="X1612" s="252"/>
      <c r="Y1612" s="284">
        <f t="shared" si="332"/>
        <v>0</v>
      </c>
      <c r="Z1612" s="605"/>
      <c r="AA1612" s="656"/>
      <c r="AB1612" s="273"/>
      <c r="AC1612" s="252"/>
      <c r="AD1612" s="252"/>
      <c r="AE1612" s="252"/>
      <c r="AF1612" s="252"/>
      <c r="AG1612" s="605"/>
      <c r="AH1612" s="605"/>
      <c r="AI1612" s="613"/>
      <c r="AJ1612" s="613"/>
      <c r="AK1612" s="316"/>
      <c r="AL1612" s="613"/>
      <c r="AM1612" s="613"/>
      <c r="AN1612" s="252"/>
    </row>
    <row r="1613" spans="1:40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39"/>
      <c r="I1613" s="253"/>
      <c r="J1613" s="253"/>
      <c r="K1613" s="253"/>
      <c r="L1613" s="438"/>
      <c r="M1613" s="274"/>
      <c r="N1613" s="288"/>
      <c r="O1613" s="322"/>
      <c r="P1613" s="328"/>
      <c r="Q1613" s="329"/>
      <c r="R1613" s="329"/>
      <c r="S1613" s="251">
        <f t="shared" si="333"/>
        <v>-365</v>
      </c>
      <c r="T1613" s="316"/>
      <c r="U1613" s="283"/>
      <c r="V1613" s="625"/>
      <c r="W1613" s="625"/>
      <c r="X1613" s="252"/>
      <c r="Y1613" s="284">
        <f t="shared" ref="Y1613:Y1676" si="334">N1613</f>
        <v>0</v>
      </c>
      <c r="Z1613" s="605"/>
      <c r="AA1613" s="656"/>
      <c r="AB1613" s="273"/>
      <c r="AC1613" s="252"/>
      <c r="AD1613" s="252"/>
      <c r="AE1613" s="252"/>
      <c r="AF1613" s="252"/>
      <c r="AG1613" s="605"/>
      <c r="AH1613" s="605"/>
      <c r="AI1613" s="613"/>
      <c r="AJ1613" s="613"/>
      <c r="AK1613" s="316"/>
      <c r="AL1613" s="613"/>
      <c r="AM1613" s="613"/>
      <c r="AN1613" s="252"/>
    </row>
    <row r="1614" spans="1:40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39"/>
      <c r="I1614" s="253"/>
      <c r="J1614" s="253"/>
      <c r="K1614" s="253"/>
      <c r="L1614" s="438"/>
      <c r="M1614" s="274"/>
      <c r="N1614" s="288"/>
      <c r="O1614" s="322"/>
      <c r="P1614" s="328"/>
      <c r="Q1614" s="329"/>
      <c r="R1614" s="329"/>
      <c r="S1614" s="251">
        <f t="shared" si="333"/>
        <v>-365</v>
      </c>
      <c r="T1614" s="316"/>
      <c r="U1614" s="283"/>
      <c r="V1614" s="625"/>
      <c r="W1614" s="625"/>
      <c r="X1614" s="252"/>
      <c r="Y1614" s="284">
        <f t="shared" si="334"/>
        <v>0</v>
      </c>
      <c r="Z1614" s="605"/>
      <c r="AA1614" s="656"/>
      <c r="AB1614" s="273"/>
      <c r="AC1614" s="252"/>
      <c r="AD1614" s="252"/>
      <c r="AE1614" s="252"/>
      <c r="AF1614" s="252"/>
      <c r="AG1614" s="605"/>
      <c r="AH1614" s="605"/>
      <c r="AI1614" s="613"/>
      <c r="AJ1614" s="613"/>
      <c r="AK1614" s="316"/>
      <c r="AL1614" s="613"/>
      <c r="AM1614" s="613"/>
      <c r="AN1614" s="252"/>
    </row>
    <row r="1615" spans="1:40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39"/>
      <c r="I1615" s="253"/>
      <c r="J1615" s="253"/>
      <c r="K1615" s="253"/>
      <c r="L1615" s="438"/>
      <c r="M1615" s="274"/>
      <c r="N1615" s="288"/>
      <c r="O1615" s="322"/>
      <c r="P1615" s="328"/>
      <c r="Q1615" s="329"/>
      <c r="R1615" s="329"/>
      <c r="S1615" s="251">
        <f t="shared" si="333"/>
        <v>-365</v>
      </c>
      <c r="T1615" s="316"/>
      <c r="U1615" s="283"/>
      <c r="V1615" s="625"/>
      <c r="W1615" s="625"/>
      <c r="X1615" s="252"/>
      <c r="Y1615" s="284">
        <f t="shared" si="334"/>
        <v>0</v>
      </c>
      <c r="Z1615" s="605"/>
      <c r="AA1615" s="656"/>
      <c r="AB1615" s="273"/>
      <c r="AC1615" s="252"/>
      <c r="AD1615" s="252"/>
      <c r="AE1615" s="252"/>
      <c r="AF1615" s="252"/>
      <c r="AG1615" s="605"/>
      <c r="AH1615" s="605"/>
      <c r="AI1615" s="613"/>
      <c r="AJ1615" s="613"/>
      <c r="AK1615" s="316"/>
      <c r="AL1615" s="613"/>
      <c r="AM1615" s="613"/>
      <c r="AN1615" s="252"/>
    </row>
    <row r="1616" spans="1:40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39"/>
      <c r="I1616" s="253"/>
      <c r="J1616" s="253"/>
      <c r="K1616" s="253"/>
      <c r="L1616" s="438"/>
      <c r="M1616" s="274"/>
      <c r="N1616" s="288"/>
      <c r="O1616" s="322"/>
      <c r="P1616" s="328"/>
      <c r="Q1616" s="329"/>
      <c r="R1616" s="329"/>
      <c r="S1616" s="251">
        <f t="shared" si="333"/>
        <v>-365</v>
      </c>
      <c r="T1616" s="316"/>
      <c r="U1616" s="283"/>
      <c r="V1616" s="625"/>
      <c r="W1616" s="625"/>
      <c r="X1616" s="252"/>
      <c r="Y1616" s="284">
        <f t="shared" si="334"/>
        <v>0</v>
      </c>
      <c r="Z1616" s="605"/>
      <c r="AA1616" s="656"/>
      <c r="AB1616" s="273"/>
      <c r="AC1616" s="252"/>
      <c r="AD1616" s="252"/>
      <c r="AE1616" s="252"/>
      <c r="AF1616" s="252"/>
      <c r="AG1616" s="605"/>
      <c r="AH1616" s="605"/>
      <c r="AI1616" s="613"/>
      <c r="AJ1616" s="613"/>
      <c r="AK1616" s="316"/>
      <c r="AL1616" s="613"/>
      <c r="AM1616" s="613"/>
      <c r="AN1616" s="252"/>
    </row>
    <row r="1617" spans="1:40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39"/>
      <c r="I1617" s="253"/>
      <c r="J1617" s="253"/>
      <c r="K1617" s="253"/>
      <c r="L1617" s="438"/>
      <c r="M1617" s="274"/>
      <c r="N1617" s="288"/>
      <c r="O1617" s="322"/>
      <c r="P1617" s="328"/>
      <c r="Q1617" s="329"/>
      <c r="R1617" s="329"/>
      <c r="S1617" s="251">
        <f t="shared" si="333"/>
        <v>-365</v>
      </c>
      <c r="T1617" s="316"/>
      <c r="U1617" s="283"/>
      <c r="V1617" s="625"/>
      <c r="W1617" s="625"/>
      <c r="X1617" s="252"/>
      <c r="Y1617" s="284">
        <f t="shared" si="334"/>
        <v>0</v>
      </c>
      <c r="Z1617" s="605"/>
      <c r="AA1617" s="656"/>
      <c r="AB1617" s="273"/>
      <c r="AC1617" s="252"/>
      <c r="AD1617" s="252"/>
      <c r="AE1617" s="252"/>
      <c r="AF1617" s="252"/>
      <c r="AG1617" s="605"/>
      <c r="AH1617" s="605"/>
      <c r="AI1617" s="613"/>
      <c r="AJ1617" s="613"/>
      <c r="AK1617" s="316"/>
      <c r="AL1617" s="613"/>
      <c r="AM1617" s="613"/>
      <c r="AN1617" s="252"/>
    </row>
    <row r="1618" spans="1:40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39"/>
      <c r="I1618" s="253"/>
      <c r="J1618" s="253"/>
      <c r="K1618" s="253"/>
      <c r="L1618" s="438"/>
      <c r="M1618" s="274"/>
      <c r="N1618" s="288"/>
      <c r="O1618" s="322"/>
      <c r="P1618" s="328"/>
      <c r="Q1618" s="329"/>
      <c r="R1618" s="329"/>
      <c r="S1618" s="251">
        <f t="shared" si="333"/>
        <v>-365</v>
      </c>
      <c r="T1618" s="316"/>
      <c r="U1618" s="283"/>
      <c r="V1618" s="625"/>
      <c r="W1618" s="625"/>
      <c r="X1618" s="252"/>
      <c r="Y1618" s="284">
        <f t="shared" si="334"/>
        <v>0</v>
      </c>
      <c r="Z1618" s="605"/>
      <c r="AA1618" s="656"/>
      <c r="AB1618" s="273"/>
      <c r="AC1618" s="252"/>
      <c r="AD1618" s="252"/>
      <c r="AE1618" s="252"/>
      <c r="AF1618" s="252"/>
      <c r="AG1618" s="605"/>
      <c r="AH1618" s="605"/>
      <c r="AI1618" s="613"/>
      <c r="AJ1618" s="613"/>
      <c r="AK1618" s="316"/>
      <c r="AL1618" s="613"/>
      <c r="AM1618" s="613"/>
      <c r="AN1618" s="252"/>
    </row>
    <row r="1619" spans="1:40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39"/>
      <c r="I1619" s="253"/>
      <c r="J1619" s="253"/>
      <c r="K1619" s="253"/>
      <c r="L1619" s="438"/>
      <c r="M1619" s="274"/>
      <c r="N1619" s="288"/>
      <c r="O1619" s="322"/>
      <c r="P1619" s="328"/>
      <c r="Q1619" s="329"/>
      <c r="R1619" s="329"/>
      <c r="S1619" s="251">
        <f t="shared" si="333"/>
        <v>-365</v>
      </c>
      <c r="T1619" s="316"/>
      <c r="U1619" s="283"/>
      <c r="V1619" s="625"/>
      <c r="W1619" s="625"/>
      <c r="X1619" s="252"/>
      <c r="Y1619" s="284">
        <f t="shared" si="334"/>
        <v>0</v>
      </c>
      <c r="Z1619" s="605"/>
      <c r="AA1619" s="656"/>
      <c r="AB1619" s="273"/>
      <c r="AC1619" s="252"/>
      <c r="AD1619" s="252"/>
      <c r="AE1619" s="252"/>
      <c r="AF1619" s="252"/>
      <c r="AG1619" s="605"/>
      <c r="AH1619" s="605"/>
      <c r="AI1619" s="613"/>
      <c r="AJ1619" s="613"/>
      <c r="AK1619" s="316"/>
      <c r="AL1619" s="613"/>
      <c r="AM1619" s="613"/>
      <c r="AN1619" s="252"/>
    </row>
    <row r="1620" spans="1:40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39"/>
      <c r="I1620" s="253"/>
      <c r="J1620" s="253"/>
      <c r="K1620" s="253"/>
      <c r="L1620" s="438"/>
      <c r="M1620" s="274"/>
      <c r="N1620" s="288"/>
      <c r="O1620" s="322"/>
      <c r="P1620" s="328"/>
      <c r="Q1620" s="329"/>
      <c r="R1620" s="329"/>
      <c r="S1620" s="251">
        <f t="shared" si="333"/>
        <v>-365</v>
      </c>
      <c r="T1620" s="316"/>
      <c r="U1620" s="283"/>
      <c r="V1620" s="625"/>
      <c r="W1620" s="625"/>
      <c r="X1620" s="252"/>
      <c r="Y1620" s="284">
        <f t="shared" si="334"/>
        <v>0</v>
      </c>
      <c r="Z1620" s="605"/>
      <c r="AA1620" s="656"/>
      <c r="AB1620" s="273"/>
      <c r="AC1620" s="252"/>
      <c r="AD1620" s="252"/>
      <c r="AE1620" s="252"/>
      <c r="AF1620" s="252"/>
      <c r="AG1620" s="605"/>
      <c r="AH1620" s="605"/>
      <c r="AI1620" s="613"/>
      <c r="AJ1620" s="613"/>
      <c r="AK1620" s="316"/>
      <c r="AL1620" s="613"/>
      <c r="AM1620" s="613"/>
      <c r="AN1620" s="252"/>
    </row>
    <row r="1621" spans="1:40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39"/>
      <c r="I1621" s="253"/>
      <c r="J1621" s="253"/>
      <c r="K1621" s="253"/>
      <c r="L1621" s="438"/>
      <c r="M1621" s="274"/>
      <c r="N1621" s="288"/>
      <c r="O1621" s="322"/>
      <c r="P1621" s="328"/>
      <c r="Q1621" s="329"/>
      <c r="R1621" s="329"/>
      <c r="S1621" s="251">
        <f t="shared" si="333"/>
        <v>-365</v>
      </c>
      <c r="T1621" s="316"/>
      <c r="U1621" s="283"/>
      <c r="V1621" s="625"/>
      <c r="W1621" s="625"/>
      <c r="X1621" s="252"/>
      <c r="Y1621" s="284">
        <f t="shared" si="334"/>
        <v>0</v>
      </c>
      <c r="Z1621" s="605"/>
      <c r="AA1621" s="656"/>
      <c r="AB1621" s="273"/>
      <c r="AC1621" s="252"/>
      <c r="AD1621" s="252"/>
      <c r="AE1621" s="252"/>
      <c r="AF1621" s="252"/>
      <c r="AG1621" s="605"/>
      <c r="AH1621" s="605"/>
      <c r="AI1621" s="613"/>
      <c r="AJ1621" s="613"/>
      <c r="AK1621" s="316"/>
      <c r="AL1621" s="613"/>
      <c r="AM1621" s="613"/>
      <c r="AN1621" s="252"/>
    </row>
    <row r="1622" spans="1:40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39"/>
      <c r="I1622" s="253"/>
      <c r="J1622" s="253"/>
      <c r="K1622" s="253"/>
      <c r="L1622" s="438"/>
      <c r="M1622" s="274"/>
      <c r="N1622" s="288"/>
      <c r="O1622" s="322"/>
      <c r="P1622" s="328"/>
      <c r="Q1622" s="329"/>
      <c r="R1622" s="329"/>
      <c r="S1622" s="251">
        <f t="shared" si="333"/>
        <v>-365</v>
      </c>
      <c r="T1622" s="316"/>
      <c r="U1622" s="283"/>
      <c r="V1622" s="625"/>
      <c r="W1622" s="625"/>
      <c r="X1622" s="252"/>
      <c r="Y1622" s="284">
        <f t="shared" si="334"/>
        <v>0</v>
      </c>
      <c r="Z1622" s="605"/>
      <c r="AA1622" s="656"/>
      <c r="AB1622" s="273"/>
      <c r="AC1622" s="252"/>
      <c r="AD1622" s="252"/>
      <c r="AE1622" s="252"/>
      <c r="AF1622" s="252"/>
      <c r="AG1622" s="605"/>
      <c r="AH1622" s="605"/>
      <c r="AI1622" s="613"/>
      <c r="AJ1622" s="613"/>
      <c r="AK1622" s="316"/>
      <c r="AL1622" s="613"/>
      <c r="AM1622" s="613"/>
      <c r="AN1622" s="252"/>
    </row>
    <row r="1623" spans="1:40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39"/>
      <c r="I1623" s="253"/>
      <c r="J1623" s="253"/>
      <c r="K1623" s="253"/>
      <c r="L1623" s="438"/>
      <c r="M1623" s="274"/>
      <c r="N1623" s="288"/>
      <c r="O1623" s="322"/>
      <c r="P1623" s="328"/>
      <c r="Q1623" s="329"/>
      <c r="R1623" s="329"/>
      <c r="S1623" s="251">
        <f t="shared" si="333"/>
        <v>-365</v>
      </c>
      <c r="T1623" s="316"/>
      <c r="U1623" s="283"/>
      <c r="V1623" s="625"/>
      <c r="W1623" s="625"/>
      <c r="X1623" s="252"/>
      <c r="Y1623" s="284">
        <f t="shared" si="334"/>
        <v>0</v>
      </c>
      <c r="Z1623" s="605"/>
      <c r="AA1623" s="656"/>
      <c r="AB1623" s="273"/>
      <c r="AC1623" s="252"/>
      <c r="AD1623" s="252"/>
      <c r="AE1623" s="252"/>
      <c r="AF1623" s="252"/>
      <c r="AG1623" s="605"/>
      <c r="AH1623" s="605"/>
      <c r="AI1623" s="613"/>
      <c r="AJ1623" s="613"/>
      <c r="AK1623" s="316"/>
      <c r="AL1623" s="613"/>
      <c r="AM1623" s="613"/>
      <c r="AN1623" s="252"/>
    </row>
    <row r="1624" spans="1:40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39"/>
      <c r="I1624" s="253"/>
      <c r="J1624" s="253"/>
      <c r="K1624" s="253"/>
      <c r="L1624" s="438"/>
      <c r="M1624" s="274"/>
      <c r="N1624" s="288"/>
      <c r="O1624" s="322"/>
      <c r="P1624" s="328"/>
      <c r="Q1624" s="329"/>
      <c r="R1624" s="329"/>
      <c r="S1624" s="251">
        <f t="shared" si="333"/>
        <v>-365</v>
      </c>
      <c r="T1624" s="316"/>
      <c r="U1624" s="283"/>
      <c r="V1624" s="625"/>
      <c r="W1624" s="625"/>
      <c r="X1624" s="252"/>
      <c r="Y1624" s="284">
        <f t="shared" si="334"/>
        <v>0</v>
      </c>
      <c r="Z1624" s="605"/>
      <c r="AA1624" s="656"/>
      <c r="AB1624" s="273"/>
      <c r="AC1624" s="252"/>
      <c r="AD1624" s="252"/>
      <c r="AE1624" s="252"/>
      <c r="AF1624" s="252"/>
      <c r="AG1624" s="605"/>
      <c r="AH1624" s="605"/>
      <c r="AI1624" s="613"/>
      <c r="AJ1624" s="613"/>
      <c r="AK1624" s="316"/>
      <c r="AL1624" s="613"/>
      <c r="AM1624" s="613"/>
      <c r="AN1624" s="252"/>
    </row>
    <row r="1625" spans="1:40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39"/>
      <c r="I1625" s="253"/>
      <c r="J1625" s="253"/>
      <c r="K1625" s="253"/>
      <c r="L1625" s="438"/>
      <c r="M1625" s="274"/>
      <c r="N1625" s="288"/>
      <c r="O1625" s="322"/>
      <c r="P1625" s="328"/>
      <c r="Q1625" s="329"/>
      <c r="R1625" s="329"/>
      <c r="S1625" s="251">
        <f t="shared" si="333"/>
        <v>-365</v>
      </c>
      <c r="T1625" s="316"/>
      <c r="U1625" s="283"/>
      <c r="V1625" s="625"/>
      <c r="W1625" s="625"/>
      <c r="X1625" s="252"/>
      <c r="Y1625" s="284">
        <f t="shared" si="334"/>
        <v>0</v>
      </c>
      <c r="Z1625" s="605"/>
      <c r="AA1625" s="656"/>
      <c r="AB1625" s="273"/>
      <c r="AC1625" s="252"/>
      <c r="AD1625" s="252"/>
      <c r="AE1625" s="252"/>
      <c r="AF1625" s="252"/>
      <c r="AG1625" s="605"/>
      <c r="AH1625" s="605"/>
      <c r="AI1625" s="613"/>
      <c r="AJ1625" s="613"/>
      <c r="AK1625" s="316"/>
      <c r="AL1625" s="613"/>
      <c r="AM1625" s="613"/>
      <c r="AN1625" s="252"/>
    </row>
    <row r="1626" spans="1:40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39"/>
      <c r="I1626" s="253"/>
      <c r="J1626" s="253"/>
      <c r="K1626" s="253"/>
      <c r="L1626" s="438"/>
      <c r="M1626" s="274"/>
      <c r="N1626" s="288"/>
      <c r="O1626" s="322"/>
      <c r="P1626" s="328"/>
      <c r="Q1626" s="329"/>
      <c r="R1626" s="329"/>
      <c r="S1626" s="251">
        <f t="shared" si="333"/>
        <v>-365</v>
      </c>
      <c r="T1626" s="316"/>
      <c r="U1626" s="283"/>
      <c r="V1626" s="625"/>
      <c r="W1626" s="625"/>
      <c r="X1626" s="252"/>
      <c r="Y1626" s="284">
        <f t="shared" si="334"/>
        <v>0</v>
      </c>
      <c r="Z1626" s="605"/>
      <c r="AA1626" s="656"/>
      <c r="AB1626" s="273"/>
      <c r="AC1626" s="252"/>
      <c r="AD1626" s="252"/>
      <c r="AE1626" s="252"/>
      <c r="AF1626" s="252"/>
      <c r="AG1626" s="605"/>
      <c r="AH1626" s="605"/>
      <c r="AI1626" s="613"/>
      <c r="AJ1626" s="613"/>
      <c r="AK1626" s="316"/>
      <c r="AL1626" s="613"/>
      <c r="AM1626" s="613"/>
      <c r="AN1626" s="252"/>
    </row>
    <row r="1627" spans="1:40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39"/>
      <c r="I1627" s="253"/>
      <c r="J1627" s="253"/>
      <c r="K1627" s="253"/>
      <c r="L1627" s="438"/>
      <c r="M1627" s="274"/>
      <c r="N1627" s="288"/>
      <c r="O1627" s="322"/>
      <c r="P1627" s="328"/>
      <c r="Q1627" s="329"/>
      <c r="R1627" s="329"/>
      <c r="S1627" s="251">
        <f t="shared" si="333"/>
        <v>-365</v>
      </c>
      <c r="T1627" s="316"/>
      <c r="U1627" s="283"/>
      <c r="V1627" s="625"/>
      <c r="W1627" s="625"/>
      <c r="X1627" s="252"/>
      <c r="Y1627" s="284">
        <f t="shared" si="334"/>
        <v>0</v>
      </c>
      <c r="Z1627" s="605"/>
      <c r="AA1627" s="656"/>
      <c r="AB1627" s="273"/>
      <c r="AC1627" s="252"/>
      <c r="AD1627" s="252"/>
      <c r="AE1627" s="252"/>
      <c r="AF1627" s="252"/>
      <c r="AG1627" s="605"/>
      <c r="AH1627" s="605"/>
      <c r="AI1627" s="613"/>
      <c r="AJ1627" s="613"/>
      <c r="AK1627" s="316"/>
      <c r="AL1627" s="613"/>
      <c r="AM1627" s="613"/>
      <c r="AN1627" s="252"/>
    </row>
    <row r="1628" spans="1:40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39"/>
      <c r="I1628" s="253"/>
      <c r="J1628" s="253"/>
      <c r="K1628" s="253"/>
      <c r="L1628" s="438"/>
      <c r="M1628" s="274"/>
      <c r="N1628" s="288"/>
      <c r="O1628" s="322"/>
      <c r="P1628" s="328"/>
      <c r="Q1628" s="329"/>
      <c r="R1628" s="329"/>
      <c r="S1628" s="251">
        <f t="shared" si="333"/>
        <v>-365</v>
      </c>
      <c r="T1628" s="316"/>
      <c r="U1628" s="283"/>
      <c r="V1628" s="625"/>
      <c r="W1628" s="625"/>
      <c r="X1628" s="252"/>
      <c r="Y1628" s="284">
        <f t="shared" si="334"/>
        <v>0</v>
      </c>
      <c r="Z1628" s="605"/>
      <c r="AA1628" s="656"/>
      <c r="AB1628" s="273"/>
      <c r="AC1628" s="252"/>
      <c r="AD1628" s="252"/>
      <c r="AE1628" s="252"/>
      <c r="AF1628" s="252"/>
      <c r="AG1628" s="605"/>
      <c r="AH1628" s="605"/>
      <c r="AI1628" s="613"/>
      <c r="AJ1628" s="613"/>
      <c r="AK1628" s="316"/>
      <c r="AL1628" s="613"/>
      <c r="AM1628" s="613"/>
      <c r="AN1628" s="252"/>
    </row>
    <row r="1629" spans="1:40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39"/>
      <c r="I1629" s="253"/>
      <c r="J1629" s="253"/>
      <c r="K1629" s="253"/>
      <c r="L1629" s="438"/>
      <c r="M1629" s="274"/>
      <c r="N1629" s="288"/>
      <c r="O1629" s="322"/>
      <c r="P1629" s="328"/>
      <c r="Q1629" s="329"/>
      <c r="R1629" s="329"/>
      <c r="S1629" s="251">
        <f t="shared" si="333"/>
        <v>-365</v>
      </c>
      <c r="T1629" s="316"/>
      <c r="U1629" s="283"/>
      <c r="V1629" s="625"/>
      <c r="W1629" s="625"/>
      <c r="X1629" s="252"/>
      <c r="Y1629" s="284">
        <f t="shared" si="334"/>
        <v>0</v>
      </c>
      <c r="Z1629" s="605"/>
      <c r="AA1629" s="656"/>
      <c r="AB1629" s="273"/>
      <c r="AC1629" s="252"/>
      <c r="AD1629" s="252"/>
      <c r="AE1629" s="252"/>
      <c r="AF1629" s="252"/>
      <c r="AG1629" s="605"/>
      <c r="AH1629" s="605"/>
      <c r="AI1629" s="613"/>
      <c r="AJ1629" s="613"/>
      <c r="AK1629" s="316"/>
      <c r="AL1629" s="613"/>
      <c r="AM1629" s="613"/>
      <c r="AN1629" s="252"/>
    </row>
    <row r="1630" spans="1:40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39"/>
      <c r="I1630" s="253"/>
      <c r="J1630" s="253"/>
      <c r="K1630" s="253"/>
      <c r="L1630" s="438"/>
      <c r="M1630" s="274"/>
      <c r="N1630" s="288"/>
      <c r="O1630" s="322"/>
      <c r="P1630" s="328"/>
      <c r="Q1630" s="329"/>
      <c r="R1630" s="329"/>
      <c r="S1630" s="251">
        <f t="shared" si="333"/>
        <v>-365</v>
      </c>
      <c r="T1630" s="316"/>
      <c r="U1630" s="283"/>
      <c r="V1630" s="625"/>
      <c r="W1630" s="625"/>
      <c r="X1630" s="252"/>
      <c r="Y1630" s="284">
        <f t="shared" si="334"/>
        <v>0</v>
      </c>
      <c r="Z1630" s="605"/>
      <c r="AA1630" s="656"/>
      <c r="AB1630" s="273"/>
      <c r="AC1630" s="252"/>
      <c r="AD1630" s="252"/>
      <c r="AE1630" s="252"/>
      <c r="AF1630" s="252"/>
      <c r="AG1630" s="605"/>
      <c r="AH1630" s="605"/>
      <c r="AI1630" s="613"/>
      <c r="AJ1630" s="613"/>
      <c r="AK1630" s="316"/>
      <c r="AL1630" s="613"/>
      <c r="AM1630" s="613"/>
      <c r="AN1630" s="252"/>
    </row>
    <row r="1631" spans="1:40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39"/>
      <c r="I1631" s="253"/>
      <c r="J1631" s="253"/>
      <c r="K1631" s="253"/>
      <c r="L1631" s="438"/>
      <c r="M1631" s="274"/>
      <c r="N1631" s="288"/>
      <c r="O1631" s="322"/>
      <c r="P1631" s="328"/>
      <c r="Q1631" s="329"/>
      <c r="R1631" s="329"/>
      <c r="S1631" s="251">
        <f t="shared" si="333"/>
        <v>-365</v>
      </c>
      <c r="T1631" s="316"/>
      <c r="U1631" s="283"/>
      <c r="V1631" s="625"/>
      <c r="W1631" s="625"/>
      <c r="X1631" s="252"/>
      <c r="Y1631" s="284">
        <f t="shared" si="334"/>
        <v>0</v>
      </c>
      <c r="Z1631" s="605"/>
      <c r="AA1631" s="656"/>
      <c r="AB1631" s="273"/>
      <c r="AC1631" s="252"/>
      <c r="AD1631" s="252"/>
      <c r="AE1631" s="252"/>
      <c r="AF1631" s="252"/>
      <c r="AG1631" s="605"/>
      <c r="AH1631" s="605"/>
      <c r="AI1631" s="613"/>
      <c r="AJ1631" s="613"/>
      <c r="AK1631" s="316"/>
      <c r="AL1631" s="613"/>
      <c r="AM1631" s="613"/>
      <c r="AN1631" s="252"/>
    </row>
    <row r="1632" spans="1:40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39"/>
      <c r="I1632" s="253"/>
      <c r="J1632" s="253"/>
      <c r="K1632" s="253"/>
      <c r="L1632" s="438"/>
      <c r="M1632" s="274"/>
      <c r="N1632" s="288"/>
      <c r="O1632" s="322"/>
      <c r="P1632" s="328"/>
      <c r="Q1632" s="329"/>
      <c r="R1632" s="329"/>
      <c r="S1632" s="251">
        <f t="shared" si="333"/>
        <v>-365</v>
      </c>
      <c r="T1632" s="316"/>
      <c r="U1632" s="283"/>
      <c r="V1632" s="625"/>
      <c r="W1632" s="625"/>
      <c r="X1632" s="252"/>
      <c r="Y1632" s="284">
        <f t="shared" si="334"/>
        <v>0</v>
      </c>
      <c r="Z1632" s="605"/>
      <c r="AA1632" s="656"/>
      <c r="AB1632" s="273"/>
      <c r="AC1632" s="252"/>
      <c r="AD1632" s="252"/>
      <c r="AE1632" s="252"/>
      <c r="AF1632" s="252"/>
      <c r="AG1632" s="605"/>
      <c r="AH1632" s="605"/>
      <c r="AI1632" s="613"/>
      <c r="AJ1632" s="613"/>
      <c r="AK1632" s="316"/>
      <c r="AL1632" s="613"/>
      <c r="AM1632" s="613"/>
      <c r="AN1632" s="252"/>
    </row>
    <row r="1633" spans="1:40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39"/>
      <c r="I1633" s="253"/>
      <c r="J1633" s="253"/>
      <c r="K1633" s="253"/>
      <c r="L1633" s="438"/>
      <c r="M1633" s="274"/>
      <c r="N1633" s="288"/>
      <c r="O1633" s="322"/>
      <c r="P1633" s="328"/>
      <c r="Q1633" s="329"/>
      <c r="R1633" s="329"/>
      <c r="S1633" s="251">
        <f t="shared" si="333"/>
        <v>-365</v>
      </c>
      <c r="T1633" s="316"/>
      <c r="U1633" s="283"/>
      <c r="V1633" s="625"/>
      <c r="W1633" s="625"/>
      <c r="X1633" s="252"/>
      <c r="Y1633" s="284">
        <f t="shared" si="334"/>
        <v>0</v>
      </c>
      <c r="Z1633" s="605"/>
      <c r="AA1633" s="656"/>
      <c r="AB1633" s="273"/>
      <c r="AC1633" s="252"/>
      <c r="AD1633" s="252"/>
      <c r="AE1633" s="252"/>
      <c r="AF1633" s="252"/>
      <c r="AG1633" s="605"/>
      <c r="AH1633" s="605"/>
      <c r="AI1633" s="613"/>
      <c r="AJ1633" s="613"/>
      <c r="AK1633" s="316"/>
      <c r="AL1633" s="613"/>
      <c r="AM1633" s="613"/>
      <c r="AN1633" s="252"/>
    </row>
    <row r="1634" spans="1:40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39"/>
      <c r="I1634" s="253"/>
      <c r="J1634" s="253"/>
      <c r="K1634" s="253"/>
      <c r="L1634" s="438"/>
      <c r="M1634" s="274"/>
      <c r="N1634" s="288"/>
      <c r="O1634" s="322"/>
      <c r="P1634" s="328"/>
      <c r="Q1634" s="329"/>
      <c r="R1634" s="329"/>
      <c r="S1634" s="251">
        <f t="shared" si="333"/>
        <v>-365</v>
      </c>
      <c r="T1634" s="316"/>
      <c r="U1634" s="283"/>
      <c r="V1634" s="625"/>
      <c r="W1634" s="625"/>
      <c r="X1634" s="252"/>
      <c r="Y1634" s="284">
        <f t="shared" si="334"/>
        <v>0</v>
      </c>
      <c r="Z1634" s="605"/>
      <c r="AA1634" s="656"/>
      <c r="AB1634" s="273"/>
      <c r="AC1634" s="252"/>
      <c r="AD1634" s="252"/>
      <c r="AE1634" s="252"/>
      <c r="AF1634" s="252"/>
      <c r="AG1634" s="605"/>
      <c r="AH1634" s="605"/>
      <c r="AI1634" s="613"/>
      <c r="AJ1634" s="613"/>
      <c r="AK1634" s="316"/>
      <c r="AL1634" s="613"/>
      <c r="AM1634" s="613"/>
      <c r="AN1634" s="252"/>
    </row>
    <row r="1635" spans="1:40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39"/>
      <c r="I1635" s="253"/>
      <c r="J1635" s="253"/>
      <c r="K1635" s="253"/>
      <c r="L1635" s="438"/>
      <c r="M1635" s="274"/>
      <c r="N1635" s="288"/>
      <c r="O1635" s="322"/>
      <c r="P1635" s="328"/>
      <c r="Q1635" s="329"/>
      <c r="R1635" s="329"/>
      <c r="S1635" s="251">
        <f t="shared" si="333"/>
        <v>-365</v>
      </c>
      <c r="T1635" s="316"/>
      <c r="U1635" s="283"/>
      <c r="V1635" s="625"/>
      <c r="W1635" s="625"/>
      <c r="X1635" s="252"/>
      <c r="Y1635" s="284">
        <f t="shared" si="334"/>
        <v>0</v>
      </c>
      <c r="Z1635" s="605"/>
      <c r="AA1635" s="656"/>
      <c r="AB1635" s="273"/>
      <c r="AC1635" s="252"/>
      <c r="AD1635" s="252"/>
      <c r="AE1635" s="252"/>
      <c r="AF1635" s="252"/>
      <c r="AG1635" s="605"/>
      <c r="AH1635" s="605"/>
      <c r="AI1635" s="613"/>
      <c r="AJ1635" s="613"/>
      <c r="AK1635" s="316"/>
      <c r="AL1635" s="613"/>
      <c r="AM1635" s="613"/>
      <c r="AN1635" s="252"/>
    </row>
    <row r="1636" spans="1:40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39"/>
      <c r="I1636" s="253"/>
      <c r="J1636" s="253"/>
      <c r="K1636" s="253"/>
      <c r="L1636" s="438"/>
      <c r="M1636" s="274"/>
      <c r="N1636" s="288"/>
      <c r="O1636" s="322"/>
      <c r="P1636" s="328"/>
      <c r="Q1636" s="329"/>
      <c r="R1636" s="329"/>
      <c r="S1636" s="251">
        <f t="shared" si="333"/>
        <v>-365</v>
      </c>
      <c r="T1636" s="316"/>
      <c r="U1636" s="283"/>
      <c r="V1636" s="625"/>
      <c r="W1636" s="625"/>
      <c r="X1636" s="252"/>
      <c r="Y1636" s="284">
        <f t="shared" si="334"/>
        <v>0</v>
      </c>
      <c r="Z1636" s="605"/>
      <c r="AA1636" s="656"/>
      <c r="AB1636" s="273"/>
      <c r="AC1636" s="252"/>
      <c r="AD1636" s="252"/>
      <c r="AE1636" s="252"/>
      <c r="AF1636" s="252"/>
      <c r="AG1636" s="605"/>
      <c r="AH1636" s="605"/>
      <c r="AI1636" s="613"/>
      <c r="AJ1636" s="613"/>
      <c r="AK1636" s="316"/>
      <c r="AL1636" s="613"/>
      <c r="AM1636" s="613"/>
      <c r="AN1636" s="252"/>
    </row>
    <row r="1637" spans="1:40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39"/>
      <c r="I1637" s="253"/>
      <c r="J1637" s="253"/>
      <c r="K1637" s="253"/>
      <c r="L1637" s="438"/>
      <c r="M1637" s="274"/>
      <c r="N1637" s="288"/>
      <c r="O1637" s="322"/>
      <c r="P1637" s="328"/>
      <c r="Q1637" s="329"/>
      <c r="R1637" s="329"/>
      <c r="S1637" s="251">
        <f t="shared" si="333"/>
        <v>-365</v>
      </c>
      <c r="T1637" s="316"/>
      <c r="U1637" s="283"/>
      <c r="V1637" s="625"/>
      <c r="W1637" s="625"/>
      <c r="X1637" s="252"/>
      <c r="Y1637" s="284">
        <f t="shared" si="334"/>
        <v>0</v>
      </c>
      <c r="Z1637" s="605"/>
      <c r="AA1637" s="656"/>
      <c r="AB1637" s="273"/>
      <c r="AC1637" s="252"/>
      <c r="AD1637" s="252"/>
      <c r="AE1637" s="252"/>
      <c r="AF1637" s="252"/>
      <c r="AG1637" s="605"/>
      <c r="AH1637" s="605"/>
      <c r="AI1637" s="613"/>
      <c r="AJ1637" s="613"/>
      <c r="AK1637" s="316"/>
      <c r="AL1637" s="613"/>
      <c r="AM1637" s="613"/>
      <c r="AN1637" s="252"/>
    </row>
    <row r="1638" spans="1:40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39"/>
      <c r="I1638" s="253"/>
      <c r="J1638" s="253"/>
      <c r="K1638" s="253"/>
      <c r="L1638" s="438"/>
      <c r="M1638" s="274"/>
      <c r="N1638" s="288"/>
      <c r="O1638" s="322"/>
      <c r="P1638" s="328"/>
      <c r="Q1638" s="329"/>
      <c r="R1638" s="329"/>
      <c r="S1638" s="251">
        <f t="shared" si="333"/>
        <v>-365</v>
      </c>
      <c r="T1638" s="316"/>
      <c r="U1638" s="283"/>
      <c r="V1638" s="625"/>
      <c r="W1638" s="625"/>
      <c r="X1638" s="252"/>
      <c r="Y1638" s="284">
        <f t="shared" si="334"/>
        <v>0</v>
      </c>
      <c r="Z1638" s="605"/>
      <c r="AA1638" s="656"/>
      <c r="AB1638" s="273"/>
      <c r="AC1638" s="252"/>
      <c r="AD1638" s="252"/>
      <c r="AE1638" s="252"/>
      <c r="AF1638" s="252"/>
      <c r="AG1638" s="605"/>
      <c r="AH1638" s="605"/>
      <c r="AI1638" s="613"/>
      <c r="AJ1638" s="613"/>
      <c r="AK1638" s="316"/>
      <c r="AL1638" s="613"/>
      <c r="AM1638" s="613"/>
      <c r="AN1638" s="252"/>
    </row>
    <row r="1639" spans="1:40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39"/>
      <c r="I1639" s="253"/>
      <c r="J1639" s="253"/>
      <c r="K1639" s="253"/>
      <c r="L1639" s="438"/>
      <c r="M1639" s="274"/>
      <c r="N1639" s="288"/>
      <c r="O1639" s="322"/>
      <c r="P1639" s="328"/>
      <c r="Q1639" s="329"/>
      <c r="R1639" s="329"/>
      <c r="S1639" s="251">
        <f t="shared" si="333"/>
        <v>-365</v>
      </c>
      <c r="T1639" s="316"/>
      <c r="U1639" s="283"/>
      <c r="V1639" s="625"/>
      <c r="W1639" s="625"/>
      <c r="X1639" s="252"/>
      <c r="Y1639" s="284">
        <f t="shared" si="334"/>
        <v>0</v>
      </c>
      <c r="Z1639" s="605"/>
      <c r="AA1639" s="656"/>
      <c r="AB1639" s="273"/>
      <c r="AC1639" s="252"/>
      <c r="AD1639" s="252"/>
      <c r="AE1639" s="252"/>
      <c r="AF1639" s="252"/>
      <c r="AG1639" s="605"/>
      <c r="AH1639" s="605"/>
      <c r="AI1639" s="613"/>
      <c r="AJ1639" s="613"/>
      <c r="AK1639" s="316"/>
      <c r="AL1639" s="613"/>
      <c r="AM1639" s="613"/>
      <c r="AN1639" s="252"/>
    </row>
    <row r="1640" spans="1:40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39"/>
      <c r="I1640" s="253"/>
      <c r="J1640" s="253"/>
      <c r="K1640" s="253"/>
      <c r="L1640" s="438"/>
      <c r="M1640" s="274"/>
      <c r="N1640" s="288"/>
      <c r="O1640" s="322"/>
      <c r="P1640" s="328"/>
      <c r="Q1640" s="329"/>
      <c r="R1640" s="329"/>
      <c r="S1640" s="251">
        <f t="shared" si="333"/>
        <v>-365</v>
      </c>
      <c r="T1640" s="316"/>
      <c r="U1640" s="283"/>
      <c r="V1640" s="625"/>
      <c r="W1640" s="625"/>
      <c r="X1640" s="252"/>
      <c r="Y1640" s="284">
        <f t="shared" si="334"/>
        <v>0</v>
      </c>
      <c r="Z1640" s="605"/>
      <c r="AA1640" s="656"/>
      <c r="AB1640" s="273"/>
      <c r="AC1640" s="252"/>
      <c r="AD1640" s="252"/>
      <c r="AE1640" s="252"/>
      <c r="AF1640" s="252"/>
      <c r="AG1640" s="605"/>
      <c r="AH1640" s="605"/>
      <c r="AI1640" s="613"/>
      <c r="AJ1640" s="613"/>
      <c r="AK1640" s="316"/>
      <c r="AL1640" s="613"/>
      <c r="AM1640" s="613"/>
      <c r="AN1640" s="252"/>
    </row>
    <row r="1641" spans="1:40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39"/>
      <c r="I1641" s="253"/>
      <c r="J1641" s="253"/>
      <c r="K1641" s="253"/>
      <c r="L1641" s="438"/>
      <c r="M1641" s="274"/>
      <c r="N1641" s="288"/>
      <c r="O1641" s="322"/>
      <c r="P1641" s="328"/>
      <c r="Q1641" s="329"/>
      <c r="R1641" s="329"/>
      <c r="S1641" s="251">
        <f t="shared" si="333"/>
        <v>-365</v>
      </c>
      <c r="T1641" s="316"/>
      <c r="U1641" s="283"/>
      <c r="V1641" s="625"/>
      <c r="W1641" s="625"/>
      <c r="X1641" s="252"/>
      <c r="Y1641" s="284">
        <f t="shared" si="334"/>
        <v>0</v>
      </c>
      <c r="Z1641" s="605"/>
      <c r="AA1641" s="656"/>
      <c r="AB1641" s="273"/>
      <c r="AC1641" s="252"/>
      <c r="AD1641" s="252"/>
      <c r="AE1641" s="252"/>
      <c r="AF1641" s="252"/>
      <c r="AG1641" s="605"/>
      <c r="AH1641" s="605"/>
      <c r="AI1641" s="613"/>
      <c r="AJ1641" s="613"/>
      <c r="AK1641" s="316"/>
      <c r="AL1641" s="613"/>
      <c r="AM1641" s="613"/>
      <c r="AN1641" s="252"/>
    </row>
    <row r="1642" spans="1:40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39"/>
      <c r="I1642" s="253"/>
      <c r="J1642" s="253"/>
      <c r="K1642" s="253"/>
      <c r="L1642" s="438"/>
      <c r="M1642" s="274"/>
      <c r="N1642" s="288"/>
      <c r="O1642" s="322"/>
      <c r="P1642" s="328"/>
      <c r="Q1642" s="329"/>
      <c r="R1642" s="329"/>
      <c r="S1642" s="251">
        <f t="shared" si="333"/>
        <v>-365</v>
      </c>
      <c r="T1642" s="316"/>
      <c r="U1642" s="283"/>
      <c r="V1642" s="625"/>
      <c r="W1642" s="625"/>
      <c r="X1642" s="252"/>
      <c r="Y1642" s="284">
        <f t="shared" si="334"/>
        <v>0</v>
      </c>
      <c r="Z1642" s="605"/>
      <c r="AA1642" s="656"/>
      <c r="AB1642" s="273"/>
      <c r="AC1642" s="252"/>
      <c r="AD1642" s="252"/>
      <c r="AE1642" s="252"/>
      <c r="AF1642" s="252"/>
      <c r="AG1642" s="605"/>
      <c r="AH1642" s="605"/>
      <c r="AI1642" s="613"/>
      <c r="AJ1642" s="613"/>
      <c r="AK1642" s="316"/>
      <c r="AL1642" s="613"/>
      <c r="AM1642" s="613"/>
      <c r="AN1642" s="252"/>
    </row>
    <row r="1643" spans="1:40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39"/>
      <c r="I1643" s="253"/>
      <c r="J1643" s="253"/>
      <c r="K1643" s="253"/>
      <c r="L1643" s="438"/>
      <c r="M1643" s="274"/>
      <c r="N1643" s="288"/>
      <c r="O1643" s="322"/>
      <c r="P1643" s="328"/>
      <c r="Q1643" s="329"/>
      <c r="R1643" s="329"/>
      <c r="S1643" s="251">
        <f t="shared" si="333"/>
        <v>-365</v>
      </c>
      <c r="T1643" s="316"/>
      <c r="U1643" s="283"/>
      <c r="V1643" s="625"/>
      <c r="W1643" s="625"/>
      <c r="X1643" s="252"/>
      <c r="Y1643" s="284">
        <f t="shared" si="334"/>
        <v>0</v>
      </c>
      <c r="Z1643" s="605"/>
      <c r="AA1643" s="656"/>
      <c r="AB1643" s="273"/>
      <c r="AC1643" s="252"/>
      <c r="AD1643" s="252"/>
      <c r="AE1643" s="252"/>
      <c r="AF1643" s="252"/>
      <c r="AG1643" s="605"/>
      <c r="AH1643" s="605"/>
      <c r="AI1643" s="613"/>
      <c r="AJ1643" s="613"/>
      <c r="AK1643" s="316"/>
      <c r="AL1643" s="613"/>
      <c r="AM1643" s="613"/>
      <c r="AN1643" s="252"/>
    </row>
    <row r="1644" spans="1:40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39"/>
      <c r="I1644" s="253"/>
      <c r="J1644" s="253"/>
      <c r="K1644" s="253"/>
      <c r="L1644" s="438"/>
      <c r="M1644" s="274"/>
      <c r="N1644" s="288"/>
      <c r="O1644" s="322"/>
      <c r="P1644" s="328"/>
      <c r="Q1644" s="329"/>
      <c r="R1644" s="329"/>
      <c r="S1644" s="251">
        <f t="shared" si="333"/>
        <v>-365</v>
      </c>
      <c r="T1644" s="316"/>
      <c r="U1644" s="283"/>
      <c r="V1644" s="625"/>
      <c r="W1644" s="625"/>
      <c r="X1644" s="252"/>
      <c r="Y1644" s="284">
        <f t="shared" si="334"/>
        <v>0</v>
      </c>
      <c r="Z1644" s="605"/>
      <c r="AA1644" s="656"/>
      <c r="AB1644" s="273"/>
      <c r="AC1644" s="252"/>
      <c r="AD1644" s="252"/>
      <c r="AE1644" s="252"/>
      <c r="AF1644" s="252"/>
      <c r="AG1644" s="605"/>
      <c r="AH1644" s="605"/>
      <c r="AI1644" s="613"/>
      <c r="AJ1644" s="613"/>
      <c r="AK1644" s="316"/>
      <c r="AL1644" s="613"/>
      <c r="AM1644" s="613"/>
      <c r="AN1644" s="252"/>
    </row>
    <row r="1645" spans="1:40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39"/>
      <c r="I1645" s="253"/>
      <c r="J1645" s="253"/>
      <c r="K1645" s="253"/>
      <c r="L1645" s="438"/>
      <c r="M1645" s="274"/>
      <c r="N1645" s="288"/>
      <c r="O1645" s="322"/>
      <c r="P1645" s="328"/>
      <c r="Q1645" s="329"/>
      <c r="R1645" s="329"/>
      <c r="S1645" s="251">
        <f t="shared" si="333"/>
        <v>-365</v>
      </c>
      <c r="T1645" s="316"/>
      <c r="U1645" s="283"/>
      <c r="V1645" s="625"/>
      <c r="W1645" s="625"/>
      <c r="X1645" s="252"/>
      <c r="Y1645" s="284">
        <f t="shared" si="334"/>
        <v>0</v>
      </c>
      <c r="Z1645" s="605"/>
      <c r="AA1645" s="656"/>
      <c r="AB1645" s="273"/>
      <c r="AC1645" s="252"/>
      <c r="AD1645" s="252"/>
      <c r="AE1645" s="252"/>
      <c r="AF1645" s="252"/>
      <c r="AG1645" s="605"/>
      <c r="AH1645" s="605"/>
      <c r="AI1645" s="613"/>
      <c r="AJ1645" s="613"/>
      <c r="AK1645" s="316"/>
      <c r="AL1645" s="613"/>
      <c r="AM1645" s="613"/>
      <c r="AN1645" s="252"/>
    </row>
    <row r="1646" spans="1:40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39"/>
      <c r="I1646" s="253"/>
      <c r="J1646" s="253"/>
      <c r="K1646" s="253"/>
      <c r="L1646" s="438"/>
      <c r="M1646" s="274"/>
      <c r="N1646" s="288"/>
      <c r="O1646" s="322"/>
      <c r="P1646" s="328"/>
      <c r="Q1646" s="329"/>
      <c r="R1646" s="329"/>
      <c r="S1646" s="251">
        <f t="shared" si="333"/>
        <v>-365</v>
      </c>
      <c r="T1646" s="316"/>
      <c r="U1646" s="283"/>
      <c r="V1646" s="625"/>
      <c r="W1646" s="625"/>
      <c r="X1646" s="252"/>
      <c r="Y1646" s="284">
        <f t="shared" si="334"/>
        <v>0</v>
      </c>
      <c r="Z1646" s="605"/>
      <c r="AA1646" s="656"/>
      <c r="AB1646" s="273"/>
      <c r="AC1646" s="252"/>
      <c r="AD1646" s="252"/>
      <c r="AE1646" s="252"/>
      <c r="AF1646" s="252"/>
      <c r="AG1646" s="605"/>
      <c r="AH1646" s="605"/>
      <c r="AI1646" s="613"/>
      <c r="AJ1646" s="613"/>
      <c r="AK1646" s="316"/>
      <c r="AL1646" s="613"/>
      <c r="AM1646" s="613"/>
      <c r="AN1646" s="252"/>
    </row>
    <row r="1647" spans="1:40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39"/>
      <c r="I1647" s="253"/>
      <c r="J1647" s="253"/>
      <c r="K1647" s="253"/>
      <c r="L1647" s="438"/>
      <c r="M1647" s="274"/>
      <c r="N1647" s="288"/>
      <c r="O1647" s="322"/>
      <c r="P1647" s="328"/>
      <c r="Q1647" s="329"/>
      <c r="R1647" s="329"/>
      <c r="S1647" s="251">
        <f t="shared" si="333"/>
        <v>-365</v>
      </c>
      <c r="T1647" s="316"/>
      <c r="U1647" s="283"/>
      <c r="V1647" s="625"/>
      <c r="W1647" s="625"/>
      <c r="X1647" s="252"/>
      <c r="Y1647" s="284">
        <f t="shared" si="334"/>
        <v>0</v>
      </c>
      <c r="Z1647" s="605"/>
      <c r="AA1647" s="656"/>
      <c r="AB1647" s="273"/>
      <c r="AC1647" s="252"/>
      <c r="AD1647" s="252"/>
      <c r="AE1647" s="252"/>
      <c r="AF1647" s="252"/>
      <c r="AG1647" s="605"/>
      <c r="AH1647" s="605"/>
      <c r="AI1647" s="613"/>
      <c r="AJ1647" s="613"/>
      <c r="AK1647" s="316"/>
      <c r="AL1647" s="613"/>
      <c r="AM1647" s="613"/>
      <c r="AN1647" s="252"/>
    </row>
    <row r="1648" spans="1:40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39"/>
      <c r="I1648" s="253"/>
      <c r="J1648" s="253"/>
      <c r="K1648" s="253"/>
      <c r="L1648" s="438"/>
      <c r="M1648" s="274"/>
      <c r="N1648" s="288"/>
      <c r="O1648" s="322"/>
      <c r="P1648" s="328"/>
      <c r="Q1648" s="329"/>
      <c r="R1648" s="329"/>
      <c r="S1648" s="251">
        <f t="shared" si="333"/>
        <v>-365</v>
      </c>
      <c r="T1648" s="316"/>
      <c r="U1648" s="283"/>
      <c r="V1648" s="625"/>
      <c r="W1648" s="625"/>
      <c r="X1648" s="252"/>
      <c r="Y1648" s="284">
        <f t="shared" si="334"/>
        <v>0</v>
      </c>
      <c r="Z1648" s="605"/>
      <c r="AA1648" s="656"/>
      <c r="AB1648" s="273"/>
      <c r="AC1648" s="252"/>
      <c r="AD1648" s="252"/>
      <c r="AE1648" s="252"/>
      <c r="AF1648" s="252"/>
      <c r="AG1648" s="605"/>
      <c r="AH1648" s="605"/>
      <c r="AI1648" s="613"/>
      <c r="AJ1648" s="613"/>
      <c r="AK1648" s="316"/>
      <c r="AL1648" s="613"/>
      <c r="AM1648" s="613"/>
      <c r="AN1648" s="252"/>
    </row>
    <row r="1649" spans="1:40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39"/>
      <c r="I1649" s="253"/>
      <c r="J1649" s="253"/>
      <c r="K1649" s="253"/>
      <c r="L1649" s="438"/>
      <c r="M1649" s="274"/>
      <c r="N1649" s="288"/>
      <c r="O1649" s="322"/>
      <c r="P1649" s="328"/>
      <c r="Q1649" s="329"/>
      <c r="R1649" s="329"/>
      <c r="S1649" s="251">
        <f t="shared" si="333"/>
        <v>-365</v>
      </c>
      <c r="T1649" s="316"/>
      <c r="U1649" s="283"/>
      <c r="V1649" s="625"/>
      <c r="W1649" s="625"/>
      <c r="X1649" s="252"/>
      <c r="Y1649" s="284">
        <f t="shared" si="334"/>
        <v>0</v>
      </c>
      <c r="Z1649" s="605"/>
      <c r="AA1649" s="656"/>
      <c r="AB1649" s="273"/>
      <c r="AC1649" s="252"/>
      <c r="AD1649" s="252"/>
      <c r="AE1649" s="252"/>
      <c r="AF1649" s="252"/>
      <c r="AG1649" s="605"/>
      <c r="AH1649" s="605"/>
      <c r="AI1649" s="613"/>
      <c r="AJ1649" s="613"/>
      <c r="AK1649" s="316"/>
      <c r="AL1649" s="613"/>
      <c r="AM1649" s="613"/>
      <c r="AN1649" s="252"/>
    </row>
    <row r="1650" spans="1:40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39"/>
      <c r="I1650" s="253"/>
      <c r="J1650" s="253"/>
      <c r="K1650" s="253"/>
      <c r="L1650" s="438"/>
      <c r="M1650" s="274"/>
      <c r="N1650" s="288"/>
      <c r="O1650" s="322"/>
      <c r="P1650" s="328"/>
      <c r="Q1650" s="329"/>
      <c r="R1650" s="329"/>
      <c r="S1650" s="251">
        <f t="shared" si="333"/>
        <v>-365</v>
      </c>
      <c r="T1650" s="316"/>
      <c r="U1650" s="283"/>
      <c r="V1650" s="625"/>
      <c r="W1650" s="625"/>
      <c r="X1650" s="252"/>
      <c r="Y1650" s="284">
        <f t="shared" si="334"/>
        <v>0</v>
      </c>
      <c r="Z1650" s="605"/>
      <c r="AA1650" s="656"/>
      <c r="AB1650" s="273"/>
      <c r="AC1650" s="252"/>
      <c r="AD1650" s="252"/>
      <c r="AE1650" s="252"/>
      <c r="AF1650" s="252"/>
      <c r="AG1650" s="605"/>
      <c r="AH1650" s="605"/>
      <c r="AI1650" s="613"/>
      <c r="AJ1650" s="613"/>
      <c r="AK1650" s="316"/>
      <c r="AL1650" s="613"/>
      <c r="AM1650" s="613"/>
      <c r="AN1650" s="252"/>
    </row>
    <row r="1651" spans="1:40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39"/>
      <c r="I1651" s="253"/>
      <c r="J1651" s="253"/>
      <c r="K1651" s="253"/>
      <c r="L1651" s="438"/>
      <c r="M1651" s="274"/>
      <c r="N1651" s="288"/>
      <c r="O1651" s="322"/>
      <c r="P1651" s="328"/>
      <c r="Q1651" s="329"/>
      <c r="R1651" s="329"/>
      <c r="S1651" s="251">
        <f t="shared" si="333"/>
        <v>-365</v>
      </c>
      <c r="T1651" s="316"/>
      <c r="U1651" s="283"/>
      <c r="V1651" s="625"/>
      <c r="W1651" s="625"/>
      <c r="X1651" s="252"/>
      <c r="Y1651" s="284">
        <f t="shared" si="334"/>
        <v>0</v>
      </c>
      <c r="Z1651" s="605"/>
      <c r="AA1651" s="656"/>
      <c r="AB1651" s="273"/>
      <c r="AC1651" s="252"/>
      <c r="AD1651" s="252"/>
      <c r="AE1651" s="252"/>
      <c r="AF1651" s="252"/>
      <c r="AG1651" s="605"/>
      <c r="AH1651" s="605"/>
      <c r="AI1651" s="613"/>
      <c r="AJ1651" s="613"/>
      <c r="AK1651" s="316"/>
      <c r="AL1651" s="613"/>
      <c r="AM1651" s="613"/>
      <c r="AN1651" s="252"/>
    </row>
    <row r="1652" spans="1:40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39"/>
      <c r="I1652" s="253"/>
      <c r="J1652" s="253"/>
      <c r="K1652" s="253"/>
      <c r="L1652" s="438"/>
      <c r="M1652" s="274"/>
      <c r="N1652" s="288"/>
      <c r="O1652" s="322"/>
      <c r="P1652" s="328"/>
      <c r="Q1652" s="329"/>
      <c r="R1652" s="329"/>
      <c r="S1652" s="251">
        <f t="shared" si="333"/>
        <v>-365</v>
      </c>
      <c r="T1652" s="316"/>
      <c r="U1652" s="283"/>
      <c r="V1652" s="625"/>
      <c r="W1652" s="625"/>
      <c r="X1652" s="252"/>
      <c r="Y1652" s="284">
        <f t="shared" si="334"/>
        <v>0</v>
      </c>
      <c r="Z1652" s="605"/>
      <c r="AA1652" s="656"/>
      <c r="AB1652" s="273"/>
      <c r="AC1652" s="252"/>
      <c r="AD1652" s="252"/>
      <c r="AE1652" s="252"/>
      <c r="AF1652" s="252"/>
      <c r="AG1652" s="605"/>
      <c r="AH1652" s="605"/>
      <c r="AI1652" s="613"/>
      <c r="AJ1652" s="613"/>
      <c r="AK1652" s="316"/>
      <c r="AL1652" s="613"/>
      <c r="AM1652" s="613"/>
      <c r="AN1652" s="252"/>
    </row>
    <row r="1653" spans="1:40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39"/>
      <c r="I1653" s="253"/>
      <c r="J1653" s="253"/>
      <c r="K1653" s="253"/>
      <c r="L1653" s="438"/>
      <c r="M1653" s="274"/>
      <c r="N1653" s="288"/>
      <c r="O1653" s="322"/>
      <c r="P1653" s="328"/>
      <c r="Q1653" s="329"/>
      <c r="R1653" s="329"/>
      <c r="S1653" s="251">
        <f t="shared" si="333"/>
        <v>-365</v>
      </c>
      <c r="T1653" s="316"/>
      <c r="U1653" s="283"/>
      <c r="V1653" s="625"/>
      <c r="W1653" s="625"/>
      <c r="X1653" s="252"/>
      <c r="Y1653" s="284">
        <f t="shared" si="334"/>
        <v>0</v>
      </c>
      <c r="Z1653" s="605"/>
      <c r="AA1653" s="656"/>
      <c r="AB1653" s="273"/>
      <c r="AC1653" s="252"/>
      <c r="AD1653" s="252"/>
      <c r="AE1653" s="252"/>
      <c r="AF1653" s="252"/>
      <c r="AG1653" s="605"/>
      <c r="AH1653" s="605"/>
      <c r="AI1653" s="613"/>
      <c r="AJ1653" s="613"/>
      <c r="AK1653" s="316"/>
      <c r="AL1653" s="613"/>
      <c r="AM1653" s="613"/>
      <c r="AN1653" s="252"/>
    </row>
    <row r="1654" spans="1:40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39"/>
      <c r="I1654" s="253"/>
      <c r="J1654" s="253"/>
      <c r="K1654" s="253"/>
      <c r="L1654" s="438"/>
      <c r="M1654" s="274"/>
      <c r="N1654" s="288"/>
      <c r="O1654" s="322"/>
      <c r="P1654" s="328"/>
      <c r="Q1654" s="329"/>
      <c r="R1654" s="329"/>
      <c r="S1654" s="251">
        <f t="shared" si="333"/>
        <v>-365</v>
      </c>
      <c r="T1654" s="316"/>
      <c r="U1654" s="283"/>
      <c r="V1654" s="625"/>
      <c r="W1654" s="625"/>
      <c r="X1654" s="252"/>
      <c r="Y1654" s="284">
        <f t="shared" si="334"/>
        <v>0</v>
      </c>
      <c r="Z1654" s="605"/>
      <c r="AA1654" s="656"/>
      <c r="AB1654" s="273"/>
      <c r="AC1654" s="252"/>
      <c r="AD1654" s="252"/>
      <c r="AE1654" s="252"/>
      <c r="AF1654" s="252"/>
      <c r="AG1654" s="605"/>
      <c r="AH1654" s="605"/>
      <c r="AI1654" s="613"/>
      <c r="AJ1654" s="613"/>
      <c r="AK1654" s="316"/>
      <c r="AL1654" s="613"/>
      <c r="AM1654" s="613"/>
      <c r="AN1654" s="252"/>
    </row>
    <row r="1655" spans="1:40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39"/>
      <c r="I1655" s="253"/>
      <c r="J1655" s="253"/>
      <c r="K1655" s="253"/>
      <c r="L1655" s="438"/>
      <c r="M1655" s="274"/>
      <c r="N1655" s="288"/>
      <c r="O1655" s="322"/>
      <c r="P1655" s="328"/>
      <c r="Q1655" s="329"/>
      <c r="R1655" s="329"/>
      <c r="S1655" s="251">
        <f t="shared" si="333"/>
        <v>-365</v>
      </c>
      <c r="T1655" s="316"/>
      <c r="U1655" s="283"/>
      <c r="V1655" s="625"/>
      <c r="W1655" s="625"/>
      <c r="X1655" s="252"/>
      <c r="Y1655" s="284">
        <f t="shared" si="334"/>
        <v>0</v>
      </c>
      <c r="Z1655" s="605"/>
      <c r="AA1655" s="656"/>
      <c r="AB1655" s="273"/>
      <c r="AC1655" s="252"/>
      <c r="AD1655" s="252"/>
      <c r="AE1655" s="252"/>
      <c r="AF1655" s="252"/>
      <c r="AG1655" s="605"/>
      <c r="AH1655" s="605"/>
      <c r="AI1655" s="613"/>
      <c r="AJ1655" s="613"/>
      <c r="AK1655" s="316"/>
      <c r="AL1655" s="613"/>
      <c r="AM1655" s="613"/>
      <c r="AN1655" s="252"/>
    </row>
    <row r="1656" spans="1:40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39"/>
      <c r="I1656" s="253"/>
      <c r="J1656" s="253"/>
      <c r="K1656" s="253"/>
      <c r="L1656" s="438"/>
      <c r="M1656" s="274"/>
      <c r="N1656" s="288"/>
      <c r="O1656" s="322"/>
      <c r="P1656" s="328"/>
      <c r="Q1656" s="329"/>
      <c r="R1656" s="329"/>
      <c r="S1656" s="251">
        <f t="shared" si="333"/>
        <v>-365</v>
      </c>
      <c r="T1656" s="316"/>
      <c r="U1656" s="283"/>
      <c r="V1656" s="625"/>
      <c r="W1656" s="625"/>
      <c r="X1656" s="252"/>
      <c r="Y1656" s="284">
        <f t="shared" si="334"/>
        <v>0</v>
      </c>
      <c r="Z1656" s="605"/>
      <c r="AA1656" s="656"/>
      <c r="AB1656" s="273"/>
      <c r="AC1656" s="252"/>
      <c r="AD1656" s="252"/>
      <c r="AE1656" s="252"/>
      <c r="AF1656" s="252"/>
      <c r="AG1656" s="605"/>
      <c r="AH1656" s="605"/>
      <c r="AI1656" s="613"/>
      <c r="AJ1656" s="613"/>
      <c r="AK1656" s="316"/>
      <c r="AL1656" s="613"/>
      <c r="AM1656" s="613"/>
      <c r="AN1656" s="252"/>
    </row>
    <row r="1657" spans="1:40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39"/>
      <c r="I1657" s="253"/>
      <c r="J1657" s="253"/>
      <c r="K1657" s="253"/>
      <c r="L1657" s="438"/>
      <c r="M1657" s="274"/>
      <c r="N1657" s="288"/>
      <c r="O1657" s="322"/>
      <c r="P1657" s="328"/>
      <c r="Q1657" s="329"/>
      <c r="R1657" s="329"/>
      <c r="S1657" s="251">
        <f t="shared" si="333"/>
        <v>-365</v>
      </c>
      <c r="T1657" s="316"/>
      <c r="U1657" s="283"/>
      <c r="V1657" s="625"/>
      <c r="W1657" s="625"/>
      <c r="X1657" s="252"/>
      <c r="Y1657" s="284">
        <f t="shared" si="334"/>
        <v>0</v>
      </c>
      <c r="Z1657" s="605"/>
      <c r="AA1657" s="656"/>
      <c r="AB1657" s="273"/>
      <c r="AC1657" s="252"/>
      <c r="AD1657" s="252"/>
      <c r="AE1657" s="252"/>
      <c r="AF1657" s="252"/>
      <c r="AG1657" s="605"/>
      <c r="AH1657" s="605"/>
      <c r="AI1657" s="613"/>
      <c r="AJ1657" s="613"/>
      <c r="AK1657" s="316"/>
      <c r="AL1657" s="613"/>
      <c r="AM1657" s="613"/>
      <c r="AN1657" s="252"/>
    </row>
    <row r="1658" spans="1:40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39"/>
      <c r="I1658" s="253"/>
      <c r="J1658" s="253"/>
      <c r="K1658" s="253"/>
      <c r="L1658" s="438"/>
      <c r="M1658" s="274"/>
      <c r="N1658" s="288"/>
      <c r="O1658" s="322"/>
      <c r="P1658" s="328"/>
      <c r="Q1658" s="329"/>
      <c r="R1658" s="329"/>
      <c r="S1658" s="251">
        <f t="shared" si="333"/>
        <v>-365</v>
      </c>
      <c r="T1658" s="316"/>
      <c r="U1658" s="283"/>
      <c r="V1658" s="625"/>
      <c r="W1658" s="625"/>
      <c r="X1658" s="252"/>
      <c r="Y1658" s="284">
        <f t="shared" si="334"/>
        <v>0</v>
      </c>
      <c r="Z1658" s="605"/>
      <c r="AA1658" s="656"/>
      <c r="AB1658" s="273"/>
      <c r="AC1658" s="252"/>
      <c r="AD1658" s="252"/>
      <c r="AE1658" s="252"/>
      <c r="AF1658" s="252"/>
      <c r="AG1658" s="605"/>
      <c r="AH1658" s="605"/>
      <c r="AI1658" s="613"/>
      <c r="AJ1658" s="613"/>
      <c r="AK1658" s="316"/>
      <c r="AL1658" s="613"/>
      <c r="AM1658" s="613"/>
      <c r="AN1658" s="252"/>
    </row>
    <row r="1659" spans="1:40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39"/>
      <c r="I1659" s="253"/>
      <c r="J1659" s="253"/>
      <c r="K1659" s="253"/>
      <c r="L1659" s="438"/>
      <c r="M1659" s="274"/>
      <c r="N1659" s="288"/>
      <c r="O1659" s="322"/>
      <c r="P1659" s="328"/>
      <c r="Q1659" s="329"/>
      <c r="R1659" s="329"/>
      <c r="S1659" s="251">
        <f t="shared" si="333"/>
        <v>-365</v>
      </c>
      <c r="T1659" s="316"/>
      <c r="U1659" s="283"/>
      <c r="V1659" s="625"/>
      <c r="W1659" s="625"/>
      <c r="X1659" s="252"/>
      <c r="Y1659" s="284">
        <f t="shared" si="334"/>
        <v>0</v>
      </c>
      <c r="Z1659" s="605"/>
      <c r="AA1659" s="656"/>
      <c r="AB1659" s="273"/>
      <c r="AC1659" s="252"/>
      <c r="AD1659" s="252"/>
      <c r="AE1659" s="252"/>
      <c r="AF1659" s="252"/>
      <c r="AG1659" s="605"/>
      <c r="AH1659" s="605"/>
      <c r="AI1659" s="613"/>
      <c r="AJ1659" s="613"/>
      <c r="AK1659" s="316"/>
      <c r="AL1659" s="613"/>
      <c r="AM1659" s="613"/>
      <c r="AN1659" s="252"/>
    </row>
    <row r="1660" spans="1:40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39"/>
      <c r="I1660" s="253"/>
      <c r="J1660" s="253"/>
      <c r="K1660" s="253"/>
      <c r="L1660" s="438"/>
      <c r="M1660" s="274"/>
      <c r="N1660" s="288"/>
      <c r="O1660" s="322"/>
      <c r="P1660" s="328"/>
      <c r="Q1660" s="329"/>
      <c r="R1660" s="329"/>
      <c r="S1660" s="251">
        <f t="shared" si="333"/>
        <v>-365</v>
      </c>
      <c r="T1660" s="316"/>
      <c r="U1660" s="283"/>
      <c r="V1660" s="625"/>
      <c r="W1660" s="625"/>
      <c r="X1660" s="252"/>
      <c r="Y1660" s="284">
        <f t="shared" si="334"/>
        <v>0</v>
      </c>
      <c r="Z1660" s="605"/>
      <c r="AA1660" s="656"/>
      <c r="AB1660" s="273"/>
      <c r="AC1660" s="252"/>
      <c r="AD1660" s="252"/>
      <c r="AE1660" s="252"/>
      <c r="AF1660" s="252"/>
      <c r="AG1660" s="605"/>
      <c r="AH1660" s="605"/>
      <c r="AI1660" s="613"/>
      <c r="AJ1660" s="613"/>
      <c r="AK1660" s="316"/>
      <c r="AL1660" s="613"/>
      <c r="AM1660" s="613"/>
      <c r="AN1660" s="252"/>
    </row>
    <row r="1661" spans="1:40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39"/>
      <c r="I1661" s="253"/>
      <c r="J1661" s="253"/>
      <c r="K1661" s="253"/>
      <c r="L1661" s="438"/>
      <c r="M1661" s="274"/>
      <c r="N1661" s="288"/>
      <c r="O1661" s="322"/>
      <c r="P1661" s="328"/>
      <c r="Q1661" s="329"/>
      <c r="R1661" s="329"/>
      <c r="S1661" s="251">
        <f t="shared" si="333"/>
        <v>-365</v>
      </c>
      <c r="T1661" s="316"/>
      <c r="U1661" s="283"/>
      <c r="V1661" s="625"/>
      <c r="W1661" s="625"/>
      <c r="X1661" s="252"/>
      <c r="Y1661" s="284">
        <f t="shared" si="334"/>
        <v>0</v>
      </c>
      <c r="Z1661" s="605"/>
      <c r="AA1661" s="656"/>
      <c r="AB1661" s="273"/>
      <c r="AC1661" s="252"/>
      <c r="AD1661" s="252"/>
      <c r="AE1661" s="252"/>
      <c r="AF1661" s="252"/>
      <c r="AG1661" s="605"/>
      <c r="AH1661" s="605"/>
      <c r="AI1661" s="613"/>
      <c r="AJ1661" s="613"/>
      <c r="AK1661" s="316"/>
      <c r="AL1661" s="613"/>
      <c r="AM1661" s="613"/>
      <c r="AN1661" s="252"/>
    </row>
    <row r="1662" spans="1:40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39"/>
      <c r="I1662" s="253"/>
      <c r="J1662" s="253"/>
      <c r="K1662" s="253"/>
      <c r="L1662" s="438"/>
      <c r="M1662" s="274"/>
      <c r="N1662" s="288"/>
      <c r="O1662" s="322"/>
      <c r="P1662" s="328"/>
      <c r="Q1662" s="329"/>
      <c r="R1662" s="329"/>
      <c r="S1662" s="251">
        <f t="shared" si="333"/>
        <v>-365</v>
      </c>
      <c r="T1662" s="316"/>
      <c r="U1662" s="283"/>
      <c r="V1662" s="625"/>
      <c r="W1662" s="625"/>
      <c r="X1662" s="252"/>
      <c r="Y1662" s="284">
        <f t="shared" si="334"/>
        <v>0</v>
      </c>
      <c r="Z1662" s="605"/>
      <c r="AA1662" s="656"/>
      <c r="AB1662" s="273"/>
      <c r="AC1662" s="252"/>
      <c r="AD1662" s="252"/>
      <c r="AE1662" s="252"/>
      <c r="AF1662" s="252"/>
      <c r="AG1662" s="605"/>
      <c r="AH1662" s="605"/>
      <c r="AI1662" s="613"/>
      <c r="AJ1662" s="613"/>
      <c r="AK1662" s="316"/>
      <c r="AL1662" s="613"/>
      <c r="AM1662" s="613"/>
      <c r="AN1662" s="252"/>
    </row>
    <row r="1663" spans="1:40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39"/>
      <c r="I1663" s="253"/>
      <c r="J1663" s="253"/>
      <c r="K1663" s="253"/>
      <c r="L1663" s="438"/>
      <c r="M1663" s="274"/>
      <c r="N1663" s="288"/>
      <c r="O1663" s="322"/>
      <c r="P1663" s="328"/>
      <c r="Q1663" s="329"/>
      <c r="R1663" s="329"/>
      <c r="S1663" s="251">
        <f t="shared" si="333"/>
        <v>-365</v>
      </c>
      <c r="T1663" s="316"/>
      <c r="U1663" s="283"/>
      <c r="V1663" s="625"/>
      <c r="W1663" s="625"/>
      <c r="X1663" s="252"/>
      <c r="Y1663" s="284">
        <f t="shared" si="334"/>
        <v>0</v>
      </c>
      <c r="Z1663" s="605"/>
      <c r="AA1663" s="656"/>
      <c r="AB1663" s="273"/>
      <c r="AC1663" s="252"/>
      <c r="AD1663" s="252"/>
      <c r="AE1663" s="252"/>
      <c r="AF1663" s="252"/>
      <c r="AG1663" s="605"/>
      <c r="AH1663" s="605"/>
      <c r="AI1663" s="613"/>
      <c r="AJ1663" s="613"/>
      <c r="AK1663" s="316"/>
      <c r="AL1663" s="613"/>
      <c r="AM1663" s="613"/>
      <c r="AN1663" s="252"/>
    </row>
    <row r="1664" spans="1:40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39"/>
      <c r="I1664" s="253"/>
      <c r="J1664" s="253"/>
      <c r="K1664" s="253"/>
      <c r="L1664" s="438"/>
      <c r="M1664" s="274"/>
      <c r="N1664" s="288"/>
      <c r="O1664" s="322"/>
      <c r="P1664" s="328"/>
      <c r="Q1664" s="329"/>
      <c r="R1664" s="329"/>
      <c r="S1664" s="251">
        <f t="shared" si="333"/>
        <v>-365</v>
      </c>
      <c r="T1664" s="316"/>
      <c r="U1664" s="283"/>
      <c r="V1664" s="625"/>
      <c r="W1664" s="625"/>
      <c r="X1664" s="252"/>
      <c r="Y1664" s="284">
        <f t="shared" si="334"/>
        <v>0</v>
      </c>
      <c r="Z1664" s="605"/>
      <c r="AA1664" s="656"/>
      <c r="AB1664" s="273"/>
      <c r="AC1664" s="252"/>
      <c r="AD1664" s="252"/>
      <c r="AE1664" s="252"/>
      <c r="AF1664" s="252"/>
      <c r="AG1664" s="605"/>
      <c r="AH1664" s="605"/>
      <c r="AI1664" s="613"/>
      <c r="AJ1664" s="613"/>
      <c r="AK1664" s="316"/>
      <c r="AL1664" s="613"/>
      <c r="AM1664" s="613"/>
      <c r="AN1664" s="252"/>
    </row>
    <row r="1665" spans="1:40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39"/>
      <c r="I1665" s="253"/>
      <c r="J1665" s="253"/>
      <c r="K1665" s="253"/>
      <c r="L1665" s="438"/>
      <c r="M1665" s="274"/>
      <c r="N1665" s="288"/>
      <c r="O1665" s="322"/>
      <c r="P1665" s="328"/>
      <c r="Q1665" s="329"/>
      <c r="R1665" s="329"/>
      <c r="S1665" s="251">
        <f t="shared" si="333"/>
        <v>-365</v>
      </c>
      <c r="T1665" s="316"/>
      <c r="U1665" s="283"/>
      <c r="V1665" s="625"/>
      <c r="W1665" s="625"/>
      <c r="X1665" s="252"/>
      <c r="Y1665" s="284">
        <f t="shared" si="334"/>
        <v>0</v>
      </c>
      <c r="Z1665" s="605"/>
      <c r="AA1665" s="656"/>
      <c r="AB1665" s="273"/>
      <c r="AC1665" s="252"/>
      <c r="AD1665" s="252"/>
      <c r="AE1665" s="252"/>
      <c r="AF1665" s="252"/>
      <c r="AG1665" s="605"/>
      <c r="AH1665" s="605"/>
      <c r="AI1665" s="613"/>
      <c r="AJ1665" s="613"/>
      <c r="AK1665" s="316"/>
      <c r="AL1665" s="613"/>
      <c r="AM1665" s="613"/>
      <c r="AN1665" s="252"/>
    </row>
    <row r="1666" spans="1:40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39"/>
      <c r="I1666" s="253"/>
      <c r="J1666" s="253"/>
      <c r="K1666" s="253"/>
      <c r="L1666" s="438"/>
      <c r="M1666" s="274"/>
      <c r="N1666" s="288"/>
      <c r="O1666" s="322"/>
      <c r="P1666" s="328"/>
      <c r="Q1666" s="329"/>
      <c r="R1666" s="329"/>
      <c r="S1666" s="251">
        <f t="shared" si="333"/>
        <v>-365</v>
      </c>
      <c r="T1666" s="316"/>
      <c r="U1666" s="283"/>
      <c r="V1666" s="625"/>
      <c r="W1666" s="625"/>
      <c r="X1666" s="252"/>
      <c r="Y1666" s="284">
        <f t="shared" si="334"/>
        <v>0</v>
      </c>
      <c r="Z1666" s="605"/>
      <c r="AA1666" s="656"/>
      <c r="AB1666" s="273"/>
      <c r="AC1666" s="252"/>
      <c r="AD1666" s="252"/>
      <c r="AE1666" s="252"/>
      <c r="AF1666" s="252"/>
      <c r="AG1666" s="605"/>
      <c r="AH1666" s="605"/>
      <c r="AI1666" s="613"/>
      <c r="AJ1666" s="613"/>
      <c r="AK1666" s="316"/>
      <c r="AL1666" s="613"/>
      <c r="AM1666" s="613"/>
      <c r="AN1666" s="252"/>
    </row>
    <row r="1667" spans="1:40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39"/>
      <c r="I1667" s="253"/>
      <c r="J1667" s="253"/>
      <c r="K1667" s="253"/>
      <c r="L1667" s="438"/>
      <c r="M1667" s="274"/>
      <c r="N1667" s="288"/>
      <c r="O1667" s="322"/>
      <c r="P1667" s="328"/>
      <c r="Q1667" s="329"/>
      <c r="R1667" s="329"/>
      <c r="S1667" s="251">
        <f t="shared" si="333"/>
        <v>-365</v>
      </c>
      <c r="T1667" s="316"/>
      <c r="U1667" s="283"/>
      <c r="V1667" s="625"/>
      <c r="W1667" s="625"/>
      <c r="X1667" s="252"/>
      <c r="Y1667" s="284">
        <f t="shared" si="334"/>
        <v>0</v>
      </c>
      <c r="Z1667" s="605"/>
      <c r="AA1667" s="656"/>
      <c r="AB1667" s="273"/>
      <c r="AC1667" s="252"/>
      <c r="AD1667" s="252"/>
      <c r="AE1667" s="252"/>
      <c r="AF1667" s="252"/>
      <c r="AG1667" s="605"/>
      <c r="AH1667" s="605"/>
      <c r="AI1667" s="613"/>
      <c r="AJ1667" s="613"/>
      <c r="AK1667" s="316"/>
      <c r="AL1667" s="613"/>
      <c r="AM1667" s="613"/>
      <c r="AN1667" s="252"/>
    </row>
    <row r="1668" spans="1:40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39"/>
      <c r="I1668" s="253"/>
      <c r="J1668" s="253"/>
      <c r="K1668" s="253"/>
      <c r="L1668" s="438"/>
      <c r="M1668" s="274"/>
      <c r="N1668" s="288"/>
      <c r="O1668" s="322"/>
      <c r="P1668" s="328"/>
      <c r="Q1668" s="329"/>
      <c r="R1668" s="329"/>
      <c r="S1668" s="251">
        <f t="shared" si="333"/>
        <v>-365</v>
      </c>
      <c r="T1668" s="316"/>
      <c r="U1668" s="283"/>
      <c r="V1668" s="625"/>
      <c r="W1668" s="625"/>
      <c r="X1668" s="252"/>
      <c r="Y1668" s="284">
        <f t="shared" si="334"/>
        <v>0</v>
      </c>
      <c r="Z1668" s="605"/>
      <c r="AA1668" s="656"/>
      <c r="AB1668" s="273"/>
      <c r="AC1668" s="252"/>
      <c r="AD1668" s="252"/>
      <c r="AE1668" s="252"/>
      <c r="AF1668" s="252"/>
      <c r="AG1668" s="605"/>
      <c r="AH1668" s="605"/>
      <c r="AI1668" s="613"/>
      <c r="AJ1668" s="613"/>
      <c r="AK1668" s="316"/>
      <c r="AL1668" s="613"/>
      <c r="AM1668" s="613"/>
      <c r="AN1668" s="252"/>
    </row>
    <row r="1669" spans="1:40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39"/>
      <c r="I1669" s="253"/>
      <c r="J1669" s="253"/>
      <c r="K1669" s="253"/>
      <c r="L1669" s="438"/>
      <c r="M1669" s="274"/>
      <c r="N1669" s="288"/>
      <c r="O1669" s="322"/>
      <c r="P1669" s="328"/>
      <c r="Q1669" s="329"/>
      <c r="R1669" s="329"/>
      <c r="S1669" s="251">
        <f t="shared" si="333"/>
        <v>-365</v>
      </c>
      <c r="T1669" s="316"/>
      <c r="U1669" s="283"/>
      <c r="V1669" s="625"/>
      <c r="W1669" s="625"/>
      <c r="X1669" s="252"/>
      <c r="Y1669" s="284">
        <f t="shared" si="334"/>
        <v>0</v>
      </c>
      <c r="Z1669" s="605"/>
      <c r="AA1669" s="656"/>
      <c r="AB1669" s="273"/>
      <c r="AC1669" s="252"/>
      <c r="AD1669" s="252"/>
      <c r="AE1669" s="252"/>
      <c r="AF1669" s="252"/>
      <c r="AG1669" s="605"/>
      <c r="AH1669" s="605"/>
      <c r="AI1669" s="613"/>
      <c r="AJ1669" s="613"/>
      <c r="AK1669" s="316"/>
      <c r="AL1669" s="613"/>
      <c r="AM1669" s="613"/>
      <c r="AN1669" s="252"/>
    </row>
    <row r="1670" spans="1:40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39"/>
      <c r="I1670" s="253"/>
      <c r="J1670" s="253"/>
      <c r="K1670" s="253"/>
      <c r="L1670" s="438"/>
      <c r="M1670" s="274"/>
      <c r="N1670" s="288"/>
      <c r="O1670" s="322"/>
      <c r="P1670" s="328"/>
      <c r="Q1670" s="329"/>
      <c r="R1670" s="329"/>
      <c r="S1670" s="251">
        <f t="shared" si="333"/>
        <v>-365</v>
      </c>
      <c r="T1670" s="316"/>
      <c r="U1670" s="283"/>
      <c r="V1670" s="625"/>
      <c r="W1670" s="625"/>
      <c r="X1670" s="252"/>
      <c r="Y1670" s="284">
        <f t="shared" si="334"/>
        <v>0</v>
      </c>
      <c r="Z1670" s="605"/>
      <c r="AA1670" s="656"/>
      <c r="AB1670" s="273"/>
      <c r="AC1670" s="252"/>
      <c r="AD1670" s="252"/>
      <c r="AE1670" s="252"/>
      <c r="AF1670" s="252"/>
      <c r="AG1670" s="605"/>
      <c r="AH1670" s="605"/>
      <c r="AI1670" s="613"/>
      <c r="AJ1670" s="613"/>
      <c r="AK1670" s="316"/>
      <c r="AL1670" s="613"/>
      <c r="AM1670" s="613"/>
      <c r="AN1670" s="252"/>
    </row>
    <row r="1671" spans="1:40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39"/>
      <c r="I1671" s="253"/>
      <c r="J1671" s="253"/>
      <c r="K1671" s="253"/>
      <c r="L1671" s="438"/>
      <c r="M1671" s="274"/>
      <c r="N1671" s="288"/>
      <c r="O1671" s="322"/>
      <c r="P1671" s="328"/>
      <c r="Q1671" s="329"/>
      <c r="R1671" s="329"/>
      <c r="S1671" s="251">
        <f t="shared" si="333"/>
        <v>-365</v>
      </c>
      <c r="T1671" s="316"/>
      <c r="U1671" s="283"/>
      <c r="V1671" s="625"/>
      <c r="W1671" s="625"/>
      <c r="X1671" s="252"/>
      <c r="Y1671" s="284">
        <f t="shared" si="334"/>
        <v>0</v>
      </c>
      <c r="Z1671" s="605"/>
      <c r="AA1671" s="656"/>
      <c r="AB1671" s="273"/>
      <c r="AC1671" s="252"/>
      <c r="AD1671" s="252"/>
      <c r="AE1671" s="252"/>
      <c r="AF1671" s="252"/>
      <c r="AG1671" s="605"/>
      <c r="AH1671" s="605"/>
      <c r="AI1671" s="613"/>
      <c r="AJ1671" s="613"/>
      <c r="AK1671" s="316"/>
      <c r="AL1671" s="613"/>
      <c r="AM1671" s="613"/>
      <c r="AN1671" s="252"/>
    </row>
    <row r="1672" spans="1:40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39"/>
      <c r="I1672" s="253"/>
      <c r="J1672" s="253"/>
      <c r="K1672" s="253"/>
      <c r="L1672" s="438"/>
      <c r="M1672" s="274"/>
      <c r="N1672" s="288"/>
      <c r="O1672" s="322"/>
      <c r="P1672" s="328"/>
      <c r="Q1672" s="329"/>
      <c r="R1672" s="329"/>
      <c r="S1672" s="251">
        <f t="shared" si="333"/>
        <v>-365</v>
      </c>
      <c r="T1672" s="316"/>
      <c r="U1672" s="283"/>
      <c r="V1672" s="625"/>
      <c r="W1672" s="625"/>
      <c r="X1672" s="252"/>
      <c r="Y1672" s="284">
        <f t="shared" si="334"/>
        <v>0</v>
      </c>
      <c r="Z1672" s="605"/>
      <c r="AA1672" s="656"/>
      <c r="AB1672" s="273"/>
      <c r="AC1672" s="252"/>
      <c r="AD1672" s="252"/>
      <c r="AE1672" s="252"/>
      <c r="AF1672" s="252"/>
      <c r="AG1672" s="605"/>
      <c r="AH1672" s="605"/>
      <c r="AI1672" s="613"/>
      <c r="AJ1672" s="613"/>
      <c r="AK1672" s="316"/>
      <c r="AL1672" s="613"/>
      <c r="AM1672" s="613"/>
      <c r="AN1672" s="252"/>
    </row>
    <row r="1673" spans="1:40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39"/>
      <c r="I1673" s="253"/>
      <c r="J1673" s="253"/>
      <c r="K1673" s="253"/>
      <c r="L1673" s="438"/>
      <c r="M1673" s="274"/>
      <c r="N1673" s="288"/>
      <c r="O1673" s="322"/>
      <c r="P1673" s="328"/>
      <c r="Q1673" s="329"/>
      <c r="R1673" s="329"/>
      <c r="S1673" s="251">
        <f t="shared" ref="S1673:S1736" si="335">SUM(N1673-365)</f>
        <v>-365</v>
      </c>
      <c r="T1673" s="316"/>
      <c r="U1673" s="283"/>
      <c r="V1673" s="625"/>
      <c r="W1673" s="625"/>
      <c r="X1673" s="252"/>
      <c r="Y1673" s="284">
        <f t="shared" si="334"/>
        <v>0</v>
      </c>
      <c r="Z1673" s="605"/>
      <c r="AA1673" s="656"/>
      <c r="AB1673" s="273"/>
      <c r="AC1673" s="252"/>
      <c r="AD1673" s="252"/>
      <c r="AE1673" s="252"/>
      <c r="AF1673" s="252"/>
      <c r="AG1673" s="605"/>
      <c r="AH1673" s="605"/>
      <c r="AI1673" s="613"/>
      <c r="AJ1673" s="613"/>
      <c r="AK1673" s="316"/>
      <c r="AL1673" s="613"/>
      <c r="AM1673" s="613"/>
      <c r="AN1673" s="252"/>
    </row>
    <row r="1674" spans="1:40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39"/>
      <c r="I1674" s="253"/>
      <c r="J1674" s="253"/>
      <c r="K1674" s="253"/>
      <c r="L1674" s="438"/>
      <c r="M1674" s="274"/>
      <c r="N1674" s="288"/>
      <c r="O1674" s="322"/>
      <c r="P1674" s="328"/>
      <c r="Q1674" s="329"/>
      <c r="R1674" s="329"/>
      <c r="S1674" s="251">
        <f t="shared" si="335"/>
        <v>-365</v>
      </c>
      <c r="T1674" s="316"/>
      <c r="U1674" s="283"/>
      <c r="V1674" s="625"/>
      <c r="W1674" s="625"/>
      <c r="X1674" s="252"/>
      <c r="Y1674" s="284">
        <f t="shared" si="334"/>
        <v>0</v>
      </c>
      <c r="Z1674" s="605"/>
      <c r="AA1674" s="656"/>
      <c r="AB1674" s="273"/>
      <c r="AC1674" s="252"/>
      <c r="AD1674" s="252"/>
      <c r="AE1674" s="252"/>
      <c r="AF1674" s="252"/>
      <c r="AG1674" s="605"/>
      <c r="AH1674" s="605"/>
      <c r="AI1674" s="613"/>
      <c r="AJ1674" s="613"/>
      <c r="AK1674" s="316"/>
      <c r="AL1674" s="613"/>
      <c r="AM1674" s="613"/>
      <c r="AN1674" s="252"/>
    </row>
    <row r="1675" spans="1:40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39"/>
      <c r="I1675" s="253"/>
      <c r="J1675" s="253"/>
      <c r="K1675" s="253"/>
      <c r="L1675" s="438"/>
      <c r="M1675" s="274"/>
      <c r="N1675" s="288"/>
      <c r="O1675" s="322"/>
      <c r="P1675" s="328"/>
      <c r="Q1675" s="329"/>
      <c r="R1675" s="329"/>
      <c r="S1675" s="251">
        <f t="shared" si="335"/>
        <v>-365</v>
      </c>
      <c r="T1675" s="316"/>
      <c r="U1675" s="283"/>
      <c r="V1675" s="625"/>
      <c r="W1675" s="625"/>
      <c r="X1675" s="252"/>
      <c r="Y1675" s="284">
        <f t="shared" si="334"/>
        <v>0</v>
      </c>
      <c r="Z1675" s="605"/>
      <c r="AA1675" s="656"/>
      <c r="AB1675" s="273"/>
      <c r="AC1675" s="252"/>
      <c r="AD1675" s="252"/>
      <c r="AE1675" s="252"/>
      <c r="AF1675" s="252"/>
      <c r="AG1675" s="605"/>
      <c r="AH1675" s="605"/>
      <c r="AI1675" s="613"/>
      <c r="AJ1675" s="613"/>
      <c r="AK1675" s="316"/>
      <c r="AL1675" s="613"/>
      <c r="AM1675" s="613"/>
      <c r="AN1675" s="252"/>
    </row>
    <row r="1676" spans="1:40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39"/>
      <c r="I1676" s="253"/>
      <c r="J1676" s="253"/>
      <c r="K1676" s="253"/>
      <c r="L1676" s="438"/>
      <c r="M1676" s="274"/>
      <c r="N1676" s="288"/>
      <c r="O1676" s="322"/>
      <c r="P1676" s="328"/>
      <c r="Q1676" s="329"/>
      <c r="R1676" s="329"/>
      <c r="S1676" s="251">
        <f t="shared" si="335"/>
        <v>-365</v>
      </c>
      <c r="T1676" s="316"/>
      <c r="U1676" s="283"/>
      <c r="V1676" s="625"/>
      <c r="W1676" s="625"/>
      <c r="X1676" s="252"/>
      <c r="Y1676" s="284">
        <f t="shared" si="334"/>
        <v>0</v>
      </c>
      <c r="Z1676" s="605"/>
      <c r="AA1676" s="656"/>
      <c r="AB1676" s="273"/>
      <c r="AC1676" s="252"/>
      <c r="AD1676" s="252"/>
      <c r="AE1676" s="252"/>
      <c r="AF1676" s="252"/>
      <c r="AG1676" s="605"/>
      <c r="AH1676" s="605"/>
      <c r="AI1676" s="613"/>
      <c r="AJ1676" s="613"/>
      <c r="AK1676" s="316"/>
      <c r="AL1676" s="613"/>
      <c r="AM1676" s="613"/>
      <c r="AN1676" s="252"/>
    </row>
    <row r="1677" spans="1:40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39"/>
      <c r="I1677" s="253"/>
      <c r="J1677" s="253"/>
      <c r="K1677" s="253"/>
      <c r="L1677" s="438"/>
      <c r="M1677" s="274"/>
      <c r="N1677" s="288"/>
      <c r="O1677" s="322"/>
      <c r="P1677" s="328"/>
      <c r="Q1677" s="329"/>
      <c r="R1677" s="329"/>
      <c r="S1677" s="251">
        <f t="shared" si="335"/>
        <v>-365</v>
      </c>
      <c r="T1677" s="316"/>
      <c r="U1677" s="283"/>
      <c r="V1677" s="625"/>
      <c r="W1677" s="625"/>
      <c r="X1677" s="252"/>
      <c r="Y1677" s="284">
        <f t="shared" ref="Y1677:Y1740" si="336">N1677</f>
        <v>0</v>
      </c>
      <c r="Z1677" s="605"/>
      <c r="AA1677" s="656"/>
      <c r="AB1677" s="273"/>
      <c r="AC1677" s="252"/>
      <c r="AD1677" s="252"/>
      <c r="AE1677" s="252"/>
      <c r="AF1677" s="252"/>
      <c r="AG1677" s="605"/>
      <c r="AH1677" s="605"/>
      <c r="AI1677" s="613"/>
      <c r="AJ1677" s="613"/>
      <c r="AK1677" s="316"/>
      <c r="AL1677" s="613"/>
      <c r="AM1677" s="613"/>
      <c r="AN1677" s="252"/>
    </row>
    <row r="1678" spans="1:40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39"/>
      <c r="I1678" s="253"/>
      <c r="J1678" s="253"/>
      <c r="K1678" s="253"/>
      <c r="L1678" s="438"/>
      <c r="M1678" s="274"/>
      <c r="N1678" s="288"/>
      <c r="O1678" s="322"/>
      <c r="P1678" s="328"/>
      <c r="Q1678" s="329"/>
      <c r="R1678" s="329"/>
      <c r="S1678" s="251">
        <f t="shared" si="335"/>
        <v>-365</v>
      </c>
      <c r="T1678" s="316"/>
      <c r="U1678" s="283"/>
      <c r="V1678" s="625"/>
      <c r="W1678" s="625"/>
      <c r="X1678" s="252"/>
      <c r="Y1678" s="284">
        <f t="shared" si="336"/>
        <v>0</v>
      </c>
      <c r="Z1678" s="605"/>
      <c r="AA1678" s="656"/>
      <c r="AB1678" s="273"/>
      <c r="AC1678" s="252"/>
      <c r="AD1678" s="252"/>
      <c r="AE1678" s="252"/>
      <c r="AF1678" s="252"/>
      <c r="AG1678" s="605"/>
      <c r="AH1678" s="605"/>
      <c r="AI1678" s="613"/>
      <c r="AJ1678" s="613"/>
      <c r="AK1678" s="316"/>
      <c r="AL1678" s="613"/>
      <c r="AM1678" s="613"/>
      <c r="AN1678" s="252"/>
    </row>
    <row r="1679" spans="1:40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39"/>
      <c r="I1679" s="253"/>
      <c r="J1679" s="253"/>
      <c r="K1679" s="253"/>
      <c r="L1679" s="438"/>
      <c r="M1679" s="274"/>
      <c r="N1679" s="288"/>
      <c r="O1679" s="322"/>
      <c r="P1679" s="328"/>
      <c r="Q1679" s="329"/>
      <c r="R1679" s="329"/>
      <c r="S1679" s="251">
        <f t="shared" si="335"/>
        <v>-365</v>
      </c>
      <c r="T1679" s="316"/>
      <c r="U1679" s="283"/>
      <c r="V1679" s="625"/>
      <c r="W1679" s="625"/>
      <c r="X1679" s="252"/>
      <c r="Y1679" s="284">
        <f t="shared" si="336"/>
        <v>0</v>
      </c>
      <c r="Z1679" s="605"/>
      <c r="AA1679" s="656"/>
      <c r="AB1679" s="273"/>
      <c r="AC1679" s="252"/>
      <c r="AD1679" s="252"/>
      <c r="AE1679" s="252"/>
      <c r="AF1679" s="252"/>
      <c r="AG1679" s="605"/>
      <c r="AH1679" s="605"/>
      <c r="AI1679" s="613"/>
      <c r="AJ1679" s="613"/>
      <c r="AK1679" s="316"/>
      <c r="AL1679" s="613"/>
      <c r="AM1679" s="613"/>
      <c r="AN1679" s="252"/>
    </row>
    <row r="1680" spans="1:40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39"/>
      <c r="I1680" s="253"/>
      <c r="J1680" s="253"/>
      <c r="K1680" s="253"/>
      <c r="L1680" s="438"/>
      <c r="M1680" s="274"/>
      <c r="N1680" s="288"/>
      <c r="O1680" s="322"/>
      <c r="P1680" s="328"/>
      <c r="Q1680" s="329"/>
      <c r="R1680" s="329"/>
      <c r="S1680" s="251">
        <f t="shared" si="335"/>
        <v>-365</v>
      </c>
      <c r="T1680" s="316"/>
      <c r="U1680" s="283"/>
      <c r="V1680" s="625"/>
      <c r="W1680" s="625"/>
      <c r="X1680" s="252"/>
      <c r="Y1680" s="284">
        <f t="shared" si="336"/>
        <v>0</v>
      </c>
      <c r="Z1680" s="605"/>
      <c r="AA1680" s="656"/>
      <c r="AB1680" s="273"/>
      <c r="AC1680" s="252"/>
      <c r="AD1680" s="252"/>
      <c r="AE1680" s="252"/>
      <c r="AF1680" s="252"/>
      <c r="AG1680" s="605"/>
      <c r="AH1680" s="605"/>
      <c r="AI1680" s="613"/>
      <c r="AJ1680" s="613"/>
      <c r="AK1680" s="316"/>
      <c r="AL1680" s="613"/>
      <c r="AM1680" s="613"/>
      <c r="AN1680" s="252"/>
    </row>
    <row r="1681" spans="1:40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39"/>
      <c r="I1681" s="253"/>
      <c r="J1681" s="253"/>
      <c r="K1681" s="253"/>
      <c r="L1681" s="438"/>
      <c r="M1681" s="274"/>
      <c r="N1681" s="288"/>
      <c r="O1681" s="322"/>
      <c r="P1681" s="328"/>
      <c r="Q1681" s="329"/>
      <c r="R1681" s="329"/>
      <c r="S1681" s="251">
        <f t="shared" si="335"/>
        <v>-365</v>
      </c>
      <c r="T1681" s="316"/>
      <c r="U1681" s="283"/>
      <c r="V1681" s="625"/>
      <c r="W1681" s="625"/>
      <c r="X1681" s="252"/>
      <c r="Y1681" s="284">
        <f t="shared" si="336"/>
        <v>0</v>
      </c>
      <c r="Z1681" s="605"/>
      <c r="AA1681" s="656"/>
      <c r="AB1681" s="273"/>
      <c r="AC1681" s="252"/>
      <c r="AD1681" s="252"/>
      <c r="AE1681" s="252"/>
      <c r="AF1681" s="252"/>
      <c r="AG1681" s="605"/>
      <c r="AH1681" s="605"/>
      <c r="AI1681" s="613"/>
      <c r="AJ1681" s="613"/>
      <c r="AK1681" s="316"/>
      <c r="AL1681" s="613"/>
      <c r="AM1681" s="613"/>
      <c r="AN1681" s="252"/>
    </row>
    <row r="1682" spans="1:40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39"/>
      <c r="I1682" s="253"/>
      <c r="J1682" s="253"/>
      <c r="K1682" s="253"/>
      <c r="L1682" s="438"/>
      <c r="M1682" s="274"/>
      <c r="N1682" s="288"/>
      <c r="O1682" s="322"/>
      <c r="P1682" s="328"/>
      <c r="Q1682" s="329"/>
      <c r="R1682" s="329"/>
      <c r="S1682" s="251">
        <f t="shared" si="335"/>
        <v>-365</v>
      </c>
      <c r="T1682" s="316"/>
      <c r="U1682" s="283"/>
      <c r="V1682" s="625"/>
      <c r="W1682" s="625"/>
      <c r="X1682" s="252"/>
      <c r="Y1682" s="284">
        <f t="shared" si="336"/>
        <v>0</v>
      </c>
      <c r="Z1682" s="605"/>
      <c r="AA1682" s="656"/>
      <c r="AB1682" s="273"/>
      <c r="AC1682" s="252"/>
      <c r="AD1682" s="252"/>
      <c r="AE1682" s="252"/>
      <c r="AF1682" s="252"/>
      <c r="AG1682" s="605"/>
      <c r="AH1682" s="605"/>
      <c r="AI1682" s="613"/>
      <c r="AJ1682" s="613"/>
      <c r="AK1682" s="316"/>
      <c r="AL1682" s="613"/>
      <c r="AM1682" s="613"/>
      <c r="AN1682" s="252"/>
    </row>
    <row r="1683" spans="1:40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39"/>
      <c r="I1683" s="253"/>
      <c r="J1683" s="253"/>
      <c r="K1683" s="253"/>
      <c r="L1683" s="438"/>
      <c r="M1683" s="274"/>
      <c r="N1683" s="288"/>
      <c r="O1683" s="322"/>
      <c r="P1683" s="328"/>
      <c r="Q1683" s="329"/>
      <c r="R1683" s="329"/>
      <c r="S1683" s="251">
        <f t="shared" si="335"/>
        <v>-365</v>
      </c>
      <c r="T1683" s="316"/>
      <c r="U1683" s="283"/>
      <c r="V1683" s="625"/>
      <c r="W1683" s="625"/>
      <c r="X1683" s="252"/>
      <c r="Y1683" s="284">
        <f t="shared" si="336"/>
        <v>0</v>
      </c>
      <c r="Z1683" s="605"/>
      <c r="AA1683" s="656"/>
      <c r="AB1683" s="273"/>
      <c r="AC1683" s="252"/>
      <c r="AD1683" s="252"/>
      <c r="AE1683" s="252"/>
      <c r="AF1683" s="252"/>
      <c r="AG1683" s="605"/>
      <c r="AH1683" s="605"/>
      <c r="AI1683" s="613"/>
      <c r="AJ1683" s="613"/>
      <c r="AK1683" s="316"/>
      <c r="AL1683" s="613"/>
      <c r="AM1683" s="613"/>
      <c r="AN1683" s="252"/>
    </row>
    <row r="1684" spans="1:40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39"/>
      <c r="I1684" s="253"/>
      <c r="J1684" s="253"/>
      <c r="K1684" s="253"/>
      <c r="L1684" s="438"/>
      <c r="M1684" s="274"/>
      <c r="N1684" s="288"/>
      <c r="O1684" s="322"/>
      <c r="P1684" s="328"/>
      <c r="Q1684" s="329"/>
      <c r="R1684" s="329"/>
      <c r="S1684" s="251">
        <f t="shared" si="335"/>
        <v>-365</v>
      </c>
      <c r="T1684" s="316"/>
      <c r="U1684" s="283"/>
      <c r="V1684" s="625"/>
      <c r="W1684" s="625"/>
      <c r="X1684" s="252"/>
      <c r="Y1684" s="284">
        <f t="shared" si="336"/>
        <v>0</v>
      </c>
      <c r="Z1684" s="605"/>
      <c r="AA1684" s="656"/>
      <c r="AB1684" s="273"/>
      <c r="AC1684" s="252"/>
      <c r="AD1684" s="252"/>
      <c r="AE1684" s="252"/>
      <c r="AF1684" s="252"/>
      <c r="AG1684" s="605"/>
      <c r="AH1684" s="605"/>
      <c r="AI1684" s="613"/>
      <c r="AJ1684" s="613"/>
      <c r="AK1684" s="316"/>
      <c r="AL1684" s="613"/>
      <c r="AM1684" s="613"/>
      <c r="AN1684" s="252"/>
    </row>
    <row r="1685" spans="1:40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39"/>
      <c r="I1685" s="253"/>
      <c r="J1685" s="253"/>
      <c r="K1685" s="253"/>
      <c r="L1685" s="438"/>
      <c r="M1685" s="274"/>
      <c r="N1685" s="288"/>
      <c r="O1685" s="322"/>
      <c r="P1685" s="328"/>
      <c r="Q1685" s="329"/>
      <c r="R1685" s="329"/>
      <c r="S1685" s="251">
        <f t="shared" si="335"/>
        <v>-365</v>
      </c>
      <c r="T1685" s="316"/>
      <c r="U1685" s="283"/>
      <c r="V1685" s="625"/>
      <c r="W1685" s="625"/>
      <c r="X1685" s="252"/>
      <c r="Y1685" s="284">
        <f t="shared" si="336"/>
        <v>0</v>
      </c>
      <c r="Z1685" s="605"/>
      <c r="AA1685" s="656"/>
      <c r="AB1685" s="273"/>
      <c r="AC1685" s="252"/>
      <c r="AD1685" s="252"/>
      <c r="AE1685" s="252"/>
      <c r="AF1685" s="252"/>
      <c r="AG1685" s="605"/>
      <c r="AH1685" s="605"/>
      <c r="AI1685" s="613"/>
      <c r="AJ1685" s="613"/>
      <c r="AK1685" s="316"/>
      <c r="AL1685" s="613"/>
      <c r="AM1685" s="613"/>
      <c r="AN1685" s="252"/>
    </row>
    <row r="1686" spans="1:40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39"/>
      <c r="I1686" s="253"/>
      <c r="J1686" s="253"/>
      <c r="K1686" s="253"/>
      <c r="L1686" s="438"/>
      <c r="M1686" s="274"/>
      <c r="N1686" s="288"/>
      <c r="O1686" s="322"/>
      <c r="P1686" s="328"/>
      <c r="Q1686" s="329"/>
      <c r="R1686" s="329"/>
      <c r="S1686" s="251">
        <f t="shared" si="335"/>
        <v>-365</v>
      </c>
      <c r="T1686" s="316"/>
      <c r="U1686" s="283"/>
      <c r="V1686" s="625"/>
      <c r="W1686" s="625"/>
      <c r="X1686" s="252"/>
      <c r="Y1686" s="284">
        <f t="shared" si="336"/>
        <v>0</v>
      </c>
      <c r="Z1686" s="605"/>
      <c r="AA1686" s="656"/>
      <c r="AB1686" s="273"/>
      <c r="AC1686" s="252"/>
      <c r="AD1686" s="252"/>
      <c r="AE1686" s="252"/>
      <c r="AF1686" s="252"/>
      <c r="AG1686" s="605"/>
      <c r="AH1686" s="605"/>
      <c r="AI1686" s="613"/>
      <c r="AJ1686" s="613"/>
      <c r="AK1686" s="316"/>
      <c r="AL1686" s="613"/>
      <c r="AM1686" s="613"/>
      <c r="AN1686" s="252"/>
    </row>
    <row r="1687" spans="1:40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39"/>
      <c r="I1687" s="253"/>
      <c r="J1687" s="253"/>
      <c r="K1687" s="253"/>
      <c r="L1687" s="438"/>
      <c r="M1687" s="274"/>
      <c r="N1687" s="288"/>
      <c r="O1687" s="322"/>
      <c r="P1687" s="328"/>
      <c r="Q1687" s="329"/>
      <c r="R1687" s="329"/>
      <c r="S1687" s="251">
        <f t="shared" si="335"/>
        <v>-365</v>
      </c>
      <c r="T1687" s="316"/>
      <c r="U1687" s="283"/>
      <c r="V1687" s="625"/>
      <c r="W1687" s="625"/>
      <c r="X1687" s="252"/>
      <c r="Y1687" s="284">
        <f t="shared" si="336"/>
        <v>0</v>
      </c>
      <c r="Z1687" s="605"/>
      <c r="AA1687" s="656"/>
      <c r="AB1687" s="273"/>
      <c r="AC1687" s="252"/>
      <c r="AD1687" s="252"/>
      <c r="AE1687" s="252"/>
      <c r="AF1687" s="252"/>
      <c r="AG1687" s="605"/>
      <c r="AH1687" s="605"/>
      <c r="AI1687" s="613"/>
      <c r="AJ1687" s="613"/>
      <c r="AK1687" s="316"/>
      <c r="AL1687" s="613"/>
      <c r="AM1687" s="613"/>
      <c r="AN1687" s="252"/>
    </row>
    <row r="1688" spans="1:40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39"/>
      <c r="I1688" s="253"/>
      <c r="J1688" s="253"/>
      <c r="K1688" s="253"/>
      <c r="L1688" s="438"/>
      <c r="M1688" s="274"/>
      <c r="N1688" s="288"/>
      <c r="O1688" s="322"/>
      <c r="P1688" s="328"/>
      <c r="Q1688" s="329"/>
      <c r="R1688" s="329"/>
      <c r="S1688" s="251">
        <f t="shared" si="335"/>
        <v>-365</v>
      </c>
      <c r="T1688" s="316"/>
      <c r="U1688" s="283"/>
      <c r="V1688" s="625"/>
      <c r="W1688" s="625"/>
      <c r="X1688" s="252"/>
      <c r="Y1688" s="284">
        <f t="shared" si="336"/>
        <v>0</v>
      </c>
      <c r="Z1688" s="605"/>
      <c r="AA1688" s="656"/>
      <c r="AB1688" s="273"/>
      <c r="AC1688" s="252"/>
      <c r="AD1688" s="252"/>
      <c r="AE1688" s="252"/>
      <c r="AF1688" s="252"/>
      <c r="AG1688" s="605"/>
      <c r="AH1688" s="605"/>
      <c r="AI1688" s="613"/>
      <c r="AJ1688" s="613"/>
      <c r="AK1688" s="316"/>
      <c r="AL1688" s="613"/>
      <c r="AM1688" s="613"/>
      <c r="AN1688" s="252"/>
    </row>
    <row r="1689" spans="1:40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39"/>
      <c r="I1689" s="253"/>
      <c r="J1689" s="253"/>
      <c r="K1689" s="253"/>
      <c r="L1689" s="438"/>
      <c r="M1689" s="274"/>
      <c r="N1689" s="288"/>
      <c r="O1689" s="322"/>
      <c r="P1689" s="328"/>
      <c r="Q1689" s="329"/>
      <c r="R1689" s="329"/>
      <c r="S1689" s="251">
        <f t="shared" si="335"/>
        <v>-365</v>
      </c>
      <c r="T1689" s="316"/>
      <c r="U1689" s="283"/>
      <c r="V1689" s="625"/>
      <c r="W1689" s="625"/>
      <c r="X1689" s="252"/>
      <c r="Y1689" s="284">
        <f t="shared" si="336"/>
        <v>0</v>
      </c>
      <c r="Z1689" s="605"/>
      <c r="AA1689" s="656"/>
      <c r="AB1689" s="273"/>
      <c r="AC1689" s="252"/>
      <c r="AD1689" s="252"/>
      <c r="AE1689" s="252"/>
      <c r="AF1689" s="252"/>
      <c r="AG1689" s="605"/>
      <c r="AH1689" s="605"/>
      <c r="AI1689" s="613"/>
      <c r="AJ1689" s="613"/>
      <c r="AK1689" s="316"/>
      <c r="AL1689" s="613"/>
      <c r="AM1689" s="613"/>
      <c r="AN1689" s="252"/>
    </row>
    <row r="1690" spans="1:40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39"/>
      <c r="I1690" s="253"/>
      <c r="J1690" s="253"/>
      <c r="K1690" s="253"/>
      <c r="L1690" s="438"/>
      <c r="M1690" s="274"/>
      <c r="N1690" s="288"/>
      <c r="O1690" s="322"/>
      <c r="P1690" s="328"/>
      <c r="Q1690" s="329"/>
      <c r="R1690" s="329"/>
      <c r="S1690" s="251">
        <f t="shared" si="335"/>
        <v>-365</v>
      </c>
      <c r="T1690" s="316"/>
      <c r="U1690" s="283"/>
      <c r="V1690" s="625"/>
      <c r="W1690" s="625"/>
      <c r="X1690" s="252"/>
      <c r="Y1690" s="284">
        <f t="shared" si="336"/>
        <v>0</v>
      </c>
      <c r="Z1690" s="605"/>
      <c r="AA1690" s="656"/>
      <c r="AB1690" s="273"/>
      <c r="AC1690" s="252"/>
      <c r="AD1690" s="252"/>
      <c r="AE1690" s="252"/>
      <c r="AF1690" s="252"/>
      <c r="AG1690" s="605"/>
      <c r="AH1690" s="605"/>
      <c r="AI1690" s="613"/>
      <c r="AJ1690" s="613"/>
      <c r="AK1690" s="316"/>
      <c r="AL1690" s="613"/>
      <c r="AM1690" s="613"/>
      <c r="AN1690" s="252"/>
    </row>
    <row r="1691" spans="1:40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39"/>
      <c r="I1691" s="253"/>
      <c r="J1691" s="253"/>
      <c r="K1691" s="253"/>
      <c r="L1691" s="438"/>
      <c r="M1691" s="274"/>
      <c r="N1691" s="288"/>
      <c r="O1691" s="322"/>
      <c r="P1691" s="328"/>
      <c r="Q1691" s="329"/>
      <c r="R1691" s="329"/>
      <c r="S1691" s="251">
        <f t="shared" si="335"/>
        <v>-365</v>
      </c>
      <c r="T1691" s="316"/>
      <c r="U1691" s="283"/>
      <c r="V1691" s="625"/>
      <c r="W1691" s="625"/>
      <c r="X1691" s="252"/>
      <c r="Y1691" s="284">
        <f t="shared" si="336"/>
        <v>0</v>
      </c>
      <c r="Z1691" s="605"/>
      <c r="AA1691" s="656"/>
      <c r="AB1691" s="273"/>
      <c r="AC1691" s="252"/>
      <c r="AD1691" s="252"/>
      <c r="AE1691" s="252"/>
      <c r="AF1691" s="252"/>
      <c r="AG1691" s="605"/>
      <c r="AH1691" s="605"/>
      <c r="AI1691" s="613"/>
      <c r="AJ1691" s="613"/>
      <c r="AK1691" s="316"/>
      <c r="AL1691" s="613"/>
      <c r="AM1691" s="613"/>
      <c r="AN1691" s="252"/>
    </row>
    <row r="1692" spans="1:40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39"/>
      <c r="I1692" s="253"/>
      <c r="J1692" s="253"/>
      <c r="K1692" s="253"/>
      <c r="L1692" s="438"/>
      <c r="M1692" s="274"/>
      <c r="N1692" s="288"/>
      <c r="O1692" s="322"/>
      <c r="P1692" s="328"/>
      <c r="Q1692" s="329"/>
      <c r="R1692" s="329"/>
      <c r="S1692" s="251">
        <f t="shared" si="335"/>
        <v>-365</v>
      </c>
      <c r="T1692" s="316"/>
      <c r="U1692" s="283"/>
      <c r="V1692" s="625"/>
      <c r="W1692" s="625"/>
      <c r="X1692" s="252"/>
      <c r="Y1692" s="284">
        <f t="shared" si="336"/>
        <v>0</v>
      </c>
      <c r="Z1692" s="605"/>
      <c r="AA1692" s="656"/>
      <c r="AB1692" s="273"/>
      <c r="AC1692" s="252"/>
      <c r="AD1692" s="252"/>
      <c r="AE1692" s="252"/>
      <c r="AF1692" s="252"/>
      <c r="AG1692" s="605"/>
      <c r="AH1692" s="605"/>
      <c r="AI1692" s="613"/>
      <c r="AJ1692" s="613"/>
      <c r="AK1692" s="316"/>
      <c r="AL1692" s="613"/>
      <c r="AM1692" s="613"/>
      <c r="AN1692" s="252"/>
    </row>
    <row r="1693" spans="1:40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39"/>
      <c r="I1693" s="253"/>
      <c r="J1693" s="253"/>
      <c r="K1693" s="253"/>
      <c r="L1693" s="438"/>
      <c r="M1693" s="274"/>
      <c r="N1693" s="288"/>
      <c r="O1693" s="322"/>
      <c r="P1693" s="328"/>
      <c r="Q1693" s="329"/>
      <c r="R1693" s="329"/>
      <c r="S1693" s="251">
        <f t="shared" si="335"/>
        <v>-365</v>
      </c>
      <c r="T1693" s="316"/>
      <c r="U1693" s="283"/>
      <c r="V1693" s="625"/>
      <c r="W1693" s="625"/>
      <c r="X1693" s="252"/>
      <c r="Y1693" s="284">
        <f t="shared" si="336"/>
        <v>0</v>
      </c>
      <c r="Z1693" s="605"/>
      <c r="AA1693" s="656"/>
      <c r="AB1693" s="273"/>
      <c r="AC1693" s="252"/>
      <c r="AD1693" s="252"/>
      <c r="AE1693" s="252"/>
      <c r="AF1693" s="252"/>
      <c r="AG1693" s="605"/>
      <c r="AH1693" s="605"/>
      <c r="AI1693" s="613"/>
      <c r="AJ1693" s="613"/>
      <c r="AK1693" s="316"/>
      <c r="AL1693" s="613"/>
      <c r="AM1693" s="613"/>
      <c r="AN1693" s="252"/>
    </row>
    <row r="1694" spans="1:40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39"/>
      <c r="I1694" s="253"/>
      <c r="J1694" s="253"/>
      <c r="K1694" s="253"/>
      <c r="L1694" s="438"/>
      <c r="M1694" s="274"/>
      <c r="N1694" s="288"/>
      <c r="O1694" s="322"/>
      <c r="P1694" s="328"/>
      <c r="Q1694" s="329"/>
      <c r="R1694" s="329"/>
      <c r="S1694" s="251">
        <f t="shared" si="335"/>
        <v>-365</v>
      </c>
      <c r="T1694" s="316"/>
      <c r="U1694" s="283"/>
      <c r="V1694" s="625"/>
      <c r="W1694" s="625"/>
      <c r="X1694" s="252"/>
      <c r="Y1694" s="284">
        <f t="shared" si="336"/>
        <v>0</v>
      </c>
      <c r="Z1694" s="605"/>
      <c r="AA1694" s="656"/>
      <c r="AB1694" s="273"/>
      <c r="AC1694" s="252"/>
      <c r="AD1694" s="252"/>
      <c r="AE1694" s="252"/>
      <c r="AF1694" s="252"/>
      <c r="AG1694" s="605"/>
      <c r="AH1694" s="605"/>
      <c r="AI1694" s="613"/>
      <c r="AJ1694" s="613"/>
      <c r="AK1694" s="316"/>
      <c r="AL1694" s="613"/>
      <c r="AM1694" s="613"/>
      <c r="AN1694" s="252"/>
    </row>
    <row r="1695" spans="1:40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39"/>
      <c r="I1695" s="253"/>
      <c r="J1695" s="253"/>
      <c r="K1695" s="253"/>
      <c r="L1695" s="438"/>
      <c r="M1695" s="274"/>
      <c r="N1695" s="288"/>
      <c r="O1695" s="322"/>
      <c r="P1695" s="328"/>
      <c r="Q1695" s="329"/>
      <c r="R1695" s="329"/>
      <c r="S1695" s="251">
        <f t="shared" si="335"/>
        <v>-365</v>
      </c>
      <c r="T1695" s="316"/>
      <c r="U1695" s="283"/>
      <c r="V1695" s="625"/>
      <c r="W1695" s="625"/>
      <c r="X1695" s="252"/>
      <c r="Y1695" s="284">
        <f t="shared" si="336"/>
        <v>0</v>
      </c>
      <c r="Z1695" s="605"/>
      <c r="AA1695" s="656"/>
      <c r="AB1695" s="273"/>
      <c r="AC1695" s="252"/>
      <c r="AD1695" s="252"/>
      <c r="AE1695" s="252"/>
      <c r="AF1695" s="252"/>
      <c r="AG1695" s="605"/>
      <c r="AH1695" s="605"/>
      <c r="AI1695" s="613"/>
      <c r="AJ1695" s="613"/>
      <c r="AK1695" s="316"/>
      <c r="AL1695" s="613"/>
      <c r="AM1695" s="613"/>
      <c r="AN1695" s="252"/>
    </row>
    <row r="1696" spans="1:40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39"/>
      <c r="I1696" s="253"/>
      <c r="J1696" s="253"/>
      <c r="K1696" s="253"/>
      <c r="L1696" s="438"/>
      <c r="M1696" s="274"/>
      <c r="N1696" s="288"/>
      <c r="O1696" s="322"/>
      <c r="P1696" s="328"/>
      <c r="Q1696" s="329"/>
      <c r="R1696" s="329"/>
      <c r="S1696" s="251">
        <f t="shared" si="335"/>
        <v>-365</v>
      </c>
      <c r="T1696" s="316"/>
      <c r="U1696" s="283"/>
      <c r="V1696" s="625"/>
      <c r="W1696" s="625"/>
      <c r="X1696" s="252"/>
      <c r="Y1696" s="284">
        <f t="shared" si="336"/>
        <v>0</v>
      </c>
      <c r="Z1696" s="605"/>
      <c r="AA1696" s="656"/>
      <c r="AB1696" s="273"/>
      <c r="AC1696" s="252"/>
      <c r="AD1696" s="252"/>
      <c r="AE1696" s="252"/>
      <c r="AF1696" s="252"/>
      <c r="AG1696" s="605"/>
      <c r="AH1696" s="605"/>
      <c r="AI1696" s="613"/>
      <c r="AJ1696" s="613"/>
      <c r="AK1696" s="316"/>
      <c r="AL1696" s="613"/>
      <c r="AM1696" s="613"/>
      <c r="AN1696" s="252"/>
    </row>
    <row r="1697" spans="1:40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39"/>
      <c r="I1697" s="253"/>
      <c r="J1697" s="253"/>
      <c r="K1697" s="253"/>
      <c r="L1697" s="438"/>
      <c r="M1697" s="274"/>
      <c r="N1697" s="288"/>
      <c r="O1697" s="322"/>
      <c r="P1697" s="328"/>
      <c r="Q1697" s="329"/>
      <c r="R1697" s="329"/>
      <c r="S1697" s="251">
        <f t="shared" si="335"/>
        <v>-365</v>
      </c>
      <c r="T1697" s="316"/>
      <c r="U1697" s="283"/>
      <c r="V1697" s="625"/>
      <c r="W1697" s="625"/>
      <c r="X1697" s="252"/>
      <c r="Y1697" s="284">
        <f t="shared" si="336"/>
        <v>0</v>
      </c>
      <c r="Z1697" s="605"/>
      <c r="AA1697" s="656"/>
      <c r="AB1697" s="273"/>
      <c r="AC1697" s="252"/>
      <c r="AD1697" s="252"/>
      <c r="AE1697" s="252"/>
      <c r="AF1697" s="252"/>
      <c r="AG1697" s="605"/>
      <c r="AH1697" s="605"/>
      <c r="AI1697" s="613"/>
      <c r="AJ1697" s="613"/>
      <c r="AK1697" s="316"/>
      <c r="AL1697" s="613"/>
      <c r="AM1697" s="613"/>
      <c r="AN1697" s="252"/>
    </row>
    <row r="1698" spans="1:40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39"/>
      <c r="I1698" s="253"/>
      <c r="J1698" s="253"/>
      <c r="K1698" s="253"/>
      <c r="L1698" s="438"/>
      <c r="M1698" s="274"/>
      <c r="N1698" s="288"/>
      <c r="O1698" s="322"/>
      <c r="P1698" s="328"/>
      <c r="Q1698" s="329"/>
      <c r="R1698" s="329"/>
      <c r="S1698" s="251">
        <f t="shared" si="335"/>
        <v>-365</v>
      </c>
      <c r="T1698" s="316"/>
      <c r="U1698" s="283"/>
      <c r="V1698" s="625"/>
      <c r="W1698" s="625"/>
      <c r="X1698" s="252"/>
      <c r="Y1698" s="284">
        <f t="shared" si="336"/>
        <v>0</v>
      </c>
      <c r="Z1698" s="605"/>
      <c r="AA1698" s="656"/>
      <c r="AB1698" s="273"/>
      <c r="AC1698" s="252"/>
      <c r="AD1698" s="252"/>
      <c r="AE1698" s="252"/>
      <c r="AF1698" s="252"/>
      <c r="AG1698" s="605"/>
      <c r="AH1698" s="605"/>
      <c r="AI1698" s="613"/>
      <c r="AJ1698" s="613"/>
      <c r="AK1698" s="316"/>
      <c r="AL1698" s="613"/>
      <c r="AM1698" s="613"/>
      <c r="AN1698" s="252"/>
    </row>
    <row r="1699" spans="1:40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39"/>
      <c r="I1699" s="253"/>
      <c r="J1699" s="253"/>
      <c r="K1699" s="253"/>
      <c r="L1699" s="438"/>
      <c r="M1699" s="274"/>
      <c r="N1699" s="288"/>
      <c r="O1699" s="322"/>
      <c r="P1699" s="328"/>
      <c r="Q1699" s="329"/>
      <c r="R1699" s="329"/>
      <c r="S1699" s="251">
        <f t="shared" si="335"/>
        <v>-365</v>
      </c>
      <c r="T1699" s="316"/>
      <c r="U1699" s="283"/>
      <c r="V1699" s="625"/>
      <c r="W1699" s="625"/>
      <c r="X1699" s="252"/>
      <c r="Y1699" s="284">
        <f t="shared" si="336"/>
        <v>0</v>
      </c>
      <c r="Z1699" s="605"/>
      <c r="AA1699" s="656"/>
      <c r="AB1699" s="273"/>
      <c r="AC1699" s="252"/>
      <c r="AD1699" s="252"/>
      <c r="AE1699" s="252"/>
      <c r="AF1699" s="252"/>
      <c r="AG1699" s="605"/>
      <c r="AH1699" s="605"/>
      <c r="AI1699" s="613"/>
      <c r="AJ1699" s="613"/>
      <c r="AK1699" s="316"/>
      <c r="AL1699" s="613"/>
      <c r="AM1699" s="613"/>
      <c r="AN1699" s="252"/>
    </row>
    <row r="1700" spans="1:40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39"/>
      <c r="I1700" s="253"/>
      <c r="J1700" s="253"/>
      <c r="K1700" s="253"/>
      <c r="L1700" s="438"/>
      <c r="M1700" s="274"/>
      <c r="N1700" s="288"/>
      <c r="O1700" s="322"/>
      <c r="P1700" s="328"/>
      <c r="Q1700" s="329"/>
      <c r="R1700" s="329"/>
      <c r="S1700" s="251">
        <f t="shared" si="335"/>
        <v>-365</v>
      </c>
      <c r="T1700" s="316"/>
      <c r="U1700" s="283"/>
      <c r="V1700" s="625"/>
      <c r="W1700" s="625"/>
      <c r="X1700" s="252"/>
      <c r="Y1700" s="284">
        <f t="shared" si="336"/>
        <v>0</v>
      </c>
      <c r="Z1700" s="605"/>
      <c r="AA1700" s="656"/>
      <c r="AB1700" s="273"/>
      <c r="AC1700" s="252"/>
      <c r="AD1700" s="252"/>
      <c r="AE1700" s="252"/>
      <c r="AF1700" s="252"/>
      <c r="AG1700" s="605"/>
      <c r="AH1700" s="605"/>
      <c r="AI1700" s="613"/>
      <c r="AJ1700" s="613"/>
      <c r="AK1700" s="316"/>
      <c r="AL1700" s="613"/>
      <c r="AM1700" s="613"/>
      <c r="AN1700" s="252"/>
    </row>
    <row r="1701" spans="1:40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39"/>
      <c r="I1701" s="253"/>
      <c r="J1701" s="253"/>
      <c r="K1701" s="253"/>
      <c r="L1701" s="438"/>
      <c r="M1701" s="274"/>
      <c r="N1701" s="288"/>
      <c r="O1701" s="322"/>
      <c r="P1701" s="328"/>
      <c r="Q1701" s="329"/>
      <c r="R1701" s="329"/>
      <c r="S1701" s="251">
        <f t="shared" si="335"/>
        <v>-365</v>
      </c>
      <c r="T1701" s="316"/>
      <c r="U1701" s="283"/>
      <c r="V1701" s="625"/>
      <c r="W1701" s="625"/>
      <c r="X1701" s="252"/>
      <c r="Y1701" s="284">
        <f t="shared" si="336"/>
        <v>0</v>
      </c>
      <c r="Z1701" s="605"/>
      <c r="AA1701" s="656"/>
      <c r="AB1701" s="273"/>
      <c r="AC1701" s="252"/>
      <c r="AD1701" s="252"/>
      <c r="AE1701" s="252"/>
      <c r="AF1701" s="252"/>
      <c r="AG1701" s="605"/>
      <c r="AH1701" s="605"/>
      <c r="AI1701" s="613"/>
      <c r="AJ1701" s="613"/>
      <c r="AK1701" s="316"/>
      <c r="AL1701" s="613"/>
      <c r="AM1701" s="613"/>
      <c r="AN1701" s="252"/>
    </row>
    <row r="1702" spans="1:40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39"/>
      <c r="I1702" s="253"/>
      <c r="J1702" s="253"/>
      <c r="K1702" s="253"/>
      <c r="L1702" s="438"/>
      <c r="M1702" s="274"/>
      <c r="N1702" s="288"/>
      <c r="O1702" s="322"/>
      <c r="P1702" s="328"/>
      <c r="Q1702" s="329"/>
      <c r="R1702" s="329"/>
      <c r="S1702" s="251">
        <f t="shared" si="335"/>
        <v>-365</v>
      </c>
      <c r="T1702" s="316"/>
      <c r="U1702" s="283"/>
      <c r="V1702" s="625"/>
      <c r="W1702" s="625"/>
      <c r="X1702" s="252"/>
      <c r="Y1702" s="284">
        <f t="shared" si="336"/>
        <v>0</v>
      </c>
      <c r="Z1702" s="605"/>
      <c r="AA1702" s="656"/>
      <c r="AB1702" s="273"/>
      <c r="AC1702" s="252"/>
      <c r="AD1702" s="252"/>
      <c r="AE1702" s="252"/>
      <c r="AF1702" s="252"/>
      <c r="AG1702" s="605"/>
      <c r="AH1702" s="605"/>
      <c r="AI1702" s="613"/>
      <c r="AJ1702" s="613"/>
      <c r="AK1702" s="316"/>
      <c r="AL1702" s="613"/>
      <c r="AM1702" s="613"/>
      <c r="AN1702" s="252"/>
    </row>
    <row r="1703" spans="1:40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39"/>
      <c r="I1703" s="253"/>
      <c r="J1703" s="253"/>
      <c r="K1703" s="253"/>
      <c r="L1703" s="438"/>
      <c r="M1703" s="274"/>
      <c r="N1703" s="288"/>
      <c r="O1703" s="322"/>
      <c r="P1703" s="328"/>
      <c r="Q1703" s="329"/>
      <c r="R1703" s="329"/>
      <c r="S1703" s="251">
        <f t="shared" si="335"/>
        <v>-365</v>
      </c>
      <c r="T1703" s="316"/>
      <c r="U1703" s="283"/>
      <c r="V1703" s="625"/>
      <c r="W1703" s="625"/>
      <c r="X1703" s="252"/>
      <c r="Y1703" s="284">
        <f t="shared" si="336"/>
        <v>0</v>
      </c>
      <c r="Z1703" s="605"/>
      <c r="AA1703" s="656"/>
      <c r="AB1703" s="273"/>
      <c r="AC1703" s="252"/>
      <c r="AD1703" s="252"/>
      <c r="AE1703" s="252"/>
      <c r="AF1703" s="252"/>
      <c r="AG1703" s="605"/>
      <c r="AH1703" s="605"/>
      <c r="AI1703" s="613"/>
      <c r="AJ1703" s="613"/>
      <c r="AK1703" s="316"/>
      <c r="AL1703" s="613"/>
      <c r="AM1703" s="613"/>
      <c r="AN1703" s="252"/>
    </row>
    <row r="1704" spans="1:40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39"/>
      <c r="I1704" s="253"/>
      <c r="J1704" s="253"/>
      <c r="K1704" s="253"/>
      <c r="L1704" s="438"/>
      <c r="M1704" s="274"/>
      <c r="N1704" s="288"/>
      <c r="O1704" s="322"/>
      <c r="P1704" s="328"/>
      <c r="Q1704" s="329"/>
      <c r="R1704" s="329"/>
      <c r="S1704" s="251">
        <f t="shared" si="335"/>
        <v>-365</v>
      </c>
      <c r="T1704" s="316"/>
      <c r="U1704" s="283"/>
      <c r="V1704" s="625"/>
      <c r="W1704" s="625"/>
      <c r="X1704" s="252"/>
      <c r="Y1704" s="284">
        <f t="shared" si="336"/>
        <v>0</v>
      </c>
      <c r="Z1704" s="605"/>
      <c r="AA1704" s="656"/>
      <c r="AB1704" s="273"/>
      <c r="AC1704" s="252"/>
      <c r="AD1704" s="252"/>
      <c r="AE1704" s="252"/>
      <c r="AF1704" s="252"/>
      <c r="AG1704" s="605"/>
      <c r="AH1704" s="605"/>
      <c r="AI1704" s="613"/>
      <c r="AJ1704" s="613"/>
      <c r="AK1704" s="316"/>
      <c r="AL1704" s="613"/>
      <c r="AM1704" s="613"/>
      <c r="AN1704" s="252"/>
    </row>
    <row r="1705" spans="1:40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39"/>
      <c r="I1705" s="253"/>
      <c r="J1705" s="253"/>
      <c r="K1705" s="253"/>
      <c r="L1705" s="438"/>
      <c r="M1705" s="274"/>
      <c r="N1705" s="288"/>
      <c r="O1705" s="322"/>
      <c r="P1705" s="328"/>
      <c r="Q1705" s="329"/>
      <c r="R1705" s="329"/>
      <c r="S1705" s="251">
        <f t="shared" si="335"/>
        <v>-365</v>
      </c>
      <c r="T1705" s="316"/>
      <c r="U1705" s="283"/>
      <c r="V1705" s="625"/>
      <c r="W1705" s="625"/>
      <c r="X1705" s="252"/>
      <c r="Y1705" s="284">
        <f t="shared" si="336"/>
        <v>0</v>
      </c>
      <c r="Z1705" s="605"/>
      <c r="AA1705" s="656"/>
      <c r="AB1705" s="273"/>
      <c r="AC1705" s="252"/>
      <c r="AD1705" s="252"/>
      <c r="AE1705" s="252"/>
      <c r="AF1705" s="252"/>
      <c r="AG1705" s="605"/>
      <c r="AH1705" s="605"/>
      <c r="AI1705" s="613"/>
      <c r="AJ1705" s="613"/>
      <c r="AK1705" s="316"/>
      <c r="AL1705" s="613"/>
      <c r="AM1705" s="613"/>
      <c r="AN1705" s="252"/>
    </row>
    <row r="1706" spans="1:40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39"/>
      <c r="I1706" s="253"/>
      <c r="J1706" s="253"/>
      <c r="K1706" s="253"/>
      <c r="L1706" s="438"/>
      <c r="M1706" s="274"/>
      <c r="N1706" s="288"/>
      <c r="O1706" s="322"/>
      <c r="P1706" s="328"/>
      <c r="Q1706" s="329"/>
      <c r="R1706" s="329"/>
      <c r="S1706" s="251">
        <f t="shared" si="335"/>
        <v>-365</v>
      </c>
      <c r="T1706" s="316"/>
      <c r="U1706" s="283"/>
      <c r="V1706" s="625"/>
      <c r="W1706" s="625"/>
      <c r="X1706" s="252"/>
      <c r="Y1706" s="284">
        <f t="shared" si="336"/>
        <v>0</v>
      </c>
      <c r="Z1706" s="605"/>
      <c r="AA1706" s="656"/>
      <c r="AB1706" s="273"/>
      <c r="AC1706" s="252"/>
      <c r="AD1706" s="252"/>
      <c r="AE1706" s="252"/>
      <c r="AF1706" s="252"/>
      <c r="AG1706" s="605"/>
      <c r="AH1706" s="605"/>
      <c r="AI1706" s="613"/>
      <c r="AJ1706" s="613"/>
      <c r="AK1706" s="316"/>
      <c r="AL1706" s="613"/>
      <c r="AM1706" s="613"/>
      <c r="AN1706" s="252"/>
    </row>
    <row r="1707" spans="1:40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39"/>
      <c r="I1707" s="253"/>
      <c r="J1707" s="253"/>
      <c r="K1707" s="253"/>
      <c r="L1707" s="438"/>
      <c r="M1707" s="274"/>
      <c r="N1707" s="288"/>
      <c r="O1707" s="322"/>
      <c r="P1707" s="328"/>
      <c r="Q1707" s="329"/>
      <c r="R1707" s="329"/>
      <c r="S1707" s="251">
        <f t="shared" si="335"/>
        <v>-365</v>
      </c>
      <c r="T1707" s="316"/>
      <c r="U1707" s="283"/>
      <c r="V1707" s="625"/>
      <c r="W1707" s="625"/>
      <c r="X1707" s="252"/>
      <c r="Y1707" s="284">
        <f t="shared" si="336"/>
        <v>0</v>
      </c>
      <c r="Z1707" s="605"/>
      <c r="AA1707" s="656"/>
      <c r="AB1707" s="273"/>
      <c r="AC1707" s="252"/>
      <c r="AD1707" s="252"/>
      <c r="AE1707" s="252"/>
      <c r="AF1707" s="252"/>
      <c r="AG1707" s="605"/>
      <c r="AH1707" s="605"/>
      <c r="AI1707" s="613"/>
      <c r="AJ1707" s="613"/>
      <c r="AK1707" s="316"/>
      <c r="AL1707" s="613"/>
      <c r="AM1707" s="613"/>
      <c r="AN1707" s="252"/>
    </row>
    <row r="1708" spans="1:40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39"/>
      <c r="I1708" s="253"/>
      <c r="J1708" s="253"/>
      <c r="K1708" s="253"/>
      <c r="L1708" s="438"/>
      <c r="M1708" s="274"/>
      <c r="N1708" s="288"/>
      <c r="O1708" s="322"/>
      <c r="P1708" s="328"/>
      <c r="Q1708" s="329"/>
      <c r="R1708" s="329"/>
      <c r="S1708" s="251">
        <f t="shared" si="335"/>
        <v>-365</v>
      </c>
      <c r="T1708" s="316"/>
      <c r="U1708" s="283"/>
      <c r="V1708" s="625"/>
      <c r="W1708" s="625"/>
      <c r="X1708" s="252"/>
      <c r="Y1708" s="284">
        <f t="shared" si="336"/>
        <v>0</v>
      </c>
      <c r="Z1708" s="605"/>
      <c r="AA1708" s="656"/>
      <c r="AB1708" s="273"/>
      <c r="AC1708" s="252"/>
      <c r="AD1708" s="252"/>
      <c r="AE1708" s="252"/>
      <c r="AF1708" s="252"/>
      <c r="AG1708" s="605"/>
      <c r="AH1708" s="605"/>
      <c r="AI1708" s="613"/>
      <c r="AJ1708" s="613"/>
      <c r="AK1708" s="316"/>
      <c r="AL1708" s="613"/>
      <c r="AM1708" s="613"/>
      <c r="AN1708" s="252"/>
    </row>
    <row r="1709" spans="1:40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39"/>
      <c r="I1709" s="253"/>
      <c r="J1709" s="253"/>
      <c r="K1709" s="253"/>
      <c r="L1709" s="438"/>
      <c r="M1709" s="274"/>
      <c r="N1709" s="288"/>
      <c r="O1709" s="322"/>
      <c r="P1709" s="328"/>
      <c r="Q1709" s="329"/>
      <c r="R1709" s="329"/>
      <c r="S1709" s="251">
        <f t="shared" si="335"/>
        <v>-365</v>
      </c>
      <c r="T1709" s="316"/>
      <c r="U1709" s="283"/>
      <c r="V1709" s="625"/>
      <c r="W1709" s="625"/>
      <c r="X1709" s="252"/>
      <c r="Y1709" s="284">
        <f t="shared" si="336"/>
        <v>0</v>
      </c>
      <c r="Z1709" s="605"/>
      <c r="AA1709" s="656"/>
      <c r="AB1709" s="273"/>
      <c r="AC1709" s="252"/>
      <c r="AD1709" s="252"/>
      <c r="AE1709" s="252"/>
      <c r="AF1709" s="252"/>
      <c r="AG1709" s="605"/>
      <c r="AH1709" s="605"/>
      <c r="AI1709" s="613"/>
      <c r="AJ1709" s="613"/>
      <c r="AK1709" s="316"/>
      <c r="AL1709" s="613"/>
      <c r="AM1709" s="613"/>
      <c r="AN1709" s="252"/>
    </row>
    <row r="1710" spans="1:40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39"/>
      <c r="I1710" s="253"/>
      <c r="J1710" s="253"/>
      <c r="K1710" s="253"/>
      <c r="L1710" s="438"/>
      <c r="M1710" s="274"/>
      <c r="N1710" s="288"/>
      <c r="O1710" s="322"/>
      <c r="P1710" s="328"/>
      <c r="Q1710" s="329"/>
      <c r="R1710" s="329"/>
      <c r="S1710" s="251">
        <f t="shared" si="335"/>
        <v>-365</v>
      </c>
      <c r="T1710" s="316"/>
      <c r="U1710" s="283"/>
      <c r="V1710" s="625"/>
      <c r="W1710" s="625"/>
      <c r="X1710" s="252"/>
      <c r="Y1710" s="284">
        <f t="shared" si="336"/>
        <v>0</v>
      </c>
      <c r="Z1710" s="605"/>
      <c r="AA1710" s="656"/>
      <c r="AB1710" s="273"/>
      <c r="AC1710" s="252"/>
      <c r="AD1710" s="252"/>
      <c r="AE1710" s="252"/>
      <c r="AF1710" s="252"/>
      <c r="AG1710" s="605"/>
      <c r="AH1710" s="605"/>
      <c r="AI1710" s="613"/>
      <c r="AJ1710" s="613"/>
      <c r="AK1710" s="316"/>
      <c r="AL1710" s="613"/>
      <c r="AM1710" s="613"/>
      <c r="AN1710" s="252"/>
    </row>
    <row r="1711" spans="1:40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39"/>
      <c r="I1711" s="253"/>
      <c r="J1711" s="253"/>
      <c r="K1711" s="253"/>
      <c r="L1711" s="438"/>
      <c r="M1711" s="274"/>
      <c r="N1711" s="288"/>
      <c r="O1711" s="322"/>
      <c r="P1711" s="328"/>
      <c r="Q1711" s="329"/>
      <c r="R1711" s="329"/>
      <c r="S1711" s="251">
        <f t="shared" si="335"/>
        <v>-365</v>
      </c>
      <c r="T1711" s="316"/>
      <c r="U1711" s="283"/>
      <c r="V1711" s="625"/>
      <c r="W1711" s="625"/>
      <c r="X1711" s="252"/>
      <c r="Y1711" s="284">
        <f t="shared" si="336"/>
        <v>0</v>
      </c>
      <c r="Z1711" s="605"/>
      <c r="AA1711" s="656"/>
      <c r="AB1711" s="273"/>
      <c r="AC1711" s="252"/>
      <c r="AD1711" s="252"/>
      <c r="AE1711" s="252"/>
      <c r="AF1711" s="252"/>
      <c r="AG1711" s="605"/>
      <c r="AH1711" s="605"/>
      <c r="AI1711" s="613"/>
      <c r="AJ1711" s="613"/>
      <c r="AK1711" s="316"/>
      <c r="AL1711" s="613"/>
      <c r="AM1711" s="613"/>
      <c r="AN1711" s="252"/>
    </row>
    <row r="1712" spans="1:40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39"/>
      <c r="I1712" s="253"/>
      <c r="J1712" s="253"/>
      <c r="K1712" s="253"/>
      <c r="L1712" s="438"/>
      <c r="M1712" s="274"/>
      <c r="N1712" s="288"/>
      <c r="O1712" s="322"/>
      <c r="P1712" s="328"/>
      <c r="Q1712" s="329"/>
      <c r="R1712" s="329"/>
      <c r="S1712" s="251">
        <f t="shared" si="335"/>
        <v>-365</v>
      </c>
      <c r="T1712" s="316"/>
      <c r="U1712" s="283"/>
      <c r="V1712" s="625"/>
      <c r="W1712" s="625"/>
      <c r="X1712" s="252"/>
      <c r="Y1712" s="284">
        <f t="shared" si="336"/>
        <v>0</v>
      </c>
      <c r="Z1712" s="605"/>
      <c r="AA1712" s="656"/>
      <c r="AB1712" s="273"/>
      <c r="AC1712" s="252"/>
      <c r="AD1712" s="252"/>
      <c r="AE1712" s="252"/>
      <c r="AF1712" s="252"/>
      <c r="AG1712" s="605"/>
      <c r="AH1712" s="605"/>
      <c r="AI1712" s="613"/>
      <c r="AJ1712" s="613"/>
      <c r="AK1712" s="316"/>
      <c r="AL1712" s="613"/>
      <c r="AM1712" s="613"/>
      <c r="AN1712" s="252"/>
    </row>
    <row r="1713" spans="1:40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39"/>
      <c r="I1713" s="253"/>
      <c r="J1713" s="253"/>
      <c r="K1713" s="253"/>
      <c r="L1713" s="438"/>
      <c r="M1713" s="274"/>
      <c r="N1713" s="288"/>
      <c r="O1713" s="322"/>
      <c r="P1713" s="328"/>
      <c r="Q1713" s="329"/>
      <c r="R1713" s="329"/>
      <c r="S1713" s="251">
        <f t="shared" si="335"/>
        <v>-365</v>
      </c>
      <c r="T1713" s="316"/>
      <c r="U1713" s="283"/>
      <c r="V1713" s="625"/>
      <c r="W1713" s="625"/>
      <c r="X1713" s="252"/>
      <c r="Y1713" s="284">
        <f t="shared" si="336"/>
        <v>0</v>
      </c>
      <c r="Z1713" s="605"/>
      <c r="AA1713" s="656"/>
      <c r="AB1713" s="273"/>
      <c r="AC1713" s="252"/>
      <c r="AD1713" s="252"/>
      <c r="AE1713" s="252"/>
      <c r="AF1713" s="252"/>
      <c r="AG1713" s="605"/>
      <c r="AH1713" s="605"/>
      <c r="AI1713" s="613"/>
      <c r="AJ1713" s="613"/>
      <c r="AK1713" s="316"/>
      <c r="AL1713" s="613"/>
      <c r="AM1713" s="613"/>
      <c r="AN1713" s="252"/>
    </row>
    <row r="1714" spans="1:40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39"/>
      <c r="I1714" s="253"/>
      <c r="J1714" s="253"/>
      <c r="K1714" s="253"/>
      <c r="L1714" s="438"/>
      <c r="M1714" s="274"/>
      <c r="N1714" s="288"/>
      <c r="O1714" s="322"/>
      <c r="P1714" s="328"/>
      <c r="Q1714" s="329"/>
      <c r="R1714" s="329"/>
      <c r="S1714" s="251">
        <f t="shared" si="335"/>
        <v>-365</v>
      </c>
      <c r="T1714" s="316"/>
      <c r="U1714" s="283"/>
      <c r="V1714" s="625"/>
      <c r="W1714" s="625"/>
      <c r="X1714" s="252"/>
      <c r="Y1714" s="284">
        <f t="shared" si="336"/>
        <v>0</v>
      </c>
      <c r="Z1714" s="605"/>
      <c r="AA1714" s="656"/>
      <c r="AB1714" s="273"/>
      <c r="AC1714" s="252"/>
      <c r="AD1714" s="252"/>
      <c r="AE1714" s="252"/>
      <c r="AF1714" s="252"/>
      <c r="AG1714" s="605"/>
      <c r="AH1714" s="605"/>
      <c r="AI1714" s="613"/>
      <c r="AJ1714" s="613"/>
      <c r="AK1714" s="316"/>
      <c r="AL1714" s="613"/>
      <c r="AM1714" s="613"/>
      <c r="AN1714" s="252"/>
    </row>
    <row r="1715" spans="1:40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39"/>
      <c r="I1715" s="253"/>
      <c r="J1715" s="253"/>
      <c r="K1715" s="253"/>
      <c r="L1715" s="438"/>
      <c r="M1715" s="274"/>
      <c r="N1715" s="288"/>
      <c r="O1715" s="322"/>
      <c r="P1715" s="328"/>
      <c r="Q1715" s="329"/>
      <c r="R1715" s="329"/>
      <c r="S1715" s="251">
        <f t="shared" si="335"/>
        <v>-365</v>
      </c>
      <c r="T1715" s="316"/>
      <c r="U1715" s="283"/>
      <c r="V1715" s="625"/>
      <c r="W1715" s="625"/>
      <c r="X1715" s="252"/>
      <c r="Y1715" s="284">
        <f t="shared" si="336"/>
        <v>0</v>
      </c>
      <c r="Z1715" s="605"/>
      <c r="AA1715" s="656"/>
      <c r="AB1715" s="273"/>
      <c r="AC1715" s="252"/>
      <c r="AD1715" s="252"/>
      <c r="AE1715" s="252"/>
      <c r="AF1715" s="252"/>
      <c r="AG1715" s="605"/>
      <c r="AH1715" s="605"/>
      <c r="AI1715" s="613"/>
      <c r="AJ1715" s="613"/>
      <c r="AK1715" s="316"/>
      <c r="AL1715" s="613"/>
      <c r="AM1715" s="613"/>
      <c r="AN1715" s="252"/>
    </row>
    <row r="1716" spans="1:40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39"/>
      <c r="I1716" s="253"/>
      <c r="J1716" s="253"/>
      <c r="K1716" s="253"/>
      <c r="L1716" s="438"/>
      <c r="M1716" s="274"/>
      <c r="N1716" s="288"/>
      <c r="O1716" s="322"/>
      <c r="P1716" s="328"/>
      <c r="Q1716" s="329"/>
      <c r="R1716" s="329"/>
      <c r="S1716" s="251">
        <f t="shared" si="335"/>
        <v>-365</v>
      </c>
      <c r="T1716" s="316"/>
      <c r="U1716" s="283"/>
      <c r="V1716" s="625"/>
      <c r="W1716" s="625"/>
      <c r="X1716" s="252"/>
      <c r="Y1716" s="284">
        <f t="shared" si="336"/>
        <v>0</v>
      </c>
      <c r="Z1716" s="605"/>
      <c r="AA1716" s="656"/>
      <c r="AB1716" s="273"/>
      <c r="AC1716" s="252"/>
      <c r="AD1716" s="252"/>
      <c r="AE1716" s="252"/>
      <c r="AF1716" s="252"/>
      <c r="AG1716" s="605"/>
      <c r="AH1716" s="605"/>
      <c r="AI1716" s="613"/>
      <c r="AJ1716" s="613"/>
      <c r="AK1716" s="316"/>
      <c r="AL1716" s="613"/>
      <c r="AM1716" s="613"/>
      <c r="AN1716" s="252"/>
    </row>
    <row r="1717" spans="1:40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39"/>
      <c r="I1717" s="253"/>
      <c r="J1717" s="253"/>
      <c r="K1717" s="253"/>
      <c r="L1717" s="438"/>
      <c r="M1717" s="274"/>
      <c r="N1717" s="288"/>
      <c r="O1717" s="322"/>
      <c r="P1717" s="328"/>
      <c r="Q1717" s="329"/>
      <c r="R1717" s="329"/>
      <c r="S1717" s="251">
        <f t="shared" si="335"/>
        <v>-365</v>
      </c>
      <c r="T1717" s="316"/>
      <c r="U1717" s="283"/>
      <c r="V1717" s="625"/>
      <c r="W1717" s="625"/>
      <c r="X1717" s="252"/>
      <c r="Y1717" s="284">
        <f t="shared" si="336"/>
        <v>0</v>
      </c>
      <c r="Z1717" s="605"/>
      <c r="AA1717" s="656"/>
      <c r="AB1717" s="273"/>
      <c r="AC1717" s="252"/>
      <c r="AD1717" s="252"/>
      <c r="AE1717" s="252"/>
      <c r="AF1717" s="252"/>
      <c r="AG1717" s="605"/>
      <c r="AH1717" s="605"/>
      <c r="AI1717" s="613"/>
      <c r="AJ1717" s="613"/>
      <c r="AK1717" s="316"/>
      <c r="AL1717" s="613"/>
      <c r="AM1717" s="613"/>
      <c r="AN1717" s="252"/>
    </row>
    <row r="1718" spans="1:40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39"/>
      <c r="I1718" s="253"/>
      <c r="J1718" s="253"/>
      <c r="K1718" s="253"/>
      <c r="L1718" s="438"/>
      <c r="M1718" s="274"/>
      <c r="N1718" s="288"/>
      <c r="O1718" s="322"/>
      <c r="P1718" s="328"/>
      <c r="Q1718" s="329"/>
      <c r="R1718" s="329"/>
      <c r="S1718" s="251">
        <f t="shared" si="335"/>
        <v>-365</v>
      </c>
      <c r="T1718" s="316"/>
      <c r="U1718" s="283"/>
      <c r="V1718" s="625"/>
      <c r="W1718" s="625"/>
      <c r="X1718" s="252"/>
      <c r="Y1718" s="284">
        <f t="shared" si="336"/>
        <v>0</v>
      </c>
      <c r="Z1718" s="605"/>
      <c r="AA1718" s="656"/>
      <c r="AB1718" s="273"/>
      <c r="AC1718" s="252"/>
      <c r="AD1718" s="252"/>
      <c r="AE1718" s="252"/>
      <c r="AF1718" s="252"/>
      <c r="AG1718" s="605"/>
      <c r="AH1718" s="605"/>
      <c r="AI1718" s="613"/>
      <c r="AJ1718" s="613"/>
      <c r="AK1718" s="316"/>
      <c r="AL1718" s="613"/>
      <c r="AM1718" s="613"/>
      <c r="AN1718" s="252"/>
    </row>
    <row r="1719" spans="1:40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39"/>
      <c r="I1719" s="253"/>
      <c r="J1719" s="253"/>
      <c r="K1719" s="253"/>
      <c r="L1719" s="438"/>
      <c r="M1719" s="274"/>
      <c r="N1719" s="288"/>
      <c r="O1719" s="322"/>
      <c r="P1719" s="328"/>
      <c r="Q1719" s="329"/>
      <c r="R1719" s="329"/>
      <c r="S1719" s="251">
        <f t="shared" si="335"/>
        <v>-365</v>
      </c>
      <c r="T1719" s="316"/>
      <c r="U1719" s="283"/>
      <c r="V1719" s="625"/>
      <c r="W1719" s="625"/>
      <c r="X1719" s="252"/>
      <c r="Y1719" s="284">
        <f t="shared" si="336"/>
        <v>0</v>
      </c>
      <c r="Z1719" s="605"/>
      <c r="AA1719" s="656"/>
      <c r="AB1719" s="273"/>
      <c r="AC1719" s="252"/>
      <c r="AD1719" s="252"/>
      <c r="AE1719" s="252"/>
      <c r="AF1719" s="252"/>
      <c r="AG1719" s="605"/>
      <c r="AH1719" s="605"/>
      <c r="AI1719" s="613"/>
      <c r="AJ1719" s="613"/>
      <c r="AK1719" s="316"/>
      <c r="AL1719" s="613"/>
      <c r="AM1719" s="613"/>
      <c r="AN1719" s="252"/>
    </row>
    <row r="1720" spans="1:40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39"/>
      <c r="I1720" s="253"/>
      <c r="J1720" s="253"/>
      <c r="K1720" s="253"/>
      <c r="L1720" s="438"/>
      <c r="M1720" s="274"/>
      <c r="N1720" s="288"/>
      <c r="O1720" s="322"/>
      <c r="P1720" s="328"/>
      <c r="Q1720" s="329"/>
      <c r="R1720" s="329"/>
      <c r="S1720" s="251">
        <f t="shared" si="335"/>
        <v>-365</v>
      </c>
      <c r="T1720" s="316"/>
      <c r="U1720" s="283"/>
      <c r="V1720" s="625"/>
      <c r="W1720" s="625"/>
      <c r="X1720" s="252"/>
      <c r="Y1720" s="284">
        <f t="shared" si="336"/>
        <v>0</v>
      </c>
      <c r="Z1720" s="605"/>
      <c r="AA1720" s="656"/>
      <c r="AB1720" s="273"/>
      <c r="AC1720" s="252"/>
      <c r="AD1720" s="252"/>
      <c r="AE1720" s="252"/>
      <c r="AF1720" s="252"/>
      <c r="AG1720" s="605"/>
      <c r="AH1720" s="605"/>
      <c r="AI1720" s="613"/>
      <c r="AJ1720" s="613"/>
      <c r="AK1720" s="316"/>
      <c r="AL1720" s="613"/>
      <c r="AM1720" s="613"/>
      <c r="AN1720" s="252"/>
    </row>
    <row r="1721" spans="1:40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39"/>
      <c r="I1721" s="253"/>
      <c r="J1721" s="253"/>
      <c r="K1721" s="253"/>
      <c r="L1721" s="438"/>
      <c r="M1721" s="274"/>
      <c r="N1721" s="288"/>
      <c r="O1721" s="322"/>
      <c r="P1721" s="328"/>
      <c r="Q1721" s="329"/>
      <c r="R1721" s="329"/>
      <c r="S1721" s="251">
        <f t="shared" si="335"/>
        <v>-365</v>
      </c>
      <c r="T1721" s="316"/>
      <c r="U1721" s="283"/>
      <c r="V1721" s="625"/>
      <c r="W1721" s="625"/>
      <c r="X1721" s="252"/>
      <c r="Y1721" s="284">
        <f t="shared" si="336"/>
        <v>0</v>
      </c>
      <c r="Z1721" s="605"/>
      <c r="AA1721" s="656"/>
      <c r="AB1721" s="273"/>
      <c r="AC1721" s="252"/>
      <c r="AD1721" s="252"/>
      <c r="AE1721" s="252"/>
      <c r="AF1721" s="252"/>
      <c r="AG1721" s="605"/>
      <c r="AH1721" s="605"/>
      <c r="AI1721" s="613"/>
      <c r="AJ1721" s="613"/>
      <c r="AK1721" s="316"/>
      <c r="AL1721" s="613"/>
      <c r="AM1721" s="613"/>
      <c r="AN1721" s="252"/>
    </row>
    <row r="1722" spans="1:40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39"/>
      <c r="I1722" s="253"/>
      <c r="J1722" s="253"/>
      <c r="K1722" s="253"/>
      <c r="L1722" s="438"/>
      <c r="M1722" s="274"/>
      <c r="N1722" s="288"/>
      <c r="O1722" s="322"/>
      <c r="P1722" s="328"/>
      <c r="Q1722" s="329"/>
      <c r="R1722" s="329"/>
      <c r="S1722" s="251">
        <f t="shared" si="335"/>
        <v>-365</v>
      </c>
      <c r="T1722" s="316"/>
      <c r="U1722" s="283"/>
      <c r="V1722" s="625"/>
      <c r="W1722" s="625"/>
      <c r="X1722" s="252"/>
      <c r="Y1722" s="284">
        <f t="shared" si="336"/>
        <v>0</v>
      </c>
      <c r="Z1722" s="605"/>
      <c r="AA1722" s="656"/>
      <c r="AB1722" s="273"/>
      <c r="AC1722" s="252"/>
      <c r="AD1722" s="252"/>
      <c r="AE1722" s="252"/>
      <c r="AF1722" s="252"/>
      <c r="AG1722" s="605"/>
      <c r="AH1722" s="605"/>
      <c r="AI1722" s="613"/>
      <c r="AJ1722" s="613"/>
      <c r="AK1722" s="316"/>
      <c r="AL1722" s="613"/>
      <c r="AM1722" s="613"/>
      <c r="AN1722" s="252"/>
    </row>
    <row r="1723" spans="1:40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39"/>
      <c r="I1723" s="253"/>
      <c r="J1723" s="253"/>
      <c r="K1723" s="253"/>
      <c r="L1723" s="438"/>
      <c r="M1723" s="274"/>
      <c r="N1723" s="288"/>
      <c r="O1723" s="322"/>
      <c r="P1723" s="328"/>
      <c r="Q1723" s="329"/>
      <c r="R1723" s="329"/>
      <c r="S1723" s="251">
        <f t="shared" si="335"/>
        <v>-365</v>
      </c>
      <c r="T1723" s="316"/>
      <c r="U1723" s="283"/>
      <c r="V1723" s="625"/>
      <c r="W1723" s="625"/>
      <c r="X1723" s="252"/>
      <c r="Y1723" s="284">
        <f t="shared" si="336"/>
        <v>0</v>
      </c>
      <c r="Z1723" s="605"/>
      <c r="AA1723" s="656"/>
      <c r="AB1723" s="273"/>
      <c r="AC1723" s="252"/>
      <c r="AD1723" s="252"/>
      <c r="AE1723" s="252"/>
      <c r="AF1723" s="252"/>
      <c r="AG1723" s="605"/>
      <c r="AH1723" s="605"/>
      <c r="AI1723" s="613"/>
      <c r="AJ1723" s="613"/>
      <c r="AK1723" s="316"/>
      <c r="AL1723" s="613"/>
      <c r="AM1723" s="613"/>
      <c r="AN1723" s="252"/>
    </row>
    <row r="1724" spans="1:40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39"/>
      <c r="I1724" s="253"/>
      <c r="J1724" s="253"/>
      <c r="K1724" s="253"/>
      <c r="L1724" s="438"/>
      <c r="M1724" s="274"/>
      <c r="N1724" s="288"/>
      <c r="O1724" s="322"/>
      <c r="P1724" s="328"/>
      <c r="Q1724" s="329"/>
      <c r="R1724" s="329"/>
      <c r="S1724" s="251">
        <f t="shared" si="335"/>
        <v>-365</v>
      </c>
      <c r="T1724" s="316"/>
      <c r="U1724" s="283"/>
      <c r="V1724" s="625"/>
      <c r="W1724" s="625"/>
      <c r="X1724" s="252"/>
      <c r="Y1724" s="284">
        <f t="shared" si="336"/>
        <v>0</v>
      </c>
      <c r="Z1724" s="605"/>
      <c r="AA1724" s="656"/>
      <c r="AB1724" s="273"/>
      <c r="AC1724" s="252"/>
      <c r="AD1724" s="252"/>
      <c r="AE1724" s="252"/>
      <c r="AF1724" s="252"/>
      <c r="AG1724" s="605"/>
      <c r="AH1724" s="605"/>
      <c r="AI1724" s="613"/>
      <c r="AJ1724" s="613"/>
      <c r="AK1724" s="316"/>
      <c r="AL1724" s="613"/>
      <c r="AM1724" s="613"/>
      <c r="AN1724" s="252"/>
    </row>
    <row r="1725" spans="1:40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39"/>
      <c r="I1725" s="253"/>
      <c r="J1725" s="253"/>
      <c r="K1725" s="253"/>
      <c r="L1725" s="438"/>
      <c r="M1725" s="274"/>
      <c r="N1725" s="288"/>
      <c r="O1725" s="322"/>
      <c r="P1725" s="328"/>
      <c r="Q1725" s="329"/>
      <c r="R1725" s="329"/>
      <c r="S1725" s="251">
        <f t="shared" si="335"/>
        <v>-365</v>
      </c>
      <c r="T1725" s="316"/>
      <c r="U1725" s="283"/>
      <c r="V1725" s="625"/>
      <c r="W1725" s="625"/>
      <c r="X1725" s="252"/>
      <c r="Y1725" s="284">
        <f t="shared" si="336"/>
        <v>0</v>
      </c>
      <c r="Z1725" s="605"/>
      <c r="AA1725" s="656"/>
      <c r="AB1725" s="273"/>
      <c r="AC1725" s="252"/>
      <c r="AD1725" s="252"/>
      <c r="AE1725" s="252"/>
      <c r="AF1725" s="252"/>
      <c r="AG1725" s="605"/>
      <c r="AH1725" s="605"/>
      <c r="AI1725" s="613"/>
      <c r="AJ1725" s="613"/>
      <c r="AK1725" s="316"/>
      <c r="AL1725" s="613"/>
      <c r="AM1725" s="613"/>
      <c r="AN1725" s="252"/>
    </row>
    <row r="1726" spans="1:40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39"/>
      <c r="I1726" s="253"/>
      <c r="J1726" s="253"/>
      <c r="K1726" s="253"/>
      <c r="L1726" s="438"/>
      <c r="M1726" s="274"/>
      <c r="N1726" s="288"/>
      <c r="O1726" s="322"/>
      <c r="P1726" s="328"/>
      <c r="Q1726" s="329"/>
      <c r="R1726" s="329"/>
      <c r="S1726" s="251">
        <f t="shared" si="335"/>
        <v>-365</v>
      </c>
      <c r="T1726" s="316"/>
      <c r="U1726" s="283"/>
      <c r="V1726" s="625"/>
      <c r="W1726" s="625"/>
      <c r="X1726" s="252"/>
      <c r="Y1726" s="284">
        <f t="shared" si="336"/>
        <v>0</v>
      </c>
      <c r="Z1726" s="605"/>
      <c r="AA1726" s="656"/>
      <c r="AB1726" s="273"/>
      <c r="AC1726" s="252"/>
      <c r="AD1726" s="252"/>
      <c r="AE1726" s="252"/>
      <c r="AF1726" s="252"/>
      <c r="AG1726" s="605"/>
      <c r="AH1726" s="605"/>
      <c r="AI1726" s="613"/>
      <c r="AJ1726" s="613"/>
      <c r="AK1726" s="316"/>
      <c r="AL1726" s="613"/>
      <c r="AM1726" s="613"/>
      <c r="AN1726" s="252"/>
    </row>
    <row r="1727" spans="1:40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39"/>
      <c r="I1727" s="253"/>
      <c r="J1727" s="253"/>
      <c r="K1727" s="253"/>
      <c r="L1727" s="438"/>
      <c r="M1727" s="274"/>
      <c r="N1727" s="288"/>
      <c r="O1727" s="322"/>
      <c r="P1727" s="328"/>
      <c r="Q1727" s="329"/>
      <c r="R1727" s="329"/>
      <c r="S1727" s="251">
        <f t="shared" si="335"/>
        <v>-365</v>
      </c>
      <c r="T1727" s="316"/>
      <c r="U1727" s="283"/>
      <c r="V1727" s="625"/>
      <c r="W1727" s="625"/>
      <c r="X1727" s="252"/>
      <c r="Y1727" s="284">
        <f t="shared" si="336"/>
        <v>0</v>
      </c>
      <c r="Z1727" s="605"/>
      <c r="AA1727" s="656"/>
      <c r="AB1727" s="273"/>
      <c r="AC1727" s="252"/>
      <c r="AD1727" s="252"/>
      <c r="AE1727" s="252"/>
      <c r="AF1727" s="252"/>
      <c r="AG1727" s="605"/>
      <c r="AH1727" s="605"/>
      <c r="AI1727" s="613"/>
      <c r="AJ1727" s="613"/>
      <c r="AK1727" s="316"/>
      <c r="AL1727" s="613"/>
      <c r="AM1727" s="613"/>
      <c r="AN1727" s="252"/>
    </row>
    <row r="1728" spans="1:40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39"/>
      <c r="I1728" s="253"/>
      <c r="J1728" s="253"/>
      <c r="K1728" s="253"/>
      <c r="L1728" s="438"/>
      <c r="M1728" s="274"/>
      <c r="N1728" s="288"/>
      <c r="O1728" s="322"/>
      <c r="P1728" s="328"/>
      <c r="Q1728" s="329"/>
      <c r="R1728" s="329"/>
      <c r="S1728" s="251">
        <f t="shared" si="335"/>
        <v>-365</v>
      </c>
      <c r="T1728" s="316"/>
      <c r="U1728" s="283"/>
      <c r="V1728" s="625"/>
      <c r="W1728" s="625"/>
      <c r="X1728" s="252"/>
      <c r="Y1728" s="284">
        <f t="shared" si="336"/>
        <v>0</v>
      </c>
      <c r="Z1728" s="605"/>
      <c r="AA1728" s="656"/>
      <c r="AB1728" s="273"/>
      <c r="AC1728" s="252"/>
      <c r="AD1728" s="252"/>
      <c r="AE1728" s="252"/>
      <c r="AF1728" s="252"/>
      <c r="AG1728" s="605"/>
      <c r="AH1728" s="605"/>
      <c r="AI1728" s="613"/>
      <c r="AJ1728" s="613"/>
      <c r="AK1728" s="316"/>
      <c r="AL1728" s="613"/>
      <c r="AM1728" s="613"/>
      <c r="AN1728" s="252"/>
    </row>
    <row r="1729" spans="1:40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39"/>
      <c r="I1729" s="253"/>
      <c r="J1729" s="253"/>
      <c r="K1729" s="253"/>
      <c r="L1729" s="438"/>
      <c r="M1729" s="274"/>
      <c r="N1729" s="288"/>
      <c r="O1729" s="322"/>
      <c r="P1729" s="328"/>
      <c r="Q1729" s="329"/>
      <c r="R1729" s="329"/>
      <c r="S1729" s="251">
        <f t="shared" si="335"/>
        <v>-365</v>
      </c>
      <c r="T1729" s="316"/>
      <c r="U1729" s="283"/>
      <c r="V1729" s="625"/>
      <c r="W1729" s="625"/>
      <c r="X1729" s="252"/>
      <c r="Y1729" s="284">
        <f t="shared" si="336"/>
        <v>0</v>
      </c>
      <c r="Z1729" s="605"/>
      <c r="AA1729" s="656"/>
      <c r="AB1729" s="273"/>
      <c r="AC1729" s="252"/>
      <c r="AD1729" s="252"/>
      <c r="AE1729" s="252"/>
      <c r="AF1729" s="252"/>
      <c r="AG1729" s="605"/>
      <c r="AH1729" s="605"/>
      <c r="AI1729" s="613"/>
      <c r="AJ1729" s="613"/>
      <c r="AK1729" s="316"/>
      <c r="AL1729" s="613"/>
      <c r="AM1729" s="613"/>
      <c r="AN1729" s="252"/>
    </row>
    <row r="1730" spans="1:40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39"/>
      <c r="I1730" s="253"/>
      <c r="J1730" s="253"/>
      <c r="K1730" s="253"/>
      <c r="L1730" s="438"/>
      <c r="M1730" s="274"/>
      <c r="N1730" s="288"/>
      <c r="O1730" s="322"/>
      <c r="P1730" s="328"/>
      <c r="Q1730" s="329"/>
      <c r="R1730" s="329"/>
      <c r="S1730" s="251">
        <f t="shared" si="335"/>
        <v>-365</v>
      </c>
      <c r="T1730" s="316"/>
      <c r="U1730" s="283"/>
      <c r="V1730" s="625"/>
      <c r="W1730" s="625"/>
      <c r="X1730" s="252"/>
      <c r="Y1730" s="284">
        <f t="shared" si="336"/>
        <v>0</v>
      </c>
      <c r="Z1730" s="605"/>
      <c r="AA1730" s="656"/>
      <c r="AB1730" s="273"/>
      <c r="AC1730" s="252"/>
      <c r="AD1730" s="252"/>
      <c r="AE1730" s="252"/>
      <c r="AF1730" s="252"/>
      <c r="AG1730" s="605"/>
      <c r="AH1730" s="605"/>
      <c r="AI1730" s="613"/>
      <c r="AJ1730" s="613"/>
      <c r="AK1730" s="316"/>
      <c r="AL1730" s="613"/>
      <c r="AM1730" s="613"/>
      <c r="AN1730" s="252"/>
    </row>
    <row r="1731" spans="1:40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39"/>
      <c r="I1731" s="253"/>
      <c r="J1731" s="253"/>
      <c r="K1731" s="253"/>
      <c r="L1731" s="438"/>
      <c r="M1731" s="274"/>
      <c r="N1731" s="288"/>
      <c r="O1731" s="322"/>
      <c r="P1731" s="328"/>
      <c r="Q1731" s="329"/>
      <c r="R1731" s="329"/>
      <c r="S1731" s="251">
        <f t="shared" si="335"/>
        <v>-365</v>
      </c>
      <c r="T1731" s="316"/>
      <c r="U1731" s="283"/>
      <c r="V1731" s="625"/>
      <c r="W1731" s="625"/>
      <c r="X1731" s="252"/>
      <c r="Y1731" s="284">
        <f t="shared" si="336"/>
        <v>0</v>
      </c>
      <c r="Z1731" s="605"/>
      <c r="AA1731" s="656"/>
      <c r="AB1731" s="273"/>
      <c r="AC1731" s="252"/>
      <c r="AD1731" s="252"/>
      <c r="AE1731" s="252"/>
      <c r="AF1731" s="252"/>
      <c r="AG1731" s="605"/>
      <c r="AH1731" s="605"/>
      <c r="AI1731" s="613"/>
      <c r="AJ1731" s="613"/>
      <c r="AK1731" s="316"/>
      <c r="AL1731" s="613"/>
      <c r="AM1731" s="613"/>
      <c r="AN1731" s="252"/>
    </row>
    <row r="1732" spans="1:40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39"/>
      <c r="I1732" s="253"/>
      <c r="J1732" s="253"/>
      <c r="K1732" s="253"/>
      <c r="L1732" s="438"/>
      <c r="M1732" s="274"/>
      <c r="N1732" s="288"/>
      <c r="O1732" s="322"/>
      <c r="P1732" s="328"/>
      <c r="Q1732" s="329"/>
      <c r="R1732" s="329"/>
      <c r="S1732" s="251">
        <f t="shared" si="335"/>
        <v>-365</v>
      </c>
      <c r="T1732" s="316"/>
      <c r="U1732" s="283"/>
      <c r="V1732" s="625"/>
      <c r="W1732" s="625"/>
      <c r="X1732" s="252"/>
      <c r="Y1732" s="284">
        <f t="shared" si="336"/>
        <v>0</v>
      </c>
      <c r="Z1732" s="605"/>
      <c r="AA1732" s="656"/>
      <c r="AB1732" s="273"/>
      <c r="AC1732" s="252"/>
      <c r="AD1732" s="252"/>
      <c r="AE1732" s="252"/>
      <c r="AF1732" s="252"/>
      <c r="AG1732" s="605"/>
      <c r="AH1732" s="605"/>
      <c r="AI1732" s="613"/>
      <c r="AJ1732" s="613"/>
      <c r="AK1732" s="316"/>
      <c r="AL1732" s="613"/>
      <c r="AM1732" s="613"/>
      <c r="AN1732" s="252"/>
    </row>
    <row r="1733" spans="1:40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39"/>
      <c r="I1733" s="253"/>
      <c r="J1733" s="253"/>
      <c r="K1733" s="253"/>
      <c r="L1733" s="438"/>
      <c r="M1733" s="274"/>
      <c r="N1733" s="288"/>
      <c r="O1733" s="322"/>
      <c r="P1733" s="328"/>
      <c r="Q1733" s="329"/>
      <c r="R1733" s="329"/>
      <c r="S1733" s="251">
        <f t="shared" si="335"/>
        <v>-365</v>
      </c>
      <c r="T1733" s="316"/>
      <c r="U1733" s="283"/>
      <c r="V1733" s="625"/>
      <c r="W1733" s="625"/>
      <c r="X1733" s="252"/>
      <c r="Y1733" s="284">
        <f t="shared" si="336"/>
        <v>0</v>
      </c>
      <c r="Z1733" s="605"/>
      <c r="AA1733" s="656"/>
      <c r="AB1733" s="273"/>
      <c r="AC1733" s="252"/>
      <c r="AD1733" s="252"/>
      <c r="AE1733" s="252"/>
      <c r="AF1733" s="252"/>
      <c r="AG1733" s="605"/>
      <c r="AH1733" s="605"/>
      <c r="AI1733" s="613"/>
      <c r="AJ1733" s="613"/>
      <c r="AK1733" s="316"/>
      <c r="AL1733" s="613"/>
      <c r="AM1733" s="613"/>
      <c r="AN1733" s="252"/>
    </row>
    <row r="1734" spans="1:40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39"/>
      <c r="I1734" s="253"/>
      <c r="J1734" s="253"/>
      <c r="K1734" s="253"/>
      <c r="L1734" s="438"/>
      <c r="M1734" s="274"/>
      <c r="N1734" s="288"/>
      <c r="O1734" s="322"/>
      <c r="P1734" s="328"/>
      <c r="Q1734" s="329"/>
      <c r="R1734" s="329"/>
      <c r="S1734" s="251">
        <f t="shared" si="335"/>
        <v>-365</v>
      </c>
      <c r="T1734" s="316"/>
      <c r="U1734" s="283"/>
      <c r="V1734" s="625"/>
      <c r="W1734" s="625"/>
      <c r="X1734" s="252"/>
      <c r="Y1734" s="284">
        <f t="shared" si="336"/>
        <v>0</v>
      </c>
      <c r="Z1734" s="605"/>
      <c r="AA1734" s="656"/>
      <c r="AB1734" s="273"/>
      <c r="AC1734" s="252"/>
      <c r="AD1734" s="252"/>
      <c r="AE1734" s="252"/>
      <c r="AF1734" s="252"/>
      <c r="AG1734" s="605"/>
      <c r="AH1734" s="605"/>
      <c r="AI1734" s="613"/>
      <c r="AJ1734" s="613"/>
      <c r="AK1734" s="316"/>
      <c r="AL1734" s="613"/>
      <c r="AM1734" s="613"/>
      <c r="AN1734" s="252"/>
    </row>
    <row r="1735" spans="1:40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39"/>
      <c r="I1735" s="253"/>
      <c r="J1735" s="253"/>
      <c r="K1735" s="253"/>
      <c r="L1735" s="438"/>
      <c r="M1735" s="274"/>
      <c r="N1735" s="288"/>
      <c r="O1735" s="322"/>
      <c r="P1735" s="328"/>
      <c r="Q1735" s="329"/>
      <c r="R1735" s="329"/>
      <c r="S1735" s="251">
        <f t="shared" si="335"/>
        <v>-365</v>
      </c>
      <c r="T1735" s="316"/>
      <c r="U1735" s="283"/>
      <c r="V1735" s="625"/>
      <c r="W1735" s="625"/>
      <c r="X1735" s="252"/>
      <c r="Y1735" s="284">
        <f t="shared" si="336"/>
        <v>0</v>
      </c>
      <c r="Z1735" s="605"/>
      <c r="AA1735" s="656"/>
      <c r="AB1735" s="273"/>
      <c r="AC1735" s="252"/>
      <c r="AD1735" s="252"/>
      <c r="AE1735" s="252"/>
      <c r="AF1735" s="252"/>
      <c r="AG1735" s="605"/>
      <c r="AH1735" s="605"/>
      <c r="AI1735" s="613"/>
      <c r="AJ1735" s="613"/>
      <c r="AK1735" s="316"/>
      <c r="AL1735" s="613"/>
      <c r="AM1735" s="613"/>
      <c r="AN1735" s="252"/>
    </row>
    <row r="1736" spans="1:40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39"/>
      <c r="I1736" s="253"/>
      <c r="J1736" s="253"/>
      <c r="K1736" s="253"/>
      <c r="L1736" s="438"/>
      <c r="M1736" s="274"/>
      <c r="N1736" s="288"/>
      <c r="O1736" s="322"/>
      <c r="P1736" s="328"/>
      <c r="Q1736" s="329"/>
      <c r="R1736" s="329"/>
      <c r="S1736" s="251">
        <f t="shared" si="335"/>
        <v>-365</v>
      </c>
      <c r="T1736" s="316"/>
      <c r="U1736" s="283"/>
      <c r="V1736" s="625"/>
      <c r="W1736" s="625"/>
      <c r="X1736" s="252"/>
      <c r="Y1736" s="284">
        <f t="shared" si="336"/>
        <v>0</v>
      </c>
      <c r="Z1736" s="605"/>
      <c r="AA1736" s="656"/>
      <c r="AB1736" s="273"/>
      <c r="AC1736" s="252"/>
      <c r="AD1736" s="252"/>
      <c r="AE1736" s="252"/>
      <c r="AF1736" s="252"/>
      <c r="AG1736" s="605"/>
      <c r="AH1736" s="605"/>
      <c r="AI1736" s="613"/>
      <c r="AJ1736" s="613"/>
      <c r="AK1736" s="316"/>
      <c r="AL1736" s="613"/>
      <c r="AM1736" s="613"/>
      <c r="AN1736" s="252"/>
    </row>
    <row r="1737" spans="1:40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39"/>
      <c r="I1737" s="253"/>
      <c r="J1737" s="253"/>
      <c r="K1737" s="253"/>
      <c r="L1737" s="438"/>
      <c r="M1737" s="274"/>
      <c r="N1737" s="288"/>
      <c r="O1737" s="322"/>
      <c r="P1737" s="328"/>
      <c r="Q1737" s="329"/>
      <c r="R1737" s="329"/>
      <c r="S1737" s="251">
        <f t="shared" ref="S1737:S1800" si="337">SUM(N1737-365)</f>
        <v>-365</v>
      </c>
      <c r="T1737" s="316"/>
      <c r="U1737" s="283"/>
      <c r="V1737" s="625"/>
      <c r="W1737" s="625"/>
      <c r="X1737" s="252"/>
      <c r="Y1737" s="284">
        <f t="shared" si="336"/>
        <v>0</v>
      </c>
      <c r="Z1737" s="605"/>
      <c r="AA1737" s="656"/>
      <c r="AB1737" s="273"/>
      <c r="AC1737" s="252"/>
      <c r="AD1737" s="252"/>
      <c r="AE1737" s="252"/>
      <c r="AF1737" s="252"/>
      <c r="AG1737" s="605"/>
      <c r="AH1737" s="605"/>
      <c r="AI1737" s="613"/>
      <c r="AJ1737" s="613"/>
      <c r="AK1737" s="316"/>
      <c r="AL1737" s="613"/>
      <c r="AM1737" s="613"/>
      <c r="AN1737" s="252"/>
    </row>
    <row r="1738" spans="1:40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39"/>
      <c r="I1738" s="253"/>
      <c r="J1738" s="253"/>
      <c r="K1738" s="253"/>
      <c r="L1738" s="438"/>
      <c r="M1738" s="274"/>
      <c r="N1738" s="288"/>
      <c r="O1738" s="322"/>
      <c r="P1738" s="328"/>
      <c r="Q1738" s="329"/>
      <c r="R1738" s="329"/>
      <c r="S1738" s="251">
        <f t="shared" si="337"/>
        <v>-365</v>
      </c>
      <c r="T1738" s="316"/>
      <c r="U1738" s="283"/>
      <c r="V1738" s="625"/>
      <c r="W1738" s="625"/>
      <c r="X1738" s="252"/>
      <c r="Y1738" s="284">
        <f t="shared" si="336"/>
        <v>0</v>
      </c>
      <c r="Z1738" s="605"/>
      <c r="AA1738" s="656"/>
      <c r="AB1738" s="273"/>
      <c r="AC1738" s="252"/>
      <c r="AD1738" s="252"/>
      <c r="AE1738" s="252"/>
      <c r="AF1738" s="252"/>
      <c r="AG1738" s="605"/>
      <c r="AH1738" s="605"/>
      <c r="AI1738" s="613"/>
      <c r="AJ1738" s="613"/>
      <c r="AK1738" s="316"/>
      <c r="AL1738" s="613"/>
      <c r="AM1738" s="613"/>
      <c r="AN1738" s="252"/>
    </row>
    <row r="1739" spans="1:40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39"/>
      <c r="I1739" s="253"/>
      <c r="J1739" s="253"/>
      <c r="K1739" s="253"/>
      <c r="L1739" s="438"/>
      <c r="M1739" s="274"/>
      <c r="N1739" s="288"/>
      <c r="O1739" s="322"/>
      <c r="P1739" s="328"/>
      <c r="Q1739" s="329"/>
      <c r="R1739" s="329"/>
      <c r="S1739" s="251">
        <f t="shared" si="337"/>
        <v>-365</v>
      </c>
      <c r="T1739" s="316"/>
      <c r="U1739" s="283"/>
      <c r="V1739" s="625"/>
      <c r="W1739" s="625"/>
      <c r="X1739" s="252"/>
      <c r="Y1739" s="284">
        <f t="shared" si="336"/>
        <v>0</v>
      </c>
      <c r="Z1739" s="605"/>
      <c r="AA1739" s="656"/>
      <c r="AB1739" s="273"/>
      <c r="AC1739" s="252"/>
      <c r="AD1739" s="252"/>
      <c r="AE1739" s="252"/>
      <c r="AF1739" s="252"/>
      <c r="AG1739" s="605"/>
      <c r="AH1739" s="605"/>
      <c r="AI1739" s="613"/>
      <c r="AJ1739" s="613"/>
      <c r="AK1739" s="316"/>
      <c r="AL1739" s="613"/>
      <c r="AM1739" s="613"/>
      <c r="AN1739" s="252"/>
    </row>
    <row r="1740" spans="1:40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39"/>
      <c r="I1740" s="253"/>
      <c r="J1740" s="253"/>
      <c r="K1740" s="253"/>
      <c r="L1740" s="438"/>
      <c r="M1740" s="274"/>
      <c r="N1740" s="288"/>
      <c r="O1740" s="322"/>
      <c r="P1740" s="328"/>
      <c r="Q1740" s="329"/>
      <c r="R1740" s="329"/>
      <c r="S1740" s="251">
        <f t="shared" si="337"/>
        <v>-365</v>
      </c>
      <c r="T1740" s="316"/>
      <c r="U1740" s="283"/>
      <c r="V1740" s="625"/>
      <c r="W1740" s="625"/>
      <c r="X1740" s="252"/>
      <c r="Y1740" s="284">
        <f t="shared" si="336"/>
        <v>0</v>
      </c>
      <c r="Z1740" s="605"/>
      <c r="AA1740" s="656"/>
      <c r="AB1740" s="273"/>
      <c r="AC1740" s="252"/>
      <c r="AD1740" s="252"/>
      <c r="AE1740" s="252"/>
      <c r="AF1740" s="252"/>
      <c r="AG1740" s="605"/>
      <c r="AH1740" s="605"/>
      <c r="AI1740" s="613"/>
      <c r="AJ1740" s="613"/>
      <c r="AK1740" s="316"/>
      <c r="AL1740" s="613"/>
      <c r="AM1740" s="613"/>
      <c r="AN1740" s="252"/>
    </row>
    <row r="1741" spans="1:40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39"/>
      <c r="I1741" s="253"/>
      <c r="J1741" s="253"/>
      <c r="K1741" s="253"/>
      <c r="L1741" s="438"/>
      <c r="M1741" s="274"/>
      <c r="N1741" s="288"/>
      <c r="O1741" s="322"/>
      <c r="P1741" s="328"/>
      <c r="Q1741" s="329"/>
      <c r="R1741" s="329"/>
      <c r="S1741" s="251">
        <f t="shared" si="337"/>
        <v>-365</v>
      </c>
      <c r="T1741" s="316"/>
      <c r="U1741" s="283"/>
      <c r="V1741" s="625"/>
      <c r="W1741" s="625"/>
      <c r="X1741" s="252"/>
      <c r="Y1741" s="284">
        <f t="shared" ref="Y1741:Y1804" si="338">N1741</f>
        <v>0</v>
      </c>
      <c r="Z1741" s="605"/>
      <c r="AA1741" s="656"/>
      <c r="AB1741" s="273"/>
      <c r="AC1741" s="252"/>
      <c r="AD1741" s="252"/>
      <c r="AE1741" s="252"/>
      <c r="AF1741" s="252"/>
      <c r="AG1741" s="605"/>
      <c r="AH1741" s="605"/>
      <c r="AI1741" s="613"/>
      <c r="AJ1741" s="613"/>
      <c r="AK1741" s="316"/>
      <c r="AL1741" s="613"/>
      <c r="AM1741" s="613"/>
      <c r="AN1741" s="252"/>
    </row>
    <row r="1742" spans="1:40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39"/>
      <c r="I1742" s="253"/>
      <c r="J1742" s="253"/>
      <c r="K1742" s="253"/>
      <c r="L1742" s="438"/>
      <c r="M1742" s="274"/>
      <c r="N1742" s="288"/>
      <c r="O1742" s="322"/>
      <c r="P1742" s="328"/>
      <c r="Q1742" s="329"/>
      <c r="R1742" s="329"/>
      <c r="S1742" s="251">
        <f t="shared" si="337"/>
        <v>-365</v>
      </c>
      <c r="T1742" s="316"/>
      <c r="U1742" s="283"/>
      <c r="V1742" s="625"/>
      <c r="W1742" s="625"/>
      <c r="X1742" s="252"/>
      <c r="Y1742" s="284">
        <f t="shared" si="338"/>
        <v>0</v>
      </c>
      <c r="Z1742" s="605"/>
      <c r="AA1742" s="656"/>
      <c r="AB1742" s="273"/>
      <c r="AC1742" s="252"/>
      <c r="AD1742" s="252"/>
      <c r="AE1742" s="252"/>
      <c r="AF1742" s="252"/>
      <c r="AG1742" s="605"/>
      <c r="AH1742" s="605"/>
      <c r="AI1742" s="613"/>
      <c r="AJ1742" s="613"/>
      <c r="AK1742" s="316"/>
      <c r="AL1742" s="613"/>
      <c r="AM1742" s="613"/>
      <c r="AN1742" s="252"/>
    </row>
    <row r="1743" spans="1:40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39"/>
      <c r="I1743" s="253"/>
      <c r="J1743" s="253"/>
      <c r="K1743" s="253"/>
      <c r="L1743" s="438"/>
      <c r="M1743" s="274"/>
      <c r="N1743" s="288"/>
      <c r="O1743" s="322"/>
      <c r="P1743" s="328"/>
      <c r="Q1743" s="329"/>
      <c r="R1743" s="329"/>
      <c r="S1743" s="251">
        <f t="shared" si="337"/>
        <v>-365</v>
      </c>
      <c r="T1743" s="316"/>
      <c r="U1743" s="283"/>
      <c r="V1743" s="625"/>
      <c r="W1743" s="625"/>
      <c r="X1743" s="252"/>
      <c r="Y1743" s="284">
        <f t="shared" si="338"/>
        <v>0</v>
      </c>
      <c r="Z1743" s="605"/>
      <c r="AA1743" s="656"/>
      <c r="AB1743" s="273"/>
      <c r="AC1743" s="252"/>
      <c r="AD1743" s="252"/>
      <c r="AE1743" s="252"/>
      <c r="AF1743" s="252"/>
      <c r="AG1743" s="605"/>
      <c r="AH1743" s="605"/>
      <c r="AI1743" s="613"/>
      <c r="AJ1743" s="613"/>
      <c r="AK1743" s="316"/>
      <c r="AL1743" s="613"/>
      <c r="AM1743" s="613"/>
      <c r="AN1743" s="252"/>
    </row>
    <row r="1744" spans="1:40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39"/>
      <c r="I1744" s="253"/>
      <c r="J1744" s="253"/>
      <c r="K1744" s="253"/>
      <c r="L1744" s="438"/>
      <c r="M1744" s="274"/>
      <c r="N1744" s="288"/>
      <c r="O1744" s="322"/>
      <c r="P1744" s="328"/>
      <c r="Q1744" s="329"/>
      <c r="R1744" s="329"/>
      <c r="S1744" s="251">
        <f t="shared" si="337"/>
        <v>-365</v>
      </c>
      <c r="T1744" s="316"/>
      <c r="U1744" s="283"/>
      <c r="V1744" s="625"/>
      <c r="W1744" s="625"/>
      <c r="X1744" s="252"/>
      <c r="Y1744" s="284">
        <f t="shared" si="338"/>
        <v>0</v>
      </c>
      <c r="Z1744" s="605"/>
      <c r="AA1744" s="656"/>
      <c r="AB1744" s="273"/>
      <c r="AC1744" s="252"/>
      <c r="AD1744" s="252"/>
      <c r="AE1744" s="252"/>
      <c r="AF1744" s="252"/>
      <c r="AG1744" s="605"/>
      <c r="AH1744" s="605"/>
      <c r="AI1744" s="613"/>
      <c r="AJ1744" s="613"/>
      <c r="AK1744" s="316"/>
      <c r="AL1744" s="613"/>
      <c r="AM1744" s="613"/>
      <c r="AN1744" s="252"/>
    </row>
    <row r="1745" spans="1:40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39"/>
      <c r="I1745" s="253"/>
      <c r="J1745" s="253"/>
      <c r="K1745" s="253"/>
      <c r="L1745" s="438"/>
      <c r="M1745" s="274"/>
      <c r="N1745" s="288"/>
      <c r="O1745" s="322"/>
      <c r="P1745" s="328"/>
      <c r="Q1745" s="329"/>
      <c r="R1745" s="329"/>
      <c r="S1745" s="251">
        <f t="shared" si="337"/>
        <v>-365</v>
      </c>
      <c r="T1745" s="316"/>
      <c r="U1745" s="283"/>
      <c r="V1745" s="625"/>
      <c r="W1745" s="625"/>
      <c r="X1745" s="252"/>
      <c r="Y1745" s="284">
        <f t="shared" si="338"/>
        <v>0</v>
      </c>
      <c r="Z1745" s="605"/>
      <c r="AA1745" s="656"/>
      <c r="AB1745" s="273"/>
      <c r="AC1745" s="252"/>
      <c r="AD1745" s="252"/>
      <c r="AE1745" s="252"/>
      <c r="AF1745" s="252"/>
      <c r="AG1745" s="605"/>
      <c r="AH1745" s="605"/>
      <c r="AI1745" s="613"/>
      <c r="AJ1745" s="613"/>
      <c r="AK1745" s="316"/>
      <c r="AL1745" s="613"/>
      <c r="AM1745" s="613"/>
      <c r="AN1745" s="252"/>
    </row>
    <row r="1746" spans="1:40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39"/>
      <c r="I1746" s="253"/>
      <c r="J1746" s="253"/>
      <c r="K1746" s="253"/>
      <c r="L1746" s="438"/>
      <c r="M1746" s="274"/>
      <c r="N1746" s="288"/>
      <c r="O1746" s="322"/>
      <c r="P1746" s="328"/>
      <c r="Q1746" s="329"/>
      <c r="R1746" s="329"/>
      <c r="S1746" s="251">
        <f t="shared" si="337"/>
        <v>-365</v>
      </c>
      <c r="T1746" s="316"/>
      <c r="U1746" s="283"/>
      <c r="V1746" s="625"/>
      <c r="W1746" s="625"/>
      <c r="X1746" s="252"/>
      <c r="Y1746" s="284">
        <f t="shared" si="338"/>
        <v>0</v>
      </c>
      <c r="Z1746" s="605"/>
      <c r="AA1746" s="656"/>
      <c r="AB1746" s="273"/>
      <c r="AC1746" s="252"/>
      <c r="AD1746" s="252"/>
      <c r="AE1746" s="252"/>
      <c r="AF1746" s="252"/>
      <c r="AG1746" s="605"/>
      <c r="AH1746" s="605"/>
      <c r="AI1746" s="613"/>
      <c r="AJ1746" s="613"/>
      <c r="AK1746" s="316"/>
      <c r="AL1746" s="613"/>
      <c r="AM1746" s="613"/>
      <c r="AN1746" s="252"/>
    </row>
    <row r="1747" spans="1:40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39"/>
      <c r="I1747" s="253"/>
      <c r="J1747" s="253"/>
      <c r="K1747" s="253"/>
      <c r="L1747" s="438"/>
      <c r="M1747" s="274"/>
      <c r="N1747" s="288"/>
      <c r="O1747" s="322"/>
      <c r="P1747" s="328"/>
      <c r="Q1747" s="329"/>
      <c r="R1747" s="329"/>
      <c r="S1747" s="251">
        <f t="shared" si="337"/>
        <v>-365</v>
      </c>
      <c r="T1747" s="316"/>
      <c r="U1747" s="283"/>
      <c r="V1747" s="625"/>
      <c r="W1747" s="625"/>
      <c r="X1747" s="252"/>
      <c r="Y1747" s="284">
        <f t="shared" si="338"/>
        <v>0</v>
      </c>
      <c r="Z1747" s="605"/>
      <c r="AA1747" s="656"/>
      <c r="AB1747" s="273"/>
      <c r="AC1747" s="252"/>
      <c r="AD1747" s="252"/>
      <c r="AE1747" s="252"/>
      <c r="AF1747" s="252"/>
      <c r="AG1747" s="605"/>
      <c r="AH1747" s="605"/>
      <c r="AI1747" s="613"/>
      <c r="AJ1747" s="613"/>
      <c r="AK1747" s="316"/>
      <c r="AL1747" s="613"/>
      <c r="AM1747" s="613"/>
      <c r="AN1747" s="252"/>
    </row>
    <row r="1748" spans="1:40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39"/>
      <c r="I1748" s="253"/>
      <c r="J1748" s="253"/>
      <c r="K1748" s="253"/>
      <c r="L1748" s="438"/>
      <c r="M1748" s="274"/>
      <c r="N1748" s="288"/>
      <c r="O1748" s="322"/>
      <c r="P1748" s="328"/>
      <c r="Q1748" s="329"/>
      <c r="R1748" s="329"/>
      <c r="S1748" s="251">
        <f t="shared" si="337"/>
        <v>-365</v>
      </c>
      <c r="T1748" s="316"/>
      <c r="U1748" s="283"/>
      <c r="V1748" s="625"/>
      <c r="W1748" s="625"/>
      <c r="X1748" s="252"/>
      <c r="Y1748" s="284">
        <f t="shared" si="338"/>
        <v>0</v>
      </c>
      <c r="Z1748" s="605"/>
      <c r="AA1748" s="656"/>
      <c r="AB1748" s="273"/>
      <c r="AC1748" s="252"/>
      <c r="AD1748" s="252"/>
      <c r="AE1748" s="252"/>
      <c r="AF1748" s="252"/>
      <c r="AG1748" s="605"/>
      <c r="AH1748" s="605"/>
      <c r="AI1748" s="613"/>
      <c r="AJ1748" s="613"/>
      <c r="AK1748" s="316"/>
      <c r="AL1748" s="613"/>
      <c r="AM1748" s="613"/>
      <c r="AN1748" s="252"/>
    </row>
    <row r="1749" spans="1:40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39"/>
      <c r="I1749" s="253"/>
      <c r="J1749" s="253"/>
      <c r="K1749" s="253"/>
      <c r="L1749" s="438"/>
      <c r="M1749" s="274"/>
      <c r="N1749" s="288"/>
      <c r="O1749" s="322"/>
      <c r="P1749" s="328"/>
      <c r="Q1749" s="329"/>
      <c r="R1749" s="329"/>
      <c r="S1749" s="251">
        <f t="shared" si="337"/>
        <v>-365</v>
      </c>
      <c r="T1749" s="316"/>
      <c r="U1749" s="283"/>
      <c r="V1749" s="625"/>
      <c r="W1749" s="625"/>
      <c r="X1749" s="252"/>
      <c r="Y1749" s="284">
        <f t="shared" si="338"/>
        <v>0</v>
      </c>
      <c r="Z1749" s="605"/>
      <c r="AA1749" s="656"/>
      <c r="AB1749" s="273"/>
      <c r="AC1749" s="252"/>
      <c r="AD1749" s="252"/>
      <c r="AE1749" s="252"/>
      <c r="AF1749" s="252"/>
      <c r="AG1749" s="605"/>
      <c r="AH1749" s="605"/>
      <c r="AI1749" s="613"/>
      <c r="AJ1749" s="613"/>
      <c r="AK1749" s="316"/>
      <c r="AL1749" s="613"/>
      <c r="AM1749" s="613"/>
      <c r="AN1749" s="252"/>
    </row>
    <row r="1750" spans="1:40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39"/>
      <c r="I1750" s="253"/>
      <c r="J1750" s="253"/>
      <c r="K1750" s="253"/>
      <c r="L1750" s="438"/>
      <c r="M1750" s="274"/>
      <c r="N1750" s="288"/>
      <c r="O1750" s="322"/>
      <c r="P1750" s="328"/>
      <c r="Q1750" s="329"/>
      <c r="R1750" s="329"/>
      <c r="S1750" s="251">
        <f t="shared" si="337"/>
        <v>-365</v>
      </c>
      <c r="T1750" s="316"/>
      <c r="U1750" s="283"/>
      <c r="V1750" s="625"/>
      <c r="W1750" s="625"/>
      <c r="X1750" s="252"/>
      <c r="Y1750" s="284">
        <f t="shared" si="338"/>
        <v>0</v>
      </c>
      <c r="Z1750" s="605"/>
      <c r="AA1750" s="656"/>
      <c r="AB1750" s="273"/>
      <c r="AC1750" s="252"/>
      <c r="AD1750" s="252"/>
      <c r="AE1750" s="252"/>
      <c r="AF1750" s="252"/>
      <c r="AG1750" s="605"/>
      <c r="AH1750" s="605"/>
      <c r="AI1750" s="613"/>
      <c r="AJ1750" s="613"/>
      <c r="AK1750" s="316"/>
      <c r="AL1750" s="613"/>
      <c r="AM1750" s="613"/>
      <c r="AN1750" s="252"/>
    </row>
    <row r="1751" spans="1:40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39"/>
      <c r="I1751" s="253"/>
      <c r="J1751" s="253"/>
      <c r="K1751" s="253"/>
      <c r="L1751" s="438"/>
      <c r="M1751" s="274"/>
      <c r="N1751" s="288"/>
      <c r="O1751" s="322"/>
      <c r="P1751" s="328"/>
      <c r="Q1751" s="329"/>
      <c r="R1751" s="329"/>
      <c r="S1751" s="251">
        <f t="shared" si="337"/>
        <v>-365</v>
      </c>
      <c r="T1751" s="316"/>
      <c r="U1751" s="283"/>
      <c r="V1751" s="625"/>
      <c r="W1751" s="625"/>
      <c r="X1751" s="252"/>
      <c r="Y1751" s="284">
        <f t="shared" si="338"/>
        <v>0</v>
      </c>
      <c r="Z1751" s="605"/>
      <c r="AA1751" s="656"/>
      <c r="AB1751" s="273"/>
      <c r="AC1751" s="252"/>
      <c r="AD1751" s="252"/>
      <c r="AE1751" s="252"/>
      <c r="AF1751" s="252"/>
      <c r="AG1751" s="605"/>
      <c r="AH1751" s="605"/>
      <c r="AI1751" s="613"/>
      <c r="AJ1751" s="613"/>
      <c r="AK1751" s="316"/>
      <c r="AL1751" s="613"/>
      <c r="AM1751" s="613"/>
      <c r="AN1751" s="252"/>
    </row>
    <row r="1752" spans="1:40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39"/>
      <c r="I1752" s="253"/>
      <c r="J1752" s="253"/>
      <c r="K1752" s="253"/>
      <c r="L1752" s="438"/>
      <c r="M1752" s="274"/>
      <c r="N1752" s="288"/>
      <c r="O1752" s="322"/>
      <c r="P1752" s="328"/>
      <c r="Q1752" s="329"/>
      <c r="R1752" s="329"/>
      <c r="S1752" s="251">
        <f t="shared" si="337"/>
        <v>-365</v>
      </c>
      <c r="T1752" s="316"/>
      <c r="U1752" s="283"/>
      <c r="V1752" s="625"/>
      <c r="W1752" s="625"/>
      <c r="X1752" s="252"/>
      <c r="Y1752" s="284">
        <f t="shared" si="338"/>
        <v>0</v>
      </c>
      <c r="Z1752" s="605"/>
      <c r="AA1752" s="656"/>
      <c r="AB1752" s="273"/>
      <c r="AC1752" s="252"/>
      <c r="AD1752" s="252"/>
      <c r="AE1752" s="252"/>
      <c r="AF1752" s="252"/>
      <c r="AG1752" s="605"/>
      <c r="AH1752" s="605"/>
      <c r="AI1752" s="613"/>
      <c r="AJ1752" s="613"/>
      <c r="AK1752" s="316"/>
      <c r="AL1752" s="613"/>
      <c r="AM1752" s="613"/>
      <c r="AN1752" s="252"/>
    </row>
    <row r="1753" spans="1:40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39"/>
      <c r="I1753" s="253"/>
      <c r="J1753" s="253"/>
      <c r="K1753" s="253"/>
      <c r="L1753" s="438"/>
      <c r="M1753" s="274"/>
      <c r="N1753" s="288"/>
      <c r="O1753" s="322"/>
      <c r="P1753" s="328"/>
      <c r="Q1753" s="329"/>
      <c r="R1753" s="329"/>
      <c r="S1753" s="251">
        <f t="shared" si="337"/>
        <v>-365</v>
      </c>
      <c r="T1753" s="316"/>
      <c r="U1753" s="283"/>
      <c r="V1753" s="625"/>
      <c r="W1753" s="625"/>
      <c r="X1753" s="252"/>
      <c r="Y1753" s="284">
        <f t="shared" si="338"/>
        <v>0</v>
      </c>
      <c r="Z1753" s="605"/>
      <c r="AA1753" s="656"/>
      <c r="AB1753" s="273"/>
      <c r="AC1753" s="252"/>
      <c r="AD1753" s="252"/>
      <c r="AE1753" s="252"/>
      <c r="AF1753" s="252"/>
      <c r="AG1753" s="605"/>
      <c r="AH1753" s="605"/>
      <c r="AI1753" s="613"/>
      <c r="AJ1753" s="613"/>
      <c r="AK1753" s="316"/>
      <c r="AL1753" s="613"/>
      <c r="AM1753" s="613"/>
      <c r="AN1753" s="252"/>
    </row>
    <row r="1754" spans="1:40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39"/>
      <c r="I1754" s="253"/>
      <c r="J1754" s="253"/>
      <c r="K1754" s="253"/>
      <c r="L1754" s="438"/>
      <c r="M1754" s="274"/>
      <c r="N1754" s="288"/>
      <c r="O1754" s="322"/>
      <c r="P1754" s="328"/>
      <c r="Q1754" s="329"/>
      <c r="R1754" s="329"/>
      <c r="S1754" s="251">
        <f t="shared" si="337"/>
        <v>-365</v>
      </c>
      <c r="T1754" s="316"/>
      <c r="U1754" s="283"/>
      <c r="V1754" s="625"/>
      <c r="W1754" s="625"/>
      <c r="X1754" s="252"/>
      <c r="Y1754" s="284">
        <f t="shared" si="338"/>
        <v>0</v>
      </c>
      <c r="Z1754" s="605"/>
      <c r="AA1754" s="656"/>
      <c r="AB1754" s="273"/>
      <c r="AC1754" s="252"/>
      <c r="AD1754" s="252"/>
      <c r="AE1754" s="252"/>
      <c r="AF1754" s="252"/>
      <c r="AG1754" s="605"/>
      <c r="AH1754" s="605"/>
      <c r="AI1754" s="613"/>
      <c r="AJ1754" s="613"/>
      <c r="AK1754" s="316"/>
      <c r="AL1754" s="613"/>
      <c r="AM1754" s="613"/>
      <c r="AN1754" s="252"/>
    </row>
    <row r="1755" spans="1:40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39"/>
      <c r="I1755" s="253"/>
      <c r="J1755" s="253"/>
      <c r="K1755" s="253"/>
      <c r="L1755" s="438"/>
      <c r="M1755" s="274"/>
      <c r="N1755" s="288"/>
      <c r="O1755" s="322"/>
      <c r="P1755" s="328"/>
      <c r="Q1755" s="329"/>
      <c r="R1755" s="329"/>
      <c r="S1755" s="251">
        <f t="shared" si="337"/>
        <v>-365</v>
      </c>
      <c r="T1755" s="316"/>
      <c r="U1755" s="283"/>
      <c r="V1755" s="625"/>
      <c r="W1755" s="625"/>
      <c r="X1755" s="252"/>
      <c r="Y1755" s="284">
        <f t="shared" si="338"/>
        <v>0</v>
      </c>
      <c r="Z1755" s="605"/>
      <c r="AA1755" s="656"/>
      <c r="AB1755" s="273"/>
      <c r="AC1755" s="252"/>
      <c r="AD1755" s="252"/>
      <c r="AE1755" s="252"/>
      <c r="AF1755" s="252"/>
      <c r="AG1755" s="605"/>
      <c r="AH1755" s="605"/>
      <c r="AI1755" s="613"/>
      <c r="AJ1755" s="613"/>
      <c r="AK1755" s="316"/>
      <c r="AL1755" s="613"/>
      <c r="AM1755" s="613"/>
      <c r="AN1755" s="252"/>
    </row>
    <row r="1756" spans="1:40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39"/>
      <c r="I1756" s="253"/>
      <c r="J1756" s="253"/>
      <c r="K1756" s="253"/>
      <c r="L1756" s="438"/>
      <c r="M1756" s="274"/>
      <c r="N1756" s="288"/>
      <c r="O1756" s="322"/>
      <c r="P1756" s="328"/>
      <c r="Q1756" s="329"/>
      <c r="R1756" s="329"/>
      <c r="S1756" s="251">
        <f t="shared" si="337"/>
        <v>-365</v>
      </c>
      <c r="T1756" s="316"/>
      <c r="U1756" s="283"/>
      <c r="V1756" s="625"/>
      <c r="W1756" s="625"/>
      <c r="X1756" s="252"/>
      <c r="Y1756" s="284">
        <f t="shared" si="338"/>
        <v>0</v>
      </c>
      <c r="Z1756" s="605"/>
      <c r="AA1756" s="656"/>
      <c r="AB1756" s="273"/>
      <c r="AC1756" s="252"/>
      <c r="AD1756" s="252"/>
      <c r="AE1756" s="252"/>
      <c r="AF1756" s="252"/>
      <c r="AG1756" s="605"/>
      <c r="AH1756" s="605"/>
      <c r="AI1756" s="613"/>
      <c r="AJ1756" s="613"/>
      <c r="AK1756" s="316"/>
      <c r="AL1756" s="613"/>
      <c r="AM1756" s="613"/>
      <c r="AN1756" s="252"/>
    </row>
    <row r="1757" spans="1:40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39"/>
      <c r="I1757" s="253"/>
      <c r="J1757" s="253"/>
      <c r="K1757" s="253"/>
      <c r="L1757" s="438"/>
      <c r="M1757" s="274"/>
      <c r="N1757" s="288"/>
      <c r="O1757" s="322"/>
      <c r="P1757" s="328"/>
      <c r="Q1757" s="329"/>
      <c r="R1757" s="329"/>
      <c r="S1757" s="251">
        <f t="shared" si="337"/>
        <v>-365</v>
      </c>
      <c r="T1757" s="316"/>
      <c r="U1757" s="283"/>
      <c r="V1757" s="625"/>
      <c r="W1757" s="625"/>
      <c r="X1757" s="252"/>
      <c r="Y1757" s="284">
        <f t="shared" si="338"/>
        <v>0</v>
      </c>
      <c r="Z1757" s="605"/>
      <c r="AA1757" s="656"/>
      <c r="AB1757" s="273"/>
      <c r="AC1757" s="252"/>
      <c r="AD1757" s="252"/>
      <c r="AE1757" s="252"/>
      <c r="AF1757" s="252"/>
      <c r="AG1757" s="605"/>
      <c r="AH1757" s="605"/>
      <c r="AI1757" s="613"/>
      <c r="AJ1757" s="613"/>
      <c r="AK1757" s="316"/>
      <c r="AL1757" s="613"/>
      <c r="AM1757" s="613"/>
      <c r="AN1757" s="252"/>
    </row>
    <row r="1758" spans="1:40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39"/>
      <c r="I1758" s="253"/>
      <c r="J1758" s="253"/>
      <c r="K1758" s="253"/>
      <c r="L1758" s="438"/>
      <c r="M1758" s="274"/>
      <c r="N1758" s="288"/>
      <c r="O1758" s="322"/>
      <c r="P1758" s="328"/>
      <c r="Q1758" s="329"/>
      <c r="R1758" s="329"/>
      <c r="S1758" s="251">
        <f t="shared" si="337"/>
        <v>-365</v>
      </c>
      <c r="T1758" s="316"/>
      <c r="U1758" s="283"/>
      <c r="V1758" s="625"/>
      <c r="W1758" s="625"/>
      <c r="X1758" s="252"/>
      <c r="Y1758" s="284">
        <f t="shared" si="338"/>
        <v>0</v>
      </c>
      <c r="Z1758" s="605"/>
      <c r="AA1758" s="656"/>
      <c r="AB1758" s="273"/>
      <c r="AC1758" s="252"/>
      <c r="AD1758" s="252"/>
      <c r="AE1758" s="252"/>
      <c r="AF1758" s="252"/>
      <c r="AG1758" s="605"/>
      <c r="AH1758" s="605"/>
      <c r="AI1758" s="613"/>
      <c r="AJ1758" s="613"/>
      <c r="AK1758" s="316"/>
      <c r="AL1758" s="613"/>
      <c r="AM1758" s="613"/>
      <c r="AN1758" s="252"/>
    </row>
    <row r="1759" spans="1:40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39"/>
      <c r="I1759" s="253"/>
      <c r="J1759" s="253"/>
      <c r="K1759" s="253"/>
      <c r="L1759" s="438"/>
      <c r="M1759" s="274"/>
      <c r="N1759" s="288"/>
      <c r="O1759" s="322"/>
      <c r="P1759" s="328"/>
      <c r="Q1759" s="329"/>
      <c r="R1759" s="329"/>
      <c r="S1759" s="251">
        <f t="shared" si="337"/>
        <v>-365</v>
      </c>
      <c r="T1759" s="316"/>
      <c r="U1759" s="283"/>
      <c r="V1759" s="625"/>
      <c r="W1759" s="625"/>
      <c r="X1759" s="252"/>
      <c r="Y1759" s="284">
        <f t="shared" si="338"/>
        <v>0</v>
      </c>
      <c r="Z1759" s="605"/>
      <c r="AA1759" s="656"/>
      <c r="AB1759" s="273"/>
      <c r="AC1759" s="252"/>
      <c r="AD1759" s="252"/>
      <c r="AE1759" s="252"/>
      <c r="AF1759" s="252"/>
      <c r="AG1759" s="605"/>
      <c r="AH1759" s="605"/>
      <c r="AI1759" s="613"/>
      <c r="AJ1759" s="613"/>
      <c r="AK1759" s="316"/>
      <c r="AL1759" s="613"/>
      <c r="AM1759" s="613"/>
      <c r="AN1759" s="252"/>
    </row>
    <row r="1760" spans="1:40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39"/>
      <c r="I1760" s="253"/>
      <c r="J1760" s="253"/>
      <c r="K1760" s="253"/>
      <c r="L1760" s="438"/>
      <c r="M1760" s="274"/>
      <c r="N1760" s="288"/>
      <c r="O1760" s="322"/>
      <c r="P1760" s="328"/>
      <c r="Q1760" s="329"/>
      <c r="R1760" s="329"/>
      <c r="S1760" s="251">
        <f t="shared" si="337"/>
        <v>-365</v>
      </c>
      <c r="T1760" s="316"/>
      <c r="U1760" s="283"/>
      <c r="V1760" s="625"/>
      <c r="W1760" s="625"/>
      <c r="X1760" s="252"/>
      <c r="Y1760" s="284">
        <f t="shared" si="338"/>
        <v>0</v>
      </c>
      <c r="Z1760" s="605"/>
      <c r="AA1760" s="656"/>
      <c r="AB1760" s="273"/>
      <c r="AC1760" s="252"/>
      <c r="AD1760" s="252"/>
      <c r="AE1760" s="252"/>
      <c r="AF1760" s="252"/>
      <c r="AG1760" s="605"/>
      <c r="AH1760" s="605"/>
      <c r="AI1760" s="613"/>
      <c r="AJ1760" s="613"/>
      <c r="AK1760" s="316"/>
      <c r="AL1760" s="613"/>
      <c r="AM1760" s="613"/>
      <c r="AN1760" s="252"/>
    </row>
    <row r="1761" spans="1:40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39"/>
      <c r="I1761" s="253"/>
      <c r="J1761" s="253"/>
      <c r="K1761" s="253"/>
      <c r="L1761" s="438"/>
      <c r="M1761" s="274"/>
      <c r="N1761" s="288"/>
      <c r="O1761" s="322"/>
      <c r="P1761" s="328"/>
      <c r="Q1761" s="329"/>
      <c r="R1761" s="329"/>
      <c r="S1761" s="251">
        <f t="shared" si="337"/>
        <v>-365</v>
      </c>
      <c r="T1761" s="316"/>
      <c r="U1761" s="283"/>
      <c r="V1761" s="625"/>
      <c r="W1761" s="625"/>
      <c r="X1761" s="252"/>
      <c r="Y1761" s="284">
        <f t="shared" si="338"/>
        <v>0</v>
      </c>
      <c r="Z1761" s="605"/>
      <c r="AA1761" s="656"/>
      <c r="AB1761" s="273"/>
      <c r="AC1761" s="252"/>
      <c r="AD1761" s="252"/>
      <c r="AE1761" s="252"/>
      <c r="AF1761" s="252"/>
      <c r="AG1761" s="605"/>
      <c r="AH1761" s="605"/>
      <c r="AI1761" s="613"/>
      <c r="AJ1761" s="613"/>
      <c r="AK1761" s="316"/>
      <c r="AL1761" s="613"/>
      <c r="AM1761" s="613"/>
      <c r="AN1761" s="252"/>
    </row>
    <row r="1762" spans="1:40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39"/>
      <c r="I1762" s="253"/>
      <c r="J1762" s="253"/>
      <c r="K1762" s="253"/>
      <c r="L1762" s="438"/>
      <c r="M1762" s="274"/>
      <c r="N1762" s="288"/>
      <c r="O1762" s="322"/>
      <c r="P1762" s="328"/>
      <c r="Q1762" s="329"/>
      <c r="R1762" s="329"/>
      <c r="S1762" s="251">
        <f t="shared" si="337"/>
        <v>-365</v>
      </c>
      <c r="T1762" s="316"/>
      <c r="U1762" s="283"/>
      <c r="V1762" s="625"/>
      <c r="W1762" s="625"/>
      <c r="X1762" s="252"/>
      <c r="Y1762" s="284">
        <f t="shared" si="338"/>
        <v>0</v>
      </c>
      <c r="Z1762" s="605"/>
      <c r="AA1762" s="656"/>
      <c r="AB1762" s="273"/>
      <c r="AC1762" s="252"/>
      <c r="AD1762" s="252"/>
      <c r="AE1762" s="252"/>
      <c r="AF1762" s="252"/>
      <c r="AG1762" s="605"/>
      <c r="AH1762" s="605"/>
      <c r="AI1762" s="613"/>
      <c r="AJ1762" s="613"/>
      <c r="AK1762" s="316"/>
      <c r="AL1762" s="613"/>
      <c r="AM1762" s="613"/>
      <c r="AN1762" s="252"/>
    </row>
    <row r="1763" spans="1:40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39"/>
      <c r="I1763" s="253"/>
      <c r="J1763" s="253"/>
      <c r="K1763" s="253"/>
      <c r="L1763" s="438"/>
      <c r="M1763" s="274"/>
      <c r="N1763" s="288"/>
      <c r="O1763" s="322"/>
      <c r="P1763" s="328"/>
      <c r="Q1763" s="329"/>
      <c r="R1763" s="329"/>
      <c r="S1763" s="251">
        <f t="shared" si="337"/>
        <v>-365</v>
      </c>
      <c r="T1763" s="316"/>
      <c r="U1763" s="283"/>
      <c r="V1763" s="625"/>
      <c r="W1763" s="625"/>
      <c r="X1763" s="252"/>
      <c r="Y1763" s="284">
        <f t="shared" si="338"/>
        <v>0</v>
      </c>
      <c r="Z1763" s="605"/>
      <c r="AA1763" s="656"/>
      <c r="AB1763" s="273"/>
      <c r="AC1763" s="252"/>
      <c r="AD1763" s="252"/>
      <c r="AE1763" s="252"/>
      <c r="AF1763" s="252"/>
      <c r="AG1763" s="605"/>
      <c r="AH1763" s="605"/>
      <c r="AI1763" s="613"/>
      <c r="AJ1763" s="613"/>
      <c r="AK1763" s="316"/>
      <c r="AL1763" s="613"/>
      <c r="AM1763" s="613"/>
      <c r="AN1763" s="252"/>
    </row>
    <row r="1764" spans="1:40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39"/>
      <c r="I1764" s="253"/>
      <c r="J1764" s="253"/>
      <c r="K1764" s="253"/>
      <c r="L1764" s="438"/>
      <c r="M1764" s="274"/>
      <c r="N1764" s="288"/>
      <c r="O1764" s="322"/>
      <c r="P1764" s="328"/>
      <c r="Q1764" s="329"/>
      <c r="R1764" s="329"/>
      <c r="S1764" s="251">
        <f t="shared" si="337"/>
        <v>-365</v>
      </c>
      <c r="T1764" s="316"/>
      <c r="U1764" s="283"/>
      <c r="V1764" s="625"/>
      <c r="W1764" s="625"/>
      <c r="X1764" s="252"/>
      <c r="Y1764" s="284">
        <f t="shared" si="338"/>
        <v>0</v>
      </c>
      <c r="Z1764" s="605"/>
      <c r="AA1764" s="656"/>
      <c r="AB1764" s="273"/>
      <c r="AC1764" s="252"/>
      <c r="AD1764" s="252"/>
      <c r="AE1764" s="252"/>
      <c r="AF1764" s="252"/>
      <c r="AG1764" s="605"/>
      <c r="AH1764" s="605"/>
      <c r="AI1764" s="613"/>
      <c r="AJ1764" s="613"/>
      <c r="AK1764" s="316"/>
      <c r="AL1764" s="613"/>
      <c r="AM1764" s="613"/>
      <c r="AN1764" s="252"/>
    </row>
    <row r="1765" spans="1:40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39"/>
      <c r="I1765" s="253"/>
      <c r="J1765" s="253"/>
      <c r="K1765" s="253"/>
      <c r="L1765" s="438"/>
      <c r="M1765" s="274"/>
      <c r="N1765" s="288"/>
      <c r="O1765" s="322"/>
      <c r="P1765" s="328"/>
      <c r="Q1765" s="329"/>
      <c r="R1765" s="329"/>
      <c r="S1765" s="251">
        <f t="shared" si="337"/>
        <v>-365</v>
      </c>
      <c r="T1765" s="316"/>
      <c r="U1765" s="283"/>
      <c r="V1765" s="625"/>
      <c r="W1765" s="625"/>
      <c r="X1765" s="252"/>
      <c r="Y1765" s="284">
        <f t="shared" si="338"/>
        <v>0</v>
      </c>
      <c r="Z1765" s="605"/>
      <c r="AA1765" s="656"/>
      <c r="AB1765" s="273"/>
      <c r="AC1765" s="252"/>
      <c r="AD1765" s="252"/>
      <c r="AE1765" s="252"/>
      <c r="AF1765" s="252"/>
      <c r="AG1765" s="605"/>
      <c r="AH1765" s="605"/>
      <c r="AI1765" s="613"/>
      <c r="AJ1765" s="613"/>
      <c r="AK1765" s="316"/>
      <c r="AL1765" s="613"/>
      <c r="AM1765" s="613"/>
      <c r="AN1765" s="252"/>
    </row>
    <row r="1766" spans="1:40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39"/>
      <c r="I1766" s="253"/>
      <c r="J1766" s="253"/>
      <c r="K1766" s="253"/>
      <c r="L1766" s="438"/>
      <c r="M1766" s="274"/>
      <c r="N1766" s="288"/>
      <c r="O1766" s="322"/>
      <c r="P1766" s="328"/>
      <c r="Q1766" s="329"/>
      <c r="R1766" s="329"/>
      <c r="S1766" s="251">
        <f t="shared" si="337"/>
        <v>-365</v>
      </c>
      <c r="T1766" s="316"/>
      <c r="U1766" s="283"/>
      <c r="V1766" s="625"/>
      <c r="W1766" s="625"/>
      <c r="X1766" s="252"/>
      <c r="Y1766" s="284">
        <f t="shared" si="338"/>
        <v>0</v>
      </c>
      <c r="Z1766" s="605"/>
      <c r="AA1766" s="656"/>
      <c r="AB1766" s="273"/>
      <c r="AC1766" s="252"/>
      <c r="AD1766" s="252"/>
      <c r="AE1766" s="252"/>
      <c r="AF1766" s="252"/>
      <c r="AG1766" s="605"/>
      <c r="AH1766" s="605"/>
      <c r="AI1766" s="613"/>
      <c r="AJ1766" s="613"/>
      <c r="AK1766" s="316"/>
      <c r="AL1766" s="613"/>
      <c r="AM1766" s="613"/>
      <c r="AN1766" s="252"/>
    </row>
    <row r="1767" spans="1:40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39"/>
      <c r="I1767" s="253"/>
      <c r="J1767" s="253"/>
      <c r="K1767" s="253"/>
      <c r="L1767" s="438"/>
      <c r="M1767" s="274"/>
      <c r="N1767" s="288"/>
      <c r="O1767" s="322"/>
      <c r="P1767" s="328"/>
      <c r="Q1767" s="329"/>
      <c r="R1767" s="329"/>
      <c r="S1767" s="251">
        <f t="shared" si="337"/>
        <v>-365</v>
      </c>
      <c r="T1767" s="316"/>
      <c r="U1767" s="283"/>
      <c r="V1767" s="625"/>
      <c r="W1767" s="625"/>
      <c r="X1767" s="252"/>
      <c r="Y1767" s="284">
        <f t="shared" si="338"/>
        <v>0</v>
      </c>
      <c r="Z1767" s="605"/>
      <c r="AA1767" s="656"/>
      <c r="AB1767" s="273"/>
      <c r="AC1767" s="252"/>
      <c r="AD1767" s="252"/>
      <c r="AE1767" s="252"/>
      <c r="AF1767" s="252"/>
      <c r="AG1767" s="605"/>
      <c r="AH1767" s="605"/>
      <c r="AI1767" s="613"/>
      <c r="AJ1767" s="613"/>
      <c r="AK1767" s="316"/>
      <c r="AL1767" s="613"/>
      <c r="AM1767" s="613"/>
      <c r="AN1767" s="252"/>
    </row>
    <row r="1768" spans="1:40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39"/>
      <c r="I1768" s="253"/>
      <c r="J1768" s="253"/>
      <c r="K1768" s="253"/>
      <c r="L1768" s="438"/>
      <c r="M1768" s="274"/>
      <c r="N1768" s="288"/>
      <c r="O1768" s="322"/>
      <c r="P1768" s="328"/>
      <c r="Q1768" s="329"/>
      <c r="R1768" s="329"/>
      <c r="S1768" s="251">
        <f t="shared" si="337"/>
        <v>-365</v>
      </c>
      <c r="T1768" s="316"/>
      <c r="U1768" s="283"/>
      <c r="V1768" s="625"/>
      <c r="W1768" s="625"/>
      <c r="X1768" s="252"/>
      <c r="Y1768" s="284">
        <f t="shared" si="338"/>
        <v>0</v>
      </c>
      <c r="Z1768" s="605"/>
      <c r="AA1768" s="656"/>
      <c r="AB1768" s="273"/>
      <c r="AC1768" s="252"/>
      <c r="AD1768" s="252"/>
      <c r="AE1768" s="252"/>
      <c r="AF1768" s="252"/>
      <c r="AG1768" s="605"/>
      <c r="AH1768" s="605"/>
      <c r="AI1768" s="613"/>
      <c r="AJ1768" s="613"/>
      <c r="AK1768" s="316"/>
      <c r="AL1768" s="613"/>
      <c r="AM1768" s="613"/>
      <c r="AN1768" s="252"/>
    </row>
    <row r="1769" spans="1:40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39"/>
      <c r="I1769" s="253"/>
      <c r="J1769" s="253"/>
      <c r="K1769" s="253"/>
      <c r="L1769" s="438"/>
      <c r="M1769" s="274"/>
      <c r="N1769" s="288"/>
      <c r="O1769" s="322"/>
      <c r="P1769" s="328"/>
      <c r="Q1769" s="329"/>
      <c r="R1769" s="329"/>
      <c r="S1769" s="251">
        <f t="shared" si="337"/>
        <v>-365</v>
      </c>
      <c r="T1769" s="316"/>
      <c r="U1769" s="283"/>
      <c r="V1769" s="625"/>
      <c r="W1769" s="625"/>
      <c r="X1769" s="252"/>
      <c r="Y1769" s="284">
        <f t="shared" si="338"/>
        <v>0</v>
      </c>
      <c r="Z1769" s="605"/>
      <c r="AA1769" s="656"/>
      <c r="AB1769" s="273"/>
      <c r="AC1769" s="252"/>
      <c r="AD1769" s="252"/>
      <c r="AE1769" s="252"/>
      <c r="AF1769" s="252"/>
      <c r="AG1769" s="605"/>
      <c r="AH1769" s="605"/>
      <c r="AI1769" s="613"/>
      <c r="AJ1769" s="613"/>
      <c r="AK1769" s="316"/>
      <c r="AL1769" s="613"/>
      <c r="AM1769" s="613"/>
      <c r="AN1769" s="252"/>
    </row>
    <row r="1770" spans="1:40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39"/>
      <c r="I1770" s="253"/>
      <c r="J1770" s="253"/>
      <c r="K1770" s="253"/>
      <c r="L1770" s="438"/>
      <c r="M1770" s="274"/>
      <c r="N1770" s="288"/>
      <c r="O1770" s="322"/>
      <c r="P1770" s="328"/>
      <c r="Q1770" s="329"/>
      <c r="R1770" s="329"/>
      <c r="S1770" s="251">
        <f t="shared" si="337"/>
        <v>-365</v>
      </c>
      <c r="T1770" s="316"/>
      <c r="U1770" s="283"/>
      <c r="V1770" s="625"/>
      <c r="W1770" s="625"/>
      <c r="X1770" s="252"/>
      <c r="Y1770" s="284">
        <f t="shared" si="338"/>
        <v>0</v>
      </c>
      <c r="Z1770" s="605"/>
      <c r="AA1770" s="656"/>
      <c r="AB1770" s="273"/>
      <c r="AC1770" s="252"/>
      <c r="AD1770" s="252"/>
      <c r="AE1770" s="252"/>
      <c r="AF1770" s="252"/>
      <c r="AG1770" s="605"/>
      <c r="AH1770" s="605"/>
      <c r="AI1770" s="613"/>
      <c r="AJ1770" s="613"/>
      <c r="AK1770" s="316"/>
      <c r="AL1770" s="613"/>
      <c r="AM1770" s="613"/>
      <c r="AN1770" s="252"/>
    </row>
    <row r="1771" spans="1:40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39"/>
      <c r="I1771" s="253"/>
      <c r="J1771" s="253"/>
      <c r="K1771" s="253"/>
      <c r="L1771" s="438"/>
      <c r="M1771" s="274"/>
      <c r="N1771" s="288"/>
      <c r="O1771" s="322"/>
      <c r="P1771" s="328"/>
      <c r="Q1771" s="329"/>
      <c r="R1771" s="329"/>
      <c r="S1771" s="251">
        <f t="shared" si="337"/>
        <v>-365</v>
      </c>
      <c r="T1771" s="316"/>
      <c r="U1771" s="283"/>
      <c r="V1771" s="625"/>
      <c r="W1771" s="625"/>
      <c r="X1771" s="252"/>
      <c r="Y1771" s="284">
        <f t="shared" si="338"/>
        <v>0</v>
      </c>
      <c r="Z1771" s="605"/>
      <c r="AA1771" s="656"/>
      <c r="AB1771" s="273"/>
      <c r="AC1771" s="252"/>
      <c r="AD1771" s="252"/>
      <c r="AE1771" s="252"/>
      <c r="AF1771" s="252"/>
      <c r="AG1771" s="605"/>
      <c r="AH1771" s="605"/>
      <c r="AI1771" s="613"/>
      <c r="AJ1771" s="613"/>
      <c r="AK1771" s="316"/>
      <c r="AL1771" s="613"/>
      <c r="AM1771" s="613"/>
      <c r="AN1771" s="252"/>
    </row>
    <row r="1772" spans="1:40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39"/>
      <c r="I1772" s="253"/>
      <c r="J1772" s="253"/>
      <c r="K1772" s="253"/>
      <c r="L1772" s="438"/>
      <c r="M1772" s="274"/>
      <c r="N1772" s="288"/>
      <c r="O1772" s="322"/>
      <c r="P1772" s="328"/>
      <c r="Q1772" s="329"/>
      <c r="R1772" s="329"/>
      <c r="S1772" s="251">
        <f t="shared" si="337"/>
        <v>-365</v>
      </c>
      <c r="T1772" s="316"/>
      <c r="U1772" s="283"/>
      <c r="V1772" s="625"/>
      <c r="W1772" s="625"/>
      <c r="X1772" s="252"/>
      <c r="Y1772" s="284">
        <f t="shared" si="338"/>
        <v>0</v>
      </c>
      <c r="Z1772" s="605"/>
      <c r="AA1772" s="656"/>
      <c r="AB1772" s="273"/>
      <c r="AC1772" s="252"/>
      <c r="AD1772" s="252"/>
      <c r="AE1772" s="252"/>
      <c r="AF1772" s="252"/>
      <c r="AG1772" s="605"/>
      <c r="AH1772" s="605"/>
      <c r="AI1772" s="613"/>
      <c r="AJ1772" s="613"/>
      <c r="AK1772" s="316"/>
      <c r="AL1772" s="613"/>
      <c r="AM1772" s="613"/>
      <c r="AN1772" s="252"/>
    </row>
    <row r="1773" spans="1:40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39"/>
      <c r="I1773" s="253"/>
      <c r="J1773" s="253"/>
      <c r="K1773" s="253"/>
      <c r="L1773" s="438"/>
      <c r="M1773" s="274"/>
      <c r="N1773" s="288"/>
      <c r="O1773" s="322"/>
      <c r="P1773" s="328"/>
      <c r="Q1773" s="329"/>
      <c r="R1773" s="329"/>
      <c r="S1773" s="251">
        <f t="shared" si="337"/>
        <v>-365</v>
      </c>
      <c r="T1773" s="316"/>
      <c r="U1773" s="283"/>
      <c r="V1773" s="625"/>
      <c r="W1773" s="625"/>
      <c r="X1773" s="252"/>
      <c r="Y1773" s="284">
        <f t="shared" si="338"/>
        <v>0</v>
      </c>
      <c r="Z1773" s="605"/>
      <c r="AA1773" s="656"/>
      <c r="AB1773" s="273"/>
      <c r="AC1773" s="252"/>
      <c r="AD1773" s="252"/>
      <c r="AE1773" s="252"/>
      <c r="AF1773" s="252"/>
      <c r="AG1773" s="605"/>
      <c r="AH1773" s="605"/>
      <c r="AI1773" s="613"/>
      <c r="AJ1773" s="613"/>
      <c r="AK1773" s="316"/>
      <c r="AL1773" s="613"/>
      <c r="AM1773" s="613"/>
      <c r="AN1773" s="252"/>
    </row>
    <row r="1774" spans="1:40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39"/>
      <c r="I1774" s="253"/>
      <c r="J1774" s="253"/>
      <c r="K1774" s="253"/>
      <c r="L1774" s="438"/>
      <c r="M1774" s="274"/>
      <c r="N1774" s="288"/>
      <c r="O1774" s="322"/>
      <c r="P1774" s="328"/>
      <c r="Q1774" s="329"/>
      <c r="R1774" s="329"/>
      <c r="S1774" s="251">
        <f t="shared" si="337"/>
        <v>-365</v>
      </c>
      <c r="T1774" s="316"/>
      <c r="U1774" s="283"/>
      <c r="V1774" s="625"/>
      <c r="W1774" s="625"/>
      <c r="X1774" s="252"/>
      <c r="Y1774" s="284">
        <f t="shared" si="338"/>
        <v>0</v>
      </c>
      <c r="Z1774" s="605"/>
      <c r="AA1774" s="656"/>
      <c r="AB1774" s="273"/>
      <c r="AC1774" s="252"/>
      <c r="AD1774" s="252"/>
      <c r="AE1774" s="252"/>
      <c r="AF1774" s="252"/>
      <c r="AG1774" s="605"/>
      <c r="AH1774" s="605"/>
      <c r="AI1774" s="613"/>
      <c r="AJ1774" s="613"/>
      <c r="AK1774" s="316"/>
      <c r="AL1774" s="613"/>
      <c r="AM1774" s="613"/>
      <c r="AN1774" s="252"/>
    </row>
    <row r="1775" spans="1:40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39"/>
      <c r="I1775" s="253"/>
      <c r="J1775" s="253"/>
      <c r="K1775" s="253"/>
      <c r="L1775" s="438"/>
      <c r="M1775" s="274"/>
      <c r="N1775" s="288"/>
      <c r="O1775" s="322"/>
      <c r="P1775" s="328"/>
      <c r="Q1775" s="329"/>
      <c r="R1775" s="329"/>
      <c r="S1775" s="251">
        <f t="shared" si="337"/>
        <v>-365</v>
      </c>
      <c r="T1775" s="316"/>
      <c r="U1775" s="283"/>
      <c r="V1775" s="625"/>
      <c r="W1775" s="625"/>
      <c r="X1775" s="252"/>
      <c r="Y1775" s="284">
        <f t="shared" si="338"/>
        <v>0</v>
      </c>
      <c r="Z1775" s="605"/>
      <c r="AA1775" s="656"/>
      <c r="AB1775" s="273"/>
      <c r="AC1775" s="252"/>
      <c r="AD1775" s="252"/>
      <c r="AE1775" s="252"/>
      <c r="AF1775" s="252"/>
      <c r="AG1775" s="605"/>
      <c r="AH1775" s="605"/>
      <c r="AI1775" s="613"/>
      <c r="AJ1775" s="613"/>
      <c r="AK1775" s="316"/>
      <c r="AL1775" s="613"/>
      <c r="AM1775" s="613"/>
      <c r="AN1775" s="252"/>
    </row>
    <row r="1776" spans="1:40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39"/>
      <c r="I1776" s="253"/>
      <c r="J1776" s="253"/>
      <c r="K1776" s="253"/>
      <c r="L1776" s="438"/>
      <c r="M1776" s="274"/>
      <c r="N1776" s="288"/>
      <c r="O1776" s="322"/>
      <c r="P1776" s="328"/>
      <c r="Q1776" s="329"/>
      <c r="R1776" s="329"/>
      <c r="S1776" s="251">
        <f t="shared" si="337"/>
        <v>-365</v>
      </c>
      <c r="T1776" s="316"/>
      <c r="U1776" s="283"/>
      <c r="V1776" s="625"/>
      <c r="W1776" s="625"/>
      <c r="X1776" s="252"/>
      <c r="Y1776" s="284">
        <f t="shared" si="338"/>
        <v>0</v>
      </c>
      <c r="Z1776" s="605"/>
      <c r="AA1776" s="656"/>
      <c r="AB1776" s="273"/>
      <c r="AC1776" s="252"/>
      <c r="AD1776" s="252"/>
      <c r="AE1776" s="252"/>
      <c r="AF1776" s="252"/>
      <c r="AG1776" s="605"/>
      <c r="AH1776" s="605"/>
      <c r="AI1776" s="613"/>
      <c r="AJ1776" s="613"/>
      <c r="AK1776" s="316"/>
      <c r="AL1776" s="613"/>
      <c r="AM1776" s="613"/>
      <c r="AN1776" s="252"/>
    </row>
    <row r="1777" spans="1:40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39"/>
      <c r="I1777" s="253"/>
      <c r="J1777" s="253"/>
      <c r="K1777" s="253"/>
      <c r="L1777" s="438"/>
      <c r="M1777" s="274"/>
      <c r="N1777" s="288"/>
      <c r="O1777" s="322"/>
      <c r="P1777" s="328"/>
      <c r="Q1777" s="329"/>
      <c r="R1777" s="329"/>
      <c r="S1777" s="251">
        <f t="shared" si="337"/>
        <v>-365</v>
      </c>
      <c r="T1777" s="316"/>
      <c r="U1777" s="283"/>
      <c r="V1777" s="625"/>
      <c r="W1777" s="625"/>
      <c r="X1777" s="252"/>
      <c r="Y1777" s="284">
        <f t="shared" si="338"/>
        <v>0</v>
      </c>
      <c r="Z1777" s="605"/>
      <c r="AA1777" s="656"/>
      <c r="AB1777" s="273"/>
      <c r="AC1777" s="252"/>
      <c r="AD1777" s="252"/>
      <c r="AE1777" s="252"/>
      <c r="AF1777" s="252"/>
      <c r="AG1777" s="605"/>
      <c r="AH1777" s="605"/>
      <c r="AI1777" s="613"/>
      <c r="AJ1777" s="613"/>
      <c r="AK1777" s="316"/>
      <c r="AL1777" s="613"/>
      <c r="AM1777" s="613"/>
      <c r="AN1777" s="252"/>
    </row>
    <row r="1778" spans="1:40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39"/>
      <c r="I1778" s="253"/>
      <c r="J1778" s="253"/>
      <c r="K1778" s="253"/>
      <c r="L1778" s="438"/>
      <c r="M1778" s="274"/>
      <c r="N1778" s="288"/>
      <c r="O1778" s="322"/>
      <c r="P1778" s="328"/>
      <c r="Q1778" s="329"/>
      <c r="R1778" s="329"/>
      <c r="S1778" s="251">
        <f t="shared" si="337"/>
        <v>-365</v>
      </c>
      <c r="T1778" s="316"/>
      <c r="U1778" s="283"/>
      <c r="V1778" s="625"/>
      <c r="W1778" s="625"/>
      <c r="X1778" s="252"/>
      <c r="Y1778" s="284">
        <f t="shared" si="338"/>
        <v>0</v>
      </c>
      <c r="Z1778" s="605"/>
      <c r="AA1778" s="656"/>
      <c r="AB1778" s="273"/>
      <c r="AC1778" s="252"/>
      <c r="AD1778" s="252"/>
      <c r="AE1778" s="252"/>
      <c r="AF1778" s="252"/>
      <c r="AG1778" s="605"/>
      <c r="AH1778" s="605"/>
      <c r="AI1778" s="613"/>
      <c r="AJ1778" s="613"/>
      <c r="AK1778" s="316"/>
      <c r="AL1778" s="613"/>
      <c r="AM1778" s="613"/>
      <c r="AN1778" s="252"/>
    </row>
    <row r="1779" spans="1:40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39"/>
      <c r="I1779" s="253"/>
      <c r="J1779" s="253"/>
      <c r="K1779" s="253"/>
      <c r="L1779" s="438"/>
      <c r="M1779" s="274"/>
      <c r="N1779" s="288"/>
      <c r="O1779" s="322"/>
      <c r="P1779" s="328"/>
      <c r="Q1779" s="329"/>
      <c r="R1779" s="329"/>
      <c r="S1779" s="251">
        <f t="shared" si="337"/>
        <v>-365</v>
      </c>
      <c r="T1779" s="316"/>
      <c r="U1779" s="283"/>
      <c r="V1779" s="625"/>
      <c r="W1779" s="625"/>
      <c r="X1779" s="252"/>
      <c r="Y1779" s="284">
        <f t="shared" si="338"/>
        <v>0</v>
      </c>
      <c r="Z1779" s="605"/>
      <c r="AA1779" s="656"/>
      <c r="AB1779" s="273"/>
      <c r="AC1779" s="252"/>
      <c r="AD1779" s="252"/>
      <c r="AE1779" s="252"/>
      <c r="AF1779" s="252"/>
      <c r="AG1779" s="605"/>
      <c r="AH1779" s="605"/>
      <c r="AI1779" s="613"/>
      <c r="AJ1779" s="613"/>
      <c r="AK1779" s="316"/>
      <c r="AL1779" s="613"/>
      <c r="AM1779" s="613"/>
      <c r="AN1779" s="252"/>
    </row>
    <row r="1780" spans="1:40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39"/>
      <c r="I1780" s="253"/>
      <c r="J1780" s="253"/>
      <c r="K1780" s="253"/>
      <c r="L1780" s="438"/>
      <c r="M1780" s="274"/>
      <c r="N1780" s="288"/>
      <c r="O1780" s="322"/>
      <c r="P1780" s="328"/>
      <c r="Q1780" s="329"/>
      <c r="R1780" s="329"/>
      <c r="S1780" s="251">
        <f t="shared" si="337"/>
        <v>-365</v>
      </c>
      <c r="T1780" s="316"/>
      <c r="U1780" s="283"/>
      <c r="V1780" s="625"/>
      <c r="W1780" s="625"/>
      <c r="X1780" s="252"/>
      <c r="Y1780" s="284">
        <f t="shared" si="338"/>
        <v>0</v>
      </c>
      <c r="Z1780" s="605"/>
      <c r="AA1780" s="656"/>
      <c r="AB1780" s="273"/>
      <c r="AC1780" s="252"/>
      <c r="AD1780" s="252"/>
      <c r="AE1780" s="252"/>
      <c r="AF1780" s="252"/>
      <c r="AG1780" s="605"/>
      <c r="AH1780" s="605"/>
      <c r="AI1780" s="613"/>
      <c r="AJ1780" s="613"/>
      <c r="AK1780" s="316"/>
      <c r="AL1780" s="613"/>
      <c r="AM1780" s="613"/>
      <c r="AN1780" s="252"/>
    </row>
    <row r="1781" spans="1:40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39"/>
      <c r="I1781" s="253"/>
      <c r="J1781" s="253"/>
      <c r="K1781" s="253"/>
      <c r="L1781" s="438"/>
      <c r="M1781" s="274"/>
      <c r="N1781" s="288"/>
      <c r="O1781" s="322"/>
      <c r="P1781" s="328"/>
      <c r="Q1781" s="329"/>
      <c r="R1781" s="329"/>
      <c r="S1781" s="251">
        <f t="shared" si="337"/>
        <v>-365</v>
      </c>
      <c r="T1781" s="316"/>
      <c r="U1781" s="283"/>
      <c r="V1781" s="625"/>
      <c r="W1781" s="625"/>
      <c r="X1781" s="252"/>
      <c r="Y1781" s="284">
        <f t="shared" si="338"/>
        <v>0</v>
      </c>
      <c r="Z1781" s="605"/>
      <c r="AA1781" s="656"/>
      <c r="AB1781" s="273"/>
      <c r="AC1781" s="252"/>
      <c r="AD1781" s="252"/>
      <c r="AE1781" s="252"/>
      <c r="AF1781" s="252"/>
      <c r="AG1781" s="605"/>
      <c r="AH1781" s="605"/>
      <c r="AI1781" s="613"/>
      <c r="AJ1781" s="613"/>
      <c r="AK1781" s="316"/>
      <c r="AL1781" s="613"/>
      <c r="AM1781" s="613"/>
      <c r="AN1781" s="252"/>
    </row>
    <row r="1782" spans="1:40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39"/>
      <c r="I1782" s="253"/>
      <c r="J1782" s="253"/>
      <c r="K1782" s="253"/>
      <c r="L1782" s="438"/>
      <c r="M1782" s="274"/>
      <c r="N1782" s="288"/>
      <c r="O1782" s="322"/>
      <c r="P1782" s="328"/>
      <c r="Q1782" s="329"/>
      <c r="R1782" s="329"/>
      <c r="S1782" s="251">
        <f t="shared" si="337"/>
        <v>-365</v>
      </c>
      <c r="T1782" s="316"/>
      <c r="U1782" s="283"/>
      <c r="V1782" s="625"/>
      <c r="W1782" s="625"/>
      <c r="X1782" s="252"/>
      <c r="Y1782" s="284">
        <f t="shared" si="338"/>
        <v>0</v>
      </c>
      <c r="Z1782" s="605"/>
      <c r="AA1782" s="656"/>
      <c r="AB1782" s="273"/>
      <c r="AC1782" s="252"/>
      <c r="AD1782" s="252"/>
      <c r="AE1782" s="252"/>
      <c r="AF1782" s="252"/>
      <c r="AG1782" s="605"/>
      <c r="AH1782" s="605"/>
      <c r="AI1782" s="613"/>
      <c r="AJ1782" s="613"/>
      <c r="AK1782" s="316"/>
      <c r="AL1782" s="613"/>
      <c r="AM1782" s="613"/>
      <c r="AN1782" s="252"/>
    </row>
    <row r="1783" spans="1:40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39"/>
      <c r="I1783" s="253"/>
      <c r="J1783" s="253"/>
      <c r="K1783" s="253"/>
      <c r="L1783" s="438"/>
      <c r="M1783" s="274"/>
      <c r="N1783" s="288"/>
      <c r="O1783" s="322"/>
      <c r="P1783" s="328"/>
      <c r="Q1783" s="329"/>
      <c r="R1783" s="329"/>
      <c r="S1783" s="251">
        <f t="shared" si="337"/>
        <v>-365</v>
      </c>
      <c r="T1783" s="316"/>
      <c r="U1783" s="283"/>
      <c r="V1783" s="625"/>
      <c r="W1783" s="625"/>
      <c r="X1783" s="252"/>
      <c r="Y1783" s="284">
        <f t="shared" si="338"/>
        <v>0</v>
      </c>
      <c r="Z1783" s="605"/>
      <c r="AA1783" s="656"/>
      <c r="AB1783" s="273"/>
      <c r="AC1783" s="252"/>
      <c r="AD1783" s="252"/>
      <c r="AE1783" s="252"/>
      <c r="AF1783" s="252"/>
      <c r="AG1783" s="605"/>
      <c r="AH1783" s="605"/>
      <c r="AI1783" s="613"/>
      <c r="AJ1783" s="613"/>
      <c r="AK1783" s="316"/>
      <c r="AL1783" s="613"/>
      <c r="AM1783" s="613"/>
      <c r="AN1783" s="252"/>
    </row>
    <row r="1784" spans="1:40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39"/>
      <c r="I1784" s="253"/>
      <c r="J1784" s="253"/>
      <c r="K1784" s="253"/>
      <c r="L1784" s="438"/>
      <c r="M1784" s="274"/>
      <c r="N1784" s="288"/>
      <c r="O1784" s="322"/>
      <c r="P1784" s="328"/>
      <c r="Q1784" s="329"/>
      <c r="R1784" s="329"/>
      <c r="S1784" s="251">
        <f t="shared" si="337"/>
        <v>-365</v>
      </c>
      <c r="T1784" s="316"/>
      <c r="U1784" s="283"/>
      <c r="V1784" s="625"/>
      <c r="W1784" s="625"/>
      <c r="X1784" s="252"/>
      <c r="Y1784" s="284">
        <f t="shared" si="338"/>
        <v>0</v>
      </c>
      <c r="Z1784" s="605"/>
      <c r="AA1784" s="656"/>
      <c r="AB1784" s="273"/>
      <c r="AC1784" s="252"/>
      <c r="AD1784" s="252"/>
      <c r="AE1784" s="252"/>
      <c r="AF1784" s="252"/>
      <c r="AG1784" s="605"/>
      <c r="AH1784" s="605"/>
      <c r="AI1784" s="613"/>
      <c r="AJ1784" s="613"/>
      <c r="AK1784" s="316"/>
      <c r="AL1784" s="613"/>
      <c r="AM1784" s="613"/>
      <c r="AN1784" s="252"/>
    </row>
    <row r="1785" spans="1:40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39"/>
      <c r="I1785" s="253"/>
      <c r="J1785" s="253"/>
      <c r="K1785" s="253"/>
      <c r="L1785" s="438"/>
      <c r="M1785" s="274"/>
      <c r="N1785" s="288"/>
      <c r="O1785" s="322"/>
      <c r="P1785" s="328"/>
      <c r="Q1785" s="329"/>
      <c r="R1785" s="329"/>
      <c r="S1785" s="251">
        <f t="shared" si="337"/>
        <v>-365</v>
      </c>
      <c r="T1785" s="316"/>
      <c r="U1785" s="283"/>
      <c r="V1785" s="625"/>
      <c r="W1785" s="625"/>
      <c r="X1785" s="252"/>
      <c r="Y1785" s="284">
        <f t="shared" si="338"/>
        <v>0</v>
      </c>
      <c r="Z1785" s="605"/>
      <c r="AA1785" s="656"/>
      <c r="AB1785" s="273"/>
      <c r="AC1785" s="252"/>
      <c r="AD1785" s="252"/>
      <c r="AE1785" s="252"/>
      <c r="AF1785" s="252"/>
      <c r="AG1785" s="605"/>
      <c r="AH1785" s="605"/>
      <c r="AI1785" s="613"/>
      <c r="AJ1785" s="613"/>
      <c r="AK1785" s="316"/>
      <c r="AL1785" s="613"/>
      <c r="AM1785" s="613"/>
      <c r="AN1785" s="252"/>
    </row>
    <row r="1786" spans="1:40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39"/>
      <c r="I1786" s="253"/>
      <c r="J1786" s="253"/>
      <c r="K1786" s="253"/>
      <c r="L1786" s="438"/>
      <c r="M1786" s="274"/>
      <c r="N1786" s="288"/>
      <c r="O1786" s="322"/>
      <c r="P1786" s="328"/>
      <c r="Q1786" s="329"/>
      <c r="R1786" s="329"/>
      <c r="S1786" s="251">
        <f t="shared" si="337"/>
        <v>-365</v>
      </c>
      <c r="T1786" s="316"/>
      <c r="U1786" s="283"/>
      <c r="V1786" s="625"/>
      <c r="W1786" s="625"/>
      <c r="X1786" s="252"/>
      <c r="Y1786" s="284">
        <f t="shared" si="338"/>
        <v>0</v>
      </c>
      <c r="Z1786" s="605"/>
      <c r="AA1786" s="656"/>
      <c r="AB1786" s="273"/>
      <c r="AC1786" s="252"/>
      <c r="AD1786" s="252"/>
      <c r="AE1786" s="252"/>
      <c r="AF1786" s="252"/>
      <c r="AG1786" s="605"/>
      <c r="AH1786" s="605"/>
      <c r="AI1786" s="613"/>
      <c r="AJ1786" s="613"/>
      <c r="AK1786" s="316"/>
      <c r="AL1786" s="613"/>
      <c r="AM1786" s="613"/>
      <c r="AN1786" s="252"/>
    </row>
    <row r="1787" spans="1:40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39"/>
      <c r="I1787" s="253"/>
      <c r="J1787" s="253"/>
      <c r="K1787" s="253"/>
      <c r="L1787" s="438"/>
      <c r="M1787" s="274"/>
      <c r="N1787" s="288"/>
      <c r="O1787" s="322"/>
      <c r="P1787" s="328"/>
      <c r="Q1787" s="329"/>
      <c r="R1787" s="329"/>
      <c r="S1787" s="251">
        <f t="shared" si="337"/>
        <v>-365</v>
      </c>
      <c r="T1787" s="316"/>
      <c r="U1787" s="283"/>
      <c r="V1787" s="625"/>
      <c r="W1787" s="625"/>
      <c r="X1787" s="252"/>
      <c r="Y1787" s="284">
        <f t="shared" si="338"/>
        <v>0</v>
      </c>
      <c r="Z1787" s="605"/>
      <c r="AA1787" s="656"/>
      <c r="AB1787" s="273"/>
      <c r="AC1787" s="252"/>
      <c r="AD1787" s="252"/>
      <c r="AE1787" s="252"/>
      <c r="AF1787" s="252"/>
      <c r="AG1787" s="605"/>
      <c r="AH1787" s="605"/>
      <c r="AI1787" s="613"/>
      <c r="AJ1787" s="613"/>
      <c r="AK1787" s="316"/>
      <c r="AL1787" s="613"/>
      <c r="AM1787" s="613"/>
      <c r="AN1787" s="252"/>
    </row>
    <row r="1788" spans="1:40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39"/>
      <c r="I1788" s="253"/>
      <c r="J1788" s="253"/>
      <c r="K1788" s="253"/>
      <c r="L1788" s="438"/>
      <c r="M1788" s="274"/>
      <c r="N1788" s="288"/>
      <c r="O1788" s="322"/>
      <c r="P1788" s="328"/>
      <c r="Q1788" s="329"/>
      <c r="R1788" s="329"/>
      <c r="S1788" s="251">
        <f t="shared" si="337"/>
        <v>-365</v>
      </c>
      <c r="T1788" s="316"/>
      <c r="U1788" s="283"/>
      <c r="V1788" s="625"/>
      <c r="W1788" s="625"/>
      <c r="X1788" s="252"/>
      <c r="Y1788" s="284">
        <f t="shared" si="338"/>
        <v>0</v>
      </c>
      <c r="Z1788" s="605"/>
      <c r="AA1788" s="656"/>
      <c r="AB1788" s="273"/>
      <c r="AC1788" s="252"/>
      <c r="AD1788" s="252"/>
      <c r="AE1788" s="252"/>
      <c r="AF1788" s="252"/>
      <c r="AG1788" s="605"/>
      <c r="AH1788" s="605"/>
      <c r="AI1788" s="613"/>
      <c r="AJ1788" s="613"/>
      <c r="AK1788" s="316"/>
      <c r="AL1788" s="613"/>
      <c r="AM1788" s="613"/>
      <c r="AN1788" s="252"/>
    </row>
    <row r="1789" spans="1:40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39"/>
      <c r="I1789" s="253"/>
      <c r="J1789" s="253"/>
      <c r="K1789" s="253"/>
      <c r="L1789" s="438"/>
      <c r="M1789" s="274"/>
      <c r="N1789" s="288"/>
      <c r="O1789" s="322"/>
      <c r="P1789" s="328"/>
      <c r="Q1789" s="329"/>
      <c r="R1789" s="329"/>
      <c r="S1789" s="251">
        <f t="shared" si="337"/>
        <v>-365</v>
      </c>
      <c r="T1789" s="316"/>
      <c r="U1789" s="283"/>
      <c r="V1789" s="625"/>
      <c r="W1789" s="625"/>
      <c r="X1789" s="252"/>
      <c r="Y1789" s="284">
        <f t="shared" si="338"/>
        <v>0</v>
      </c>
      <c r="Z1789" s="605"/>
      <c r="AA1789" s="656"/>
      <c r="AB1789" s="273"/>
      <c r="AC1789" s="252"/>
      <c r="AD1789" s="252"/>
      <c r="AE1789" s="252"/>
      <c r="AF1789" s="252"/>
      <c r="AG1789" s="605"/>
      <c r="AH1789" s="605"/>
      <c r="AI1789" s="613"/>
      <c r="AJ1789" s="613"/>
      <c r="AK1789" s="316"/>
      <c r="AL1789" s="613"/>
      <c r="AM1789" s="613"/>
      <c r="AN1789" s="252"/>
    </row>
    <row r="1790" spans="1:40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39"/>
      <c r="I1790" s="253"/>
      <c r="J1790" s="253"/>
      <c r="K1790" s="253"/>
      <c r="L1790" s="438"/>
      <c r="M1790" s="274"/>
      <c r="N1790" s="288"/>
      <c r="O1790" s="322"/>
      <c r="P1790" s="328"/>
      <c r="Q1790" s="329"/>
      <c r="R1790" s="329"/>
      <c r="S1790" s="251">
        <f t="shared" si="337"/>
        <v>-365</v>
      </c>
      <c r="T1790" s="316"/>
      <c r="U1790" s="283"/>
      <c r="V1790" s="625"/>
      <c r="W1790" s="625"/>
      <c r="X1790" s="252"/>
      <c r="Y1790" s="284">
        <f t="shared" si="338"/>
        <v>0</v>
      </c>
      <c r="Z1790" s="605"/>
      <c r="AA1790" s="656"/>
      <c r="AB1790" s="273"/>
      <c r="AC1790" s="252"/>
      <c r="AD1790" s="252"/>
      <c r="AE1790" s="252"/>
      <c r="AF1790" s="252"/>
      <c r="AG1790" s="605"/>
      <c r="AH1790" s="605"/>
      <c r="AI1790" s="613"/>
      <c r="AJ1790" s="613"/>
      <c r="AK1790" s="316"/>
      <c r="AL1790" s="613"/>
      <c r="AM1790" s="613"/>
      <c r="AN1790" s="252"/>
    </row>
    <row r="1791" spans="1:40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39"/>
      <c r="I1791" s="253"/>
      <c r="J1791" s="253"/>
      <c r="K1791" s="253"/>
      <c r="L1791" s="438"/>
      <c r="M1791" s="274"/>
      <c r="N1791" s="288"/>
      <c r="O1791" s="322"/>
      <c r="P1791" s="328"/>
      <c r="Q1791" s="329"/>
      <c r="R1791" s="329"/>
      <c r="S1791" s="251">
        <f t="shared" si="337"/>
        <v>-365</v>
      </c>
      <c r="T1791" s="316"/>
      <c r="U1791" s="283"/>
      <c r="V1791" s="625"/>
      <c r="W1791" s="625"/>
      <c r="X1791" s="252"/>
      <c r="Y1791" s="284">
        <f t="shared" si="338"/>
        <v>0</v>
      </c>
      <c r="Z1791" s="605"/>
      <c r="AA1791" s="656"/>
      <c r="AB1791" s="273"/>
      <c r="AC1791" s="252"/>
      <c r="AD1791" s="252"/>
      <c r="AE1791" s="252"/>
      <c r="AF1791" s="252"/>
      <c r="AG1791" s="605"/>
      <c r="AH1791" s="605"/>
      <c r="AI1791" s="613"/>
      <c r="AJ1791" s="613"/>
      <c r="AK1791" s="316"/>
      <c r="AL1791" s="613"/>
      <c r="AM1791" s="613"/>
      <c r="AN1791" s="252"/>
    </row>
    <row r="1792" spans="1:40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39"/>
      <c r="I1792" s="253"/>
      <c r="J1792" s="253"/>
      <c r="K1792" s="253"/>
      <c r="L1792" s="438"/>
      <c r="M1792" s="274"/>
      <c r="N1792" s="288"/>
      <c r="O1792" s="322"/>
      <c r="P1792" s="328"/>
      <c r="Q1792" s="329"/>
      <c r="R1792" s="329"/>
      <c r="S1792" s="251">
        <f t="shared" si="337"/>
        <v>-365</v>
      </c>
      <c r="T1792" s="316"/>
      <c r="U1792" s="283"/>
      <c r="V1792" s="625"/>
      <c r="W1792" s="625"/>
      <c r="X1792" s="252"/>
      <c r="Y1792" s="284">
        <f t="shared" si="338"/>
        <v>0</v>
      </c>
      <c r="Z1792" s="605"/>
      <c r="AA1792" s="656"/>
      <c r="AB1792" s="273"/>
      <c r="AC1792" s="252"/>
      <c r="AD1792" s="252"/>
      <c r="AE1792" s="252"/>
      <c r="AF1792" s="252"/>
      <c r="AG1792" s="605"/>
      <c r="AH1792" s="605"/>
      <c r="AI1792" s="613"/>
      <c r="AJ1792" s="613"/>
      <c r="AK1792" s="316"/>
      <c r="AL1792" s="613"/>
      <c r="AM1792" s="613"/>
      <c r="AN1792" s="252"/>
    </row>
    <row r="1793" spans="1:40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39"/>
      <c r="I1793" s="253"/>
      <c r="J1793" s="253"/>
      <c r="K1793" s="253"/>
      <c r="L1793" s="438"/>
      <c r="M1793" s="274"/>
      <c r="N1793" s="288"/>
      <c r="O1793" s="322"/>
      <c r="P1793" s="328"/>
      <c r="Q1793" s="329"/>
      <c r="R1793" s="329"/>
      <c r="S1793" s="251">
        <f t="shared" si="337"/>
        <v>-365</v>
      </c>
      <c r="T1793" s="316"/>
      <c r="U1793" s="283"/>
      <c r="V1793" s="625"/>
      <c r="W1793" s="625"/>
      <c r="X1793" s="252"/>
      <c r="Y1793" s="284">
        <f t="shared" si="338"/>
        <v>0</v>
      </c>
      <c r="Z1793" s="605"/>
      <c r="AA1793" s="656"/>
      <c r="AB1793" s="273"/>
      <c r="AC1793" s="252"/>
      <c r="AD1793" s="252"/>
      <c r="AE1793" s="252"/>
      <c r="AF1793" s="252"/>
      <c r="AG1793" s="605"/>
      <c r="AH1793" s="605"/>
      <c r="AI1793" s="613"/>
      <c r="AJ1793" s="613"/>
      <c r="AK1793" s="316"/>
      <c r="AL1793" s="613"/>
      <c r="AM1793" s="613"/>
      <c r="AN1793" s="252"/>
    </row>
    <row r="1794" spans="1:40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39"/>
      <c r="I1794" s="253"/>
      <c r="J1794" s="253"/>
      <c r="K1794" s="253"/>
      <c r="L1794" s="438"/>
      <c r="M1794" s="274"/>
      <c r="N1794" s="288"/>
      <c r="O1794" s="322"/>
      <c r="P1794" s="328"/>
      <c r="Q1794" s="329"/>
      <c r="R1794" s="329"/>
      <c r="S1794" s="251">
        <f t="shared" si="337"/>
        <v>-365</v>
      </c>
      <c r="T1794" s="316"/>
      <c r="U1794" s="283"/>
      <c r="V1794" s="625"/>
      <c r="W1794" s="625"/>
      <c r="X1794" s="252"/>
      <c r="Y1794" s="284">
        <f t="shared" si="338"/>
        <v>0</v>
      </c>
      <c r="Z1794" s="605"/>
      <c r="AA1794" s="656"/>
      <c r="AB1794" s="273"/>
      <c r="AC1794" s="252"/>
      <c r="AD1794" s="252"/>
      <c r="AE1794" s="252"/>
      <c r="AF1794" s="252"/>
      <c r="AG1794" s="605"/>
      <c r="AH1794" s="605"/>
      <c r="AI1794" s="613"/>
      <c r="AJ1794" s="613"/>
      <c r="AK1794" s="316"/>
      <c r="AL1794" s="613"/>
      <c r="AM1794" s="613"/>
      <c r="AN1794" s="252"/>
    </row>
    <row r="1795" spans="1:40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39"/>
      <c r="I1795" s="253"/>
      <c r="J1795" s="253"/>
      <c r="K1795" s="253"/>
      <c r="L1795" s="438"/>
      <c r="M1795" s="274"/>
      <c r="N1795" s="288"/>
      <c r="O1795" s="322"/>
      <c r="P1795" s="328"/>
      <c r="Q1795" s="329"/>
      <c r="R1795" s="329"/>
      <c r="S1795" s="251">
        <f t="shared" si="337"/>
        <v>-365</v>
      </c>
      <c r="T1795" s="316"/>
      <c r="U1795" s="283"/>
      <c r="V1795" s="625"/>
      <c r="W1795" s="625"/>
      <c r="X1795" s="252"/>
      <c r="Y1795" s="284">
        <f t="shared" si="338"/>
        <v>0</v>
      </c>
      <c r="Z1795" s="605"/>
      <c r="AA1795" s="656"/>
      <c r="AB1795" s="273"/>
      <c r="AC1795" s="252"/>
      <c r="AD1795" s="252"/>
      <c r="AE1795" s="252"/>
      <c r="AF1795" s="252"/>
      <c r="AG1795" s="605"/>
      <c r="AH1795" s="605"/>
      <c r="AI1795" s="613"/>
      <c r="AJ1795" s="613"/>
      <c r="AK1795" s="316"/>
      <c r="AL1795" s="613"/>
      <c r="AM1795" s="613"/>
      <c r="AN1795" s="252"/>
    </row>
    <row r="1796" spans="1:40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39"/>
      <c r="I1796" s="253"/>
      <c r="J1796" s="253"/>
      <c r="K1796" s="253"/>
      <c r="L1796" s="438"/>
      <c r="M1796" s="274"/>
      <c r="N1796" s="288"/>
      <c r="O1796" s="322"/>
      <c r="P1796" s="328"/>
      <c r="Q1796" s="329"/>
      <c r="R1796" s="329"/>
      <c r="S1796" s="251">
        <f t="shared" si="337"/>
        <v>-365</v>
      </c>
      <c r="T1796" s="316"/>
      <c r="U1796" s="283"/>
      <c r="V1796" s="625"/>
      <c r="W1796" s="625"/>
      <c r="X1796" s="252"/>
      <c r="Y1796" s="284">
        <f t="shared" si="338"/>
        <v>0</v>
      </c>
      <c r="Z1796" s="605"/>
      <c r="AA1796" s="656"/>
      <c r="AB1796" s="273"/>
      <c r="AC1796" s="252"/>
      <c r="AD1796" s="252"/>
      <c r="AE1796" s="252"/>
      <c r="AF1796" s="252"/>
      <c r="AG1796" s="605"/>
      <c r="AH1796" s="605"/>
      <c r="AI1796" s="613"/>
      <c r="AJ1796" s="613"/>
      <c r="AK1796" s="316"/>
      <c r="AL1796" s="613"/>
      <c r="AM1796" s="613"/>
      <c r="AN1796" s="252"/>
    </row>
    <row r="1797" spans="1:40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39"/>
      <c r="I1797" s="253"/>
      <c r="J1797" s="253"/>
      <c r="K1797" s="253"/>
      <c r="L1797" s="438"/>
      <c r="M1797" s="274"/>
      <c r="N1797" s="288"/>
      <c r="O1797" s="322"/>
      <c r="P1797" s="328"/>
      <c r="Q1797" s="329"/>
      <c r="R1797" s="329"/>
      <c r="S1797" s="251">
        <f t="shared" si="337"/>
        <v>-365</v>
      </c>
      <c r="T1797" s="316"/>
      <c r="U1797" s="283"/>
      <c r="V1797" s="625"/>
      <c r="W1797" s="625"/>
      <c r="X1797" s="252"/>
      <c r="Y1797" s="284">
        <f t="shared" si="338"/>
        <v>0</v>
      </c>
      <c r="Z1797" s="605"/>
      <c r="AA1797" s="656"/>
      <c r="AB1797" s="273"/>
      <c r="AC1797" s="252"/>
      <c r="AD1797" s="252"/>
      <c r="AE1797" s="252"/>
      <c r="AF1797" s="252"/>
      <c r="AG1797" s="605"/>
      <c r="AH1797" s="605"/>
      <c r="AI1797" s="613"/>
      <c r="AJ1797" s="613"/>
      <c r="AK1797" s="316"/>
      <c r="AL1797" s="613"/>
      <c r="AM1797" s="613"/>
      <c r="AN1797" s="252"/>
    </row>
    <row r="1798" spans="1:40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39"/>
      <c r="I1798" s="253"/>
      <c r="J1798" s="253"/>
      <c r="K1798" s="253"/>
      <c r="L1798" s="438"/>
      <c r="M1798" s="274"/>
      <c r="N1798" s="288"/>
      <c r="O1798" s="322"/>
      <c r="P1798" s="328"/>
      <c r="Q1798" s="329"/>
      <c r="R1798" s="329"/>
      <c r="S1798" s="251">
        <f t="shared" si="337"/>
        <v>-365</v>
      </c>
      <c r="T1798" s="316"/>
      <c r="U1798" s="283"/>
      <c r="V1798" s="625"/>
      <c r="W1798" s="625"/>
      <c r="X1798" s="252"/>
      <c r="Y1798" s="284">
        <f t="shared" si="338"/>
        <v>0</v>
      </c>
      <c r="Z1798" s="605"/>
      <c r="AA1798" s="656"/>
      <c r="AB1798" s="273"/>
      <c r="AC1798" s="252"/>
      <c r="AD1798" s="252"/>
      <c r="AE1798" s="252"/>
      <c r="AF1798" s="252"/>
      <c r="AG1798" s="605"/>
      <c r="AH1798" s="605"/>
      <c r="AI1798" s="613"/>
      <c r="AJ1798" s="613"/>
      <c r="AK1798" s="316"/>
      <c r="AL1798" s="613"/>
      <c r="AM1798" s="613"/>
      <c r="AN1798" s="252"/>
    </row>
    <row r="1799" spans="1:40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39"/>
      <c r="I1799" s="253"/>
      <c r="J1799" s="253"/>
      <c r="K1799" s="253"/>
      <c r="L1799" s="438"/>
      <c r="M1799" s="274"/>
      <c r="N1799" s="288"/>
      <c r="O1799" s="322"/>
      <c r="P1799" s="328"/>
      <c r="Q1799" s="329"/>
      <c r="R1799" s="329"/>
      <c r="S1799" s="251">
        <f t="shared" si="337"/>
        <v>-365</v>
      </c>
      <c r="T1799" s="316"/>
      <c r="U1799" s="283"/>
      <c r="V1799" s="625"/>
      <c r="W1799" s="625"/>
      <c r="X1799" s="252"/>
      <c r="Y1799" s="284">
        <f t="shared" si="338"/>
        <v>0</v>
      </c>
      <c r="Z1799" s="605"/>
      <c r="AA1799" s="656"/>
      <c r="AB1799" s="273"/>
      <c r="AC1799" s="252"/>
      <c r="AD1799" s="252"/>
      <c r="AE1799" s="252"/>
      <c r="AF1799" s="252"/>
      <c r="AG1799" s="605"/>
      <c r="AH1799" s="605"/>
      <c r="AI1799" s="613"/>
      <c r="AJ1799" s="613"/>
      <c r="AK1799" s="316"/>
      <c r="AL1799" s="613"/>
      <c r="AM1799" s="613"/>
      <c r="AN1799" s="252"/>
    </row>
    <row r="1800" spans="1:40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39"/>
      <c r="I1800" s="253"/>
      <c r="J1800" s="253"/>
      <c r="K1800" s="253"/>
      <c r="L1800" s="438"/>
      <c r="M1800" s="274"/>
      <c r="N1800" s="288"/>
      <c r="O1800" s="322"/>
      <c r="P1800" s="328"/>
      <c r="Q1800" s="329"/>
      <c r="R1800" s="329"/>
      <c r="S1800" s="251">
        <f t="shared" si="337"/>
        <v>-365</v>
      </c>
      <c r="T1800" s="316"/>
      <c r="U1800" s="283"/>
      <c r="V1800" s="625"/>
      <c r="W1800" s="625"/>
      <c r="X1800" s="252"/>
      <c r="Y1800" s="284">
        <f t="shared" si="338"/>
        <v>0</v>
      </c>
      <c r="Z1800" s="605"/>
      <c r="AA1800" s="656"/>
      <c r="AB1800" s="273"/>
      <c r="AC1800" s="252"/>
      <c r="AD1800" s="252"/>
      <c r="AE1800" s="252"/>
      <c r="AF1800" s="252"/>
      <c r="AG1800" s="605"/>
      <c r="AH1800" s="605"/>
      <c r="AI1800" s="613"/>
      <c r="AJ1800" s="613"/>
      <c r="AK1800" s="316"/>
      <c r="AL1800" s="613"/>
      <c r="AM1800" s="613"/>
      <c r="AN1800" s="252"/>
    </row>
    <row r="1801" spans="1:40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39"/>
      <c r="I1801" s="253"/>
      <c r="J1801" s="253"/>
      <c r="K1801" s="253"/>
      <c r="L1801" s="438"/>
      <c r="M1801" s="274"/>
      <c r="N1801" s="288"/>
      <c r="O1801" s="322"/>
      <c r="P1801" s="328"/>
      <c r="Q1801" s="329"/>
      <c r="R1801" s="329"/>
      <c r="S1801" s="251">
        <f t="shared" ref="S1801:S1864" si="339">SUM(N1801-365)</f>
        <v>-365</v>
      </c>
      <c r="T1801" s="316"/>
      <c r="U1801" s="283"/>
      <c r="V1801" s="625"/>
      <c r="W1801" s="625"/>
      <c r="X1801" s="252"/>
      <c r="Y1801" s="284">
        <f t="shared" si="338"/>
        <v>0</v>
      </c>
      <c r="Z1801" s="605"/>
      <c r="AA1801" s="656"/>
      <c r="AB1801" s="273"/>
      <c r="AC1801" s="252"/>
      <c r="AD1801" s="252"/>
      <c r="AE1801" s="252"/>
      <c r="AF1801" s="252"/>
      <c r="AG1801" s="605"/>
      <c r="AH1801" s="605"/>
      <c r="AI1801" s="613"/>
      <c r="AJ1801" s="613"/>
      <c r="AK1801" s="316"/>
      <c r="AL1801" s="613"/>
      <c r="AM1801" s="613"/>
      <c r="AN1801" s="252"/>
    </row>
    <row r="1802" spans="1:40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39"/>
      <c r="I1802" s="253"/>
      <c r="J1802" s="253"/>
      <c r="K1802" s="253"/>
      <c r="L1802" s="438"/>
      <c r="M1802" s="274"/>
      <c r="N1802" s="288"/>
      <c r="O1802" s="322"/>
      <c r="P1802" s="328"/>
      <c r="Q1802" s="329"/>
      <c r="R1802" s="329"/>
      <c r="S1802" s="251">
        <f t="shared" si="339"/>
        <v>-365</v>
      </c>
      <c r="T1802" s="316"/>
      <c r="U1802" s="283"/>
      <c r="V1802" s="625"/>
      <c r="W1802" s="625"/>
      <c r="X1802" s="252"/>
      <c r="Y1802" s="284">
        <f t="shared" si="338"/>
        <v>0</v>
      </c>
      <c r="Z1802" s="605"/>
      <c r="AA1802" s="656"/>
      <c r="AB1802" s="273"/>
      <c r="AC1802" s="252"/>
      <c r="AD1802" s="252"/>
      <c r="AE1802" s="252"/>
      <c r="AF1802" s="252"/>
      <c r="AG1802" s="605"/>
      <c r="AH1802" s="605"/>
      <c r="AI1802" s="613"/>
      <c r="AJ1802" s="613"/>
      <c r="AK1802" s="316"/>
      <c r="AL1802" s="613"/>
      <c r="AM1802" s="613"/>
      <c r="AN1802" s="252"/>
    </row>
    <row r="1803" spans="1:40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39"/>
      <c r="I1803" s="253"/>
      <c r="J1803" s="253"/>
      <c r="K1803" s="253"/>
      <c r="L1803" s="438"/>
      <c r="M1803" s="274"/>
      <c r="N1803" s="288"/>
      <c r="O1803" s="322"/>
      <c r="P1803" s="328"/>
      <c r="Q1803" s="329"/>
      <c r="R1803" s="329"/>
      <c r="S1803" s="251">
        <f t="shared" si="339"/>
        <v>-365</v>
      </c>
      <c r="T1803" s="316"/>
      <c r="U1803" s="283"/>
      <c r="V1803" s="625"/>
      <c r="W1803" s="625"/>
      <c r="X1803" s="252"/>
      <c r="Y1803" s="284">
        <f t="shared" si="338"/>
        <v>0</v>
      </c>
      <c r="Z1803" s="605"/>
      <c r="AA1803" s="656"/>
      <c r="AB1803" s="273"/>
      <c r="AC1803" s="252"/>
      <c r="AD1803" s="252"/>
      <c r="AE1803" s="252"/>
      <c r="AF1803" s="252"/>
      <c r="AG1803" s="605"/>
      <c r="AH1803" s="605"/>
      <c r="AI1803" s="613"/>
      <c r="AJ1803" s="613"/>
      <c r="AK1803" s="316"/>
      <c r="AL1803" s="613"/>
      <c r="AM1803" s="613"/>
      <c r="AN1803" s="252"/>
    </row>
    <row r="1804" spans="1:40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39"/>
      <c r="I1804" s="253"/>
      <c r="J1804" s="253"/>
      <c r="K1804" s="253"/>
      <c r="L1804" s="438"/>
      <c r="M1804" s="274"/>
      <c r="N1804" s="288"/>
      <c r="O1804" s="322"/>
      <c r="P1804" s="328"/>
      <c r="Q1804" s="329"/>
      <c r="R1804" s="329"/>
      <c r="S1804" s="251">
        <f t="shared" si="339"/>
        <v>-365</v>
      </c>
      <c r="T1804" s="316"/>
      <c r="U1804" s="283"/>
      <c r="V1804" s="625"/>
      <c r="W1804" s="625"/>
      <c r="X1804" s="252"/>
      <c r="Y1804" s="284">
        <f t="shared" si="338"/>
        <v>0</v>
      </c>
      <c r="Z1804" s="605"/>
      <c r="AA1804" s="656"/>
      <c r="AB1804" s="273"/>
      <c r="AC1804" s="252"/>
      <c r="AD1804" s="252"/>
      <c r="AE1804" s="252"/>
      <c r="AF1804" s="252"/>
      <c r="AG1804" s="605"/>
      <c r="AH1804" s="605"/>
      <c r="AI1804" s="613"/>
      <c r="AJ1804" s="613"/>
      <c r="AK1804" s="316"/>
      <c r="AL1804" s="613"/>
      <c r="AM1804" s="613"/>
      <c r="AN1804" s="252"/>
    </row>
    <row r="1805" spans="1:40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39"/>
      <c r="I1805" s="253"/>
      <c r="J1805" s="253"/>
      <c r="K1805" s="253"/>
      <c r="L1805" s="438"/>
      <c r="M1805" s="274"/>
      <c r="N1805" s="288"/>
      <c r="O1805" s="322"/>
      <c r="P1805" s="328"/>
      <c r="Q1805" s="329"/>
      <c r="R1805" s="329"/>
      <c r="S1805" s="251">
        <f t="shared" si="339"/>
        <v>-365</v>
      </c>
      <c r="T1805" s="316"/>
      <c r="U1805" s="283"/>
      <c r="V1805" s="625"/>
      <c r="W1805" s="625"/>
      <c r="X1805" s="252"/>
      <c r="Y1805" s="284">
        <f t="shared" ref="Y1805:Y1868" si="340">N1805</f>
        <v>0</v>
      </c>
      <c r="Z1805" s="605"/>
      <c r="AA1805" s="656"/>
      <c r="AB1805" s="273"/>
      <c r="AC1805" s="252"/>
      <c r="AD1805" s="252"/>
      <c r="AE1805" s="252"/>
      <c r="AF1805" s="252"/>
      <c r="AG1805" s="605"/>
      <c r="AH1805" s="605"/>
      <c r="AI1805" s="613"/>
      <c r="AJ1805" s="613"/>
      <c r="AK1805" s="316"/>
      <c r="AL1805" s="613"/>
      <c r="AM1805" s="613"/>
      <c r="AN1805" s="252"/>
    </row>
    <row r="1806" spans="1:40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39"/>
      <c r="I1806" s="253"/>
      <c r="J1806" s="253"/>
      <c r="K1806" s="253"/>
      <c r="L1806" s="438"/>
      <c r="M1806" s="274"/>
      <c r="N1806" s="288"/>
      <c r="O1806" s="322"/>
      <c r="P1806" s="328"/>
      <c r="Q1806" s="329"/>
      <c r="R1806" s="329"/>
      <c r="S1806" s="251">
        <f t="shared" si="339"/>
        <v>-365</v>
      </c>
      <c r="T1806" s="316"/>
      <c r="U1806" s="283"/>
      <c r="V1806" s="625"/>
      <c r="W1806" s="625"/>
      <c r="X1806" s="252"/>
      <c r="Y1806" s="284">
        <f t="shared" si="340"/>
        <v>0</v>
      </c>
      <c r="Z1806" s="605"/>
      <c r="AA1806" s="656"/>
      <c r="AB1806" s="273"/>
      <c r="AC1806" s="252"/>
      <c r="AD1806" s="252"/>
      <c r="AE1806" s="252"/>
      <c r="AF1806" s="252"/>
      <c r="AG1806" s="605"/>
      <c r="AH1806" s="605"/>
      <c r="AI1806" s="613"/>
      <c r="AJ1806" s="613"/>
      <c r="AK1806" s="316"/>
      <c r="AL1806" s="613"/>
      <c r="AM1806" s="613"/>
      <c r="AN1806" s="252"/>
    </row>
    <row r="1807" spans="1:40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39"/>
      <c r="I1807" s="253"/>
      <c r="J1807" s="253"/>
      <c r="K1807" s="253"/>
      <c r="L1807" s="438"/>
      <c r="M1807" s="274"/>
      <c r="N1807" s="288"/>
      <c r="O1807" s="322"/>
      <c r="P1807" s="328"/>
      <c r="Q1807" s="329"/>
      <c r="R1807" s="329"/>
      <c r="S1807" s="251">
        <f t="shared" si="339"/>
        <v>-365</v>
      </c>
      <c r="T1807" s="316"/>
      <c r="U1807" s="283"/>
      <c r="V1807" s="625"/>
      <c r="W1807" s="625"/>
      <c r="X1807" s="252"/>
      <c r="Y1807" s="284">
        <f t="shared" si="340"/>
        <v>0</v>
      </c>
      <c r="Z1807" s="605"/>
      <c r="AA1807" s="656"/>
      <c r="AB1807" s="273"/>
      <c r="AC1807" s="252"/>
      <c r="AD1807" s="252"/>
      <c r="AE1807" s="252"/>
      <c r="AF1807" s="252"/>
      <c r="AG1807" s="605"/>
      <c r="AH1807" s="605"/>
      <c r="AI1807" s="613"/>
      <c r="AJ1807" s="613"/>
      <c r="AK1807" s="316"/>
      <c r="AL1807" s="613"/>
      <c r="AM1807" s="613"/>
      <c r="AN1807" s="252"/>
    </row>
    <row r="1808" spans="1:40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39"/>
      <c r="I1808" s="253"/>
      <c r="J1808" s="253"/>
      <c r="K1808" s="253"/>
      <c r="L1808" s="438"/>
      <c r="M1808" s="274"/>
      <c r="N1808" s="288"/>
      <c r="O1808" s="322"/>
      <c r="P1808" s="328"/>
      <c r="Q1808" s="329"/>
      <c r="R1808" s="329"/>
      <c r="S1808" s="251">
        <f t="shared" si="339"/>
        <v>-365</v>
      </c>
      <c r="T1808" s="316"/>
      <c r="U1808" s="283"/>
      <c r="V1808" s="625"/>
      <c r="W1808" s="625"/>
      <c r="X1808" s="252"/>
      <c r="Y1808" s="284">
        <f t="shared" si="340"/>
        <v>0</v>
      </c>
      <c r="Z1808" s="605"/>
      <c r="AA1808" s="656"/>
      <c r="AB1808" s="273"/>
      <c r="AC1808" s="252"/>
      <c r="AD1808" s="252"/>
      <c r="AE1808" s="252"/>
      <c r="AF1808" s="252"/>
      <c r="AG1808" s="605"/>
      <c r="AH1808" s="605"/>
      <c r="AI1808" s="613"/>
      <c r="AJ1808" s="613"/>
      <c r="AK1808" s="316"/>
      <c r="AL1808" s="613"/>
      <c r="AM1808" s="613"/>
      <c r="AN1808" s="252"/>
    </row>
    <row r="1809" spans="1:40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39"/>
      <c r="I1809" s="253"/>
      <c r="J1809" s="253"/>
      <c r="K1809" s="253"/>
      <c r="L1809" s="438"/>
      <c r="M1809" s="274"/>
      <c r="N1809" s="288"/>
      <c r="O1809" s="322"/>
      <c r="P1809" s="328"/>
      <c r="Q1809" s="329"/>
      <c r="R1809" s="329"/>
      <c r="S1809" s="251">
        <f t="shared" si="339"/>
        <v>-365</v>
      </c>
      <c r="T1809" s="316"/>
      <c r="U1809" s="283"/>
      <c r="V1809" s="625"/>
      <c r="W1809" s="625"/>
      <c r="X1809" s="252"/>
      <c r="Y1809" s="284">
        <f t="shared" si="340"/>
        <v>0</v>
      </c>
      <c r="Z1809" s="605"/>
      <c r="AA1809" s="656"/>
      <c r="AB1809" s="273"/>
      <c r="AC1809" s="252"/>
      <c r="AD1809" s="252"/>
      <c r="AE1809" s="252"/>
      <c r="AF1809" s="252"/>
      <c r="AG1809" s="605"/>
      <c r="AH1809" s="605"/>
      <c r="AI1809" s="613"/>
      <c r="AJ1809" s="613"/>
      <c r="AK1809" s="316"/>
      <c r="AL1809" s="613"/>
      <c r="AM1809" s="613"/>
      <c r="AN1809" s="252"/>
    </row>
    <row r="1810" spans="1:40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39"/>
      <c r="I1810" s="253"/>
      <c r="J1810" s="253"/>
      <c r="K1810" s="253"/>
      <c r="L1810" s="438"/>
      <c r="M1810" s="274"/>
      <c r="N1810" s="288"/>
      <c r="O1810" s="322"/>
      <c r="P1810" s="328"/>
      <c r="Q1810" s="329"/>
      <c r="R1810" s="329"/>
      <c r="S1810" s="251">
        <f t="shared" si="339"/>
        <v>-365</v>
      </c>
      <c r="T1810" s="316"/>
      <c r="U1810" s="283"/>
      <c r="V1810" s="625"/>
      <c r="W1810" s="625"/>
      <c r="X1810" s="252"/>
      <c r="Y1810" s="284">
        <f t="shared" si="340"/>
        <v>0</v>
      </c>
      <c r="Z1810" s="605"/>
      <c r="AA1810" s="656"/>
      <c r="AB1810" s="273"/>
      <c r="AC1810" s="252"/>
      <c r="AD1810" s="252"/>
      <c r="AE1810" s="252"/>
      <c r="AF1810" s="252"/>
      <c r="AG1810" s="605"/>
      <c r="AH1810" s="605"/>
      <c r="AI1810" s="613"/>
      <c r="AJ1810" s="613"/>
      <c r="AK1810" s="316"/>
      <c r="AL1810" s="613"/>
      <c r="AM1810" s="613"/>
      <c r="AN1810" s="252"/>
    </row>
    <row r="1811" spans="1:40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39"/>
      <c r="I1811" s="253"/>
      <c r="J1811" s="253"/>
      <c r="K1811" s="253"/>
      <c r="L1811" s="438"/>
      <c r="M1811" s="274"/>
      <c r="N1811" s="288"/>
      <c r="O1811" s="322"/>
      <c r="P1811" s="328"/>
      <c r="Q1811" s="329"/>
      <c r="R1811" s="329"/>
      <c r="S1811" s="251">
        <f t="shared" si="339"/>
        <v>-365</v>
      </c>
      <c r="T1811" s="316"/>
      <c r="U1811" s="283"/>
      <c r="V1811" s="625"/>
      <c r="W1811" s="625"/>
      <c r="X1811" s="252"/>
      <c r="Y1811" s="284">
        <f t="shared" si="340"/>
        <v>0</v>
      </c>
      <c r="Z1811" s="605"/>
      <c r="AA1811" s="656"/>
      <c r="AB1811" s="273"/>
      <c r="AC1811" s="252"/>
      <c r="AD1811" s="252"/>
      <c r="AE1811" s="252"/>
      <c r="AF1811" s="252"/>
      <c r="AG1811" s="605"/>
      <c r="AH1811" s="605"/>
      <c r="AI1811" s="613"/>
      <c r="AJ1811" s="613"/>
      <c r="AK1811" s="316"/>
      <c r="AL1811" s="613"/>
      <c r="AM1811" s="613"/>
      <c r="AN1811" s="252"/>
    </row>
    <row r="1812" spans="1:40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39"/>
      <c r="I1812" s="253"/>
      <c r="J1812" s="253"/>
      <c r="K1812" s="253"/>
      <c r="L1812" s="438"/>
      <c r="M1812" s="274"/>
      <c r="N1812" s="288"/>
      <c r="O1812" s="322"/>
      <c r="P1812" s="328"/>
      <c r="Q1812" s="329"/>
      <c r="R1812" s="329"/>
      <c r="S1812" s="251">
        <f t="shared" si="339"/>
        <v>-365</v>
      </c>
      <c r="T1812" s="316"/>
      <c r="U1812" s="283"/>
      <c r="V1812" s="625"/>
      <c r="W1812" s="625"/>
      <c r="X1812" s="252"/>
      <c r="Y1812" s="284">
        <f t="shared" si="340"/>
        <v>0</v>
      </c>
      <c r="Z1812" s="605"/>
      <c r="AA1812" s="656"/>
      <c r="AB1812" s="273"/>
      <c r="AC1812" s="252"/>
      <c r="AD1812" s="252"/>
      <c r="AE1812" s="252"/>
      <c r="AF1812" s="252"/>
      <c r="AG1812" s="605"/>
      <c r="AH1812" s="605"/>
      <c r="AI1812" s="613"/>
      <c r="AJ1812" s="613"/>
      <c r="AK1812" s="316"/>
      <c r="AL1812" s="613"/>
      <c r="AM1812" s="613"/>
      <c r="AN1812" s="252"/>
    </row>
    <row r="1813" spans="1:40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39"/>
      <c r="I1813" s="253"/>
      <c r="J1813" s="253"/>
      <c r="K1813" s="253"/>
      <c r="L1813" s="438"/>
      <c r="M1813" s="274"/>
      <c r="N1813" s="288"/>
      <c r="O1813" s="322"/>
      <c r="P1813" s="328"/>
      <c r="Q1813" s="329"/>
      <c r="R1813" s="329"/>
      <c r="S1813" s="251">
        <f t="shared" si="339"/>
        <v>-365</v>
      </c>
      <c r="T1813" s="316"/>
      <c r="U1813" s="283"/>
      <c r="V1813" s="625"/>
      <c r="W1813" s="625"/>
      <c r="X1813" s="252"/>
      <c r="Y1813" s="284">
        <f t="shared" si="340"/>
        <v>0</v>
      </c>
      <c r="Z1813" s="605"/>
      <c r="AA1813" s="656"/>
      <c r="AB1813" s="273"/>
      <c r="AC1813" s="252"/>
      <c r="AD1813" s="252"/>
      <c r="AE1813" s="252"/>
      <c r="AF1813" s="252"/>
      <c r="AG1813" s="605"/>
      <c r="AH1813" s="605"/>
      <c r="AI1813" s="613"/>
      <c r="AJ1813" s="613"/>
      <c r="AK1813" s="316"/>
      <c r="AL1813" s="613"/>
      <c r="AM1813" s="613"/>
      <c r="AN1813" s="252"/>
    </row>
    <row r="1814" spans="1:40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39"/>
      <c r="I1814" s="253"/>
      <c r="J1814" s="253"/>
      <c r="K1814" s="253"/>
      <c r="L1814" s="438"/>
      <c r="M1814" s="274"/>
      <c r="N1814" s="288"/>
      <c r="O1814" s="322"/>
      <c r="P1814" s="328"/>
      <c r="Q1814" s="329"/>
      <c r="R1814" s="329"/>
      <c r="S1814" s="251">
        <f t="shared" si="339"/>
        <v>-365</v>
      </c>
      <c r="T1814" s="316"/>
      <c r="U1814" s="283"/>
      <c r="V1814" s="625"/>
      <c r="W1814" s="625"/>
      <c r="X1814" s="252"/>
      <c r="Y1814" s="284">
        <f t="shared" si="340"/>
        <v>0</v>
      </c>
      <c r="Z1814" s="605"/>
      <c r="AA1814" s="656"/>
      <c r="AB1814" s="273"/>
      <c r="AC1814" s="252"/>
      <c r="AD1814" s="252"/>
      <c r="AE1814" s="252"/>
      <c r="AF1814" s="252"/>
      <c r="AG1814" s="605"/>
      <c r="AH1814" s="605"/>
      <c r="AI1814" s="613"/>
      <c r="AJ1814" s="613"/>
      <c r="AK1814" s="316"/>
      <c r="AL1814" s="613"/>
      <c r="AM1814" s="613"/>
      <c r="AN1814" s="252"/>
    </row>
    <row r="1815" spans="1:40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39"/>
      <c r="I1815" s="253"/>
      <c r="J1815" s="253"/>
      <c r="K1815" s="253"/>
      <c r="L1815" s="438"/>
      <c r="M1815" s="274"/>
      <c r="N1815" s="288"/>
      <c r="O1815" s="322"/>
      <c r="P1815" s="328"/>
      <c r="Q1815" s="329"/>
      <c r="R1815" s="329"/>
      <c r="S1815" s="251">
        <f t="shared" si="339"/>
        <v>-365</v>
      </c>
      <c r="T1815" s="316"/>
      <c r="U1815" s="283"/>
      <c r="V1815" s="625"/>
      <c r="W1815" s="625"/>
      <c r="X1815" s="252"/>
      <c r="Y1815" s="284">
        <f t="shared" si="340"/>
        <v>0</v>
      </c>
      <c r="Z1815" s="605"/>
      <c r="AA1815" s="656"/>
      <c r="AB1815" s="273"/>
      <c r="AC1815" s="252"/>
      <c r="AD1815" s="252"/>
      <c r="AE1815" s="252"/>
      <c r="AF1815" s="252"/>
      <c r="AG1815" s="605"/>
      <c r="AH1815" s="605"/>
      <c r="AI1815" s="613"/>
      <c r="AJ1815" s="613"/>
      <c r="AK1815" s="316"/>
      <c r="AL1815" s="613"/>
      <c r="AM1815" s="613"/>
      <c r="AN1815" s="252"/>
    </row>
    <row r="1816" spans="1:40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39"/>
      <c r="I1816" s="253"/>
      <c r="J1816" s="253"/>
      <c r="K1816" s="253"/>
      <c r="L1816" s="438"/>
      <c r="M1816" s="274"/>
      <c r="N1816" s="288"/>
      <c r="O1816" s="322"/>
      <c r="P1816" s="328"/>
      <c r="Q1816" s="329"/>
      <c r="R1816" s="329"/>
      <c r="S1816" s="251">
        <f t="shared" si="339"/>
        <v>-365</v>
      </c>
      <c r="T1816" s="316"/>
      <c r="U1816" s="283"/>
      <c r="V1816" s="625"/>
      <c r="W1816" s="625"/>
      <c r="X1816" s="252"/>
      <c r="Y1816" s="284">
        <f t="shared" si="340"/>
        <v>0</v>
      </c>
      <c r="Z1816" s="605"/>
      <c r="AA1816" s="656"/>
      <c r="AB1816" s="273"/>
      <c r="AC1816" s="252"/>
      <c r="AD1816" s="252"/>
      <c r="AE1816" s="252"/>
      <c r="AF1816" s="252"/>
      <c r="AG1816" s="605"/>
      <c r="AH1816" s="605"/>
      <c r="AI1816" s="613"/>
      <c r="AJ1816" s="613"/>
      <c r="AK1816" s="316"/>
      <c r="AL1816" s="613"/>
      <c r="AM1816" s="613"/>
      <c r="AN1816" s="252"/>
    </row>
    <row r="1817" spans="1:40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39"/>
      <c r="I1817" s="253"/>
      <c r="J1817" s="253"/>
      <c r="K1817" s="253"/>
      <c r="L1817" s="438"/>
      <c r="M1817" s="274"/>
      <c r="N1817" s="288"/>
      <c r="O1817" s="322"/>
      <c r="P1817" s="328"/>
      <c r="Q1817" s="329"/>
      <c r="R1817" s="329"/>
      <c r="S1817" s="251">
        <f t="shared" si="339"/>
        <v>-365</v>
      </c>
      <c r="T1817" s="316"/>
      <c r="U1817" s="283"/>
      <c r="V1817" s="625"/>
      <c r="W1817" s="625"/>
      <c r="X1817" s="252"/>
      <c r="Y1817" s="284">
        <f t="shared" si="340"/>
        <v>0</v>
      </c>
      <c r="Z1817" s="605"/>
      <c r="AA1817" s="656"/>
      <c r="AB1817" s="273"/>
      <c r="AC1817" s="252"/>
      <c r="AD1817" s="252"/>
      <c r="AE1817" s="252"/>
      <c r="AF1817" s="252"/>
      <c r="AG1817" s="605"/>
      <c r="AH1817" s="605"/>
      <c r="AI1817" s="613"/>
      <c r="AJ1817" s="613"/>
      <c r="AK1817" s="316"/>
      <c r="AL1817" s="613"/>
      <c r="AM1817" s="613"/>
      <c r="AN1817" s="252"/>
    </row>
    <row r="1818" spans="1:40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39"/>
      <c r="I1818" s="253"/>
      <c r="J1818" s="253"/>
      <c r="K1818" s="253"/>
      <c r="L1818" s="438"/>
      <c r="M1818" s="274"/>
      <c r="N1818" s="288"/>
      <c r="O1818" s="322"/>
      <c r="P1818" s="328"/>
      <c r="Q1818" s="329"/>
      <c r="R1818" s="329"/>
      <c r="S1818" s="251">
        <f t="shared" si="339"/>
        <v>-365</v>
      </c>
      <c r="T1818" s="316"/>
      <c r="U1818" s="283"/>
      <c r="V1818" s="625"/>
      <c r="W1818" s="625"/>
      <c r="X1818" s="252"/>
      <c r="Y1818" s="284">
        <f t="shared" si="340"/>
        <v>0</v>
      </c>
      <c r="Z1818" s="605"/>
      <c r="AA1818" s="656"/>
      <c r="AB1818" s="273"/>
      <c r="AC1818" s="252"/>
      <c r="AD1818" s="252"/>
      <c r="AE1818" s="252"/>
      <c r="AF1818" s="252"/>
      <c r="AG1818" s="605"/>
      <c r="AH1818" s="605"/>
      <c r="AI1818" s="613"/>
      <c r="AJ1818" s="613"/>
      <c r="AK1818" s="316"/>
      <c r="AL1818" s="613"/>
      <c r="AM1818" s="613"/>
      <c r="AN1818" s="252"/>
    </row>
    <row r="1819" spans="1:40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39"/>
      <c r="I1819" s="253"/>
      <c r="J1819" s="253"/>
      <c r="K1819" s="253"/>
      <c r="L1819" s="438"/>
      <c r="M1819" s="274"/>
      <c r="N1819" s="288"/>
      <c r="O1819" s="322"/>
      <c r="P1819" s="328"/>
      <c r="Q1819" s="329"/>
      <c r="R1819" s="329"/>
      <c r="S1819" s="251">
        <f t="shared" si="339"/>
        <v>-365</v>
      </c>
      <c r="T1819" s="316"/>
      <c r="U1819" s="283"/>
      <c r="V1819" s="625"/>
      <c r="W1819" s="625"/>
      <c r="X1819" s="252"/>
      <c r="Y1819" s="284">
        <f t="shared" si="340"/>
        <v>0</v>
      </c>
      <c r="Z1819" s="605"/>
      <c r="AA1819" s="656"/>
      <c r="AB1819" s="273"/>
      <c r="AC1819" s="252"/>
      <c r="AD1819" s="252"/>
      <c r="AE1819" s="252"/>
      <c r="AF1819" s="252"/>
      <c r="AG1819" s="605"/>
      <c r="AH1819" s="605"/>
      <c r="AI1819" s="613"/>
      <c r="AJ1819" s="613"/>
      <c r="AK1819" s="316"/>
      <c r="AL1819" s="613"/>
      <c r="AM1819" s="613"/>
      <c r="AN1819" s="252"/>
    </row>
    <row r="1820" spans="1:40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39"/>
      <c r="I1820" s="253"/>
      <c r="J1820" s="253"/>
      <c r="K1820" s="253"/>
      <c r="L1820" s="438"/>
      <c r="M1820" s="274"/>
      <c r="N1820" s="288"/>
      <c r="O1820" s="322"/>
      <c r="P1820" s="328"/>
      <c r="Q1820" s="329"/>
      <c r="R1820" s="329"/>
      <c r="S1820" s="251">
        <f t="shared" si="339"/>
        <v>-365</v>
      </c>
      <c r="T1820" s="316"/>
      <c r="U1820" s="283"/>
      <c r="V1820" s="625"/>
      <c r="W1820" s="625"/>
      <c r="X1820" s="252"/>
      <c r="Y1820" s="284">
        <f t="shared" si="340"/>
        <v>0</v>
      </c>
      <c r="Z1820" s="605"/>
      <c r="AA1820" s="656"/>
      <c r="AB1820" s="273"/>
      <c r="AC1820" s="252"/>
      <c r="AD1820" s="252"/>
      <c r="AE1820" s="252"/>
      <c r="AF1820" s="252"/>
      <c r="AG1820" s="605"/>
      <c r="AH1820" s="605"/>
      <c r="AI1820" s="613"/>
      <c r="AJ1820" s="613"/>
      <c r="AK1820" s="316"/>
      <c r="AL1820" s="613"/>
      <c r="AM1820" s="613"/>
      <c r="AN1820" s="252"/>
    </row>
    <row r="1821" spans="1:40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39"/>
      <c r="I1821" s="253"/>
      <c r="J1821" s="253"/>
      <c r="K1821" s="253"/>
      <c r="L1821" s="438"/>
      <c r="M1821" s="274"/>
      <c r="N1821" s="288"/>
      <c r="O1821" s="322"/>
      <c r="P1821" s="328"/>
      <c r="Q1821" s="329"/>
      <c r="R1821" s="329"/>
      <c r="S1821" s="251">
        <f t="shared" si="339"/>
        <v>-365</v>
      </c>
      <c r="T1821" s="316"/>
      <c r="U1821" s="283"/>
      <c r="V1821" s="625"/>
      <c r="W1821" s="625"/>
      <c r="X1821" s="252"/>
      <c r="Y1821" s="284">
        <f t="shared" si="340"/>
        <v>0</v>
      </c>
      <c r="Z1821" s="605"/>
      <c r="AA1821" s="656"/>
      <c r="AB1821" s="273"/>
      <c r="AC1821" s="252"/>
      <c r="AD1821" s="252"/>
      <c r="AE1821" s="252"/>
      <c r="AF1821" s="252"/>
      <c r="AG1821" s="605"/>
      <c r="AH1821" s="605"/>
      <c r="AI1821" s="613"/>
      <c r="AJ1821" s="613"/>
      <c r="AK1821" s="316"/>
      <c r="AL1821" s="613"/>
      <c r="AM1821" s="613"/>
      <c r="AN1821" s="252"/>
    </row>
    <row r="1822" spans="1:40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39"/>
      <c r="I1822" s="253"/>
      <c r="J1822" s="253"/>
      <c r="K1822" s="253"/>
      <c r="L1822" s="438"/>
      <c r="M1822" s="274"/>
      <c r="N1822" s="288"/>
      <c r="O1822" s="322"/>
      <c r="P1822" s="328"/>
      <c r="Q1822" s="329"/>
      <c r="R1822" s="329"/>
      <c r="S1822" s="251">
        <f t="shared" si="339"/>
        <v>-365</v>
      </c>
      <c r="T1822" s="316"/>
      <c r="U1822" s="283"/>
      <c r="V1822" s="625"/>
      <c r="W1822" s="625"/>
      <c r="X1822" s="252"/>
      <c r="Y1822" s="284">
        <f t="shared" si="340"/>
        <v>0</v>
      </c>
      <c r="Z1822" s="605"/>
      <c r="AA1822" s="656"/>
      <c r="AB1822" s="273"/>
      <c r="AC1822" s="252"/>
      <c r="AD1822" s="252"/>
      <c r="AE1822" s="252"/>
      <c r="AF1822" s="252"/>
      <c r="AG1822" s="605"/>
      <c r="AH1822" s="605"/>
      <c r="AI1822" s="613"/>
      <c r="AJ1822" s="613"/>
      <c r="AK1822" s="316"/>
      <c r="AL1822" s="613"/>
      <c r="AM1822" s="613"/>
      <c r="AN1822" s="252"/>
    </row>
    <row r="1823" spans="1:40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39"/>
      <c r="I1823" s="253"/>
      <c r="J1823" s="253"/>
      <c r="K1823" s="253"/>
      <c r="L1823" s="438"/>
      <c r="M1823" s="274"/>
      <c r="N1823" s="288"/>
      <c r="O1823" s="322"/>
      <c r="P1823" s="328"/>
      <c r="Q1823" s="329"/>
      <c r="R1823" s="329"/>
      <c r="S1823" s="251">
        <f t="shared" si="339"/>
        <v>-365</v>
      </c>
      <c r="T1823" s="316"/>
      <c r="U1823" s="283"/>
      <c r="V1823" s="625"/>
      <c r="W1823" s="625"/>
      <c r="X1823" s="252"/>
      <c r="Y1823" s="284">
        <f t="shared" si="340"/>
        <v>0</v>
      </c>
      <c r="Z1823" s="605"/>
      <c r="AA1823" s="656"/>
      <c r="AB1823" s="273"/>
      <c r="AC1823" s="252"/>
      <c r="AD1823" s="252"/>
      <c r="AE1823" s="252"/>
      <c r="AF1823" s="252"/>
      <c r="AG1823" s="605"/>
      <c r="AH1823" s="605"/>
      <c r="AI1823" s="613"/>
      <c r="AJ1823" s="613"/>
      <c r="AK1823" s="316"/>
      <c r="AL1823" s="613"/>
      <c r="AM1823" s="613"/>
      <c r="AN1823" s="252"/>
    </row>
    <row r="1824" spans="1:40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39"/>
      <c r="I1824" s="253"/>
      <c r="J1824" s="253"/>
      <c r="K1824" s="253"/>
      <c r="L1824" s="438"/>
      <c r="M1824" s="274"/>
      <c r="N1824" s="288"/>
      <c r="O1824" s="322"/>
      <c r="P1824" s="328"/>
      <c r="Q1824" s="329"/>
      <c r="R1824" s="329"/>
      <c r="S1824" s="251">
        <f t="shared" si="339"/>
        <v>-365</v>
      </c>
      <c r="T1824" s="316"/>
      <c r="U1824" s="283"/>
      <c r="V1824" s="625"/>
      <c r="W1824" s="625"/>
      <c r="X1824" s="252"/>
      <c r="Y1824" s="284">
        <f t="shared" si="340"/>
        <v>0</v>
      </c>
      <c r="Z1824" s="605"/>
      <c r="AA1824" s="656"/>
      <c r="AB1824" s="273"/>
      <c r="AC1824" s="252"/>
      <c r="AD1824" s="252"/>
      <c r="AE1824" s="252"/>
      <c r="AF1824" s="252"/>
      <c r="AG1824" s="605"/>
      <c r="AH1824" s="605"/>
      <c r="AI1824" s="613"/>
      <c r="AJ1824" s="613"/>
      <c r="AK1824" s="316"/>
      <c r="AL1824" s="613"/>
      <c r="AM1824" s="613"/>
      <c r="AN1824" s="252"/>
    </row>
    <row r="1825" spans="1:40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39"/>
      <c r="I1825" s="253"/>
      <c r="J1825" s="253"/>
      <c r="K1825" s="253"/>
      <c r="L1825" s="438"/>
      <c r="M1825" s="274"/>
      <c r="N1825" s="288"/>
      <c r="O1825" s="322"/>
      <c r="P1825" s="328"/>
      <c r="Q1825" s="329"/>
      <c r="R1825" s="329"/>
      <c r="S1825" s="251">
        <f t="shared" si="339"/>
        <v>-365</v>
      </c>
      <c r="T1825" s="316"/>
      <c r="U1825" s="283"/>
      <c r="V1825" s="625"/>
      <c r="W1825" s="625"/>
      <c r="X1825" s="252"/>
      <c r="Y1825" s="284">
        <f t="shared" si="340"/>
        <v>0</v>
      </c>
      <c r="Z1825" s="605"/>
      <c r="AA1825" s="656"/>
      <c r="AB1825" s="273"/>
      <c r="AC1825" s="252"/>
      <c r="AD1825" s="252"/>
      <c r="AE1825" s="252"/>
      <c r="AF1825" s="252"/>
      <c r="AG1825" s="605"/>
      <c r="AH1825" s="605"/>
      <c r="AI1825" s="613"/>
      <c r="AJ1825" s="613"/>
      <c r="AK1825" s="316"/>
      <c r="AL1825" s="613"/>
      <c r="AM1825" s="613"/>
      <c r="AN1825" s="252"/>
    </row>
    <row r="1826" spans="1:40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39"/>
      <c r="I1826" s="253"/>
      <c r="J1826" s="253"/>
      <c r="K1826" s="253"/>
      <c r="L1826" s="438"/>
      <c r="M1826" s="274"/>
      <c r="N1826" s="288"/>
      <c r="O1826" s="322"/>
      <c r="P1826" s="328"/>
      <c r="Q1826" s="329"/>
      <c r="R1826" s="329"/>
      <c r="S1826" s="251">
        <f t="shared" si="339"/>
        <v>-365</v>
      </c>
      <c r="T1826" s="316"/>
      <c r="U1826" s="283"/>
      <c r="V1826" s="625"/>
      <c r="W1826" s="625"/>
      <c r="X1826" s="252"/>
      <c r="Y1826" s="284">
        <f t="shared" si="340"/>
        <v>0</v>
      </c>
      <c r="Z1826" s="605"/>
      <c r="AA1826" s="656"/>
      <c r="AB1826" s="273"/>
      <c r="AC1826" s="252"/>
      <c r="AD1826" s="252"/>
      <c r="AE1826" s="252"/>
      <c r="AF1826" s="252"/>
      <c r="AG1826" s="605"/>
      <c r="AH1826" s="605"/>
      <c r="AI1826" s="613"/>
      <c r="AJ1826" s="613"/>
      <c r="AK1826" s="316"/>
      <c r="AL1826" s="613"/>
      <c r="AM1826" s="613"/>
      <c r="AN1826" s="252"/>
    </row>
    <row r="1827" spans="1:40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39"/>
      <c r="I1827" s="253"/>
      <c r="J1827" s="253"/>
      <c r="K1827" s="253"/>
      <c r="L1827" s="438"/>
      <c r="M1827" s="274"/>
      <c r="N1827" s="288"/>
      <c r="O1827" s="322"/>
      <c r="P1827" s="328"/>
      <c r="Q1827" s="329"/>
      <c r="R1827" s="329"/>
      <c r="S1827" s="251">
        <f t="shared" si="339"/>
        <v>-365</v>
      </c>
      <c r="T1827" s="316"/>
      <c r="U1827" s="283"/>
      <c r="V1827" s="625"/>
      <c r="W1827" s="625"/>
      <c r="X1827" s="252"/>
      <c r="Y1827" s="284">
        <f t="shared" si="340"/>
        <v>0</v>
      </c>
      <c r="Z1827" s="605"/>
      <c r="AA1827" s="656"/>
      <c r="AB1827" s="273"/>
      <c r="AC1827" s="252"/>
      <c r="AD1827" s="252"/>
      <c r="AE1827" s="252"/>
      <c r="AF1827" s="252"/>
      <c r="AG1827" s="605"/>
      <c r="AH1827" s="605"/>
      <c r="AI1827" s="613"/>
      <c r="AJ1827" s="613"/>
      <c r="AK1827" s="316"/>
      <c r="AL1827" s="613"/>
      <c r="AM1827" s="613"/>
      <c r="AN1827" s="252"/>
    </row>
    <row r="1828" spans="1:40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39"/>
      <c r="I1828" s="253"/>
      <c r="J1828" s="253"/>
      <c r="K1828" s="253"/>
      <c r="L1828" s="438"/>
      <c r="M1828" s="274"/>
      <c r="N1828" s="288"/>
      <c r="O1828" s="322"/>
      <c r="P1828" s="328"/>
      <c r="Q1828" s="329"/>
      <c r="R1828" s="329"/>
      <c r="S1828" s="251">
        <f t="shared" si="339"/>
        <v>-365</v>
      </c>
      <c r="T1828" s="316"/>
      <c r="U1828" s="283"/>
      <c r="V1828" s="625"/>
      <c r="W1828" s="625"/>
      <c r="X1828" s="252"/>
      <c r="Y1828" s="284">
        <f t="shared" si="340"/>
        <v>0</v>
      </c>
      <c r="Z1828" s="605"/>
      <c r="AA1828" s="656"/>
      <c r="AB1828" s="273"/>
      <c r="AC1828" s="252"/>
      <c r="AD1828" s="252"/>
      <c r="AE1828" s="252"/>
      <c r="AF1828" s="252"/>
      <c r="AG1828" s="605"/>
      <c r="AH1828" s="605"/>
      <c r="AI1828" s="613"/>
      <c r="AJ1828" s="613"/>
      <c r="AK1828" s="316"/>
      <c r="AL1828" s="613"/>
      <c r="AM1828" s="613"/>
      <c r="AN1828" s="252"/>
    </row>
    <row r="1829" spans="1:40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39"/>
      <c r="I1829" s="253"/>
      <c r="J1829" s="253"/>
      <c r="K1829" s="253"/>
      <c r="L1829" s="438"/>
      <c r="M1829" s="274"/>
      <c r="N1829" s="288"/>
      <c r="O1829" s="322"/>
      <c r="P1829" s="328"/>
      <c r="Q1829" s="329"/>
      <c r="R1829" s="329"/>
      <c r="S1829" s="251">
        <f t="shared" si="339"/>
        <v>-365</v>
      </c>
      <c r="T1829" s="316"/>
      <c r="U1829" s="283"/>
      <c r="V1829" s="625"/>
      <c r="W1829" s="625"/>
      <c r="X1829" s="252"/>
      <c r="Y1829" s="284">
        <f t="shared" si="340"/>
        <v>0</v>
      </c>
      <c r="Z1829" s="605"/>
      <c r="AA1829" s="656"/>
      <c r="AB1829" s="273"/>
      <c r="AC1829" s="252"/>
      <c r="AD1829" s="252"/>
      <c r="AE1829" s="252"/>
      <c r="AF1829" s="252"/>
      <c r="AG1829" s="605"/>
      <c r="AH1829" s="605"/>
      <c r="AI1829" s="613"/>
      <c r="AJ1829" s="613"/>
      <c r="AK1829" s="316"/>
      <c r="AL1829" s="613"/>
      <c r="AM1829" s="613"/>
      <c r="AN1829" s="252"/>
    </row>
    <row r="1830" spans="1:40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39"/>
      <c r="I1830" s="253"/>
      <c r="J1830" s="253"/>
      <c r="K1830" s="253"/>
      <c r="L1830" s="438"/>
      <c r="M1830" s="274"/>
      <c r="N1830" s="288"/>
      <c r="O1830" s="322"/>
      <c r="P1830" s="328"/>
      <c r="Q1830" s="329"/>
      <c r="R1830" s="329"/>
      <c r="S1830" s="251">
        <f t="shared" si="339"/>
        <v>-365</v>
      </c>
      <c r="T1830" s="316"/>
      <c r="U1830" s="283"/>
      <c r="V1830" s="625"/>
      <c r="W1830" s="625"/>
      <c r="X1830" s="252"/>
      <c r="Y1830" s="284">
        <f t="shared" si="340"/>
        <v>0</v>
      </c>
      <c r="Z1830" s="605"/>
      <c r="AA1830" s="656"/>
      <c r="AB1830" s="273"/>
      <c r="AC1830" s="252"/>
      <c r="AD1830" s="252"/>
      <c r="AE1830" s="252"/>
      <c r="AF1830" s="252"/>
      <c r="AG1830" s="605"/>
      <c r="AH1830" s="605"/>
      <c r="AI1830" s="613"/>
      <c r="AJ1830" s="613"/>
      <c r="AK1830" s="316"/>
      <c r="AL1830" s="613"/>
      <c r="AM1830" s="613"/>
      <c r="AN1830" s="252"/>
    </row>
    <row r="1831" spans="1:40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39"/>
      <c r="I1831" s="253"/>
      <c r="J1831" s="253"/>
      <c r="K1831" s="253"/>
      <c r="L1831" s="438"/>
      <c r="M1831" s="274"/>
      <c r="N1831" s="288"/>
      <c r="O1831" s="322"/>
      <c r="P1831" s="328"/>
      <c r="Q1831" s="329"/>
      <c r="R1831" s="329"/>
      <c r="S1831" s="251">
        <f t="shared" si="339"/>
        <v>-365</v>
      </c>
      <c r="T1831" s="316"/>
      <c r="U1831" s="283"/>
      <c r="V1831" s="625"/>
      <c r="W1831" s="625"/>
      <c r="X1831" s="252"/>
      <c r="Y1831" s="284">
        <f t="shared" si="340"/>
        <v>0</v>
      </c>
      <c r="Z1831" s="605"/>
      <c r="AA1831" s="656"/>
      <c r="AB1831" s="273"/>
      <c r="AC1831" s="252"/>
      <c r="AD1831" s="252"/>
      <c r="AE1831" s="252"/>
      <c r="AF1831" s="252"/>
      <c r="AG1831" s="605"/>
      <c r="AH1831" s="605"/>
      <c r="AI1831" s="613"/>
      <c r="AJ1831" s="613"/>
      <c r="AK1831" s="316"/>
      <c r="AL1831" s="613"/>
      <c r="AM1831" s="613"/>
      <c r="AN1831" s="252"/>
    </row>
    <row r="1832" spans="1:40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39"/>
      <c r="I1832" s="253"/>
      <c r="J1832" s="253"/>
      <c r="K1832" s="253"/>
      <c r="L1832" s="438"/>
      <c r="M1832" s="274"/>
      <c r="N1832" s="288"/>
      <c r="O1832" s="322"/>
      <c r="P1832" s="328"/>
      <c r="Q1832" s="329"/>
      <c r="R1832" s="329"/>
      <c r="S1832" s="251">
        <f t="shared" si="339"/>
        <v>-365</v>
      </c>
      <c r="T1832" s="316"/>
      <c r="U1832" s="283"/>
      <c r="V1832" s="625"/>
      <c r="W1832" s="625"/>
      <c r="X1832" s="252"/>
      <c r="Y1832" s="284">
        <f t="shared" si="340"/>
        <v>0</v>
      </c>
      <c r="Z1832" s="605"/>
      <c r="AA1832" s="656"/>
      <c r="AB1832" s="273"/>
      <c r="AC1832" s="252"/>
      <c r="AD1832" s="252"/>
      <c r="AE1832" s="252"/>
      <c r="AF1832" s="252"/>
      <c r="AG1832" s="605"/>
      <c r="AH1832" s="605"/>
      <c r="AI1832" s="613"/>
      <c r="AJ1832" s="613"/>
      <c r="AK1832" s="316"/>
      <c r="AL1832" s="613"/>
      <c r="AM1832" s="613"/>
      <c r="AN1832" s="252"/>
    </row>
    <row r="1833" spans="1:40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39"/>
      <c r="I1833" s="253"/>
      <c r="J1833" s="253"/>
      <c r="K1833" s="253"/>
      <c r="L1833" s="438"/>
      <c r="M1833" s="274"/>
      <c r="N1833" s="288"/>
      <c r="O1833" s="322"/>
      <c r="P1833" s="328"/>
      <c r="Q1833" s="329"/>
      <c r="R1833" s="329"/>
      <c r="S1833" s="251">
        <f t="shared" si="339"/>
        <v>-365</v>
      </c>
      <c r="T1833" s="316"/>
      <c r="U1833" s="283"/>
      <c r="V1833" s="625"/>
      <c r="W1833" s="625"/>
      <c r="X1833" s="252"/>
      <c r="Y1833" s="284">
        <f t="shared" si="340"/>
        <v>0</v>
      </c>
      <c r="Z1833" s="605"/>
      <c r="AA1833" s="656"/>
      <c r="AB1833" s="273"/>
      <c r="AC1833" s="252"/>
      <c r="AD1833" s="252"/>
      <c r="AE1833" s="252"/>
      <c r="AF1833" s="252"/>
      <c r="AG1833" s="605"/>
      <c r="AH1833" s="605"/>
      <c r="AI1833" s="613"/>
      <c r="AJ1833" s="613"/>
      <c r="AK1833" s="316"/>
      <c r="AL1833" s="613"/>
      <c r="AM1833" s="613"/>
      <c r="AN1833" s="252"/>
    </row>
    <row r="1834" spans="1:40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39"/>
      <c r="I1834" s="253"/>
      <c r="J1834" s="253"/>
      <c r="K1834" s="253"/>
      <c r="L1834" s="438"/>
      <c r="M1834" s="274"/>
      <c r="N1834" s="288"/>
      <c r="O1834" s="322"/>
      <c r="P1834" s="328"/>
      <c r="Q1834" s="329"/>
      <c r="R1834" s="329"/>
      <c r="S1834" s="251">
        <f t="shared" si="339"/>
        <v>-365</v>
      </c>
      <c r="T1834" s="316"/>
      <c r="U1834" s="283"/>
      <c r="V1834" s="625"/>
      <c r="W1834" s="625"/>
      <c r="X1834" s="252"/>
      <c r="Y1834" s="284">
        <f t="shared" si="340"/>
        <v>0</v>
      </c>
      <c r="Z1834" s="605"/>
      <c r="AA1834" s="656"/>
      <c r="AB1834" s="273"/>
      <c r="AC1834" s="252"/>
      <c r="AD1834" s="252"/>
      <c r="AE1834" s="252"/>
      <c r="AF1834" s="252"/>
      <c r="AG1834" s="605"/>
      <c r="AH1834" s="605"/>
      <c r="AI1834" s="613"/>
      <c r="AJ1834" s="613"/>
      <c r="AK1834" s="316"/>
      <c r="AL1834" s="613"/>
      <c r="AM1834" s="613"/>
      <c r="AN1834" s="252"/>
    </row>
    <row r="1835" spans="1:40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39"/>
      <c r="I1835" s="253"/>
      <c r="J1835" s="253"/>
      <c r="K1835" s="253"/>
      <c r="L1835" s="438"/>
      <c r="M1835" s="274"/>
      <c r="N1835" s="288"/>
      <c r="O1835" s="322"/>
      <c r="P1835" s="328"/>
      <c r="Q1835" s="329"/>
      <c r="R1835" s="329"/>
      <c r="S1835" s="251">
        <f t="shared" si="339"/>
        <v>-365</v>
      </c>
      <c r="T1835" s="316"/>
      <c r="U1835" s="283"/>
      <c r="V1835" s="625"/>
      <c r="W1835" s="625"/>
      <c r="X1835" s="252"/>
      <c r="Y1835" s="284">
        <f t="shared" si="340"/>
        <v>0</v>
      </c>
      <c r="Z1835" s="605"/>
      <c r="AA1835" s="656"/>
      <c r="AB1835" s="273"/>
      <c r="AC1835" s="252"/>
      <c r="AD1835" s="252"/>
      <c r="AE1835" s="252"/>
      <c r="AF1835" s="252"/>
      <c r="AG1835" s="605"/>
      <c r="AH1835" s="605"/>
      <c r="AI1835" s="613"/>
      <c r="AJ1835" s="613"/>
      <c r="AK1835" s="316"/>
      <c r="AL1835" s="613"/>
      <c r="AM1835" s="613"/>
      <c r="AN1835" s="252"/>
    </row>
    <row r="1836" spans="1:40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39"/>
      <c r="I1836" s="253"/>
      <c r="J1836" s="253"/>
      <c r="K1836" s="253"/>
      <c r="L1836" s="438"/>
      <c r="M1836" s="274"/>
      <c r="N1836" s="288"/>
      <c r="O1836" s="322"/>
      <c r="P1836" s="328"/>
      <c r="Q1836" s="329"/>
      <c r="R1836" s="329"/>
      <c r="S1836" s="251">
        <f t="shared" si="339"/>
        <v>-365</v>
      </c>
      <c r="T1836" s="316"/>
      <c r="U1836" s="283"/>
      <c r="V1836" s="625"/>
      <c r="W1836" s="625"/>
      <c r="X1836" s="252"/>
      <c r="Y1836" s="284">
        <f t="shared" si="340"/>
        <v>0</v>
      </c>
      <c r="Z1836" s="605"/>
      <c r="AA1836" s="656"/>
      <c r="AB1836" s="273"/>
      <c r="AC1836" s="252"/>
      <c r="AD1836" s="252"/>
      <c r="AE1836" s="252"/>
      <c r="AF1836" s="252"/>
      <c r="AG1836" s="605"/>
      <c r="AH1836" s="605"/>
      <c r="AI1836" s="613"/>
      <c r="AJ1836" s="613"/>
      <c r="AK1836" s="316"/>
      <c r="AL1836" s="613"/>
      <c r="AM1836" s="613"/>
      <c r="AN1836" s="252"/>
    </row>
    <row r="1837" spans="1:40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39"/>
      <c r="I1837" s="253"/>
      <c r="J1837" s="253"/>
      <c r="K1837" s="253"/>
      <c r="L1837" s="438"/>
      <c r="M1837" s="274"/>
      <c r="N1837" s="288"/>
      <c r="O1837" s="322"/>
      <c r="P1837" s="328"/>
      <c r="Q1837" s="329"/>
      <c r="R1837" s="329"/>
      <c r="S1837" s="251">
        <f t="shared" si="339"/>
        <v>-365</v>
      </c>
      <c r="T1837" s="316"/>
      <c r="U1837" s="283"/>
      <c r="V1837" s="625"/>
      <c r="W1837" s="625"/>
      <c r="X1837" s="252"/>
      <c r="Y1837" s="284">
        <f t="shared" si="340"/>
        <v>0</v>
      </c>
      <c r="Z1837" s="605"/>
      <c r="AA1837" s="656"/>
      <c r="AB1837" s="273"/>
      <c r="AC1837" s="252"/>
      <c r="AD1837" s="252"/>
      <c r="AE1837" s="252"/>
      <c r="AF1837" s="252"/>
      <c r="AG1837" s="605"/>
      <c r="AH1837" s="605"/>
      <c r="AI1837" s="613"/>
      <c r="AJ1837" s="613"/>
      <c r="AK1837" s="316"/>
      <c r="AL1837" s="613"/>
      <c r="AM1837" s="613"/>
      <c r="AN1837" s="252"/>
    </row>
    <row r="1838" spans="1:40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39"/>
      <c r="I1838" s="253"/>
      <c r="J1838" s="253"/>
      <c r="K1838" s="253"/>
      <c r="L1838" s="438"/>
      <c r="M1838" s="274"/>
      <c r="N1838" s="288"/>
      <c r="O1838" s="322"/>
      <c r="P1838" s="328"/>
      <c r="Q1838" s="329"/>
      <c r="R1838" s="329"/>
      <c r="S1838" s="251">
        <f t="shared" si="339"/>
        <v>-365</v>
      </c>
      <c r="T1838" s="316"/>
      <c r="U1838" s="283"/>
      <c r="V1838" s="625"/>
      <c r="W1838" s="625"/>
      <c r="X1838" s="252"/>
      <c r="Y1838" s="284">
        <f t="shared" si="340"/>
        <v>0</v>
      </c>
      <c r="Z1838" s="605"/>
      <c r="AA1838" s="656"/>
      <c r="AB1838" s="273"/>
      <c r="AC1838" s="252"/>
      <c r="AD1838" s="252"/>
      <c r="AE1838" s="252"/>
      <c r="AF1838" s="252"/>
      <c r="AG1838" s="605"/>
      <c r="AH1838" s="605"/>
      <c r="AI1838" s="613"/>
      <c r="AJ1838" s="613"/>
      <c r="AK1838" s="316"/>
      <c r="AL1838" s="613"/>
      <c r="AM1838" s="613"/>
      <c r="AN1838" s="252"/>
    </row>
    <row r="1839" spans="1:40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39"/>
      <c r="I1839" s="253"/>
      <c r="J1839" s="253"/>
      <c r="K1839" s="253"/>
      <c r="L1839" s="438"/>
      <c r="M1839" s="274"/>
      <c r="N1839" s="288"/>
      <c r="O1839" s="322"/>
      <c r="P1839" s="328"/>
      <c r="Q1839" s="329"/>
      <c r="R1839" s="329"/>
      <c r="S1839" s="251">
        <f t="shared" si="339"/>
        <v>-365</v>
      </c>
      <c r="T1839" s="316"/>
      <c r="U1839" s="283"/>
      <c r="V1839" s="625"/>
      <c r="W1839" s="625"/>
      <c r="X1839" s="252"/>
      <c r="Y1839" s="284">
        <f t="shared" si="340"/>
        <v>0</v>
      </c>
      <c r="Z1839" s="605"/>
      <c r="AA1839" s="656"/>
      <c r="AB1839" s="273"/>
      <c r="AC1839" s="252"/>
      <c r="AD1839" s="252"/>
      <c r="AE1839" s="252"/>
      <c r="AF1839" s="252"/>
      <c r="AG1839" s="605"/>
      <c r="AH1839" s="605"/>
      <c r="AI1839" s="613"/>
      <c r="AJ1839" s="613"/>
      <c r="AK1839" s="316"/>
      <c r="AL1839" s="613"/>
      <c r="AM1839" s="613"/>
      <c r="AN1839" s="252"/>
    </row>
    <row r="1840" spans="1:40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39"/>
      <c r="I1840" s="253"/>
      <c r="J1840" s="253"/>
      <c r="K1840" s="253"/>
      <c r="L1840" s="438"/>
      <c r="M1840" s="274"/>
      <c r="N1840" s="288"/>
      <c r="O1840" s="322"/>
      <c r="P1840" s="328"/>
      <c r="Q1840" s="329"/>
      <c r="R1840" s="329"/>
      <c r="S1840" s="251">
        <f t="shared" si="339"/>
        <v>-365</v>
      </c>
      <c r="T1840" s="316"/>
      <c r="U1840" s="283"/>
      <c r="V1840" s="625"/>
      <c r="W1840" s="625"/>
      <c r="X1840" s="252"/>
      <c r="Y1840" s="284">
        <f t="shared" si="340"/>
        <v>0</v>
      </c>
      <c r="Z1840" s="605"/>
      <c r="AA1840" s="656"/>
      <c r="AB1840" s="273"/>
      <c r="AC1840" s="252"/>
      <c r="AD1840" s="252"/>
      <c r="AE1840" s="252"/>
      <c r="AF1840" s="252"/>
      <c r="AG1840" s="605"/>
      <c r="AH1840" s="605"/>
      <c r="AI1840" s="613"/>
      <c r="AJ1840" s="613"/>
      <c r="AK1840" s="316"/>
      <c r="AL1840" s="613"/>
      <c r="AM1840" s="613"/>
      <c r="AN1840" s="252"/>
    </row>
    <row r="1841" spans="1:40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39"/>
      <c r="I1841" s="253"/>
      <c r="J1841" s="253"/>
      <c r="K1841" s="253"/>
      <c r="L1841" s="438"/>
      <c r="M1841" s="274"/>
      <c r="N1841" s="288"/>
      <c r="O1841" s="322"/>
      <c r="P1841" s="328"/>
      <c r="Q1841" s="329"/>
      <c r="R1841" s="329"/>
      <c r="S1841" s="251">
        <f t="shared" si="339"/>
        <v>-365</v>
      </c>
      <c r="T1841" s="316"/>
      <c r="U1841" s="283"/>
      <c r="V1841" s="625"/>
      <c r="W1841" s="625"/>
      <c r="X1841" s="252"/>
      <c r="Y1841" s="284">
        <f t="shared" si="340"/>
        <v>0</v>
      </c>
      <c r="Z1841" s="605"/>
      <c r="AA1841" s="656"/>
      <c r="AB1841" s="273"/>
      <c r="AC1841" s="252"/>
      <c r="AD1841" s="252"/>
      <c r="AE1841" s="252"/>
      <c r="AF1841" s="252"/>
      <c r="AG1841" s="605"/>
      <c r="AH1841" s="605"/>
      <c r="AI1841" s="613"/>
      <c r="AJ1841" s="613"/>
      <c r="AK1841" s="316"/>
      <c r="AL1841" s="613"/>
      <c r="AM1841" s="613"/>
      <c r="AN1841" s="252"/>
    </row>
    <row r="1842" spans="1:40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39"/>
      <c r="I1842" s="253"/>
      <c r="J1842" s="253"/>
      <c r="K1842" s="253"/>
      <c r="L1842" s="438"/>
      <c r="M1842" s="274"/>
      <c r="N1842" s="288"/>
      <c r="O1842" s="322"/>
      <c r="P1842" s="328"/>
      <c r="Q1842" s="329"/>
      <c r="R1842" s="329"/>
      <c r="S1842" s="251">
        <f t="shared" si="339"/>
        <v>-365</v>
      </c>
      <c r="T1842" s="316"/>
      <c r="U1842" s="283"/>
      <c r="V1842" s="625"/>
      <c r="W1842" s="625"/>
      <c r="X1842" s="252"/>
      <c r="Y1842" s="284">
        <f t="shared" si="340"/>
        <v>0</v>
      </c>
      <c r="Z1842" s="605"/>
      <c r="AA1842" s="656"/>
      <c r="AB1842" s="273"/>
      <c r="AC1842" s="252"/>
      <c r="AD1842" s="252"/>
      <c r="AE1842" s="252"/>
      <c r="AF1842" s="252"/>
      <c r="AG1842" s="605"/>
      <c r="AH1842" s="605"/>
      <c r="AI1842" s="613"/>
      <c r="AJ1842" s="613"/>
      <c r="AK1842" s="316"/>
      <c r="AL1842" s="613"/>
      <c r="AM1842" s="613"/>
      <c r="AN1842" s="252"/>
    </row>
    <row r="1843" spans="1:40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39"/>
      <c r="I1843" s="253"/>
      <c r="J1843" s="253"/>
      <c r="K1843" s="253"/>
      <c r="L1843" s="438"/>
      <c r="M1843" s="274"/>
      <c r="N1843" s="288"/>
      <c r="O1843" s="322"/>
      <c r="P1843" s="328"/>
      <c r="Q1843" s="329"/>
      <c r="R1843" s="329"/>
      <c r="S1843" s="251">
        <f t="shared" si="339"/>
        <v>-365</v>
      </c>
      <c r="T1843" s="316"/>
      <c r="U1843" s="283"/>
      <c r="V1843" s="625"/>
      <c r="W1843" s="625"/>
      <c r="X1843" s="252"/>
      <c r="Y1843" s="284">
        <f t="shared" si="340"/>
        <v>0</v>
      </c>
      <c r="Z1843" s="605"/>
      <c r="AA1843" s="656"/>
      <c r="AB1843" s="273"/>
      <c r="AC1843" s="252"/>
      <c r="AD1843" s="252"/>
      <c r="AE1843" s="252"/>
      <c r="AF1843" s="252"/>
      <c r="AG1843" s="605"/>
      <c r="AH1843" s="605"/>
      <c r="AI1843" s="613"/>
      <c r="AJ1843" s="613"/>
      <c r="AK1843" s="316"/>
      <c r="AL1843" s="613"/>
      <c r="AM1843" s="613"/>
      <c r="AN1843" s="252"/>
    </row>
    <row r="1844" spans="1:40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39"/>
      <c r="I1844" s="253"/>
      <c r="J1844" s="253"/>
      <c r="K1844" s="253"/>
      <c r="L1844" s="438"/>
      <c r="M1844" s="274"/>
      <c r="N1844" s="288"/>
      <c r="O1844" s="322"/>
      <c r="P1844" s="328"/>
      <c r="Q1844" s="329"/>
      <c r="R1844" s="329"/>
      <c r="S1844" s="251">
        <f t="shared" si="339"/>
        <v>-365</v>
      </c>
      <c r="T1844" s="316"/>
      <c r="U1844" s="283"/>
      <c r="V1844" s="625"/>
      <c r="W1844" s="625"/>
      <c r="X1844" s="252"/>
      <c r="Y1844" s="284">
        <f t="shared" si="340"/>
        <v>0</v>
      </c>
      <c r="Z1844" s="605"/>
      <c r="AA1844" s="656"/>
      <c r="AB1844" s="273"/>
      <c r="AC1844" s="252"/>
      <c r="AD1844" s="252"/>
      <c r="AE1844" s="252"/>
      <c r="AF1844" s="252"/>
      <c r="AG1844" s="605"/>
      <c r="AH1844" s="605"/>
      <c r="AI1844" s="613"/>
      <c r="AJ1844" s="613"/>
      <c r="AK1844" s="316"/>
      <c r="AL1844" s="613"/>
      <c r="AM1844" s="613"/>
      <c r="AN1844" s="252"/>
    </row>
    <row r="1845" spans="1:40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39"/>
      <c r="I1845" s="253"/>
      <c r="J1845" s="253"/>
      <c r="K1845" s="253"/>
      <c r="L1845" s="438"/>
      <c r="M1845" s="274"/>
      <c r="N1845" s="288"/>
      <c r="O1845" s="322"/>
      <c r="P1845" s="328"/>
      <c r="Q1845" s="329"/>
      <c r="R1845" s="329"/>
      <c r="S1845" s="251">
        <f t="shared" si="339"/>
        <v>-365</v>
      </c>
      <c r="T1845" s="316"/>
      <c r="U1845" s="283"/>
      <c r="V1845" s="625"/>
      <c r="W1845" s="625"/>
      <c r="X1845" s="252"/>
      <c r="Y1845" s="284">
        <f t="shared" si="340"/>
        <v>0</v>
      </c>
      <c r="Z1845" s="605"/>
      <c r="AA1845" s="656"/>
      <c r="AB1845" s="273"/>
      <c r="AC1845" s="252"/>
      <c r="AD1845" s="252"/>
      <c r="AE1845" s="252"/>
      <c r="AF1845" s="252"/>
      <c r="AG1845" s="605"/>
      <c r="AH1845" s="605"/>
      <c r="AI1845" s="613"/>
      <c r="AJ1845" s="613"/>
      <c r="AK1845" s="316"/>
      <c r="AL1845" s="613"/>
      <c r="AM1845" s="613"/>
      <c r="AN1845" s="252"/>
    </row>
    <row r="1846" spans="1:40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39"/>
      <c r="I1846" s="253"/>
      <c r="J1846" s="253"/>
      <c r="K1846" s="253"/>
      <c r="L1846" s="438"/>
      <c r="M1846" s="274"/>
      <c r="N1846" s="288"/>
      <c r="O1846" s="322"/>
      <c r="P1846" s="328"/>
      <c r="Q1846" s="329"/>
      <c r="R1846" s="329"/>
      <c r="S1846" s="251">
        <f t="shared" si="339"/>
        <v>-365</v>
      </c>
      <c r="T1846" s="316"/>
      <c r="U1846" s="283"/>
      <c r="V1846" s="625"/>
      <c r="W1846" s="625"/>
      <c r="X1846" s="252"/>
      <c r="Y1846" s="284">
        <f t="shared" si="340"/>
        <v>0</v>
      </c>
      <c r="Z1846" s="605"/>
      <c r="AA1846" s="656"/>
      <c r="AB1846" s="273"/>
      <c r="AC1846" s="252"/>
      <c r="AD1846" s="252"/>
      <c r="AE1846" s="252"/>
      <c r="AF1846" s="252"/>
      <c r="AG1846" s="605"/>
      <c r="AH1846" s="605"/>
      <c r="AI1846" s="613"/>
      <c r="AJ1846" s="613"/>
      <c r="AK1846" s="316"/>
      <c r="AL1846" s="613"/>
      <c r="AM1846" s="613"/>
      <c r="AN1846" s="252"/>
    </row>
    <row r="1847" spans="1:40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39"/>
      <c r="I1847" s="253"/>
      <c r="J1847" s="253"/>
      <c r="K1847" s="253"/>
      <c r="L1847" s="438"/>
      <c r="M1847" s="274"/>
      <c r="N1847" s="288"/>
      <c r="O1847" s="322"/>
      <c r="P1847" s="328"/>
      <c r="Q1847" s="329"/>
      <c r="R1847" s="329"/>
      <c r="S1847" s="251">
        <f t="shared" si="339"/>
        <v>-365</v>
      </c>
      <c r="T1847" s="316"/>
      <c r="U1847" s="283"/>
      <c r="V1847" s="625"/>
      <c r="W1847" s="625"/>
      <c r="X1847" s="252"/>
      <c r="Y1847" s="284">
        <f t="shared" si="340"/>
        <v>0</v>
      </c>
      <c r="Z1847" s="605"/>
      <c r="AA1847" s="656"/>
      <c r="AB1847" s="273"/>
      <c r="AC1847" s="252"/>
      <c r="AD1847" s="252"/>
      <c r="AE1847" s="252"/>
      <c r="AF1847" s="252"/>
      <c r="AG1847" s="605"/>
      <c r="AH1847" s="605"/>
      <c r="AI1847" s="613"/>
      <c r="AJ1847" s="613"/>
      <c r="AK1847" s="316"/>
      <c r="AL1847" s="613"/>
      <c r="AM1847" s="613"/>
      <c r="AN1847" s="252"/>
    </row>
    <row r="1848" spans="1:40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39"/>
      <c r="I1848" s="253"/>
      <c r="J1848" s="253"/>
      <c r="K1848" s="253"/>
      <c r="L1848" s="438"/>
      <c r="M1848" s="274"/>
      <c r="N1848" s="288"/>
      <c r="O1848" s="322"/>
      <c r="P1848" s="328"/>
      <c r="Q1848" s="329"/>
      <c r="R1848" s="329"/>
      <c r="S1848" s="251">
        <f t="shared" si="339"/>
        <v>-365</v>
      </c>
      <c r="T1848" s="316"/>
      <c r="U1848" s="283"/>
      <c r="V1848" s="625"/>
      <c r="W1848" s="625"/>
      <c r="X1848" s="252"/>
      <c r="Y1848" s="284">
        <f t="shared" si="340"/>
        <v>0</v>
      </c>
      <c r="Z1848" s="605"/>
      <c r="AA1848" s="656"/>
      <c r="AB1848" s="273"/>
      <c r="AC1848" s="252"/>
      <c r="AD1848" s="252"/>
      <c r="AE1848" s="252"/>
      <c r="AF1848" s="252"/>
      <c r="AG1848" s="605"/>
      <c r="AH1848" s="605"/>
      <c r="AI1848" s="613"/>
      <c r="AJ1848" s="613"/>
      <c r="AK1848" s="316"/>
      <c r="AL1848" s="613"/>
      <c r="AM1848" s="613"/>
      <c r="AN1848" s="252"/>
    </row>
    <row r="1849" spans="1:40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39"/>
      <c r="I1849" s="253"/>
      <c r="J1849" s="253"/>
      <c r="K1849" s="253"/>
      <c r="L1849" s="438"/>
      <c r="M1849" s="274"/>
      <c r="N1849" s="288"/>
      <c r="O1849" s="322"/>
      <c r="P1849" s="328"/>
      <c r="Q1849" s="329"/>
      <c r="R1849" s="329"/>
      <c r="S1849" s="251">
        <f t="shared" si="339"/>
        <v>-365</v>
      </c>
      <c r="T1849" s="316"/>
      <c r="U1849" s="283"/>
      <c r="V1849" s="625"/>
      <c r="W1849" s="625"/>
      <c r="X1849" s="252"/>
      <c r="Y1849" s="284">
        <f t="shared" si="340"/>
        <v>0</v>
      </c>
      <c r="Z1849" s="605"/>
      <c r="AA1849" s="656"/>
      <c r="AB1849" s="273"/>
      <c r="AC1849" s="252"/>
      <c r="AD1849" s="252"/>
      <c r="AE1849" s="252"/>
      <c r="AF1849" s="252"/>
      <c r="AG1849" s="605"/>
      <c r="AH1849" s="605"/>
      <c r="AI1849" s="613"/>
      <c r="AJ1849" s="613"/>
      <c r="AK1849" s="316"/>
      <c r="AL1849" s="613"/>
      <c r="AM1849" s="613"/>
      <c r="AN1849" s="252"/>
    </row>
    <row r="1850" spans="1:40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39"/>
      <c r="I1850" s="253"/>
      <c r="J1850" s="253"/>
      <c r="K1850" s="253"/>
      <c r="L1850" s="438"/>
      <c r="M1850" s="274"/>
      <c r="N1850" s="288"/>
      <c r="O1850" s="322"/>
      <c r="P1850" s="328"/>
      <c r="Q1850" s="329"/>
      <c r="R1850" s="329"/>
      <c r="S1850" s="251">
        <f t="shared" si="339"/>
        <v>-365</v>
      </c>
      <c r="T1850" s="316"/>
      <c r="U1850" s="283"/>
      <c r="V1850" s="625"/>
      <c r="W1850" s="625"/>
      <c r="X1850" s="252"/>
      <c r="Y1850" s="284">
        <f t="shared" si="340"/>
        <v>0</v>
      </c>
      <c r="Z1850" s="605"/>
      <c r="AA1850" s="656"/>
      <c r="AB1850" s="273"/>
      <c r="AC1850" s="252"/>
      <c r="AD1850" s="252"/>
      <c r="AE1850" s="252"/>
      <c r="AF1850" s="252"/>
      <c r="AG1850" s="605"/>
      <c r="AH1850" s="605"/>
      <c r="AI1850" s="613"/>
      <c r="AJ1850" s="613"/>
      <c r="AK1850" s="316"/>
      <c r="AL1850" s="613"/>
      <c r="AM1850" s="613"/>
      <c r="AN1850" s="252"/>
    </row>
    <row r="1851" spans="1:40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39"/>
      <c r="I1851" s="253"/>
      <c r="J1851" s="253"/>
      <c r="K1851" s="253"/>
      <c r="L1851" s="438"/>
      <c r="M1851" s="274"/>
      <c r="N1851" s="288"/>
      <c r="O1851" s="322"/>
      <c r="P1851" s="328"/>
      <c r="Q1851" s="329"/>
      <c r="R1851" s="329"/>
      <c r="S1851" s="251">
        <f t="shared" si="339"/>
        <v>-365</v>
      </c>
      <c r="T1851" s="316"/>
      <c r="U1851" s="283"/>
      <c r="V1851" s="625"/>
      <c r="W1851" s="625"/>
      <c r="X1851" s="252"/>
      <c r="Y1851" s="284">
        <f t="shared" si="340"/>
        <v>0</v>
      </c>
      <c r="Z1851" s="605"/>
      <c r="AA1851" s="656"/>
      <c r="AB1851" s="273"/>
      <c r="AC1851" s="252"/>
      <c r="AD1851" s="252"/>
      <c r="AE1851" s="252"/>
      <c r="AF1851" s="252"/>
      <c r="AG1851" s="605"/>
      <c r="AH1851" s="605"/>
      <c r="AI1851" s="613"/>
      <c r="AJ1851" s="613"/>
      <c r="AK1851" s="316"/>
      <c r="AL1851" s="613"/>
      <c r="AM1851" s="613"/>
      <c r="AN1851" s="252"/>
    </row>
    <row r="1852" spans="1:40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39"/>
      <c r="I1852" s="253"/>
      <c r="J1852" s="253"/>
      <c r="K1852" s="253"/>
      <c r="L1852" s="438"/>
      <c r="M1852" s="274"/>
      <c r="N1852" s="288"/>
      <c r="O1852" s="322"/>
      <c r="P1852" s="328"/>
      <c r="Q1852" s="329"/>
      <c r="R1852" s="329"/>
      <c r="S1852" s="251">
        <f t="shared" si="339"/>
        <v>-365</v>
      </c>
      <c r="T1852" s="316"/>
      <c r="U1852" s="283"/>
      <c r="V1852" s="625"/>
      <c r="W1852" s="625"/>
      <c r="X1852" s="252"/>
      <c r="Y1852" s="284">
        <f t="shared" si="340"/>
        <v>0</v>
      </c>
      <c r="Z1852" s="605"/>
      <c r="AA1852" s="656"/>
      <c r="AB1852" s="273"/>
      <c r="AC1852" s="252"/>
      <c r="AD1852" s="252"/>
      <c r="AE1852" s="252"/>
      <c r="AF1852" s="252"/>
      <c r="AG1852" s="605"/>
      <c r="AH1852" s="605"/>
      <c r="AI1852" s="613"/>
      <c r="AJ1852" s="613"/>
      <c r="AK1852" s="316"/>
      <c r="AL1852" s="613"/>
      <c r="AM1852" s="613"/>
      <c r="AN1852" s="252"/>
    </row>
    <row r="1853" spans="1:40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39"/>
      <c r="I1853" s="253"/>
      <c r="J1853" s="253"/>
      <c r="K1853" s="253"/>
      <c r="L1853" s="438"/>
      <c r="M1853" s="274"/>
      <c r="N1853" s="288"/>
      <c r="O1853" s="322"/>
      <c r="P1853" s="328"/>
      <c r="Q1853" s="329"/>
      <c r="R1853" s="329"/>
      <c r="S1853" s="251">
        <f t="shared" si="339"/>
        <v>-365</v>
      </c>
      <c r="T1853" s="316"/>
      <c r="U1853" s="283"/>
      <c r="V1853" s="625"/>
      <c r="W1853" s="625"/>
      <c r="X1853" s="252"/>
      <c r="Y1853" s="284">
        <f t="shared" si="340"/>
        <v>0</v>
      </c>
      <c r="Z1853" s="605"/>
      <c r="AA1853" s="656"/>
      <c r="AB1853" s="273"/>
      <c r="AC1853" s="252"/>
      <c r="AD1853" s="252"/>
      <c r="AE1853" s="252"/>
      <c r="AF1853" s="252"/>
      <c r="AG1853" s="605"/>
      <c r="AH1853" s="605"/>
      <c r="AI1853" s="613"/>
      <c r="AJ1853" s="613"/>
      <c r="AK1853" s="316"/>
      <c r="AL1853" s="613"/>
      <c r="AM1853" s="613"/>
      <c r="AN1853" s="252"/>
    </row>
    <row r="1854" spans="1:40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39"/>
      <c r="I1854" s="253"/>
      <c r="J1854" s="253"/>
      <c r="K1854" s="253"/>
      <c r="L1854" s="438"/>
      <c r="M1854" s="274"/>
      <c r="N1854" s="288"/>
      <c r="O1854" s="322"/>
      <c r="P1854" s="328"/>
      <c r="Q1854" s="329"/>
      <c r="R1854" s="329"/>
      <c r="S1854" s="251">
        <f t="shared" si="339"/>
        <v>-365</v>
      </c>
      <c r="T1854" s="316"/>
      <c r="U1854" s="283"/>
      <c r="V1854" s="625"/>
      <c r="W1854" s="625"/>
      <c r="X1854" s="252"/>
      <c r="Y1854" s="284">
        <f t="shared" si="340"/>
        <v>0</v>
      </c>
      <c r="Z1854" s="605"/>
      <c r="AA1854" s="656"/>
      <c r="AB1854" s="273"/>
      <c r="AC1854" s="252"/>
      <c r="AD1854" s="252"/>
      <c r="AE1854" s="252"/>
      <c r="AF1854" s="252"/>
      <c r="AG1854" s="605"/>
      <c r="AH1854" s="605"/>
      <c r="AI1854" s="613"/>
      <c r="AJ1854" s="613"/>
      <c r="AK1854" s="316"/>
      <c r="AL1854" s="613"/>
      <c r="AM1854" s="613"/>
      <c r="AN1854" s="252"/>
    </row>
    <row r="1855" spans="1:40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39"/>
      <c r="I1855" s="253"/>
      <c r="J1855" s="253"/>
      <c r="K1855" s="253"/>
      <c r="L1855" s="438"/>
      <c r="M1855" s="274"/>
      <c r="N1855" s="288"/>
      <c r="O1855" s="322"/>
      <c r="P1855" s="328"/>
      <c r="Q1855" s="329"/>
      <c r="R1855" s="329"/>
      <c r="S1855" s="251">
        <f t="shared" si="339"/>
        <v>-365</v>
      </c>
      <c r="T1855" s="316"/>
      <c r="U1855" s="283"/>
      <c r="V1855" s="625"/>
      <c r="W1855" s="625"/>
      <c r="X1855" s="252"/>
      <c r="Y1855" s="284">
        <f t="shared" si="340"/>
        <v>0</v>
      </c>
      <c r="Z1855" s="605"/>
      <c r="AA1855" s="656"/>
      <c r="AB1855" s="273"/>
      <c r="AC1855" s="252"/>
      <c r="AD1855" s="252"/>
      <c r="AE1855" s="252"/>
      <c r="AF1855" s="252"/>
      <c r="AG1855" s="605"/>
      <c r="AH1855" s="605"/>
      <c r="AI1855" s="613"/>
      <c r="AJ1855" s="613"/>
      <c r="AK1855" s="316"/>
      <c r="AL1855" s="613"/>
      <c r="AM1855" s="613"/>
      <c r="AN1855" s="252"/>
    </row>
    <row r="1856" spans="1:40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39"/>
      <c r="I1856" s="253"/>
      <c r="J1856" s="253"/>
      <c r="K1856" s="253"/>
      <c r="L1856" s="438"/>
      <c r="M1856" s="274"/>
      <c r="N1856" s="288"/>
      <c r="O1856" s="322"/>
      <c r="P1856" s="328"/>
      <c r="Q1856" s="329"/>
      <c r="R1856" s="329"/>
      <c r="S1856" s="251">
        <f t="shared" si="339"/>
        <v>-365</v>
      </c>
      <c r="T1856" s="316"/>
      <c r="U1856" s="283"/>
      <c r="V1856" s="625"/>
      <c r="W1856" s="625"/>
      <c r="X1856" s="252"/>
      <c r="Y1856" s="284">
        <f t="shared" si="340"/>
        <v>0</v>
      </c>
      <c r="Z1856" s="605"/>
      <c r="AA1856" s="656"/>
      <c r="AB1856" s="273"/>
      <c r="AC1856" s="252"/>
      <c r="AD1856" s="252"/>
      <c r="AE1856" s="252"/>
      <c r="AF1856" s="252"/>
      <c r="AG1856" s="605"/>
      <c r="AH1856" s="605"/>
      <c r="AI1856" s="613"/>
      <c r="AJ1856" s="613"/>
      <c r="AK1856" s="316"/>
      <c r="AL1856" s="613"/>
      <c r="AM1856" s="613"/>
      <c r="AN1856" s="252"/>
    </row>
    <row r="1857" spans="1:40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39"/>
      <c r="I1857" s="253"/>
      <c r="J1857" s="253"/>
      <c r="K1857" s="253"/>
      <c r="L1857" s="438"/>
      <c r="M1857" s="274"/>
      <c r="N1857" s="288"/>
      <c r="O1857" s="322"/>
      <c r="P1857" s="328"/>
      <c r="Q1857" s="329"/>
      <c r="R1857" s="329"/>
      <c r="S1857" s="251">
        <f t="shared" si="339"/>
        <v>-365</v>
      </c>
      <c r="T1857" s="316"/>
      <c r="U1857" s="283"/>
      <c r="V1857" s="625"/>
      <c r="W1857" s="625"/>
      <c r="X1857" s="252"/>
      <c r="Y1857" s="284">
        <f t="shared" si="340"/>
        <v>0</v>
      </c>
      <c r="Z1857" s="605"/>
      <c r="AA1857" s="656"/>
      <c r="AB1857" s="273"/>
      <c r="AC1857" s="252"/>
      <c r="AD1857" s="252"/>
      <c r="AE1857" s="252"/>
      <c r="AF1857" s="252"/>
      <c r="AG1857" s="605"/>
      <c r="AH1857" s="605"/>
      <c r="AI1857" s="613"/>
      <c r="AJ1857" s="613"/>
      <c r="AK1857" s="316"/>
      <c r="AL1857" s="613"/>
      <c r="AM1857" s="613"/>
      <c r="AN1857" s="252"/>
    </row>
    <row r="1858" spans="1:40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39"/>
      <c r="I1858" s="253"/>
      <c r="J1858" s="253"/>
      <c r="K1858" s="253"/>
      <c r="L1858" s="438"/>
      <c r="M1858" s="274"/>
      <c r="N1858" s="288"/>
      <c r="O1858" s="322"/>
      <c r="P1858" s="328"/>
      <c r="Q1858" s="329"/>
      <c r="R1858" s="329"/>
      <c r="S1858" s="251">
        <f t="shared" si="339"/>
        <v>-365</v>
      </c>
      <c r="T1858" s="316"/>
      <c r="U1858" s="283"/>
      <c r="V1858" s="625"/>
      <c r="W1858" s="625"/>
      <c r="X1858" s="252"/>
      <c r="Y1858" s="284">
        <f t="shared" si="340"/>
        <v>0</v>
      </c>
      <c r="Z1858" s="605"/>
      <c r="AA1858" s="656"/>
      <c r="AB1858" s="273"/>
      <c r="AC1858" s="252"/>
      <c r="AD1858" s="252"/>
      <c r="AE1858" s="252"/>
      <c r="AF1858" s="252"/>
      <c r="AG1858" s="605"/>
      <c r="AH1858" s="605"/>
      <c r="AI1858" s="613"/>
      <c r="AJ1858" s="613"/>
      <c r="AK1858" s="316"/>
      <c r="AL1858" s="613"/>
      <c r="AM1858" s="613"/>
      <c r="AN1858" s="252"/>
    </row>
    <row r="1859" spans="1:40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39"/>
      <c r="I1859" s="253"/>
      <c r="J1859" s="253"/>
      <c r="K1859" s="253"/>
      <c r="L1859" s="438"/>
      <c r="M1859" s="274"/>
      <c r="N1859" s="288"/>
      <c r="O1859" s="322"/>
      <c r="P1859" s="328"/>
      <c r="Q1859" s="329"/>
      <c r="R1859" s="329"/>
      <c r="S1859" s="251">
        <f t="shared" si="339"/>
        <v>-365</v>
      </c>
      <c r="T1859" s="316"/>
      <c r="U1859" s="283"/>
      <c r="V1859" s="625"/>
      <c r="W1859" s="625"/>
      <c r="X1859" s="252"/>
      <c r="Y1859" s="284">
        <f t="shared" si="340"/>
        <v>0</v>
      </c>
      <c r="Z1859" s="605"/>
      <c r="AA1859" s="656"/>
      <c r="AB1859" s="273"/>
      <c r="AC1859" s="252"/>
      <c r="AD1859" s="252"/>
      <c r="AE1859" s="252"/>
      <c r="AF1859" s="252"/>
      <c r="AG1859" s="605"/>
      <c r="AH1859" s="605"/>
      <c r="AI1859" s="613"/>
      <c r="AJ1859" s="613"/>
      <c r="AK1859" s="316"/>
      <c r="AL1859" s="613"/>
      <c r="AM1859" s="613"/>
      <c r="AN1859" s="252"/>
    </row>
    <row r="1860" spans="1:40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39"/>
      <c r="I1860" s="253"/>
      <c r="J1860" s="253"/>
      <c r="K1860" s="253"/>
      <c r="L1860" s="438"/>
      <c r="M1860" s="274"/>
      <c r="N1860" s="288"/>
      <c r="O1860" s="322"/>
      <c r="P1860" s="328"/>
      <c r="Q1860" s="329"/>
      <c r="R1860" s="329"/>
      <c r="S1860" s="251">
        <f t="shared" si="339"/>
        <v>-365</v>
      </c>
      <c r="T1860" s="316"/>
      <c r="U1860" s="283"/>
      <c r="V1860" s="625"/>
      <c r="W1860" s="625"/>
      <c r="X1860" s="252"/>
      <c r="Y1860" s="284">
        <f t="shared" si="340"/>
        <v>0</v>
      </c>
      <c r="Z1860" s="605"/>
      <c r="AA1860" s="656"/>
      <c r="AB1860" s="273"/>
      <c r="AC1860" s="252"/>
      <c r="AD1860" s="252"/>
      <c r="AE1860" s="252"/>
      <c r="AF1860" s="252"/>
      <c r="AG1860" s="605"/>
      <c r="AH1860" s="605"/>
      <c r="AI1860" s="613"/>
      <c r="AJ1860" s="613"/>
      <c r="AK1860" s="316"/>
      <c r="AL1860" s="613"/>
      <c r="AM1860" s="613"/>
      <c r="AN1860" s="252"/>
    </row>
    <row r="1861" spans="1:40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39"/>
      <c r="I1861" s="253"/>
      <c r="J1861" s="253"/>
      <c r="K1861" s="253"/>
      <c r="L1861" s="438"/>
      <c r="M1861" s="274"/>
      <c r="N1861" s="288"/>
      <c r="O1861" s="322"/>
      <c r="P1861" s="328"/>
      <c r="Q1861" s="329"/>
      <c r="R1861" s="329"/>
      <c r="S1861" s="251">
        <f t="shared" si="339"/>
        <v>-365</v>
      </c>
      <c r="T1861" s="316"/>
      <c r="U1861" s="283"/>
      <c r="V1861" s="625"/>
      <c r="W1861" s="625"/>
      <c r="X1861" s="252"/>
      <c r="Y1861" s="284">
        <f t="shared" si="340"/>
        <v>0</v>
      </c>
      <c r="Z1861" s="605"/>
      <c r="AA1861" s="656"/>
      <c r="AB1861" s="273"/>
      <c r="AC1861" s="252"/>
      <c r="AD1861" s="252"/>
      <c r="AE1861" s="252"/>
      <c r="AF1861" s="252"/>
      <c r="AG1861" s="605"/>
      <c r="AH1861" s="605"/>
      <c r="AI1861" s="613"/>
      <c r="AJ1861" s="613"/>
      <c r="AK1861" s="316"/>
      <c r="AL1861" s="613"/>
      <c r="AM1861" s="613"/>
      <c r="AN1861" s="252"/>
    </row>
    <row r="1862" spans="1:40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39"/>
      <c r="I1862" s="253"/>
      <c r="J1862" s="253"/>
      <c r="K1862" s="253"/>
      <c r="L1862" s="438"/>
      <c r="M1862" s="274"/>
      <c r="N1862" s="288"/>
      <c r="O1862" s="322"/>
      <c r="P1862" s="328"/>
      <c r="Q1862" s="329"/>
      <c r="R1862" s="329"/>
      <c r="S1862" s="251">
        <f t="shared" si="339"/>
        <v>-365</v>
      </c>
      <c r="T1862" s="316"/>
      <c r="U1862" s="283"/>
      <c r="V1862" s="625"/>
      <c r="W1862" s="625"/>
      <c r="X1862" s="252"/>
      <c r="Y1862" s="284">
        <f t="shared" si="340"/>
        <v>0</v>
      </c>
      <c r="Z1862" s="605"/>
      <c r="AA1862" s="656"/>
      <c r="AB1862" s="273"/>
      <c r="AC1862" s="252"/>
      <c r="AD1862" s="252"/>
      <c r="AE1862" s="252"/>
      <c r="AF1862" s="252"/>
      <c r="AG1862" s="605"/>
      <c r="AH1862" s="605"/>
      <c r="AI1862" s="613"/>
      <c r="AJ1862" s="613"/>
      <c r="AK1862" s="316"/>
      <c r="AL1862" s="613"/>
      <c r="AM1862" s="613"/>
      <c r="AN1862" s="252"/>
    </row>
    <row r="1863" spans="1:40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39"/>
      <c r="I1863" s="253"/>
      <c r="J1863" s="253"/>
      <c r="K1863" s="253"/>
      <c r="L1863" s="438"/>
      <c r="M1863" s="274"/>
      <c r="N1863" s="288"/>
      <c r="O1863" s="322"/>
      <c r="P1863" s="328"/>
      <c r="Q1863" s="329"/>
      <c r="R1863" s="329"/>
      <c r="S1863" s="251">
        <f t="shared" si="339"/>
        <v>-365</v>
      </c>
      <c r="T1863" s="316"/>
      <c r="U1863" s="283"/>
      <c r="V1863" s="625"/>
      <c r="W1863" s="625"/>
      <c r="X1863" s="252"/>
      <c r="Y1863" s="284">
        <f t="shared" si="340"/>
        <v>0</v>
      </c>
      <c r="Z1863" s="605"/>
      <c r="AA1863" s="656"/>
      <c r="AB1863" s="273"/>
      <c r="AC1863" s="252"/>
      <c r="AD1863" s="252"/>
      <c r="AE1863" s="252"/>
      <c r="AF1863" s="252"/>
      <c r="AG1863" s="605"/>
      <c r="AH1863" s="605"/>
      <c r="AI1863" s="613"/>
      <c r="AJ1863" s="613"/>
      <c r="AK1863" s="316"/>
      <c r="AL1863" s="613"/>
      <c r="AM1863" s="613"/>
      <c r="AN1863" s="252"/>
    </row>
    <row r="1864" spans="1:40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39"/>
      <c r="I1864" s="253"/>
      <c r="J1864" s="253"/>
      <c r="K1864" s="253"/>
      <c r="L1864" s="438"/>
      <c r="M1864" s="274"/>
      <c r="N1864" s="288"/>
      <c r="O1864" s="322"/>
      <c r="P1864" s="328"/>
      <c r="Q1864" s="329"/>
      <c r="R1864" s="329"/>
      <c r="S1864" s="251">
        <f t="shared" si="339"/>
        <v>-365</v>
      </c>
      <c r="T1864" s="316"/>
      <c r="U1864" s="283"/>
      <c r="V1864" s="625"/>
      <c r="W1864" s="625"/>
      <c r="X1864" s="252"/>
      <c r="Y1864" s="284">
        <f t="shared" si="340"/>
        <v>0</v>
      </c>
      <c r="Z1864" s="605"/>
      <c r="AA1864" s="656"/>
      <c r="AB1864" s="273"/>
      <c r="AC1864" s="252"/>
      <c r="AD1864" s="252"/>
      <c r="AE1864" s="252"/>
      <c r="AF1864" s="252"/>
      <c r="AG1864" s="605"/>
      <c r="AH1864" s="605"/>
      <c r="AI1864" s="613"/>
      <c r="AJ1864" s="613"/>
      <c r="AK1864" s="316"/>
      <c r="AL1864" s="613"/>
      <c r="AM1864" s="613"/>
      <c r="AN1864" s="252"/>
    </row>
    <row r="1865" spans="1:40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39"/>
      <c r="I1865" s="253"/>
      <c r="J1865" s="253"/>
      <c r="K1865" s="253"/>
      <c r="L1865" s="438"/>
      <c r="M1865" s="274"/>
      <c r="N1865" s="288"/>
      <c r="O1865" s="322"/>
      <c r="P1865" s="328"/>
      <c r="Q1865" s="329"/>
      <c r="R1865" s="329"/>
      <c r="S1865" s="251">
        <f t="shared" ref="S1865:S1928" si="341">SUM(N1865-365)</f>
        <v>-365</v>
      </c>
      <c r="T1865" s="316"/>
      <c r="U1865" s="283"/>
      <c r="V1865" s="625"/>
      <c r="W1865" s="625"/>
      <c r="X1865" s="252"/>
      <c r="Y1865" s="284">
        <f t="shared" si="340"/>
        <v>0</v>
      </c>
      <c r="Z1865" s="605"/>
      <c r="AA1865" s="656"/>
      <c r="AB1865" s="273"/>
      <c r="AC1865" s="252"/>
      <c r="AD1865" s="252"/>
      <c r="AE1865" s="252"/>
      <c r="AF1865" s="252"/>
      <c r="AG1865" s="605"/>
      <c r="AH1865" s="605"/>
      <c r="AI1865" s="613"/>
      <c r="AJ1865" s="613"/>
      <c r="AK1865" s="316"/>
      <c r="AL1865" s="613"/>
      <c r="AM1865" s="613"/>
      <c r="AN1865" s="252"/>
    </row>
    <row r="1866" spans="1:40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39"/>
      <c r="I1866" s="253"/>
      <c r="J1866" s="253"/>
      <c r="K1866" s="253"/>
      <c r="L1866" s="438"/>
      <c r="M1866" s="274"/>
      <c r="N1866" s="288"/>
      <c r="O1866" s="322"/>
      <c r="P1866" s="328"/>
      <c r="Q1866" s="329"/>
      <c r="R1866" s="329"/>
      <c r="S1866" s="251">
        <f t="shared" si="341"/>
        <v>-365</v>
      </c>
      <c r="T1866" s="316"/>
      <c r="U1866" s="283"/>
      <c r="V1866" s="625"/>
      <c r="W1866" s="625"/>
      <c r="X1866" s="252"/>
      <c r="Y1866" s="284">
        <f t="shared" si="340"/>
        <v>0</v>
      </c>
      <c r="Z1866" s="605"/>
      <c r="AA1866" s="656"/>
      <c r="AB1866" s="273"/>
      <c r="AC1866" s="252"/>
      <c r="AD1866" s="252"/>
      <c r="AE1866" s="252"/>
      <c r="AF1866" s="252"/>
      <c r="AG1866" s="605"/>
      <c r="AH1866" s="605"/>
      <c r="AI1866" s="613"/>
      <c r="AJ1866" s="613"/>
      <c r="AK1866" s="316"/>
      <c r="AL1866" s="613"/>
      <c r="AM1866" s="613"/>
      <c r="AN1866" s="252"/>
    </row>
    <row r="1867" spans="1:40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39"/>
      <c r="I1867" s="253"/>
      <c r="J1867" s="253"/>
      <c r="K1867" s="253"/>
      <c r="L1867" s="438"/>
      <c r="M1867" s="274"/>
      <c r="N1867" s="288"/>
      <c r="O1867" s="322"/>
      <c r="P1867" s="328"/>
      <c r="Q1867" s="329"/>
      <c r="R1867" s="329"/>
      <c r="S1867" s="251">
        <f t="shared" si="341"/>
        <v>-365</v>
      </c>
      <c r="T1867" s="316"/>
      <c r="U1867" s="283"/>
      <c r="V1867" s="625"/>
      <c r="W1867" s="625"/>
      <c r="X1867" s="252"/>
      <c r="Y1867" s="284">
        <f t="shared" si="340"/>
        <v>0</v>
      </c>
      <c r="Z1867" s="605"/>
      <c r="AA1867" s="656"/>
      <c r="AB1867" s="273"/>
      <c r="AC1867" s="252"/>
      <c r="AD1867" s="252"/>
      <c r="AE1867" s="252"/>
      <c r="AF1867" s="252"/>
      <c r="AG1867" s="605"/>
      <c r="AH1867" s="605"/>
      <c r="AI1867" s="613"/>
      <c r="AJ1867" s="613"/>
      <c r="AK1867" s="316"/>
      <c r="AL1867" s="613"/>
      <c r="AM1867" s="613"/>
      <c r="AN1867" s="252"/>
    </row>
    <row r="1868" spans="1:40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39"/>
      <c r="I1868" s="253"/>
      <c r="J1868" s="253"/>
      <c r="K1868" s="253"/>
      <c r="L1868" s="438"/>
      <c r="M1868" s="274"/>
      <c r="N1868" s="288"/>
      <c r="O1868" s="322"/>
      <c r="P1868" s="328"/>
      <c r="Q1868" s="329"/>
      <c r="R1868" s="329"/>
      <c r="S1868" s="251">
        <f t="shared" si="341"/>
        <v>-365</v>
      </c>
      <c r="T1868" s="316"/>
      <c r="U1868" s="283"/>
      <c r="V1868" s="625"/>
      <c r="W1868" s="625"/>
      <c r="X1868" s="252"/>
      <c r="Y1868" s="284">
        <f t="shared" si="340"/>
        <v>0</v>
      </c>
      <c r="Z1868" s="605"/>
      <c r="AA1868" s="656"/>
      <c r="AB1868" s="273"/>
      <c r="AC1868" s="252"/>
      <c r="AD1868" s="252"/>
      <c r="AE1868" s="252"/>
      <c r="AF1868" s="252"/>
      <c r="AG1868" s="605"/>
      <c r="AH1868" s="605"/>
      <c r="AI1868" s="613"/>
      <c r="AJ1868" s="613"/>
      <c r="AK1868" s="316"/>
      <c r="AL1868" s="613"/>
      <c r="AM1868" s="613"/>
      <c r="AN1868" s="252"/>
    </row>
    <row r="1869" spans="1:40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39"/>
      <c r="I1869" s="253"/>
      <c r="J1869" s="253"/>
      <c r="K1869" s="253"/>
      <c r="L1869" s="438"/>
      <c r="M1869" s="274"/>
      <c r="N1869" s="288"/>
      <c r="O1869" s="322"/>
      <c r="P1869" s="328"/>
      <c r="Q1869" s="329"/>
      <c r="R1869" s="329"/>
      <c r="S1869" s="251">
        <f t="shared" si="341"/>
        <v>-365</v>
      </c>
      <c r="T1869" s="316"/>
      <c r="U1869" s="283"/>
      <c r="V1869" s="625"/>
      <c r="W1869" s="625"/>
      <c r="X1869" s="252"/>
      <c r="Y1869" s="284">
        <f t="shared" ref="Y1869:Y1932" si="342">N1869</f>
        <v>0</v>
      </c>
      <c r="Z1869" s="605"/>
      <c r="AA1869" s="656"/>
      <c r="AB1869" s="273"/>
      <c r="AC1869" s="252"/>
      <c r="AD1869" s="252"/>
      <c r="AE1869" s="252"/>
      <c r="AF1869" s="252"/>
      <c r="AG1869" s="605"/>
      <c r="AH1869" s="605"/>
      <c r="AI1869" s="613"/>
      <c r="AJ1869" s="613"/>
      <c r="AK1869" s="316"/>
      <c r="AL1869" s="613"/>
      <c r="AM1869" s="613"/>
      <c r="AN1869" s="252"/>
    </row>
    <row r="1870" spans="1:40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39"/>
      <c r="I1870" s="253"/>
      <c r="J1870" s="253"/>
      <c r="K1870" s="253"/>
      <c r="L1870" s="438"/>
      <c r="M1870" s="274"/>
      <c r="N1870" s="288"/>
      <c r="O1870" s="322"/>
      <c r="P1870" s="328"/>
      <c r="Q1870" s="329"/>
      <c r="R1870" s="329"/>
      <c r="S1870" s="251">
        <f t="shared" si="341"/>
        <v>-365</v>
      </c>
      <c r="T1870" s="316"/>
      <c r="U1870" s="283"/>
      <c r="V1870" s="625"/>
      <c r="W1870" s="625"/>
      <c r="X1870" s="252"/>
      <c r="Y1870" s="284">
        <f t="shared" si="342"/>
        <v>0</v>
      </c>
      <c r="Z1870" s="605"/>
      <c r="AA1870" s="656"/>
      <c r="AB1870" s="273"/>
      <c r="AC1870" s="252"/>
      <c r="AD1870" s="252"/>
      <c r="AE1870" s="252"/>
      <c r="AF1870" s="252"/>
      <c r="AG1870" s="605"/>
      <c r="AH1870" s="605"/>
      <c r="AI1870" s="613"/>
      <c r="AJ1870" s="613"/>
      <c r="AK1870" s="316"/>
      <c r="AL1870" s="613"/>
      <c r="AM1870" s="613"/>
      <c r="AN1870" s="252"/>
    </row>
    <row r="1871" spans="1:40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39"/>
      <c r="I1871" s="253"/>
      <c r="J1871" s="253"/>
      <c r="K1871" s="253"/>
      <c r="L1871" s="438"/>
      <c r="M1871" s="274"/>
      <c r="N1871" s="288"/>
      <c r="O1871" s="322"/>
      <c r="P1871" s="328"/>
      <c r="Q1871" s="329"/>
      <c r="R1871" s="329"/>
      <c r="S1871" s="251">
        <f t="shared" si="341"/>
        <v>-365</v>
      </c>
      <c r="T1871" s="316"/>
      <c r="U1871" s="283"/>
      <c r="V1871" s="625"/>
      <c r="W1871" s="625"/>
      <c r="X1871" s="252"/>
      <c r="Y1871" s="284">
        <f t="shared" si="342"/>
        <v>0</v>
      </c>
      <c r="Z1871" s="605"/>
      <c r="AA1871" s="656"/>
      <c r="AB1871" s="273"/>
      <c r="AC1871" s="252"/>
      <c r="AD1871" s="252"/>
      <c r="AE1871" s="252"/>
      <c r="AF1871" s="252"/>
      <c r="AG1871" s="605"/>
      <c r="AH1871" s="605"/>
      <c r="AI1871" s="613"/>
      <c r="AJ1871" s="613"/>
      <c r="AK1871" s="316"/>
      <c r="AL1871" s="613"/>
      <c r="AM1871" s="613"/>
      <c r="AN1871" s="252"/>
    </row>
    <row r="1872" spans="1:40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39"/>
      <c r="I1872" s="253"/>
      <c r="J1872" s="253"/>
      <c r="K1872" s="253"/>
      <c r="L1872" s="438"/>
      <c r="M1872" s="274"/>
      <c r="N1872" s="288"/>
      <c r="O1872" s="322"/>
      <c r="P1872" s="328"/>
      <c r="Q1872" s="329"/>
      <c r="R1872" s="329"/>
      <c r="S1872" s="251">
        <f t="shared" si="341"/>
        <v>-365</v>
      </c>
      <c r="T1872" s="316"/>
      <c r="U1872" s="283"/>
      <c r="V1872" s="625"/>
      <c r="W1872" s="625"/>
      <c r="X1872" s="252"/>
      <c r="Y1872" s="284">
        <f t="shared" si="342"/>
        <v>0</v>
      </c>
      <c r="Z1872" s="605"/>
      <c r="AA1872" s="656"/>
      <c r="AB1872" s="273"/>
      <c r="AC1872" s="252"/>
      <c r="AD1872" s="252"/>
      <c r="AE1872" s="252"/>
      <c r="AF1872" s="252"/>
      <c r="AG1872" s="605"/>
      <c r="AH1872" s="605"/>
      <c r="AI1872" s="613"/>
      <c r="AJ1872" s="613"/>
      <c r="AK1872" s="316"/>
      <c r="AL1872" s="613"/>
      <c r="AM1872" s="613"/>
      <c r="AN1872" s="252"/>
    </row>
    <row r="1873" spans="1:40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39"/>
      <c r="I1873" s="253"/>
      <c r="J1873" s="253"/>
      <c r="K1873" s="253"/>
      <c r="L1873" s="438"/>
      <c r="M1873" s="274"/>
      <c r="N1873" s="288"/>
      <c r="O1873" s="322"/>
      <c r="P1873" s="328"/>
      <c r="Q1873" s="329"/>
      <c r="R1873" s="329"/>
      <c r="S1873" s="251">
        <f t="shared" si="341"/>
        <v>-365</v>
      </c>
      <c r="T1873" s="316"/>
      <c r="U1873" s="283"/>
      <c r="V1873" s="625"/>
      <c r="W1873" s="625"/>
      <c r="X1873" s="252"/>
      <c r="Y1873" s="284">
        <f t="shared" si="342"/>
        <v>0</v>
      </c>
      <c r="Z1873" s="605"/>
      <c r="AA1873" s="656"/>
      <c r="AB1873" s="273"/>
      <c r="AC1873" s="252"/>
      <c r="AD1873" s="252"/>
      <c r="AE1873" s="252"/>
      <c r="AF1873" s="252"/>
      <c r="AG1873" s="605"/>
      <c r="AH1873" s="605"/>
      <c r="AI1873" s="613"/>
      <c r="AJ1873" s="613"/>
      <c r="AK1873" s="316"/>
      <c r="AL1873" s="613"/>
      <c r="AM1873" s="613"/>
      <c r="AN1873" s="252"/>
    </row>
    <row r="1874" spans="1:40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39"/>
      <c r="I1874" s="253"/>
      <c r="J1874" s="253"/>
      <c r="K1874" s="253"/>
      <c r="L1874" s="438"/>
      <c r="M1874" s="274"/>
      <c r="N1874" s="288"/>
      <c r="O1874" s="322"/>
      <c r="P1874" s="328"/>
      <c r="Q1874" s="329"/>
      <c r="R1874" s="329"/>
      <c r="S1874" s="251">
        <f t="shared" si="341"/>
        <v>-365</v>
      </c>
      <c r="T1874" s="316"/>
      <c r="U1874" s="283"/>
      <c r="V1874" s="625"/>
      <c r="W1874" s="625"/>
      <c r="X1874" s="252"/>
      <c r="Y1874" s="284">
        <f t="shared" si="342"/>
        <v>0</v>
      </c>
      <c r="Z1874" s="605"/>
      <c r="AA1874" s="656"/>
      <c r="AB1874" s="273"/>
      <c r="AC1874" s="252"/>
      <c r="AD1874" s="252"/>
      <c r="AE1874" s="252"/>
      <c r="AF1874" s="252"/>
      <c r="AG1874" s="605"/>
      <c r="AH1874" s="605"/>
      <c r="AI1874" s="613"/>
      <c r="AJ1874" s="613"/>
      <c r="AK1874" s="316"/>
      <c r="AL1874" s="613"/>
      <c r="AM1874" s="613"/>
      <c r="AN1874" s="252"/>
    </row>
    <row r="1875" spans="1:40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39"/>
      <c r="I1875" s="253"/>
      <c r="J1875" s="253"/>
      <c r="K1875" s="253"/>
      <c r="L1875" s="438"/>
      <c r="M1875" s="274"/>
      <c r="N1875" s="288"/>
      <c r="O1875" s="322"/>
      <c r="P1875" s="328"/>
      <c r="Q1875" s="329"/>
      <c r="R1875" s="329"/>
      <c r="S1875" s="251">
        <f t="shared" si="341"/>
        <v>-365</v>
      </c>
      <c r="T1875" s="316"/>
      <c r="U1875" s="283"/>
      <c r="V1875" s="625"/>
      <c r="W1875" s="625"/>
      <c r="X1875" s="252"/>
      <c r="Y1875" s="284">
        <f t="shared" si="342"/>
        <v>0</v>
      </c>
      <c r="Z1875" s="605"/>
      <c r="AA1875" s="656"/>
      <c r="AB1875" s="273"/>
      <c r="AC1875" s="252"/>
      <c r="AD1875" s="252"/>
      <c r="AE1875" s="252"/>
      <c r="AF1875" s="252"/>
      <c r="AG1875" s="605"/>
      <c r="AH1875" s="605"/>
      <c r="AI1875" s="613"/>
      <c r="AJ1875" s="613"/>
      <c r="AK1875" s="316"/>
      <c r="AL1875" s="613"/>
      <c r="AM1875" s="613"/>
      <c r="AN1875" s="252"/>
    </row>
    <row r="1876" spans="1:40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39"/>
      <c r="I1876" s="253"/>
      <c r="J1876" s="253"/>
      <c r="K1876" s="253"/>
      <c r="L1876" s="438"/>
      <c r="M1876" s="274"/>
      <c r="N1876" s="288"/>
      <c r="O1876" s="322"/>
      <c r="P1876" s="328"/>
      <c r="Q1876" s="329"/>
      <c r="R1876" s="329"/>
      <c r="S1876" s="251">
        <f t="shared" si="341"/>
        <v>-365</v>
      </c>
      <c r="T1876" s="316"/>
      <c r="U1876" s="283"/>
      <c r="V1876" s="625"/>
      <c r="W1876" s="625"/>
      <c r="X1876" s="252"/>
      <c r="Y1876" s="284">
        <f t="shared" si="342"/>
        <v>0</v>
      </c>
      <c r="Z1876" s="605"/>
      <c r="AA1876" s="656"/>
      <c r="AB1876" s="273"/>
      <c r="AC1876" s="252"/>
      <c r="AD1876" s="252"/>
      <c r="AE1876" s="252"/>
      <c r="AF1876" s="252"/>
      <c r="AG1876" s="605"/>
      <c r="AH1876" s="605"/>
      <c r="AI1876" s="613"/>
      <c r="AJ1876" s="613"/>
      <c r="AK1876" s="316"/>
      <c r="AL1876" s="613"/>
      <c r="AM1876" s="613"/>
      <c r="AN1876" s="252"/>
    </row>
    <row r="1877" spans="1:40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39"/>
      <c r="I1877" s="253"/>
      <c r="J1877" s="253"/>
      <c r="K1877" s="253"/>
      <c r="L1877" s="438"/>
      <c r="M1877" s="274"/>
      <c r="N1877" s="288"/>
      <c r="O1877" s="322"/>
      <c r="P1877" s="328"/>
      <c r="Q1877" s="329"/>
      <c r="R1877" s="329"/>
      <c r="S1877" s="251">
        <f t="shared" si="341"/>
        <v>-365</v>
      </c>
      <c r="T1877" s="316"/>
      <c r="U1877" s="283"/>
      <c r="V1877" s="625"/>
      <c r="W1877" s="625"/>
      <c r="X1877" s="252"/>
      <c r="Y1877" s="284">
        <f t="shared" si="342"/>
        <v>0</v>
      </c>
      <c r="Z1877" s="605"/>
      <c r="AA1877" s="656"/>
      <c r="AB1877" s="273"/>
      <c r="AC1877" s="252"/>
      <c r="AD1877" s="252"/>
      <c r="AE1877" s="252"/>
      <c r="AF1877" s="252"/>
      <c r="AG1877" s="605"/>
      <c r="AH1877" s="605"/>
      <c r="AI1877" s="613"/>
      <c r="AJ1877" s="613"/>
      <c r="AK1877" s="316"/>
      <c r="AL1877" s="613"/>
      <c r="AM1877" s="613"/>
      <c r="AN1877" s="252"/>
    </row>
    <row r="1878" spans="1:40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39"/>
      <c r="I1878" s="253"/>
      <c r="J1878" s="253"/>
      <c r="K1878" s="253"/>
      <c r="L1878" s="438"/>
      <c r="M1878" s="274"/>
      <c r="N1878" s="288"/>
      <c r="O1878" s="322"/>
      <c r="P1878" s="328"/>
      <c r="Q1878" s="329"/>
      <c r="R1878" s="329"/>
      <c r="S1878" s="251">
        <f t="shared" si="341"/>
        <v>-365</v>
      </c>
      <c r="T1878" s="316"/>
      <c r="U1878" s="283"/>
      <c r="V1878" s="625"/>
      <c r="W1878" s="625"/>
      <c r="X1878" s="252"/>
      <c r="Y1878" s="284">
        <f t="shared" si="342"/>
        <v>0</v>
      </c>
      <c r="Z1878" s="605"/>
      <c r="AA1878" s="656"/>
      <c r="AB1878" s="273"/>
      <c r="AC1878" s="252"/>
      <c r="AD1878" s="252"/>
      <c r="AE1878" s="252"/>
      <c r="AF1878" s="252"/>
      <c r="AG1878" s="605"/>
      <c r="AH1878" s="605"/>
      <c r="AI1878" s="613"/>
      <c r="AJ1878" s="613"/>
      <c r="AK1878" s="316"/>
      <c r="AL1878" s="613"/>
      <c r="AM1878" s="613"/>
      <c r="AN1878" s="252"/>
    </row>
    <row r="1879" spans="1:40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39"/>
      <c r="I1879" s="253"/>
      <c r="J1879" s="253"/>
      <c r="K1879" s="253"/>
      <c r="L1879" s="438"/>
      <c r="M1879" s="274"/>
      <c r="N1879" s="288"/>
      <c r="O1879" s="322"/>
      <c r="P1879" s="328"/>
      <c r="Q1879" s="329"/>
      <c r="R1879" s="329"/>
      <c r="S1879" s="251">
        <f t="shared" si="341"/>
        <v>-365</v>
      </c>
      <c r="T1879" s="316"/>
      <c r="U1879" s="283"/>
      <c r="V1879" s="625"/>
      <c r="W1879" s="625"/>
      <c r="X1879" s="252"/>
      <c r="Y1879" s="284">
        <f t="shared" si="342"/>
        <v>0</v>
      </c>
      <c r="Z1879" s="605"/>
      <c r="AA1879" s="656"/>
      <c r="AB1879" s="273"/>
      <c r="AC1879" s="252"/>
      <c r="AD1879" s="252"/>
      <c r="AE1879" s="252"/>
      <c r="AF1879" s="252"/>
      <c r="AG1879" s="605"/>
      <c r="AH1879" s="605"/>
      <c r="AI1879" s="613"/>
      <c r="AJ1879" s="613"/>
      <c r="AK1879" s="316"/>
      <c r="AL1879" s="613"/>
      <c r="AM1879" s="613"/>
      <c r="AN1879" s="252"/>
    </row>
    <row r="1880" spans="1:40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39"/>
      <c r="I1880" s="253"/>
      <c r="J1880" s="253"/>
      <c r="K1880" s="253"/>
      <c r="L1880" s="438"/>
      <c r="M1880" s="274"/>
      <c r="N1880" s="288"/>
      <c r="O1880" s="322"/>
      <c r="P1880" s="328"/>
      <c r="Q1880" s="329"/>
      <c r="R1880" s="329"/>
      <c r="S1880" s="251">
        <f t="shared" si="341"/>
        <v>-365</v>
      </c>
      <c r="T1880" s="316"/>
      <c r="U1880" s="283"/>
      <c r="V1880" s="625"/>
      <c r="W1880" s="625"/>
      <c r="X1880" s="252"/>
      <c r="Y1880" s="284">
        <f t="shared" si="342"/>
        <v>0</v>
      </c>
      <c r="Z1880" s="605"/>
      <c r="AA1880" s="656"/>
      <c r="AB1880" s="273"/>
      <c r="AC1880" s="252"/>
      <c r="AD1880" s="252"/>
      <c r="AE1880" s="252"/>
      <c r="AF1880" s="252"/>
      <c r="AG1880" s="605"/>
      <c r="AH1880" s="605"/>
      <c r="AI1880" s="613"/>
      <c r="AJ1880" s="613"/>
      <c r="AK1880" s="316"/>
      <c r="AL1880" s="613"/>
      <c r="AM1880" s="613"/>
      <c r="AN1880" s="252"/>
    </row>
    <row r="1881" spans="1:40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39"/>
      <c r="I1881" s="253"/>
      <c r="J1881" s="253"/>
      <c r="K1881" s="253"/>
      <c r="L1881" s="438"/>
      <c r="M1881" s="274"/>
      <c r="N1881" s="288"/>
      <c r="O1881" s="322"/>
      <c r="P1881" s="328"/>
      <c r="Q1881" s="329"/>
      <c r="R1881" s="329"/>
      <c r="S1881" s="251">
        <f t="shared" si="341"/>
        <v>-365</v>
      </c>
      <c r="T1881" s="316"/>
      <c r="U1881" s="283"/>
      <c r="V1881" s="625"/>
      <c r="W1881" s="625"/>
      <c r="X1881" s="252"/>
      <c r="Y1881" s="284">
        <f t="shared" si="342"/>
        <v>0</v>
      </c>
      <c r="Z1881" s="605"/>
      <c r="AA1881" s="656"/>
      <c r="AB1881" s="273"/>
      <c r="AC1881" s="252"/>
      <c r="AD1881" s="252"/>
      <c r="AE1881" s="252"/>
      <c r="AF1881" s="252"/>
      <c r="AG1881" s="605"/>
      <c r="AH1881" s="605"/>
      <c r="AI1881" s="613"/>
      <c r="AJ1881" s="613"/>
      <c r="AK1881" s="316"/>
      <c r="AL1881" s="613"/>
      <c r="AM1881" s="613"/>
      <c r="AN1881" s="252"/>
    </row>
    <row r="1882" spans="1:40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39"/>
      <c r="I1882" s="253"/>
      <c r="J1882" s="253"/>
      <c r="K1882" s="253"/>
      <c r="L1882" s="438"/>
      <c r="M1882" s="274"/>
      <c r="N1882" s="288"/>
      <c r="O1882" s="322"/>
      <c r="P1882" s="328"/>
      <c r="Q1882" s="329"/>
      <c r="R1882" s="329"/>
      <c r="S1882" s="251">
        <f t="shared" si="341"/>
        <v>-365</v>
      </c>
      <c r="T1882" s="316"/>
      <c r="U1882" s="283"/>
      <c r="V1882" s="625"/>
      <c r="W1882" s="625"/>
      <c r="X1882" s="252"/>
      <c r="Y1882" s="284">
        <f t="shared" si="342"/>
        <v>0</v>
      </c>
      <c r="Z1882" s="605"/>
      <c r="AA1882" s="656"/>
      <c r="AB1882" s="273"/>
      <c r="AC1882" s="252"/>
      <c r="AD1882" s="252"/>
      <c r="AE1882" s="252"/>
      <c r="AF1882" s="252"/>
      <c r="AG1882" s="605"/>
      <c r="AH1882" s="605"/>
      <c r="AI1882" s="613"/>
      <c r="AJ1882" s="613"/>
      <c r="AK1882" s="316"/>
      <c r="AL1882" s="613"/>
      <c r="AM1882" s="613"/>
      <c r="AN1882" s="252"/>
    </row>
    <row r="1883" spans="1:40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39"/>
      <c r="I1883" s="253"/>
      <c r="J1883" s="253"/>
      <c r="K1883" s="253"/>
      <c r="L1883" s="438"/>
      <c r="M1883" s="274"/>
      <c r="N1883" s="288"/>
      <c r="O1883" s="322"/>
      <c r="P1883" s="328"/>
      <c r="Q1883" s="329"/>
      <c r="R1883" s="329"/>
      <c r="S1883" s="251">
        <f t="shared" si="341"/>
        <v>-365</v>
      </c>
      <c r="T1883" s="316"/>
      <c r="U1883" s="283"/>
      <c r="V1883" s="625"/>
      <c r="W1883" s="625"/>
      <c r="X1883" s="252"/>
      <c r="Y1883" s="284">
        <f t="shared" si="342"/>
        <v>0</v>
      </c>
      <c r="Z1883" s="605"/>
      <c r="AA1883" s="656"/>
      <c r="AB1883" s="273"/>
      <c r="AC1883" s="252"/>
      <c r="AD1883" s="252"/>
      <c r="AE1883" s="252"/>
      <c r="AF1883" s="252"/>
      <c r="AG1883" s="605"/>
      <c r="AH1883" s="605"/>
      <c r="AI1883" s="613"/>
      <c r="AJ1883" s="613"/>
      <c r="AK1883" s="316"/>
      <c r="AL1883" s="613"/>
      <c r="AM1883" s="613"/>
      <c r="AN1883" s="252"/>
    </row>
    <row r="1884" spans="1:40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39"/>
      <c r="I1884" s="253"/>
      <c r="J1884" s="253"/>
      <c r="K1884" s="253"/>
      <c r="L1884" s="438"/>
      <c r="M1884" s="274"/>
      <c r="N1884" s="288"/>
      <c r="O1884" s="322"/>
      <c r="P1884" s="328"/>
      <c r="Q1884" s="329"/>
      <c r="R1884" s="329"/>
      <c r="S1884" s="251">
        <f t="shared" si="341"/>
        <v>-365</v>
      </c>
      <c r="T1884" s="316"/>
      <c r="U1884" s="283"/>
      <c r="V1884" s="625"/>
      <c r="W1884" s="625"/>
      <c r="X1884" s="252"/>
      <c r="Y1884" s="284">
        <f t="shared" si="342"/>
        <v>0</v>
      </c>
      <c r="Z1884" s="605"/>
      <c r="AA1884" s="656"/>
      <c r="AB1884" s="273"/>
      <c r="AC1884" s="252"/>
      <c r="AD1884" s="252"/>
      <c r="AE1884" s="252"/>
      <c r="AF1884" s="252"/>
      <c r="AG1884" s="605"/>
      <c r="AH1884" s="605"/>
      <c r="AI1884" s="613"/>
      <c r="AJ1884" s="613"/>
      <c r="AK1884" s="316"/>
      <c r="AL1884" s="613"/>
      <c r="AM1884" s="613"/>
      <c r="AN1884" s="252"/>
    </row>
    <row r="1885" spans="1:40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39"/>
      <c r="I1885" s="253"/>
      <c r="J1885" s="253"/>
      <c r="K1885" s="253"/>
      <c r="L1885" s="438"/>
      <c r="M1885" s="274"/>
      <c r="N1885" s="288"/>
      <c r="O1885" s="322"/>
      <c r="P1885" s="328"/>
      <c r="Q1885" s="329"/>
      <c r="R1885" s="329"/>
      <c r="S1885" s="251">
        <f t="shared" si="341"/>
        <v>-365</v>
      </c>
      <c r="T1885" s="316"/>
      <c r="U1885" s="283"/>
      <c r="V1885" s="625"/>
      <c r="W1885" s="625"/>
      <c r="X1885" s="252"/>
      <c r="Y1885" s="284">
        <f t="shared" si="342"/>
        <v>0</v>
      </c>
      <c r="Z1885" s="605"/>
      <c r="AA1885" s="656"/>
      <c r="AB1885" s="273"/>
      <c r="AC1885" s="252"/>
      <c r="AD1885" s="252"/>
      <c r="AE1885" s="252"/>
      <c r="AF1885" s="252"/>
      <c r="AG1885" s="605"/>
      <c r="AH1885" s="605"/>
      <c r="AI1885" s="613"/>
      <c r="AJ1885" s="613"/>
      <c r="AK1885" s="316"/>
      <c r="AL1885" s="613"/>
      <c r="AM1885" s="613"/>
      <c r="AN1885" s="252"/>
    </row>
    <row r="1886" spans="1:40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39"/>
      <c r="I1886" s="253"/>
      <c r="J1886" s="253"/>
      <c r="K1886" s="253"/>
      <c r="L1886" s="438"/>
      <c r="M1886" s="274"/>
      <c r="N1886" s="288"/>
      <c r="O1886" s="322"/>
      <c r="P1886" s="328"/>
      <c r="Q1886" s="329"/>
      <c r="R1886" s="329"/>
      <c r="S1886" s="251">
        <f t="shared" si="341"/>
        <v>-365</v>
      </c>
      <c r="T1886" s="316"/>
      <c r="U1886" s="283"/>
      <c r="V1886" s="625"/>
      <c r="W1886" s="625"/>
      <c r="X1886" s="252"/>
      <c r="Y1886" s="284">
        <f t="shared" si="342"/>
        <v>0</v>
      </c>
      <c r="Z1886" s="605"/>
      <c r="AA1886" s="656"/>
      <c r="AB1886" s="273"/>
      <c r="AC1886" s="252"/>
      <c r="AD1886" s="252"/>
      <c r="AE1886" s="252"/>
      <c r="AF1886" s="252"/>
      <c r="AG1886" s="605"/>
      <c r="AH1886" s="605"/>
      <c r="AI1886" s="613"/>
      <c r="AJ1886" s="613"/>
      <c r="AK1886" s="316"/>
      <c r="AL1886" s="613"/>
      <c r="AM1886" s="613"/>
      <c r="AN1886" s="252"/>
    </row>
    <row r="1887" spans="1:40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39"/>
      <c r="I1887" s="253"/>
      <c r="J1887" s="253"/>
      <c r="K1887" s="253"/>
      <c r="L1887" s="438"/>
      <c r="M1887" s="274"/>
      <c r="N1887" s="288"/>
      <c r="O1887" s="322"/>
      <c r="P1887" s="328"/>
      <c r="Q1887" s="329"/>
      <c r="R1887" s="329"/>
      <c r="S1887" s="251">
        <f t="shared" si="341"/>
        <v>-365</v>
      </c>
      <c r="T1887" s="316"/>
      <c r="U1887" s="283"/>
      <c r="V1887" s="625"/>
      <c r="W1887" s="625"/>
      <c r="X1887" s="252"/>
      <c r="Y1887" s="284">
        <f t="shared" si="342"/>
        <v>0</v>
      </c>
      <c r="Z1887" s="605"/>
      <c r="AA1887" s="656"/>
      <c r="AB1887" s="273"/>
      <c r="AC1887" s="252"/>
      <c r="AD1887" s="252"/>
      <c r="AE1887" s="252"/>
      <c r="AF1887" s="252"/>
      <c r="AG1887" s="605"/>
      <c r="AH1887" s="605"/>
      <c r="AI1887" s="613"/>
      <c r="AJ1887" s="613"/>
      <c r="AK1887" s="316"/>
      <c r="AL1887" s="613"/>
      <c r="AM1887" s="613"/>
      <c r="AN1887" s="252"/>
    </row>
    <row r="1888" spans="1:40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39"/>
      <c r="I1888" s="253"/>
      <c r="J1888" s="253"/>
      <c r="K1888" s="253"/>
      <c r="L1888" s="438"/>
      <c r="M1888" s="274"/>
      <c r="N1888" s="288"/>
      <c r="O1888" s="322"/>
      <c r="P1888" s="328"/>
      <c r="Q1888" s="329"/>
      <c r="R1888" s="329"/>
      <c r="S1888" s="251">
        <f t="shared" si="341"/>
        <v>-365</v>
      </c>
      <c r="T1888" s="316"/>
      <c r="U1888" s="283"/>
      <c r="V1888" s="625"/>
      <c r="W1888" s="625"/>
      <c r="X1888" s="252"/>
      <c r="Y1888" s="284">
        <f t="shared" si="342"/>
        <v>0</v>
      </c>
      <c r="Z1888" s="605"/>
      <c r="AA1888" s="656"/>
      <c r="AB1888" s="273"/>
      <c r="AC1888" s="252"/>
      <c r="AD1888" s="252"/>
      <c r="AE1888" s="252"/>
      <c r="AF1888" s="252"/>
      <c r="AG1888" s="605"/>
      <c r="AH1888" s="605"/>
      <c r="AI1888" s="613"/>
      <c r="AJ1888" s="613"/>
      <c r="AK1888" s="316"/>
      <c r="AL1888" s="613"/>
      <c r="AM1888" s="613"/>
      <c r="AN1888" s="252"/>
    </row>
    <row r="1889" spans="1:40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39"/>
      <c r="I1889" s="253"/>
      <c r="J1889" s="253"/>
      <c r="K1889" s="253"/>
      <c r="L1889" s="438"/>
      <c r="M1889" s="274"/>
      <c r="N1889" s="288"/>
      <c r="O1889" s="322"/>
      <c r="P1889" s="328"/>
      <c r="Q1889" s="329"/>
      <c r="R1889" s="329"/>
      <c r="S1889" s="251">
        <f t="shared" si="341"/>
        <v>-365</v>
      </c>
      <c r="T1889" s="316"/>
      <c r="U1889" s="283"/>
      <c r="V1889" s="625"/>
      <c r="W1889" s="625"/>
      <c r="X1889" s="252"/>
      <c r="Y1889" s="284">
        <f t="shared" si="342"/>
        <v>0</v>
      </c>
      <c r="Z1889" s="605"/>
      <c r="AA1889" s="656"/>
      <c r="AB1889" s="273"/>
      <c r="AC1889" s="252"/>
      <c r="AD1889" s="252"/>
      <c r="AE1889" s="252"/>
      <c r="AF1889" s="252"/>
      <c r="AG1889" s="605"/>
      <c r="AH1889" s="605"/>
      <c r="AI1889" s="613"/>
      <c r="AJ1889" s="613"/>
      <c r="AK1889" s="316"/>
      <c r="AL1889" s="613"/>
      <c r="AM1889" s="613"/>
      <c r="AN1889" s="252"/>
    </row>
    <row r="1890" spans="1:40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39"/>
      <c r="I1890" s="253"/>
      <c r="J1890" s="253"/>
      <c r="K1890" s="253"/>
      <c r="L1890" s="438"/>
      <c r="M1890" s="274"/>
      <c r="N1890" s="288"/>
      <c r="O1890" s="322"/>
      <c r="P1890" s="328"/>
      <c r="Q1890" s="329"/>
      <c r="R1890" s="329"/>
      <c r="S1890" s="251">
        <f t="shared" si="341"/>
        <v>-365</v>
      </c>
      <c r="T1890" s="316"/>
      <c r="U1890" s="283"/>
      <c r="V1890" s="625"/>
      <c r="W1890" s="625"/>
      <c r="X1890" s="252"/>
      <c r="Y1890" s="284">
        <f t="shared" si="342"/>
        <v>0</v>
      </c>
      <c r="Z1890" s="605"/>
      <c r="AA1890" s="656"/>
      <c r="AB1890" s="273"/>
      <c r="AC1890" s="252"/>
      <c r="AD1890" s="252"/>
      <c r="AE1890" s="252"/>
      <c r="AF1890" s="252"/>
      <c r="AG1890" s="605"/>
      <c r="AH1890" s="605"/>
      <c r="AI1890" s="613"/>
      <c r="AJ1890" s="613"/>
      <c r="AK1890" s="316"/>
      <c r="AL1890" s="613"/>
      <c r="AM1890" s="613"/>
      <c r="AN1890" s="252"/>
    </row>
    <row r="1891" spans="1:40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39"/>
      <c r="I1891" s="253"/>
      <c r="J1891" s="253"/>
      <c r="K1891" s="253"/>
      <c r="L1891" s="438"/>
      <c r="M1891" s="274"/>
      <c r="N1891" s="288"/>
      <c r="O1891" s="322"/>
      <c r="P1891" s="328"/>
      <c r="Q1891" s="329"/>
      <c r="R1891" s="329"/>
      <c r="S1891" s="251">
        <f t="shared" si="341"/>
        <v>-365</v>
      </c>
      <c r="T1891" s="316"/>
      <c r="U1891" s="283"/>
      <c r="V1891" s="625"/>
      <c r="W1891" s="625"/>
      <c r="X1891" s="252"/>
      <c r="Y1891" s="284">
        <f t="shared" si="342"/>
        <v>0</v>
      </c>
      <c r="Z1891" s="605"/>
      <c r="AA1891" s="656"/>
      <c r="AB1891" s="273"/>
      <c r="AC1891" s="252"/>
      <c r="AD1891" s="252"/>
      <c r="AE1891" s="252"/>
      <c r="AF1891" s="252"/>
      <c r="AG1891" s="605"/>
      <c r="AH1891" s="605"/>
      <c r="AI1891" s="613"/>
      <c r="AJ1891" s="613"/>
      <c r="AK1891" s="316"/>
      <c r="AL1891" s="613"/>
      <c r="AM1891" s="613"/>
      <c r="AN1891" s="252"/>
    </row>
    <row r="1892" spans="1:40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39"/>
      <c r="I1892" s="253"/>
      <c r="J1892" s="253"/>
      <c r="K1892" s="253"/>
      <c r="L1892" s="438"/>
      <c r="M1892" s="274"/>
      <c r="N1892" s="288"/>
      <c r="O1892" s="322"/>
      <c r="P1892" s="328"/>
      <c r="Q1892" s="329"/>
      <c r="R1892" s="329"/>
      <c r="S1892" s="251">
        <f t="shared" si="341"/>
        <v>-365</v>
      </c>
      <c r="T1892" s="316"/>
      <c r="U1892" s="283"/>
      <c r="V1892" s="625"/>
      <c r="W1892" s="625"/>
      <c r="X1892" s="252"/>
      <c r="Y1892" s="284">
        <f t="shared" si="342"/>
        <v>0</v>
      </c>
      <c r="Z1892" s="605"/>
      <c r="AA1892" s="656"/>
      <c r="AB1892" s="273"/>
      <c r="AC1892" s="252"/>
      <c r="AD1892" s="252"/>
      <c r="AE1892" s="252"/>
      <c r="AF1892" s="252"/>
      <c r="AG1892" s="605"/>
      <c r="AH1892" s="605"/>
      <c r="AI1892" s="613"/>
      <c r="AJ1892" s="613"/>
      <c r="AK1892" s="316"/>
      <c r="AL1892" s="613"/>
      <c r="AM1892" s="613"/>
      <c r="AN1892" s="252"/>
    </row>
    <row r="1893" spans="1:40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39"/>
      <c r="I1893" s="253"/>
      <c r="J1893" s="253"/>
      <c r="K1893" s="253"/>
      <c r="L1893" s="438"/>
      <c r="M1893" s="274"/>
      <c r="N1893" s="288"/>
      <c r="O1893" s="322"/>
      <c r="P1893" s="328"/>
      <c r="Q1893" s="329"/>
      <c r="R1893" s="329"/>
      <c r="S1893" s="251">
        <f t="shared" si="341"/>
        <v>-365</v>
      </c>
      <c r="T1893" s="316"/>
      <c r="U1893" s="283"/>
      <c r="V1893" s="625"/>
      <c r="W1893" s="625"/>
      <c r="X1893" s="252"/>
      <c r="Y1893" s="284">
        <f t="shared" si="342"/>
        <v>0</v>
      </c>
      <c r="Z1893" s="605"/>
      <c r="AA1893" s="656"/>
      <c r="AB1893" s="273"/>
      <c r="AC1893" s="252"/>
      <c r="AD1893" s="252"/>
      <c r="AE1893" s="252"/>
      <c r="AF1893" s="252"/>
      <c r="AG1893" s="605"/>
      <c r="AH1893" s="605"/>
      <c r="AI1893" s="613"/>
      <c r="AJ1893" s="613"/>
      <c r="AK1893" s="316"/>
      <c r="AL1893" s="613"/>
      <c r="AM1893" s="613"/>
      <c r="AN1893" s="252"/>
    </row>
    <row r="1894" spans="1:40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39"/>
      <c r="I1894" s="253"/>
      <c r="J1894" s="253"/>
      <c r="K1894" s="253"/>
      <c r="L1894" s="438"/>
      <c r="M1894" s="274"/>
      <c r="N1894" s="288"/>
      <c r="O1894" s="322"/>
      <c r="P1894" s="328"/>
      <c r="Q1894" s="329"/>
      <c r="R1894" s="329"/>
      <c r="S1894" s="251">
        <f t="shared" si="341"/>
        <v>-365</v>
      </c>
      <c r="T1894" s="316"/>
      <c r="U1894" s="283"/>
      <c r="V1894" s="625"/>
      <c r="W1894" s="625"/>
      <c r="X1894" s="252"/>
      <c r="Y1894" s="284">
        <f t="shared" si="342"/>
        <v>0</v>
      </c>
      <c r="Z1894" s="605"/>
      <c r="AA1894" s="656"/>
      <c r="AB1894" s="273"/>
      <c r="AC1894" s="252"/>
      <c r="AD1894" s="252"/>
      <c r="AE1894" s="252"/>
      <c r="AF1894" s="252"/>
      <c r="AG1894" s="605"/>
      <c r="AH1894" s="605"/>
      <c r="AI1894" s="613"/>
      <c r="AJ1894" s="613"/>
      <c r="AK1894" s="316"/>
      <c r="AL1894" s="613"/>
      <c r="AM1894" s="613"/>
      <c r="AN1894" s="252"/>
    </row>
    <row r="1895" spans="1:40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39"/>
      <c r="I1895" s="253"/>
      <c r="J1895" s="253"/>
      <c r="K1895" s="253"/>
      <c r="L1895" s="438"/>
      <c r="M1895" s="274"/>
      <c r="N1895" s="288"/>
      <c r="O1895" s="322"/>
      <c r="P1895" s="328"/>
      <c r="Q1895" s="329"/>
      <c r="R1895" s="329"/>
      <c r="S1895" s="251">
        <f t="shared" si="341"/>
        <v>-365</v>
      </c>
      <c r="T1895" s="316"/>
      <c r="U1895" s="283"/>
      <c r="V1895" s="625"/>
      <c r="W1895" s="625"/>
      <c r="X1895" s="252"/>
      <c r="Y1895" s="284">
        <f t="shared" si="342"/>
        <v>0</v>
      </c>
      <c r="Z1895" s="605"/>
      <c r="AA1895" s="656"/>
      <c r="AB1895" s="273"/>
      <c r="AC1895" s="252"/>
      <c r="AD1895" s="252"/>
      <c r="AE1895" s="252"/>
      <c r="AF1895" s="252"/>
      <c r="AG1895" s="605"/>
      <c r="AH1895" s="605"/>
      <c r="AI1895" s="613"/>
      <c r="AJ1895" s="613"/>
      <c r="AK1895" s="316"/>
      <c r="AL1895" s="613"/>
      <c r="AM1895" s="613"/>
      <c r="AN1895" s="252"/>
    </row>
    <row r="1896" spans="1:40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39"/>
      <c r="I1896" s="253"/>
      <c r="J1896" s="253"/>
      <c r="K1896" s="253"/>
      <c r="L1896" s="438"/>
      <c r="M1896" s="274"/>
      <c r="N1896" s="288"/>
      <c r="O1896" s="322"/>
      <c r="P1896" s="328"/>
      <c r="Q1896" s="329"/>
      <c r="R1896" s="329"/>
      <c r="S1896" s="251">
        <f t="shared" si="341"/>
        <v>-365</v>
      </c>
      <c r="T1896" s="316"/>
      <c r="U1896" s="283"/>
      <c r="V1896" s="625"/>
      <c r="W1896" s="625"/>
      <c r="X1896" s="252"/>
      <c r="Y1896" s="284">
        <f t="shared" si="342"/>
        <v>0</v>
      </c>
      <c r="Z1896" s="605"/>
      <c r="AA1896" s="656"/>
      <c r="AB1896" s="273"/>
      <c r="AC1896" s="252"/>
      <c r="AD1896" s="252"/>
      <c r="AE1896" s="252"/>
      <c r="AF1896" s="252"/>
      <c r="AG1896" s="605"/>
      <c r="AH1896" s="605"/>
      <c r="AI1896" s="613"/>
      <c r="AJ1896" s="613"/>
      <c r="AK1896" s="316"/>
      <c r="AL1896" s="613"/>
      <c r="AM1896" s="613"/>
      <c r="AN1896" s="252"/>
    </row>
    <row r="1897" spans="1:40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39"/>
      <c r="I1897" s="253"/>
      <c r="J1897" s="253"/>
      <c r="K1897" s="253"/>
      <c r="L1897" s="438"/>
      <c r="M1897" s="274"/>
      <c r="N1897" s="288"/>
      <c r="O1897" s="322"/>
      <c r="P1897" s="328"/>
      <c r="Q1897" s="329"/>
      <c r="R1897" s="329"/>
      <c r="S1897" s="251">
        <f t="shared" si="341"/>
        <v>-365</v>
      </c>
      <c r="T1897" s="316"/>
      <c r="U1897" s="283"/>
      <c r="V1897" s="625"/>
      <c r="W1897" s="625"/>
      <c r="X1897" s="252"/>
      <c r="Y1897" s="284">
        <f t="shared" si="342"/>
        <v>0</v>
      </c>
      <c r="Z1897" s="605"/>
      <c r="AA1897" s="656"/>
      <c r="AB1897" s="273"/>
      <c r="AC1897" s="252"/>
      <c r="AD1897" s="252"/>
      <c r="AE1897" s="252"/>
      <c r="AF1897" s="252"/>
      <c r="AG1897" s="605"/>
      <c r="AH1897" s="605"/>
      <c r="AI1897" s="613"/>
      <c r="AJ1897" s="613"/>
      <c r="AK1897" s="316"/>
      <c r="AL1897" s="613"/>
      <c r="AM1897" s="613"/>
      <c r="AN1897" s="252"/>
    </row>
    <row r="1898" spans="1:40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39"/>
      <c r="I1898" s="253"/>
      <c r="J1898" s="253"/>
      <c r="K1898" s="253"/>
      <c r="L1898" s="438"/>
      <c r="M1898" s="274"/>
      <c r="N1898" s="288"/>
      <c r="O1898" s="322"/>
      <c r="P1898" s="328"/>
      <c r="Q1898" s="329"/>
      <c r="R1898" s="329"/>
      <c r="S1898" s="251">
        <f t="shared" si="341"/>
        <v>-365</v>
      </c>
      <c r="T1898" s="316"/>
      <c r="U1898" s="283"/>
      <c r="V1898" s="625"/>
      <c r="W1898" s="625"/>
      <c r="X1898" s="252"/>
      <c r="Y1898" s="284">
        <f t="shared" si="342"/>
        <v>0</v>
      </c>
      <c r="Z1898" s="605"/>
      <c r="AA1898" s="656"/>
      <c r="AB1898" s="273"/>
      <c r="AC1898" s="252"/>
      <c r="AD1898" s="252"/>
      <c r="AE1898" s="252"/>
      <c r="AF1898" s="252"/>
      <c r="AG1898" s="605"/>
      <c r="AH1898" s="605"/>
      <c r="AI1898" s="613"/>
      <c r="AJ1898" s="613"/>
      <c r="AK1898" s="316"/>
      <c r="AL1898" s="613"/>
      <c r="AM1898" s="613"/>
      <c r="AN1898" s="252"/>
    </row>
    <row r="1899" spans="1:40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39"/>
      <c r="I1899" s="253"/>
      <c r="J1899" s="253"/>
      <c r="K1899" s="253"/>
      <c r="L1899" s="438"/>
      <c r="M1899" s="274"/>
      <c r="N1899" s="288"/>
      <c r="O1899" s="322"/>
      <c r="P1899" s="328"/>
      <c r="Q1899" s="329"/>
      <c r="R1899" s="329"/>
      <c r="S1899" s="251">
        <f t="shared" si="341"/>
        <v>-365</v>
      </c>
      <c r="T1899" s="316"/>
      <c r="U1899" s="283"/>
      <c r="V1899" s="625"/>
      <c r="W1899" s="625"/>
      <c r="X1899" s="252"/>
      <c r="Y1899" s="284">
        <f t="shared" si="342"/>
        <v>0</v>
      </c>
      <c r="Z1899" s="605"/>
      <c r="AA1899" s="656"/>
      <c r="AB1899" s="273"/>
      <c r="AC1899" s="252"/>
      <c r="AD1899" s="252"/>
      <c r="AE1899" s="252"/>
      <c r="AF1899" s="252"/>
      <c r="AG1899" s="605"/>
      <c r="AH1899" s="605"/>
      <c r="AI1899" s="613"/>
      <c r="AJ1899" s="613"/>
      <c r="AK1899" s="316"/>
      <c r="AL1899" s="613"/>
      <c r="AM1899" s="613"/>
      <c r="AN1899" s="252"/>
    </row>
    <row r="1900" spans="1:40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39"/>
      <c r="I1900" s="253"/>
      <c r="J1900" s="253"/>
      <c r="K1900" s="253"/>
      <c r="L1900" s="438"/>
      <c r="M1900" s="274"/>
      <c r="N1900" s="288"/>
      <c r="O1900" s="322"/>
      <c r="P1900" s="328"/>
      <c r="Q1900" s="329"/>
      <c r="R1900" s="329"/>
      <c r="S1900" s="251">
        <f t="shared" si="341"/>
        <v>-365</v>
      </c>
      <c r="T1900" s="316"/>
      <c r="U1900" s="283"/>
      <c r="V1900" s="625"/>
      <c r="W1900" s="625"/>
      <c r="X1900" s="252"/>
      <c r="Y1900" s="284">
        <f t="shared" si="342"/>
        <v>0</v>
      </c>
      <c r="Z1900" s="605"/>
      <c r="AA1900" s="656"/>
      <c r="AB1900" s="273"/>
      <c r="AC1900" s="252"/>
      <c r="AD1900" s="252"/>
      <c r="AE1900" s="252"/>
      <c r="AF1900" s="252"/>
      <c r="AG1900" s="605"/>
      <c r="AH1900" s="605"/>
      <c r="AI1900" s="613"/>
      <c r="AJ1900" s="613"/>
      <c r="AK1900" s="316"/>
      <c r="AL1900" s="613"/>
      <c r="AM1900" s="613"/>
      <c r="AN1900" s="252"/>
    </row>
    <row r="1901" spans="1:40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39"/>
      <c r="I1901" s="253"/>
      <c r="J1901" s="253"/>
      <c r="K1901" s="253"/>
      <c r="L1901" s="438"/>
      <c r="M1901" s="274"/>
      <c r="N1901" s="288"/>
      <c r="O1901" s="322"/>
      <c r="P1901" s="328"/>
      <c r="Q1901" s="329"/>
      <c r="R1901" s="329"/>
      <c r="S1901" s="251">
        <f t="shared" si="341"/>
        <v>-365</v>
      </c>
      <c r="T1901" s="316"/>
      <c r="U1901" s="283"/>
      <c r="V1901" s="625"/>
      <c r="W1901" s="625"/>
      <c r="X1901" s="252"/>
      <c r="Y1901" s="284">
        <f t="shared" si="342"/>
        <v>0</v>
      </c>
      <c r="Z1901" s="605"/>
      <c r="AA1901" s="656"/>
      <c r="AB1901" s="273"/>
      <c r="AC1901" s="252"/>
      <c r="AD1901" s="252"/>
      <c r="AE1901" s="252"/>
      <c r="AF1901" s="252"/>
      <c r="AG1901" s="605"/>
      <c r="AH1901" s="605"/>
      <c r="AI1901" s="613"/>
      <c r="AJ1901" s="613"/>
      <c r="AK1901" s="316"/>
      <c r="AL1901" s="613"/>
      <c r="AM1901" s="613"/>
      <c r="AN1901" s="252"/>
    </row>
    <row r="1902" spans="1:40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39"/>
      <c r="I1902" s="253"/>
      <c r="J1902" s="253"/>
      <c r="K1902" s="253"/>
      <c r="L1902" s="438"/>
      <c r="M1902" s="274"/>
      <c r="N1902" s="288"/>
      <c r="O1902" s="322"/>
      <c r="P1902" s="328"/>
      <c r="Q1902" s="329"/>
      <c r="R1902" s="329"/>
      <c r="S1902" s="251">
        <f t="shared" si="341"/>
        <v>-365</v>
      </c>
      <c r="T1902" s="316"/>
      <c r="U1902" s="283"/>
      <c r="V1902" s="625"/>
      <c r="W1902" s="625"/>
      <c r="X1902" s="252"/>
      <c r="Y1902" s="284">
        <f t="shared" si="342"/>
        <v>0</v>
      </c>
      <c r="Z1902" s="605"/>
      <c r="AA1902" s="656"/>
      <c r="AB1902" s="273"/>
      <c r="AC1902" s="252"/>
      <c r="AD1902" s="252"/>
      <c r="AE1902" s="252"/>
      <c r="AF1902" s="252"/>
      <c r="AG1902" s="605"/>
      <c r="AH1902" s="605"/>
      <c r="AI1902" s="613"/>
      <c r="AJ1902" s="613"/>
      <c r="AK1902" s="316"/>
      <c r="AL1902" s="613"/>
      <c r="AM1902" s="613"/>
      <c r="AN1902" s="252"/>
    </row>
    <row r="1903" spans="1:40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39"/>
      <c r="I1903" s="253"/>
      <c r="J1903" s="253"/>
      <c r="K1903" s="253"/>
      <c r="L1903" s="438"/>
      <c r="M1903" s="274"/>
      <c r="N1903" s="288"/>
      <c r="O1903" s="322"/>
      <c r="P1903" s="328"/>
      <c r="Q1903" s="329"/>
      <c r="R1903" s="329"/>
      <c r="S1903" s="251">
        <f t="shared" si="341"/>
        <v>-365</v>
      </c>
      <c r="T1903" s="316"/>
      <c r="U1903" s="283"/>
      <c r="V1903" s="625"/>
      <c r="W1903" s="625"/>
      <c r="X1903" s="252"/>
      <c r="Y1903" s="284">
        <f t="shared" si="342"/>
        <v>0</v>
      </c>
      <c r="Z1903" s="605"/>
      <c r="AA1903" s="656"/>
      <c r="AB1903" s="273"/>
      <c r="AC1903" s="252"/>
      <c r="AD1903" s="252"/>
      <c r="AE1903" s="252"/>
      <c r="AF1903" s="252"/>
      <c r="AG1903" s="605"/>
      <c r="AH1903" s="605"/>
      <c r="AI1903" s="613"/>
      <c r="AJ1903" s="613"/>
      <c r="AK1903" s="316"/>
      <c r="AL1903" s="613"/>
      <c r="AM1903" s="613"/>
      <c r="AN1903" s="252"/>
    </row>
    <row r="1904" spans="1:40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39"/>
      <c r="I1904" s="253"/>
      <c r="J1904" s="253"/>
      <c r="K1904" s="253"/>
      <c r="L1904" s="438"/>
      <c r="M1904" s="274"/>
      <c r="N1904" s="288"/>
      <c r="O1904" s="322"/>
      <c r="P1904" s="328"/>
      <c r="Q1904" s="329"/>
      <c r="R1904" s="329"/>
      <c r="S1904" s="251">
        <f t="shared" si="341"/>
        <v>-365</v>
      </c>
      <c r="T1904" s="316"/>
      <c r="U1904" s="283"/>
      <c r="V1904" s="625"/>
      <c r="W1904" s="625"/>
      <c r="X1904" s="252"/>
      <c r="Y1904" s="284">
        <f t="shared" si="342"/>
        <v>0</v>
      </c>
      <c r="Z1904" s="605"/>
      <c r="AA1904" s="656"/>
      <c r="AB1904" s="273"/>
      <c r="AC1904" s="252"/>
      <c r="AD1904" s="252"/>
      <c r="AE1904" s="252"/>
      <c r="AF1904" s="252"/>
      <c r="AG1904" s="605"/>
      <c r="AH1904" s="605"/>
      <c r="AI1904" s="613"/>
      <c r="AJ1904" s="613"/>
      <c r="AK1904" s="316"/>
      <c r="AL1904" s="613"/>
      <c r="AM1904" s="613"/>
      <c r="AN1904" s="252"/>
    </row>
    <row r="1905" spans="1:40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39"/>
      <c r="I1905" s="253"/>
      <c r="J1905" s="253"/>
      <c r="K1905" s="253"/>
      <c r="L1905" s="438"/>
      <c r="M1905" s="274"/>
      <c r="N1905" s="288"/>
      <c r="O1905" s="322"/>
      <c r="P1905" s="328"/>
      <c r="Q1905" s="329"/>
      <c r="R1905" s="329"/>
      <c r="S1905" s="251">
        <f t="shared" si="341"/>
        <v>-365</v>
      </c>
      <c r="T1905" s="316"/>
      <c r="U1905" s="283"/>
      <c r="V1905" s="625"/>
      <c r="W1905" s="625"/>
      <c r="X1905" s="252"/>
      <c r="Y1905" s="284">
        <f t="shared" si="342"/>
        <v>0</v>
      </c>
      <c r="Z1905" s="605"/>
      <c r="AA1905" s="656"/>
      <c r="AB1905" s="273"/>
      <c r="AC1905" s="252"/>
      <c r="AD1905" s="252"/>
      <c r="AE1905" s="252"/>
      <c r="AF1905" s="252"/>
      <c r="AG1905" s="605"/>
      <c r="AH1905" s="605"/>
      <c r="AI1905" s="613"/>
      <c r="AJ1905" s="613"/>
      <c r="AK1905" s="316"/>
      <c r="AL1905" s="613"/>
      <c r="AM1905" s="613"/>
      <c r="AN1905" s="252"/>
    </row>
    <row r="1906" spans="1:40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39"/>
      <c r="I1906" s="253"/>
      <c r="J1906" s="253"/>
      <c r="K1906" s="253"/>
      <c r="L1906" s="438"/>
      <c r="M1906" s="274"/>
      <c r="N1906" s="288"/>
      <c r="O1906" s="322"/>
      <c r="P1906" s="328"/>
      <c r="Q1906" s="329"/>
      <c r="R1906" s="329"/>
      <c r="S1906" s="251">
        <f t="shared" si="341"/>
        <v>-365</v>
      </c>
      <c r="T1906" s="316"/>
      <c r="U1906" s="283"/>
      <c r="V1906" s="625"/>
      <c r="W1906" s="625"/>
      <c r="X1906" s="252"/>
      <c r="Y1906" s="284">
        <f t="shared" si="342"/>
        <v>0</v>
      </c>
      <c r="Z1906" s="605"/>
      <c r="AA1906" s="656"/>
      <c r="AB1906" s="273"/>
      <c r="AC1906" s="252"/>
      <c r="AD1906" s="252"/>
      <c r="AE1906" s="252"/>
      <c r="AF1906" s="252"/>
      <c r="AG1906" s="605"/>
      <c r="AH1906" s="605"/>
      <c r="AI1906" s="613"/>
      <c r="AJ1906" s="613"/>
      <c r="AK1906" s="316"/>
      <c r="AL1906" s="613"/>
      <c r="AM1906" s="613"/>
      <c r="AN1906" s="252"/>
    </row>
    <row r="1907" spans="1:40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39"/>
      <c r="I1907" s="253"/>
      <c r="J1907" s="253"/>
      <c r="K1907" s="253"/>
      <c r="L1907" s="438"/>
      <c r="M1907" s="274"/>
      <c r="N1907" s="288"/>
      <c r="O1907" s="322"/>
      <c r="P1907" s="328"/>
      <c r="Q1907" s="329"/>
      <c r="R1907" s="329"/>
      <c r="S1907" s="251">
        <f t="shared" si="341"/>
        <v>-365</v>
      </c>
      <c r="T1907" s="316"/>
      <c r="U1907" s="283"/>
      <c r="V1907" s="625"/>
      <c r="W1907" s="625"/>
      <c r="X1907" s="252"/>
      <c r="Y1907" s="284">
        <f t="shared" si="342"/>
        <v>0</v>
      </c>
      <c r="Z1907" s="605"/>
      <c r="AA1907" s="656"/>
      <c r="AB1907" s="273"/>
      <c r="AC1907" s="252"/>
      <c r="AD1907" s="252"/>
      <c r="AE1907" s="252"/>
      <c r="AF1907" s="252"/>
      <c r="AG1907" s="605"/>
      <c r="AH1907" s="605"/>
      <c r="AI1907" s="613"/>
      <c r="AJ1907" s="613"/>
      <c r="AK1907" s="316"/>
      <c r="AL1907" s="613"/>
      <c r="AM1907" s="613"/>
      <c r="AN1907" s="252"/>
    </row>
    <row r="1908" spans="1:40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39"/>
      <c r="I1908" s="253"/>
      <c r="J1908" s="253"/>
      <c r="K1908" s="253"/>
      <c r="L1908" s="438"/>
      <c r="M1908" s="274"/>
      <c r="N1908" s="288"/>
      <c r="O1908" s="322"/>
      <c r="P1908" s="328"/>
      <c r="Q1908" s="329"/>
      <c r="R1908" s="329"/>
      <c r="S1908" s="251">
        <f t="shared" si="341"/>
        <v>-365</v>
      </c>
      <c r="T1908" s="316"/>
      <c r="U1908" s="283"/>
      <c r="V1908" s="625"/>
      <c r="W1908" s="625"/>
      <c r="X1908" s="252"/>
      <c r="Y1908" s="284">
        <f t="shared" si="342"/>
        <v>0</v>
      </c>
      <c r="Z1908" s="605"/>
      <c r="AA1908" s="656"/>
      <c r="AB1908" s="273"/>
      <c r="AC1908" s="252"/>
      <c r="AD1908" s="252"/>
      <c r="AE1908" s="252"/>
      <c r="AF1908" s="252"/>
      <c r="AG1908" s="605"/>
      <c r="AH1908" s="605"/>
      <c r="AI1908" s="613"/>
      <c r="AJ1908" s="613"/>
      <c r="AK1908" s="316"/>
      <c r="AL1908" s="613"/>
      <c r="AM1908" s="613"/>
      <c r="AN1908" s="252"/>
    </row>
    <row r="1909" spans="1:40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39"/>
      <c r="I1909" s="253"/>
      <c r="J1909" s="253"/>
      <c r="K1909" s="253"/>
      <c r="L1909" s="438"/>
      <c r="M1909" s="274"/>
      <c r="N1909" s="288"/>
      <c r="O1909" s="322"/>
      <c r="P1909" s="328"/>
      <c r="Q1909" s="329"/>
      <c r="R1909" s="329"/>
      <c r="S1909" s="251">
        <f t="shared" si="341"/>
        <v>-365</v>
      </c>
      <c r="T1909" s="316"/>
      <c r="U1909" s="283"/>
      <c r="V1909" s="625"/>
      <c r="W1909" s="625"/>
      <c r="X1909" s="252"/>
      <c r="Y1909" s="284">
        <f t="shared" si="342"/>
        <v>0</v>
      </c>
      <c r="Z1909" s="605"/>
      <c r="AA1909" s="656"/>
      <c r="AB1909" s="273"/>
      <c r="AC1909" s="252"/>
      <c r="AD1909" s="252"/>
      <c r="AE1909" s="252"/>
      <c r="AF1909" s="252"/>
      <c r="AG1909" s="605"/>
      <c r="AH1909" s="605"/>
      <c r="AI1909" s="613"/>
      <c r="AJ1909" s="613"/>
      <c r="AK1909" s="316"/>
      <c r="AL1909" s="613"/>
      <c r="AM1909" s="613"/>
      <c r="AN1909" s="252"/>
    </row>
    <row r="1910" spans="1:40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39"/>
      <c r="I1910" s="253"/>
      <c r="J1910" s="253"/>
      <c r="K1910" s="253"/>
      <c r="L1910" s="438"/>
      <c r="M1910" s="274"/>
      <c r="N1910" s="288"/>
      <c r="O1910" s="322"/>
      <c r="P1910" s="328"/>
      <c r="Q1910" s="329"/>
      <c r="R1910" s="329"/>
      <c r="S1910" s="251">
        <f t="shared" si="341"/>
        <v>-365</v>
      </c>
      <c r="T1910" s="316"/>
      <c r="U1910" s="283"/>
      <c r="V1910" s="625"/>
      <c r="W1910" s="625"/>
      <c r="X1910" s="252"/>
      <c r="Y1910" s="284">
        <f t="shared" si="342"/>
        <v>0</v>
      </c>
      <c r="Z1910" s="605"/>
      <c r="AA1910" s="656"/>
      <c r="AB1910" s="273"/>
      <c r="AC1910" s="252"/>
      <c r="AD1910" s="252"/>
      <c r="AE1910" s="252"/>
      <c r="AF1910" s="252"/>
      <c r="AG1910" s="605"/>
      <c r="AH1910" s="605"/>
      <c r="AI1910" s="613"/>
      <c r="AJ1910" s="613"/>
      <c r="AK1910" s="316"/>
      <c r="AL1910" s="613"/>
      <c r="AM1910" s="613"/>
      <c r="AN1910" s="252"/>
    </row>
    <row r="1911" spans="1:40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39"/>
      <c r="I1911" s="253"/>
      <c r="J1911" s="253"/>
      <c r="K1911" s="253"/>
      <c r="L1911" s="438"/>
      <c r="M1911" s="274"/>
      <c r="N1911" s="288"/>
      <c r="O1911" s="322"/>
      <c r="P1911" s="328"/>
      <c r="Q1911" s="329"/>
      <c r="R1911" s="329"/>
      <c r="S1911" s="251">
        <f t="shared" si="341"/>
        <v>-365</v>
      </c>
      <c r="T1911" s="316"/>
      <c r="U1911" s="283"/>
      <c r="V1911" s="625"/>
      <c r="W1911" s="625"/>
      <c r="X1911" s="252"/>
      <c r="Y1911" s="284">
        <f t="shared" si="342"/>
        <v>0</v>
      </c>
      <c r="Z1911" s="605"/>
      <c r="AA1911" s="656"/>
      <c r="AB1911" s="273"/>
      <c r="AC1911" s="252"/>
      <c r="AD1911" s="252"/>
      <c r="AE1911" s="252"/>
      <c r="AF1911" s="252"/>
      <c r="AG1911" s="605"/>
      <c r="AH1911" s="605"/>
      <c r="AI1911" s="613"/>
      <c r="AJ1911" s="613"/>
      <c r="AK1911" s="316"/>
      <c r="AL1911" s="613"/>
      <c r="AM1911" s="613"/>
      <c r="AN1911" s="252"/>
    </row>
    <row r="1912" spans="1:40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39"/>
      <c r="I1912" s="253"/>
      <c r="J1912" s="253"/>
      <c r="K1912" s="253"/>
      <c r="L1912" s="438"/>
      <c r="M1912" s="274"/>
      <c r="N1912" s="288"/>
      <c r="O1912" s="322"/>
      <c r="P1912" s="328"/>
      <c r="Q1912" s="329"/>
      <c r="R1912" s="329"/>
      <c r="S1912" s="251">
        <f t="shared" si="341"/>
        <v>-365</v>
      </c>
      <c r="T1912" s="316"/>
      <c r="U1912" s="283"/>
      <c r="V1912" s="625"/>
      <c r="W1912" s="625"/>
      <c r="X1912" s="252"/>
      <c r="Y1912" s="284">
        <f t="shared" si="342"/>
        <v>0</v>
      </c>
      <c r="Z1912" s="605"/>
      <c r="AA1912" s="656"/>
      <c r="AB1912" s="273"/>
      <c r="AC1912" s="252"/>
      <c r="AD1912" s="252"/>
      <c r="AE1912" s="252"/>
      <c r="AF1912" s="252"/>
      <c r="AG1912" s="605"/>
      <c r="AH1912" s="605"/>
      <c r="AI1912" s="613"/>
      <c r="AJ1912" s="613"/>
      <c r="AK1912" s="316"/>
      <c r="AL1912" s="613"/>
      <c r="AM1912" s="613"/>
      <c r="AN1912" s="252"/>
    </row>
    <row r="1913" spans="1:40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39"/>
      <c r="I1913" s="253"/>
      <c r="J1913" s="253"/>
      <c r="K1913" s="253"/>
      <c r="L1913" s="438"/>
      <c r="M1913" s="274"/>
      <c r="N1913" s="288"/>
      <c r="O1913" s="322"/>
      <c r="P1913" s="328"/>
      <c r="Q1913" s="329"/>
      <c r="R1913" s="329"/>
      <c r="S1913" s="251">
        <f t="shared" si="341"/>
        <v>-365</v>
      </c>
      <c r="T1913" s="316"/>
      <c r="U1913" s="283"/>
      <c r="V1913" s="625"/>
      <c r="W1913" s="625"/>
      <c r="X1913" s="252"/>
      <c r="Y1913" s="284">
        <f t="shared" si="342"/>
        <v>0</v>
      </c>
      <c r="Z1913" s="605"/>
      <c r="AA1913" s="656"/>
      <c r="AB1913" s="273"/>
      <c r="AC1913" s="252"/>
      <c r="AD1913" s="252"/>
      <c r="AE1913" s="252"/>
      <c r="AF1913" s="252"/>
      <c r="AG1913" s="605"/>
      <c r="AH1913" s="605"/>
      <c r="AI1913" s="613"/>
      <c r="AJ1913" s="613"/>
      <c r="AK1913" s="316"/>
      <c r="AL1913" s="613"/>
      <c r="AM1913" s="613"/>
      <c r="AN1913" s="252"/>
    </row>
    <row r="1914" spans="1:40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39"/>
      <c r="I1914" s="253"/>
      <c r="J1914" s="253"/>
      <c r="K1914" s="253"/>
      <c r="L1914" s="438"/>
      <c r="M1914" s="274"/>
      <c r="N1914" s="288"/>
      <c r="O1914" s="322"/>
      <c r="P1914" s="328"/>
      <c r="Q1914" s="329"/>
      <c r="R1914" s="329"/>
      <c r="S1914" s="251">
        <f t="shared" si="341"/>
        <v>-365</v>
      </c>
      <c r="T1914" s="316"/>
      <c r="U1914" s="283"/>
      <c r="V1914" s="625"/>
      <c r="W1914" s="625"/>
      <c r="X1914" s="252"/>
      <c r="Y1914" s="284">
        <f t="shared" si="342"/>
        <v>0</v>
      </c>
      <c r="Z1914" s="605"/>
      <c r="AA1914" s="656"/>
      <c r="AB1914" s="273"/>
      <c r="AC1914" s="252"/>
      <c r="AD1914" s="252"/>
      <c r="AE1914" s="252"/>
      <c r="AF1914" s="252"/>
      <c r="AG1914" s="605"/>
      <c r="AH1914" s="605"/>
      <c r="AI1914" s="613"/>
      <c r="AJ1914" s="613"/>
      <c r="AK1914" s="316"/>
      <c r="AL1914" s="613"/>
      <c r="AM1914" s="613"/>
      <c r="AN1914" s="252"/>
    </row>
    <row r="1915" spans="1:40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39"/>
      <c r="I1915" s="253"/>
      <c r="J1915" s="253"/>
      <c r="K1915" s="253"/>
      <c r="L1915" s="438"/>
      <c r="M1915" s="274"/>
      <c r="N1915" s="288"/>
      <c r="O1915" s="322"/>
      <c r="P1915" s="328"/>
      <c r="Q1915" s="329"/>
      <c r="R1915" s="329"/>
      <c r="S1915" s="251">
        <f t="shared" si="341"/>
        <v>-365</v>
      </c>
      <c r="T1915" s="316"/>
      <c r="U1915" s="283"/>
      <c r="V1915" s="625"/>
      <c r="W1915" s="625"/>
      <c r="X1915" s="252"/>
      <c r="Y1915" s="284">
        <f t="shared" si="342"/>
        <v>0</v>
      </c>
      <c r="Z1915" s="605"/>
      <c r="AA1915" s="656"/>
      <c r="AB1915" s="273"/>
      <c r="AC1915" s="252"/>
      <c r="AD1915" s="252"/>
      <c r="AE1915" s="252"/>
      <c r="AF1915" s="252"/>
      <c r="AG1915" s="605"/>
      <c r="AH1915" s="605"/>
      <c r="AI1915" s="613"/>
      <c r="AJ1915" s="613"/>
      <c r="AK1915" s="316"/>
      <c r="AL1915" s="613"/>
      <c r="AM1915" s="613"/>
      <c r="AN1915" s="252"/>
    </row>
    <row r="1916" spans="1:40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39"/>
      <c r="I1916" s="253"/>
      <c r="J1916" s="253"/>
      <c r="K1916" s="253"/>
      <c r="L1916" s="438"/>
      <c r="M1916" s="274"/>
      <c r="N1916" s="288"/>
      <c r="O1916" s="322"/>
      <c r="P1916" s="328"/>
      <c r="Q1916" s="329"/>
      <c r="R1916" s="329"/>
      <c r="S1916" s="251">
        <f t="shared" si="341"/>
        <v>-365</v>
      </c>
      <c r="T1916" s="316"/>
      <c r="U1916" s="283"/>
      <c r="V1916" s="625"/>
      <c r="W1916" s="625"/>
      <c r="X1916" s="252"/>
      <c r="Y1916" s="284">
        <f t="shared" si="342"/>
        <v>0</v>
      </c>
      <c r="Z1916" s="605"/>
      <c r="AA1916" s="656"/>
      <c r="AB1916" s="273"/>
      <c r="AC1916" s="252"/>
      <c r="AD1916" s="252"/>
      <c r="AE1916" s="252"/>
      <c r="AF1916" s="252"/>
      <c r="AG1916" s="605"/>
      <c r="AH1916" s="605"/>
      <c r="AI1916" s="613"/>
      <c r="AJ1916" s="613"/>
      <c r="AK1916" s="316"/>
      <c r="AL1916" s="613"/>
      <c r="AM1916" s="613"/>
      <c r="AN1916" s="252"/>
    </row>
    <row r="1917" spans="1:40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39"/>
      <c r="I1917" s="253"/>
      <c r="J1917" s="253"/>
      <c r="K1917" s="253"/>
      <c r="L1917" s="438"/>
      <c r="M1917" s="274"/>
      <c r="N1917" s="288"/>
      <c r="O1917" s="322"/>
      <c r="P1917" s="328"/>
      <c r="Q1917" s="329"/>
      <c r="R1917" s="329"/>
      <c r="S1917" s="251">
        <f t="shared" si="341"/>
        <v>-365</v>
      </c>
      <c r="T1917" s="316"/>
      <c r="U1917" s="283"/>
      <c r="V1917" s="625"/>
      <c r="W1917" s="625"/>
      <c r="X1917" s="252"/>
      <c r="Y1917" s="284">
        <f t="shared" si="342"/>
        <v>0</v>
      </c>
      <c r="Z1917" s="605"/>
      <c r="AA1917" s="656"/>
      <c r="AB1917" s="273"/>
      <c r="AC1917" s="252"/>
      <c r="AD1917" s="252"/>
      <c r="AE1917" s="252"/>
      <c r="AF1917" s="252"/>
      <c r="AG1917" s="605"/>
      <c r="AH1917" s="605"/>
      <c r="AI1917" s="613"/>
      <c r="AJ1917" s="613"/>
      <c r="AK1917" s="316"/>
      <c r="AL1917" s="613"/>
      <c r="AM1917" s="613"/>
      <c r="AN1917" s="252"/>
    </row>
    <row r="1918" spans="1:40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39"/>
      <c r="I1918" s="253"/>
      <c r="J1918" s="253"/>
      <c r="K1918" s="253"/>
      <c r="L1918" s="438"/>
      <c r="M1918" s="274"/>
      <c r="N1918" s="288"/>
      <c r="O1918" s="322"/>
      <c r="P1918" s="328"/>
      <c r="Q1918" s="329"/>
      <c r="R1918" s="329"/>
      <c r="S1918" s="251">
        <f t="shared" si="341"/>
        <v>-365</v>
      </c>
      <c r="T1918" s="316"/>
      <c r="U1918" s="283"/>
      <c r="V1918" s="625"/>
      <c r="W1918" s="625"/>
      <c r="X1918" s="252"/>
      <c r="Y1918" s="284">
        <f t="shared" si="342"/>
        <v>0</v>
      </c>
      <c r="Z1918" s="605"/>
      <c r="AA1918" s="656"/>
      <c r="AB1918" s="273"/>
      <c r="AC1918" s="252"/>
      <c r="AD1918" s="252"/>
      <c r="AE1918" s="252"/>
      <c r="AF1918" s="252"/>
      <c r="AG1918" s="605"/>
      <c r="AH1918" s="605"/>
      <c r="AI1918" s="613"/>
      <c r="AJ1918" s="613"/>
      <c r="AK1918" s="316"/>
      <c r="AL1918" s="613"/>
      <c r="AM1918" s="613"/>
      <c r="AN1918" s="252"/>
    </row>
    <row r="1919" spans="1:40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39"/>
      <c r="I1919" s="253"/>
      <c r="J1919" s="253"/>
      <c r="K1919" s="253"/>
      <c r="L1919" s="438"/>
      <c r="M1919" s="274"/>
      <c r="N1919" s="288"/>
      <c r="O1919" s="322"/>
      <c r="P1919" s="328"/>
      <c r="Q1919" s="329"/>
      <c r="R1919" s="329"/>
      <c r="S1919" s="251">
        <f t="shared" si="341"/>
        <v>-365</v>
      </c>
      <c r="T1919" s="316"/>
      <c r="U1919" s="283"/>
      <c r="V1919" s="625"/>
      <c r="W1919" s="625"/>
      <c r="X1919" s="252"/>
      <c r="Y1919" s="284">
        <f t="shared" si="342"/>
        <v>0</v>
      </c>
      <c r="Z1919" s="605"/>
      <c r="AA1919" s="656"/>
      <c r="AB1919" s="273"/>
      <c r="AC1919" s="252"/>
      <c r="AD1919" s="252"/>
      <c r="AE1919" s="252"/>
      <c r="AF1919" s="252"/>
      <c r="AG1919" s="605"/>
      <c r="AH1919" s="605"/>
      <c r="AI1919" s="613"/>
      <c r="AJ1919" s="613"/>
      <c r="AK1919" s="316"/>
      <c r="AL1919" s="613"/>
      <c r="AM1919" s="613"/>
      <c r="AN1919" s="252"/>
    </row>
    <row r="1920" spans="1:40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39"/>
      <c r="I1920" s="253"/>
      <c r="J1920" s="253"/>
      <c r="K1920" s="253"/>
      <c r="L1920" s="438"/>
      <c r="M1920" s="274"/>
      <c r="N1920" s="288"/>
      <c r="O1920" s="322"/>
      <c r="P1920" s="328"/>
      <c r="Q1920" s="329"/>
      <c r="R1920" s="329"/>
      <c r="S1920" s="251">
        <f t="shared" si="341"/>
        <v>-365</v>
      </c>
      <c r="T1920" s="316"/>
      <c r="U1920" s="283"/>
      <c r="V1920" s="625"/>
      <c r="W1920" s="625"/>
      <c r="X1920" s="252"/>
      <c r="Y1920" s="284">
        <f t="shared" si="342"/>
        <v>0</v>
      </c>
      <c r="Z1920" s="605"/>
      <c r="AA1920" s="656"/>
      <c r="AB1920" s="273"/>
      <c r="AC1920" s="252"/>
      <c r="AD1920" s="252"/>
      <c r="AE1920" s="252"/>
      <c r="AF1920" s="252"/>
      <c r="AG1920" s="605"/>
      <c r="AH1920" s="605"/>
      <c r="AI1920" s="613"/>
      <c r="AJ1920" s="613"/>
      <c r="AK1920" s="316"/>
      <c r="AL1920" s="613"/>
      <c r="AM1920" s="613"/>
      <c r="AN1920" s="252"/>
    </row>
    <row r="1921" spans="1:40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39"/>
      <c r="I1921" s="253"/>
      <c r="J1921" s="253"/>
      <c r="K1921" s="253"/>
      <c r="L1921" s="438"/>
      <c r="M1921" s="274"/>
      <c r="N1921" s="288"/>
      <c r="O1921" s="322"/>
      <c r="P1921" s="328"/>
      <c r="Q1921" s="329"/>
      <c r="R1921" s="329"/>
      <c r="S1921" s="251">
        <f t="shared" si="341"/>
        <v>-365</v>
      </c>
      <c r="T1921" s="316"/>
      <c r="U1921" s="283"/>
      <c r="V1921" s="625"/>
      <c r="W1921" s="625"/>
      <c r="X1921" s="252"/>
      <c r="Y1921" s="284">
        <f t="shared" si="342"/>
        <v>0</v>
      </c>
      <c r="Z1921" s="605"/>
      <c r="AA1921" s="656"/>
      <c r="AB1921" s="273"/>
      <c r="AC1921" s="252"/>
      <c r="AD1921" s="252"/>
      <c r="AE1921" s="252"/>
      <c r="AF1921" s="252"/>
      <c r="AG1921" s="605"/>
      <c r="AH1921" s="605"/>
      <c r="AI1921" s="613"/>
      <c r="AJ1921" s="613"/>
      <c r="AK1921" s="316"/>
      <c r="AL1921" s="613"/>
      <c r="AM1921" s="613"/>
      <c r="AN1921" s="252"/>
    </row>
    <row r="1922" spans="1:40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39"/>
      <c r="I1922" s="253"/>
      <c r="J1922" s="253"/>
      <c r="K1922" s="253"/>
      <c r="L1922" s="438"/>
      <c r="M1922" s="274"/>
      <c r="N1922" s="288"/>
      <c r="O1922" s="322"/>
      <c r="P1922" s="328"/>
      <c r="Q1922" s="329"/>
      <c r="R1922" s="329"/>
      <c r="S1922" s="251">
        <f t="shared" si="341"/>
        <v>-365</v>
      </c>
      <c r="T1922" s="316"/>
      <c r="U1922" s="283"/>
      <c r="V1922" s="625"/>
      <c r="W1922" s="625"/>
      <c r="X1922" s="252"/>
      <c r="Y1922" s="284">
        <f t="shared" si="342"/>
        <v>0</v>
      </c>
      <c r="Z1922" s="605"/>
      <c r="AA1922" s="656"/>
      <c r="AB1922" s="273"/>
      <c r="AC1922" s="252"/>
      <c r="AD1922" s="252"/>
      <c r="AE1922" s="252"/>
      <c r="AF1922" s="252"/>
      <c r="AG1922" s="605"/>
      <c r="AH1922" s="605"/>
      <c r="AI1922" s="613"/>
      <c r="AJ1922" s="613"/>
      <c r="AK1922" s="316"/>
      <c r="AL1922" s="613"/>
      <c r="AM1922" s="613"/>
      <c r="AN1922" s="252"/>
    </row>
    <row r="1923" spans="1:40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39"/>
      <c r="I1923" s="253"/>
      <c r="J1923" s="253"/>
      <c r="K1923" s="253"/>
      <c r="L1923" s="438"/>
      <c r="M1923" s="274"/>
      <c r="N1923" s="288"/>
      <c r="O1923" s="322"/>
      <c r="P1923" s="328"/>
      <c r="Q1923" s="329"/>
      <c r="R1923" s="329"/>
      <c r="S1923" s="251">
        <f t="shared" si="341"/>
        <v>-365</v>
      </c>
      <c r="T1923" s="316"/>
      <c r="U1923" s="283"/>
      <c r="V1923" s="625"/>
      <c r="W1923" s="625"/>
      <c r="X1923" s="252"/>
      <c r="Y1923" s="284">
        <f t="shared" si="342"/>
        <v>0</v>
      </c>
      <c r="Z1923" s="605"/>
      <c r="AA1923" s="656"/>
      <c r="AB1923" s="273"/>
      <c r="AC1923" s="252"/>
      <c r="AD1923" s="252"/>
      <c r="AE1923" s="252"/>
      <c r="AF1923" s="252"/>
      <c r="AG1923" s="605"/>
      <c r="AH1923" s="605"/>
      <c r="AI1923" s="613"/>
      <c r="AJ1923" s="613"/>
      <c r="AK1923" s="316"/>
      <c r="AL1923" s="613"/>
      <c r="AM1923" s="613"/>
      <c r="AN1923" s="252"/>
    </row>
    <row r="1924" spans="1:40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39"/>
      <c r="I1924" s="253"/>
      <c r="J1924" s="253"/>
      <c r="K1924" s="253"/>
      <c r="L1924" s="438"/>
      <c r="M1924" s="274"/>
      <c r="N1924" s="288"/>
      <c r="O1924" s="322"/>
      <c r="P1924" s="328"/>
      <c r="Q1924" s="329"/>
      <c r="R1924" s="329"/>
      <c r="S1924" s="251">
        <f t="shared" si="341"/>
        <v>-365</v>
      </c>
      <c r="T1924" s="316"/>
      <c r="U1924" s="283"/>
      <c r="V1924" s="625"/>
      <c r="W1924" s="625"/>
      <c r="X1924" s="252"/>
      <c r="Y1924" s="284">
        <f t="shared" si="342"/>
        <v>0</v>
      </c>
      <c r="Z1924" s="605"/>
      <c r="AA1924" s="656"/>
      <c r="AB1924" s="273"/>
      <c r="AC1924" s="252"/>
      <c r="AD1924" s="252"/>
      <c r="AE1924" s="252"/>
      <c r="AF1924" s="252"/>
      <c r="AG1924" s="605"/>
      <c r="AH1924" s="605"/>
      <c r="AI1924" s="613"/>
      <c r="AJ1924" s="613"/>
      <c r="AK1924" s="316"/>
      <c r="AL1924" s="613"/>
      <c r="AM1924" s="613"/>
      <c r="AN1924" s="252"/>
    </row>
    <row r="1925" spans="1:40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39"/>
      <c r="I1925" s="253"/>
      <c r="J1925" s="253"/>
      <c r="K1925" s="253"/>
      <c r="L1925" s="438"/>
      <c r="M1925" s="274"/>
      <c r="N1925" s="288"/>
      <c r="O1925" s="322"/>
      <c r="P1925" s="328"/>
      <c r="Q1925" s="329"/>
      <c r="R1925" s="329"/>
      <c r="S1925" s="251">
        <f t="shared" si="341"/>
        <v>-365</v>
      </c>
      <c r="T1925" s="316"/>
      <c r="U1925" s="283"/>
      <c r="V1925" s="625"/>
      <c r="W1925" s="625"/>
      <c r="X1925" s="252"/>
      <c r="Y1925" s="284">
        <f t="shared" si="342"/>
        <v>0</v>
      </c>
      <c r="Z1925" s="605"/>
      <c r="AA1925" s="656"/>
      <c r="AB1925" s="273"/>
      <c r="AC1925" s="252"/>
      <c r="AD1925" s="252"/>
      <c r="AE1925" s="252"/>
      <c r="AF1925" s="252"/>
      <c r="AG1925" s="605"/>
      <c r="AH1925" s="605"/>
      <c r="AI1925" s="613"/>
      <c r="AJ1925" s="613"/>
      <c r="AK1925" s="316"/>
      <c r="AL1925" s="613"/>
      <c r="AM1925" s="613"/>
      <c r="AN1925" s="252"/>
    </row>
    <row r="1926" spans="1:40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39"/>
      <c r="I1926" s="253"/>
      <c r="J1926" s="253"/>
      <c r="K1926" s="253"/>
      <c r="L1926" s="438"/>
      <c r="M1926" s="274"/>
      <c r="N1926" s="288"/>
      <c r="O1926" s="322"/>
      <c r="P1926" s="328"/>
      <c r="Q1926" s="329"/>
      <c r="R1926" s="329"/>
      <c r="S1926" s="251">
        <f t="shared" si="341"/>
        <v>-365</v>
      </c>
      <c r="T1926" s="316"/>
      <c r="U1926" s="283"/>
      <c r="V1926" s="625"/>
      <c r="W1926" s="625"/>
      <c r="X1926" s="252"/>
      <c r="Y1926" s="284">
        <f t="shared" si="342"/>
        <v>0</v>
      </c>
      <c r="Z1926" s="605"/>
      <c r="AA1926" s="656"/>
      <c r="AB1926" s="273"/>
      <c r="AC1926" s="252"/>
      <c r="AD1926" s="252"/>
      <c r="AE1926" s="252"/>
      <c r="AF1926" s="252"/>
      <c r="AG1926" s="605"/>
      <c r="AH1926" s="605"/>
      <c r="AI1926" s="613"/>
      <c r="AJ1926" s="613"/>
      <c r="AK1926" s="316"/>
      <c r="AL1926" s="613"/>
      <c r="AM1926" s="613"/>
      <c r="AN1926" s="252"/>
    </row>
    <row r="1927" spans="1:40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39"/>
      <c r="I1927" s="253"/>
      <c r="J1927" s="253"/>
      <c r="K1927" s="253"/>
      <c r="L1927" s="438"/>
      <c r="M1927" s="274"/>
      <c r="N1927" s="288"/>
      <c r="O1927" s="322"/>
      <c r="P1927" s="328"/>
      <c r="Q1927" s="329"/>
      <c r="R1927" s="329"/>
      <c r="S1927" s="251">
        <f t="shared" si="341"/>
        <v>-365</v>
      </c>
      <c r="T1927" s="316"/>
      <c r="U1927" s="283"/>
      <c r="V1927" s="625"/>
      <c r="W1927" s="625"/>
      <c r="X1927" s="252"/>
      <c r="Y1927" s="284">
        <f t="shared" si="342"/>
        <v>0</v>
      </c>
      <c r="Z1927" s="605"/>
      <c r="AA1927" s="656"/>
      <c r="AB1927" s="273"/>
      <c r="AC1927" s="252"/>
      <c r="AD1927" s="252"/>
      <c r="AE1927" s="252"/>
      <c r="AF1927" s="252"/>
      <c r="AG1927" s="605"/>
      <c r="AH1927" s="605"/>
      <c r="AI1927" s="613"/>
      <c r="AJ1927" s="613"/>
      <c r="AK1927" s="316"/>
      <c r="AL1927" s="613"/>
      <c r="AM1927" s="613"/>
      <c r="AN1927" s="252"/>
    </row>
    <row r="1928" spans="1:40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39"/>
      <c r="I1928" s="253"/>
      <c r="J1928" s="253"/>
      <c r="K1928" s="253"/>
      <c r="L1928" s="438"/>
      <c r="M1928" s="274"/>
      <c r="N1928" s="288"/>
      <c r="O1928" s="322"/>
      <c r="P1928" s="328"/>
      <c r="Q1928" s="329"/>
      <c r="R1928" s="329"/>
      <c r="S1928" s="251">
        <f t="shared" si="341"/>
        <v>-365</v>
      </c>
      <c r="T1928" s="316"/>
      <c r="U1928" s="283"/>
      <c r="V1928" s="625"/>
      <c r="W1928" s="625"/>
      <c r="X1928" s="252"/>
      <c r="Y1928" s="284">
        <f t="shared" si="342"/>
        <v>0</v>
      </c>
      <c r="Z1928" s="605"/>
      <c r="AA1928" s="656"/>
      <c r="AB1928" s="273"/>
      <c r="AC1928" s="252"/>
      <c r="AD1928" s="252"/>
      <c r="AE1928" s="252"/>
      <c r="AF1928" s="252"/>
      <c r="AG1928" s="605"/>
      <c r="AH1928" s="605"/>
      <c r="AI1928" s="613"/>
      <c r="AJ1928" s="613"/>
      <c r="AK1928" s="316"/>
      <c r="AL1928" s="613"/>
      <c r="AM1928" s="613"/>
      <c r="AN1928" s="252"/>
    </row>
    <row r="1929" spans="1:40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39"/>
      <c r="I1929" s="253"/>
      <c r="J1929" s="253"/>
      <c r="K1929" s="253"/>
      <c r="L1929" s="438"/>
      <c r="M1929" s="274"/>
      <c r="N1929" s="288"/>
      <c r="O1929" s="322"/>
      <c r="P1929" s="328"/>
      <c r="Q1929" s="329"/>
      <c r="R1929" s="329"/>
      <c r="S1929" s="251">
        <f t="shared" ref="S1929:S1992" si="343">SUM(N1929-365)</f>
        <v>-365</v>
      </c>
      <c r="T1929" s="316"/>
      <c r="U1929" s="283"/>
      <c r="V1929" s="625"/>
      <c r="W1929" s="625"/>
      <c r="X1929" s="252"/>
      <c r="Y1929" s="284">
        <f t="shared" si="342"/>
        <v>0</v>
      </c>
      <c r="Z1929" s="605"/>
      <c r="AA1929" s="656"/>
      <c r="AB1929" s="273"/>
      <c r="AC1929" s="252"/>
      <c r="AD1929" s="252"/>
      <c r="AE1929" s="252"/>
      <c r="AF1929" s="252"/>
      <c r="AG1929" s="605"/>
      <c r="AH1929" s="605"/>
      <c r="AI1929" s="613"/>
      <c r="AJ1929" s="613"/>
      <c r="AK1929" s="316"/>
      <c r="AL1929" s="613"/>
      <c r="AM1929" s="613"/>
      <c r="AN1929" s="252"/>
    </row>
    <row r="1930" spans="1:40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39"/>
      <c r="I1930" s="253"/>
      <c r="J1930" s="253"/>
      <c r="K1930" s="253"/>
      <c r="L1930" s="438"/>
      <c r="M1930" s="274"/>
      <c r="N1930" s="288"/>
      <c r="O1930" s="322"/>
      <c r="P1930" s="328"/>
      <c r="Q1930" s="329"/>
      <c r="R1930" s="329"/>
      <c r="S1930" s="251">
        <f t="shared" si="343"/>
        <v>-365</v>
      </c>
      <c r="T1930" s="316"/>
      <c r="U1930" s="283"/>
      <c r="V1930" s="625"/>
      <c r="W1930" s="625"/>
      <c r="X1930" s="252"/>
      <c r="Y1930" s="284">
        <f t="shared" si="342"/>
        <v>0</v>
      </c>
      <c r="Z1930" s="605"/>
      <c r="AA1930" s="656"/>
      <c r="AB1930" s="273"/>
      <c r="AC1930" s="252"/>
      <c r="AD1930" s="252"/>
      <c r="AE1930" s="252"/>
      <c r="AF1930" s="252"/>
      <c r="AG1930" s="605"/>
      <c r="AH1930" s="605"/>
      <c r="AI1930" s="613"/>
      <c r="AJ1930" s="613"/>
      <c r="AK1930" s="316"/>
      <c r="AL1930" s="613"/>
      <c r="AM1930" s="613"/>
      <c r="AN1930" s="252"/>
    </row>
    <row r="1931" spans="1:40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39"/>
      <c r="I1931" s="253"/>
      <c r="J1931" s="253"/>
      <c r="K1931" s="253"/>
      <c r="L1931" s="438"/>
      <c r="M1931" s="274"/>
      <c r="N1931" s="288"/>
      <c r="O1931" s="322"/>
      <c r="P1931" s="328"/>
      <c r="Q1931" s="329"/>
      <c r="R1931" s="329"/>
      <c r="S1931" s="251">
        <f t="shared" si="343"/>
        <v>-365</v>
      </c>
      <c r="T1931" s="316"/>
      <c r="U1931" s="283"/>
      <c r="V1931" s="625"/>
      <c r="W1931" s="625"/>
      <c r="X1931" s="252"/>
      <c r="Y1931" s="284">
        <f t="shared" si="342"/>
        <v>0</v>
      </c>
      <c r="Z1931" s="605"/>
      <c r="AA1931" s="656"/>
      <c r="AB1931" s="273"/>
      <c r="AC1931" s="252"/>
      <c r="AD1931" s="252"/>
      <c r="AE1931" s="252"/>
      <c r="AF1931" s="252"/>
      <c r="AG1931" s="605"/>
      <c r="AH1931" s="605"/>
      <c r="AI1931" s="613"/>
      <c r="AJ1931" s="613"/>
      <c r="AK1931" s="316"/>
      <c r="AL1931" s="613"/>
      <c r="AM1931" s="613"/>
      <c r="AN1931" s="252"/>
    </row>
    <row r="1932" spans="1:40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39"/>
      <c r="I1932" s="253"/>
      <c r="J1932" s="253"/>
      <c r="K1932" s="253"/>
      <c r="L1932" s="438"/>
      <c r="M1932" s="274"/>
      <c r="N1932" s="288"/>
      <c r="O1932" s="322"/>
      <c r="P1932" s="328"/>
      <c r="Q1932" s="329"/>
      <c r="R1932" s="329"/>
      <c r="S1932" s="251">
        <f t="shared" si="343"/>
        <v>-365</v>
      </c>
      <c r="T1932" s="316"/>
      <c r="U1932" s="283"/>
      <c r="V1932" s="625"/>
      <c r="W1932" s="625"/>
      <c r="X1932" s="252"/>
      <c r="Y1932" s="284">
        <f t="shared" si="342"/>
        <v>0</v>
      </c>
      <c r="Z1932" s="605"/>
      <c r="AA1932" s="656"/>
      <c r="AB1932" s="273"/>
      <c r="AC1932" s="252"/>
      <c r="AD1932" s="252"/>
      <c r="AE1932" s="252"/>
      <c r="AF1932" s="252"/>
      <c r="AG1932" s="605"/>
      <c r="AH1932" s="605"/>
      <c r="AI1932" s="613"/>
      <c r="AJ1932" s="613"/>
      <c r="AK1932" s="316"/>
      <c r="AL1932" s="613"/>
      <c r="AM1932" s="613"/>
      <c r="AN1932" s="252"/>
    </row>
    <row r="1933" spans="1:40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39"/>
      <c r="I1933" s="253"/>
      <c r="J1933" s="253"/>
      <c r="K1933" s="253"/>
      <c r="L1933" s="438"/>
      <c r="M1933" s="274"/>
      <c r="N1933" s="288"/>
      <c r="O1933" s="322"/>
      <c r="P1933" s="328"/>
      <c r="Q1933" s="329"/>
      <c r="R1933" s="329"/>
      <c r="S1933" s="251">
        <f t="shared" si="343"/>
        <v>-365</v>
      </c>
      <c r="T1933" s="316"/>
      <c r="U1933" s="283"/>
      <c r="V1933" s="625"/>
      <c r="W1933" s="625"/>
      <c r="X1933" s="252"/>
      <c r="Y1933" s="284">
        <f t="shared" ref="Y1933:Y1996" si="344">N1933</f>
        <v>0</v>
      </c>
      <c r="Z1933" s="605"/>
      <c r="AA1933" s="656"/>
      <c r="AB1933" s="273"/>
      <c r="AC1933" s="252"/>
      <c r="AD1933" s="252"/>
      <c r="AE1933" s="252"/>
      <c r="AF1933" s="252"/>
      <c r="AG1933" s="605"/>
      <c r="AH1933" s="605"/>
      <c r="AI1933" s="613"/>
      <c r="AJ1933" s="613"/>
      <c r="AK1933" s="316"/>
      <c r="AL1933" s="613"/>
      <c r="AM1933" s="613"/>
      <c r="AN1933" s="252"/>
    </row>
    <row r="1934" spans="1:40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39"/>
      <c r="I1934" s="253"/>
      <c r="J1934" s="253"/>
      <c r="K1934" s="253"/>
      <c r="L1934" s="438"/>
      <c r="M1934" s="274"/>
      <c r="N1934" s="288"/>
      <c r="O1934" s="322"/>
      <c r="P1934" s="328"/>
      <c r="Q1934" s="329"/>
      <c r="R1934" s="329"/>
      <c r="S1934" s="251">
        <f t="shared" si="343"/>
        <v>-365</v>
      </c>
      <c r="T1934" s="316"/>
      <c r="U1934" s="283"/>
      <c r="V1934" s="625"/>
      <c r="W1934" s="625"/>
      <c r="X1934" s="252"/>
      <c r="Y1934" s="284">
        <f t="shared" si="344"/>
        <v>0</v>
      </c>
      <c r="Z1934" s="605"/>
      <c r="AA1934" s="656"/>
      <c r="AB1934" s="273"/>
      <c r="AC1934" s="252"/>
      <c r="AD1934" s="252"/>
      <c r="AE1934" s="252"/>
      <c r="AF1934" s="252"/>
      <c r="AG1934" s="605"/>
      <c r="AH1934" s="605"/>
      <c r="AI1934" s="613"/>
      <c r="AJ1934" s="613"/>
      <c r="AK1934" s="316"/>
      <c r="AL1934" s="613"/>
      <c r="AM1934" s="613"/>
      <c r="AN1934" s="252"/>
    </row>
    <row r="1935" spans="1:40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39"/>
      <c r="I1935" s="253"/>
      <c r="J1935" s="253"/>
      <c r="K1935" s="253"/>
      <c r="L1935" s="438"/>
      <c r="M1935" s="274"/>
      <c r="N1935" s="288"/>
      <c r="O1935" s="322"/>
      <c r="P1935" s="328"/>
      <c r="Q1935" s="329"/>
      <c r="R1935" s="329"/>
      <c r="S1935" s="251">
        <f t="shared" si="343"/>
        <v>-365</v>
      </c>
      <c r="T1935" s="316"/>
      <c r="U1935" s="283"/>
      <c r="V1935" s="625"/>
      <c r="W1935" s="625"/>
      <c r="X1935" s="252"/>
      <c r="Y1935" s="284">
        <f t="shared" si="344"/>
        <v>0</v>
      </c>
      <c r="Z1935" s="605"/>
      <c r="AA1935" s="656"/>
      <c r="AB1935" s="273"/>
      <c r="AC1935" s="252"/>
      <c r="AD1935" s="252"/>
      <c r="AE1935" s="252"/>
      <c r="AF1935" s="252"/>
      <c r="AG1935" s="605"/>
      <c r="AH1935" s="605"/>
      <c r="AI1935" s="613"/>
      <c r="AJ1935" s="613"/>
      <c r="AK1935" s="316"/>
      <c r="AL1935" s="613"/>
      <c r="AM1935" s="613"/>
      <c r="AN1935" s="252"/>
    </row>
    <row r="1936" spans="1:40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39"/>
      <c r="I1936" s="253"/>
      <c r="J1936" s="253"/>
      <c r="K1936" s="253"/>
      <c r="L1936" s="438"/>
      <c r="M1936" s="274"/>
      <c r="N1936" s="288"/>
      <c r="O1936" s="322"/>
      <c r="P1936" s="328"/>
      <c r="Q1936" s="329"/>
      <c r="R1936" s="329"/>
      <c r="S1936" s="251">
        <f t="shared" si="343"/>
        <v>-365</v>
      </c>
      <c r="T1936" s="316"/>
      <c r="U1936" s="283"/>
      <c r="V1936" s="625"/>
      <c r="W1936" s="625"/>
      <c r="X1936" s="252"/>
      <c r="Y1936" s="284">
        <f t="shared" si="344"/>
        <v>0</v>
      </c>
      <c r="Z1936" s="605"/>
      <c r="AA1936" s="656"/>
      <c r="AB1936" s="273"/>
      <c r="AC1936" s="252"/>
      <c r="AD1936" s="252"/>
      <c r="AE1936" s="252"/>
      <c r="AF1936" s="252"/>
      <c r="AG1936" s="605"/>
      <c r="AH1936" s="605"/>
      <c r="AI1936" s="613"/>
      <c r="AJ1936" s="613"/>
      <c r="AK1936" s="316"/>
      <c r="AL1936" s="613"/>
      <c r="AM1936" s="613"/>
      <c r="AN1936" s="252"/>
    </row>
    <row r="1937" spans="1:40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39"/>
      <c r="I1937" s="253"/>
      <c r="J1937" s="253"/>
      <c r="K1937" s="253"/>
      <c r="L1937" s="438"/>
      <c r="M1937" s="274"/>
      <c r="N1937" s="288"/>
      <c r="O1937" s="322"/>
      <c r="P1937" s="328"/>
      <c r="Q1937" s="329"/>
      <c r="R1937" s="329"/>
      <c r="S1937" s="251">
        <f t="shared" si="343"/>
        <v>-365</v>
      </c>
      <c r="T1937" s="316"/>
      <c r="U1937" s="283"/>
      <c r="V1937" s="625"/>
      <c r="W1937" s="625"/>
      <c r="X1937" s="252"/>
      <c r="Y1937" s="284">
        <f t="shared" si="344"/>
        <v>0</v>
      </c>
      <c r="Z1937" s="605"/>
      <c r="AA1937" s="656"/>
      <c r="AB1937" s="273"/>
      <c r="AC1937" s="252"/>
      <c r="AD1937" s="252"/>
      <c r="AE1937" s="252"/>
      <c r="AF1937" s="252"/>
      <c r="AG1937" s="605"/>
      <c r="AH1937" s="605"/>
      <c r="AI1937" s="613"/>
      <c r="AJ1937" s="613"/>
      <c r="AK1937" s="316"/>
      <c r="AL1937" s="613"/>
      <c r="AM1937" s="613"/>
      <c r="AN1937" s="252"/>
    </row>
    <row r="1938" spans="1:40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39"/>
      <c r="I1938" s="253"/>
      <c r="J1938" s="253"/>
      <c r="K1938" s="253"/>
      <c r="L1938" s="438"/>
      <c r="M1938" s="274"/>
      <c r="N1938" s="288"/>
      <c r="O1938" s="322"/>
      <c r="P1938" s="328"/>
      <c r="Q1938" s="329"/>
      <c r="R1938" s="329"/>
      <c r="S1938" s="251">
        <f t="shared" si="343"/>
        <v>-365</v>
      </c>
      <c r="T1938" s="316"/>
      <c r="U1938" s="283"/>
      <c r="V1938" s="625"/>
      <c r="W1938" s="625"/>
      <c r="X1938" s="252"/>
      <c r="Y1938" s="284">
        <f t="shared" si="344"/>
        <v>0</v>
      </c>
      <c r="Z1938" s="605"/>
      <c r="AA1938" s="656"/>
      <c r="AB1938" s="273"/>
      <c r="AC1938" s="252"/>
      <c r="AD1938" s="252"/>
      <c r="AE1938" s="252"/>
      <c r="AF1938" s="252"/>
      <c r="AG1938" s="605"/>
      <c r="AH1938" s="605"/>
      <c r="AI1938" s="613"/>
      <c r="AJ1938" s="613"/>
      <c r="AK1938" s="316"/>
      <c r="AL1938" s="613"/>
      <c r="AM1938" s="613"/>
      <c r="AN1938" s="252"/>
    </row>
    <row r="1939" spans="1:40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39"/>
      <c r="I1939" s="253"/>
      <c r="J1939" s="253"/>
      <c r="K1939" s="253"/>
      <c r="L1939" s="438"/>
      <c r="M1939" s="274"/>
      <c r="N1939" s="288"/>
      <c r="O1939" s="322"/>
      <c r="P1939" s="328"/>
      <c r="Q1939" s="329"/>
      <c r="R1939" s="329"/>
      <c r="S1939" s="251">
        <f t="shared" si="343"/>
        <v>-365</v>
      </c>
      <c r="T1939" s="316"/>
      <c r="U1939" s="283"/>
      <c r="V1939" s="625"/>
      <c r="W1939" s="625"/>
      <c r="X1939" s="252"/>
      <c r="Y1939" s="284">
        <f t="shared" si="344"/>
        <v>0</v>
      </c>
      <c r="Z1939" s="605"/>
      <c r="AA1939" s="656"/>
      <c r="AB1939" s="273"/>
      <c r="AC1939" s="252"/>
      <c r="AD1939" s="252"/>
      <c r="AE1939" s="252"/>
      <c r="AF1939" s="252"/>
      <c r="AG1939" s="605"/>
      <c r="AH1939" s="605"/>
      <c r="AI1939" s="613"/>
      <c r="AJ1939" s="613"/>
      <c r="AK1939" s="316"/>
      <c r="AL1939" s="613"/>
      <c r="AM1939" s="613"/>
      <c r="AN1939" s="252"/>
    </row>
    <row r="1940" spans="1:40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39"/>
      <c r="I1940" s="253"/>
      <c r="J1940" s="253"/>
      <c r="K1940" s="253"/>
      <c r="L1940" s="438"/>
      <c r="M1940" s="274"/>
      <c r="N1940" s="288"/>
      <c r="O1940" s="322"/>
      <c r="P1940" s="328"/>
      <c r="Q1940" s="329"/>
      <c r="R1940" s="329"/>
      <c r="S1940" s="251">
        <f t="shared" si="343"/>
        <v>-365</v>
      </c>
      <c r="T1940" s="316"/>
      <c r="U1940" s="283"/>
      <c r="V1940" s="625"/>
      <c r="W1940" s="625"/>
      <c r="X1940" s="252"/>
      <c r="Y1940" s="284">
        <f t="shared" si="344"/>
        <v>0</v>
      </c>
      <c r="Z1940" s="605"/>
      <c r="AA1940" s="656"/>
      <c r="AB1940" s="273"/>
      <c r="AC1940" s="252"/>
      <c r="AD1940" s="252"/>
      <c r="AE1940" s="252"/>
      <c r="AF1940" s="252"/>
      <c r="AG1940" s="605"/>
      <c r="AH1940" s="605"/>
      <c r="AI1940" s="613"/>
      <c r="AJ1940" s="613"/>
      <c r="AK1940" s="316"/>
      <c r="AL1940" s="613"/>
      <c r="AM1940" s="613"/>
      <c r="AN1940" s="252"/>
    </row>
    <row r="1941" spans="1:40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39"/>
      <c r="I1941" s="253"/>
      <c r="J1941" s="253"/>
      <c r="K1941" s="253"/>
      <c r="L1941" s="438"/>
      <c r="M1941" s="274"/>
      <c r="N1941" s="288"/>
      <c r="O1941" s="322"/>
      <c r="P1941" s="328"/>
      <c r="Q1941" s="329"/>
      <c r="R1941" s="329"/>
      <c r="S1941" s="251">
        <f t="shared" si="343"/>
        <v>-365</v>
      </c>
      <c r="T1941" s="316"/>
      <c r="U1941" s="283"/>
      <c r="V1941" s="625"/>
      <c r="W1941" s="625"/>
      <c r="X1941" s="252"/>
      <c r="Y1941" s="284">
        <f t="shared" si="344"/>
        <v>0</v>
      </c>
      <c r="Z1941" s="605"/>
      <c r="AA1941" s="656"/>
      <c r="AB1941" s="273"/>
      <c r="AC1941" s="252"/>
      <c r="AD1941" s="252"/>
      <c r="AE1941" s="252"/>
      <c r="AF1941" s="252"/>
      <c r="AG1941" s="605"/>
      <c r="AH1941" s="605"/>
      <c r="AI1941" s="613"/>
      <c r="AJ1941" s="613"/>
      <c r="AK1941" s="316"/>
      <c r="AL1941" s="613"/>
      <c r="AM1941" s="613"/>
      <c r="AN1941" s="252"/>
    </row>
    <row r="1942" spans="1:40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39"/>
      <c r="I1942" s="253"/>
      <c r="J1942" s="253"/>
      <c r="K1942" s="253"/>
      <c r="L1942" s="438"/>
      <c r="M1942" s="274"/>
      <c r="N1942" s="288"/>
      <c r="O1942" s="322"/>
      <c r="P1942" s="328"/>
      <c r="Q1942" s="329"/>
      <c r="R1942" s="329"/>
      <c r="S1942" s="251">
        <f t="shared" si="343"/>
        <v>-365</v>
      </c>
      <c r="T1942" s="316"/>
      <c r="U1942" s="283"/>
      <c r="V1942" s="625"/>
      <c r="W1942" s="625"/>
      <c r="X1942" s="252"/>
      <c r="Y1942" s="284">
        <f t="shared" si="344"/>
        <v>0</v>
      </c>
      <c r="Z1942" s="605"/>
      <c r="AA1942" s="656"/>
      <c r="AB1942" s="273"/>
      <c r="AC1942" s="252"/>
      <c r="AD1942" s="252"/>
      <c r="AE1942" s="252"/>
      <c r="AF1942" s="252"/>
      <c r="AG1942" s="605"/>
      <c r="AH1942" s="605"/>
      <c r="AI1942" s="613"/>
      <c r="AJ1942" s="613"/>
      <c r="AK1942" s="316"/>
      <c r="AL1942" s="613"/>
      <c r="AM1942" s="613"/>
      <c r="AN1942" s="252"/>
    </row>
    <row r="1943" spans="1:40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39"/>
      <c r="I1943" s="253"/>
      <c r="J1943" s="253"/>
      <c r="K1943" s="253"/>
      <c r="L1943" s="438"/>
      <c r="M1943" s="274"/>
      <c r="N1943" s="288"/>
      <c r="O1943" s="322"/>
      <c r="P1943" s="328"/>
      <c r="Q1943" s="329"/>
      <c r="R1943" s="329"/>
      <c r="S1943" s="251">
        <f t="shared" si="343"/>
        <v>-365</v>
      </c>
      <c r="T1943" s="316"/>
      <c r="U1943" s="283"/>
      <c r="V1943" s="625"/>
      <c r="W1943" s="625"/>
      <c r="X1943" s="252"/>
      <c r="Y1943" s="284">
        <f t="shared" si="344"/>
        <v>0</v>
      </c>
      <c r="Z1943" s="605"/>
      <c r="AA1943" s="656"/>
      <c r="AB1943" s="273"/>
      <c r="AC1943" s="252"/>
      <c r="AD1943" s="252"/>
      <c r="AE1943" s="252"/>
      <c r="AF1943" s="252"/>
      <c r="AG1943" s="605"/>
      <c r="AH1943" s="605"/>
      <c r="AI1943" s="613"/>
      <c r="AJ1943" s="613"/>
      <c r="AK1943" s="316"/>
      <c r="AL1943" s="613"/>
      <c r="AM1943" s="613"/>
      <c r="AN1943" s="252"/>
    </row>
    <row r="1944" spans="1:40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39"/>
      <c r="I1944" s="253"/>
      <c r="J1944" s="253"/>
      <c r="K1944" s="253"/>
      <c r="L1944" s="438"/>
      <c r="M1944" s="274"/>
      <c r="N1944" s="288"/>
      <c r="O1944" s="322"/>
      <c r="P1944" s="328"/>
      <c r="Q1944" s="329"/>
      <c r="R1944" s="329"/>
      <c r="S1944" s="251">
        <f t="shared" si="343"/>
        <v>-365</v>
      </c>
      <c r="T1944" s="316"/>
      <c r="U1944" s="283"/>
      <c r="V1944" s="625"/>
      <c r="W1944" s="625"/>
      <c r="X1944" s="252"/>
      <c r="Y1944" s="284">
        <f t="shared" si="344"/>
        <v>0</v>
      </c>
      <c r="Z1944" s="605"/>
      <c r="AA1944" s="656"/>
      <c r="AB1944" s="273"/>
      <c r="AC1944" s="252"/>
      <c r="AD1944" s="252"/>
      <c r="AE1944" s="252"/>
      <c r="AF1944" s="252"/>
      <c r="AG1944" s="605"/>
      <c r="AH1944" s="605"/>
      <c r="AI1944" s="613"/>
      <c r="AJ1944" s="613"/>
      <c r="AK1944" s="316"/>
      <c r="AL1944" s="613"/>
      <c r="AM1944" s="613"/>
      <c r="AN1944" s="252"/>
    </row>
    <row r="1945" spans="1:40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39"/>
      <c r="I1945" s="253"/>
      <c r="J1945" s="253"/>
      <c r="K1945" s="253"/>
      <c r="L1945" s="438"/>
      <c r="M1945" s="274"/>
      <c r="N1945" s="288"/>
      <c r="O1945" s="322"/>
      <c r="P1945" s="328"/>
      <c r="Q1945" s="329"/>
      <c r="R1945" s="329"/>
      <c r="S1945" s="251">
        <f t="shared" si="343"/>
        <v>-365</v>
      </c>
      <c r="T1945" s="316"/>
      <c r="U1945" s="283"/>
      <c r="V1945" s="625"/>
      <c r="W1945" s="625"/>
      <c r="X1945" s="252"/>
      <c r="Y1945" s="284">
        <f t="shared" si="344"/>
        <v>0</v>
      </c>
      <c r="Z1945" s="605"/>
      <c r="AA1945" s="656"/>
      <c r="AB1945" s="273"/>
      <c r="AC1945" s="252"/>
      <c r="AD1945" s="252"/>
      <c r="AE1945" s="252"/>
      <c r="AF1945" s="252"/>
      <c r="AG1945" s="605"/>
      <c r="AH1945" s="605"/>
      <c r="AI1945" s="613"/>
      <c r="AJ1945" s="613"/>
      <c r="AK1945" s="316"/>
      <c r="AL1945" s="613"/>
      <c r="AM1945" s="613"/>
      <c r="AN1945" s="252"/>
    </row>
    <row r="1946" spans="1:40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39"/>
      <c r="I1946" s="253"/>
      <c r="J1946" s="253"/>
      <c r="K1946" s="253"/>
      <c r="L1946" s="438"/>
      <c r="M1946" s="274"/>
      <c r="N1946" s="288"/>
      <c r="O1946" s="322"/>
      <c r="P1946" s="328"/>
      <c r="Q1946" s="329"/>
      <c r="R1946" s="329"/>
      <c r="S1946" s="251">
        <f t="shared" si="343"/>
        <v>-365</v>
      </c>
      <c r="T1946" s="316"/>
      <c r="U1946" s="283"/>
      <c r="V1946" s="625"/>
      <c r="W1946" s="625"/>
      <c r="X1946" s="252"/>
      <c r="Y1946" s="284">
        <f t="shared" si="344"/>
        <v>0</v>
      </c>
      <c r="Z1946" s="605"/>
      <c r="AA1946" s="656"/>
      <c r="AB1946" s="273"/>
      <c r="AC1946" s="252"/>
      <c r="AD1946" s="252"/>
      <c r="AE1946" s="252"/>
      <c r="AF1946" s="252"/>
      <c r="AG1946" s="605"/>
      <c r="AH1946" s="605"/>
      <c r="AI1946" s="613"/>
      <c r="AJ1946" s="613"/>
      <c r="AK1946" s="316"/>
      <c r="AL1946" s="613"/>
      <c r="AM1946" s="613"/>
      <c r="AN1946" s="252"/>
    </row>
    <row r="1947" spans="1:40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39"/>
      <c r="I1947" s="253"/>
      <c r="J1947" s="253"/>
      <c r="K1947" s="253"/>
      <c r="L1947" s="438"/>
      <c r="M1947" s="274"/>
      <c r="N1947" s="288"/>
      <c r="O1947" s="322"/>
      <c r="P1947" s="328"/>
      <c r="Q1947" s="329"/>
      <c r="R1947" s="329"/>
      <c r="S1947" s="251">
        <f t="shared" si="343"/>
        <v>-365</v>
      </c>
      <c r="T1947" s="316"/>
      <c r="U1947" s="283"/>
      <c r="V1947" s="625"/>
      <c r="W1947" s="625"/>
      <c r="X1947" s="252"/>
      <c r="Y1947" s="284">
        <f t="shared" si="344"/>
        <v>0</v>
      </c>
      <c r="Z1947" s="605"/>
      <c r="AA1947" s="656"/>
      <c r="AB1947" s="273"/>
      <c r="AC1947" s="252"/>
      <c r="AD1947" s="252"/>
      <c r="AE1947" s="252"/>
      <c r="AF1947" s="252"/>
      <c r="AG1947" s="605"/>
      <c r="AH1947" s="605"/>
      <c r="AI1947" s="613"/>
      <c r="AJ1947" s="613"/>
      <c r="AK1947" s="316"/>
      <c r="AL1947" s="613"/>
      <c r="AM1947" s="613"/>
      <c r="AN1947" s="252"/>
    </row>
    <row r="1948" spans="1:40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39"/>
      <c r="I1948" s="253"/>
      <c r="J1948" s="253"/>
      <c r="K1948" s="253"/>
      <c r="L1948" s="438"/>
      <c r="M1948" s="274"/>
      <c r="N1948" s="288"/>
      <c r="O1948" s="322"/>
      <c r="P1948" s="328"/>
      <c r="Q1948" s="329"/>
      <c r="R1948" s="329"/>
      <c r="S1948" s="251">
        <f t="shared" si="343"/>
        <v>-365</v>
      </c>
      <c r="T1948" s="316"/>
      <c r="U1948" s="283"/>
      <c r="V1948" s="625"/>
      <c r="W1948" s="625"/>
      <c r="X1948" s="252"/>
      <c r="Y1948" s="284">
        <f t="shared" si="344"/>
        <v>0</v>
      </c>
      <c r="Z1948" s="605"/>
      <c r="AA1948" s="656"/>
      <c r="AB1948" s="273"/>
      <c r="AC1948" s="252"/>
      <c r="AD1948" s="252"/>
      <c r="AE1948" s="252"/>
      <c r="AF1948" s="252"/>
      <c r="AG1948" s="605"/>
      <c r="AH1948" s="605"/>
      <c r="AI1948" s="613"/>
      <c r="AJ1948" s="613"/>
      <c r="AK1948" s="316"/>
      <c r="AL1948" s="613"/>
      <c r="AM1948" s="613"/>
      <c r="AN1948" s="252"/>
    </row>
    <row r="1949" spans="1:40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39"/>
      <c r="I1949" s="253"/>
      <c r="J1949" s="253"/>
      <c r="K1949" s="253"/>
      <c r="L1949" s="438"/>
      <c r="M1949" s="274"/>
      <c r="N1949" s="288"/>
      <c r="O1949" s="322"/>
      <c r="P1949" s="328"/>
      <c r="Q1949" s="329"/>
      <c r="R1949" s="329"/>
      <c r="S1949" s="251">
        <f t="shared" si="343"/>
        <v>-365</v>
      </c>
      <c r="T1949" s="316"/>
      <c r="U1949" s="283"/>
      <c r="V1949" s="625"/>
      <c r="W1949" s="625"/>
      <c r="X1949" s="252"/>
      <c r="Y1949" s="284">
        <f t="shared" si="344"/>
        <v>0</v>
      </c>
      <c r="Z1949" s="605"/>
      <c r="AA1949" s="656"/>
      <c r="AB1949" s="273"/>
      <c r="AC1949" s="252"/>
      <c r="AD1949" s="252"/>
      <c r="AE1949" s="252"/>
      <c r="AF1949" s="252"/>
      <c r="AG1949" s="605"/>
      <c r="AH1949" s="605"/>
      <c r="AI1949" s="613"/>
      <c r="AJ1949" s="613"/>
      <c r="AK1949" s="316"/>
      <c r="AL1949" s="613"/>
      <c r="AM1949" s="613"/>
      <c r="AN1949" s="252"/>
    </row>
    <row r="1950" spans="1:40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39"/>
      <c r="I1950" s="253"/>
      <c r="J1950" s="253"/>
      <c r="K1950" s="253"/>
      <c r="L1950" s="438"/>
      <c r="M1950" s="274"/>
      <c r="N1950" s="288"/>
      <c r="O1950" s="322"/>
      <c r="P1950" s="328"/>
      <c r="Q1950" s="329"/>
      <c r="R1950" s="329"/>
      <c r="S1950" s="251">
        <f t="shared" si="343"/>
        <v>-365</v>
      </c>
      <c r="T1950" s="316"/>
      <c r="U1950" s="283"/>
      <c r="V1950" s="625"/>
      <c r="W1950" s="625"/>
      <c r="X1950" s="252"/>
      <c r="Y1950" s="284">
        <f t="shared" si="344"/>
        <v>0</v>
      </c>
      <c r="Z1950" s="605"/>
      <c r="AA1950" s="656"/>
      <c r="AB1950" s="273"/>
      <c r="AC1950" s="252"/>
      <c r="AD1950" s="252"/>
      <c r="AE1950" s="252"/>
      <c r="AF1950" s="252"/>
      <c r="AG1950" s="605"/>
      <c r="AH1950" s="605"/>
      <c r="AI1950" s="613"/>
      <c r="AJ1950" s="613"/>
      <c r="AK1950" s="316"/>
      <c r="AL1950" s="613"/>
      <c r="AM1950" s="613"/>
      <c r="AN1950" s="252"/>
    </row>
    <row r="1951" spans="1:40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39"/>
      <c r="I1951" s="253"/>
      <c r="J1951" s="253"/>
      <c r="K1951" s="253"/>
      <c r="L1951" s="438"/>
      <c r="M1951" s="274"/>
      <c r="N1951" s="288"/>
      <c r="O1951" s="322"/>
      <c r="P1951" s="328"/>
      <c r="Q1951" s="329"/>
      <c r="R1951" s="329"/>
      <c r="S1951" s="251">
        <f t="shared" si="343"/>
        <v>-365</v>
      </c>
      <c r="T1951" s="316"/>
      <c r="U1951" s="283"/>
      <c r="V1951" s="625"/>
      <c r="W1951" s="625"/>
      <c r="X1951" s="252"/>
      <c r="Y1951" s="284">
        <f t="shared" si="344"/>
        <v>0</v>
      </c>
      <c r="Z1951" s="605"/>
      <c r="AA1951" s="656"/>
      <c r="AB1951" s="273"/>
      <c r="AC1951" s="252"/>
      <c r="AD1951" s="252"/>
      <c r="AE1951" s="252"/>
      <c r="AF1951" s="252"/>
      <c r="AG1951" s="605"/>
      <c r="AH1951" s="605"/>
      <c r="AI1951" s="613"/>
      <c r="AJ1951" s="613"/>
      <c r="AK1951" s="316"/>
      <c r="AL1951" s="613"/>
      <c r="AM1951" s="613"/>
      <c r="AN1951" s="252"/>
    </row>
    <row r="1952" spans="1:40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39"/>
      <c r="I1952" s="253"/>
      <c r="J1952" s="253"/>
      <c r="K1952" s="253"/>
      <c r="L1952" s="438"/>
      <c r="M1952" s="274"/>
      <c r="N1952" s="288"/>
      <c r="O1952" s="322"/>
      <c r="P1952" s="328"/>
      <c r="Q1952" s="329"/>
      <c r="R1952" s="329"/>
      <c r="S1952" s="251">
        <f t="shared" si="343"/>
        <v>-365</v>
      </c>
      <c r="T1952" s="316"/>
      <c r="U1952" s="283"/>
      <c r="V1952" s="625"/>
      <c r="W1952" s="625"/>
      <c r="X1952" s="252"/>
      <c r="Y1952" s="284">
        <f t="shared" si="344"/>
        <v>0</v>
      </c>
      <c r="Z1952" s="605"/>
      <c r="AA1952" s="656"/>
      <c r="AB1952" s="273"/>
      <c r="AC1952" s="252"/>
      <c r="AD1952" s="252"/>
      <c r="AE1952" s="252"/>
      <c r="AF1952" s="252"/>
      <c r="AG1952" s="605"/>
      <c r="AH1952" s="605"/>
      <c r="AI1952" s="613"/>
      <c r="AJ1952" s="613"/>
      <c r="AK1952" s="316"/>
      <c r="AL1952" s="613"/>
      <c r="AM1952" s="613"/>
      <c r="AN1952" s="252"/>
    </row>
    <row r="1953" spans="1:40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39"/>
      <c r="I1953" s="253"/>
      <c r="J1953" s="253"/>
      <c r="K1953" s="253"/>
      <c r="L1953" s="438"/>
      <c r="M1953" s="274"/>
      <c r="N1953" s="288"/>
      <c r="O1953" s="322"/>
      <c r="P1953" s="328"/>
      <c r="Q1953" s="329"/>
      <c r="R1953" s="329"/>
      <c r="S1953" s="251">
        <f t="shared" si="343"/>
        <v>-365</v>
      </c>
      <c r="T1953" s="316"/>
      <c r="U1953" s="283"/>
      <c r="V1953" s="625"/>
      <c r="W1953" s="625"/>
      <c r="X1953" s="252"/>
      <c r="Y1953" s="284">
        <f t="shared" si="344"/>
        <v>0</v>
      </c>
      <c r="Z1953" s="605"/>
      <c r="AA1953" s="656"/>
      <c r="AB1953" s="273"/>
      <c r="AC1953" s="252"/>
      <c r="AD1953" s="252"/>
      <c r="AE1953" s="252"/>
      <c r="AF1953" s="252"/>
      <c r="AG1953" s="605"/>
      <c r="AH1953" s="605"/>
      <c r="AI1953" s="613"/>
      <c r="AJ1953" s="613"/>
      <c r="AK1953" s="316"/>
      <c r="AL1953" s="613"/>
      <c r="AM1953" s="613"/>
      <c r="AN1953" s="252"/>
    </row>
    <row r="1954" spans="1:40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39"/>
      <c r="I1954" s="253"/>
      <c r="J1954" s="253"/>
      <c r="K1954" s="253"/>
      <c r="L1954" s="438"/>
      <c r="M1954" s="274"/>
      <c r="N1954" s="288"/>
      <c r="O1954" s="322"/>
      <c r="P1954" s="328"/>
      <c r="Q1954" s="329"/>
      <c r="R1954" s="329"/>
      <c r="S1954" s="251">
        <f t="shared" si="343"/>
        <v>-365</v>
      </c>
      <c r="T1954" s="316"/>
      <c r="U1954" s="283"/>
      <c r="V1954" s="625"/>
      <c r="W1954" s="625"/>
      <c r="X1954" s="252"/>
      <c r="Y1954" s="284">
        <f t="shared" si="344"/>
        <v>0</v>
      </c>
      <c r="Z1954" s="605"/>
      <c r="AA1954" s="656"/>
      <c r="AB1954" s="273"/>
      <c r="AC1954" s="252"/>
      <c r="AD1954" s="252"/>
      <c r="AE1954" s="252"/>
      <c r="AF1954" s="252"/>
      <c r="AG1954" s="605"/>
      <c r="AH1954" s="605"/>
      <c r="AI1954" s="613"/>
      <c r="AJ1954" s="613"/>
      <c r="AK1954" s="316"/>
      <c r="AL1954" s="613"/>
      <c r="AM1954" s="613"/>
      <c r="AN1954" s="252"/>
    </row>
    <row r="1955" spans="1:40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39"/>
      <c r="I1955" s="253"/>
      <c r="J1955" s="253"/>
      <c r="K1955" s="253"/>
      <c r="L1955" s="438"/>
      <c r="M1955" s="274"/>
      <c r="N1955" s="288"/>
      <c r="O1955" s="322"/>
      <c r="P1955" s="328"/>
      <c r="Q1955" s="329"/>
      <c r="R1955" s="329"/>
      <c r="S1955" s="251">
        <f t="shared" si="343"/>
        <v>-365</v>
      </c>
      <c r="T1955" s="316"/>
      <c r="U1955" s="283"/>
      <c r="V1955" s="625"/>
      <c r="W1955" s="625"/>
      <c r="X1955" s="252"/>
      <c r="Y1955" s="284">
        <f t="shared" si="344"/>
        <v>0</v>
      </c>
      <c r="Z1955" s="605"/>
      <c r="AA1955" s="656"/>
      <c r="AB1955" s="273"/>
      <c r="AC1955" s="252"/>
      <c r="AD1955" s="252"/>
      <c r="AE1955" s="252"/>
      <c r="AF1955" s="252"/>
      <c r="AG1955" s="605"/>
      <c r="AH1955" s="605"/>
      <c r="AI1955" s="613"/>
      <c r="AJ1955" s="613"/>
      <c r="AK1955" s="316"/>
      <c r="AL1955" s="613"/>
      <c r="AM1955" s="613"/>
      <c r="AN1955" s="252"/>
    </row>
    <row r="1956" spans="1:40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39"/>
      <c r="I1956" s="253"/>
      <c r="J1956" s="253"/>
      <c r="K1956" s="253"/>
      <c r="L1956" s="438"/>
      <c r="M1956" s="274"/>
      <c r="N1956" s="288"/>
      <c r="O1956" s="322"/>
      <c r="P1956" s="328"/>
      <c r="Q1956" s="329"/>
      <c r="R1956" s="329"/>
      <c r="S1956" s="251">
        <f t="shared" si="343"/>
        <v>-365</v>
      </c>
      <c r="T1956" s="316"/>
      <c r="U1956" s="283"/>
      <c r="V1956" s="625"/>
      <c r="W1956" s="625"/>
      <c r="X1956" s="252"/>
      <c r="Y1956" s="284">
        <f t="shared" si="344"/>
        <v>0</v>
      </c>
      <c r="Z1956" s="605"/>
      <c r="AA1956" s="656"/>
      <c r="AB1956" s="273"/>
      <c r="AC1956" s="252"/>
      <c r="AD1956" s="252"/>
      <c r="AE1956" s="252"/>
      <c r="AF1956" s="252"/>
      <c r="AG1956" s="605"/>
      <c r="AH1956" s="605"/>
      <c r="AI1956" s="613"/>
      <c r="AJ1956" s="613"/>
      <c r="AK1956" s="316"/>
      <c r="AL1956" s="613"/>
      <c r="AM1956" s="613"/>
      <c r="AN1956" s="252"/>
    </row>
    <row r="1957" spans="1:40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39"/>
      <c r="I1957" s="253"/>
      <c r="J1957" s="253"/>
      <c r="K1957" s="253"/>
      <c r="L1957" s="438"/>
      <c r="M1957" s="274"/>
      <c r="N1957" s="288"/>
      <c r="O1957" s="322"/>
      <c r="P1957" s="328"/>
      <c r="Q1957" s="329"/>
      <c r="R1957" s="329"/>
      <c r="S1957" s="251">
        <f t="shared" si="343"/>
        <v>-365</v>
      </c>
      <c r="T1957" s="316"/>
      <c r="U1957" s="283"/>
      <c r="V1957" s="625"/>
      <c r="W1957" s="625"/>
      <c r="X1957" s="252"/>
      <c r="Y1957" s="284">
        <f t="shared" si="344"/>
        <v>0</v>
      </c>
      <c r="Z1957" s="605"/>
      <c r="AA1957" s="656"/>
      <c r="AB1957" s="273"/>
      <c r="AC1957" s="252"/>
      <c r="AD1957" s="252"/>
      <c r="AE1957" s="252"/>
      <c r="AF1957" s="252"/>
      <c r="AG1957" s="605"/>
      <c r="AH1957" s="605"/>
      <c r="AI1957" s="613"/>
      <c r="AJ1957" s="613"/>
      <c r="AK1957" s="316"/>
      <c r="AL1957" s="613"/>
      <c r="AM1957" s="613"/>
      <c r="AN1957" s="252"/>
    </row>
    <row r="1958" spans="1:40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39"/>
      <c r="I1958" s="253"/>
      <c r="J1958" s="253"/>
      <c r="K1958" s="253"/>
      <c r="L1958" s="438"/>
      <c r="M1958" s="274"/>
      <c r="N1958" s="288"/>
      <c r="O1958" s="322"/>
      <c r="P1958" s="328"/>
      <c r="Q1958" s="329"/>
      <c r="R1958" s="329"/>
      <c r="S1958" s="251">
        <f t="shared" si="343"/>
        <v>-365</v>
      </c>
      <c r="T1958" s="316"/>
      <c r="U1958" s="283"/>
      <c r="V1958" s="625"/>
      <c r="W1958" s="625"/>
      <c r="X1958" s="252"/>
      <c r="Y1958" s="284">
        <f t="shared" si="344"/>
        <v>0</v>
      </c>
      <c r="Z1958" s="605"/>
      <c r="AA1958" s="656"/>
      <c r="AB1958" s="273"/>
      <c r="AC1958" s="252"/>
      <c r="AD1958" s="252"/>
      <c r="AE1958" s="252"/>
      <c r="AF1958" s="252"/>
      <c r="AG1958" s="605"/>
      <c r="AH1958" s="605"/>
      <c r="AI1958" s="613"/>
      <c r="AJ1958" s="613"/>
      <c r="AK1958" s="316"/>
      <c r="AL1958" s="613"/>
      <c r="AM1958" s="613"/>
      <c r="AN1958" s="252"/>
    </row>
    <row r="1959" spans="1:40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39"/>
      <c r="I1959" s="253"/>
      <c r="J1959" s="253"/>
      <c r="K1959" s="253"/>
      <c r="L1959" s="438"/>
      <c r="M1959" s="274"/>
      <c r="N1959" s="288"/>
      <c r="O1959" s="322"/>
      <c r="P1959" s="328"/>
      <c r="Q1959" s="329"/>
      <c r="R1959" s="329"/>
      <c r="S1959" s="251">
        <f t="shared" si="343"/>
        <v>-365</v>
      </c>
      <c r="T1959" s="316"/>
      <c r="U1959" s="283"/>
      <c r="V1959" s="625"/>
      <c r="W1959" s="625"/>
      <c r="X1959" s="252"/>
      <c r="Y1959" s="284">
        <f t="shared" si="344"/>
        <v>0</v>
      </c>
      <c r="Z1959" s="605"/>
      <c r="AA1959" s="656"/>
      <c r="AB1959" s="273"/>
      <c r="AC1959" s="252"/>
      <c r="AD1959" s="252"/>
      <c r="AE1959" s="252"/>
      <c r="AF1959" s="252"/>
      <c r="AG1959" s="605"/>
      <c r="AH1959" s="605"/>
      <c r="AI1959" s="613"/>
      <c r="AJ1959" s="613"/>
      <c r="AK1959" s="316"/>
      <c r="AL1959" s="613"/>
      <c r="AM1959" s="613"/>
      <c r="AN1959" s="252"/>
    </row>
    <row r="1960" spans="1:40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39"/>
      <c r="I1960" s="253"/>
      <c r="J1960" s="253"/>
      <c r="K1960" s="253"/>
      <c r="L1960" s="438"/>
      <c r="M1960" s="274"/>
      <c r="N1960" s="288"/>
      <c r="O1960" s="322"/>
      <c r="P1960" s="328"/>
      <c r="Q1960" s="329"/>
      <c r="R1960" s="329"/>
      <c r="S1960" s="251">
        <f t="shared" si="343"/>
        <v>-365</v>
      </c>
      <c r="T1960" s="316"/>
      <c r="U1960" s="283"/>
      <c r="V1960" s="625"/>
      <c r="W1960" s="625"/>
      <c r="X1960" s="252"/>
      <c r="Y1960" s="284">
        <f t="shared" si="344"/>
        <v>0</v>
      </c>
      <c r="Z1960" s="605"/>
      <c r="AA1960" s="656"/>
      <c r="AB1960" s="273"/>
      <c r="AC1960" s="252"/>
      <c r="AD1960" s="252"/>
      <c r="AE1960" s="252"/>
      <c r="AF1960" s="252"/>
      <c r="AG1960" s="605"/>
      <c r="AH1960" s="605"/>
      <c r="AI1960" s="613"/>
      <c r="AJ1960" s="613"/>
      <c r="AK1960" s="316"/>
      <c r="AL1960" s="613"/>
      <c r="AM1960" s="613"/>
      <c r="AN1960" s="252"/>
    </row>
    <row r="1961" spans="1:40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39"/>
      <c r="I1961" s="253"/>
      <c r="J1961" s="253"/>
      <c r="K1961" s="253"/>
      <c r="L1961" s="438"/>
      <c r="M1961" s="274"/>
      <c r="N1961" s="288"/>
      <c r="O1961" s="322"/>
      <c r="P1961" s="328"/>
      <c r="Q1961" s="329"/>
      <c r="R1961" s="329"/>
      <c r="S1961" s="251">
        <f t="shared" si="343"/>
        <v>-365</v>
      </c>
      <c r="T1961" s="316"/>
      <c r="U1961" s="283"/>
      <c r="V1961" s="625"/>
      <c r="W1961" s="625"/>
      <c r="X1961" s="252"/>
      <c r="Y1961" s="284">
        <f t="shared" si="344"/>
        <v>0</v>
      </c>
      <c r="Z1961" s="605"/>
      <c r="AA1961" s="656"/>
      <c r="AB1961" s="273"/>
      <c r="AC1961" s="252"/>
      <c r="AD1961" s="252"/>
      <c r="AE1961" s="252"/>
      <c r="AF1961" s="252"/>
      <c r="AG1961" s="605"/>
      <c r="AH1961" s="605"/>
      <c r="AI1961" s="613"/>
      <c r="AJ1961" s="613"/>
      <c r="AK1961" s="316"/>
      <c r="AL1961" s="613"/>
      <c r="AM1961" s="613"/>
      <c r="AN1961" s="252"/>
    </row>
    <row r="1962" spans="1:40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39"/>
      <c r="I1962" s="253"/>
      <c r="J1962" s="253"/>
      <c r="K1962" s="253"/>
      <c r="L1962" s="438"/>
      <c r="M1962" s="274"/>
      <c r="N1962" s="288"/>
      <c r="O1962" s="322"/>
      <c r="P1962" s="328"/>
      <c r="Q1962" s="329"/>
      <c r="R1962" s="329"/>
      <c r="S1962" s="251">
        <f t="shared" si="343"/>
        <v>-365</v>
      </c>
      <c r="T1962" s="316"/>
      <c r="U1962" s="283"/>
      <c r="V1962" s="625"/>
      <c r="W1962" s="625"/>
      <c r="X1962" s="252"/>
      <c r="Y1962" s="284">
        <f t="shared" si="344"/>
        <v>0</v>
      </c>
      <c r="Z1962" s="605"/>
      <c r="AA1962" s="656"/>
      <c r="AB1962" s="273"/>
      <c r="AC1962" s="252"/>
      <c r="AD1962" s="252"/>
      <c r="AE1962" s="252"/>
      <c r="AF1962" s="252"/>
      <c r="AG1962" s="605"/>
      <c r="AH1962" s="605"/>
      <c r="AI1962" s="613"/>
      <c r="AJ1962" s="613"/>
      <c r="AK1962" s="316"/>
      <c r="AL1962" s="613"/>
      <c r="AM1962" s="613"/>
      <c r="AN1962" s="252"/>
    </row>
    <row r="1963" spans="1:40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39"/>
      <c r="I1963" s="253"/>
      <c r="J1963" s="253"/>
      <c r="K1963" s="253"/>
      <c r="L1963" s="438"/>
      <c r="M1963" s="274"/>
      <c r="N1963" s="288"/>
      <c r="O1963" s="322"/>
      <c r="P1963" s="328"/>
      <c r="Q1963" s="329"/>
      <c r="R1963" s="329"/>
      <c r="S1963" s="251">
        <f t="shared" si="343"/>
        <v>-365</v>
      </c>
      <c r="T1963" s="316"/>
      <c r="U1963" s="283"/>
      <c r="V1963" s="625"/>
      <c r="W1963" s="625"/>
      <c r="X1963" s="252"/>
      <c r="Y1963" s="284">
        <f t="shared" si="344"/>
        <v>0</v>
      </c>
      <c r="Z1963" s="605"/>
      <c r="AA1963" s="656"/>
      <c r="AB1963" s="273"/>
      <c r="AC1963" s="252"/>
      <c r="AD1963" s="252"/>
      <c r="AE1963" s="252"/>
      <c r="AF1963" s="252"/>
      <c r="AG1963" s="605"/>
      <c r="AH1963" s="605"/>
      <c r="AI1963" s="613"/>
      <c r="AJ1963" s="613"/>
      <c r="AK1963" s="316"/>
      <c r="AL1963" s="613"/>
      <c r="AM1963" s="613"/>
      <c r="AN1963" s="252"/>
    </row>
    <row r="1964" spans="1:40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39"/>
      <c r="I1964" s="253"/>
      <c r="J1964" s="253"/>
      <c r="K1964" s="253"/>
      <c r="L1964" s="438"/>
      <c r="M1964" s="274"/>
      <c r="N1964" s="288"/>
      <c r="O1964" s="322"/>
      <c r="P1964" s="328"/>
      <c r="Q1964" s="329"/>
      <c r="R1964" s="329"/>
      <c r="S1964" s="251">
        <f t="shared" si="343"/>
        <v>-365</v>
      </c>
      <c r="T1964" s="316"/>
      <c r="U1964" s="283"/>
      <c r="V1964" s="625"/>
      <c r="W1964" s="625"/>
      <c r="X1964" s="252"/>
      <c r="Y1964" s="284">
        <f t="shared" si="344"/>
        <v>0</v>
      </c>
      <c r="Z1964" s="605"/>
      <c r="AA1964" s="656"/>
      <c r="AB1964" s="273"/>
      <c r="AC1964" s="252"/>
      <c r="AD1964" s="252"/>
      <c r="AE1964" s="252"/>
      <c r="AF1964" s="252"/>
      <c r="AG1964" s="605"/>
      <c r="AH1964" s="605"/>
      <c r="AI1964" s="613"/>
      <c r="AJ1964" s="613"/>
      <c r="AK1964" s="316"/>
      <c r="AL1964" s="613"/>
      <c r="AM1964" s="613"/>
      <c r="AN1964" s="252"/>
    </row>
    <row r="1965" spans="1:40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39"/>
      <c r="I1965" s="253"/>
      <c r="J1965" s="253"/>
      <c r="K1965" s="253"/>
      <c r="L1965" s="438"/>
      <c r="M1965" s="274"/>
      <c r="N1965" s="288"/>
      <c r="O1965" s="322"/>
      <c r="P1965" s="328"/>
      <c r="Q1965" s="329"/>
      <c r="R1965" s="329"/>
      <c r="S1965" s="251">
        <f t="shared" si="343"/>
        <v>-365</v>
      </c>
      <c r="T1965" s="316"/>
      <c r="U1965" s="283"/>
      <c r="V1965" s="625"/>
      <c r="W1965" s="625"/>
      <c r="X1965" s="252"/>
      <c r="Y1965" s="284">
        <f t="shared" si="344"/>
        <v>0</v>
      </c>
      <c r="Z1965" s="605"/>
      <c r="AA1965" s="656"/>
      <c r="AB1965" s="273"/>
      <c r="AC1965" s="252"/>
      <c r="AD1965" s="252"/>
      <c r="AE1965" s="252"/>
      <c r="AF1965" s="252"/>
      <c r="AG1965" s="605"/>
      <c r="AH1965" s="605"/>
      <c r="AI1965" s="613"/>
      <c r="AJ1965" s="613"/>
      <c r="AK1965" s="316"/>
      <c r="AL1965" s="613"/>
      <c r="AM1965" s="613"/>
      <c r="AN1965" s="252"/>
    </row>
    <row r="1966" spans="1:40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39"/>
      <c r="I1966" s="253"/>
      <c r="J1966" s="253"/>
      <c r="K1966" s="253"/>
      <c r="L1966" s="438"/>
      <c r="M1966" s="274"/>
      <c r="N1966" s="288"/>
      <c r="O1966" s="322"/>
      <c r="P1966" s="328"/>
      <c r="Q1966" s="329"/>
      <c r="R1966" s="329"/>
      <c r="S1966" s="251">
        <f t="shared" si="343"/>
        <v>-365</v>
      </c>
      <c r="T1966" s="316"/>
      <c r="U1966" s="283"/>
      <c r="V1966" s="625"/>
      <c r="W1966" s="625"/>
      <c r="X1966" s="252"/>
      <c r="Y1966" s="284">
        <f t="shared" si="344"/>
        <v>0</v>
      </c>
      <c r="Z1966" s="605"/>
      <c r="AA1966" s="656"/>
      <c r="AB1966" s="273"/>
      <c r="AC1966" s="252"/>
      <c r="AD1966" s="252"/>
      <c r="AE1966" s="252"/>
      <c r="AF1966" s="252"/>
      <c r="AG1966" s="605"/>
      <c r="AH1966" s="605"/>
      <c r="AI1966" s="613"/>
      <c r="AJ1966" s="613"/>
      <c r="AK1966" s="316"/>
      <c r="AL1966" s="613"/>
      <c r="AM1966" s="613"/>
      <c r="AN1966" s="252"/>
    </row>
    <row r="1967" spans="1:40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39"/>
      <c r="I1967" s="253"/>
      <c r="J1967" s="253"/>
      <c r="K1967" s="253"/>
      <c r="L1967" s="438"/>
      <c r="M1967" s="274"/>
      <c r="N1967" s="288"/>
      <c r="O1967" s="322"/>
      <c r="P1967" s="328"/>
      <c r="Q1967" s="329"/>
      <c r="R1967" s="329"/>
      <c r="S1967" s="251">
        <f t="shared" si="343"/>
        <v>-365</v>
      </c>
      <c r="T1967" s="316"/>
      <c r="U1967" s="283"/>
      <c r="V1967" s="625"/>
      <c r="W1967" s="625"/>
      <c r="X1967" s="252"/>
      <c r="Y1967" s="284">
        <f t="shared" si="344"/>
        <v>0</v>
      </c>
      <c r="Z1967" s="605"/>
      <c r="AA1967" s="656"/>
      <c r="AB1967" s="273"/>
      <c r="AC1967" s="252"/>
      <c r="AD1967" s="252"/>
      <c r="AE1967" s="252"/>
      <c r="AF1967" s="252"/>
      <c r="AG1967" s="605"/>
      <c r="AH1967" s="605"/>
      <c r="AI1967" s="613"/>
      <c r="AJ1967" s="613"/>
      <c r="AK1967" s="316"/>
      <c r="AL1967" s="613"/>
      <c r="AM1967" s="613"/>
      <c r="AN1967" s="252"/>
    </row>
    <row r="1968" spans="1:40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39"/>
      <c r="I1968" s="253"/>
      <c r="J1968" s="253"/>
      <c r="K1968" s="253"/>
      <c r="L1968" s="438"/>
      <c r="M1968" s="274"/>
      <c r="N1968" s="288"/>
      <c r="O1968" s="322"/>
      <c r="P1968" s="328"/>
      <c r="Q1968" s="329"/>
      <c r="R1968" s="329"/>
      <c r="S1968" s="251">
        <f t="shared" si="343"/>
        <v>-365</v>
      </c>
      <c r="T1968" s="316"/>
      <c r="U1968" s="283"/>
      <c r="V1968" s="625"/>
      <c r="W1968" s="625"/>
      <c r="X1968" s="252"/>
      <c r="Y1968" s="284">
        <f t="shared" si="344"/>
        <v>0</v>
      </c>
      <c r="Z1968" s="605"/>
      <c r="AA1968" s="656"/>
      <c r="AB1968" s="273"/>
      <c r="AC1968" s="252"/>
      <c r="AD1968" s="252"/>
      <c r="AE1968" s="252"/>
      <c r="AF1968" s="252"/>
      <c r="AG1968" s="605"/>
      <c r="AH1968" s="605"/>
      <c r="AI1968" s="613"/>
      <c r="AJ1968" s="613"/>
      <c r="AK1968" s="316"/>
      <c r="AL1968" s="613"/>
      <c r="AM1968" s="613"/>
      <c r="AN1968" s="252"/>
    </row>
    <row r="1969" spans="1:40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39"/>
      <c r="I1969" s="253"/>
      <c r="J1969" s="253"/>
      <c r="K1969" s="253"/>
      <c r="L1969" s="438"/>
      <c r="M1969" s="274"/>
      <c r="N1969" s="288"/>
      <c r="O1969" s="322"/>
      <c r="P1969" s="328"/>
      <c r="Q1969" s="329"/>
      <c r="R1969" s="329"/>
      <c r="S1969" s="251">
        <f t="shared" si="343"/>
        <v>-365</v>
      </c>
      <c r="T1969" s="316"/>
      <c r="U1969" s="283"/>
      <c r="V1969" s="625"/>
      <c r="W1969" s="625"/>
      <c r="X1969" s="252"/>
      <c r="Y1969" s="284">
        <f t="shared" si="344"/>
        <v>0</v>
      </c>
      <c r="Z1969" s="605"/>
      <c r="AA1969" s="656"/>
      <c r="AB1969" s="273"/>
      <c r="AC1969" s="252"/>
      <c r="AD1969" s="252"/>
      <c r="AE1969" s="252"/>
      <c r="AF1969" s="252"/>
      <c r="AG1969" s="605"/>
      <c r="AH1969" s="605"/>
      <c r="AI1969" s="613"/>
      <c r="AJ1969" s="613"/>
      <c r="AK1969" s="316"/>
      <c r="AL1969" s="613"/>
      <c r="AM1969" s="613"/>
      <c r="AN1969" s="252"/>
    </row>
    <row r="1970" spans="1:40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39"/>
      <c r="I1970" s="253"/>
      <c r="J1970" s="253"/>
      <c r="K1970" s="253"/>
      <c r="L1970" s="438"/>
      <c r="M1970" s="274"/>
      <c r="N1970" s="288"/>
      <c r="O1970" s="322"/>
      <c r="P1970" s="328"/>
      <c r="Q1970" s="329"/>
      <c r="R1970" s="329"/>
      <c r="S1970" s="251">
        <f t="shared" si="343"/>
        <v>-365</v>
      </c>
      <c r="T1970" s="316"/>
      <c r="U1970" s="283"/>
      <c r="V1970" s="625"/>
      <c r="W1970" s="625"/>
      <c r="X1970" s="252"/>
      <c r="Y1970" s="284">
        <f t="shared" si="344"/>
        <v>0</v>
      </c>
      <c r="Z1970" s="605"/>
      <c r="AA1970" s="656"/>
      <c r="AB1970" s="273"/>
      <c r="AC1970" s="252"/>
      <c r="AD1970" s="252"/>
      <c r="AE1970" s="252"/>
      <c r="AF1970" s="252"/>
      <c r="AG1970" s="605"/>
      <c r="AH1970" s="605"/>
      <c r="AI1970" s="613"/>
      <c r="AJ1970" s="613"/>
      <c r="AK1970" s="316"/>
      <c r="AL1970" s="613"/>
      <c r="AM1970" s="613"/>
      <c r="AN1970" s="252"/>
    </row>
    <row r="1971" spans="1:40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39"/>
      <c r="I1971" s="253"/>
      <c r="J1971" s="253"/>
      <c r="K1971" s="253"/>
      <c r="L1971" s="438"/>
      <c r="M1971" s="274"/>
      <c r="N1971" s="288"/>
      <c r="O1971" s="322"/>
      <c r="P1971" s="328"/>
      <c r="Q1971" s="329"/>
      <c r="R1971" s="329"/>
      <c r="S1971" s="251">
        <f t="shared" si="343"/>
        <v>-365</v>
      </c>
      <c r="T1971" s="316"/>
      <c r="U1971" s="283"/>
      <c r="V1971" s="625"/>
      <c r="W1971" s="625"/>
      <c r="X1971" s="252"/>
      <c r="Y1971" s="284">
        <f t="shared" si="344"/>
        <v>0</v>
      </c>
      <c r="Z1971" s="605"/>
      <c r="AA1971" s="656"/>
      <c r="AB1971" s="273"/>
      <c r="AC1971" s="252"/>
      <c r="AD1971" s="252"/>
      <c r="AE1971" s="252"/>
      <c r="AF1971" s="252"/>
      <c r="AG1971" s="605"/>
      <c r="AH1971" s="605"/>
      <c r="AI1971" s="613"/>
      <c r="AJ1971" s="613"/>
      <c r="AK1971" s="316"/>
      <c r="AL1971" s="613"/>
      <c r="AM1971" s="613"/>
      <c r="AN1971" s="252"/>
    </row>
    <row r="1972" spans="1:40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39"/>
      <c r="I1972" s="253"/>
      <c r="J1972" s="253"/>
      <c r="K1972" s="253"/>
      <c r="L1972" s="438"/>
      <c r="M1972" s="274"/>
      <c r="N1972" s="288"/>
      <c r="O1972" s="322"/>
      <c r="P1972" s="328"/>
      <c r="Q1972" s="329"/>
      <c r="R1972" s="329"/>
      <c r="S1972" s="251">
        <f t="shared" si="343"/>
        <v>-365</v>
      </c>
      <c r="T1972" s="316"/>
      <c r="U1972" s="283"/>
      <c r="V1972" s="625"/>
      <c r="W1972" s="625"/>
      <c r="X1972" s="252"/>
      <c r="Y1972" s="284">
        <f t="shared" si="344"/>
        <v>0</v>
      </c>
      <c r="Z1972" s="605"/>
      <c r="AA1972" s="656"/>
      <c r="AB1972" s="273"/>
      <c r="AC1972" s="252"/>
      <c r="AD1972" s="252"/>
      <c r="AE1972" s="252"/>
      <c r="AF1972" s="252"/>
      <c r="AG1972" s="605"/>
      <c r="AH1972" s="605"/>
      <c r="AI1972" s="613"/>
      <c r="AJ1972" s="613"/>
      <c r="AK1972" s="316"/>
      <c r="AL1972" s="613"/>
      <c r="AM1972" s="613"/>
      <c r="AN1972" s="252"/>
    </row>
    <row r="1973" spans="1:40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39"/>
      <c r="I1973" s="253"/>
      <c r="J1973" s="253"/>
      <c r="K1973" s="253"/>
      <c r="L1973" s="438"/>
      <c r="M1973" s="274"/>
      <c r="N1973" s="288"/>
      <c r="O1973" s="322"/>
      <c r="P1973" s="328"/>
      <c r="Q1973" s="329"/>
      <c r="R1973" s="329"/>
      <c r="S1973" s="251">
        <f t="shared" si="343"/>
        <v>-365</v>
      </c>
      <c r="T1973" s="316"/>
      <c r="U1973" s="283"/>
      <c r="V1973" s="625"/>
      <c r="W1973" s="625"/>
      <c r="X1973" s="252"/>
      <c r="Y1973" s="284">
        <f t="shared" si="344"/>
        <v>0</v>
      </c>
      <c r="Z1973" s="605"/>
      <c r="AA1973" s="656"/>
      <c r="AB1973" s="273"/>
      <c r="AC1973" s="252"/>
      <c r="AD1973" s="252"/>
      <c r="AE1973" s="252"/>
      <c r="AF1973" s="252"/>
      <c r="AG1973" s="605"/>
      <c r="AH1973" s="605"/>
      <c r="AI1973" s="613"/>
      <c r="AJ1973" s="613"/>
      <c r="AK1973" s="316"/>
      <c r="AL1973" s="613"/>
      <c r="AM1973" s="613"/>
      <c r="AN1973" s="252"/>
    </row>
    <row r="1974" spans="1:40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39"/>
      <c r="I1974" s="253"/>
      <c r="J1974" s="253"/>
      <c r="K1974" s="253"/>
      <c r="L1974" s="438"/>
      <c r="M1974" s="274"/>
      <c r="N1974" s="288"/>
      <c r="O1974" s="322"/>
      <c r="P1974" s="328"/>
      <c r="Q1974" s="329"/>
      <c r="R1974" s="329"/>
      <c r="S1974" s="251">
        <f t="shared" si="343"/>
        <v>-365</v>
      </c>
      <c r="T1974" s="316"/>
      <c r="U1974" s="283"/>
      <c r="V1974" s="625"/>
      <c r="W1974" s="625"/>
      <c r="X1974" s="252"/>
      <c r="Y1974" s="284">
        <f t="shared" si="344"/>
        <v>0</v>
      </c>
      <c r="Z1974" s="605"/>
      <c r="AA1974" s="656"/>
      <c r="AB1974" s="273"/>
      <c r="AC1974" s="252"/>
      <c r="AD1974" s="252"/>
      <c r="AE1974" s="252"/>
      <c r="AF1974" s="252"/>
      <c r="AG1974" s="605"/>
      <c r="AH1974" s="605"/>
      <c r="AI1974" s="613"/>
      <c r="AJ1974" s="613"/>
      <c r="AK1974" s="316"/>
      <c r="AL1974" s="613"/>
      <c r="AM1974" s="613"/>
      <c r="AN1974" s="252"/>
    </row>
    <row r="1975" spans="1:40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39"/>
      <c r="I1975" s="253"/>
      <c r="J1975" s="253"/>
      <c r="K1975" s="253"/>
      <c r="L1975" s="438"/>
      <c r="M1975" s="274"/>
      <c r="N1975" s="288"/>
      <c r="O1975" s="322"/>
      <c r="P1975" s="328"/>
      <c r="Q1975" s="329"/>
      <c r="R1975" s="329"/>
      <c r="S1975" s="251">
        <f t="shared" si="343"/>
        <v>-365</v>
      </c>
      <c r="T1975" s="316"/>
      <c r="U1975" s="283"/>
      <c r="V1975" s="625"/>
      <c r="W1975" s="625"/>
      <c r="X1975" s="252"/>
      <c r="Y1975" s="284">
        <f t="shared" si="344"/>
        <v>0</v>
      </c>
      <c r="Z1975" s="605"/>
      <c r="AA1975" s="656"/>
      <c r="AB1975" s="273"/>
      <c r="AC1975" s="252"/>
      <c r="AD1975" s="252"/>
      <c r="AE1975" s="252"/>
      <c r="AF1975" s="252"/>
      <c r="AG1975" s="605"/>
      <c r="AH1975" s="605"/>
      <c r="AI1975" s="613"/>
      <c r="AJ1975" s="613"/>
      <c r="AK1975" s="316"/>
      <c r="AL1975" s="613"/>
      <c r="AM1975" s="613"/>
      <c r="AN1975" s="252"/>
    </row>
    <row r="1976" spans="1:40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39"/>
      <c r="I1976" s="253"/>
      <c r="J1976" s="253"/>
      <c r="K1976" s="253"/>
      <c r="L1976" s="438"/>
      <c r="M1976" s="274"/>
      <c r="N1976" s="288"/>
      <c r="O1976" s="322"/>
      <c r="P1976" s="328"/>
      <c r="Q1976" s="329"/>
      <c r="R1976" s="329"/>
      <c r="S1976" s="251">
        <f t="shared" si="343"/>
        <v>-365</v>
      </c>
      <c r="T1976" s="316"/>
      <c r="U1976" s="283"/>
      <c r="V1976" s="625"/>
      <c r="W1976" s="625"/>
      <c r="X1976" s="252"/>
      <c r="Y1976" s="284">
        <f t="shared" si="344"/>
        <v>0</v>
      </c>
      <c r="Z1976" s="605"/>
      <c r="AA1976" s="656"/>
      <c r="AB1976" s="273"/>
      <c r="AC1976" s="252"/>
      <c r="AD1976" s="252"/>
      <c r="AE1976" s="252"/>
      <c r="AF1976" s="252"/>
      <c r="AG1976" s="605"/>
      <c r="AH1976" s="605"/>
      <c r="AI1976" s="613"/>
      <c r="AJ1976" s="613"/>
      <c r="AK1976" s="316"/>
      <c r="AL1976" s="613"/>
      <c r="AM1976" s="613"/>
      <c r="AN1976" s="252"/>
    </row>
    <row r="1977" spans="1:40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39"/>
      <c r="I1977" s="253"/>
      <c r="J1977" s="253"/>
      <c r="K1977" s="253"/>
      <c r="L1977" s="438"/>
      <c r="M1977" s="274"/>
      <c r="N1977" s="288"/>
      <c r="O1977" s="322"/>
      <c r="P1977" s="328"/>
      <c r="Q1977" s="329"/>
      <c r="R1977" s="329"/>
      <c r="S1977" s="251">
        <f t="shared" si="343"/>
        <v>-365</v>
      </c>
      <c r="T1977" s="316"/>
      <c r="U1977" s="283"/>
      <c r="V1977" s="625"/>
      <c r="W1977" s="625"/>
      <c r="X1977" s="252"/>
      <c r="Y1977" s="284">
        <f t="shared" si="344"/>
        <v>0</v>
      </c>
      <c r="Z1977" s="605"/>
      <c r="AA1977" s="656"/>
      <c r="AB1977" s="273"/>
      <c r="AC1977" s="252"/>
      <c r="AD1977" s="252"/>
      <c r="AE1977" s="252"/>
      <c r="AF1977" s="252"/>
      <c r="AG1977" s="605"/>
      <c r="AH1977" s="605"/>
      <c r="AI1977" s="613"/>
      <c r="AJ1977" s="613"/>
      <c r="AK1977" s="316"/>
      <c r="AL1977" s="613"/>
      <c r="AM1977" s="613"/>
      <c r="AN1977" s="252"/>
    </row>
    <row r="1978" spans="1:40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39"/>
      <c r="I1978" s="253"/>
      <c r="J1978" s="253"/>
      <c r="K1978" s="253"/>
      <c r="L1978" s="438"/>
      <c r="M1978" s="274"/>
      <c r="N1978" s="288"/>
      <c r="O1978" s="322"/>
      <c r="P1978" s="328"/>
      <c r="Q1978" s="329"/>
      <c r="R1978" s="329"/>
      <c r="S1978" s="251">
        <f t="shared" si="343"/>
        <v>-365</v>
      </c>
      <c r="T1978" s="316"/>
      <c r="U1978" s="283"/>
      <c r="V1978" s="625"/>
      <c r="W1978" s="625"/>
      <c r="X1978" s="252"/>
      <c r="Y1978" s="284">
        <f t="shared" si="344"/>
        <v>0</v>
      </c>
      <c r="Z1978" s="605"/>
      <c r="AA1978" s="656"/>
      <c r="AB1978" s="273"/>
      <c r="AC1978" s="252"/>
      <c r="AD1978" s="252"/>
      <c r="AE1978" s="252"/>
      <c r="AF1978" s="252"/>
      <c r="AG1978" s="605"/>
      <c r="AH1978" s="605"/>
      <c r="AI1978" s="613"/>
      <c r="AJ1978" s="613"/>
      <c r="AK1978" s="316"/>
      <c r="AL1978" s="613"/>
      <c r="AM1978" s="613"/>
      <c r="AN1978" s="252"/>
    </row>
    <row r="1979" spans="1:40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39"/>
      <c r="I1979" s="253"/>
      <c r="J1979" s="253"/>
      <c r="K1979" s="253"/>
      <c r="L1979" s="438"/>
      <c r="M1979" s="274"/>
      <c r="N1979" s="288"/>
      <c r="O1979" s="322"/>
      <c r="P1979" s="328"/>
      <c r="Q1979" s="329"/>
      <c r="R1979" s="329"/>
      <c r="S1979" s="251">
        <f t="shared" si="343"/>
        <v>-365</v>
      </c>
      <c r="T1979" s="316"/>
      <c r="U1979" s="283"/>
      <c r="V1979" s="625"/>
      <c r="W1979" s="625"/>
      <c r="X1979" s="252"/>
      <c r="Y1979" s="284">
        <f t="shared" si="344"/>
        <v>0</v>
      </c>
      <c r="Z1979" s="605"/>
      <c r="AA1979" s="656"/>
      <c r="AB1979" s="273"/>
      <c r="AC1979" s="252"/>
      <c r="AD1979" s="252"/>
      <c r="AE1979" s="252"/>
      <c r="AF1979" s="252"/>
      <c r="AG1979" s="605"/>
      <c r="AH1979" s="605"/>
      <c r="AI1979" s="613"/>
      <c r="AJ1979" s="613"/>
      <c r="AK1979" s="316"/>
      <c r="AL1979" s="613"/>
      <c r="AM1979" s="613"/>
      <c r="AN1979" s="252"/>
    </row>
    <row r="1980" spans="1:40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39"/>
      <c r="I1980" s="253"/>
      <c r="J1980" s="253"/>
      <c r="K1980" s="253"/>
      <c r="L1980" s="438"/>
      <c r="M1980" s="274"/>
      <c r="N1980" s="288"/>
      <c r="O1980" s="322"/>
      <c r="P1980" s="328"/>
      <c r="Q1980" s="329"/>
      <c r="R1980" s="329"/>
      <c r="S1980" s="251">
        <f t="shared" si="343"/>
        <v>-365</v>
      </c>
      <c r="T1980" s="316"/>
      <c r="U1980" s="283"/>
      <c r="V1980" s="625"/>
      <c r="W1980" s="625"/>
      <c r="X1980" s="252"/>
      <c r="Y1980" s="284">
        <f t="shared" si="344"/>
        <v>0</v>
      </c>
      <c r="Z1980" s="605"/>
      <c r="AA1980" s="656"/>
      <c r="AB1980" s="273"/>
      <c r="AC1980" s="252"/>
      <c r="AD1980" s="252"/>
      <c r="AE1980" s="252"/>
      <c r="AF1980" s="252"/>
      <c r="AG1980" s="605"/>
      <c r="AH1980" s="605"/>
      <c r="AI1980" s="613"/>
      <c r="AJ1980" s="613"/>
      <c r="AK1980" s="316"/>
      <c r="AL1980" s="613"/>
      <c r="AM1980" s="613"/>
      <c r="AN1980" s="252"/>
    </row>
    <row r="1981" spans="1:40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39"/>
      <c r="I1981" s="253"/>
      <c r="J1981" s="253"/>
      <c r="K1981" s="253"/>
      <c r="L1981" s="438"/>
      <c r="M1981" s="274"/>
      <c r="N1981" s="288"/>
      <c r="O1981" s="322"/>
      <c r="P1981" s="328"/>
      <c r="Q1981" s="329"/>
      <c r="R1981" s="329"/>
      <c r="S1981" s="251">
        <f t="shared" si="343"/>
        <v>-365</v>
      </c>
      <c r="T1981" s="316"/>
      <c r="U1981" s="283"/>
      <c r="V1981" s="625"/>
      <c r="W1981" s="625"/>
      <c r="X1981" s="252"/>
      <c r="Y1981" s="284">
        <f t="shared" si="344"/>
        <v>0</v>
      </c>
      <c r="Z1981" s="605"/>
      <c r="AA1981" s="656"/>
      <c r="AB1981" s="273"/>
      <c r="AC1981" s="252"/>
      <c r="AD1981" s="252"/>
      <c r="AE1981" s="252"/>
      <c r="AF1981" s="252"/>
      <c r="AG1981" s="605"/>
      <c r="AH1981" s="605"/>
      <c r="AI1981" s="613"/>
      <c r="AJ1981" s="613"/>
      <c r="AK1981" s="316"/>
      <c r="AL1981" s="613"/>
      <c r="AM1981" s="613"/>
      <c r="AN1981" s="252"/>
    </row>
    <row r="1982" spans="1:40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39"/>
      <c r="I1982" s="253"/>
      <c r="J1982" s="253"/>
      <c r="K1982" s="253"/>
      <c r="L1982" s="438"/>
      <c r="M1982" s="274"/>
      <c r="N1982" s="288"/>
      <c r="O1982" s="322"/>
      <c r="P1982" s="328"/>
      <c r="Q1982" s="329"/>
      <c r="R1982" s="329"/>
      <c r="S1982" s="251">
        <f t="shared" si="343"/>
        <v>-365</v>
      </c>
      <c r="T1982" s="316"/>
      <c r="U1982" s="283"/>
      <c r="V1982" s="625"/>
      <c r="W1982" s="625"/>
      <c r="X1982" s="252"/>
      <c r="Y1982" s="284">
        <f t="shared" si="344"/>
        <v>0</v>
      </c>
      <c r="Z1982" s="605"/>
      <c r="AA1982" s="656"/>
      <c r="AB1982" s="273"/>
      <c r="AC1982" s="252"/>
      <c r="AD1982" s="252"/>
      <c r="AE1982" s="252"/>
      <c r="AF1982" s="252"/>
      <c r="AG1982" s="605"/>
      <c r="AH1982" s="605"/>
      <c r="AI1982" s="613"/>
      <c r="AJ1982" s="613"/>
      <c r="AK1982" s="316"/>
      <c r="AL1982" s="613"/>
      <c r="AM1982" s="613"/>
      <c r="AN1982" s="252"/>
    </row>
    <row r="1983" spans="1:40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39"/>
      <c r="I1983" s="253"/>
      <c r="J1983" s="253"/>
      <c r="K1983" s="253"/>
      <c r="L1983" s="438"/>
      <c r="M1983" s="274"/>
      <c r="N1983" s="288"/>
      <c r="O1983" s="322"/>
      <c r="P1983" s="328"/>
      <c r="Q1983" s="329"/>
      <c r="R1983" s="329"/>
      <c r="S1983" s="251">
        <f t="shared" si="343"/>
        <v>-365</v>
      </c>
      <c r="T1983" s="316"/>
      <c r="U1983" s="283"/>
      <c r="V1983" s="625"/>
      <c r="W1983" s="625"/>
      <c r="X1983" s="252"/>
      <c r="Y1983" s="284">
        <f t="shared" si="344"/>
        <v>0</v>
      </c>
      <c r="Z1983" s="605"/>
      <c r="AA1983" s="656"/>
      <c r="AB1983" s="273"/>
      <c r="AC1983" s="252"/>
      <c r="AD1983" s="252"/>
      <c r="AE1983" s="252"/>
      <c r="AF1983" s="252"/>
      <c r="AG1983" s="605"/>
      <c r="AH1983" s="605"/>
      <c r="AI1983" s="613"/>
      <c r="AJ1983" s="613"/>
      <c r="AK1983" s="316"/>
      <c r="AL1983" s="613"/>
      <c r="AM1983" s="613"/>
      <c r="AN1983" s="252"/>
    </row>
    <row r="1984" spans="1:40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39"/>
      <c r="I1984" s="253"/>
      <c r="J1984" s="253"/>
      <c r="K1984" s="253"/>
      <c r="L1984" s="438"/>
      <c r="M1984" s="274"/>
      <c r="N1984" s="288"/>
      <c r="O1984" s="322"/>
      <c r="P1984" s="328"/>
      <c r="Q1984" s="329"/>
      <c r="R1984" s="329"/>
      <c r="S1984" s="251">
        <f t="shared" si="343"/>
        <v>-365</v>
      </c>
      <c r="T1984" s="316"/>
      <c r="U1984" s="283"/>
      <c r="V1984" s="625"/>
      <c r="W1984" s="625"/>
      <c r="X1984" s="252"/>
      <c r="Y1984" s="284">
        <f t="shared" si="344"/>
        <v>0</v>
      </c>
      <c r="Z1984" s="605"/>
      <c r="AA1984" s="656"/>
      <c r="AB1984" s="273"/>
      <c r="AC1984" s="252"/>
      <c r="AD1984" s="252"/>
      <c r="AE1984" s="252"/>
      <c r="AF1984" s="252"/>
      <c r="AG1984" s="605"/>
      <c r="AH1984" s="605"/>
      <c r="AI1984" s="613"/>
      <c r="AJ1984" s="613"/>
      <c r="AK1984" s="316"/>
      <c r="AL1984" s="613"/>
      <c r="AM1984" s="613"/>
      <c r="AN1984" s="252"/>
    </row>
    <row r="1985" spans="1:40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39"/>
      <c r="I1985" s="253"/>
      <c r="J1985" s="253"/>
      <c r="K1985" s="253"/>
      <c r="L1985" s="438"/>
      <c r="M1985" s="274"/>
      <c r="N1985" s="288"/>
      <c r="O1985" s="322"/>
      <c r="P1985" s="328"/>
      <c r="Q1985" s="329"/>
      <c r="R1985" s="329"/>
      <c r="S1985" s="251">
        <f t="shared" si="343"/>
        <v>-365</v>
      </c>
      <c r="T1985" s="316"/>
      <c r="U1985" s="283"/>
      <c r="V1985" s="625"/>
      <c r="W1985" s="625"/>
      <c r="X1985" s="252"/>
      <c r="Y1985" s="284">
        <f t="shared" si="344"/>
        <v>0</v>
      </c>
      <c r="Z1985" s="605"/>
      <c r="AA1985" s="656"/>
      <c r="AB1985" s="273"/>
      <c r="AC1985" s="252"/>
      <c r="AD1985" s="252"/>
      <c r="AE1985" s="252"/>
      <c r="AF1985" s="252"/>
      <c r="AG1985" s="605"/>
      <c r="AH1985" s="605"/>
      <c r="AI1985" s="613"/>
      <c r="AJ1985" s="613"/>
      <c r="AK1985" s="316"/>
      <c r="AL1985" s="613"/>
      <c r="AM1985" s="613"/>
      <c r="AN1985" s="252"/>
    </row>
    <row r="1986" spans="1:40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39"/>
      <c r="I1986" s="253"/>
      <c r="J1986" s="253"/>
      <c r="K1986" s="253"/>
      <c r="L1986" s="438"/>
      <c r="M1986" s="274"/>
      <c r="N1986" s="288"/>
      <c r="O1986" s="322"/>
      <c r="P1986" s="328"/>
      <c r="Q1986" s="329"/>
      <c r="R1986" s="329"/>
      <c r="S1986" s="251">
        <f t="shared" si="343"/>
        <v>-365</v>
      </c>
      <c r="T1986" s="316"/>
      <c r="U1986" s="283"/>
      <c r="V1986" s="625"/>
      <c r="W1986" s="625"/>
      <c r="X1986" s="252"/>
      <c r="Y1986" s="284">
        <f t="shared" si="344"/>
        <v>0</v>
      </c>
      <c r="Z1986" s="605"/>
      <c r="AA1986" s="656"/>
      <c r="AB1986" s="273"/>
      <c r="AC1986" s="252"/>
      <c r="AD1986" s="252"/>
      <c r="AE1986" s="252"/>
      <c r="AF1986" s="252"/>
      <c r="AG1986" s="605"/>
      <c r="AH1986" s="605"/>
      <c r="AI1986" s="613"/>
      <c r="AJ1986" s="613"/>
      <c r="AK1986" s="316"/>
      <c r="AL1986" s="613"/>
      <c r="AM1986" s="613"/>
      <c r="AN1986" s="252"/>
    </row>
    <row r="1987" spans="1:40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39"/>
      <c r="I1987" s="253"/>
      <c r="J1987" s="253"/>
      <c r="K1987" s="253"/>
      <c r="L1987" s="438"/>
      <c r="M1987" s="274"/>
      <c r="N1987" s="288"/>
      <c r="O1987" s="322"/>
      <c r="P1987" s="328"/>
      <c r="Q1987" s="329"/>
      <c r="R1987" s="329"/>
      <c r="S1987" s="251">
        <f t="shared" si="343"/>
        <v>-365</v>
      </c>
      <c r="T1987" s="316"/>
      <c r="U1987" s="283"/>
      <c r="V1987" s="625"/>
      <c r="W1987" s="625"/>
      <c r="X1987" s="252"/>
      <c r="Y1987" s="284">
        <f t="shared" si="344"/>
        <v>0</v>
      </c>
      <c r="Z1987" s="605"/>
      <c r="AA1987" s="656"/>
      <c r="AB1987" s="273"/>
      <c r="AC1987" s="252"/>
      <c r="AD1987" s="252"/>
      <c r="AE1987" s="252"/>
      <c r="AF1987" s="252"/>
      <c r="AG1987" s="605"/>
      <c r="AH1987" s="605"/>
      <c r="AI1987" s="613"/>
      <c r="AJ1987" s="613"/>
      <c r="AK1987" s="316"/>
      <c r="AL1987" s="613"/>
      <c r="AM1987" s="613"/>
      <c r="AN1987" s="252"/>
    </row>
    <row r="1988" spans="1:40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39"/>
      <c r="I1988" s="253"/>
      <c r="J1988" s="253"/>
      <c r="K1988" s="253"/>
      <c r="L1988" s="438"/>
      <c r="M1988" s="274"/>
      <c r="N1988" s="288"/>
      <c r="O1988" s="322"/>
      <c r="P1988" s="328"/>
      <c r="Q1988" s="329"/>
      <c r="R1988" s="329"/>
      <c r="S1988" s="251">
        <f t="shared" si="343"/>
        <v>-365</v>
      </c>
      <c r="T1988" s="316"/>
      <c r="U1988" s="283"/>
      <c r="V1988" s="625"/>
      <c r="W1988" s="625"/>
      <c r="X1988" s="252"/>
      <c r="Y1988" s="284">
        <f t="shared" si="344"/>
        <v>0</v>
      </c>
      <c r="Z1988" s="605"/>
      <c r="AA1988" s="656"/>
      <c r="AB1988" s="273"/>
      <c r="AC1988" s="252"/>
      <c r="AD1988" s="252"/>
      <c r="AE1988" s="252"/>
      <c r="AF1988" s="252"/>
      <c r="AG1988" s="605"/>
      <c r="AH1988" s="605"/>
      <c r="AI1988" s="613"/>
      <c r="AJ1988" s="613"/>
      <c r="AK1988" s="316"/>
      <c r="AL1988" s="613"/>
      <c r="AM1988" s="613"/>
      <c r="AN1988" s="252"/>
    </row>
    <row r="1989" spans="1:40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39"/>
      <c r="I1989" s="253"/>
      <c r="J1989" s="253"/>
      <c r="K1989" s="253"/>
      <c r="L1989" s="438"/>
      <c r="M1989" s="274"/>
      <c r="N1989" s="288"/>
      <c r="O1989" s="322"/>
      <c r="P1989" s="328"/>
      <c r="Q1989" s="329"/>
      <c r="R1989" s="329"/>
      <c r="S1989" s="251">
        <f t="shared" si="343"/>
        <v>-365</v>
      </c>
      <c r="T1989" s="316"/>
      <c r="U1989" s="283"/>
      <c r="V1989" s="625"/>
      <c r="W1989" s="625"/>
      <c r="X1989" s="252"/>
      <c r="Y1989" s="284">
        <f t="shared" si="344"/>
        <v>0</v>
      </c>
      <c r="Z1989" s="605"/>
      <c r="AA1989" s="656"/>
      <c r="AB1989" s="273"/>
      <c r="AC1989" s="252"/>
      <c r="AD1989" s="252"/>
      <c r="AE1989" s="252"/>
      <c r="AF1989" s="252"/>
      <c r="AG1989" s="605"/>
      <c r="AH1989" s="605"/>
      <c r="AI1989" s="613"/>
      <c r="AJ1989" s="613"/>
      <c r="AK1989" s="316"/>
      <c r="AL1989" s="613"/>
      <c r="AM1989" s="613"/>
      <c r="AN1989" s="252"/>
    </row>
    <row r="1990" spans="1:40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39"/>
      <c r="I1990" s="253"/>
      <c r="J1990" s="253"/>
      <c r="K1990" s="253"/>
      <c r="L1990" s="438"/>
      <c r="M1990" s="274"/>
      <c r="N1990" s="288"/>
      <c r="O1990" s="322"/>
      <c r="P1990" s="328"/>
      <c r="Q1990" s="329"/>
      <c r="R1990" s="329"/>
      <c r="S1990" s="251">
        <f t="shared" si="343"/>
        <v>-365</v>
      </c>
      <c r="T1990" s="316"/>
      <c r="U1990" s="283"/>
      <c r="V1990" s="625"/>
      <c r="W1990" s="625"/>
      <c r="X1990" s="252"/>
      <c r="Y1990" s="284">
        <f t="shared" si="344"/>
        <v>0</v>
      </c>
      <c r="Z1990" s="605"/>
      <c r="AA1990" s="656"/>
      <c r="AB1990" s="273"/>
      <c r="AC1990" s="252"/>
      <c r="AD1990" s="252"/>
      <c r="AE1990" s="252"/>
      <c r="AF1990" s="252"/>
      <c r="AG1990" s="605"/>
      <c r="AH1990" s="605"/>
      <c r="AI1990" s="613"/>
      <c r="AJ1990" s="613"/>
      <c r="AK1990" s="316"/>
      <c r="AL1990" s="613"/>
      <c r="AM1990" s="613"/>
      <c r="AN1990" s="252"/>
    </row>
    <row r="1991" spans="1:40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39"/>
      <c r="I1991" s="253"/>
      <c r="J1991" s="253"/>
      <c r="K1991" s="253"/>
      <c r="L1991" s="438"/>
      <c r="M1991" s="274"/>
      <c r="N1991" s="288"/>
      <c r="O1991" s="322"/>
      <c r="P1991" s="328"/>
      <c r="Q1991" s="329"/>
      <c r="R1991" s="329"/>
      <c r="S1991" s="251">
        <f t="shared" si="343"/>
        <v>-365</v>
      </c>
      <c r="T1991" s="316"/>
      <c r="U1991" s="283"/>
      <c r="V1991" s="625"/>
      <c r="W1991" s="625"/>
      <c r="X1991" s="252"/>
      <c r="Y1991" s="284">
        <f t="shared" si="344"/>
        <v>0</v>
      </c>
      <c r="Z1991" s="605"/>
      <c r="AA1991" s="656"/>
      <c r="AB1991" s="273"/>
      <c r="AC1991" s="252"/>
      <c r="AD1991" s="252"/>
      <c r="AE1991" s="252"/>
      <c r="AF1991" s="252"/>
      <c r="AG1991" s="605"/>
      <c r="AH1991" s="605"/>
      <c r="AI1991" s="613"/>
      <c r="AJ1991" s="613"/>
      <c r="AK1991" s="316"/>
      <c r="AL1991" s="613"/>
      <c r="AM1991" s="613"/>
      <c r="AN1991" s="252"/>
    </row>
    <row r="1992" spans="1:40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39"/>
      <c r="I1992" s="253"/>
      <c r="J1992" s="253"/>
      <c r="K1992" s="253"/>
      <c r="L1992" s="438"/>
      <c r="M1992" s="274"/>
      <c r="N1992" s="288"/>
      <c r="O1992" s="322"/>
      <c r="P1992" s="328"/>
      <c r="Q1992" s="329"/>
      <c r="R1992" s="329"/>
      <c r="S1992" s="251">
        <f t="shared" si="343"/>
        <v>-365</v>
      </c>
      <c r="T1992" s="316"/>
      <c r="U1992" s="283"/>
      <c r="V1992" s="625"/>
      <c r="W1992" s="625"/>
      <c r="X1992" s="252"/>
      <c r="Y1992" s="284">
        <f t="shared" si="344"/>
        <v>0</v>
      </c>
      <c r="Z1992" s="605"/>
      <c r="AA1992" s="656"/>
      <c r="AB1992" s="273"/>
      <c r="AC1992" s="252"/>
      <c r="AD1992" s="252"/>
      <c r="AE1992" s="252"/>
      <c r="AF1992" s="252"/>
      <c r="AG1992" s="605"/>
      <c r="AH1992" s="605"/>
      <c r="AI1992" s="613"/>
      <c r="AJ1992" s="613"/>
      <c r="AK1992" s="316"/>
      <c r="AL1992" s="613"/>
      <c r="AM1992" s="613"/>
      <c r="AN1992" s="252"/>
    </row>
    <row r="1993" spans="1:40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39"/>
      <c r="I1993" s="253"/>
      <c r="J1993" s="253"/>
      <c r="K1993" s="253"/>
      <c r="L1993" s="438"/>
      <c r="M1993" s="274"/>
      <c r="N1993" s="288"/>
      <c r="O1993" s="322"/>
      <c r="P1993" s="328"/>
      <c r="Q1993" s="329"/>
      <c r="R1993" s="329"/>
      <c r="S1993" s="251">
        <f t="shared" ref="S1993:S2002" si="345">SUM(N1993-365)</f>
        <v>-365</v>
      </c>
      <c r="T1993" s="316"/>
      <c r="U1993" s="283"/>
      <c r="V1993" s="625"/>
      <c r="W1993" s="625"/>
      <c r="X1993" s="252"/>
      <c r="Y1993" s="284">
        <f t="shared" si="344"/>
        <v>0</v>
      </c>
      <c r="Z1993" s="605"/>
      <c r="AA1993" s="656"/>
      <c r="AB1993" s="273"/>
      <c r="AC1993" s="252"/>
      <c r="AD1993" s="252"/>
      <c r="AE1993" s="252"/>
      <c r="AF1993" s="252"/>
      <c r="AG1993" s="605"/>
      <c r="AH1993" s="605"/>
      <c r="AI1993" s="613"/>
      <c r="AJ1993" s="613"/>
      <c r="AK1993" s="316"/>
      <c r="AL1993" s="613"/>
      <c r="AM1993" s="613"/>
      <c r="AN1993" s="252"/>
    </row>
    <row r="1994" spans="1:40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39"/>
      <c r="I1994" s="253"/>
      <c r="J1994" s="253"/>
      <c r="K1994" s="253"/>
      <c r="L1994" s="438"/>
      <c r="M1994" s="274"/>
      <c r="N1994" s="288"/>
      <c r="O1994" s="322"/>
      <c r="P1994" s="328"/>
      <c r="Q1994" s="329"/>
      <c r="R1994" s="329"/>
      <c r="S1994" s="251">
        <f t="shared" si="345"/>
        <v>-365</v>
      </c>
      <c r="T1994" s="316"/>
      <c r="U1994" s="283"/>
      <c r="V1994" s="625"/>
      <c r="W1994" s="625"/>
      <c r="X1994" s="252"/>
      <c r="Y1994" s="284">
        <f t="shared" si="344"/>
        <v>0</v>
      </c>
      <c r="Z1994" s="605"/>
      <c r="AA1994" s="656"/>
      <c r="AB1994" s="273"/>
      <c r="AC1994" s="252"/>
      <c r="AD1994" s="252"/>
      <c r="AE1994" s="252"/>
      <c r="AF1994" s="252"/>
      <c r="AG1994" s="605"/>
      <c r="AH1994" s="605"/>
      <c r="AI1994" s="613"/>
      <c r="AJ1994" s="613"/>
      <c r="AK1994" s="316"/>
      <c r="AL1994" s="613"/>
      <c r="AM1994" s="613"/>
      <c r="AN1994" s="252"/>
    </row>
    <row r="1995" spans="1:40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39"/>
      <c r="I1995" s="253"/>
      <c r="J1995" s="253"/>
      <c r="K1995" s="253"/>
      <c r="L1995" s="438"/>
      <c r="M1995" s="274"/>
      <c r="N1995" s="288"/>
      <c r="O1995" s="322"/>
      <c r="P1995" s="328"/>
      <c r="Q1995" s="329"/>
      <c r="R1995" s="329"/>
      <c r="S1995" s="251">
        <f t="shared" si="345"/>
        <v>-365</v>
      </c>
      <c r="T1995" s="316"/>
      <c r="U1995" s="283"/>
      <c r="V1995" s="625"/>
      <c r="W1995" s="625"/>
      <c r="X1995" s="252"/>
      <c r="Y1995" s="284">
        <f t="shared" si="344"/>
        <v>0</v>
      </c>
      <c r="Z1995" s="605"/>
      <c r="AA1995" s="656"/>
      <c r="AB1995" s="273"/>
      <c r="AC1995" s="252"/>
      <c r="AD1995" s="252"/>
      <c r="AE1995" s="252"/>
      <c r="AF1995" s="252"/>
      <c r="AG1995" s="605"/>
      <c r="AH1995" s="605"/>
      <c r="AI1995" s="613"/>
      <c r="AJ1995" s="613"/>
      <c r="AK1995" s="316"/>
      <c r="AL1995" s="613"/>
      <c r="AM1995" s="613"/>
      <c r="AN1995" s="252"/>
    </row>
    <row r="1996" spans="1:40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39"/>
      <c r="I1996" s="253"/>
      <c r="J1996" s="253"/>
      <c r="K1996" s="253"/>
      <c r="L1996" s="438"/>
      <c r="M1996" s="274"/>
      <c r="N1996" s="288"/>
      <c r="O1996" s="322"/>
      <c r="P1996" s="328"/>
      <c r="Q1996" s="329"/>
      <c r="R1996" s="329"/>
      <c r="S1996" s="251">
        <f t="shared" si="345"/>
        <v>-365</v>
      </c>
      <c r="T1996" s="316"/>
      <c r="U1996" s="283"/>
      <c r="V1996" s="625"/>
      <c r="W1996" s="625"/>
      <c r="X1996" s="252"/>
      <c r="Y1996" s="284">
        <f t="shared" si="344"/>
        <v>0</v>
      </c>
      <c r="Z1996" s="605"/>
      <c r="AA1996" s="656"/>
      <c r="AB1996" s="273"/>
      <c r="AC1996" s="252"/>
      <c r="AD1996" s="252"/>
      <c r="AE1996" s="252"/>
      <c r="AF1996" s="252"/>
      <c r="AG1996" s="605"/>
      <c r="AH1996" s="605"/>
      <c r="AI1996" s="613"/>
      <c r="AJ1996" s="613"/>
      <c r="AK1996" s="316"/>
      <c r="AL1996" s="613"/>
      <c r="AM1996" s="613"/>
      <c r="AN1996" s="252"/>
    </row>
    <row r="1997" spans="1:40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39"/>
      <c r="I1997" s="253"/>
      <c r="J1997" s="253"/>
      <c r="K1997" s="253"/>
      <c r="L1997" s="438"/>
      <c r="M1997" s="274"/>
      <c r="N1997" s="288"/>
      <c r="O1997" s="322"/>
      <c r="P1997" s="328"/>
      <c r="Q1997" s="329"/>
      <c r="R1997" s="329"/>
      <c r="S1997" s="251">
        <f t="shared" si="345"/>
        <v>-365</v>
      </c>
      <c r="T1997" s="316"/>
      <c r="U1997" s="283"/>
      <c r="V1997" s="625"/>
      <c r="W1997" s="625"/>
      <c r="X1997" s="252"/>
      <c r="Y1997" s="284">
        <f t="shared" ref="Y1997:Y2002" si="346">N1997</f>
        <v>0</v>
      </c>
      <c r="Z1997" s="605"/>
      <c r="AA1997" s="656"/>
      <c r="AB1997" s="273"/>
      <c r="AC1997" s="252"/>
      <c r="AD1997" s="252"/>
      <c r="AE1997" s="252"/>
      <c r="AF1997" s="252"/>
      <c r="AG1997" s="605"/>
      <c r="AH1997" s="605"/>
      <c r="AI1997" s="613"/>
      <c r="AJ1997" s="613"/>
      <c r="AK1997" s="316"/>
      <c r="AL1997" s="613"/>
      <c r="AM1997" s="613"/>
      <c r="AN1997" s="252"/>
    </row>
    <row r="1998" spans="1:40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39"/>
      <c r="I1998" s="253"/>
      <c r="J1998" s="253"/>
      <c r="K1998" s="253"/>
      <c r="L1998" s="438"/>
      <c r="M1998" s="274"/>
      <c r="N1998" s="288"/>
      <c r="O1998" s="322"/>
      <c r="P1998" s="328"/>
      <c r="Q1998" s="329"/>
      <c r="R1998" s="329"/>
      <c r="S1998" s="251">
        <f t="shared" si="345"/>
        <v>-365</v>
      </c>
      <c r="T1998" s="316"/>
      <c r="U1998" s="283"/>
      <c r="V1998" s="625"/>
      <c r="W1998" s="625"/>
      <c r="X1998" s="252"/>
      <c r="Y1998" s="284">
        <f t="shared" si="346"/>
        <v>0</v>
      </c>
      <c r="Z1998" s="605"/>
      <c r="AA1998" s="656"/>
      <c r="AB1998" s="273"/>
      <c r="AC1998" s="252"/>
      <c r="AD1998" s="252"/>
      <c r="AE1998" s="252"/>
      <c r="AF1998" s="252"/>
      <c r="AG1998" s="605"/>
      <c r="AH1998" s="605"/>
      <c r="AI1998" s="613"/>
      <c r="AJ1998" s="613"/>
      <c r="AK1998" s="316"/>
      <c r="AL1998" s="613"/>
      <c r="AM1998" s="613"/>
      <c r="AN1998" s="252"/>
    </row>
    <row r="1999" spans="1:40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39"/>
      <c r="I1999" s="253"/>
      <c r="J1999" s="253"/>
      <c r="K1999" s="253"/>
      <c r="L1999" s="438"/>
      <c r="M1999" s="274"/>
      <c r="N1999" s="288"/>
      <c r="O1999" s="322"/>
      <c r="P1999" s="328"/>
      <c r="Q1999" s="329"/>
      <c r="R1999" s="329"/>
      <c r="S1999" s="251">
        <f t="shared" si="345"/>
        <v>-365</v>
      </c>
      <c r="T1999" s="316"/>
      <c r="U1999" s="283"/>
      <c r="V1999" s="625"/>
      <c r="W1999" s="625"/>
      <c r="X1999" s="252"/>
      <c r="Y1999" s="284">
        <f t="shared" si="346"/>
        <v>0</v>
      </c>
      <c r="Z1999" s="605"/>
      <c r="AA1999" s="656"/>
      <c r="AB1999" s="273"/>
      <c r="AC1999" s="252"/>
      <c r="AD1999" s="252"/>
      <c r="AE1999" s="252"/>
      <c r="AF1999" s="252"/>
      <c r="AG1999" s="605"/>
      <c r="AH1999" s="605"/>
      <c r="AI1999" s="613"/>
      <c r="AJ1999" s="613"/>
      <c r="AK1999" s="316"/>
      <c r="AL1999" s="613"/>
      <c r="AM1999" s="613"/>
      <c r="AN1999" s="252"/>
    </row>
    <row r="2000" spans="1:40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39"/>
      <c r="I2000" s="253"/>
      <c r="J2000" s="253"/>
      <c r="K2000" s="253"/>
      <c r="L2000" s="438"/>
      <c r="M2000" s="274"/>
      <c r="N2000" s="288"/>
      <c r="O2000" s="322"/>
      <c r="P2000" s="328"/>
      <c r="Q2000" s="329"/>
      <c r="R2000" s="329"/>
      <c r="S2000" s="251">
        <f t="shared" si="345"/>
        <v>-365</v>
      </c>
      <c r="T2000" s="316"/>
      <c r="U2000" s="283"/>
      <c r="V2000" s="625"/>
      <c r="W2000" s="625"/>
      <c r="X2000" s="252"/>
      <c r="Y2000" s="284">
        <f t="shared" si="346"/>
        <v>0</v>
      </c>
      <c r="Z2000" s="605"/>
      <c r="AA2000" s="656"/>
      <c r="AB2000" s="273"/>
      <c r="AC2000" s="252"/>
      <c r="AD2000" s="252"/>
      <c r="AE2000" s="252"/>
      <c r="AF2000" s="252"/>
      <c r="AG2000" s="605"/>
      <c r="AH2000" s="605"/>
      <c r="AI2000" s="613"/>
      <c r="AJ2000" s="613"/>
      <c r="AK2000" s="316"/>
      <c r="AL2000" s="613"/>
      <c r="AM2000" s="613"/>
      <c r="AN2000" s="252"/>
    </row>
    <row r="2001" spans="1:40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39"/>
      <c r="I2001" s="253"/>
      <c r="J2001" s="253"/>
      <c r="K2001" s="253"/>
      <c r="L2001" s="438"/>
      <c r="M2001" s="274"/>
      <c r="N2001" s="288"/>
      <c r="O2001" s="322"/>
      <c r="P2001" s="328"/>
      <c r="Q2001" s="329"/>
      <c r="R2001" s="329"/>
      <c r="S2001" s="251">
        <f t="shared" si="345"/>
        <v>-365</v>
      </c>
      <c r="T2001" s="316"/>
      <c r="U2001" s="283"/>
      <c r="V2001" s="625"/>
      <c r="W2001" s="625"/>
      <c r="X2001" s="252"/>
      <c r="Y2001" s="284">
        <f t="shared" si="346"/>
        <v>0</v>
      </c>
      <c r="Z2001" s="605"/>
      <c r="AA2001" s="656"/>
      <c r="AB2001" s="273"/>
      <c r="AC2001" s="252"/>
      <c r="AD2001" s="252"/>
      <c r="AE2001" s="252"/>
      <c r="AF2001" s="252"/>
      <c r="AG2001" s="605"/>
      <c r="AH2001" s="605"/>
      <c r="AI2001" s="613"/>
      <c r="AJ2001" s="613"/>
      <c r="AK2001" s="316"/>
      <c r="AL2001" s="613"/>
      <c r="AM2001" s="613"/>
      <c r="AN2001" s="252"/>
    </row>
    <row r="2002" spans="1:40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39"/>
      <c r="I2002" s="253"/>
      <c r="J2002" s="253"/>
      <c r="K2002" s="253"/>
      <c r="L2002" s="438"/>
      <c r="M2002" s="274"/>
      <c r="N2002" s="288"/>
      <c r="O2002" s="322"/>
      <c r="P2002" s="328"/>
      <c r="Q2002" s="329"/>
      <c r="R2002" s="329"/>
      <c r="S2002" s="251">
        <f t="shared" si="345"/>
        <v>-365</v>
      </c>
      <c r="T2002" s="316"/>
      <c r="U2002" s="283"/>
      <c r="V2002" s="625"/>
      <c r="W2002" s="625"/>
      <c r="X2002" s="252"/>
      <c r="Y2002" s="284">
        <f t="shared" si="346"/>
        <v>0</v>
      </c>
      <c r="Z2002" s="605"/>
      <c r="AA2002" s="656"/>
      <c r="AB2002" s="273"/>
      <c r="AC2002" s="252"/>
      <c r="AD2002" s="252"/>
      <c r="AE2002" s="252"/>
      <c r="AF2002" s="252"/>
      <c r="AG2002" s="605"/>
      <c r="AH2002" s="605"/>
      <c r="AI2002" s="613"/>
      <c r="AJ2002" s="613"/>
      <c r="AK2002" s="316"/>
      <c r="AL2002" s="613"/>
      <c r="AM2002" s="613"/>
      <c r="AN2002" s="252"/>
    </row>
    <row r="2003" spans="1:40" ht="12.75" customHeight="1">
      <c r="AG2003" s="605"/>
    </row>
  </sheetData>
  <autoFilter ref="B1:B2003" xr:uid="{00000000-0001-0000-0100-000000000000}"/>
  <phoneticPr fontId="9" type="noConversion"/>
  <conditionalFormatting sqref="B508 C657">
    <cfRule type="expression" dxfId="2246" priority="2550" stopIfTrue="1">
      <formula>$B508=""</formula>
    </cfRule>
  </conditionalFormatting>
  <conditionalFormatting sqref="N883 P573 P580 P370 P699 P778 P142 O425 Y142 P148 Y148 P49 Y720 P272 P796 P591 P504 P152 P372 P720:P722 P209 P604 P379:P380 P718 Y718 P613:P614 P324 P352 P451:P453 P205:P206 P798 P73 P805 P759 P82 P123 P810 Y810 Y591 P188 P619:P621 P305 N670 N682:N685 N44 N526 N469:N470 N790:N791 N67 N188 N75 N46:N47 N92 N173 N219:N220 N308:N309 N311:N312 N339:N340 BA31 N175 N177:N178 N302:N303 BC604 BA604 P418 N349:N352 N77 N69:N73 N108 N354:N355 N346 N604:N605 N803 P33 P4 N18 AX37 N232:N235 N507:N516 N276 P422 N473:N475 N20:N21 N190:N195 P564 AY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25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45" priority="2551" stopIfTrue="1" operator="equal">
      <formula>""</formula>
    </cfRule>
    <cfRule type="cellIs" dxfId="2244" priority="2552" stopIfTrue="1" operator="lessThan">
      <formula>NOW()</formula>
    </cfRule>
  </conditionalFormatting>
  <conditionalFormatting sqref="N250">
    <cfRule type="cellIs" dxfId="2243" priority="2528" stopIfTrue="1" operator="equal">
      <formula>""</formula>
    </cfRule>
    <cfRule type="cellIs" dxfId="2242" priority="2529" stopIfTrue="1" operator="lessThan">
      <formula>NOW()</formula>
    </cfRule>
  </conditionalFormatting>
  <conditionalFormatting sqref="AZ643">
    <cfRule type="cellIs" dxfId="2241" priority="2526" stopIfTrue="1" operator="equal">
      <formula>""</formula>
    </cfRule>
    <cfRule type="cellIs" dxfId="2240" priority="2527" stopIfTrue="1" operator="lessThan">
      <formula>NOW()</formula>
    </cfRule>
  </conditionalFormatting>
  <conditionalFormatting sqref="BA643">
    <cfRule type="cellIs" dxfId="2239" priority="2524" stopIfTrue="1" operator="equal">
      <formula>""</formula>
    </cfRule>
    <cfRule type="cellIs" dxfId="2238" priority="2525" stopIfTrue="1" operator="lessThan">
      <formula>NOW()</formula>
    </cfRule>
  </conditionalFormatting>
  <conditionalFormatting sqref="AY647">
    <cfRule type="cellIs" dxfId="2237" priority="2522" stopIfTrue="1" operator="equal">
      <formula>""</formula>
    </cfRule>
    <cfRule type="cellIs" dxfId="2236" priority="2523" stopIfTrue="1" operator="lessThan">
      <formula>NOW()</formula>
    </cfRule>
  </conditionalFormatting>
  <conditionalFormatting sqref="N32">
    <cfRule type="cellIs" dxfId="2235" priority="2520" stopIfTrue="1" operator="equal">
      <formula>""</formula>
    </cfRule>
    <cfRule type="cellIs" dxfId="2234" priority="2521" stopIfTrue="1" operator="lessThan">
      <formula>NOW()</formula>
    </cfRule>
  </conditionalFormatting>
  <conditionalFormatting sqref="N32">
    <cfRule type="cellIs" dxfId="2233" priority="2518" stopIfTrue="1" operator="equal">
      <formula>""</formula>
    </cfRule>
    <cfRule type="cellIs" dxfId="2232" priority="2519" stopIfTrue="1" operator="lessThan">
      <formula>NOW()</formula>
    </cfRule>
  </conditionalFormatting>
  <conditionalFormatting sqref="N215">
    <cfRule type="cellIs" dxfId="2231" priority="2516" stopIfTrue="1" operator="equal">
      <formula>""</formula>
    </cfRule>
    <cfRule type="cellIs" dxfId="2230" priority="2517" stopIfTrue="1" operator="lessThan">
      <formula>NOW()</formula>
    </cfRule>
  </conditionalFormatting>
  <conditionalFormatting sqref="N215">
    <cfRule type="cellIs" dxfId="2229" priority="2514" stopIfTrue="1" operator="equal">
      <formula>""</formula>
    </cfRule>
    <cfRule type="cellIs" dxfId="2228" priority="2515" stopIfTrue="1" operator="lessThan">
      <formula>NOW()</formula>
    </cfRule>
  </conditionalFormatting>
  <conditionalFormatting sqref="AX88">
    <cfRule type="cellIs" dxfId="2227" priority="2512" stopIfTrue="1" operator="equal">
      <formula>""</formula>
    </cfRule>
    <cfRule type="cellIs" dxfId="2226" priority="2513" stopIfTrue="1" operator="lessThan">
      <formula>NOW()</formula>
    </cfRule>
  </conditionalFormatting>
  <conditionalFormatting sqref="AZ573">
    <cfRule type="cellIs" dxfId="2225" priority="2510" stopIfTrue="1" operator="equal">
      <formula>""</formula>
    </cfRule>
    <cfRule type="cellIs" dxfId="2224" priority="2511" stopIfTrue="1" operator="lessThan">
      <formula>NOW()</formula>
    </cfRule>
  </conditionalFormatting>
  <conditionalFormatting sqref="AY573">
    <cfRule type="cellIs" dxfId="2223" priority="2508" stopIfTrue="1" operator="equal">
      <formula>""</formula>
    </cfRule>
    <cfRule type="cellIs" dxfId="2222" priority="2509" stopIfTrue="1" operator="lessThan">
      <formula>NOW()</formula>
    </cfRule>
  </conditionalFormatting>
  <conditionalFormatting sqref="N1066">
    <cfRule type="cellIs" dxfId="2221" priority="2506" stopIfTrue="1" operator="equal">
      <formula>""</formula>
    </cfRule>
    <cfRule type="cellIs" dxfId="2220" priority="2507" stopIfTrue="1" operator="lessThan">
      <formula>NOW()</formula>
    </cfRule>
  </conditionalFormatting>
  <conditionalFormatting sqref="N1066">
    <cfRule type="cellIs" dxfId="2219" priority="2504" stopIfTrue="1" operator="equal">
      <formula>""</formula>
    </cfRule>
    <cfRule type="cellIs" dxfId="2218" priority="2505" stopIfTrue="1" operator="lessThan">
      <formula>NOW()</formula>
    </cfRule>
  </conditionalFormatting>
  <conditionalFormatting sqref="B508 C657">
    <cfRule type="expression" dxfId="2217" priority="2503" stopIfTrue="1">
      <formula>$B508=""</formula>
    </cfRule>
  </conditionalFormatting>
  <conditionalFormatting sqref="N883 P573 P580 P370 P699 P778 P142 O425 Y142 P148 Y148 P49 Y720 P272 P796 P591 P504 P372 P720:P722 P209 P604 P379:P380 P718 Y718 P613:P614 P324 P352 P451:P453 P205:P206 P798 P73 P805 P759 P82 P123 P810 Y810 Y591 P188 P619:P621 P305 N682:N685 N44 N526 N469:N470 N67 N188 N75 N46:N47 N102:N103 N92 N173 N308:N309 N311:N312 N339:N340 BA31 N175 N302:N303 BC604 BA604 P418 N349:N352 N77 N69:N73 N108 N354:N355 N346 N604:N605 N803 P33 P4 N18 AX37 N232:N235 N276 P422 N473:N475 N20:N21 N190:N195 P564 AY23 N1:N4 P239:P240 N586:N588 N324 N828:N832 P219 N219:N220 P1039 N740 N238:N241 AZ643:BA643 AY647 AX88 BA326 N669:N670 N790:N791 P1146 P1189 P1191 P1171 AY573:AZ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25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16" priority="2501" stopIfTrue="1" operator="equal">
      <formula>""</formula>
    </cfRule>
    <cfRule type="cellIs" dxfId="2215" priority="2502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25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927:N930 N1534:N65536">
    <cfRule type="cellIs" dxfId="2214" priority="2498" stopIfTrue="1" operator="lessThan">
      <formula>NOW()</formula>
    </cfRule>
    <cfRule type="cellIs" dxfId="2213" priority="2499" stopIfTrue="1" operator="lessThan">
      <formula>NOW()</formula>
    </cfRule>
    <cfRule type="cellIs" dxfId="2212" priority="2500" stopIfTrue="1" operator="lessThan">
      <formula>(TODAY)</formula>
    </cfRule>
  </conditionalFormatting>
  <conditionalFormatting sqref="AZ939">
    <cfRule type="cellIs" dxfId="2211" priority="2496" stopIfTrue="1" operator="equal">
      <formula>""</formula>
    </cfRule>
    <cfRule type="cellIs" dxfId="2210" priority="2497" stopIfTrue="1" operator="lessThan">
      <formula>NOW()</formula>
    </cfRule>
  </conditionalFormatting>
  <conditionalFormatting sqref="AZ939">
    <cfRule type="cellIs" dxfId="2209" priority="2493" stopIfTrue="1" operator="lessThan">
      <formula>NOW()</formula>
    </cfRule>
    <cfRule type="cellIs" dxfId="2208" priority="2494" stopIfTrue="1" operator="lessThan">
      <formula>NOW()</formula>
    </cfRule>
    <cfRule type="cellIs" dxfId="2207" priority="2495" stopIfTrue="1" operator="lessThan">
      <formula>(TODAY)</formula>
    </cfRule>
  </conditionalFormatting>
  <conditionalFormatting sqref="N1082">
    <cfRule type="cellIs" dxfId="2206" priority="2491" stopIfTrue="1" operator="equal">
      <formula>""</formula>
    </cfRule>
    <cfRule type="cellIs" dxfId="2205" priority="2492" stopIfTrue="1" operator="lessThan">
      <formula>NOW()</formula>
    </cfRule>
  </conditionalFormatting>
  <conditionalFormatting sqref="N1082">
    <cfRule type="cellIs" dxfId="2204" priority="2489" stopIfTrue="1" operator="equal">
      <formula>""</formula>
    </cfRule>
    <cfRule type="cellIs" dxfId="2203" priority="2490" stopIfTrue="1" operator="lessThan">
      <formula>NOW()</formula>
    </cfRule>
  </conditionalFormatting>
  <conditionalFormatting sqref="N1082">
    <cfRule type="cellIs" dxfId="2202" priority="2486" stopIfTrue="1" operator="lessThan">
      <formula>NOW()</formula>
    </cfRule>
    <cfRule type="cellIs" dxfId="2201" priority="2487" stopIfTrue="1" operator="lessThan">
      <formula>NOW()</formula>
    </cfRule>
    <cfRule type="cellIs" dxfId="2200" priority="2488" stopIfTrue="1" operator="lessThan">
      <formula>(TODAY)</formula>
    </cfRule>
  </conditionalFormatting>
  <conditionalFormatting sqref="AZ1015">
    <cfRule type="cellIs" dxfId="2199" priority="2484" stopIfTrue="1" operator="equal">
      <formula>""</formula>
    </cfRule>
    <cfRule type="cellIs" dxfId="2198" priority="2485" stopIfTrue="1" operator="lessThan">
      <formula>NOW()</formula>
    </cfRule>
  </conditionalFormatting>
  <conditionalFormatting sqref="AZ1015">
    <cfRule type="cellIs" dxfId="2197" priority="2481" stopIfTrue="1" operator="lessThan">
      <formula>NOW()</formula>
    </cfRule>
    <cfRule type="cellIs" dxfId="2196" priority="2482" stopIfTrue="1" operator="lessThan">
      <formula>NOW()</formula>
    </cfRule>
    <cfRule type="cellIs" dxfId="2195" priority="2483" stopIfTrue="1" operator="lessThan">
      <formula>(TODAY)</formula>
    </cfRule>
  </conditionalFormatting>
  <conditionalFormatting sqref="BA1016">
    <cfRule type="cellIs" dxfId="2194" priority="2479" stopIfTrue="1" operator="equal">
      <formula>""</formula>
    </cfRule>
    <cfRule type="cellIs" dxfId="2193" priority="2480" stopIfTrue="1" operator="lessThan">
      <formula>NOW()</formula>
    </cfRule>
  </conditionalFormatting>
  <conditionalFormatting sqref="N792">
    <cfRule type="cellIs" dxfId="2192" priority="2477" stopIfTrue="1" operator="equal">
      <formula>""</formula>
    </cfRule>
    <cfRule type="cellIs" dxfId="2191" priority="2478" stopIfTrue="1" operator="lessThan">
      <formula>NOW()</formula>
    </cfRule>
  </conditionalFormatting>
  <conditionalFormatting sqref="N1152">
    <cfRule type="cellIs" dxfId="2190" priority="2473" stopIfTrue="1" operator="equal">
      <formula>""</formula>
    </cfRule>
    <cfRule type="cellIs" dxfId="2189" priority="2474" stopIfTrue="1" operator="lessThan">
      <formula>NOW()</formula>
    </cfRule>
  </conditionalFormatting>
  <conditionalFormatting sqref="N1152">
    <cfRule type="cellIs" dxfId="2188" priority="2471" stopIfTrue="1" operator="equal">
      <formula>""</formula>
    </cfRule>
    <cfRule type="cellIs" dxfId="2187" priority="2472" stopIfTrue="1" operator="lessThan">
      <formula>NOW()</formula>
    </cfRule>
  </conditionalFormatting>
  <conditionalFormatting sqref="N1152">
    <cfRule type="cellIs" dxfId="2186" priority="2468" stopIfTrue="1" operator="lessThan">
      <formula>NOW()</formula>
    </cfRule>
    <cfRule type="cellIs" dxfId="2185" priority="2469" stopIfTrue="1" operator="lessThan">
      <formula>NOW()</formula>
    </cfRule>
    <cfRule type="cellIs" dxfId="2184" priority="2470" stopIfTrue="1" operator="lessThan">
      <formula>(TODAY)</formula>
    </cfRule>
  </conditionalFormatting>
  <conditionalFormatting sqref="N320">
    <cfRule type="cellIs" dxfId="2183" priority="2466" stopIfTrue="1" operator="equal">
      <formula>""</formula>
    </cfRule>
    <cfRule type="cellIs" dxfId="2182" priority="2467" stopIfTrue="1" operator="lessThan">
      <formula>NOW()</formula>
    </cfRule>
  </conditionalFormatting>
  <conditionalFormatting sqref="AZ605">
    <cfRule type="cellIs" dxfId="2181" priority="2464" stopIfTrue="1" operator="equal">
      <formula>""</formula>
    </cfRule>
    <cfRule type="cellIs" dxfId="2180" priority="2465" stopIfTrue="1" operator="lessThan">
      <formula>NOW()</formula>
    </cfRule>
  </conditionalFormatting>
  <conditionalFormatting sqref="AZ605">
    <cfRule type="cellIs" dxfId="2179" priority="2461" stopIfTrue="1" operator="lessThan">
      <formula>NOW()</formula>
    </cfRule>
    <cfRule type="cellIs" dxfId="2178" priority="2462" stopIfTrue="1" operator="lessThan">
      <formula>NOW()</formula>
    </cfRule>
    <cfRule type="cellIs" dxfId="2177" priority="2463" stopIfTrue="1" operator="lessThan">
      <formula>(TODAY)</formula>
    </cfRule>
  </conditionalFormatting>
  <conditionalFormatting sqref="AY513">
    <cfRule type="cellIs" dxfId="2176" priority="2459" stopIfTrue="1" operator="equal">
      <formula>""</formula>
    </cfRule>
    <cfRule type="cellIs" dxfId="2175" priority="2460" stopIfTrue="1" operator="lessThan">
      <formula>NOW()</formula>
    </cfRule>
  </conditionalFormatting>
  <conditionalFormatting sqref="AY513">
    <cfRule type="cellIs" dxfId="2174" priority="2456" stopIfTrue="1" operator="lessThan">
      <formula>NOW()</formula>
    </cfRule>
    <cfRule type="cellIs" dxfId="2173" priority="2457" stopIfTrue="1" operator="lessThan">
      <formula>NOW()</formula>
    </cfRule>
    <cfRule type="cellIs" dxfId="2172" priority="2458" stopIfTrue="1" operator="lessThan">
      <formula>(TODAY)</formula>
    </cfRule>
  </conditionalFormatting>
  <conditionalFormatting sqref="AY831">
    <cfRule type="cellIs" dxfId="2171" priority="2454" stopIfTrue="1" operator="equal">
      <formula>""</formula>
    </cfRule>
    <cfRule type="cellIs" dxfId="2170" priority="2455" stopIfTrue="1" operator="lessThan">
      <formula>NOW()</formula>
    </cfRule>
  </conditionalFormatting>
  <conditionalFormatting sqref="AY831">
    <cfRule type="cellIs" dxfId="2169" priority="2451" stopIfTrue="1" operator="lessThan">
      <formula>NOW()</formula>
    </cfRule>
    <cfRule type="cellIs" dxfId="2168" priority="2452" stopIfTrue="1" operator="lessThan">
      <formula>NOW()</formula>
    </cfRule>
    <cfRule type="cellIs" dxfId="2167" priority="2453" stopIfTrue="1" operator="lessThan">
      <formula>(TODAY)</formula>
    </cfRule>
  </conditionalFormatting>
  <conditionalFormatting sqref="P1157">
    <cfRule type="cellIs" dxfId="2166" priority="2449" stopIfTrue="1" operator="equal">
      <formula>""</formula>
    </cfRule>
    <cfRule type="cellIs" dxfId="2165" priority="2450" stopIfTrue="1" operator="lessThan">
      <formula>NOW()</formula>
    </cfRule>
  </conditionalFormatting>
  <conditionalFormatting sqref="P1157">
    <cfRule type="cellIs" dxfId="2164" priority="2446" stopIfTrue="1" operator="lessThan">
      <formula>NOW()</formula>
    </cfRule>
    <cfRule type="cellIs" dxfId="2163" priority="2447" stopIfTrue="1" operator="lessThan">
      <formula>NOW()</formula>
    </cfRule>
    <cfRule type="cellIs" dxfId="2162" priority="2448" stopIfTrue="1" operator="lessThan">
      <formula>(TODAY)</formula>
    </cfRule>
  </conditionalFormatting>
  <conditionalFormatting sqref="N1157">
    <cfRule type="cellIs" dxfId="2161" priority="2444" stopIfTrue="1" operator="equal">
      <formula>""</formula>
    </cfRule>
    <cfRule type="cellIs" dxfId="2160" priority="2445" stopIfTrue="1" operator="lessThan">
      <formula>NOW()</formula>
    </cfRule>
  </conditionalFormatting>
  <conditionalFormatting sqref="N1157">
    <cfRule type="cellIs" dxfId="2159" priority="2441" stopIfTrue="1" operator="lessThan">
      <formula>NOW()</formula>
    </cfRule>
    <cfRule type="cellIs" dxfId="2158" priority="2442" stopIfTrue="1" operator="lessThan">
      <formula>NOW()</formula>
    </cfRule>
    <cfRule type="cellIs" dxfId="2157" priority="2443" stopIfTrue="1" operator="lessThan">
      <formula>(TODAY)</formula>
    </cfRule>
  </conditionalFormatting>
  <conditionalFormatting sqref="AZ726">
    <cfRule type="cellIs" dxfId="2156" priority="2439" stopIfTrue="1" operator="equal">
      <formula>""</formula>
    </cfRule>
    <cfRule type="cellIs" dxfId="2155" priority="2440" stopIfTrue="1" operator="lessThan">
      <formula>NOW()</formula>
    </cfRule>
  </conditionalFormatting>
  <conditionalFormatting sqref="AZ726">
    <cfRule type="cellIs" dxfId="2154" priority="2436" stopIfTrue="1" operator="lessThan">
      <formula>NOW()</formula>
    </cfRule>
    <cfRule type="cellIs" dxfId="2153" priority="2437" stopIfTrue="1" operator="lessThan">
      <formula>NOW()</formula>
    </cfRule>
    <cfRule type="cellIs" dxfId="2152" priority="2438" stopIfTrue="1" operator="lessThan">
      <formula>(TODAY)</formula>
    </cfRule>
  </conditionalFormatting>
  <conditionalFormatting sqref="AZ487">
    <cfRule type="cellIs" dxfId="2151" priority="2434" stopIfTrue="1" operator="equal">
      <formula>""</formula>
    </cfRule>
    <cfRule type="cellIs" dxfId="2150" priority="2435" stopIfTrue="1" operator="lessThan">
      <formula>NOW()</formula>
    </cfRule>
  </conditionalFormatting>
  <conditionalFormatting sqref="AZ487">
    <cfRule type="cellIs" dxfId="2149" priority="2431" stopIfTrue="1" operator="lessThan">
      <formula>NOW()</formula>
    </cfRule>
    <cfRule type="cellIs" dxfId="2148" priority="2432" stopIfTrue="1" operator="lessThan">
      <formula>NOW()</formula>
    </cfRule>
    <cfRule type="cellIs" dxfId="2147" priority="2433" stopIfTrue="1" operator="lessThan">
      <formula>(TODAY)</formula>
    </cfRule>
  </conditionalFormatting>
  <conditionalFormatting sqref="N658">
    <cfRule type="cellIs" dxfId="2146" priority="2429" stopIfTrue="1" operator="equal">
      <formula>""</formula>
    </cfRule>
    <cfRule type="cellIs" dxfId="2145" priority="2430" stopIfTrue="1" operator="lessThan">
      <formula>NOW()</formula>
    </cfRule>
  </conditionalFormatting>
  <conditionalFormatting sqref="N658">
    <cfRule type="cellIs" dxfId="2144" priority="2426" stopIfTrue="1" operator="lessThan">
      <formula>NOW()</formula>
    </cfRule>
    <cfRule type="cellIs" dxfId="2143" priority="2427" stopIfTrue="1" operator="lessThan">
      <formula>NOW()</formula>
    </cfRule>
    <cfRule type="cellIs" dxfId="2142" priority="2428" stopIfTrue="1" operator="lessThan">
      <formula>(TODAY)</formula>
    </cfRule>
  </conditionalFormatting>
  <conditionalFormatting sqref="N1183">
    <cfRule type="cellIs" dxfId="2141" priority="2424" stopIfTrue="1" operator="equal">
      <formula>""</formula>
    </cfRule>
    <cfRule type="cellIs" dxfId="2140" priority="2425" stopIfTrue="1" operator="lessThan">
      <formula>NOW()</formula>
    </cfRule>
  </conditionalFormatting>
  <conditionalFormatting sqref="N1183">
    <cfRule type="cellIs" dxfId="2139" priority="2422" stopIfTrue="1" operator="equal">
      <formula>""</formula>
    </cfRule>
    <cfRule type="cellIs" dxfId="2138" priority="2423" stopIfTrue="1" operator="lessThan">
      <formula>NOW()</formula>
    </cfRule>
  </conditionalFormatting>
  <conditionalFormatting sqref="N1183">
    <cfRule type="cellIs" dxfId="2137" priority="2419" stopIfTrue="1" operator="lessThan">
      <formula>NOW()</formula>
    </cfRule>
    <cfRule type="cellIs" dxfId="2136" priority="2420" stopIfTrue="1" operator="lessThan">
      <formula>NOW()</formula>
    </cfRule>
    <cfRule type="cellIs" dxfId="2135" priority="2421" stopIfTrue="1" operator="lessThan">
      <formula>(TODAY)</formula>
    </cfRule>
  </conditionalFormatting>
  <conditionalFormatting sqref="AY789">
    <cfRule type="cellIs" dxfId="2134" priority="2417" stopIfTrue="1" operator="equal">
      <formula>""</formula>
    </cfRule>
    <cfRule type="cellIs" dxfId="2133" priority="2418" stopIfTrue="1" operator="lessThan">
      <formula>NOW()</formula>
    </cfRule>
  </conditionalFormatting>
  <conditionalFormatting sqref="AY789">
    <cfRule type="cellIs" dxfId="2132" priority="2414" stopIfTrue="1" operator="lessThan">
      <formula>NOW()</formula>
    </cfRule>
    <cfRule type="cellIs" dxfId="2131" priority="2415" stopIfTrue="1" operator="lessThan">
      <formula>NOW()</formula>
    </cfRule>
    <cfRule type="cellIs" dxfId="2130" priority="2416" stopIfTrue="1" operator="lessThan">
      <formula>(TODAY)</formula>
    </cfRule>
  </conditionalFormatting>
  <conditionalFormatting sqref="BA1146 AY1146">
    <cfRule type="cellIs" dxfId="2129" priority="2412" stopIfTrue="1" operator="equal">
      <formula>""</formula>
    </cfRule>
    <cfRule type="cellIs" dxfId="2128" priority="2413" stopIfTrue="1" operator="lessThan">
      <formula>NOW()</formula>
    </cfRule>
  </conditionalFormatting>
  <conditionalFormatting sqref="AY1146">
    <cfRule type="cellIs" dxfId="2127" priority="2409" stopIfTrue="1" operator="lessThan">
      <formula>NOW()</formula>
    </cfRule>
    <cfRule type="cellIs" dxfId="2126" priority="2410" stopIfTrue="1" operator="lessThan">
      <formula>NOW()</formula>
    </cfRule>
    <cfRule type="cellIs" dxfId="2125" priority="2411" stopIfTrue="1" operator="lessThan">
      <formula>(TODAY)</formula>
    </cfRule>
  </conditionalFormatting>
  <conditionalFormatting sqref="AY573">
    <cfRule type="cellIs" dxfId="2124" priority="2406" stopIfTrue="1" operator="lessThan">
      <formula>NOW()</formula>
    </cfRule>
    <cfRule type="cellIs" dxfId="2123" priority="2407" stopIfTrue="1" operator="lessThan">
      <formula>NOW()</formula>
    </cfRule>
    <cfRule type="cellIs" dxfId="2122" priority="2408" stopIfTrue="1" operator="lessThan">
      <formula>(TODAY)</formula>
    </cfRule>
  </conditionalFormatting>
  <conditionalFormatting sqref="N1188">
    <cfRule type="cellIs" dxfId="2121" priority="2400" stopIfTrue="1" operator="equal">
      <formula>""</formula>
    </cfRule>
    <cfRule type="cellIs" dxfId="2120" priority="2401" stopIfTrue="1" operator="lessThan">
      <formula>NOW()</formula>
    </cfRule>
  </conditionalFormatting>
  <conditionalFormatting sqref="N1188">
    <cfRule type="cellIs" dxfId="2119" priority="2398" stopIfTrue="1" operator="equal">
      <formula>""</formula>
    </cfRule>
    <cfRule type="cellIs" dxfId="2118" priority="2399" stopIfTrue="1" operator="lessThan">
      <formula>NOW()</formula>
    </cfRule>
  </conditionalFormatting>
  <conditionalFormatting sqref="N1075">
    <cfRule type="cellIs" dxfId="2117" priority="2396" stopIfTrue="1" operator="equal">
      <formula>""</formula>
    </cfRule>
    <cfRule type="cellIs" dxfId="2116" priority="2397" stopIfTrue="1" operator="lessThan">
      <formula>NOW()</formula>
    </cfRule>
  </conditionalFormatting>
  <conditionalFormatting sqref="N740">
    <cfRule type="cellIs" dxfId="2115" priority="2394" stopIfTrue="1" operator="equal">
      <formula>""</formula>
    </cfRule>
    <cfRule type="cellIs" dxfId="2114" priority="2395" stopIfTrue="1" operator="lessThan">
      <formula>NOW()</formula>
    </cfRule>
  </conditionalFormatting>
  <conditionalFormatting sqref="N740">
    <cfRule type="cellIs" dxfId="2113" priority="2392" stopIfTrue="1" operator="equal">
      <formula>""</formula>
    </cfRule>
    <cfRule type="cellIs" dxfId="2112" priority="2393" stopIfTrue="1" operator="lessThan">
      <formula>NOW()</formula>
    </cfRule>
  </conditionalFormatting>
  <conditionalFormatting sqref="N740">
    <cfRule type="cellIs" dxfId="2111" priority="2389" stopIfTrue="1" operator="lessThan">
      <formula>NOW()</formula>
    </cfRule>
    <cfRule type="cellIs" dxfId="2110" priority="2390" stopIfTrue="1" operator="lessThan">
      <formula>NOW()</formula>
    </cfRule>
    <cfRule type="cellIs" dxfId="2109" priority="2391" stopIfTrue="1" operator="lessThan">
      <formula>(TODAY)</formula>
    </cfRule>
  </conditionalFormatting>
  <conditionalFormatting sqref="N54">
    <cfRule type="cellIs" dxfId="2108" priority="2387" stopIfTrue="1" operator="equal">
      <formula>""</formula>
    </cfRule>
    <cfRule type="cellIs" dxfId="2107" priority="2388" stopIfTrue="1" operator="lessThan">
      <formula>NOW()</formula>
    </cfRule>
  </conditionalFormatting>
  <conditionalFormatting sqref="N1220">
    <cfRule type="cellIs" dxfId="2106" priority="2380" stopIfTrue="1" operator="equal">
      <formula>""</formula>
    </cfRule>
    <cfRule type="cellIs" dxfId="2105" priority="2381" stopIfTrue="1" operator="lessThan">
      <formula>NOW()</formula>
    </cfRule>
  </conditionalFormatting>
  <conditionalFormatting sqref="N1220">
    <cfRule type="cellIs" dxfId="2104" priority="2377" stopIfTrue="1" operator="lessThan">
      <formula>NOW()</formula>
    </cfRule>
    <cfRule type="cellIs" dxfId="2103" priority="2378" stopIfTrue="1" operator="lessThan">
      <formula>NOW()</formula>
    </cfRule>
    <cfRule type="cellIs" dxfId="2102" priority="2379" stopIfTrue="1" operator="lessThan">
      <formula>(TODAY)</formula>
    </cfRule>
  </conditionalFormatting>
  <conditionalFormatting sqref="N830">
    <cfRule type="cellIs" dxfId="2101" priority="2375" stopIfTrue="1" operator="equal">
      <formula>""</formula>
    </cfRule>
    <cfRule type="cellIs" dxfId="2100" priority="2376" stopIfTrue="1" operator="lessThan">
      <formula>NOW()</formula>
    </cfRule>
  </conditionalFormatting>
  <conditionalFormatting sqref="N830">
    <cfRule type="cellIs" dxfId="2099" priority="2373" stopIfTrue="1" operator="equal">
      <formula>""</formula>
    </cfRule>
    <cfRule type="cellIs" dxfId="2098" priority="2374" stopIfTrue="1" operator="lessThan">
      <formula>NOW()</formula>
    </cfRule>
  </conditionalFormatting>
  <conditionalFormatting sqref="N830">
    <cfRule type="cellIs" dxfId="2097" priority="2370" stopIfTrue="1" operator="lessThan">
      <formula>NOW()</formula>
    </cfRule>
    <cfRule type="cellIs" dxfId="2096" priority="2371" stopIfTrue="1" operator="lessThan">
      <formula>NOW()</formula>
    </cfRule>
    <cfRule type="cellIs" dxfId="2095" priority="2372" stopIfTrue="1" operator="lessThan">
      <formula>(TODAY)</formula>
    </cfRule>
  </conditionalFormatting>
  <conditionalFormatting sqref="N1085">
    <cfRule type="cellIs" dxfId="2094" priority="2368" stopIfTrue="1" operator="equal">
      <formula>""</formula>
    </cfRule>
    <cfRule type="cellIs" dxfId="2093" priority="2369" stopIfTrue="1" operator="lessThan">
      <formula>NOW()</formula>
    </cfRule>
  </conditionalFormatting>
  <conditionalFormatting sqref="N1085">
    <cfRule type="cellIs" dxfId="2092" priority="2366" stopIfTrue="1" operator="equal">
      <formula>""</formula>
    </cfRule>
    <cfRule type="cellIs" dxfId="2091" priority="2367" stopIfTrue="1" operator="lessThan">
      <formula>NOW()</formula>
    </cfRule>
  </conditionalFormatting>
  <conditionalFormatting sqref="N1085">
    <cfRule type="cellIs" dxfId="2090" priority="2363" stopIfTrue="1" operator="lessThan">
      <formula>NOW()</formula>
    </cfRule>
    <cfRule type="cellIs" dxfId="2089" priority="2364" stopIfTrue="1" operator="lessThan">
      <formula>NOW()</formula>
    </cfRule>
    <cfRule type="cellIs" dxfId="2088" priority="2365" stopIfTrue="1" operator="lessThan">
      <formula>(TODAY)</formula>
    </cfRule>
  </conditionalFormatting>
  <conditionalFormatting sqref="P1086">
    <cfRule type="cellIs" dxfId="2087" priority="2361" stopIfTrue="1" operator="equal">
      <formula>""</formula>
    </cfRule>
    <cfRule type="cellIs" dxfId="2086" priority="2362" stopIfTrue="1" operator="lessThan">
      <formula>NOW()</formula>
    </cfRule>
  </conditionalFormatting>
  <conditionalFormatting sqref="P1086">
    <cfRule type="cellIs" dxfId="2085" priority="2358" stopIfTrue="1" operator="lessThan">
      <formula>NOW()</formula>
    </cfRule>
    <cfRule type="cellIs" dxfId="2084" priority="2359" stopIfTrue="1" operator="lessThan">
      <formula>NOW()</formula>
    </cfRule>
    <cfRule type="cellIs" dxfId="2083" priority="2360" stopIfTrue="1" operator="lessThan">
      <formula>(TODAY)</formula>
    </cfRule>
  </conditionalFormatting>
  <conditionalFormatting sqref="L1086">
    <cfRule type="cellIs" dxfId="2082" priority="2356" stopIfTrue="1" operator="equal">
      <formula>""</formula>
    </cfRule>
    <cfRule type="cellIs" dxfId="2081" priority="2357" stopIfTrue="1" operator="lessThan">
      <formula>NOW()</formula>
    </cfRule>
  </conditionalFormatting>
  <conditionalFormatting sqref="L1086">
    <cfRule type="cellIs" dxfId="2080" priority="2353" stopIfTrue="1" operator="lessThan">
      <formula>NOW()</formula>
    </cfRule>
    <cfRule type="cellIs" dxfId="2079" priority="2354" stopIfTrue="1" operator="lessThan">
      <formula>NOW()</formula>
    </cfRule>
    <cfRule type="cellIs" dxfId="2078" priority="2355" stopIfTrue="1" operator="lessThan">
      <formula>(TODAY)</formula>
    </cfRule>
  </conditionalFormatting>
  <conditionalFormatting sqref="N1086">
    <cfRule type="cellIs" dxfId="2077" priority="2351" stopIfTrue="1" operator="equal">
      <formula>""</formula>
    </cfRule>
    <cfRule type="cellIs" dxfId="2076" priority="2352" stopIfTrue="1" operator="lessThan">
      <formula>NOW()</formula>
    </cfRule>
  </conditionalFormatting>
  <conditionalFormatting sqref="N1086">
    <cfRule type="cellIs" dxfId="2075" priority="2348" stopIfTrue="1" operator="lessThan">
      <formula>NOW()</formula>
    </cfRule>
    <cfRule type="cellIs" dxfId="2074" priority="2349" stopIfTrue="1" operator="lessThan">
      <formula>NOW()</formula>
    </cfRule>
    <cfRule type="cellIs" dxfId="2073" priority="2350" stopIfTrue="1" operator="lessThan">
      <formula>(TODAY)</formula>
    </cfRule>
  </conditionalFormatting>
  <conditionalFormatting sqref="N966">
    <cfRule type="cellIs" dxfId="2072" priority="2346" stopIfTrue="1" operator="equal">
      <formula>""</formula>
    </cfRule>
    <cfRule type="cellIs" dxfId="2071" priority="2347" stopIfTrue="1" operator="lessThan">
      <formula>NOW()</formula>
    </cfRule>
  </conditionalFormatting>
  <conditionalFormatting sqref="N966">
    <cfRule type="cellIs" dxfId="2070" priority="2344" stopIfTrue="1" operator="equal">
      <formula>""</formula>
    </cfRule>
    <cfRule type="cellIs" dxfId="2069" priority="2345" stopIfTrue="1" operator="lessThan">
      <formula>NOW()</formula>
    </cfRule>
  </conditionalFormatting>
  <conditionalFormatting sqref="N966">
    <cfRule type="cellIs" dxfId="2068" priority="2341" stopIfTrue="1" operator="lessThan">
      <formula>NOW()</formula>
    </cfRule>
    <cfRule type="cellIs" dxfId="2067" priority="2342" stopIfTrue="1" operator="lessThan">
      <formula>NOW()</formula>
    </cfRule>
    <cfRule type="cellIs" dxfId="2066" priority="2343" stopIfTrue="1" operator="lessThan">
      <formula>(TODAY)</formula>
    </cfRule>
  </conditionalFormatting>
  <conditionalFormatting sqref="BA400">
    <cfRule type="cellIs" dxfId="2065" priority="2339" stopIfTrue="1" operator="equal">
      <formula>""</formula>
    </cfRule>
    <cfRule type="cellIs" dxfId="2064" priority="2340" stopIfTrue="1" operator="lessThan">
      <formula>NOW()</formula>
    </cfRule>
  </conditionalFormatting>
  <conditionalFormatting sqref="BA400">
    <cfRule type="cellIs" dxfId="2063" priority="2336" stopIfTrue="1" operator="lessThan">
      <formula>NOW()</formula>
    </cfRule>
    <cfRule type="cellIs" dxfId="2062" priority="2337" stopIfTrue="1" operator="lessThan">
      <formula>NOW()</formula>
    </cfRule>
    <cfRule type="cellIs" dxfId="2061" priority="2338" stopIfTrue="1" operator="lessThan">
      <formula>(TODAY)</formula>
    </cfRule>
  </conditionalFormatting>
  <conditionalFormatting sqref="N45">
    <cfRule type="cellIs" dxfId="2060" priority="2334" stopIfTrue="1" operator="equal">
      <formula>""</formula>
    </cfRule>
    <cfRule type="cellIs" dxfId="2059" priority="2335" stopIfTrue="1" operator="lessThan">
      <formula>NOW()</formula>
    </cfRule>
  </conditionalFormatting>
  <conditionalFormatting sqref="N65">
    <cfRule type="cellIs" dxfId="2058" priority="2332" stopIfTrue="1" operator="equal">
      <formula>""</formula>
    </cfRule>
    <cfRule type="cellIs" dxfId="2057" priority="2333" stopIfTrue="1" operator="lessThan">
      <formula>NOW()</formula>
    </cfRule>
  </conditionalFormatting>
  <conditionalFormatting sqref="AZ221">
    <cfRule type="cellIs" dxfId="2056" priority="2329" stopIfTrue="1" operator="lessThan">
      <formula>NOW()</formula>
    </cfRule>
    <cfRule type="cellIs" dxfId="2055" priority="2330" stopIfTrue="1" operator="lessThan">
      <formula>NOW()</formula>
    </cfRule>
    <cfRule type="cellIs" dxfId="2054" priority="2331" stopIfTrue="1" operator="lessThan">
      <formula>(TODAY)</formula>
    </cfRule>
  </conditionalFormatting>
  <conditionalFormatting sqref="AZ716">
    <cfRule type="cellIs" dxfId="2053" priority="2320" stopIfTrue="1" operator="equal">
      <formula>""</formula>
    </cfRule>
    <cfRule type="cellIs" dxfId="2052" priority="2321" stopIfTrue="1" operator="lessThan">
      <formula>NOW()</formula>
    </cfRule>
  </conditionalFormatting>
  <conditionalFormatting sqref="AZ716">
    <cfRule type="cellIs" dxfId="2051" priority="2318" stopIfTrue="1" operator="equal">
      <formula>""</formula>
    </cfRule>
    <cfRule type="cellIs" dxfId="2050" priority="2319" stopIfTrue="1" operator="lessThan">
      <formula>NOW()</formula>
    </cfRule>
  </conditionalFormatting>
  <conditionalFormatting sqref="AZ716">
    <cfRule type="cellIs" dxfId="2049" priority="2315" stopIfTrue="1" operator="lessThan">
      <formula>NOW()</formula>
    </cfRule>
    <cfRule type="cellIs" dxfId="2048" priority="2316" stopIfTrue="1" operator="lessThan">
      <formula>NOW()</formula>
    </cfRule>
    <cfRule type="cellIs" dxfId="2047" priority="2317" stopIfTrue="1" operator="lessThan">
      <formula>(TODAY)</formula>
    </cfRule>
  </conditionalFormatting>
  <conditionalFormatting sqref="N631">
    <cfRule type="cellIs" dxfId="2046" priority="2313" stopIfTrue="1" operator="equal">
      <formula>""</formula>
    </cfRule>
    <cfRule type="cellIs" dxfId="2045" priority="2314" stopIfTrue="1" operator="lessThan">
      <formula>NOW()</formula>
    </cfRule>
  </conditionalFormatting>
  <conditionalFormatting sqref="N631">
    <cfRule type="cellIs" dxfId="2044" priority="2311" stopIfTrue="1" operator="equal">
      <formula>""</formula>
    </cfRule>
    <cfRule type="cellIs" dxfId="2043" priority="2312" stopIfTrue="1" operator="lessThan">
      <formula>NOW()</formula>
    </cfRule>
  </conditionalFormatting>
  <conditionalFormatting sqref="N631">
    <cfRule type="cellIs" dxfId="2042" priority="2308" stopIfTrue="1" operator="lessThan">
      <formula>NOW()</formula>
    </cfRule>
    <cfRule type="cellIs" dxfId="2041" priority="2309" stopIfTrue="1" operator="lessThan">
      <formula>NOW()</formula>
    </cfRule>
    <cfRule type="cellIs" dxfId="2040" priority="2310" stopIfTrue="1" operator="lessThan">
      <formula>(TODAY)</formula>
    </cfRule>
  </conditionalFormatting>
  <conditionalFormatting sqref="N754">
    <cfRule type="cellIs" dxfId="2039" priority="2306" stopIfTrue="1" operator="equal">
      <formula>""</formula>
    </cfRule>
    <cfRule type="cellIs" dxfId="2038" priority="2307" stopIfTrue="1" operator="lessThan">
      <formula>NOW()</formula>
    </cfRule>
  </conditionalFormatting>
  <conditionalFormatting sqref="N754">
    <cfRule type="cellIs" dxfId="2037" priority="2304" stopIfTrue="1" operator="equal">
      <formula>""</formula>
    </cfRule>
    <cfRule type="cellIs" dxfId="2036" priority="2305" stopIfTrue="1" operator="lessThan">
      <formula>NOW()</formula>
    </cfRule>
  </conditionalFormatting>
  <conditionalFormatting sqref="O690">
    <cfRule type="cellIs" dxfId="2035" priority="2302" stopIfTrue="1" operator="equal">
      <formula>""</formula>
    </cfRule>
    <cfRule type="cellIs" dxfId="2034" priority="2303" stopIfTrue="1" operator="lessThan">
      <formula>NOW()</formula>
    </cfRule>
  </conditionalFormatting>
  <conditionalFormatting sqref="O690">
    <cfRule type="cellIs" dxfId="2033" priority="2300" stopIfTrue="1" operator="equal">
      <formula>""</formula>
    </cfRule>
    <cfRule type="cellIs" dxfId="2032" priority="2301" stopIfTrue="1" operator="lessThan">
      <formula>NOW()</formula>
    </cfRule>
  </conditionalFormatting>
  <conditionalFormatting sqref="O690">
    <cfRule type="cellIs" dxfId="2031" priority="2297" stopIfTrue="1" operator="lessThan">
      <formula>NOW()</formula>
    </cfRule>
    <cfRule type="cellIs" dxfId="2030" priority="2298" stopIfTrue="1" operator="lessThan">
      <formula>NOW()</formula>
    </cfRule>
    <cfRule type="cellIs" dxfId="2029" priority="2299" stopIfTrue="1" operator="lessThan">
      <formula>(TODAY)</formula>
    </cfRule>
  </conditionalFormatting>
  <conditionalFormatting sqref="N519">
    <cfRule type="cellIs" dxfId="2028" priority="2295" stopIfTrue="1" operator="equal">
      <formula>""</formula>
    </cfRule>
    <cfRule type="cellIs" dxfId="2027" priority="2296" stopIfTrue="1" operator="lessThan">
      <formula>NOW()</formula>
    </cfRule>
  </conditionalFormatting>
  <conditionalFormatting sqref="BA75">
    <cfRule type="cellIs" dxfId="2026" priority="2293" stopIfTrue="1" operator="equal">
      <formula>""</formula>
    </cfRule>
    <cfRule type="cellIs" dxfId="2025" priority="2294" stopIfTrue="1" operator="lessThan">
      <formula>NOW()</formula>
    </cfRule>
  </conditionalFormatting>
  <conditionalFormatting sqref="BA75">
    <cfRule type="cellIs" dxfId="2024" priority="2291" stopIfTrue="1" operator="equal">
      <formula>""</formula>
    </cfRule>
    <cfRule type="cellIs" dxfId="2023" priority="2292" stopIfTrue="1" operator="lessThan">
      <formula>NOW()</formula>
    </cfRule>
  </conditionalFormatting>
  <conditionalFormatting sqref="BA75">
    <cfRule type="cellIs" dxfId="2022" priority="2288" stopIfTrue="1" operator="lessThan">
      <formula>NOW()</formula>
    </cfRule>
    <cfRule type="cellIs" dxfId="2021" priority="2289" stopIfTrue="1" operator="lessThan">
      <formula>NOW()</formula>
    </cfRule>
    <cfRule type="cellIs" dxfId="2020" priority="2290" stopIfTrue="1" operator="lessThan">
      <formula>(TODAY)</formula>
    </cfRule>
  </conditionalFormatting>
  <conditionalFormatting sqref="BA388">
    <cfRule type="cellIs" dxfId="2019" priority="2286" stopIfTrue="1" operator="equal">
      <formula>""</formula>
    </cfRule>
    <cfRule type="cellIs" dxfId="2018" priority="2287" stopIfTrue="1" operator="lessThan">
      <formula>NOW()</formula>
    </cfRule>
  </conditionalFormatting>
  <conditionalFormatting sqref="BA388">
    <cfRule type="cellIs" dxfId="2017" priority="2284" stopIfTrue="1" operator="equal">
      <formula>""</formula>
    </cfRule>
    <cfRule type="cellIs" dxfId="2016" priority="2285" stopIfTrue="1" operator="lessThan">
      <formula>NOW()</formula>
    </cfRule>
  </conditionalFormatting>
  <conditionalFormatting sqref="BA388">
    <cfRule type="cellIs" dxfId="2015" priority="2281" stopIfTrue="1" operator="lessThan">
      <formula>NOW()</formula>
    </cfRule>
    <cfRule type="cellIs" dxfId="2014" priority="2282" stopIfTrue="1" operator="lessThan">
      <formula>NOW()</formula>
    </cfRule>
    <cfRule type="cellIs" dxfId="2013" priority="2283" stopIfTrue="1" operator="lessThan">
      <formula>(TODAY)</formula>
    </cfRule>
  </conditionalFormatting>
  <conditionalFormatting sqref="BA909">
    <cfRule type="cellIs" dxfId="2012" priority="2279" stopIfTrue="1" operator="equal">
      <formula>""</formula>
    </cfRule>
    <cfRule type="cellIs" dxfId="2011" priority="2280" stopIfTrue="1" operator="lessThan">
      <formula>NOW()</formula>
    </cfRule>
  </conditionalFormatting>
  <conditionalFormatting sqref="BA909">
    <cfRule type="cellIs" dxfId="2010" priority="2276" stopIfTrue="1" operator="lessThan">
      <formula>NOW()</formula>
    </cfRule>
    <cfRule type="cellIs" dxfId="2009" priority="2277" stopIfTrue="1" operator="lessThan">
      <formula>NOW()</formula>
    </cfRule>
    <cfRule type="cellIs" dxfId="2008" priority="2278" stopIfTrue="1" operator="lessThan">
      <formula>(TODAY)</formula>
    </cfRule>
  </conditionalFormatting>
  <conditionalFormatting sqref="N603">
    <cfRule type="cellIs" dxfId="2007" priority="2274" stopIfTrue="1" operator="equal">
      <formula>""</formula>
    </cfRule>
    <cfRule type="cellIs" dxfId="2006" priority="2275" stopIfTrue="1" operator="lessThan">
      <formula>NOW()</formula>
    </cfRule>
  </conditionalFormatting>
  <conditionalFormatting sqref="N603">
    <cfRule type="cellIs" dxfId="2005" priority="2272" stopIfTrue="1" operator="equal">
      <formula>""</formula>
    </cfRule>
    <cfRule type="cellIs" dxfId="2004" priority="2273" stopIfTrue="1" operator="lessThan">
      <formula>NOW()</formula>
    </cfRule>
  </conditionalFormatting>
  <conditionalFormatting sqref="BB1048">
    <cfRule type="cellIs" dxfId="2003" priority="2266" stopIfTrue="1" operator="equal">
      <formula>""</formula>
    </cfRule>
    <cfRule type="cellIs" dxfId="2002" priority="2267" stopIfTrue="1" operator="lessThan">
      <formula>NOW()</formula>
    </cfRule>
  </conditionalFormatting>
  <conditionalFormatting sqref="BB1048">
    <cfRule type="cellIs" dxfId="2001" priority="2264" stopIfTrue="1" operator="equal">
      <formula>""</formula>
    </cfRule>
    <cfRule type="cellIs" dxfId="2000" priority="2265" stopIfTrue="1" operator="lessThan">
      <formula>NOW()</formula>
    </cfRule>
  </conditionalFormatting>
  <conditionalFormatting sqref="BB1048">
    <cfRule type="cellIs" dxfId="1999" priority="2261" stopIfTrue="1" operator="lessThan">
      <formula>NOW()</formula>
    </cfRule>
    <cfRule type="cellIs" dxfId="1998" priority="2262" stopIfTrue="1" operator="lessThan">
      <formula>NOW()</formula>
    </cfRule>
    <cfRule type="cellIs" dxfId="1997" priority="2263" stopIfTrue="1" operator="lessThan">
      <formula>(TODAY)</formula>
    </cfRule>
  </conditionalFormatting>
  <conditionalFormatting sqref="N151">
    <cfRule type="cellIs" dxfId="1996" priority="2259" stopIfTrue="1" operator="equal">
      <formula>""</formula>
    </cfRule>
    <cfRule type="cellIs" dxfId="1995" priority="2260" stopIfTrue="1" operator="lessThan">
      <formula>NOW()</formula>
    </cfRule>
  </conditionalFormatting>
  <conditionalFormatting sqref="N151">
    <cfRule type="cellIs" dxfId="1994" priority="2257" stopIfTrue="1" operator="equal">
      <formula>""</formula>
    </cfRule>
    <cfRule type="cellIs" dxfId="1993" priority="2258" stopIfTrue="1" operator="lessThan">
      <formula>NOW()</formula>
    </cfRule>
  </conditionalFormatting>
  <conditionalFormatting sqref="BA807">
    <cfRule type="cellIs" dxfId="1992" priority="2255" stopIfTrue="1" operator="equal">
      <formula>""</formula>
    </cfRule>
    <cfRule type="cellIs" dxfId="1991" priority="2256" stopIfTrue="1" operator="lessThan">
      <formula>NOW()</formula>
    </cfRule>
  </conditionalFormatting>
  <conditionalFormatting sqref="BA807">
    <cfRule type="cellIs" dxfId="1990" priority="2253" stopIfTrue="1" operator="equal">
      <formula>""</formula>
    </cfRule>
    <cfRule type="cellIs" dxfId="1989" priority="2254" stopIfTrue="1" operator="lessThan">
      <formula>NOW()</formula>
    </cfRule>
  </conditionalFormatting>
  <conditionalFormatting sqref="BA807">
    <cfRule type="cellIs" dxfId="1988" priority="2250" stopIfTrue="1" operator="lessThan">
      <formula>NOW()</formula>
    </cfRule>
    <cfRule type="cellIs" dxfId="1987" priority="2251" stopIfTrue="1" operator="lessThan">
      <formula>NOW()</formula>
    </cfRule>
    <cfRule type="cellIs" dxfId="1986" priority="2252" stopIfTrue="1" operator="lessThan">
      <formula>(TODAY)</formula>
    </cfRule>
  </conditionalFormatting>
  <conditionalFormatting sqref="BA807">
    <cfRule type="cellIs" dxfId="1985" priority="2248" stopIfTrue="1" operator="equal">
      <formula>""</formula>
    </cfRule>
    <cfRule type="cellIs" dxfId="1984" priority="2249" stopIfTrue="1" operator="lessThan">
      <formula>NOW()</formula>
    </cfRule>
  </conditionalFormatting>
  <conditionalFormatting sqref="BA807">
    <cfRule type="cellIs" dxfId="1983" priority="2246" stopIfTrue="1" operator="equal">
      <formula>""</formula>
    </cfRule>
    <cfRule type="cellIs" dxfId="1982" priority="2247" stopIfTrue="1" operator="lessThan">
      <formula>NOW()</formula>
    </cfRule>
  </conditionalFormatting>
  <conditionalFormatting sqref="BA807">
    <cfRule type="cellIs" dxfId="1981" priority="2243" stopIfTrue="1" operator="lessThan">
      <formula>NOW()</formula>
    </cfRule>
    <cfRule type="cellIs" dxfId="1980" priority="2244" stopIfTrue="1" operator="lessThan">
      <formula>NOW()</formula>
    </cfRule>
    <cfRule type="cellIs" dxfId="1979" priority="2245" stopIfTrue="1" operator="lessThan">
      <formula>(TODAY)</formula>
    </cfRule>
  </conditionalFormatting>
  <conditionalFormatting sqref="N814">
    <cfRule type="cellIs" dxfId="1978" priority="2241" stopIfTrue="1" operator="equal">
      <formula>""</formula>
    </cfRule>
    <cfRule type="cellIs" dxfId="1977" priority="2242" stopIfTrue="1" operator="lessThan">
      <formula>NOW()</formula>
    </cfRule>
  </conditionalFormatting>
  <conditionalFormatting sqref="BA336">
    <cfRule type="cellIs" dxfId="1976" priority="2239" stopIfTrue="1" operator="equal">
      <formula>""</formula>
    </cfRule>
    <cfRule type="cellIs" dxfId="1975" priority="2240" stopIfTrue="1" operator="lessThan">
      <formula>NOW()</formula>
    </cfRule>
  </conditionalFormatting>
  <conditionalFormatting sqref="BA336">
    <cfRule type="cellIs" dxfId="1974" priority="2237" stopIfTrue="1" operator="equal">
      <formula>""</formula>
    </cfRule>
    <cfRule type="cellIs" dxfId="1973" priority="2238" stopIfTrue="1" operator="lessThan">
      <formula>NOW()</formula>
    </cfRule>
  </conditionalFormatting>
  <conditionalFormatting sqref="BA336">
    <cfRule type="cellIs" dxfId="1972" priority="2234" stopIfTrue="1" operator="lessThan">
      <formula>NOW()</formula>
    </cfRule>
    <cfRule type="cellIs" dxfId="1971" priority="2235" stopIfTrue="1" operator="lessThan">
      <formula>NOW()</formula>
    </cfRule>
    <cfRule type="cellIs" dxfId="1970" priority="2236" stopIfTrue="1" operator="lessThan">
      <formula>(TODAY)</formula>
    </cfRule>
  </conditionalFormatting>
  <conditionalFormatting sqref="N19">
    <cfRule type="cellIs" dxfId="1969" priority="2232" stopIfTrue="1" operator="equal">
      <formula>""</formula>
    </cfRule>
    <cfRule type="cellIs" dxfId="1968" priority="2233" stopIfTrue="1" operator="lessThan">
      <formula>NOW()</formula>
    </cfRule>
  </conditionalFormatting>
  <conditionalFormatting sqref="N19">
    <cfRule type="cellIs" dxfId="1967" priority="2229" stopIfTrue="1" operator="lessThan">
      <formula>NOW()</formula>
    </cfRule>
    <cfRule type="cellIs" dxfId="1966" priority="2230" stopIfTrue="1" operator="lessThan">
      <formula>NOW()</formula>
    </cfRule>
    <cfRule type="cellIs" dxfId="1965" priority="2231" stopIfTrue="1" operator="lessThan">
      <formula>(TODAY)</formula>
    </cfRule>
  </conditionalFormatting>
  <conditionalFormatting sqref="N536">
    <cfRule type="cellIs" dxfId="1964" priority="2227" stopIfTrue="1" operator="equal">
      <formula>""</formula>
    </cfRule>
    <cfRule type="cellIs" dxfId="1963" priority="2228" stopIfTrue="1" operator="lessThan">
      <formula>NOW()</formula>
    </cfRule>
  </conditionalFormatting>
  <conditionalFormatting sqref="N536">
    <cfRule type="cellIs" dxfId="1962" priority="2225" stopIfTrue="1" operator="equal">
      <formula>""</formula>
    </cfRule>
    <cfRule type="cellIs" dxfId="1961" priority="2226" stopIfTrue="1" operator="lessThan">
      <formula>NOW()</formula>
    </cfRule>
  </conditionalFormatting>
  <conditionalFormatting sqref="N208">
    <cfRule type="cellIs" dxfId="1960" priority="2223" stopIfTrue="1" operator="equal">
      <formula>""</formula>
    </cfRule>
    <cfRule type="cellIs" dxfId="1959" priority="2224" stopIfTrue="1" operator="lessThan">
      <formula>NOW()</formula>
    </cfRule>
  </conditionalFormatting>
  <conditionalFormatting sqref="N208">
    <cfRule type="cellIs" dxfId="1958" priority="2221" stopIfTrue="1" operator="equal">
      <formula>""</formula>
    </cfRule>
    <cfRule type="cellIs" dxfId="1957" priority="2222" stopIfTrue="1" operator="lessThan">
      <formula>NOW()</formula>
    </cfRule>
  </conditionalFormatting>
  <conditionalFormatting sqref="N208">
    <cfRule type="cellIs" dxfId="1956" priority="2219" stopIfTrue="1" operator="equal">
      <formula>""</formula>
    </cfRule>
    <cfRule type="cellIs" dxfId="1955" priority="2220" stopIfTrue="1" operator="lessThan">
      <formula>NOW()</formula>
    </cfRule>
  </conditionalFormatting>
  <conditionalFormatting sqref="N208">
    <cfRule type="cellIs" dxfId="1954" priority="2216" stopIfTrue="1" operator="lessThan">
      <formula>NOW()</formula>
    </cfRule>
    <cfRule type="cellIs" dxfId="1953" priority="2217" stopIfTrue="1" operator="lessThan">
      <formula>NOW()</formula>
    </cfRule>
    <cfRule type="cellIs" dxfId="1952" priority="2218" stopIfTrue="1" operator="lessThan">
      <formula>(TODAY)</formula>
    </cfRule>
  </conditionalFormatting>
  <conditionalFormatting sqref="N1263">
    <cfRule type="cellIs" dxfId="1951" priority="2214" stopIfTrue="1" operator="equal">
      <formula>""</formula>
    </cfRule>
    <cfRule type="cellIs" dxfId="1950" priority="2215" stopIfTrue="1" operator="lessThan">
      <formula>NOW()</formula>
    </cfRule>
  </conditionalFormatting>
  <conditionalFormatting sqref="N1263">
    <cfRule type="cellIs" dxfId="1949" priority="2211" stopIfTrue="1" operator="lessThan">
      <formula>NOW()</formula>
    </cfRule>
    <cfRule type="cellIs" dxfId="1948" priority="2212" stopIfTrue="1" operator="lessThan">
      <formula>NOW()</formula>
    </cfRule>
    <cfRule type="cellIs" dxfId="1947" priority="2213" stopIfTrue="1" operator="lessThan">
      <formula>(TODAY)</formula>
    </cfRule>
  </conditionalFormatting>
  <conditionalFormatting sqref="N395">
    <cfRule type="cellIs" dxfId="1946" priority="2209" stopIfTrue="1" operator="equal">
      <formula>""</formula>
    </cfRule>
    <cfRule type="cellIs" dxfId="1945" priority="2210" stopIfTrue="1" operator="lessThan">
      <formula>NOW()</formula>
    </cfRule>
  </conditionalFormatting>
  <conditionalFormatting sqref="N395">
    <cfRule type="cellIs" dxfId="1944" priority="2207" stopIfTrue="1" operator="equal">
      <formula>""</formula>
    </cfRule>
    <cfRule type="cellIs" dxfId="1943" priority="2208" stopIfTrue="1" operator="lessThan">
      <formula>NOW()</formula>
    </cfRule>
  </conditionalFormatting>
  <conditionalFormatting sqref="N547">
    <cfRule type="cellIs" dxfId="1942" priority="2205" stopIfTrue="1" operator="equal">
      <formula>""</formula>
    </cfRule>
    <cfRule type="cellIs" dxfId="1941" priority="2206" stopIfTrue="1" operator="lessThan">
      <formula>NOW()</formula>
    </cfRule>
  </conditionalFormatting>
  <conditionalFormatting sqref="N547">
    <cfRule type="cellIs" dxfId="1940" priority="2203" stopIfTrue="1" operator="equal">
      <formula>""</formula>
    </cfRule>
    <cfRule type="cellIs" dxfId="1939" priority="2204" stopIfTrue="1" operator="lessThan">
      <formula>NOW()</formula>
    </cfRule>
  </conditionalFormatting>
  <conditionalFormatting sqref="N673">
    <cfRule type="cellIs" dxfId="1938" priority="2201" stopIfTrue="1" operator="equal">
      <formula>""</formula>
    </cfRule>
    <cfRule type="cellIs" dxfId="1937" priority="2202" stopIfTrue="1" operator="lessThan">
      <formula>NOW()</formula>
    </cfRule>
  </conditionalFormatting>
  <conditionalFormatting sqref="N673">
    <cfRule type="cellIs" dxfId="1936" priority="2199" stopIfTrue="1" operator="equal">
      <formula>""</formula>
    </cfRule>
    <cfRule type="cellIs" dxfId="1935" priority="2200" stopIfTrue="1" operator="lessThan">
      <formula>NOW()</formula>
    </cfRule>
  </conditionalFormatting>
  <conditionalFormatting sqref="N671">
    <cfRule type="cellIs" dxfId="1934" priority="2197" stopIfTrue="1" operator="equal">
      <formula>""</formula>
    </cfRule>
    <cfRule type="cellIs" dxfId="1933" priority="2198" stopIfTrue="1" operator="lessThan">
      <formula>NOW()</formula>
    </cfRule>
  </conditionalFormatting>
  <conditionalFormatting sqref="N671">
    <cfRule type="cellIs" dxfId="1932" priority="2195" stopIfTrue="1" operator="equal">
      <formula>""</formula>
    </cfRule>
    <cfRule type="cellIs" dxfId="1931" priority="2196" stopIfTrue="1" operator="lessThan">
      <formula>NOW()</formula>
    </cfRule>
  </conditionalFormatting>
  <conditionalFormatting sqref="N146">
    <cfRule type="cellIs" dxfId="1930" priority="2193" stopIfTrue="1" operator="equal">
      <formula>""</formula>
    </cfRule>
    <cfRule type="cellIs" dxfId="1929" priority="2194" stopIfTrue="1" operator="lessThan">
      <formula>NOW()</formula>
    </cfRule>
  </conditionalFormatting>
  <conditionalFormatting sqref="N1187">
    <cfRule type="cellIs" dxfId="1928" priority="2191" stopIfTrue="1" operator="equal">
      <formula>""</formula>
    </cfRule>
    <cfRule type="cellIs" dxfId="1927" priority="2192" stopIfTrue="1" operator="lessThan">
      <formula>NOW()</formula>
    </cfRule>
  </conditionalFormatting>
  <conditionalFormatting sqref="N1187">
    <cfRule type="cellIs" dxfId="1926" priority="2189" stopIfTrue="1" operator="equal">
      <formula>""</formula>
    </cfRule>
    <cfRule type="cellIs" dxfId="1925" priority="2190" stopIfTrue="1" operator="lessThan">
      <formula>NOW()</formula>
    </cfRule>
  </conditionalFormatting>
  <conditionalFormatting sqref="N1187">
    <cfRule type="cellIs" dxfId="1924" priority="2186" stopIfTrue="1" operator="lessThan">
      <formula>NOW()</formula>
    </cfRule>
    <cfRule type="cellIs" dxfId="1923" priority="2187" stopIfTrue="1" operator="lessThan">
      <formula>NOW()</formula>
    </cfRule>
    <cfRule type="cellIs" dxfId="1922" priority="2188" stopIfTrue="1" operator="lessThan">
      <formula>(TODAY)</formula>
    </cfRule>
  </conditionalFormatting>
  <conditionalFormatting sqref="BA974">
    <cfRule type="cellIs" dxfId="1921" priority="2181" stopIfTrue="1" operator="equal">
      <formula>""</formula>
    </cfRule>
    <cfRule type="cellIs" dxfId="1920" priority="2182" stopIfTrue="1" operator="lessThan">
      <formula>NOW()</formula>
    </cfRule>
  </conditionalFormatting>
  <conditionalFormatting sqref="BA974">
    <cfRule type="cellIs" dxfId="1919" priority="2179" stopIfTrue="1" operator="equal">
      <formula>""</formula>
    </cfRule>
    <cfRule type="cellIs" dxfId="1918" priority="2180" stopIfTrue="1" operator="lessThan">
      <formula>NOW()</formula>
    </cfRule>
  </conditionalFormatting>
  <conditionalFormatting sqref="BA974">
    <cfRule type="cellIs" dxfId="1917" priority="2176" stopIfTrue="1" operator="lessThan">
      <formula>NOW()</formula>
    </cfRule>
    <cfRule type="cellIs" dxfId="1916" priority="2177" stopIfTrue="1" operator="lessThan">
      <formula>NOW()</formula>
    </cfRule>
    <cfRule type="cellIs" dxfId="1915" priority="2178" stopIfTrue="1" operator="lessThan">
      <formula>(TODAY)</formula>
    </cfRule>
  </conditionalFormatting>
  <conditionalFormatting sqref="BB259">
    <cfRule type="cellIs" dxfId="1914" priority="2174" stopIfTrue="1" operator="equal">
      <formula>""</formula>
    </cfRule>
    <cfRule type="cellIs" dxfId="1913" priority="2175" stopIfTrue="1" operator="lessThan">
      <formula>NOW()</formula>
    </cfRule>
  </conditionalFormatting>
  <conditionalFormatting sqref="BB259">
    <cfRule type="cellIs" dxfId="1912" priority="2172" stopIfTrue="1" operator="equal">
      <formula>""</formula>
    </cfRule>
    <cfRule type="cellIs" dxfId="1911" priority="2173" stopIfTrue="1" operator="lessThan">
      <formula>NOW()</formula>
    </cfRule>
  </conditionalFormatting>
  <conditionalFormatting sqref="BB259">
    <cfRule type="cellIs" dxfId="1910" priority="2169" stopIfTrue="1" operator="lessThan">
      <formula>NOW()</formula>
    </cfRule>
    <cfRule type="cellIs" dxfId="1909" priority="2170" stopIfTrue="1" operator="lessThan">
      <formula>NOW()</formula>
    </cfRule>
    <cfRule type="cellIs" dxfId="1908" priority="2171" stopIfTrue="1" operator="lessThan">
      <formula>(TODAY)</formula>
    </cfRule>
  </conditionalFormatting>
  <conditionalFormatting sqref="BA259">
    <cfRule type="cellIs" dxfId="1907" priority="2167" stopIfTrue="1" operator="equal">
      <formula>""</formula>
    </cfRule>
    <cfRule type="cellIs" dxfId="1906" priority="2168" stopIfTrue="1" operator="lessThan">
      <formula>NOW()</formula>
    </cfRule>
  </conditionalFormatting>
  <conditionalFormatting sqref="BA259">
    <cfRule type="cellIs" dxfId="1905" priority="2165" stopIfTrue="1" operator="equal">
      <formula>""</formula>
    </cfRule>
    <cfRule type="cellIs" dxfId="1904" priority="2166" stopIfTrue="1" operator="lessThan">
      <formula>NOW()</formula>
    </cfRule>
  </conditionalFormatting>
  <conditionalFormatting sqref="BA259">
    <cfRule type="cellIs" dxfId="1903" priority="2162" stopIfTrue="1" operator="lessThan">
      <formula>NOW()</formula>
    </cfRule>
    <cfRule type="cellIs" dxfId="1902" priority="2163" stopIfTrue="1" operator="lessThan">
      <formula>NOW()</formula>
    </cfRule>
    <cfRule type="cellIs" dxfId="1901" priority="2164" stopIfTrue="1" operator="lessThan">
      <formula>(TODAY)</formula>
    </cfRule>
  </conditionalFormatting>
  <conditionalFormatting sqref="N462">
    <cfRule type="cellIs" dxfId="1900" priority="2146" stopIfTrue="1" operator="equal">
      <formula>""</formula>
    </cfRule>
    <cfRule type="cellIs" dxfId="1899" priority="2147" stopIfTrue="1" operator="lessThan">
      <formula>NOW()</formula>
    </cfRule>
  </conditionalFormatting>
  <conditionalFormatting sqref="N462">
    <cfRule type="cellIs" dxfId="1898" priority="2144" stopIfTrue="1" operator="equal">
      <formula>""</formula>
    </cfRule>
    <cfRule type="cellIs" dxfId="1897" priority="2145" stopIfTrue="1" operator="lessThan">
      <formula>NOW()</formula>
    </cfRule>
  </conditionalFormatting>
  <conditionalFormatting sqref="N462">
    <cfRule type="cellIs" dxfId="1896" priority="2141" stopIfTrue="1" operator="lessThan">
      <formula>NOW()</formula>
    </cfRule>
    <cfRule type="cellIs" dxfId="1895" priority="2142" stopIfTrue="1" operator="lessThan">
      <formula>NOW()</formula>
    </cfRule>
    <cfRule type="cellIs" dxfId="1894" priority="2143" stopIfTrue="1" operator="lessThan">
      <formula>(TODAY)</formula>
    </cfRule>
  </conditionalFormatting>
  <conditionalFormatting sqref="BA85">
    <cfRule type="cellIs" dxfId="1893" priority="2138" stopIfTrue="1" operator="lessThan">
      <formula>NOW()</formula>
    </cfRule>
    <cfRule type="cellIs" dxfId="1892" priority="2139" stopIfTrue="1" operator="lessThan">
      <formula>NOW()</formula>
    </cfRule>
    <cfRule type="cellIs" dxfId="1891" priority="2140" stopIfTrue="1" operator="lessThan">
      <formula>(TODAY)</formula>
    </cfRule>
  </conditionalFormatting>
  <conditionalFormatting sqref="N321">
    <cfRule type="cellIs" dxfId="1890" priority="2136" stopIfTrue="1" operator="equal">
      <formula>""</formula>
    </cfRule>
    <cfRule type="cellIs" dxfId="1889" priority="2137" stopIfTrue="1" operator="lessThan">
      <formula>NOW()</formula>
    </cfRule>
  </conditionalFormatting>
  <conditionalFormatting sqref="N321">
    <cfRule type="cellIs" dxfId="1888" priority="2133" stopIfTrue="1" operator="lessThan">
      <formula>NOW()</formula>
    </cfRule>
    <cfRule type="cellIs" dxfId="1887" priority="2134" stopIfTrue="1" operator="lessThan">
      <formula>NOW()</formula>
    </cfRule>
    <cfRule type="cellIs" dxfId="1886" priority="2135" stopIfTrue="1" operator="lessThan">
      <formula>(TODAY)</formula>
    </cfRule>
  </conditionalFormatting>
  <conditionalFormatting sqref="N908">
    <cfRule type="cellIs" dxfId="1885" priority="2131" stopIfTrue="1" operator="equal">
      <formula>""</formula>
    </cfRule>
    <cfRule type="cellIs" dxfId="1884" priority="2132" stopIfTrue="1" operator="lessThan">
      <formula>NOW()</formula>
    </cfRule>
  </conditionalFormatting>
  <conditionalFormatting sqref="N908">
    <cfRule type="cellIs" dxfId="1883" priority="2129" stopIfTrue="1" operator="equal">
      <formula>""</formula>
    </cfRule>
    <cfRule type="cellIs" dxfId="1882" priority="2130" stopIfTrue="1" operator="lessThan">
      <formula>NOW()</formula>
    </cfRule>
  </conditionalFormatting>
  <conditionalFormatting sqref="N908">
    <cfRule type="cellIs" dxfId="1881" priority="2126" stopIfTrue="1" operator="lessThan">
      <formula>NOW()</formula>
    </cfRule>
    <cfRule type="cellIs" dxfId="1880" priority="2127" stopIfTrue="1" operator="lessThan">
      <formula>NOW()</formula>
    </cfRule>
    <cfRule type="cellIs" dxfId="1879" priority="2128" stopIfTrue="1" operator="lessThan">
      <formula>(TODAY)</formula>
    </cfRule>
  </conditionalFormatting>
  <conditionalFormatting sqref="N637">
    <cfRule type="cellIs" dxfId="1878" priority="2124" stopIfTrue="1" operator="equal">
      <formula>""</formula>
    </cfRule>
    <cfRule type="cellIs" dxfId="1877" priority="2125" stopIfTrue="1" operator="lessThan">
      <formula>NOW()</formula>
    </cfRule>
  </conditionalFormatting>
  <conditionalFormatting sqref="N637">
    <cfRule type="cellIs" dxfId="1876" priority="2122" stopIfTrue="1" operator="equal">
      <formula>""</formula>
    </cfRule>
    <cfRule type="cellIs" dxfId="1875" priority="2123" stopIfTrue="1" operator="lessThan">
      <formula>NOW()</formula>
    </cfRule>
  </conditionalFormatting>
  <conditionalFormatting sqref="N637">
    <cfRule type="cellIs" dxfId="1874" priority="2120" stopIfTrue="1" operator="equal">
      <formula>""</formula>
    </cfRule>
    <cfRule type="cellIs" dxfId="1873" priority="2121" stopIfTrue="1" operator="lessThan">
      <formula>NOW()</formula>
    </cfRule>
  </conditionalFormatting>
  <conditionalFormatting sqref="N637">
    <cfRule type="cellIs" dxfId="1872" priority="2117" stopIfTrue="1" operator="lessThan">
      <formula>NOW()</formula>
    </cfRule>
    <cfRule type="cellIs" dxfId="1871" priority="2118" stopIfTrue="1" operator="lessThan">
      <formula>NOW()</formula>
    </cfRule>
    <cfRule type="cellIs" dxfId="1870" priority="2119" stopIfTrue="1" operator="lessThan">
      <formula>(TODAY)</formula>
    </cfRule>
  </conditionalFormatting>
  <conditionalFormatting sqref="N633">
    <cfRule type="cellIs" dxfId="1869" priority="2115" stopIfTrue="1" operator="equal">
      <formula>""</formula>
    </cfRule>
    <cfRule type="cellIs" dxfId="1868" priority="2116" stopIfTrue="1" operator="lessThan">
      <formula>NOW()</formula>
    </cfRule>
  </conditionalFormatting>
  <conditionalFormatting sqref="N633">
    <cfRule type="cellIs" dxfId="1867" priority="2113" stopIfTrue="1" operator="equal">
      <formula>""</formula>
    </cfRule>
    <cfRule type="cellIs" dxfId="1866" priority="2114" stopIfTrue="1" operator="lessThan">
      <formula>NOW()</formula>
    </cfRule>
  </conditionalFormatting>
  <conditionalFormatting sqref="N633">
    <cfRule type="cellIs" dxfId="1865" priority="2110" stopIfTrue="1" operator="lessThan">
      <formula>NOW()</formula>
    </cfRule>
    <cfRule type="cellIs" dxfId="1864" priority="2111" stopIfTrue="1" operator="lessThan">
      <formula>NOW()</formula>
    </cfRule>
    <cfRule type="cellIs" dxfId="1863" priority="2112" stopIfTrue="1" operator="lessThan">
      <formula>(TODAY)</formula>
    </cfRule>
  </conditionalFormatting>
  <conditionalFormatting sqref="N1300">
    <cfRule type="cellIs" dxfId="1862" priority="2108" stopIfTrue="1" operator="equal">
      <formula>""</formula>
    </cfRule>
    <cfRule type="cellIs" dxfId="1861" priority="2109" stopIfTrue="1" operator="lessThan">
      <formula>NOW()</formula>
    </cfRule>
  </conditionalFormatting>
  <conditionalFormatting sqref="N1300">
    <cfRule type="cellIs" dxfId="1860" priority="2105" stopIfTrue="1" operator="lessThan">
      <formula>NOW()</formula>
    </cfRule>
    <cfRule type="cellIs" dxfId="1859" priority="2106" stopIfTrue="1" operator="lessThan">
      <formula>NOW()</formula>
    </cfRule>
    <cfRule type="cellIs" dxfId="1858" priority="2107" stopIfTrue="1" operator="lessThan">
      <formula>(TODAY)</formula>
    </cfRule>
  </conditionalFormatting>
  <conditionalFormatting sqref="AZ1245">
    <cfRule type="cellIs" dxfId="1857" priority="2103" stopIfTrue="1" operator="equal">
      <formula>""</formula>
    </cfRule>
    <cfRule type="cellIs" dxfId="1856" priority="2104" stopIfTrue="1" operator="lessThan">
      <formula>NOW()</formula>
    </cfRule>
  </conditionalFormatting>
  <conditionalFormatting sqref="AZ1245">
    <cfRule type="cellIs" dxfId="1855" priority="2101" stopIfTrue="1" operator="equal">
      <formula>""</formula>
    </cfRule>
    <cfRule type="cellIs" dxfId="1854" priority="2102" stopIfTrue="1" operator="lessThan">
      <formula>NOW()</formula>
    </cfRule>
  </conditionalFormatting>
  <conditionalFormatting sqref="AZ1245">
    <cfRule type="cellIs" dxfId="1853" priority="2098" stopIfTrue="1" operator="lessThan">
      <formula>NOW()</formula>
    </cfRule>
    <cfRule type="cellIs" dxfId="1852" priority="2099" stopIfTrue="1" operator="lessThan">
      <formula>NOW()</formula>
    </cfRule>
    <cfRule type="cellIs" dxfId="1851" priority="2100" stopIfTrue="1" operator="lessThan">
      <formula>(TODAY)</formula>
    </cfRule>
  </conditionalFormatting>
  <conditionalFormatting sqref="N792">
    <cfRule type="cellIs" dxfId="1850" priority="2096" stopIfTrue="1" operator="equal">
      <formula>""</formula>
    </cfRule>
    <cfRule type="cellIs" dxfId="1849" priority="2097" stopIfTrue="1" operator="lessThan">
      <formula>NOW()</formula>
    </cfRule>
  </conditionalFormatting>
  <conditionalFormatting sqref="N792">
    <cfRule type="cellIs" dxfId="1848" priority="2094" stopIfTrue="1" operator="equal">
      <formula>""</formula>
    </cfRule>
    <cfRule type="cellIs" dxfId="1847" priority="2095" stopIfTrue="1" operator="lessThan">
      <formula>NOW()</formula>
    </cfRule>
  </conditionalFormatting>
  <conditionalFormatting sqref="Y592">
    <cfRule type="cellIs" dxfId="1846" priority="2092" stopIfTrue="1" operator="equal">
      <formula>""</formula>
    </cfRule>
    <cfRule type="cellIs" dxfId="1845" priority="2093" stopIfTrue="1" operator="lessThan">
      <formula>NOW()</formula>
    </cfRule>
  </conditionalFormatting>
  <conditionalFormatting sqref="Y592">
    <cfRule type="cellIs" dxfId="1844" priority="2090" stopIfTrue="1" operator="equal">
      <formula>""</formula>
    </cfRule>
    <cfRule type="cellIs" dxfId="1843" priority="2091" stopIfTrue="1" operator="lessThan">
      <formula>NOW()</formula>
    </cfRule>
  </conditionalFormatting>
  <conditionalFormatting sqref="N554">
    <cfRule type="cellIs" dxfId="1842" priority="2088" stopIfTrue="1" operator="equal">
      <formula>""</formula>
    </cfRule>
    <cfRule type="cellIs" dxfId="1841" priority="2089" stopIfTrue="1" operator="lessThan">
      <formula>NOW()</formula>
    </cfRule>
  </conditionalFormatting>
  <conditionalFormatting sqref="N554">
    <cfRule type="cellIs" dxfId="1840" priority="2086" stopIfTrue="1" operator="equal">
      <formula>""</formula>
    </cfRule>
    <cfRule type="cellIs" dxfId="1839" priority="2087" stopIfTrue="1" operator="lessThan">
      <formula>NOW()</formula>
    </cfRule>
  </conditionalFormatting>
  <conditionalFormatting sqref="N554">
    <cfRule type="cellIs" dxfId="1838" priority="2084" stopIfTrue="1" operator="equal">
      <formula>""</formula>
    </cfRule>
    <cfRule type="cellIs" dxfId="1837" priority="2085" stopIfTrue="1" operator="lessThan">
      <formula>NOW()</formula>
    </cfRule>
  </conditionalFormatting>
  <conditionalFormatting sqref="N554">
    <cfRule type="cellIs" dxfId="1836" priority="2082" stopIfTrue="1" operator="equal">
      <formula>""</formula>
    </cfRule>
    <cfRule type="cellIs" dxfId="1835" priority="2083" stopIfTrue="1" operator="lessThan">
      <formula>NOW()</formula>
    </cfRule>
  </conditionalFormatting>
  <conditionalFormatting sqref="N554">
    <cfRule type="cellIs" dxfId="1834" priority="2079" stopIfTrue="1" operator="lessThan">
      <formula>NOW()</formula>
    </cfRule>
    <cfRule type="cellIs" dxfId="1833" priority="2080" stopIfTrue="1" operator="lessThan">
      <formula>NOW()</formula>
    </cfRule>
    <cfRule type="cellIs" dxfId="1832" priority="2081" stopIfTrue="1" operator="lessThan">
      <formula>(TODAY)</formula>
    </cfRule>
  </conditionalFormatting>
  <conditionalFormatting sqref="N607">
    <cfRule type="cellIs" dxfId="1831" priority="2077" stopIfTrue="1" operator="equal">
      <formula>""</formula>
    </cfRule>
    <cfRule type="cellIs" dxfId="1830" priority="2078" stopIfTrue="1" operator="lessThan">
      <formula>NOW()</formula>
    </cfRule>
  </conditionalFormatting>
  <conditionalFormatting sqref="N607">
    <cfRule type="cellIs" dxfId="1829" priority="2075" stopIfTrue="1" operator="equal">
      <formula>""</formula>
    </cfRule>
    <cfRule type="cellIs" dxfId="1828" priority="2076" stopIfTrue="1" operator="lessThan">
      <formula>NOW()</formula>
    </cfRule>
  </conditionalFormatting>
  <conditionalFormatting sqref="N607">
    <cfRule type="cellIs" dxfId="1827" priority="2073" stopIfTrue="1" operator="equal">
      <formula>""</formula>
    </cfRule>
    <cfRule type="cellIs" dxfId="1826" priority="2074" stopIfTrue="1" operator="lessThan">
      <formula>NOW()</formula>
    </cfRule>
  </conditionalFormatting>
  <conditionalFormatting sqref="N607">
    <cfRule type="cellIs" dxfId="1825" priority="2070" stopIfTrue="1" operator="lessThan">
      <formula>NOW()</formula>
    </cfRule>
    <cfRule type="cellIs" dxfId="1824" priority="2071" stopIfTrue="1" operator="lessThan">
      <formula>NOW()</formula>
    </cfRule>
    <cfRule type="cellIs" dxfId="1823" priority="2072" stopIfTrue="1" operator="lessThan">
      <formula>(TODAY)</formula>
    </cfRule>
  </conditionalFormatting>
  <conditionalFormatting sqref="N1317">
    <cfRule type="cellIs" dxfId="1822" priority="2054" stopIfTrue="1" operator="equal">
      <formula>""</formula>
    </cfRule>
    <cfRule type="cellIs" dxfId="1821" priority="2055" stopIfTrue="1" operator="lessThan">
      <formula>NOW()</formula>
    </cfRule>
  </conditionalFormatting>
  <conditionalFormatting sqref="N1317">
    <cfRule type="cellIs" dxfId="1820" priority="2051" stopIfTrue="1" operator="lessThan">
      <formula>NOW()</formula>
    </cfRule>
    <cfRule type="cellIs" dxfId="1819" priority="2052" stopIfTrue="1" operator="lessThan">
      <formula>NOW()</formula>
    </cfRule>
    <cfRule type="cellIs" dxfId="1818" priority="2053" stopIfTrue="1" operator="lessThan">
      <formula>(TODAY)</formula>
    </cfRule>
  </conditionalFormatting>
  <conditionalFormatting sqref="N18">
    <cfRule type="cellIs" dxfId="1817" priority="2049" stopIfTrue="1" operator="equal">
      <formula>""</formula>
    </cfRule>
    <cfRule type="cellIs" dxfId="1816" priority="2050" stopIfTrue="1" operator="lessThan">
      <formula>NOW()</formula>
    </cfRule>
  </conditionalFormatting>
  <conditionalFormatting sqref="N18">
    <cfRule type="cellIs" dxfId="1815" priority="2046" stopIfTrue="1" operator="lessThan">
      <formula>NOW()</formula>
    </cfRule>
    <cfRule type="cellIs" dxfId="1814" priority="2047" stopIfTrue="1" operator="lessThan">
      <formula>NOW()</formula>
    </cfRule>
    <cfRule type="cellIs" dxfId="1813" priority="2048" stopIfTrue="1" operator="lessThan">
      <formula>(TODAY)</formula>
    </cfRule>
  </conditionalFormatting>
  <conditionalFormatting sqref="N43">
    <cfRule type="cellIs" dxfId="1812" priority="2044" stopIfTrue="1" operator="equal">
      <formula>""</formula>
    </cfRule>
    <cfRule type="cellIs" dxfId="1811" priority="2045" stopIfTrue="1" operator="lessThan">
      <formula>NOW()</formula>
    </cfRule>
  </conditionalFormatting>
  <conditionalFormatting sqref="N43">
    <cfRule type="cellIs" dxfId="1810" priority="2042" stopIfTrue="1" operator="equal">
      <formula>""</formula>
    </cfRule>
    <cfRule type="cellIs" dxfId="1809" priority="2043" stopIfTrue="1" operator="lessThan">
      <formula>NOW()</formula>
    </cfRule>
  </conditionalFormatting>
  <conditionalFormatting sqref="N39">
    <cfRule type="cellIs" dxfId="1808" priority="2040" stopIfTrue="1" operator="equal">
      <formula>""</formula>
    </cfRule>
    <cfRule type="cellIs" dxfId="1807" priority="2041" stopIfTrue="1" operator="lessThan">
      <formula>NOW()</formula>
    </cfRule>
  </conditionalFormatting>
  <conditionalFormatting sqref="N39">
    <cfRule type="cellIs" dxfId="1806" priority="2038" stopIfTrue="1" operator="equal">
      <formula>""</formula>
    </cfRule>
    <cfRule type="cellIs" dxfId="1805" priority="2039" stopIfTrue="1" operator="lessThan">
      <formula>NOW()</formula>
    </cfRule>
  </conditionalFormatting>
  <conditionalFormatting sqref="N1304">
    <cfRule type="cellIs" dxfId="1804" priority="2036" stopIfTrue="1" operator="equal">
      <formula>""</formula>
    </cfRule>
    <cfRule type="cellIs" dxfId="1803" priority="2037" stopIfTrue="1" operator="lessThan">
      <formula>NOW()</formula>
    </cfRule>
  </conditionalFormatting>
  <conditionalFormatting sqref="N1304">
    <cfRule type="cellIs" dxfId="1802" priority="2034" stopIfTrue="1" operator="equal">
      <formula>""</formula>
    </cfRule>
    <cfRule type="cellIs" dxfId="1801" priority="2035" stopIfTrue="1" operator="lessThan">
      <formula>NOW()</formula>
    </cfRule>
  </conditionalFormatting>
  <conditionalFormatting sqref="N1304">
    <cfRule type="cellIs" dxfId="1800" priority="2031" stopIfTrue="1" operator="lessThan">
      <formula>NOW()</formula>
    </cfRule>
    <cfRule type="cellIs" dxfId="1799" priority="2032" stopIfTrue="1" operator="lessThan">
      <formula>NOW()</formula>
    </cfRule>
    <cfRule type="cellIs" dxfId="1798" priority="2033" stopIfTrue="1" operator="lessThan">
      <formula>(TODAY)</formula>
    </cfRule>
  </conditionalFormatting>
  <conditionalFormatting sqref="N649">
    <cfRule type="cellIs" dxfId="1797" priority="2029" stopIfTrue="1" operator="equal">
      <formula>""</formula>
    </cfRule>
    <cfRule type="cellIs" dxfId="1796" priority="2030" stopIfTrue="1" operator="lessThan">
      <formula>NOW()</formula>
    </cfRule>
  </conditionalFormatting>
  <conditionalFormatting sqref="N649">
    <cfRule type="cellIs" dxfId="1795" priority="2027" stopIfTrue="1" operator="equal">
      <formula>""</formula>
    </cfRule>
    <cfRule type="cellIs" dxfId="1794" priority="2028" stopIfTrue="1" operator="lessThan">
      <formula>NOW()</formula>
    </cfRule>
  </conditionalFormatting>
  <conditionalFormatting sqref="N49">
    <cfRule type="cellIs" dxfId="1793" priority="2025" stopIfTrue="1" operator="equal">
      <formula>""</formula>
    </cfRule>
    <cfRule type="cellIs" dxfId="1792" priority="2026" stopIfTrue="1" operator="lessThan">
      <formula>NOW()</formula>
    </cfRule>
  </conditionalFormatting>
  <conditionalFormatting sqref="N49">
    <cfRule type="cellIs" dxfId="1791" priority="2023" stopIfTrue="1" operator="equal">
      <formula>""</formula>
    </cfRule>
    <cfRule type="cellIs" dxfId="1790" priority="2024" stopIfTrue="1" operator="lessThan">
      <formula>NOW()</formula>
    </cfRule>
  </conditionalFormatting>
  <conditionalFormatting sqref="N1221">
    <cfRule type="cellIs" dxfId="1789" priority="2021" stopIfTrue="1" operator="equal">
      <formula>""</formula>
    </cfRule>
    <cfRule type="cellIs" dxfId="1788" priority="2022" stopIfTrue="1" operator="lessThan">
      <formula>NOW()</formula>
    </cfRule>
  </conditionalFormatting>
  <conditionalFormatting sqref="N1221">
    <cfRule type="cellIs" dxfId="1787" priority="2019" stopIfTrue="1" operator="equal">
      <formula>""</formula>
    </cfRule>
    <cfRule type="cellIs" dxfId="1786" priority="2020" stopIfTrue="1" operator="lessThan">
      <formula>NOW()</formula>
    </cfRule>
  </conditionalFormatting>
  <conditionalFormatting sqref="N225">
    <cfRule type="cellIs" dxfId="1785" priority="2017" stopIfTrue="1" operator="equal">
      <formula>""</formula>
    </cfRule>
    <cfRule type="cellIs" dxfId="1784" priority="2018" stopIfTrue="1" operator="lessThan">
      <formula>NOW()</formula>
    </cfRule>
  </conditionalFormatting>
  <conditionalFormatting sqref="N225">
    <cfRule type="cellIs" dxfId="1783" priority="2015" stopIfTrue="1" operator="equal">
      <formula>""</formula>
    </cfRule>
    <cfRule type="cellIs" dxfId="1782" priority="2016" stopIfTrue="1" operator="lessThan">
      <formula>NOW()</formula>
    </cfRule>
  </conditionalFormatting>
  <conditionalFormatting sqref="N700">
    <cfRule type="cellIs" dxfId="1781" priority="2013" stopIfTrue="1" operator="equal">
      <formula>""</formula>
    </cfRule>
    <cfRule type="cellIs" dxfId="1780" priority="2014" stopIfTrue="1" operator="lessThan">
      <formula>NOW()</formula>
    </cfRule>
  </conditionalFormatting>
  <conditionalFormatting sqref="N700">
    <cfRule type="cellIs" dxfId="1779" priority="2011" stopIfTrue="1" operator="equal">
      <formula>""</formula>
    </cfRule>
    <cfRule type="cellIs" dxfId="1778" priority="2012" stopIfTrue="1" operator="lessThan">
      <formula>NOW()</formula>
    </cfRule>
  </conditionalFormatting>
  <conditionalFormatting sqref="N944">
    <cfRule type="cellIs" dxfId="1777" priority="2009" stopIfTrue="1" operator="equal">
      <formula>""</formula>
    </cfRule>
    <cfRule type="cellIs" dxfId="1776" priority="2010" stopIfTrue="1" operator="lessThan">
      <formula>NOW()</formula>
    </cfRule>
  </conditionalFormatting>
  <conditionalFormatting sqref="N944">
    <cfRule type="cellIs" dxfId="1775" priority="2007" stopIfTrue="1" operator="equal">
      <formula>""</formula>
    </cfRule>
    <cfRule type="cellIs" dxfId="1774" priority="2008" stopIfTrue="1" operator="lessThan">
      <formula>NOW()</formula>
    </cfRule>
  </conditionalFormatting>
  <conditionalFormatting sqref="N671">
    <cfRule type="cellIs" dxfId="1773" priority="2005" stopIfTrue="1" operator="equal">
      <formula>""</formula>
    </cfRule>
    <cfRule type="cellIs" dxfId="1772" priority="2006" stopIfTrue="1" operator="lessThan">
      <formula>NOW()</formula>
    </cfRule>
  </conditionalFormatting>
  <conditionalFormatting sqref="N671">
    <cfRule type="cellIs" dxfId="1771" priority="2003" stopIfTrue="1" operator="equal">
      <formula>""</formula>
    </cfRule>
    <cfRule type="cellIs" dxfId="1770" priority="2004" stopIfTrue="1" operator="lessThan">
      <formula>NOW()</formula>
    </cfRule>
  </conditionalFormatting>
  <conditionalFormatting sqref="N1033">
    <cfRule type="cellIs" dxfId="1769" priority="2001" stopIfTrue="1" operator="equal">
      <formula>""</formula>
    </cfRule>
    <cfRule type="cellIs" dxfId="1768" priority="2002" stopIfTrue="1" operator="lessThan">
      <formula>NOW()</formula>
    </cfRule>
  </conditionalFormatting>
  <conditionalFormatting sqref="N1033">
    <cfRule type="cellIs" dxfId="1767" priority="1999" stopIfTrue="1" operator="equal">
      <formula>""</formula>
    </cfRule>
    <cfRule type="cellIs" dxfId="1766" priority="2000" stopIfTrue="1" operator="lessThan">
      <formula>NOW()</formula>
    </cfRule>
  </conditionalFormatting>
  <conditionalFormatting sqref="N615">
    <cfRule type="cellIs" dxfId="1765" priority="1996" stopIfTrue="1" operator="lessThan">
      <formula>NOW()</formula>
    </cfRule>
    <cfRule type="cellIs" dxfId="1764" priority="1997" stopIfTrue="1" operator="lessThan">
      <formula>NOW()</formula>
    </cfRule>
    <cfRule type="cellIs" dxfId="1763" priority="1998" stopIfTrue="1" operator="lessThan">
      <formula>(TODAY)</formula>
    </cfRule>
  </conditionalFormatting>
  <conditionalFormatting sqref="N615">
    <cfRule type="cellIs" dxfId="1762" priority="1994" stopIfTrue="1" operator="equal">
      <formula>""</formula>
    </cfRule>
    <cfRule type="cellIs" dxfId="1761" priority="1995" stopIfTrue="1" operator="lessThan">
      <formula>NOW()</formula>
    </cfRule>
  </conditionalFormatting>
  <conditionalFormatting sqref="N661">
    <cfRule type="cellIs" dxfId="1760" priority="1991" stopIfTrue="1" operator="lessThan">
      <formula>NOW()</formula>
    </cfRule>
    <cfRule type="cellIs" dxfId="1759" priority="1992" stopIfTrue="1" operator="lessThan">
      <formula>NOW()</formula>
    </cfRule>
    <cfRule type="cellIs" dxfId="1758" priority="1993" stopIfTrue="1" operator="lessThan">
      <formula>(TODAY)</formula>
    </cfRule>
  </conditionalFormatting>
  <conditionalFormatting sqref="N287">
    <cfRule type="cellIs" dxfId="1757" priority="1986" stopIfTrue="1" operator="equal">
      <formula>""</formula>
    </cfRule>
    <cfRule type="cellIs" dxfId="1756" priority="1987" stopIfTrue="1" operator="lessThan">
      <formula>NOW()</formula>
    </cfRule>
  </conditionalFormatting>
  <conditionalFormatting sqref="N287">
    <cfRule type="cellIs" dxfId="1755" priority="1984" stopIfTrue="1" operator="equal">
      <formula>""</formula>
    </cfRule>
    <cfRule type="cellIs" dxfId="1754" priority="1985" stopIfTrue="1" operator="lessThan">
      <formula>NOW()</formula>
    </cfRule>
  </conditionalFormatting>
  <conditionalFormatting sqref="N287">
    <cfRule type="cellIs" dxfId="1753" priority="1981" stopIfTrue="1" operator="lessThan">
      <formula>NOW()</formula>
    </cfRule>
    <cfRule type="cellIs" dxfId="1752" priority="1982" stopIfTrue="1" operator="lessThan">
      <formula>NOW()</formula>
    </cfRule>
    <cfRule type="cellIs" dxfId="1751" priority="1983" stopIfTrue="1" operator="lessThan">
      <formula>(TODAY)</formula>
    </cfRule>
  </conditionalFormatting>
  <conditionalFormatting sqref="O1331">
    <cfRule type="cellIs" dxfId="1750" priority="1979" stopIfTrue="1" operator="equal">
      <formula>""</formula>
    </cfRule>
    <cfRule type="cellIs" dxfId="1749" priority="1980" stopIfTrue="1" operator="lessThan">
      <formula>NOW()</formula>
    </cfRule>
  </conditionalFormatting>
  <conditionalFormatting sqref="O1331">
    <cfRule type="cellIs" dxfId="1748" priority="1977" stopIfTrue="1" operator="equal">
      <formula>""</formula>
    </cfRule>
    <cfRule type="cellIs" dxfId="1747" priority="1978" stopIfTrue="1" operator="lessThan">
      <formula>NOW()</formula>
    </cfRule>
  </conditionalFormatting>
  <conditionalFormatting sqref="O1331">
    <cfRule type="cellIs" dxfId="1746" priority="1974" stopIfTrue="1" operator="lessThan">
      <formula>NOW()</formula>
    </cfRule>
    <cfRule type="cellIs" dxfId="1745" priority="1975" stopIfTrue="1" operator="lessThan">
      <formula>NOW()</formula>
    </cfRule>
    <cfRule type="cellIs" dxfId="1744" priority="1976" stopIfTrue="1" operator="lessThan">
      <formula>(TODAY)</formula>
    </cfRule>
  </conditionalFormatting>
  <conditionalFormatting sqref="N1331">
    <cfRule type="cellIs" dxfId="1743" priority="1972" stopIfTrue="1" operator="equal">
      <formula>""</formula>
    </cfRule>
    <cfRule type="cellIs" dxfId="1742" priority="1973" stopIfTrue="1" operator="lessThan">
      <formula>NOW()</formula>
    </cfRule>
  </conditionalFormatting>
  <conditionalFormatting sqref="N1331">
    <cfRule type="cellIs" dxfId="1741" priority="1970" stopIfTrue="1" operator="equal">
      <formula>""</formula>
    </cfRule>
    <cfRule type="cellIs" dxfId="1740" priority="1971" stopIfTrue="1" operator="lessThan">
      <formula>NOW()</formula>
    </cfRule>
  </conditionalFormatting>
  <conditionalFormatting sqref="N1331">
    <cfRule type="cellIs" dxfId="1739" priority="1967" stopIfTrue="1" operator="lessThan">
      <formula>NOW()</formula>
    </cfRule>
    <cfRule type="cellIs" dxfId="1738" priority="1968" stopIfTrue="1" operator="lessThan">
      <formula>NOW()</formula>
    </cfRule>
    <cfRule type="cellIs" dxfId="1737" priority="1969" stopIfTrue="1" operator="lessThan">
      <formula>(TODAY)</formula>
    </cfRule>
  </conditionalFormatting>
  <conditionalFormatting sqref="N1329">
    <cfRule type="cellIs" dxfId="1736" priority="1965" stopIfTrue="1" operator="equal">
      <formula>""</formula>
    </cfRule>
    <cfRule type="cellIs" dxfId="1735" priority="1966" stopIfTrue="1" operator="lessThan">
      <formula>NOW()</formula>
    </cfRule>
  </conditionalFormatting>
  <conditionalFormatting sqref="N1329">
    <cfRule type="cellIs" dxfId="1734" priority="1962" stopIfTrue="1" operator="lessThan">
      <formula>NOW()</formula>
    </cfRule>
    <cfRule type="cellIs" dxfId="1733" priority="1963" stopIfTrue="1" operator="lessThan">
      <formula>NOW()</formula>
    </cfRule>
    <cfRule type="cellIs" dxfId="1732" priority="1964" stopIfTrue="1" operator="lessThan">
      <formula>(TODAY)</formula>
    </cfRule>
  </conditionalFormatting>
  <conditionalFormatting sqref="N1332">
    <cfRule type="cellIs" dxfId="1731" priority="1960" stopIfTrue="1" operator="equal">
      <formula>""</formula>
    </cfRule>
    <cfRule type="cellIs" dxfId="1730" priority="1961" stopIfTrue="1" operator="lessThan">
      <formula>NOW()</formula>
    </cfRule>
  </conditionalFormatting>
  <conditionalFormatting sqref="N1332">
    <cfRule type="cellIs" dxfId="1729" priority="1957" stopIfTrue="1" operator="lessThan">
      <formula>NOW()</formula>
    </cfRule>
    <cfRule type="cellIs" dxfId="1728" priority="1958" stopIfTrue="1" operator="lessThan">
      <formula>NOW()</formula>
    </cfRule>
    <cfRule type="cellIs" dxfId="1727" priority="1959" stopIfTrue="1" operator="lessThan">
      <formula>(TODAY)</formula>
    </cfRule>
  </conditionalFormatting>
  <conditionalFormatting sqref="L1334">
    <cfRule type="cellIs" dxfId="1726" priority="1950" stopIfTrue="1" operator="equal">
      <formula>""</formula>
    </cfRule>
    <cfRule type="cellIs" dxfId="1725" priority="1951" stopIfTrue="1" operator="lessThan">
      <formula>NOW()</formula>
    </cfRule>
  </conditionalFormatting>
  <conditionalFormatting sqref="L1334">
    <cfRule type="cellIs" dxfId="1724" priority="1947" stopIfTrue="1" operator="lessThan">
      <formula>NOW()</formula>
    </cfRule>
    <cfRule type="cellIs" dxfId="1723" priority="1948" stopIfTrue="1" operator="lessThan">
      <formula>NOW()</formula>
    </cfRule>
    <cfRule type="cellIs" dxfId="1722" priority="1949" stopIfTrue="1" operator="lessThan">
      <formula>(TODAY)</formula>
    </cfRule>
  </conditionalFormatting>
  <conditionalFormatting sqref="P1334">
    <cfRule type="cellIs" dxfId="1721" priority="1945" stopIfTrue="1" operator="equal">
      <formula>""</formula>
    </cfRule>
    <cfRule type="cellIs" dxfId="1720" priority="1946" stopIfTrue="1" operator="lessThan">
      <formula>NOW()</formula>
    </cfRule>
  </conditionalFormatting>
  <conditionalFormatting sqref="P1334">
    <cfRule type="cellIs" dxfId="1719" priority="1943" stopIfTrue="1" operator="equal">
      <formula>""</formula>
    </cfRule>
    <cfRule type="cellIs" dxfId="1718" priority="1944" stopIfTrue="1" operator="lessThan">
      <formula>NOW()</formula>
    </cfRule>
  </conditionalFormatting>
  <conditionalFormatting sqref="P1334">
    <cfRule type="cellIs" dxfId="1717" priority="1940" stopIfTrue="1" operator="lessThan">
      <formula>NOW()</formula>
    </cfRule>
    <cfRule type="cellIs" dxfId="1716" priority="1941" stopIfTrue="1" operator="lessThan">
      <formula>NOW()</formula>
    </cfRule>
    <cfRule type="cellIs" dxfId="1715" priority="1942" stopIfTrue="1" operator="lessThan">
      <formula>(TODAY)</formula>
    </cfRule>
  </conditionalFormatting>
  <conditionalFormatting sqref="N1334">
    <cfRule type="cellIs" dxfId="1714" priority="1938" stopIfTrue="1" operator="equal">
      <formula>""</formula>
    </cfRule>
    <cfRule type="cellIs" dxfId="1713" priority="1939" stopIfTrue="1" operator="lessThan">
      <formula>NOW()</formula>
    </cfRule>
  </conditionalFormatting>
  <conditionalFormatting sqref="N1334">
    <cfRule type="cellIs" dxfId="1712" priority="1935" stopIfTrue="1" operator="lessThan">
      <formula>NOW()</formula>
    </cfRule>
    <cfRule type="cellIs" dxfId="1711" priority="1936" stopIfTrue="1" operator="lessThan">
      <formula>NOW()</formula>
    </cfRule>
    <cfRule type="cellIs" dxfId="1710" priority="1937" stopIfTrue="1" operator="lessThan">
      <formula>(TODAY)</formula>
    </cfRule>
  </conditionalFormatting>
  <conditionalFormatting sqref="N1334">
    <cfRule type="cellIs" dxfId="1709" priority="1933" stopIfTrue="1" operator="equal">
      <formula>""</formula>
    </cfRule>
    <cfRule type="cellIs" dxfId="1708" priority="1934" stopIfTrue="1" operator="lessThan">
      <formula>NOW()</formula>
    </cfRule>
  </conditionalFormatting>
  <conditionalFormatting sqref="N1334">
    <cfRule type="cellIs" dxfId="1707" priority="1931" stopIfTrue="1" operator="equal">
      <formula>""</formula>
    </cfRule>
    <cfRule type="cellIs" dxfId="1706" priority="1932" stopIfTrue="1" operator="lessThan">
      <formula>NOW()</formula>
    </cfRule>
  </conditionalFormatting>
  <conditionalFormatting sqref="N1334">
    <cfRule type="cellIs" dxfId="1705" priority="1928" stopIfTrue="1" operator="lessThan">
      <formula>NOW()</formula>
    </cfRule>
    <cfRule type="cellIs" dxfId="1704" priority="1929" stopIfTrue="1" operator="lessThan">
      <formula>NOW()</formula>
    </cfRule>
    <cfRule type="cellIs" dxfId="1703" priority="1930" stopIfTrue="1" operator="lessThan">
      <formula>(TODAY)</formula>
    </cfRule>
  </conditionalFormatting>
  <conditionalFormatting sqref="N1335">
    <cfRule type="cellIs" dxfId="1702" priority="1926" stopIfTrue="1" operator="equal">
      <formula>""</formula>
    </cfRule>
    <cfRule type="cellIs" dxfId="1701" priority="1927" stopIfTrue="1" operator="lessThan">
      <formula>NOW()</formula>
    </cfRule>
  </conditionalFormatting>
  <conditionalFormatting sqref="N1335">
    <cfRule type="cellIs" dxfId="1700" priority="1923" stopIfTrue="1" operator="lessThan">
      <formula>NOW()</formula>
    </cfRule>
    <cfRule type="cellIs" dxfId="1699" priority="1924" stopIfTrue="1" operator="lessThan">
      <formula>NOW()</formula>
    </cfRule>
    <cfRule type="cellIs" dxfId="1698" priority="1925" stopIfTrue="1" operator="lessThan">
      <formula>(TODAY)</formula>
    </cfRule>
  </conditionalFormatting>
  <conditionalFormatting sqref="N1335">
    <cfRule type="cellIs" dxfId="1697" priority="1921" stopIfTrue="1" operator="equal">
      <formula>""</formula>
    </cfRule>
    <cfRule type="cellIs" dxfId="1696" priority="1922" stopIfTrue="1" operator="lessThan">
      <formula>NOW()</formula>
    </cfRule>
  </conditionalFormatting>
  <conditionalFormatting sqref="N1335">
    <cfRule type="cellIs" dxfId="1695" priority="1919" stopIfTrue="1" operator="equal">
      <formula>""</formula>
    </cfRule>
    <cfRule type="cellIs" dxfId="1694" priority="1920" stopIfTrue="1" operator="lessThan">
      <formula>NOW()</formula>
    </cfRule>
  </conditionalFormatting>
  <conditionalFormatting sqref="N1335">
    <cfRule type="cellIs" dxfId="1693" priority="1916" stopIfTrue="1" operator="lessThan">
      <formula>NOW()</formula>
    </cfRule>
    <cfRule type="cellIs" dxfId="1692" priority="1917" stopIfTrue="1" operator="lessThan">
      <formula>NOW()</formula>
    </cfRule>
    <cfRule type="cellIs" dxfId="1691" priority="1918" stopIfTrue="1" operator="lessThan">
      <formula>(TODAY)</formula>
    </cfRule>
  </conditionalFormatting>
  <conditionalFormatting sqref="N525">
    <cfRule type="cellIs" dxfId="1690" priority="1913" stopIfTrue="1" operator="lessThan">
      <formula>NOW()</formula>
    </cfRule>
    <cfRule type="cellIs" dxfId="1689" priority="1914" stopIfTrue="1" operator="lessThan">
      <formula>NOW()</formula>
    </cfRule>
    <cfRule type="cellIs" dxfId="1688" priority="1915" stopIfTrue="1" operator="lessThan">
      <formula>(TODAY)</formula>
    </cfRule>
  </conditionalFormatting>
  <conditionalFormatting sqref="N253">
    <cfRule type="cellIs" dxfId="1687" priority="1911" stopIfTrue="1" operator="equal">
      <formula>""</formula>
    </cfRule>
    <cfRule type="cellIs" dxfId="1686" priority="1912" stopIfTrue="1" operator="lessThan">
      <formula>NOW()</formula>
    </cfRule>
  </conditionalFormatting>
  <conditionalFormatting sqref="N253">
    <cfRule type="cellIs" dxfId="1685" priority="1909" stopIfTrue="1" operator="equal">
      <formula>""</formula>
    </cfRule>
    <cfRule type="cellIs" dxfId="1684" priority="1910" stopIfTrue="1" operator="lessThan">
      <formula>NOW()</formula>
    </cfRule>
  </conditionalFormatting>
  <conditionalFormatting sqref="N227">
    <cfRule type="cellIs" dxfId="1683" priority="1907" stopIfTrue="1" operator="equal">
      <formula>""</formula>
    </cfRule>
    <cfRule type="cellIs" dxfId="1682" priority="1908" stopIfTrue="1" operator="lessThan">
      <formula>NOW()</formula>
    </cfRule>
  </conditionalFormatting>
  <conditionalFormatting sqref="N227">
    <cfRule type="cellIs" dxfId="1681" priority="1905" stopIfTrue="1" operator="equal">
      <formula>""</formula>
    </cfRule>
    <cfRule type="cellIs" dxfId="1680" priority="1906" stopIfTrue="1" operator="lessThan">
      <formula>NOW()</formula>
    </cfRule>
  </conditionalFormatting>
  <conditionalFormatting sqref="N185">
    <cfRule type="cellIs" dxfId="1679" priority="1903" stopIfTrue="1" operator="equal">
      <formula>""</formula>
    </cfRule>
    <cfRule type="cellIs" dxfId="1678" priority="1904" stopIfTrue="1" operator="lessThan">
      <formula>NOW()</formula>
    </cfRule>
  </conditionalFormatting>
  <conditionalFormatting sqref="N185">
    <cfRule type="cellIs" dxfId="1677" priority="1901" stopIfTrue="1" operator="equal">
      <formula>""</formula>
    </cfRule>
    <cfRule type="cellIs" dxfId="1676" priority="1902" stopIfTrue="1" operator="lessThan">
      <formula>NOW()</formula>
    </cfRule>
  </conditionalFormatting>
  <conditionalFormatting sqref="C723">
    <cfRule type="expression" dxfId="1675" priority="1900" stopIfTrue="1">
      <formula>$B723=""</formula>
    </cfRule>
  </conditionalFormatting>
  <conditionalFormatting sqref="C723">
    <cfRule type="expression" dxfId="1674" priority="1899" stopIfTrue="1">
      <formula>$B723=""</formula>
    </cfRule>
  </conditionalFormatting>
  <conditionalFormatting sqref="N728">
    <cfRule type="cellIs" dxfId="1673" priority="1897" stopIfTrue="1" operator="equal">
      <formula>""</formula>
    </cfRule>
    <cfRule type="cellIs" dxfId="1672" priority="1898" stopIfTrue="1" operator="lessThan">
      <formula>NOW()</formula>
    </cfRule>
  </conditionalFormatting>
  <conditionalFormatting sqref="N728">
    <cfRule type="cellIs" dxfId="1671" priority="1894" stopIfTrue="1" operator="lessThan">
      <formula>NOW()</formula>
    </cfRule>
    <cfRule type="cellIs" dxfId="1670" priority="1895" stopIfTrue="1" operator="lessThan">
      <formula>NOW()</formula>
    </cfRule>
    <cfRule type="cellIs" dxfId="1669" priority="1896" stopIfTrue="1" operator="lessThan">
      <formula>(TODAY)</formula>
    </cfRule>
  </conditionalFormatting>
  <conditionalFormatting sqref="N246">
    <cfRule type="cellIs" dxfId="1668" priority="1892" stopIfTrue="1" operator="equal">
      <formula>""</formula>
    </cfRule>
    <cfRule type="cellIs" dxfId="1667" priority="1893" stopIfTrue="1" operator="lessThan">
      <formula>NOW()</formula>
    </cfRule>
  </conditionalFormatting>
  <conditionalFormatting sqref="N246">
    <cfRule type="cellIs" dxfId="1666" priority="1889" stopIfTrue="1" operator="lessThan">
      <formula>NOW()</formula>
    </cfRule>
    <cfRule type="cellIs" dxfId="1665" priority="1890" stopIfTrue="1" operator="lessThan">
      <formula>NOW()</formula>
    </cfRule>
    <cfRule type="cellIs" dxfId="1664" priority="1891" stopIfTrue="1" operator="lessThan">
      <formula>(TODAY)</formula>
    </cfRule>
  </conditionalFormatting>
  <conditionalFormatting sqref="N310">
    <cfRule type="cellIs" dxfId="1663" priority="1887" stopIfTrue="1" operator="equal">
      <formula>""</formula>
    </cfRule>
    <cfRule type="cellIs" dxfId="1662" priority="1888" stopIfTrue="1" operator="lessThan">
      <formula>NOW()</formula>
    </cfRule>
  </conditionalFormatting>
  <conditionalFormatting sqref="N310">
    <cfRule type="cellIs" dxfId="1661" priority="1885" stopIfTrue="1" operator="equal">
      <formula>""</formula>
    </cfRule>
    <cfRule type="cellIs" dxfId="1660" priority="1886" stopIfTrue="1" operator="lessThan">
      <formula>NOW()</formula>
    </cfRule>
  </conditionalFormatting>
  <conditionalFormatting sqref="N311">
    <cfRule type="cellIs" dxfId="1659" priority="1883" stopIfTrue="1" operator="equal">
      <formula>""</formula>
    </cfRule>
    <cfRule type="cellIs" dxfId="1658" priority="1884" stopIfTrue="1" operator="lessThan">
      <formula>NOW()</formula>
    </cfRule>
  </conditionalFormatting>
  <conditionalFormatting sqref="N311">
    <cfRule type="cellIs" dxfId="1657" priority="1881" stopIfTrue="1" operator="equal">
      <formula>""</formula>
    </cfRule>
    <cfRule type="cellIs" dxfId="1656" priority="1882" stopIfTrue="1" operator="lessThan">
      <formula>NOW()</formula>
    </cfRule>
  </conditionalFormatting>
  <conditionalFormatting sqref="N467">
    <cfRule type="cellIs" dxfId="1655" priority="1879" stopIfTrue="1" operator="equal">
      <formula>""</formula>
    </cfRule>
    <cfRule type="cellIs" dxfId="1654" priority="1880" stopIfTrue="1" operator="lessThan">
      <formula>NOW()</formula>
    </cfRule>
  </conditionalFormatting>
  <conditionalFormatting sqref="N467">
    <cfRule type="cellIs" dxfId="1653" priority="1877" stopIfTrue="1" operator="equal">
      <formula>""</formula>
    </cfRule>
    <cfRule type="cellIs" dxfId="1652" priority="1878" stopIfTrue="1" operator="lessThan">
      <formula>NOW()</formula>
    </cfRule>
  </conditionalFormatting>
  <conditionalFormatting sqref="N806">
    <cfRule type="cellIs" dxfId="1651" priority="1875" stopIfTrue="1" operator="equal">
      <formula>""</formula>
    </cfRule>
    <cfRule type="cellIs" dxfId="1650" priority="1876" stopIfTrue="1" operator="lessThan">
      <formula>NOW()</formula>
    </cfRule>
  </conditionalFormatting>
  <conditionalFormatting sqref="N806">
    <cfRule type="cellIs" dxfId="1649" priority="1873" stopIfTrue="1" operator="equal">
      <formula>""</formula>
    </cfRule>
    <cfRule type="cellIs" dxfId="1648" priority="1874" stopIfTrue="1" operator="lessThan">
      <formula>NOW()</formula>
    </cfRule>
  </conditionalFormatting>
  <conditionalFormatting sqref="N1342">
    <cfRule type="cellIs" dxfId="1647" priority="1871" stopIfTrue="1" operator="equal">
      <formula>""</formula>
    </cfRule>
    <cfRule type="cellIs" dxfId="1646" priority="1872" stopIfTrue="1" operator="lessThan">
      <formula>NOW()</formula>
    </cfRule>
  </conditionalFormatting>
  <conditionalFormatting sqref="N1342">
    <cfRule type="cellIs" dxfId="1645" priority="1868" stopIfTrue="1" operator="lessThan">
      <formula>NOW()</formula>
    </cfRule>
    <cfRule type="cellIs" dxfId="1644" priority="1869" stopIfTrue="1" operator="lessThan">
      <formula>NOW()</formula>
    </cfRule>
    <cfRule type="cellIs" dxfId="1643" priority="1870" stopIfTrue="1" operator="lessThan">
      <formula>(TODAY)</formula>
    </cfRule>
  </conditionalFormatting>
  <conditionalFormatting sqref="N261">
    <cfRule type="cellIs" dxfId="1642" priority="1866" stopIfTrue="1" operator="equal">
      <formula>""</formula>
    </cfRule>
    <cfRule type="cellIs" dxfId="1641" priority="1867" stopIfTrue="1" operator="lessThan">
      <formula>NOW()</formula>
    </cfRule>
  </conditionalFormatting>
  <conditionalFormatting sqref="N261">
    <cfRule type="cellIs" dxfId="1640" priority="1863" stopIfTrue="1" operator="lessThan">
      <formula>NOW()</formula>
    </cfRule>
    <cfRule type="cellIs" dxfId="1639" priority="1864" stopIfTrue="1" operator="lessThan">
      <formula>NOW()</formula>
    </cfRule>
    <cfRule type="cellIs" dxfId="1638" priority="1865" stopIfTrue="1" operator="lessThan">
      <formula>(TODAY)</formula>
    </cfRule>
  </conditionalFormatting>
  <conditionalFormatting sqref="N327">
    <cfRule type="cellIs" dxfId="1637" priority="1861" stopIfTrue="1" operator="equal">
      <formula>""</formula>
    </cfRule>
    <cfRule type="cellIs" dxfId="1636" priority="1862" stopIfTrue="1" operator="lessThan">
      <formula>NOW()</formula>
    </cfRule>
  </conditionalFormatting>
  <conditionalFormatting sqref="N327">
    <cfRule type="cellIs" dxfId="1635" priority="1859" stopIfTrue="1" operator="equal">
      <formula>""</formula>
    </cfRule>
    <cfRule type="cellIs" dxfId="1634" priority="1860" stopIfTrue="1" operator="lessThan">
      <formula>NOW()</formula>
    </cfRule>
  </conditionalFormatting>
  <conditionalFormatting sqref="N337">
    <cfRule type="cellIs" dxfId="1633" priority="1857" stopIfTrue="1" operator="equal">
      <formula>""</formula>
    </cfRule>
    <cfRule type="cellIs" dxfId="1632" priority="1858" stopIfTrue="1" operator="lessThan">
      <formula>NOW()</formula>
    </cfRule>
  </conditionalFormatting>
  <conditionalFormatting sqref="N337">
    <cfRule type="cellIs" dxfId="1631" priority="1855" stopIfTrue="1" operator="equal">
      <formula>""</formula>
    </cfRule>
    <cfRule type="cellIs" dxfId="1630" priority="1856" stopIfTrue="1" operator="lessThan">
      <formula>NOW()</formula>
    </cfRule>
  </conditionalFormatting>
  <conditionalFormatting sqref="N465">
    <cfRule type="cellIs" dxfId="1629" priority="1853" stopIfTrue="1" operator="equal">
      <formula>""</formula>
    </cfRule>
    <cfRule type="cellIs" dxfId="1628" priority="1854" stopIfTrue="1" operator="lessThan">
      <formula>NOW()</formula>
    </cfRule>
  </conditionalFormatting>
  <conditionalFormatting sqref="N465">
    <cfRule type="cellIs" dxfId="1627" priority="1851" stopIfTrue="1" operator="equal">
      <formula>""</formula>
    </cfRule>
    <cfRule type="cellIs" dxfId="1626" priority="1852" stopIfTrue="1" operator="lessThan">
      <formula>NOW()</formula>
    </cfRule>
  </conditionalFormatting>
  <conditionalFormatting sqref="N52">
    <cfRule type="cellIs" dxfId="1625" priority="1849" stopIfTrue="1" operator="equal">
      <formula>""</formula>
    </cfRule>
    <cfRule type="cellIs" dxfId="1624" priority="1850" stopIfTrue="1" operator="lessThan">
      <formula>NOW()</formula>
    </cfRule>
  </conditionalFormatting>
  <conditionalFormatting sqref="N52">
    <cfRule type="cellIs" dxfId="1623" priority="1847" stopIfTrue="1" operator="equal">
      <formula>""</formula>
    </cfRule>
    <cfRule type="cellIs" dxfId="1622" priority="1848" stopIfTrue="1" operator="lessThan">
      <formula>NOW()</formula>
    </cfRule>
  </conditionalFormatting>
  <conditionalFormatting sqref="N52">
    <cfRule type="cellIs" dxfId="1621" priority="1844" stopIfTrue="1" operator="lessThan">
      <formula>NOW()</formula>
    </cfRule>
    <cfRule type="cellIs" dxfId="1620" priority="1845" stopIfTrue="1" operator="lessThan">
      <formula>NOW()</formula>
    </cfRule>
    <cfRule type="cellIs" dxfId="1619" priority="1846" stopIfTrue="1" operator="lessThan">
      <formula>(TODAY)</formula>
    </cfRule>
  </conditionalFormatting>
  <conditionalFormatting sqref="N356">
    <cfRule type="cellIs" dxfId="1618" priority="1841" stopIfTrue="1" operator="lessThan">
      <formula>NOW()</formula>
    </cfRule>
    <cfRule type="cellIs" dxfId="1617" priority="1842" stopIfTrue="1" operator="lessThan">
      <formula>NOW()</formula>
    </cfRule>
    <cfRule type="cellIs" dxfId="1616" priority="1843" stopIfTrue="1" operator="lessThan">
      <formula>(TODAY)</formula>
    </cfRule>
  </conditionalFormatting>
  <conditionalFormatting sqref="P619 N619">
    <cfRule type="cellIs" dxfId="1615" priority="1839" stopIfTrue="1" operator="equal">
      <formula>""</formula>
    </cfRule>
    <cfRule type="cellIs" dxfId="1614" priority="1840" stopIfTrue="1" operator="lessThan">
      <formula>NOW()</formula>
    </cfRule>
  </conditionalFormatting>
  <conditionalFormatting sqref="N619">
    <cfRule type="cellIs" dxfId="1613" priority="1836" stopIfTrue="1" operator="lessThan">
      <formula>NOW()</formula>
    </cfRule>
    <cfRule type="cellIs" dxfId="1612" priority="1837" stopIfTrue="1" operator="lessThan">
      <formula>NOW()</formula>
    </cfRule>
    <cfRule type="cellIs" dxfId="1611" priority="1838" stopIfTrue="1" operator="lessThan">
      <formula>(TODAY)</formula>
    </cfRule>
  </conditionalFormatting>
  <conditionalFormatting sqref="P45 N45">
    <cfRule type="cellIs" dxfId="1610" priority="1834" stopIfTrue="1" operator="equal">
      <formula>""</formula>
    </cfRule>
    <cfRule type="cellIs" dxfId="1609" priority="1835" stopIfTrue="1" operator="lessThan">
      <formula>NOW()</formula>
    </cfRule>
  </conditionalFormatting>
  <conditionalFormatting sqref="P45 N45">
    <cfRule type="cellIs" dxfId="1608" priority="1832" stopIfTrue="1" operator="equal">
      <formula>""</formula>
    </cfRule>
    <cfRule type="cellIs" dxfId="1607" priority="1833" stopIfTrue="1" operator="lessThan">
      <formula>NOW()</formula>
    </cfRule>
  </conditionalFormatting>
  <conditionalFormatting sqref="N45">
    <cfRule type="cellIs" dxfId="1606" priority="1830" stopIfTrue="1" operator="equal">
      <formula>""</formula>
    </cfRule>
    <cfRule type="cellIs" dxfId="1605" priority="1831" stopIfTrue="1" operator="lessThan">
      <formula>NOW()</formula>
    </cfRule>
  </conditionalFormatting>
  <conditionalFormatting sqref="N45">
    <cfRule type="cellIs" dxfId="1604" priority="1828" stopIfTrue="1" operator="equal">
      <formula>""</formula>
    </cfRule>
    <cfRule type="cellIs" dxfId="1603" priority="1829" stopIfTrue="1" operator="lessThan">
      <formula>NOW()</formula>
    </cfRule>
  </conditionalFormatting>
  <conditionalFormatting sqref="N417">
    <cfRule type="cellIs" dxfId="1602" priority="1826" stopIfTrue="1" operator="equal">
      <formula>""</formula>
    </cfRule>
    <cfRule type="cellIs" dxfId="1601" priority="1827" stopIfTrue="1" operator="lessThan">
      <formula>NOW()</formula>
    </cfRule>
  </conditionalFormatting>
  <conditionalFormatting sqref="N417">
    <cfRule type="cellIs" dxfId="1600" priority="1824" stopIfTrue="1" operator="equal">
      <formula>""</formula>
    </cfRule>
    <cfRule type="cellIs" dxfId="1599" priority="1825" stopIfTrue="1" operator="lessThan">
      <formula>NOW()</formula>
    </cfRule>
  </conditionalFormatting>
  <conditionalFormatting sqref="N417">
    <cfRule type="cellIs" dxfId="1598" priority="1821" stopIfTrue="1" operator="lessThan">
      <formula>NOW()</formula>
    </cfRule>
    <cfRule type="cellIs" dxfId="1597" priority="1822" stopIfTrue="1" operator="lessThan">
      <formula>NOW()</formula>
    </cfRule>
    <cfRule type="cellIs" dxfId="1596" priority="1823" stopIfTrue="1" operator="lessThan">
      <formula>(TODAY)</formula>
    </cfRule>
  </conditionalFormatting>
  <conditionalFormatting sqref="N79">
    <cfRule type="cellIs" dxfId="1595" priority="1819" stopIfTrue="1" operator="equal">
      <formula>""</formula>
    </cfRule>
    <cfRule type="cellIs" dxfId="1594" priority="1820" stopIfTrue="1" operator="lessThan">
      <formula>NOW()</formula>
    </cfRule>
  </conditionalFormatting>
  <conditionalFormatting sqref="N79">
    <cfRule type="cellIs" dxfId="1593" priority="1817" stopIfTrue="1" operator="equal">
      <formula>""</formula>
    </cfRule>
    <cfRule type="cellIs" dxfId="1592" priority="1818" stopIfTrue="1" operator="lessThan">
      <formula>NOW()</formula>
    </cfRule>
  </conditionalFormatting>
  <conditionalFormatting sqref="N984">
    <cfRule type="cellIs" dxfId="1591" priority="1810" stopIfTrue="1" operator="lessThan">
      <formula>NOW()</formula>
    </cfRule>
    <cfRule type="cellIs" dxfId="1590" priority="1811" stopIfTrue="1" operator="lessThan">
      <formula>NOW()</formula>
    </cfRule>
    <cfRule type="cellIs" dxfId="1589" priority="1812" stopIfTrue="1" operator="lessThan">
      <formula>(TODAY)</formula>
    </cfRule>
  </conditionalFormatting>
  <conditionalFormatting sqref="N289">
    <cfRule type="cellIs" dxfId="1588" priority="1808" stopIfTrue="1" operator="equal">
      <formula>""</formula>
    </cfRule>
    <cfRule type="cellIs" dxfId="1587" priority="1809" stopIfTrue="1" operator="lessThan">
      <formula>NOW()</formula>
    </cfRule>
  </conditionalFormatting>
  <conditionalFormatting sqref="N289">
    <cfRule type="cellIs" dxfId="1586" priority="1806" stopIfTrue="1" operator="equal">
      <formula>""</formula>
    </cfRule>
    <cfRule type="cellIs" dxfId="1585" priority="1807" stopIfTrue="1" operator="lessThan">
      <formula>NOW()</formula>
    </cfRule>
  </conditionalFormatting>
  <conditionalFormatting sqref="N289">
    <cfRule type="cellIs" dxfId="1584" priority="1803" stopIfTrue="1" operator="lessThan">
      <formula>NOW()</formula>
    </cfRule>
    <cfRule type="cellIs" dxfId="1583" priority="1804" stopIfTrue="1" operator="lessThan">
      <formula>NOW()</formula>
    </cfRule>
    <cfRule type="cellIs" dxfId="1582" priority="1805" stopIfTrue="1" operator="lessThan">
      <formula>(TODAY)</formula>
    </cfRule>
  </conditionalFormatting>
  <conditionalFormatting sqref="N423">
    <cfRule type="cellIs" dxfId="1581" priority="1801" stopIfTrue="1" operator="equal">
      <formula>""</formula>
    </cfRule>
    <cfRule type="cellIs" dxfId="1580" priority="1802" stopIfTrue="1" operator="lessThan">
      <formula>NOW()</formula>
    </cfRule>
  </conditionalFormatting>
  <conditionalFormatting sqref="N423">
    <cfRule type="cellIs" dxfId="1579" priority="1799" stopIfTrue="1" operator="equal">
      <formula>""</formula>
    </cfRule>
    <cfRule type="cellIs" dxfId="1578" priority="1800" stopIfTrue="1" operator="lessThan">
      <formula>NOW()</formula>
    </cfRule>
  </conditionalFormatting>
  <conditionalFormatting sqref="N423">
    <cfRule type="cellIs" dxfId="1577" priority="1796" stopIfTrue="1" operator="lessThan">
      <formula>NOW()</formula>
    </cfRule>
    <cfRule type="cellIs" dxfId="1576" priority="1797" stopIfTrue="1" operator="lessThan">
      <formula>NOW()</formula>
    </cfRule>
    <cfRule type="cellIs" dxfId="1575" priority="1798" stopIfTrue="1" operator="lessThan">
      <formula>(TODAY)</formula>
    </cfRule>
  </conditionalFormatting>
  <conditionalFormatting sqref="N557">
    <cfRule type="cellIs" dxfId="1574" priority="1794" stopIfTrue="1" operator="equal">
      <formula>""</formula>
    </cfRule>
    <cfRule type="cellIs" dxfId="1573" priority="1795" stopIfTrue="1" operator="lessThan">
      <formula>NOW()</formula>
    </cfRule>
  </conditionalFormatting>
  <conditionalFormatting sqref="N557">
    <cfRule type="cellIs" dxfId="1572" priority="1792" stopIfTrue="1" operator="equal">
      <formula>""</formula>
    </cfRule>
    <cfRule type="cellIs" dxfId="1571" priority="1793" stopIfTrue="1" operator="lessThan">
      <formula>NOW()</formula>
    </cfRule>
  </conditionalFormatting>
  <conditionalFormatting sqref="N557">
    <cfRule type="cellIs" dxfId="1570" priority="1789" stopIfTrue="1" operator="lessThan">
      <formula>NOW()</formula>
    </cfRule>
    <cfRule type="cellIs" dxfId="1569" priority="1790" stopIfTrue="1" operator="lessThan">
      <formula>NOW()</formula>
    </cfRule>
    <cfRule type="cellIs" dxfId="1568" priority="1791" stopIfTrue="1" operator="lessThan">
      <formula>(TODAY)</formula>
    </cfRule>
  </conditionalFormatting>
  <conditionalFormatting sqref="N804">
    <cfRule type="cellIs" dxfId="1567" priority="1787" stopIfTrue="1" operator="equal">
      <formula>""</formula>
    </cfRule>
    <cfRule type="cellIs" dxfId="1566" priority="1788" stopIfTrue="1" operator="lessThan">
      <formula>NOW()</formula>
    </cfRule>
  </conditionalFormatting>
  <conditionalFormatting sqref="N804">
    <cfRule type="cellIs" dxfId="1565" priority="1785" stopIfTrue="1" operator="equal">
      <formula>""</formula>
    </cfRule>
    <cfRule type="cellIs" dxfId="1564" priority="1786" stopIfTrue="1" operator="lessThan">
      <formula>NOW()</formula>
    </cfRule>
  </conditionalFormatting>
  <conditionalFormatting sqref="N804">
    <cfRule type="cellIs" dxfId="1563" priority="1782" stopIfTrue="1" operator="lessThan">
      <formula>NOW()</formula>
    </cfRule>
    <cfRule type="cellIs" dxfId="1562" priority="1783" stopIfTrue="1" operator="lessThan">
      <formula>NOW()</formula>
    </cfRule>
    <cfRule type="cellIs" dxfId="1561" priority="1784" stopIfTrue="1" operator="lessThan">
      <formula>(TODAY)</formula>
    </cfRule>
  </conditionalFormatting>
  <conditionalFormatting sqref="N1333">
    <cfRule type="cellIs" dxfId="1560" priority="1780" stopIfTrue="1" operator="equal">
      <formula>""</formula>
    </cfRule>
    <cfRule type="cellIs" dxfId="1559" priority="1781" stopIfTrue="1" operator="lessThan">
      <formula>NOW()</formula>
    </cfRule>
  </conditionalFormatting>
  <conditionalFormatting sqref="N1333">
    <cfRule type="cellIs" dxfId="1558" priority="1778" stopIfTrue="1" operator="equal">
      <formula>""</formula>
    </cfRule>
    <cfRule type="cellIs" dxfId="1557" priority="1779" stopIfTrue="1" operator="lessThan">
      <formula>NOW()</formula>
    </cfRule>
  </conditionalFormatting>
  <conditionalFormatting sqref="N1333">
    <cfRule type="cellIs" dxfId="1556" priority="1775" stopIfTrue="1" operator="lessThan">
      <formula>NOW()</formula>
    </cfRule>
    <cfRule type="cellIs" dxfId="1555" priority="1776" stopIfTrue="1" operator="lessThan">
      <formula>NOW()</formula>
    </cfRule>
    <cfRule type="cellIs" dxfId="1554" priority="1777" stopIfTrue="1" operator="lessThan">
      <formula>(TODAY)</formula>
    </cfRule>
  </conditionalFormatting>
  <conditionalFormatting sqref="N583">
    <cfRule type="cellIs" dxfId="1553" priority="1773" stopIfTrue="1" operator="equal">
      <formula>""</formula>
    </cfRule>
    <cfRule type="cellIs" dxfId="1552" priority="1774" stopIfTrue="1" operator="lessThan">
      <formula>NOW()</formula>
    </cfRule>
  </conditionalFormatting>
  <conditionalFormatting sqref="N583">
    <cfRule type="cellIs" dxfId="1551" priority="1771" stopIfTrue="1" operator="equal">
      <formula>""</formula>
    </cfRule>
    <cfRule type="cellIs" dxfId="1550" priority="1772" stopIfTrue="1" operator="lessThan">
      <formula>NOW()</formula>
    </cfRule>
  </conditionalFormatting>
  <conditionalFormatting sqref="N583">
    <cfRule type="cellIs" dxfId="1549" priority="1768" stopIfTrue="1" operator="lessThan">
      <formula>NOW()</formula>
    </cfRule>
    <cfRule type="cellIs" dxfId="1548" priority="1769" stopIfTrue="1" operator="lessThan">
      <formula>NOW()</formula>
    </cfRule>
    <cfRule type="cellIs" dxfId="1547" priority="1770" stopIfTrue="1" operator="lessThan">
      <formula>(TODAY)</formula>
    </cfRule>
  </conditionalFormatting>
  <conditionalFormatting sqref="N249">
    <cfRule type="cellIs" dxfId="1546" priority="1766" stopIfTrue="1" operator="equal">
      <formula>""</formula>
    </cfRule>
    <cfRule type="cellIs" dxfId="1545" priority="1767" stopIfTrue="1" operator="lessThan">
      <formula>NOW()</formula>
    </cfRule>
  </conditionalFormatting>
  <conditionalFormatting sqref="N249">
    <cfRule type="cellIs" dxfId="1544" priority="1764" stopIfTrue="1" operator="equal">
      <formula>""</formula>
    </cfRule>
    <cfRule type="cellIs" dxfId="1543" priority="1765" stopIfTrue="1" operator="lessThan">
      <formula>NOW()</formula>
    </cfRule>
  </conditionalFormatting>
  <conditionalFormatting sqref="N249">
    <cfRule type="cellIs" dxfId="1542" priority="1761" stopIfTrue="1" operator="lessThan">
      <formula>NOW()</formula>
    </cfRule>
    <cfRule type="cellIs" dxfId="1541" priority="1762" stopIfTrue="1" operator="lessThan">
      <formula>NOW()</formula>
    </cfRule>
    <cfRule type="cellIs" dxfId="1540" priority="1763" stopIfTrue="1" operator="lessThan">
      <formula>(TODAY)</formula>
    </cfRule>
  </conditionalFormatting>
  <conditionalFormatting sqref="N1274">
    <cfRule type="cellIs" dxfId="1539" priority="1759" stopIfTrue="1" operator="equal">
      <formula>""</formula>
    </cfRule>
    <cfRule type="cellIs" dxfId="1538" priority="1760" stopIfTrue="1" operator="lessThan">
      <formula>NOW()</formula>
    </cfRule>
  </conditionalFormatting>
  <conditionalFormatting sqref="N1274">
    <cfRule type="cellIs" dxfId="1537" priority="1757" stopIfTrue="1" operator="equal">
      <formula>""</formula>
    </cfRule>
    <cfRule type="cellIs" dxfId="1536" priority="1758" stopIfTrue="1" operator="lessThan">
      <formula>NOW()</formula>
    </cfRule>
  </conditionalFormatting>
  <conditionalFormatting sqref="N1274">
    <cfRule type="cellIs" dxfId="1535" priority="1754" stopIfTrue="1" operator="lessThan">
      <formula>NOW()</formula>
    </cfRule>
    <cfRule type="cellIs" dxfId="1534" priority="1755" stopIfTrue="1" operator="lessThan">
      <formula>NOW()</formula>
    </cfRule>
    <cfRule type="cellIs" dxfId="1533" priority="1756" stopIfTrue="1" operator="lessThan">
      <formula>(TODAY)</formula>
    </cfRule>
  </conditionalFormatting>
  <conditionalFormatting sqref="N1272">
    <cfRule type="cellIs" dxfId="1532" priority="1752" stopIfTrue="1" operator="equal">
      <formula>""</formula>
    </cfRule>
    <cfRule type="cellIs" dxfId="1531" priority="1753" stopIfTrue="1" operator="lessThan">
      <formula>NOW()</formula>
    </cfRule>
  </conditionalFormatting>
  <conditionalFormatting sqref="N1272">
    <cfRule type="cellIs" dxfId="1530" priority="1750" stopIfTrue="1" operator="equal">
      <formula>""</formula>
    </cfRule>
    <cfRule type="cellIs" dxfId="1529" priority="1751" stopIfTrue="1" operator="lessThan">
      <formula>NOW()</formula>
    </cfRule>
  </conditionalFormatting>
  <conditionalFormatting sqref="N1272">
    <cfRule type="cellIs" dxfId="1528" priority="1747" stopIfTrue="1" operator="lessThan">
      <formula>NOW()</formula>
    </cfRule>
    <cfRule type="cellIs" dxfId="1527" priority="1748" stopIfTrue="1" operator="lessThan">
      <formula>NOW()</formula>
    </cfRule>
    <cfRule type="cellIs" dxfId="1526" priority="1749" stopIfTrue="1" operator="lessThan">
      <formula>(TODAY)</formula>
    </cfRule>
  </conditionalFormatting>
  <conditionalFormatting sqref="N941">
    <cfRule type="cellIs" dxfId="1525" priority="1745" stopIfTrue="1" operator="equal">
      <formula>""</formula>
    </cfRule>
    <cfRule type="cellIs" dxfId="1524" priority="1746" stopIfTrue="1" operator="lessThan">
      <formula>NOW()</formula>
    </cfRule>
  </conditionalFormatting>
  <conditionalFormatting sqref="N941">
    <cfRule type="cellIs" dxfId="1523" priority="1743" stopIfTrue="1" operator="equal">
      <formula>""</formula>
    </cfRule>
    <cfRule type="cellIs" dxfId="1522" priority="1744" stopIfTrue="1" operator="lessThan">
      <formula>NOW()</formula>
    </cfRule>
  </conditionalFormatting>
  <conditionalFormatting sqref="N941">
    <cfRule type="cellIs" dxfId="1521" priority="1740" stopIfTrue="1" operator="lessThan">
      <formula>NOW()</formula>
    </cfRule>
    <cfRule type="cellIs" dxfId="1520" priority="1741" stopIfTrue="1" operator="lessThan">
      <formula>NOW()</formula>
    </cfRule>
    <cfRule type="cellIs" dxfId="1519" priority="1742" stopIfTrue="1" operator="lessThan">
      <formula>(TODAY)</formula>
    </cfRule>
  </conditionalFormatting>
  <conditionalFormatting sqref="N1302">
    <cfRule type="cellIs" dxfId="1518" priority="1737" stopIfTrue="1" operator="lessThan">
      <formula>NOW()</formula>
    </cfRule>
    <cfRule type="cellIs" dxfId="1517" priority="1738" stopIfTrue="1" operator="lessThan">
      <formula>NOW()</formula>
    </cfRule>
    <cfRule type="cellIs" dxfId="1516" priority="1739" stopIfTrue="1" operator="lessThan">
      <formula>(TODAY)</formula>
    </cfRule>
  </conditionalFormatting>
  <conditionalFormatting sqref="N252">
    <cfRule type="cellIs" dxfId="1515" priority="1734" stopIfTrue="1" operator="lessThan">
      <formula>NOW()</formula>
    </cfRule>
    <cfRule type="cellIs" dxfId="1514" priority="1735" stopIfTrue="1" operator="lessThan">
      <formula>NOW()</formula>
    </cfRule>
    <cfRule type="cellIs" dxfId="1513" priority="1736" stopIfTrue="1" operator="lessThan">
      <formula>(TODAY)</formula>
    </cfRule>
  </conditionalFormatting>
  <conditionalFormatting sqref="N1276">
    <cfRule type="cellIs" dxfId="1512" priority="1732" stopIfTrue="1" operator="equal">
      <formula>""</formula>
    </cfRule>
    <cfRule type="cellIs" dxfId="1511" priority="1733" stopIfTrue="1" operator="lessThan">
      <formula>NOW()</formula>
    </cfRule>
  </conditionalFormatting>
  <conditionalFormatting sqref="N1276">
    <cfRule type="cellIs" dxfId="1510" priority="1730" stopIfTrue="1" operator="equal">
      <formula>""</formula>
    </cfRule>
    <cfRule type="cellIs" dxfId="1509" priority="1731" stopIfTrue="1" operator="lessThan">
      <formula>NOW()</formula>
    </cfRule>
  </conditionalFormatting>
  <conditionalFormatting sqref="N1276">
    <cfRule type="cellIs" dxfId="1508" priority="1727" stopIfTrue="1" operator="lessThan">
      <formula>NOW()</formula>
    </cfRule>
    <cfRule type="cellIs" dxfId="1507" priority="1728" stopIfTrue="1" operator="lessThan">
      <formula>NOW()</formula>
    </cfRule>
    <cfRule type="cellIs" dxfId="1506" priority="1729" stopIfTrue="1" operator="lessThan">
      <formula>(TODAY)</formula>
    </cfRule>
  </conditionalFormatting>
  <conditionalFormatting sqref="N665">
    <cfRule type="cellIs" dxfId="1505" priority="1725" stopIfTrue="1" operator="equal">
      <formula>""</formula>
    </cfRule>
    <cfRule type="cellIs" dxfId="1504" priority="1726" stopIfTrue="1" operator="lessThan">
      <formula>NOW()</formula>
    </cfRule>
  </conditionalFormatting>
  <conditionalFormatting sqref="N665">
    <cfRule type="cellIs" dxfId="1503" priority="1723" stopIfTrue="1" operator="equal">
      <formula>""</formula>
    </cfRule>
    <cfRule type="cellIs" dxfId="1502" priority="1724" stopIfTrue="1" operator="lessThan">
      <formula>NOW()</formula>
    </cfRule>
  </conditionalFormatting>
  <conditionalFormatting sqref="N665">
    <cfRule type="cellIs" dxfId="1501" priority="1720" stopIfTrue="1" operator="lessThan">
      <formula>NOW()</formula>
    </cfRule>
    <cfRule type="cellIs" dxfId="1500" priority="1721" stopIfTrue="1" operator="lessThan">
      <formula>NOW()</formula>
    </cfRule>
    <cfRule type="cellIs" dxfId="1499" priority="1722" stopIfTrue="1" operator="lessThan">
      <formula>(TODAY)</formula>
    </cfRule>
  </conditionalFormatting>
  <conditionalFormatting sqref="N1055">
    <cfRule type="cellIs" dxfId="1498" priority="1718" stopIfTrue="1" operator="equal">
      <formula>""</formula>
    </cfRule>
    <cfRule type="cellIs" dxfId="1497" priority="1719" stopIfTrue="1" operator="lessThan">
      <formula>NOW()</formula>
    </cfRule>
  </conditionalFormatting>
  <conditionalFormatting sqref="N1055">
    <cfRule type="cellIs" dxfId="1496" priority="1716" stopIfTrue="1" operator="equal">
      <formula>""</formula>
    </cfRule>
    <cfRule type="cellIs" dxfId="1495" priority="1717" stopIfTrue="1" operator="lessThan">
      <formula>NOW()</formula>
    </cfRule>
  </conditionalFormatting>
  <conditionalFormatting sqref="N1055">
    <cfRule type="cellIs" dxfId="1494" priority="1713" stopIfTrue="1" operator="lessThan">
      <formula>NOW()</formula>
    </cfRule>
    <cfRule type="cellIs" dxfId="1493" priority="1714" stopIfTrue="1" operator="lessThan">
      <formula>NOW()</formula>
    </cfRule>
    <cfRule type="cellIs" dxfId="1492" priority="1715" stopIfTrue="1" operator="lessThan">
      <formula>(TODAY)</formula>
    </cfRule>
  </conditionalFormatting>
  <conditionalFormatting sqref="N768">
    <cfRule type="cellIs" dxfId="1491" priority="1704" stopIfTrue="1" operator="equal">
      <formula>""</formula>
    </cfRule>
    <cfRule type="cellIs" dxfId="1490" priority="1705" stopIfTrue="1" operator="lessThan">
      <formula>NOW()</formula>
    </cfRule>
  </conditionalFormatting>
  <conditionalFormatting sqref="N768">
    <cfRule type="cellIs" dxfId="1489" priority="1702" stopIfTrue="1" operator="equal">
      <formula>""</formula>
    </cfRule>
    <cfRule type="cellIs" dxfId="1488" priority="1703" stopIfTrue="1" operator="lessThan">
      <formula>NOW()</formula>
    </cfRule>
  </conditionalFormatting>
  <conditionalFormatting sqref="N768">
    <cfRule type="cellIs" dxfId="1487" priority="1699" stopIfTrue="1" operator="lessThan">
      <formula>NOW()</formula>
    </cfRule>
    <cfRule type="cellIs" dxfId="1486" priority="1700" stopIfTrue="1" operator="lessThan">
      <formula>NOW()</formula>
    </cfRule>
    <cfRule type="cellIs" dxfId="1485" priority="1701" stopIfTrue="1" operator="lessThan">
      <formula>(TODAY)</formula>
    </cfRule>
  </conditionalFormatting>
  <conditionalFormatting sqref="N1345">
    <cfRule type="cellIs" dxfId="1484" priority="1697" stopIfTrue="1" operator="equal">
      <formula>""</formula>
    </cfRule>
    <cfRule type="cellIs" dxfId="1483" priority="1698" stopIfTrue="1" operator="lessThan">
      <formula>NOW()</formula>
    </cfRule>
  </conditionalFormatting>
  <conditionalFormatting sqref="N1345">
    <cfRule type="cellIs" dxfId="1482" priority="1695" stopIfTrue="1" operator="equal">
      <formula>""</formula>
    </cfRule>
    <cfRule type="cellIs" dxfId="1481" priority="1696" stopIfTrue="1" operator="lessThan">
      <formula>NOW()</formula>
    </cfRule>
  </conditionalFormatting>
  <conditionalFormatting sqref="N1345">
    <cfRule type="cellIs" dxfId="1480" priority="1692" stopIfTrue="1" operator="lessThan">
      <formula>NOW()</formula>
    </cfRule>
    <cfRule type="cellIs" dxfId="1479" priority="1693" stopIfTrue="1" operator="lessThan">
      <formula>NOW()</formula>
    </cfRule>
    <cfRule type="cellIs" dxfId="1478" priority="1694" stopIfTrue="1" operator="lessThan">
      <formula>(TODAY)</formula>
    </cfRule>
  </conditionalFormatting>
  <conditionalFormatting sqref="N719">
    <cfRule type="cellIs" dxfId="1477" priority="1690" stopIfTrue="1" operator="equal">
      <formula>""</formula>
    </cfRule>
    <cfRule type="cellIs" dxfId="1476" priority="1691" stopIfTrue="1" operator="lessThan">
      <formula>NOW()</formula>
    </cfRule>
  </conditionalFormatting>
  <conditionalFormatting sqref="N719">
    <cfRule type="cellIs" dxfId="1475" priority="1688" stopIfTrue="1" operator="equal">
      <formula>""</formula>
    </cfRule>
    <cfRule type="cellIs" dxfId="1474" priority="1689" stopIfTrue="1" operator="lessThan">
      <formula>NOW()</formula>
    </cfRule>
  </conditionalFormatting>
  <conditionalFormatting sqref="N719">
    <cfRule type="cellIs" dxfId="1473" priority="1685" stopIfTrue="1" operator="lessThan">
      <formula>NOW()</formula>
    </cfRule>
    <cfRule type="cellIs" dxfId="1472" priority="1686" stopIfTrue="1" operator="lessThan">
      <formula>NOW()</formula>
    </cfRule>
    <cfRule type="cellIs" dxfId="1471" priority="1687" stopIfTrue="1" operator="lessThan">
      <formula>(TODAY)</formula>
    </cfRule>
  </conditionalFormatting>
  <conditionalFormatting sqref="N179">
    <cfRule type="cellIs" dxfId="1470" priority="1683" stopIfTrue="1" operator="equal">
      <formula>""</formula>
    </cfRule>
    <cfRule type="cellIs" dxfId="1469" priority="1684" stopIfTrue="1" operator="lessThan">
      <formula>NOW()</formula>
    </cfRule>
  </conditionalFormatting>
  <conditionalFormatting sqref="N179">
    <cfRule type="cellIs" dxfId="1468" priority="1680" stopIfTrue="1" operator="lessThan">
      <formula>NOW()</formula>
    </cfRule>
    <cfRule type="cellIs" dxfId="1467" priority="1681" stopIfTrue="1" operator="lessThan">
      <formula>NOW()</formula>
    </cfRule>
    <cfRule type="cellIs" dxfId="1466" priority="1682" stopIfTrue="1" operator="lessThan">
      <formula>(TODAY)</formula>
    </cfRule>
  </conditionalFormatting>
  <conditionalFormatting sqref="N1346">
    <cfRule type="cellIs" dxfId="1465" priority="1678" stopIfTrue="1" operator="equal">
      <formula>""</formula>
    </cfRule>
    <cfRule type="cellIs" dxfId="1464" priority="1679" stopIfTrue="1" operator="lessThan">
      <formula>NOW()</formula>
    </cfRule>
  </conditionalFormatting>
  <conditionalFormatting sqref="N1346">
    <cfRule type="cellIs" dxfId="1463" priority="1676" stopIfTrue="1" operator="equal">
      <formula>""</formula>
    </cfRule>
    <cfRule type="cellIs" dxfId="1462" priority="1677" stopIfTrue="1" operator="lessThan">
      <formula>NOW()</formula>
    </cfRule>
  </conditionalFormatting>
  <conditionalFormatting sqref="N1346">
    <cfRule type="cellIs" dxfId="1461" priority="1673" stopIfTrue="1" operator="lessThan">
      <formula>NOW()</formula>
    </cfRule>
    <cfRule type="cellIs" dxfId="1460" priority="1674" stopIfTrue="1" operator="lessThan">
      <formula>NOW()</formula>
    </cfRule>
    <cfRule type="cellIs" dxfId="1459" priority="1675" stopIfTrue="1" operator="lessThan">
      <formula>(TODAY)</formula>
    </cfRule>
  </conditionalFormatting>
  <conditionalFormatting sqref="N820">
    <cfRule type="cellIs" dxfId="1458" priority="1671" stopIfTrue="1" operator="equal">
      <formula>""</formula>
    </cfRule>
    <cfRule type="cellIs" dxfId="1457" priority="1672" stopIfTrue="1" operator="lessThan">
      <formula>NOW()</formula>
    </cfRule>
  </conditionalFormatting>
  <conditionalFormatting sqref="N820">
    <cfRule type="cellIs" dxfId="1456" priority="1669" stopIfTrue="1" operator="equal">
      <formula>""</formula>
    </cfRule>
    <cfRule type="cellIs" dxfId="1455" priority="1670" stopIfTrue="1" operator="lessThan">
      <formula>NOW()</formula>
    </cfRule>
  </conditionalFormatting>
  <conditionalFormatting sqref="N820">
    <cfRule type="cellIs" dxfId="1454" priority="1666" stopIfTrue="1" operator="lessThan">
      <formula>NOW()</formula>
    </cfRule>
    <cfRule type="cellIs" dxfId="1453" priority="1667" stopIfTrue="1" operator="lessThan">
      <formula>NOW()</formula>
    </cfRule>
    <cfRule type="cellIs" dxfId="1452" priority="1668" stopIfTrue="1" operator="lessThan">
      <formula>(TODAY)</formula>
    </cfRule>
  </conditionalFormatting>
  <conditionalFormatting sqref="N153">
    <cfRule type="cellIs" dxfId="1451" priority="1664" stopIfTrue="1" operator="equal">
      <formula>""</formula>
    </cfRule>
    <cfRule type="cellIs" dxfId="1450" priority="1665" stopIfTrue="1" operator="lessThan">
      <formula>NOW()</formula>
    </cfRule>
  </conditionalFormatting>
  <conditionalFormatting sqref="N153">
    <cfRule type="cellIs" dxfId="1449" priority="1662" stopIfTrue="1" operator="equal">
      <formula>""</formula>
    </cfRule>
    <cfRule type="cellIs" dxfId="1448" priority="1663" stopIfTrue="1" operator="lessThan">
      <formula>NOW()</formula>
    </cfRule>
  </conditionalFormatting>
  <conditionalFormatting sqref="N153">
    <cfRule type="cellIs" dxfId="1447" priority="1659" stopIfTrue="1" operator="lessThan">
      <formula>NOW()</formula>
    </cfRule>
    <cfRule type="cellIs" dxfId="1446" priority="1660" stopIfTrue="1" operator="lessThan">
      <formula>NOW()</formula>
    </cfRule>
    <cfRule type="cellIs" dxfId="1445" priority="1661" stopIfTrue="1" operator="lessThan">
      <formula>(TODAY)</formula>
    </cfRule>
  </conditionalFormatting>
  <conditionalFormatting sqref="N22">
    <cfRule type="cellIs" dxfId="1444" priority="1657" stopIfTrue="1" operator="equal">
      <formula>""</formula>
    </cfRule>
    <cfRule type="cellIs" dxfId="1443" priority="1658" stopIfTrue="1" operator="lessThan">
      <formula>NOW()</formula>
    </cfRule>
  </conditionalFormatting>
  <conditionalFormatting sqref="N22">
    <cfRule type="cellIs" dxfId="1442" priority="1655" stopIfTrue="1" operator="equal">
      <formula>""</formula>
    </cfRule>
    <cfRule type="cellIs" dxfId="1441" priority="1656" stopIfTrue="1" operator="lessThan">
      <formula>NOW()</formula>
    </cfRule>
  </conditionalFormatting>
  <conditionalFormatting sqref="N22">
    <cfRule type="cellIs" dxfId="1440" priority="1652" stopIfTrue="1" operator="lessThan">
      <formula>NOW()</formula>
    </cfRule>
    <cfRule type="cellIs" dxfId="1439" priority="1653" stopIfTrue="1" operator="lessThan">
      <formula>NOW()</formula>
    </cfRule>
    <cfRule type="cellIs" dxfId="1438" priority="1654" stopIfTrue="1" operator="lessThan">
      <formula>(TODAY)</formula>
    </cfRule>
  </conditionalFormatting>
  <conditionalFormatting sqref="N548">
    <cfRule type="cellIs" dxfId="1437" priority="1650" stopIfTrue="1" operator="equal">
      <formula>""</formula>
    </cfRule>
    <cfRule type="cellIs" dxfId="1436" priority="1651" stopIfTrue="1" operator="lessThan">
      <formula>NOW()</formula>
    </cfRule>
  </conditionalFormatting>
  <conditionalFormatting sqref="N548">
    <cfRule type="cellIs" dxfId="1435" priority="1648" stopIfTrue="1" operator="equal">
      <formula>""</formula>
    </cfRule>
    <cfRule type="cellIs" dxfId="1434" priority="1649" stopIfTrue="1" operator="lessThan">
      <formula>NOW()</formula>
    </cfRule>
  </conditionalFormatting>
  <conditionalFormatting sqref="N548">
    <cfRule type="cellIs" dxfId="1433" priority="1645" stopIfTrue="1" operator="lessThan">
      <formula>NOW()</formula>
    </cfRule>
    <cfRule type="cellIs" dxfId="1432" priority="1646" stopIfTrue="1" operator="lessThan">
      <formula>NOW()</formula>
    </cfRule>
    <cfRule type="cellIs" dxfId="1431" priority="1647" stopIfTrue="1" operator="lessThan">
      <formula>(TODAY)</formula>
    </cfRule>
  </conditionalFormatting>
  <conditionalFormatting sqref="N548">
    <cfRule type="cellIs" dxfId="1430" priority="1643" stopIfTrue="1" operator="equal">
      <formula>""</formula>
    </cfRule>
    <cfRule type="cellIs" dxfId="1429" priority="1644" stopIfTrue="1" operator="lessThan">
      <formula>NOW()</formula>
    </cfRule>
  </conditionalFormatting>
  <conditionalFormatting sqref="N548">
    <cfRule type="cellIs" dxfId="1428" priority="1641" stopIfTrue="1" operator="equal">
      <formula>""</formula>
    </cfRule>
    <cfRule type="cellIs" dxfId="1427" priority="1642" stopIfTrue="1" operator="lessThan">
      <formula>NOW()</formula>
    </cfRule>
  </conditionalFormatting>
  <conditionalFormatting sqref="N610">
    <cfRule type="cellIs" dxfId="1426" priority="1639" stopIfTrue="1" operator="equal">
      <formula>""</formula>
    </cfRule>
    <cfRule type="cellIs" dxfId="1425" priority="1640" stopIfTrue="1" operator="lessThan">
      <formula>NOW()</formula>
    </cfRule>
  </conditionalFormatting>
  <conditionalFormatting sqref="N610">
    <cfRule type="cellIs" dxfId="1424" priority="1637" stopIfTrue="1" operator="equal">
      <formula>""</formula>
    </cfRule>
    <cfRule type="cellIs" dxfId="1423" priority="1638" stopIfTrue="1" operator="lessThan">
      <formula>NOW()</formula>
    </cfRule>
  </conditionalFormatting>
  <conditionalFormatting sqref="N610">
    <cfRule type="cellIs" dxfId="1422" priority="1634" stopIfTrue="1" operator="lessThan">
      <formula>NOW()</formula>
    </cfRule>
    <cfRule type="cellIs" dxfId="1421" priority="1635" stopIfTrue="1" operator="lessThan">
      <formula>NOW()</formula>
    </cfRule>
    <cfRule type="cellIs" dxfId="1420" priority="1636" stopIfTrue="1" operator="lessThan">
      <formula>(TODAY)</formula>
    </cfRule>
  </conditionalFormatting>
  <conditionalFormatting sqref="N38">
    <cfRule type="cellIs" dxfId="1419" priority="1618" stopIfTrue="1" operator="equal">
      <formula>""</formula>
    </cfRule>
    <cfRule type="cellIs" dxfId="1418" priority="1619" stopIfTrue="1" operator="lessThan">
      <formula>NOW()</formula>
    </cfRule>
  </conditionalFormatting>
  <conditionalFormatting sqref="N38">
    <cfRule type="cellIs" dxfId="1417" priority="1616" stopIfTrue="1" operator="equal">
      <formula>""</formula>
    </cfRule>
    <cfRule type="cellIs" dxfId="1416" priority="1617" stopIfTrue="1" operator="lessThan">
      <formula>NOW()</formula>
    </cfRule>
  </conditionalFormatting>
  <conditionalFormatting sqref="N38">
    <cfRule type="cellIs" dxfId="1415" priority="1613" stopIfTrue="1" operator="lessThan">
      <formula>NOW()</formula>
    </cfRule>
    <cfRule type="cellIs" dxfId="1414" priority="1614" stopIfTrue="1" operator="lessThan">
      <formula>NOW()</formula>
    </cfRule>
    <cfRule type="cellIs" dxfId="1413" priority="1615" stopIfTrue="1" operator="lessThan">
      <formula>(TODAY)</formula>
    </cfRule>
  </conditionalFormatting>
  <conditionalFormatting sqref="N186">
    <cfRule type="cellIs" dxfId="1412" priority="1611" stopIfTrue="1" operator="equal">
      <formula>""</formula>
    </cfRule>
    <cfRule type="cellIs" dxfId="1411" priority="1612" stopIfTrue="1" operator="lessThan">
      <formula>NOW()</formula>
    </cfRule>
  </conditionalFormatting>
  <conditionalFormatting sqref="N186">
    <cfRule type="cellIs" dxfId="1410" priority="1609" stopIfTrue="1" operator="equal">
      <formula>""</formula>
    </cfRule>
    <cfRule type="cellIs" dxfId="1409" priority="1610" stopIfTrue="1" operator="lessThan">
      <formula>NOW()</formula>
    </cfRule>
  </conditionalFormatting>
  <conditionalFormatting sqref="N186">
    <cfRule type="cellIs" dxfId="1408" priority="1607" stopIfTrue="1" operator="equal">
      <formula>""</formula>
    </cfRule>
    <cfRule type="cellIs" dxfId="1407" priority="1608" stopIfTrue="1" operator="lessThan">
      <formula>NOW()</formula>
    </cfRule>
  </conditionalFormatting>
  <conditionalFormatting sqref="N186">
    <cfRule type="cellIs" dxfId="1406" priority="1605" stopIfTrue="1" operator="equal">
      <formula>""</formula>
    </cfRule>
    <cfRule type="cellIs" dxfId="1405" priority="1606" stopIfTrue="1" operator="lessThan">
      <formula>NOW()</formula>
    </cfRule>
  </conditionalFormatting>
  <conditionalFormatting sqref="N186">
    <cfRule type="cellIs" dxfId="1404" priority="1602" stopIfTrue="1" operator="lessThan">
      <formula>NOW()</formula>
    </cfRule>
    <cfRule type="cellIs" dxfId="1403" priority="1603" stopIfTrue="1" operator="lessThan">
      <formula>NOW()</formula>
    </cfRule>
    <cfRule type="cellIs" dxfId="1402" priority="1604" stopIfTrue="1" operator="lessThan">
      <formula>(TODAY)</formula>
    </cfRule>
  </conditionalFormatting>
  <conditionalFormatting sqref="N78">
    <cfRule type="cellIs" dxfId="1401" priority="1600" stopIfTrue="1" operator="equal">
      <formula>""</formula>
    </cfRule>
    <cfRule type="cellIs" dxfId="1400" priority="1601" stopIfTrue="1" operator="lessThan">
      <formula>NOW()</formula>
    </cfRule>
  </conditionalFormatting>
  <conditionalFormatting sqref="N78">
    <cfRule type="cellIs" dxfId="1399" priority="1598" stopIfTrue="1" operator="equal">
      <formula>""</formula>
    </cfRule>
    <cfRule type="cellIs" dxfId="1398" priority="1599" stopIfTrue="1" operator="lessThan">
      <formula>NOW()</formula>
    </cfRule>
  </conditionalFormatting>
  <conditionalFormatting sqref="N78">
    <cfRule type="cellIs" dxfId="1397" priority="1595" stopIfTrue="1" operator="lessThan">
      <formula>NOW()</formula>
    </cfRule>
    <cfRule type="cellIs" dxfId="1396" priority="1596" stopIfTrue="1" operator="lessThan">
      <formula>NOW()</formula>
    </cfRule>
    <cfRule type="cellIs" dxfId="1395" priority="1597" stopIfTrue="1" operator="lessThan">
      <formula>(TODAY)</formula>
    </cfRule>
  </conditionalFormatting>
  <conditionalFormatting sqref="N584">
    <cfRule type="cellIs" dxfId="1394" priority="1593" stopIfTrue="1" operator="equal">
      <formula>""</formula>
    </cfRule>
    <cfRule type="cellIs" dxfId="1393" priority="1594" stopIfTrue="1" operator="lessThan">
      <formula>NOW()</formula>
    </cfRule>
  </conditionalFormatting>
  <conditionalFormatting sqref="N584">
    <cfRule type="cellIs" dxfId="1392" priority="1591" stopIfTrue="1" operator="equal">
      <formula>""</formula>
    </cfRule>
    <cfRule type="cellIs" dxfId="1391" priority="1592" stopIfTrue="1" operator="lessThan">
      <formula>NOW()</formula>
    </cfRule>
  </conditionalFormatting>
  <conditionalFormatting sqref="N561">
    <cfRule type="cellIs" dxfId="1390" priority="1589" stopIfTrue="1" operator="equal">
      <formula>""</formula>
    </cfRule>
    <cfRule type="cellIs" dxfId="1389" priority="1590" stopIfTrue="1" operator="lessThan">
      <formula>NOW()</formula>
    </cfRule>
  </conditionalFormatting>
  <conditionalFormatting sqref="N561">
    <cfRule type="cellIs" dxfId="1388" priority="1587" stopIfTrue="1" operator="equal">
      <formula>""</formula>
    </cfRule>
    <cfRule type="cellIs" dxfId="1387" priority="1588" stopIfTrue="1" operator="lessThan">
      <formula>NOW()</formula>
    </cfRule>
  </conditionalFormatting>
  <conditionalFormatting sqref="N40">
    <cfRule type="cellIs" dxfId="1386" priority="1585" stopIfTrue="1" operator="equal">
      <formula>""</formula>
    </cfRule>
    <cfRule type="cellIs" dxfId="1385" priority="1586" stopIfTrue="1" operator="lessThan">
      <formula>NOW()</formula>
    </cfRule>
  </conditionalFormatting>
  <conditionalFormatting sqref="N40">
    <cfRule type="cellIs" dxfId="1384" priority="1583" stopIfTrue="1" operator="equal">
      <formula>""</formula>
    </cfRule>
    <cfRule type="cellIs" dxfId="1383" priority="1584" stopIfTrue="1" operator="lessThan">
      <formula>NOW()</formula>
    </cfRule>
  </conditionalFormatting>
  <conditionalFormatting sqref="N84">
    <cfRule type="cellIs" dxfId="1382" priority="1581" stopIfTrue="1" operator="equal">
      <formula>""</formula>
    </cfRule>
    <cfRule type="cellIs" dxfId="1381" priority="1582" stopIfTrue="1" operator="lessThan">
      <formula>NOW()</formula>
    </cfRule>
  </conditionalFormatting>
  <conditionalFormatting sqref="N84">
    <cfRule type="cellIs" dxfId="1380" priority="1579" stopIfTrue="1" operator="equal">
      <formula>""</formula>
    </cfRule>
    <cfRule type="cellIs" dxfId="1379" priority="1580" stopIfTrue="1" operator="lessThan">
      <formula>NOW()</formula>
    </cfRule>
  </conditionalFormatting>
  <conditionalFormatting sqref="N671">
    <cfRule type="cellIs" dxfId="1378" priority="1547" stopIfTrue="1" operator="equal">
      <formula>""</formula>
    </cfRule>
    <cfRule type="cellIs" dxfId="1377" priority="1548" stopIfTrue="1" operator="lessThan">
      <formula>NOW()</formula>
    </cfRule>
  </conditionalFormatting>
  <conditionalFormatting sqref="N671">
    <cfRule type="cellIs" dxfId="1376" priority="1545" stopIfTrue="1" operator="equal">
      <formula>""</formula>
    </cfRule>
    <cfRule type="cellIs" dxfId="1375" priority="1546" stopIfTrue="1" operator="lessThan">
      <formula>NOW()</formula>
    </cfRule>
  </conditionalFormatting>
  <conditionalFormatting sqref="N967">
    <cfRule type="cellIs" dxfId="1374" priority="1543" stopIfTrue="1" operator="equal">
      <formula>""</formula>
    </cfRule>
    <cfRule type="cellIs" dxfId="1373" priority="1544" stopIfTrue="1" operator="lessThan">
      <formula>NOW()</formula>
    </cfRule>
  </conditionalFormatting>
  <conditionalFormatting sqref="N967">
    <cfRule type="cellIs" dxfId="1372" priority="1541" stopIfTrue="1" operator="equal">
      <formula>""</formula>
    </cfRule>
    <cfRule type="cellIs" dxfId="1371" priority="1542" stopIfTrue="1" operator="lessThan">
      <formula>NOW()</formula>
    </cfRule>
  </conditionalFormatting>
  <conditionalFormatting sqref="N967">
    <cfRule type="cellIs" dxfId="1370" priority="1538" stopIfTrue="1" operator="lessThan">
      <formula>NOW()</formula>
    </cfRule>
    <cfRule type="cellIs" dxfId="1369" priority="1539" stopIfTrue="1" operator="lessThan">
      <formula>NOW()</formula>
    </cfRule>
    <cfRule type="cellIs" dxfId="1368" priority="1540" stopIfTrue="1" operator="lessThan">
      <formula>(TODAY)</formula>
    </cfRule>
  </conditionalFormatting>
  <conditionalFormatting sqref="N793">
    <cfRule type="cellIs" dxfId="1367" priority="1536" stopIfTrue="1" operator="equal">
      <formula>""</formula>
    </cfRule>
    <cfRule type="cellIs" dxfId="1366" priority="1537" stopIfTrue="1" operator="lessThan">
      <formula>NOW()</formula>
    </cfRule>
  </conditionalFormatting>
  <conditionalFormatting sqref="N992">
    <cfRule type="cellIs" dxfId="1365" priority="1526" stopIfTrue="1" operator="lessThan">
      <formula>NOW()</formula>
    </cfRule>
    <cfRule type="cellIs" dxfId="1364" priority="1527" stopIfTrue="1" operator="lessThan">
      <formula>NOW()</formula>
    </cfRule>
    <cfRule type="cellIs" dxfId="1363" priority="1528" stopIfTrue="1" operator="lessThan">
      <formula>(TODAY)</formula>
    </cfRule>
  </conditionalFormatting>
  <conditionalFormatting sqref="N124">
    <cfRule type="cellIs" dxfId="1362" priority="1524" stopIfTrue="1" operator="equal">
      <formula>""</formula>
    </cfRule>
    <cfRule type="cellIs" dxfId="1361" priority="1525" stopIfTrue="1" operator="lessThan">
      <formula>NOW()</formula>
    </cfRule>
  </conditionalFormatting>
  <conditionalFormatting sqref="N124">
    <cfRule type="cellIs" dxfId="1360" priority="1521" stopIfTrue="1" operator="lessThan">
      <formula>NOW()</formula>
    </cfRule>
    <cfRule type="cellIs" dxfId="1359" priority="1522" stopIfTrue="1" operator="lessThan">
      <formula>NOW()</formula>
    </cfRule>
    <cfRule type="cellIs" dxfId="1358" priority="1523" stopIfTrue="1" operator="lessThan">
      <formula>(TODAY)</formula>
    </cfRule>
  </conditionalFormatting>
  <conditionalFormatting sqref="N642">
    <cfRule type="cellIs" dxfId="1357" priority="1519" stopIfTrue="1" operator="equal">
      <formula>""</formula>
    </cfRule>
    <cfRule type="cellIs" dxfId="1356" priority="1520" stopIfTrue="1" operator="lessThan">
      <formula>NOW()</formula>
    </cfRule>
  </conditionalFormatting>
  <conditionalFormatting sqref="N642">
    <cfRule type="cellIs" dxfId="1355" priority="1517" stopIfTrue="1" operator="equal">
      <formula>""</formula>
    </cfRule>
    <cfRule type="cellIs" dxfId="1354" priority="1518" stopIfTrue="1" operator="lessThan">
      <formula>NOW()</formula>
    </cfRule>
  </conditionalFormatting>
  <conditionalFormatting sqref="N901">
    <cfRule type="cellIs" dxfId="1353" priority="1515" stopIfTrue="1" operator="equal">
      <formula>""</formula>
    </cfRule>
    <cfRule type="cellIs" dxfId="1352" priority="1516" stopIfTrue="1" operator="lessThan">
      <formula>NOW()</formula>
    </cfRule>
  </conditionalFormatting>
  <conditionalFormatting sqref="N901">
    <cfRule type="cellIs" dxfId="1351" priority="1513" stopIfTrue="1" operator="equal">
      <formula>""</formula>
    </cfRule>
    <cfRule type="cellIs" dxfId="1350" priority="1514" stopIfTrue="1" operator="lessThan">
      <formula>NOW()</formula>
    </cfRule>
  </conditionalFormatting>
  <conditionalFormatting sqref="N1235">
    <cfRule type="cellIs" dxfId="1349" priority="1511" stopIfTrue="1" operator="equal">
      <formula>""</formula>
    </cfRule>
    <cfRule type="cellIs" dxfId="1348" priority="1512" stopIfTrue="1" operator="lessThan">
      <formula>NOW()</formula>
    </cfRule>
  </conditionalFormatting>
  <conditionalFormatting sqref="N1235">
    <cfRule type="cellIs" dxfId="1347" priority="1509" stopIfTrue="1" operator="equal">
      <formula>""</formula>
    </cfRule>
    <cfRule type="cellIs" dxfId="1346" priority="1510" stopIfTrue="1" operator="lessThan">
      <formula>NOW()</formula>
    </cfRule>
  </conditionalFormatting>
  <conditionalFormatting sqref="N1299">
    <cfRule type="cellIs" dxfId="1345" priority="1506" stopIfTrue="1" operator="lessThan">
      <formula>NOW()</formula>
    </cfRule>
    <cfRule type="cellIs" dxfId="1344" priority="1507" stopIfTrue="1" operator="lessThan">
      <formula>NOW()</formula>
    </cfRule>
    <cfRule type="cellIs" dxfId="1343" priority="1508" stopIfTrue="1" operator="lessThan">
      <formula>(TODAY)</formula>
    </cfRule>
  </conditionalFormatting>
  <conditionalFormatting sqref="N1347">
    <cfRule type="cellIs" dxfId="1342" priority="1504" stopIfTrue="1" operator="equal">
      <formula>""</formula>
    </cfRule>
    <cfRule type="cellIs" dxfId="1341" priority="1505" stopIfTrue="1" operator="lessThan">
      <formula>NOW()</formula>
    </cfRule>
  </conditionalFormatting>
  <conditionalFormatting sqref="N1347">
    <cfRule type="cellIs" dxfId="1340" priority="1502" stopIfTrue="1" operator="equal">
      <formula>""</formula>
    </cfRule>
    <cfRule type="cellIs" dxfId="1339" priority="1503" stopIfTrue="1" operator="lessThan">
      <formula>NOW()</formula>
    </cfRule>
  </conditionalFormatting>
  <conditionalFormatting sqref="N95">
    <cfRule type="cellIs" dxfId="1338" priority="1500" stopIfTrue="1" operator="equal">
      <formula>""</formula>
    </cfRule>
    <cfRule type="cellIs" dxfId="1337" priority="1501" stopIfTrue="1" operator="lessThan">
      <formula>NOW()</formula>
    </cfRule>
  </conditionalFormatting>
  <conditionalFormatting sqref="N95">
    <cfRule type="cellIs" dxfId="1336" priority="1498" stopIfTrue="1" operator="equal">
      <formula>""</formula>
    </cfRule>
    <cfRule type="cellIs" dxfId="1335" priority="1499" stopIfTrue="1" operator="lessThan">
      <formula>NOW()</formula>
    </cfRule>
  </conditionalFormatting>
  <conditionalFormatting sqref="N445">
    <cfRule type="cellIs" dxfId="1334" priority="1496" stopIfTrue="1" operator="equal">
      <formula>""</formula>
    </cfRule>
    <cfRule type="cellIs" dxfId="1333" priority="1497" stopIfTrue="1" operator="lessThan">
      <formula>NOW()</formula>
    </cfRule>
  </conditionalFormatting>
  <conditionalFormatting sqref="N445">
    <cfRule type="cellIs" dxfId="1332" priority="1494" stopIfTrue="1" operator="equal">
      <formula>""</formula>
    </cfRule>
    <cfRule type="cellIs" dxfId="1331" priority="1495" stopIfTrue="1" operator="lessThan">
      <formula>NOW()</formula>
    </cfRule>
  </conditionalFormatting>
  <conditionalFormatting sqref="N154">
    <cfRule type="cellIs" dxfId="1330" priority="1492" stopIfTrue="1" operator="equal">
      <formula>""</formula>
    </cfRule>
    <cfRule type="cellIs" dxfId="1329" priority="1493" stopIfTrue="1" operator="lessThan">
      <formula>NOW()</formula>
    </cfRule>
  </conditionalFormatting>
  <conditionalFormatting sqref="N154">
    <cfRule type="cellIs" dxfId="1328" priority="1490" stopIfTrue="1" operator="equal">
      <formula>""</formula>
    </cfRule>
    <cfRule type="cellIs" dxfId="1327" priority="1491" stopIfTrue="1" operator="lessThan">
      <formula>NOW()</formula>
    </cfRule>
  </conditionalFormatting>
  <conditionalFormatting sqref="N1152">
    <cfRule type="cellIs" dxfId="1326" priority="1488" stopIfTrue="1" operator="equal">
      <formula>""</formula>
    </cfRule>
    <cfRule type="cellIs" dxfId="1325" priority="1489" stopIfTrue="1" operator="lessThan">
      <formula>NOW()</formula>
    </cfRule>
  </conditionalFormatting>
  <conditionalFormatting sqref="N1152">
    <cfRule type="cellIs" dxfId="1324" priority="1486" stopIfTrue="1" operator="equal">
      <formula>""</formula>
    </cfRule>
    <cfRule type="cellIs" dxfId="1323" priority="1487" stopIfTrue="1" operator="lessThan">
      <formula>NOW()</formula>
    </cfRule>
  </conditionalFormatting>
  <conditionalFormatting sqref="N1301">
    <cfRule type="cellIs" dxfId="1322" priority="1484" stopIfTrue="1" operator="equal">
      <formula>""</formula>
    </cfRule>
    <cfRule type="cellIs" dxfId="1321" priority="1485" stopIfTrue="1" operator="lessThan">
      <formula>NOW()</formula>
    </cfRule>
  </conditionalFormatting>
  <conditionalFormatting sqref="N1301">
    <cfRule type="cellIs" dxfId="1320" priority="1482" stopIfTrue="1" operator="equal">
      <formula>""</formula>
    </cfRule>
    <cfRule type="cellIs" dxfId="1319" priority="1483" stopIfTrue="1" operator="lessThan">
      <formula>NOW()</formula>
    </cfRule>
  </conditionalFormatting>
  <conditionalFormatting sqref="N1301">
    <cfRule type="cellIs" dxfId="1318" priority="1479" stopIfTrue="1" operator="lessThan">
      <formula>NOW()</formula>
    </cfRule>
    <cfRule type="cellIs" dxfId="1317" priority="1480" stopIfTrue="1" operator="lessThan">
      <formula>NOW()</formula>
    </cfRule>
    <cfRule type="cellIs" dxfId="1316" priority="1481" stopIfTrue="1" operator="lessThan">
      <formula>(TODAY)</formula>
    </cfRule>
  </conditionalFormatting>
  <conditionalFormatting sqref="N1301">
    <cfRule type="cellIs" dxfId="1315" priority="1477" stopIfTrue="1" operator="equal">
      <formula>""</formula>
    </cfRule>
    <cfRule type="cellIs" dxfId="1314" priority="1478" stopIfTrue="1" operator="lessThan">
      <formula>NOW()</formula>
    </cfRule>
  </conditionalFormatting>
  <conditionalFormatting sqref="N1301">
    <cfRule type="cellIs" dxfId="1313" priority="1475" stopIfTrue="1" operator="equal">
      <formula>""</formula>
    </cfRule>
    <cfRule type="cellIs" dxfId="1312" priority="1476" stopIfTrue="1" operator="lessThan">
      <formula>NOW()</formula>
    </cfRule>
  </conditionalFormatting>
  <conditionalFormatting sqref="N940">
    <cfRule type="cellIs" dxfId="1311" priority="1473" stopIfTrue="1" operator="equal">
      <formula>""</formula>
    </cfRule>
    <cfRule type="cellIs" dxfId="1310" priority="1474" stopIfTrue="1" operator="lessThan">
      <formula>NOW()</formula>
    </cfRule>
  </conditionalFormatting>
  <conditionalFormatting sqref="N940">
    <cfRule type="cellIs" dxfId="1309" priority="1470" stopIfTrue="1" operator="lessThan">
      <formula>NOW()</formula>
    </cfRule>
    <cfRule type="cellIs" dxfId="1308" priority="1471" stopIfTrue="1" operator="lessThan">
      <formula>NOW()</formula>
    </cfRule>
    <cfRule type="cellIs" dxfId="1307" priority="1472" stopIfTrue="1" operator="lessThan">
      <formula>(TODAY)</formula>
    </cfRule>
  </conditionalFormatting>
  <conditionalFormatting sqref="N164">
    <cfRule type="cellIs" dxfId="1306" priority="1468" stopIfTrue="1" operator="equal">
      <formula>""</formula>
    </cfRule>
    <cfRule type="cellIs" dxfId="1305" priority="1469" stopIfTrue="1" operator="lessThan">
      <formula>NOW()</formula>
    </cfRule>
  </conditionalFormatting>
  <conditionalFormatting sqref="N164">
    <cfRule type="cellIs" dxfId="1304" priority="1465" stopIfTrue="1" operator="lessThan">
      <formula>NOW()</formula>
    </cfRule>
    <cfRule type="cellIs" dxfId="1303" priority="1466" stopIfTrue="1" operator="lessThan">
      <formula>NOW()</formula>
    </cfRule>
    <cfRule type="cellIs" dxfId="1302" priority="1467" stopIfTrue="1" operator="lessThan">
      <formula>(TODAY)</formula>
    </cfRule>
  </conditionalFormatting>
  <conditionalFormatting sqref="N665">
    <cfRule type="cellIs" dxfId="1301" priority="1463" stopIfTrue="1" operator="equal">
      <formula>""</formula>
    </cfRule>
    <cfRule type="cellIs" dxfId="1300" priority="1464" stopIfTrue="1" operator="lessThan">
      <formula>NOW()</formula>
    </cfRule>
  </conditionalFormatting>
  <conditionalFormatting sqref="N665">
    <cfRule type="cellIs" dxfId="1299" priority="1460" stopIfTrue="1" operator="lessThan">
      <formula>NOW()</formula>
    </cfRule>
    <cfRule type="cellIs" dxfId="1298" priority="1461" stopIfTrue="1" operator="lessThan">
      <formula>NOW()</formula>
    </cfRule>
    <cfRule type="cellIs" dxfId="1297" priority="1462" stopIfTrue="1" operator="lessThan">
      <formula>(TODAY)</formula>
    </cfRule>
  </conditionalFormatting>
  <conditionalFormatting sqref="N201">
    <cfRule type="cellIs" dxfId="1296" priority="1458" stopIfTrue="1" operator="equal">
      <formula>""</formula>
    </cfRule>
    <cfRule type="cellIs" dxfId="1295" priority="1459" stopIfTrue="1" operator="lessThan">
      <formula>NOW()</formula>
    </cfRule>
  </conditionalFormatting>
  <conditionalFormatting sqref="N201">
    <cfRule type="cellIs" dxfId="1294" priority="1456" stopIfTrue="1" operator="equal">
      <formula>""</formula>
    </cfRule>
    <cfRule type="cellIs" dxfId="1293" priority="1457" stopIfTrue="1" operator="lessThan">
      <formula>NOW()</formula>
    </cfRule>
  </conditionalFormatting>
  <conditionalFormatting sqref="N329">
    <cfRule type="cellIs" dxfId="1292" priority="1454" stopIfTrue="1" operator="equal">
      <formula>""</formula>
    </cfRule>
    <cfRule type="cellIs" dxfId="1291" priority="1455" stopIfTrue="1" operator="lessThan">
      <formula>NOW()</formula>
    </cfRule>
  </conditionalFormatting>
  <conditionalFormatting sqref="N329">
    <cfRule type="cellIs" dxfId="1290" priority="1451" stopIfTrue="1" operator="lessThan">
      <formula>NOW()</formula>
    </cfRule>
    <cfRule type="cellIs" dxfId="1289" priority="1452" stopIfTrue="1" operator="lessThan">
      <formula>NOW()</formula>
    </cfRule>
    <cfRule type="cellIs" dxfId="1288" priority="1453" stopIfTrue="1" operator="lessThan">
      <formula>(TODAY)</formula>
    </cfRule>
  </conditionalFormatting>
  <conditionalFormatting sqref="N617">
    <cfRule type="cellIs" dxfId="1287" priority="1449" stopIfTrue="1" operator="equal">
      <formula>""</formula>
    </cfRule>
    <cfRule type="cellIs" dxfId="1286" priority="1450" stopIfTrue="1" operator="lessThan">
      <formula>NOW()</formula>
    </cfRule>
  </conditionalFormatting>
  <conditionalFormatting sqref="N617">
    <cfRule type="cellIs" dxfId="1285" priority="1447" stopIfTrue="1" operator="equal">
      <formula>""</formula>
    </cfRule>
    <cfRule type="cellIs" dxfId="1284" priority="1448" stopIfTrue="1" operator="lessThan">
      <formula>NOW()</formula>
    </cfRule>
  </conditionalFormatting>
  <conditionalFormatting sqref="N617">
    <cfRule type="cellIs" dxfId="1283" priority="1444" stopIfTrue="1" operator="lessThan">
      <formula>NOW()</formula>
    </cfRule>
    <cfRule type="cellIs" dxfId="1282" priority="1445" stopIfTrue="1" operator="lessThan">
      <formula>NOW()</formula>
    </cfRule>
    <cfRule type="cellIs" dxfId="1281" priority="1446" stopIfTrue="1" operator="lessThan">
      <formula>(TODAY)</formula>
    </cfRule>
  </conditionalFormatting>
  <conditionalFormatting sqref="N53">
    <cfRule type="cellIs" dxfId="1280" priority="1442" stopIfTrue="1" operator="equal">
      <formula>""</formula>
    </cfRule>
    <cfRule type="cellIs" dxfId="1279" priority="1443" stopIfTrue="1" operator="lessThan">
      <formula>NOW()</formula>
    </cfRule>
  </conditionalFormatting>
  <conditionalFormatting sqref="N53">
    <cfRule type="cellIs" dxfId="1278" priority="1440" stopIfTrue="1" operator="equal">
      <formula>""</formula>
    </cfRule>
    <cfRule type="cellIs" dxfId="1277" priority="1441" stopIfTrue="1" operator="lessThan">
      <formula>NOW()</formula>
    </cfRule>
  </conditionalFormatting>
  <conditionalFormatting sqref="N53">
    <cfRule type="cellIs" dxfId="1276" priority="1437" stopIfTrue="1" operator="lessThan">
      <formula>NOW()</formula>
    </cfRule>
    <cfRule type="cellIs" dxfId="1275" priority="1438" stopIfTrue="1" operator="lessThan">
      <formula>NOW()</formula>
    </cfRule>
    <cfRule type="cellIs" dxfId="1274" priority="1439" stopIfTrue="1" operator="lessThan">
      <formula>(TODAY)</formula>
    </cfRule>
  </conditionalFormatting>
  <conditionalFormatting sqref="N159">
    <cfRule type="cellIs" dxfId="1273" priority="1435" stopIfTrue="1" operator="equal">
      <formula>""</formula>
    </cfRule>
    <cfRule type="cellIs" dxfId="1272" priority="1436" stopIfTrue="1" operator="lessThan">
      <formula>NOW()</formula>
    </cfRule>
  </conditionalFormatting>
  <conditionalFormatting sqref="N159">
    <cfRule type="cellIs" dxfId="1271" priority="1433" stopIfTrue="1" operator="equal">
      <formula>""</formula>
    </cfRule>
    <cfRule type="cellIs" dxfId="1270" priority="1434" stopIfTrue="1" operator="lessThan">
      <formula>NOW()</formula>
    </cfRule>
  </conditionalFormatting>
  <conditionalFormatting sqref="N159">
    <cfRule type="cellIs" dxfId="1269" priority="1430" stopIfTrue="1" operator="lessThan">
      <formula>NOW()</formula>
    </cfRule>
    <cfRule type="cellIs" dxfId="1268" priority="1431" stopIfTrue="1" operator="lessThan">
      <formula>NOW()</formula>
    </cfRule>
    <cfRule type="cellIs" dxfId="1267" priority="1432" stopIfTrue="1" operator="lessThan">
      <formula>(TODAY)</formula>
    </cfRule>
  </conditionalFormatting>
  <conditionalFormatting sqref="N451">
    <cfRule type="cellIs" dxfId="1266" priority="1428" stopIfTrue="1" operator="equal">
      <formula>""</formula>
    </cfRule>
    <cfRule type="cellIs" dxfId="1265" priority="1429" stopIfTrue="1" operator="lessThan">
      <formula>NOW()</formula>
    </cfRule>
  </conditionalFormatting>
  <conditionalFormatting sqref="N451">
    <cfRule type="cellIs" dxfId="1264" priority="1425" stopIfTrue="1" operator="lessThan">
      <formula>NOW()</formula>
    </cfRule>
    <cfRule type="cellIs" dxfId="1263" priority="1426" stopIfTrue="1" operator="lessThan">
      <formula>NOW()</formula>
    </cfRule>
    <cfRule type="cellIs" dxfId="1262" priority="1427" stopIfTrue="1" operator="lessThan">
      <formula>(TODAY)</formula>
    </cfRule>
  </conditionalFormatting>
  <conditionalFormatting sqref="N953">
    <cfRule type="cellIs" dxfId="1261" priority="1423" stopIfTrue="1" operator="equal">
      <formula>""</formula>
    </cfRule>
    <cfRule type="cellIs" dxfId="1260" priority="1424" stopIfTrue="1" operator="lessThan">
      <formula>NOW()</formula>
    </cfRule>
  </conditionalFormatting>
  <conditionalFormatting sqref="N953">
    <cfRule type="cellIs" dxfId="1259" priority="1421" stopIfTrue="1" operator="equal">
      <formula>""</formula>
    </cfRule>
    <cfRule type="cellIs" dxfId="1258" priority="1422" stopIfTrue="1" operator="lessThan">
      <formula>NOW()</formula>
    </cfRule>
  </conditionalFormatting>
  <conditionalFormatting sqref="N953">
    <cfRule type="cellIs" dxfId="1257" priority="1418" stopIfTrue="1" operator="lessThan">
      <formula>NOW()</formula>
    </cfRule>
    <cfRule type="cellIs" dxfId="1256" priority="1419" stopIfTrue="1" operator="lessThan">
      <formula>NOW()</formula>
    </cfRule>
    <cfRule type="cellIs" dxfId="1255" priority="1420" stopIfTrue="1" operator="lessThan">
      <formula>(TODAY)</formula>
    </cfRule>
  </conditionalFormatting>
  <conditionalFormatting sqref="N205">
    <cfRule type="cellIs" dxfId="1254" priority="1416" stopIfTrue="1" operator="equal">
      <formula>""</formula>
    </cfRule>
    <cfRule type="cellIs" dxfId="1253" priority="1417" stopIfTrue="1" operator="lessThan">
      <formula>NOW()</formula>
    </cfRule>
  </conditionalFormatting>
  <conditionalFormatting sqref="N205">
    <cfRule type="cellIs" dxfId="1252" priority="1413" stopIfTrue="1" operator="lessThan">
      <formula>NOW()</formula>
    </cfRule>
    <cfRule type="cellIs" dxfId="1251" priority="1414" stopIfTrue="1" operator="lessThan">
      <formula>NOW()</formula>
    </cfRule>
    <cfRule type="cellIs" dxfId="1250" priority="1415" stopIfTrue="1" operator="lessThan">
      <formula>(TODAY)</formula>
    </cfRule>
  </conditionalFormatting>
  <conditionalFormatting sqref="N933">
    <cfRule type="cellIs" dxfId="1249" priority="1411" stopIfTrue="1" operator="equal">
      <formula>""</formula>
    </cfRule>
    <cfRule type="cellIs" dxfId="1248" priority="1412" stopIfTrue="1" operator="lessThan">
      <formula>NOW()</formula>
    </cfRule>
  </conditionalFormatting>
  <conditionalFormatting sqref="N933">
    <cfRule type="cellIs" dxfId="1247" priority="1408" stopIfTrue="1" operator="lessThan">
      <formula>NOW()</formula>
    </cfRule>
    <cfRule type="cellIs" dxfId="1246" priority="1409" stopIfTrue="1" operator="lessThan">
      <formula>NOW()</formula>
    </cfRule>
    <cfRule type="cellIs" dxfId="1245" priority="1410" stopIfTrue="1" operator="lessThan">
      <formula>(TODAY)</formula>
    </cfRule>
  </conditionalFormatting>
  <conditionalFormatting sqref="N114">
    <cfRule type="cellIs" dxfId="1244" priority="1406" stopIfTrue="1" operator="equal">
      <formula>""</formula>
    </cfRule>
    <cfRule type="cellIs" dxfId="1243" priority="1407" stopIfTrue="1" operator="lessThan">
      <formula>NOW()</formula>
    </cfRule>
  </conditionalFormatting>
  <conditionalFormatting sqref="N114">
    <cfRule type="cellIs" dxfId="1242" priority="1403" stopIfTrue="1" operator="lessThan">
      <formula>NOW()</formula>
    </cfRule>
    <cfRule type="cellIs" dxfId="1241" priority="1404" stopIfTrue="1" operator="lessThan">
      <formula>NOW()</formula>
    </cfRule>
    <cfRule type="cellIs" dxfId="1240" priority="1405" stopIfTrue="1" operator="lessThan">
      <formula>(TODAY)</formula>
    </cfRule>
  </conditionalFormatting>
  <conditionalFormatting sqref="N565">
    <cfRule type="cellIs" dxfId="1239" priority="1335" stopIfTrue="1" operator="equal">
      <formula>""</formula>
    </cfRule>
    <cfRule type="cellIs" dxfId="1238" priority="1336" stopIfTrue="1" operator="lessThan">
      <formula>NOW()</formula>
    </cfRule>
  </conditionalFormatting>
  <conditionalFormatting sqref="N565">
    <cfRule type="cellIs" dxfId="1237" priority="1332" stopIfTrue="1" operator="lessThan">
      <formula>NOW()</formula>
    </cfRule>
    <cfRule type="cellIs" dxfId="1236" priority="1333" stopIfTrue="1" operator="lessThan">
      <formula>NOW()</formula>
    </cfRule>
    <cfRule type="cellIs" dxfId="1235" priority="1334" stopIfTrue="1" operator="lessThan">
      <formula>(TODAY)</formula>
    </cfRule>
  </conditionalFormatting>
  <conditionalFormatting sqref="N442">
    <cfRule type="cellIs" dxfId="1234" priority="1330" stopIfTrue="1" operator="equal">
      <formula>""</formula>
    </cfRule>
    <cfRule type="cellIs" dxfId="1233" priority="1331" stopIfTrue="1" operator="lessThan">
      <formula>NOW()</formula>
    </cfRule>
  </conditionalFormatting>
  <conditionalFormatting sqref="N442">
    <cfRule type="cellIs" dxfId="1232" priority="1327" stopIfTrue="1" operator="lessThan">
      <formula>NOW()</formula>
    </cfRule>
    <cfRule type="cellIs" dxfId="1231" priority="1328" stopIfTrue="1" operator="lessThan">
      <formula>NOW()</formula>
    </cfRule>
    <cfRule type="cellIs" dxfId="1230" priority="1329" stopIfTrue="1" operator="lessThan">
      <formula>(TODAY)</formula>
    </cfRule>
  </conditionalFormatting>
  <conditionalFormatting sqref="N712">
    <cfRule type="cellIs" dxfId="1229" priority="1325" stopIfTrue="1" operator="equal">
      <formula>""</formula>
    </cfRule>
    <cfRule type="cellIs" dxfId="1228" priority="1326" stopIfTrue="1" operator="lessThan">
      <formula>NOW()</formula>
    </cfRule>
  </conditionalFormatting>
  <conditionalFormatting sqref="N712">
    <cfRule type="cellIs" dxfId="1227" priority="1323" stopIfTrue="1" operator="equal">
      <formula>""</formula>
    </cfRule>
    <cfRule type="cellIs" dxfId="1226" priority="1324" stopIfTrue="1" operator="lessThan">
      <formula>NOW()</formula>
    </cfRule>
  </conditionalFormatting>
  <conditionalFormatting sqref="N712">
    <cfRule type="cellIs" dxfId="1225" priority="1320" stopIfTrue="1" operator="lessThan">
      <formula>NOW()</formula>
    </cfRule>
    <cfRule type="cellIs" dxfId="1224" priority="1321" stopIfTrue="1" operator="lessThan">
      <formula>NOW()</formula>
    </cfRule>
    <cfRule type="cellIs" dxfId="1223" priority="1322" stopIfTrue="1" operator="lessThan">
      <formula>(TODAY)</formula>
    </cfRule>
  </conditionalFormatting>
  <conditionalFormatting sqref="N1281">
    <cfRule type="cellIs" dxfId="1222" priority="1318" stopIfTrue="1" operator="equal">
      <formula>""</formula>
    </cfRule>
    <cfRule type="cellIs" dxfId="1221" priority="1319" stopIfTrue="1" operator="lessThan">
      <formula>NOW()</formula>
    </cfRule>
  </conditionalFormatting>
  <conditionalFormatting sqref="N1281">
    <cfRule type="cellIs" dxfId="1220" priority="1316" stopIfTrue="1" operator="equal">
      <formula>""</formula>
    </cfRule>
    <cfRule type="cellIs" dxfId="1219" priority="1317" stopIfTrue="1" operator="lessThan">
      <formula>NOW()</formula>
    </cfRule>
  </conditionalFormatting>
  <conditionalFormatting sqref="N1281">
    <cfRule type="cellIs" dxfId="1218" priority="1313" stopIfTrue="1" operator="lessThan">
      <formula>NOW()</formula>
    </cfRule>
    <cfRule type="cellIs" dxfId="1217" priority="1314" stopIfTrue="1" operator="lessThan">
      <formula>NOW()</formula>
    </cfRule>
    <cfRule type="cellIs" dxfId="1216" priority="1315" stopIfTrue="1" operator="lessThan">
      <formula>(TODAY)</formula>
    </cfRule>
  </conditionalFormatting>
  <conditionalFormatting sqref="N1404">
    <cfRule type="cellIs" dxfId="1215" priority="1311" stopIfTrue="1" operator="equal">
      <formula>""</formula>
    </cfRule>
    <cfRule type="cellIs" dxfId="1214" priority="1312" stopIfTrue="1" operator="lessThan">
      <formula>NOW()</formula>
    </cfRule>
  </conditionalFormatting>
  <conditionalFormatting sqref="N1404">
    <cfRule type="cellIs" dxfId="1213" priority="1309" stopIfTrue="1" operator="equal">
      <formula>""</formula>
    </cfRule>
    <cfRule type="cellIs" dxfId="1212" priority="1310" stopIfTrue="1" operator="lessThan">
      <formula>NOW()</formula>
    </cfRule>
  </conditionalFormatting>
  <conditionalFormatting sqref="N1404">
    <cfRule type="cellIs" dxfId="1211" priority="1306" stopIfTrue="1" operator="lessThan">
      <formula>NOW()</formula>
    </cfRule>
    <cfRule type="cellIs" dxfId="1210" priority="1307" stopIfTrue="1" operator="lessThan">
      <formula>NOW()</formula>
    </cfRule>
    <cfRule type="cellIs" dxfId="1209" priority="1308" stopIfTrue="1" operator="lessThan">
      <formula>(TODAY)</formula>
    </cfRule>
  </conditionalFormatting>
  <conditionalFormatting sqref="N1028">
    <cfRule type="cellIs" dxfId="1208" priority="1301" stopIfTrue="1" operator="equal">
      <formula>""</formula>
    </cfRule>
    <cfRule type="cellIs" dxfId="1207" priority="1302" stopIfTrue="1" operator="lessThan">
      <formula>NOW()</formula>
    </cfRule>
  </conditionalFormatting>
  <conditionalFormatting sqref="N1028">
    <cfRule type="cellIs" dxfId="1206" priority="1298" stopIfTrue="1" operator="lessThan">
      <formula>NOW()</formula>
    </cfRule>
    <cfRule type="cellIs" dxfId="1205" priority="1299" stopIfTrue="1" operator="lessThan">
      <formula>NOW()</formula>
    </cfRule>
    <cfRule type="cellIs" dxfId="1204" priority="1300" stopIfTrue="1" operator="lessThan">
      <formula>(TODAY)</formula>
    </cfRule>
  </conditionalFormatting>
  <conditionalFormatting sqref="N1129">
    <cfRule type="cellIs" dxfId="1203" priority="1296" stopIfTrue="1" operator="equal">
      <formula>""</formula>
    </cfRule>
    <cfRule type="cellIs" dxfId="1202" priority="1297" stopIfTrue="1" operator="lessThan">
      <formula>NOW()</formula>
    </cfRule>
  </conditionalFormatting>
  <conditionalFormatting sqref="N1129">
    <cfRule type="cellIs" dxfId="1201" priority="1294" stopIfTrue="1" operator="equal">
      <formula>""</formula>
    </cfRule>
    <cfRule type="cellIs" dxfId="1200" priority="1295" stopIfTrue="1" operator="lessThan">
      <formula>NOW()</formula>
    </cfRule>
  </conditionalFormatting>
  <conditionalFormatting sqref="N1129">
    <cfRule type="cellIs" dxfId="1199" priority="1291" stopIfTrue="1" operator="lessThan">
      <formula>NOW()</formula>
    </cfRule>
    <cfRule type="cellIs" dxfId="1198" priority="1292" stopIfTrue="1" operator="lessThan">
      <formula>NOW()</formula>
    </cfRule>
    <cfRule type="cellIs" dxfId="1197" priority="1293" stopIfTrue="1" operator="lessThan">
      <formula>(TODAY)</formula>
    </cfRule>
  </conditionalFormatting>
  <conditionalFormatting sqref="N1043">
    <cfRule type="cellIs" dxfId="1196" priority="1286" stopIfTrue="1" operator="equal">
      <formula>""</formula>
    </cfRule>
    <cfRule type="cellIs" dxfId="1195" priority="1287" stopIfTrue="1" operator="lessThan">
      <formula>NOW()</formula>
    </cfRule>
  </conditionalFormatting>
  <conditionalFormatting sqref="N1043">
    <cfRule type="cellIs" dxfId="1194" priority="1284" stopIfTrue="1" operator="equal">
      <formula>""</formula>
    </cfRule>
    <cfRule type="cellIs" dxfId="1193" priority="1285" stopIfTrue="1" operator="lessThan">
      <formula>NOW()</formula>
    </cfRule>
  </conditionalFormatting>
  <conditionalFormatting sqref="N1043">
    <cfRule type="cellIs" dxfId="1192" priority="1281" stopIfTrue="1" operator="lessThan">
      <formula>NOW()</formula>
    </cfRule>
    <cfRule type="cellIs" dxfId="1191" priority="1282" stopIfTrue="1" operator="lessThan">
      <formula>NOW()</formula>
    </cfRule>
    <cfRule type="cellIs" dxfId="1190" priority="1283" stopIfTrue="1" operator="lessThan">
      <formula>(TODAY)</formula>
    </cfRule>
  </conditionalFormatting>
  <conditionalFormatting sqref="N1400">
    <cfRule type="cellIs" dxfId="1189" priority="1279" stopIfTrue="1" operator="equal">
      <formula>""</formula>
    </cfRule>
    <cfRule type="cellIs" dxfId="1188" priority="1280" stopIfTrue="1" operator="lessThan">
      <formula>NOW()</formula>
    </cfRule>
  </conditionalFormatting>
  <conditionalFormatting sqref="P1400 N1400">
    <cfRule type="cellIs" dxfId="1187" priority="1277" stopIfTrue="1" operator="equal">
      <formula>""</formula>
    </cfRule>
    <cfRule type="cellIs" dxfId="1186" priority="1278" stopIfTrue="1" operator="lessThan">
      <formula>NOW()</formula>
    </cfRule>
  </conditionalFormatting>
  <conditionalFormatting sqref="N1400">
    <cfRule type="cellIs" dxfId="1185" priority="1274" stopIfTrue="1" operator="lessThan">
      <formula>NOW()</formula>
    </cfRule>
    <cfRule type="cellIs" dxfId="1184" priority="1275" stopIfTrue="1" operator="lessThan">
      <formula>NOW()</formula>
    </cfRule>
    <cfRule type="cellIs" dxfId="1183" priority="1276" stopIfTrue="1" operator="lessThan">
      <formula>(TODAY)</formula>
    </cfRule>
  </conditionalFormatting>
  <conditionalFormatting sqref="N1242">
    <cfRule type="cellIs" dxfId="1182" priority="1272" stopIfTrue="1" operator="equal">
      <formula>""</formula>
    </cfRule>
    <cfRule type="cellIs" dxfId="1181" priority="1273" stopIfTrue="1" operator="lessThan">
      <formula>NOW()</formula>
    </cfRule>
  </conditionalFormatting>
  <conditionalFormatting sqref="N1242">
    <cfRule type="cellIs" dxfId="1180" priority="1270" stopIfTrue="1" operator="equal">
      <formula>""</formula>
    </cfRule>
    <cfRule type="cellIs" dxfId="1179" priority="1271" stopIfTrue="1" operator="lessThan">
      <formula>NOW()</formula>
    </cfRule>
  </conditionalFormatting>
  <conditionalFormatting sqref="N1242">
    <cfRule type="cellIs" dxfId="1178" priority="1267" stopIfTrue="1" operator="lessThan">
      <formula>NOW()</formula>
    </cfRule>
    <cfRule type="cellIs" dxfId="1177" priority="1268" stopIfTrue="1" operator="lessThan">
      <formula>NOW()</formula>
    </cfRule>
    <cfRule type="cellIs" dxfId="1176" priority="1269" stopIfTrue="1" operator="lessThan">
      <formula>(TODAY)</formula>
    </cfRule>
  </conditionalFormatting>
  <conditionalFormatting sqref="N1249">
    <cfRule type="cellIs" dxfId="1175" priority="1265" stopIfTrue="1" operator="equal">
      <formula>""</formula>
    </cfRule>
    <cfRule type="cellIs" dxfId="1174" priority="1266" stopIfTrue="1" operator="lessThan">
      <formula>NOW()</formula>
    </cfRule>
  </conditionalFormatting>
  <conditionalFormatting sqref="N1249">
    <cfRule type="cellIs" dxfId="1173" priority="1263" stopIfTrue="1" operator="equal">
      <formula>""</formula>
    </cfRule>
    <cfRule type="cellIs" dxfId="1172" priority="1264" stopIfTrue="1" operator="lessThan">
      <formula>NOW()</formula>
    </cfRule>
  </conditionalFormatting>
  <conditionalFormatting sqref="N1249">
    <cfRule type="cellIs" dxfId="1171" priority="1260" stopIfTrue="1" operator="lessThan">
      <formula>NOW()</formula>
    </cfRule>
    <cfRule type="cellIs" dxfId="1170" priority="1261" stopIfTrue="1" operator="lessThan">
      <formula>NOW()</formula>
    </cfRule>
    <cfRule type="cellIs" dxfId="1169" priority="1262" stopIfTrue="1" operator="lessThan">
      <formula>(TODAY)</formula>
    </cfRule>
  </conditionalFormatting>
  <conditionalFormatting sqref="N1252">
    <cfRule type="cellIs" dxfId="1168" priority="1258" stopIfTrue="1" operator="equal">
      <formula>""</formula>
    </cfRule>
    <cfRule type="cellIs" dxfId="1167" priority="1259" stopIfTrue="1" operator="lessThan">
      <formula>NOW()</formula>
    </cfRule>
  </conditionalFormatting>
  <conditionalFormatting sqref="N1252">
    <cfRule type="cellIs" dxfId="1166" priority="1256" stopIfTrue="1" operator="equal">
      <formula>""</formula>
    </cfRule>
    <cfRule type="cellIs" dxfId="1165" priority="1257" stopIfTrue="1" operator="lessThan">
      <formula>NOW()</formula>
    </cfRule>
  </conditionalFormatting>
  <conditionalFormatting sqref="N1252">
    <cfRule type="cellIs" dxfId="1164" priority="1253" stopIfTrue="1" operator="lessThan">
      <formula>NOW()</formula>
    </cfRule>
    <cfRule type="cellIs" dxfId="1163" priority="1254" stopIfTrue="1" operator="lessThan">
      <formula>NOW()</formula>
    </cfRule>
    <cfRule type="cellIs" dxfId="1162" priority="1255" stopIfTrue="1" operator="lessThan">
      <formula>(TODAY)</formula>
    </cfRule>
  </conditionalFormatting>
  <conditionalFormatting sqref="N1258">
    <cfRule type="cellIs" dxfId="1161" priority="1251" stopIfTrue="1" operator="equal">
      <formula>""</formula>
    </cfRule>
    <cfRule type="cellIs" dxfId="1160" priority="1252" stopIfTrue="1" operator="lessThan">
      <formula>NOW()</formula>
    </cfRule>
  </conditionalFormatting>
  <conditionalFormatting sqref="N1258">
    <cfRule type="cellIs" dxfId="1159" priority="1249" stopIfTrue="1" operator="equal">
      <formula>""</formula>
    </cfRule>
    <cfRule type="cellIs" dxfId="1158" priority="1250" stopIfTrue="1" operator="lessThan">
      <formula>NOW()</formula>
    </cfRule>
  </conditionalFormatting>
  <conditionalFormatting sqref="N1258">
    <cfRule type="cellIs" dxfId="1157" priority="1246" stopIfTrue="1" operator="lessThan">
      <formula>NOW()</formula>
    </cfRule>
    <cfRule type="cellIs" dxfId="1156" priority="1247" stopIfTrue="1" operator="lessThan">
      <formula>NOW()</formula>
    </cfRule>
    <cfRule type="cellIs" dxfId="1155" priority="1248" stopIfTrue="1" operator="lessThan">
      <formula>(TODAY)</formula>
    </cfRule>
  </conditionalFormatting>
  <conditionalFormatting sqref="N471">
    <cfRule type="cellIs" dxfId="1154" priority="1244" stopIfTrue="1" operator="equal">
      <formula>""</formula>
    </cfRule>
    <cfRule type="cellIs" dxfId="1153" priority="1245" stopIfTrue="1" operator="lessThan">
      <formula>NOW()</formula>
    </cfRule>
  </conditionalFormatting>
  <conditionalFormatting sqref="N471">
    <cfRule type="cellIs" dxfId="1152" priority="1242" stopIfTrue="1" operator="equal">
      <formula>""</formula>
    </cfRule>
    <cfRule type="cellIs" dxfId="1151" priority="1243" stopIfTrue="1" operator="lessThan">
      <formula>NOW()</formula>
    </cfRule>
  </conditionalFormatting>
  <conditionalFormatting sqref="N471">
    <cfRule type="cellIs" dxfId="1150" priority="1239" stopIfTrue="1" operator="lessThan">
      <formula>NOW()</formula>
    </cfRule>
    <cfRule type="cellIs" dxfId="1149" priority="1240" stopIfTrue="1" operator="lessThan">
      <formula>NOW()</formula>
    </cfRule>
    <cfRule type="cellIs" dxfId="1148" priority="1241" stopIfTrue="1" operator="lessThan">
      <formula>(TODAY)</formula>
    </cfRule>
  </conditionalFormatting>
  <conditionalFormatting sqref="P1407 N1407">
    <cfRule type="cellIs" dxfId="1147" priority="1237" stopIfTrue="1" operator="equal">
      <formula>""</formula>
    </cfRule>
    <cfRule type="cellIs" dxfId="1146" priority="1238" stopIfTrue="1" operator="lessThan">
      <formula>NOW()</formula>
    </cfRule>
  </conditionalFormatting>
  <conditionalFormatting sqref="P1407 N1407">
    <cfRule type="cellIs" dxfId="1145" priority="1235" stopIfTrue="1" operator="equal">
      <formula>""</formula>
    </cfRule>
    <cfRule type="cellIs" dxfId="1144" priority="1236" stopIfTrue="1" operator="lessThan">
      <formula>NOW()</formula>
    </cfRule>
  </conditionalFormatting>
  <conditionalFormatting sqref="N1407">
    <cfRule type="cellIs" dxfId="1143" priority="1232" stopIfTrue="1" operator="lessThan">
      <formula>NOW()</formula>
    </cfRule>
    <cfRule type="cellIs" dxfId="1142" priority="1233" stopIfTrue="1" operator="lessThan">
      <formula>NOW()</formula>
    </cfRule>
    <cfRule type="cellIs" dxfId="1141" priority="1234" stopIfTrue="1" operator="lessThan">
      <formula>(TODAY)</formula>
    </cfRule>
  </conditionalFormatting>
  <conditionalFormatting sqref="N17">
    <cfRule type="cellIs" dxfId="1140" priority="1230" stopIfTrue="1" operator="equal">
      <formula>""</formula>
    </cfRule>
    <cfRule type="cellIs" dxfId="1139" priority="1231" stopIfTrue="1" operator="lessThan">
      <formula>NOW()</formula>
    </cfRule>
  </conditionalFormatting>
  <conditionalFormatting sqref="N17">
    <cfRule type="cellIs" dxfId="1138" priority="1228" stopIfTrue="1" operator="equal">
      <formula>""</formula>
    </cfRule>
    <cfRule type="cellIs" dxfId="1137" priority="1229" stopIfTrue="1" operator="lessThan">
      <formula>NOW()</formula>
    </cfRule>
  </conditionalFormatting>
  <conditionalFormatting sqref="N17">
    <cfRule type="cellIs" dxfId="1136" priority="1225" stopIfTrue="1" operator="lessThan">
      <formula>NOW()</formula>
    </cfRule>
    <cfRule type="cellIs" dxfId="1135" priority="1226" stopIfTrue="1" operator="lessThan">
      <formula>NOW()</formula>
    </cfRule>
    <cfRule type="cellIs" dxfId="1134" priority="1227" stopIfTrue="1" operator="lessThan">
      <formula>(TODAY)</formula>
    </cfRule>
  </conditionalFormatting>
  <conditionalFormatting sqref="N520">
    <cfRule type="cellIs" dxfId="1133" priority="1216" stopIfTrue="1" operator="equal">
      <formula>""</formula>
    </cfRule>
    <cfRule type="cellIs" dxfId="1132" priority="1217" stopIfTrue="1" operator="lessThan">
      <formula>NOW()</formula>
    </cfRule>
  </conditionalFormatting>
  <conditionalFormatting sqref="N520">
    <cfRule type="cellIs" dxfId="1131" priority="1214" stopIfTrue="1" operator="equal">
      <formula>""</formula>
    </cfRule>
    <cfRule type="cellIs" dxfId="1130" priority="1215" stopIfTrue="1" operator="lessThan">
      <formula>NOW()</formula>
    </cfRule>
  </conditionalFormatting>
  <conditionalFormatting sqref="N520">
    <cfRule type="cellIs" dxfId="1129" priority="1211" stopIfTrue="1" operator="lessThan">
      <formula>NOW()</formula>
    </cfRule>
    <cfRule type="cellIs" dxfId="1128" priority="1212" stopIfTrue="1" operator="lessThan">
      <formula>NOW()</formula>
    </cfRule>
    <cfRule type="cellIs" dxfId="1127" priority="1213" stopIfTrue="1" operator="lessThan">
      <formula>(TODAY)</formula>
    </cfRule>
  </conditionalFormatting>
  <conditionalFormatting sqref="N686">
    <cfRule type="cellIs" dxfId="1126" priority="1209" stopIfTrue="1" operator="equal">
      <formula>""</formula>
    </cfRule>
    <cfRule type="cellIs" dxfId="1125" priority="1210" stopIfTrue="1" operator="lessThan">
      <formula>NOW()</formula>
    </cfRule>
  </conditionalFormatting>
  <conditionalFormatting sqref="N686">
    <cfRule type="cellIs" dxfId="1124" priority="1207" stopIfTrue="1" operator="equal">
      <formula>""</formula>
    </cfRule>
    <cfRule type="cellIs" dxfId="1123" priority="1208" stopIfTrue="1" operator="lessThan">
      <formula>NOW()</formula>
    </cfRule>
  </conditionalFormatting>
  <conditionalFormatting sqref="N686">
    <cfRule type="cellIs" dxfId="1122" priority="1204" stopIfTrue="1" operator="lessThan">
      <formula>NOW()</formula>
    </cfRule>
    <cfRule type="cellIs" dxfId="1121" priority="1205" stopIfTrue="1" operator="lessThan">
      <formula>NOW()</formula>
    </cfRule>
    <cfRule type="cellIs" dxfId="1120" priority="1206" stopIfTrue="1" operator="lessThan">
      <formula>(TODAY)</formula>
    </cfRule>
  </conditionalFormatting>
  <conditionalFormatting sqref="N1397">
    <cfRule type="cellIs" dxfId="1119" priority="1202" stopIfTrue="1" operator="equal">
      <formula>""</formula>
    </cfRule>
    <cfRule type="cellIs" dxfId="1118" priority="1203" stopIfTrue="1" operator="lessThan">
      <formula>NOW()</formula>
    </cfRule>
  </conditionalFormatting>
  <conditionalFormatting sqref="N1397">
    <cfRule type="cellIs" dxfId="1117" priority="1200" stopIfTrue="1" operator="equal">
      <formula>""</formula>
    </cfRule>
    <cfRule type="cellIs" dxfId="1116" priority="1201" stopIfTrue="1" operator="lessThan">
      <formula>NOW()</formula>
    </cfRule>
  </conditionalFormatting>
  <conditionalFormatting sqref="N1397">
    <cfRule type="cellIs" dxfId="1115" priority="1197" stopIfTrue="1" operator="lessThan">
      <formula>NOW()</formula>
    </cfRule>
    <cfRule type="cellIs" dxfId="1114" priority="1198" stopIfTrue="1" operator="lessThan">
      <formula>NOW()</formula>
    </cfRule>
    <cfRule type="cellIs" dxfId="1113" priority="1199" stopIfTrue="1" operator="lessThan">
      <formula>(TODAY)</formula>
    </cfRule>
  </conditionalFormatting>
  <conditionalFormatting sqref="N1398">
    <cfRule type="cellIs" dxfId="1112" priority="1195" stopIfTrue="1" operator="equal">
      <formula>""</formula>
    </cfRule>
    <cfRule type="cellIs" dxfId="1111" priority="1196" stopIfTrue="1" operator="lessThan">
      <formula>NOW()</formula>
    </cfRule>
  </conditionalFormatting>
  <conditionalFormatting sqref="N1398">
    <cfRule type="cellIs" dxfId="1110" priority="1193" stopIfTrue="1" operator="equal">
      <formula>""</formula>
    </cfRule>
    <cfRule type="cellIs" dxfId="1109" priority="1194" stopIfTrue="1" operator="lessThan">
      <formula>NOW()</formula>
    </cfRule>
  </conditionalFormatting>
  <conditionalFormatting sqref="N1398">
    <cfRule type="cellIs" dxfId="1108" priority="1190" stopIfTrue="1" operator="lessThan">
      <formula>NOW()</formula>
    </cfRule>
    <cfRule type="cellIs" dxfId="1107" priority="1191" stopIfTrue="1" operator="lessThan">
      <formula>NOW()</formula>
    </cfRule>
    <cfRule type="cellIs" dxfId="1106" priority="1192" stopIfTrue="1" operator="lessThan">
      <formula>(TODAY)</formula>
    </cfRule>
  </conditionalFormatting>
  <conditionalFormatting sqref="N1399">
    <cfRule type="cellIs" dxfId="1105" priority="1188" stopIfTrue="1" operator="equal">
      <formula>""</formula>
    </cfRule>
    <cfRule type="cellIs" dxfId="1104" priority="1189" stopIfTrue="1" operator="lessThan">
      <formula>NOW()</formula>
    </cfRule>
  </conditionalFormatting>
  <conditionalFormatting sqref="N1399">
    <cfRule type="cellIs" dxfId="1103" priority="1186" stopIfTrue="1" operator="equal">
      <formula>""</formula>
    </cfRule>
    <cfRule type="cellIs" dxfId="1102" priority="1187" stopIfTrue="1" operator="lessThan">
      <formula>NOW()</formula>
    </cfRule>
  </conditionalFormatting>
  <conditionalFormatting sqref="N1399">
    <cfRule type="cellIs" dxfId="1101" priority="1183" stopIfTrue="1" operator="lessThan">
      <formula>NOW()</formula>
    </cfRule>
    <cfRule type="cellIs" dxfId="1100" priority="1184" stopIfTrue="1" operator="lessThan">
      <formula>NOW()</formula>
    </cfRule>
    <cfRule type="cellIs" dxfId="1099" priority="1185" stopIfTrue="1" operator="lessThan">
      <formula>(TODAY)</formula>
    </cfRule>
  </conditionalFormatting>
  <conditionalFormatting sqref="N1352">
    <cfRule type="cellIs" dxfId="1098" priority="1181" stopIfTrue="1" operator="equal">
      <formula>""</formula>
    </cfRule>
    <cfRule type="cellIs" dxfId="1097" priority="1182" stopIfTrue="1" operator="lessThan">
      <formula>NOW()</formula>
    </cfRule>
  </conditionalFormatting>
  <conditionalFormatting sqref="N1352">
    <cfRule type="cellIs" dxfId="1096" priority="1179" stopIfTrue="1" operator="equal">
      <formula>""</formula>
    </cfRule>
    <cfRule type="cellIs" dxfId="1095" priority="1180" stopIfTrue="1" operator="lessThan">
      <formula>NOW()</formula>
    </cfRule>
  </conditionalFormatting>
  <conditionalFormatting sqref="N1352">
    <cfRule type="cellIs" dxfId="1094" priority="1176" stopIfTrue="1" operator="lessThan">
      <formula>NOW()</formula>
    </cfRule>
    <cfRule type="cellIs" dxfId="1093" priority="1177" stopIfTrue="1" operator="lessThan">
      <formula>NOW()</formula>
    </cfRule>
    <cfRule type="cellIs" dxfId="1092" priority="1178" stopIfTrue="1" operator="lessThan">
      <formula>(TODAY)</formula>
    </cfRule>
  </conditionalFormatting>
  <conditionalFormatting sqref="N218">
    <cfRule type="cellIs" dxfId="1091" priority="1133" stopIfTrue="1" operator="equal">
      <formula>""</formula>
    </cfRule>
    <cfRule type="cellIs" dxfId="1090" priority="1134" stopIfTrue="1" operator="lessThan">
      <formula>NOW()</formula>
    </cfRule>
  </conditionalFormatting>
  <conditionalFormatting sqref="N218">
    <cfRule type="cellIs" dxfId="1089" priority="1130" stopIfTrue="1" operator="lessThan">
      <formula>NOW()</formula>
    </cfRule>
    <cfRule type="cellIs" dxfId="1088" priority="1131" stopIfTrue="1" operator="lessThan">
      <formula>NOW()</formula>
    </cfRule>
    <cfRule type="cellIs" dxfId="1087" priority="1132" stopIfTrue="1" operator="lessThan">
      <formula>(TODAY)</formula>
    </cfRule>
  </conditionalFormatting>
  <conditionalFormatting sqref="N612">
    <cfRule type="cellIs" dxfId="1086" priority="1128" stopIfTrue="1" operator="equal">
      <formula>""</formula>
    </cfRule>
    <cfRule type="cellIs" dxfId="1085" priority="1129" stopIfTrue="1" operator="lessThan">
      <formula>NOW()</formula>
    </cfRule>
  </conditionalFormatting>
  <conditionalFormatting sqref="N779">
    <cfRule type="cellIs" dxfId="1084" priority="1119" stopIfTrue="1" operator="equal">
      <formula>""</formula>
    </cfRule>
    <cfRule type="cellIs" dxfId="1083" priority="1120" stopIfTrue="1" operator="lessThan">
      <formula>NOW()</formula>
    </cfRule>
  </conditionalFormatting>
  <conditionalFormatting sqref="N779">
    <cfRule type="cellIs" dxfId="1082" priority="1116" stopIfTrue="1" operator="lessThan">
      <formula>NOW()</formula>
    </cfRule>
    <cfRule type="cellIs" dxfId="1081" priority="1117" stopIfTrue="1" operator="lessThan">
      <formula>NOW()</formula>
    </cfRule>
    <cfRule type="cellIs" dxfId="1080" priority="1118" stopIfTrue="1" operator="lessThan">
      <formula>(TODAY)</formula>
    </cfRule>
  </conditionalFormatting>
  <conditionalFormatting sqref="N1168">
    <cfRule type="cellIs" dxfId="1079" priority="1114" stopIfTrue="1" operator="equal">
      <formula>""</formula>
    </cfRule>
    <cfRule type="cellIs" dxfId="1078" priority="1115" stopIfTrue="1" operator="lessThan">
      <formula>NOW()</formula>
    </cfRule>
  </conditionalFormatting>
  <conditionalFormatting sqref="N1168">
    <cfRule type="cellIs" dxfId="1077" priority="1112" stopIfTrue="1" operator="equal">
      <formula>""</formula>
    </cfRule>
    <cfRule type="cellIs" dxfId="1076" priority="1113" stopIfTrue="1" operator="lessThan">
      <formula>NOW()</formula>
    </cfRule>
  </conditionalFormatting>
  <conditionalFormatting sqref="N1168">
    <cfRule type="cellIs" dxfId="1075" priority="1109" stopIfTrue="1" operator="lessThan">
      <formula>NOW()</formula>
    </cfRule>
    <cfRule type="cellIs" dxfId="1074" priority="1110" stopIfTrue="1" operator="lessThan">
      <formula>NOW()</formula>
    </cfRule>
    <cfRule type="cellIs" dxfId="1073" priority="1111" stopIfTrue="1" operator="lessThan">
      <formula>(TODAY)</formula>
    </cfRule>
  </conditionalFormatting>
  <conditionalFormatting sqref="N772">
    <cfRule type="cellIs" dxfId="1072" priority="1107" stopIfTrue="1" operator="equal">
      <formula>""</formula>
    </cfRule>
    <cfRule type="cellIs" dxfId="1071" priority="1108" stopIfTrue="1" operator="lessThan">
      <formula>NOW()</formula>
    </cfRule>
  </conditionalFormatting>
  <conditionalFormatting sqref="N772">
    <cfRule type="cellIs" dxfId="1070" priority="1105" stopIfTrue="1" operator="equal">
      <formula>""</formula>
    </cfRule>
    <cfRule type="cellIs" dxfId="1069" priority="1106" stopIfTrue="1" operator="lessThan">
      <formula>NOW()</formula>
    </cfRule>
  </conditionalFormatting>
  <conditionalFormatting sqref="N772">
    <cfRule type="cellIs" dxfId="1068" priority="1102" stopIfTrue="1" operator="lessThan">
      <formula>NOW()</formula>
    </cfRule>
    <cfRule type="cellIs" dxfId="1067" priority="1103" stopIfTrue="1" operator="lessThan">
      <formula>NOW()</formula>
    </cfRule>
    <cfRule type="cellIs" dxfId="1066" priority="1104" stopIfTrue="1" operator="lessThan">
      <formula>(TODAY)</formula>
    </cfRule>
  </conditionalFormatting>
  <conditionalFormatting sqref="P521 N521">
    <cfRule type="cellIs" dxfId="1065" priority="1093" stopIfTrue="1" operator="equal">
      <formula>""</formula>
    </cfRule>
    <cfRule type="cellIs" dxfId="1064" priority="1094" stopIfTrue="1" operator="lessThan">
      <formula>NOW()</formula>
    </cfRule>
  </conditionalFormatting>
  <conditionalFormatting sqref="N521">
    <cfRule type="cellIs" dxfId="1063" priority="1090" stopIfTrue="1" operator="lessThan">
      <formula>NOW()</formula>
    </cfRule>
    <cfRule type="cellIs" dxfId="1062" priority="1091" stopIfTrue="1" operator="lessThan">
      <formula>NOW()</formula>
    </cfRule>
    <cfRule type="cellIs" dxfId="1061" priority="1092" stopIfTrue="1" operator="lessThan">
      <formula>(TODAY)</formula>
    </cfRule>
  </conditionalFormatting>
  <conditionalFormatting sqref="N676">
    <cfRule type="cellIs" dxfId="1060" priority="1085" stopIfTrue="1" operator="lessThan">
      <formula>NOW()</formula>
    </cfRule>
    <cfRule type="cellIs" dxfId="1059" priority="1086" stopIfTrue="1" operator="lessThan">
      <formula>NOW()</formula>
    </cfRule>
    <cfRule type="cellIs" dxfId="1058" priority="1087" stopIfTrue="1" operator="lessThan">
      <formula>(TODAY)</formula>
    </cfRule>
  </conditionalFormatting>
  <conditionalFormatting sqref="N676">
    <cfRule type="cellIs" dxfId="1057" priority="1088" stopIfTrue="1" operator="equal">
      <formula>""</formula>
    </cfRule>
    <cfRule type="cellIs" dxfId="1056" priority="1089" stopIfTrue="1" operator="lessThan">
      <formula>NOW()</formula>
    </cfRule>
  </conditionalFormatting>
  <conditionalFormatting sqref="N921">
    <cfRule type="cellIs" dxfId="1055" priority="1083" stopIfTrue="1" operator="equal">
      <formula>""</formula>
    </cfRule>
    <cfRule type="cellIs" dxfId="1054" priority="1084" stopIfTrue="1" operator="lessThan">
      <formula>NOW()</formula>
    </cfRule>
  </conditionalFormatting>
  <conditionalFormatting sqref="N921">
    <cfRule type="cellIs" dxfId="1053" priority="1080" stopIfTrue="1" operator="lessThan">
      <formula>NOW()</formula>
    </cfRule>
    <cfRule type="cellIs" dxfId="1052" priority="1081" stopIfTrue="1" operator="lessThan">
      <formula>NOW()</formula>
    </cfRule>
    <cfRule type="cellIs" dxfId="1051" priority="1082" stopIfTrue="1" operator="lessThan">
      <formula>(TODAY)</formula>
    </cfRule>
  </conditionalFormatting>
  <conditionalFormatting sqref="N1363">
    <cfRule type="cellIs" dxfId="1050" priority="1078" stopIfTrue="1" operator="equal">
      <formula>""</formula>
    </cfRule>
    <cfRule type="cellIs" dxfId="1049" priority="1079" stopIfTrue="1" operator="lessThan">
      <formula>NOW()</formula>
    </cfRule>
  </conditionalFormatting>
  <conditionalFormatting sqref="N1363">
    <cfRule type="cellIs" dxfId="1048" priority="1076" stopIfTrue="1" operator="equal">
      <formula>""</formula>
    </cfRule>
    <cfRule type="cellIs" dxfId="1047" priority="1077" stopIfTrue="1" operator="lessThan">
      <formula>NOW()</formula>
    </cfRule>
  </conditionalFormatting>
  <conditionalFormatting sqref="N1363">
    <cfRule type="cellIs" dxfId="1046" priority="1073" stopIfTrue="1" operator="lessThan">
      <formula>NOW()</formula>
    </cfRule>
    <cfRule type="cellIs" dxfId="1045" priority="1074" stopIfTrue="1" operator="lessThan">
      <formula>NOW()</formula>
    </cfRule>
    <cfRule type="cellIs" dxfId="1044" priority="1075" stopIfTrue="1" operator="lessThan">
      <formula>(TODAY)</formula>
    </cfRule>
  </conditionalFormatting>
  <conditionalFormatting sqref="N1344">
    <cfRule type="cellIs" dxfId="1043" priority="1071" stopIfTrue="1" operator="equal">
      <formula>""</formula>
    </cfRule>
    <cfRule type="cellIs" dxfId="1042" priority="1072" stopIfTrue="1" operator="lessThan">
      <formula>NOW()</formula>
    </cfRule>
  </conditionalFormatting>
  <conditionalFormatting sqref="N1344">
    <cfRule type="cellIs" dxfId="1041" priority="1069" stopIfTrue="1" operator="equal">
      <formula>""</formula>
    </cfRule>
    <cfRule type="cellIs" dxfId="1040" priority="1070" stopIfTrue="1" operator="lessThan">
      <formula>NOW()</formula>
    </cfRule>
  </conditionalFormatting>
  <conditionalFormatting sqref="N1344">
    <cfRule type="cellIs" dxfId="1039" priority="1066" stopIfTrue="1" operator="lessThan">
      <formula>NOW()</formula>
    </cfRule>
    <cfRule type="cellIs" dxfId="1038" priority="1067" stopIfTrue="1" operator="lessThan">
      <formula>NOW()</formula>
    </cfRule>
    <cfRule type="cellIs" dxfId="1037" priority="1068" stopIfTrue="1" operator="lessThan">
      <formula>(TODAY)</formula>
    </cfRule>
  </conditionalFormatting>
  <conditionalFormatting sqref="P1344">
    <cfRule type="cellIs" dxfId="1036" priority="1064" stopIfTrue="1" operator="equal">
      <formula>""</formula>
    </cfRule>
    <cfRule type="cellIs" dxfId="1035" priority="1065" stopIfTrue="1" operator="lessThan">
      <formula>NOW()</formula>
    </cfRule>
  </conditionalFormatting>
  <conditionalFormatting sqref="P1344">
    <cfRule type="cellIs" dxfId="1034" priority="1061" stopIfTrue="1" operator="lessThan">
      <formula>NOW()</formula>
    </cfRule>
    <cfRule type="cellIs" dxfId="1033" priority="1062" stopIfTrue="1" operator="lessThan">
      <formula>NOW()</formula>
    </cfRule>
    <cfRule type="cellIs" dxfId="1032" priority="1063" stopIfTrue="1" operator="lessThan">
      <formula>(TODAY)</formula>
    </cfRule>
  </conditionalFormatting>
  <conditionalFormatting sqref="N1344">
    <cfRule type="cellIs" dxfId="1031" priority="1059" stopIfTrue="1" operator="equal">
      <formula>""</formula>
    </cfRule>
    <cfRule type="cellIs" dxfId="1030" priority="1060" stopIfTrue="1" operator="lessThan">
      <formula>NOW()</formula>
    </cfRule>
  </conditionalFormatting>
  <conditionalFormatting sqref="N1344">
    <cfRule type="cellIs" dxfId="1029" priority="1056" stopIfTrue="1" operator="lessThan">
      <formula>NOW()</formula>
    </cfRule>
    <cfRule type="cellIs" dxfId="1028" priority="1057" stopIfTrue="1" operator="lessThan">
      <formula>NOW()</formula>
    </cfRule>
    <cfRule type="cellIs" dxfId="1027" priority="1058" stopIfTrue="1" operator="lessThan">
      <formula>(TODAY)</formula>
    </cfRule>
  </conditionalFormatting>
  <conditionalFormatting sqref="N566">
    <cfRule type="cellIs" dxfId="1026" priority="1015" stopIfTrue="1" operator="equal">
      <formula>""</formula>
    </cfRule>
    <cfRule type="cellIs" dxfId="1025" priority="1016" stopIfTrue="1" operator="lessThan">
      <formula>NOW()</formula>
    </cfRule>
  </conditionalFormatting>
  <conditionalFormatting sqref="N566">
    <cfRule type="cellIs" dxfId="1024" priority="1013" stopIfTrue="1" operator="equal">
      <formula>""</formula>
    </cfRule>
    <cfRule type="cellIs" dxfId="1023" priority="1014" stopIfTrue="1" operator="lessThan">
      <formula>NOW()</formula>
    </cfRule>
  </conditionalFormatting>
  <conditionalFormatting sqref="N566">
    <cfRule type="cellIs" dxfId="1022" priority="1010" stopIfTrue="1" operator="lessThan">
      <formula>NOW()</formula>
    </cfRule>
    <cfRule type="cellIs" dxfId="1021" priority="1011" stopIfTrue="1" operator="lessThan">
      <formula>NOW()</formula>
    </cfRule>
    <cfRule type="cellIs" dxfId="1020" priority="1012" stopIfTrue="1" operator="lessThan">
      <formula>(TODAY)</formula>
    </cfRule>
  </conditionalFormatting>
  <conditionalFormatting sqref="N393">
    <cfRule type="cellIs" dxfId="1019" priority="1008" stopIfTrue="1" operator="equal">
      <formula>""</formula>
    </cfRule>
    <cfRule type="cellIs" dxfId="1018" priority="1009" stopIfTrue="1" operator="lessThan">
      <formula>NOW()</formula>
    </cfRule>
  </conditionalFormatting>
  <conditionalFormatting sqref="N393">
    <cfRule type="cellIs" dxfId="1017" priority="1006" stopIfTrue="1" operator="equal">
      <formula>""</formula>
    </cfRule>
    <cfRule type="cellIs" dxfId="1016" priority="1007" stopIfTrue="1" operator="lessThan">
      <formula>NOW()</formula>
    </cfRule>
  </conditionalFormatting>
  <conditionalFormatting sqref="N393">
    <cfRule type="cellIs" dxfId="1015" priority="1003" stopIfTrue="1" operator="lessThan">
      <formula>NOW()</formula>
    </cfRule>
    <cfRule type="cellIs" dxfId="1014" priority="1004" stopIfTrue="1" operator="lessThan">
      <formula>NOW()</formula>
    </cfRule>
    <cfRule type="cellIs" dxfId="1013" priority="1005" stopIfTrue="1" operator="lessThan">
      <formula>(TODAY)</formula>
    </cfRule>
  </conditionalFormatting>
  <conditionalFormatting sqref="N1246">
    <cfRule type="cellIs" dxfId="1012" priority="1001" stopIfTrue="1" operator="equal">
      <formula>""</formula>
    </cfRule>
    <cfRule type="cellIs" dxfId="1011" priority="1002" stopIfTrue="1" operator="lessThan">
      <formula>NOW()</formula>
    </cfRule>
  </conditionalFormatting>
  <conditionalFormatting sqref="N1246">
    <cfRule type="cellIs" dxfId="1010" priority="999" stopIfTrue="1" operator="equal">
      <formula>""</formula>
    </cfRule>
    <cfRule type="cellIs" dxfId="1009" priority="1000" stopIfTrue="1" operator="lessThan">
      <formula>NOW()</formula>
    </cfRule>
  </conditionalFormatting>
  <conditionalFormatting sqref="N1246">
    <cfRule type="cellIs" dxfId="1008" priority="996" stopIfTrue="1" operator="lessThan">
      <formula>NOW()</formula>
    </cfRule>
    <cfRule type="cellIs" dxfId="1007" priority="997" stopIfTrue="1" operator="lessThan">
      <formula>NOW()</formula>
    </cfRule>
    <cfRule type="cellIs" dxfId="1006" priority="998" stopIfTrue="1" operator="lessThan">
      <formula>(TODAY)</formula>
    </cfRule>
  </conditionalFormatting>
  <conditionalFormatting sqref="N216">
    <cfRule type="cellIs" dxfId="1005" priority="993" stopIfTrue="1" operator="lessThan">
      <formula>NOW()</formula>
    </cfRule>
    <cfRule type="cellIs" dxfId="1004" priority="994" stopIfTrue="1" operator="lessThan">
      <formula>NOW()</formula>
    </cfRule>
    <cfRule type="cellIs" dxfId="1003" priority="995" stopIfTrue="1" operator="lessThan">
      <formula>(TODAY)</formula>
    </cfRule>
  </conditionalFormatting>
  <conditionalFormatting sqref="N878">
    <cfRule type="cellIs" dxfId="1002" priority="991" stopIfTrue="1" operator="equal">
      <formula>""</formula>
    </cfRule>
    <cfRule type="cellIs" dxfId="1001" priority="992" stopIfTrue="1" operator="lessThan">
      <formula>NOW()</formula>
    </cfRule>
  </conditionalFormatting>
  <conditionalFormatting sqref="N878">
    <cfRule type="cellIs" dxfId="1000" priority="989" stopIfTrue="1" operator="equal">
      <formula>""</formula>
    </cfRule>
    <cfRule type="cellIs" dxfId="999" priority="990" stopIfTrue="1" operator="lessThan">
      <formula>NOW()</formula>
    </cfRule>
  </conditionalFormatting>
  <conditionalFormatting sqref="N878">
    <cfRule type="cellIs" dxfId="998" priority="986" stopIfTrue="1" operator="lessThan">
      <formula>NOW()</formula>
    </cfRule>
    <cfRule type="cellIs" dxfId="997" priority="987" stopIfTrue="1" operator="lessThan">
      <formula>NOW()</formula>
    </cfRule>
    <cfRule type="cellIs" dxfId="996" priority="988" stopIfTrue="1" operator="lessThan">
      <formula>(TODAY)</formula>
    </cfRule>
  </conditionalFormatting>
  <conditionalFormatting sqref="N943">
    <cfRule type="cellIs" dxfId="995" priority="984" stopIfTrue="1" operator="equal">
      <formula>""</formula>
    </cfRule>
    <cfRule type="cellIs" dxfId="994" priority="985" stopIfTrue="1" operator="lessThan">
      <formula>NOW()</formula>
    </cfRule>
  </conditionalFormatting>
  <conditionalFormatting sqref="N943">
    <cfRule type="cellIs" dxfId="993" priority="982" stopIfTrue="1" operator="equal">
      <formula>""</formula>
    </cfRule>
    <cfRule type="cellIs" dxfId="992" priority="983" stopIfTrue="1" operator="lessThan">
      <formula>NOW()</formula>
    </cfRule>
  </conditionalFormatting>
  <conditionalFormatting sqref="N943">
    <cfRule type="cellIs" dxfId="991" priority="979" stopIfTrue="1" operator="lessThan">
      <formula>NOW()</formula>
    </cfRule>
    <cfRule type="cellIs" dxfId="990" priority="980" stopIfTrue="1" operator="lessThan">
      <formula>NOW()</formula>
    </cfRule>
    <cfRule type="cellIs" dxfId="989" priority="981" stopIfTrue="1" operator="lessThan">
      <formula>(TODAY)</formula>
    </cfRule>
  </conditionalFormatting>
  <conditionalFormatting sqref="N937">
    <cfRule type="cellIs" dxfId="988" priority="977" stopIfTrue="1" operator="equal">
      <formula>""</formula>
    </cfRule>
    <cfRule type="cellIs" dxfId="987" priority="978" stopIfTrue="1" operator="lessThan">
      <formula>NOW()</formula>
    </cfRule>
  </conditionalFormatting>
  <conditionalFormatting sqref="N937">
    <cfRule type="cellIs" dxfId="986" priority="975" stopIfTrue="1" operator="equal">
      <formula>""</formula>
    </cfRule>
    <cfRule type="cellIs" dxfId="985" priority="976" stopIfTrue="1" operator="lessThan">
      <formula>NOW()</formula>
    </cfRule>
  </conditionalFormatting>
  <conditionalFormatting sqref="N937">
    <cfRule type="cellIs" dxfId="984" priority="972" stopIfTrue="1" operator="lessThan">
      <formula>NOW()</formula>
    </cfRule>
    <cfRule type="cellIs" dxfId="983" priority="973" stopIfTrue="1" operator="lessThan">
      <formula>NOW()</formula>
    </cfRule>
    <cfRule type="cellIs" dxfId="982" priority="974" stopIfTrue="1" operator="lessThan">
      <formula>(TODAY)</formula>
    </cfRule>
  </conditionalFormatting>
  <conditionalFormatting sqref="N468">
    <cfRule type="cellIs" dxfId="981" priority="970" stopIfTrue="1" operator="equal">
      <formula>""</formula>
    </cfRule>
    <cfRule type="cellIs" dxfId="980" priority="971" stopIfTrue="1" operator="lessThan">
      <formula>NOW()</formula>
    </cfRule>
  </conditionalFormatting>
  <conditionalFormatting sqref="N468">
    <cfRule type="cellIs" dxfId="979" priority="968" stopIfTrue="1" operator="equal">
      <formula>""</formula>
    </cfRule>
    <cfRule type="cellIs" dxfId="978" priority="969" stopIfTrue="1" operator="lessThan">
      <formula>NOW()</formula>
    </cfRule>
  </conditionalFormatting>
  <conditionalFormatting sqref="N468">
    <cfRule type="cellIs" dxfId="977" priority="965" stopIfTrue="1" operator="lessThan">
      <formula>NOW()</formula>
    </cfRule>
    <cfRule type="cellIs" dxfId="976" priority="966" stopIfTrue="1" operator="lessThan">
      <formula>NOW()</formula>
    </cfRule>
    <cfRule type="cellIs" dxfId="975" priority="967" stopIfTrue="1" operator="lessThan">
      <formula>(TODAY)</formula>
    </cfRule>
  </conditionalFormatting>
  <conditionalFormatting sqref="N31">
    <cfRule type="cellIs" dxfId="974" priority="963" stopIfTrue="1" operator="equal">
      <formula>""</formula>
    </cfRule>
    <cfRule type="cellIs" dxfId="973" priority="964" stopIfTrue="1" operator="lessThan">
      <formula>NOW()</formula>
    </cfRule>
  </conditionalFormatting>
  <conditionalFormatting sqref="N31">
    <cfRule type="cellIs" dxfId="972" priority="960" stopIfTrue="1" operator="lessThan">
      <formula>NOW()</formula>
    </cfRule>
    <cfRule type="cellIs" dxfId="971" priority="961" stopIfTrue="1" operator="lessThan">
      <formula>NOW()</formula>
    </cfRule>
    <cfRule type="cellIs" dxfId="970" priority="962" stopIfTrue="1" operator="lessThan">
      <formula>(TODAY)</formula>
    </cfRule>
  </conditionalFormatting>
  <conditionalFormatting sqref="N577">
    <cfRule type="cellIs" dxfId="969" priority="958" stopIfTrue="1" operator="equal">
      <formula>""</formula>
    </cfRule>
    <cfRule type="cellIs" dxfId="968" priority="959" stopIfTrue="1" operator="lessThan">
      <formula>NOW()</formula>
    </cfRule>
  </conditionalFormatting>
  <conditionalFormatting sqref="N577">
    <cfRule type="cellIs" dxfId="967" priority="955" stopIfTrue="1" operator="lessThan">
      <formula>NOW()</formula>
    </cfRule>
    <cfRule type="cellIs" dxfId="966" priority="956" stopIfTrue="1" operator="lessThan">
      <formula>NOW()</formula>
    </cfRule>
    <cfRule type="cellIs" dxfId="965" priority="957" stopIfTrue="1" operator="lessThan">
      <formula>(TODAY)</formula>
    </cfRule>
  </conditionalFormatting>
  <conditionalFormatting sqref="N411">
    <cfRule type="cellIs" dxfId="964" priority="952" stopIfTrue="1" operator="lessThan">
      <formula>NOW()</formula>
    </cfRule>
    <cfRule type="cellIs" dxfId="963" priority="953" stopIfTrue="1" operator="lessThan">
      <formula>NOW()</formula>
    </cfRule>
    <cfRule type="cellIs" dxfId="962" priority="954" stopIfTrue="1" operator="lessThan">
      <formula>(TODAY)</formula>
    </cfRule>
  </conditionalFormatting>
  <conditionalFormatting sqref="N543:O543">
    <cfRule type="cellIs" dxfId="961" priority="950" stopIfTrue="1" operator="equal">
      <formula>""</formula>
    </cfRule>
    <cfRule type="cellIs" dxfId="960" priority="951" stopIfTrue="1" operator="lessThan">
      <formula>NOW()</formula>
    </cfRule>
  </conditionalFormatting>
  <conditionalFormatting sqref="N543">
    <cfRule type="cellIs" dxfId="959" priority="947" stopIfTrue="1" operator="lessThan">
      <formula>NOW()</formula>
    </cfRule>
    <cfRule type="cellIs" dxfId="958" priority="948" stopIfTrue="1" operator="lessThan">
      <formula>NOW()</formula>
    </cfRule>
    <cfRule type="cellIs" dxfId="957" priority="949" stopIfTrue="1" operator="lessThan">
      <formula>(TODAY)</formula>
    </cfRule>
  </conditionalFormatting>
  <conditionalFormatting sqref="N789">
    <cfRule type="cellIs" dxfId="956" priority="945" stopIfTrue="1" operator="equal">
      <formula>""</formula>
    </cfRule>
    <cfRule type="cellIs" dxfId="955" priority="946" stopIfTrue="1" operator="lessThan">
      <formula>NOW()</formula>
    </cfRule>
  </conditionalFormatting>
  <conditionalFormatting sqref="N789">
    <cfRule type="cellIs" dxfId="954" priority="943" stopIfTrue="1" operator="equal">
      <formula>""</formula>
    </cfRule>
    <cfRule type="cellIs" dxfId="953" priority="944" stopIfTrue="1" operator="lessThan">
      <formula>NOW()</formula>
    </cfRule>
  </conditionalFormatting>
  <conditionalFormatting sqref="N789">
    <cfRule type="cellIs" dxfId="952" priority="940" stopIfTrue="1" operator="lessThan">
      <formula>NOW()</formula>
    </cfRule>
    <cfRule type="cellIs" dxfId="951" priority="941" stopIfTrue="1" operator="lessThan">
      <formula>NOW()</formula>
    </cfRule>
    <cfRule type="cellIs" dxfId="950" priority="942" stopIfTrue="1" operator="lessThan">
      <formula>(TODAY)</formula>
    </cfRule>
  </conditionalFormatting>
  <conditionalFormatting sqref="P517 N517">
    <cfRule type="cellIs" dxfId="949" priority="938" stopIfTrue="1" operator="equal">
      <formula>""</formula>
    </cfRule>
    <cfRule type="cellIs" dxfId="948" priority="939" stopIfTrue="1" operator="lessThan">
      <formula>NOW()</formula>
    </cfRule>
  </conditionalFormatting>
  <conditionalFormatting sqref="P517 N517">
    <cfRule type="cellIs" dxfId="947" priority="936" stopIfTrue="1" operator="equal">
      <formula>""</formula>
    </cfRule>
    <cfRule type="cellIs" dxfId="946" priority="937" stopIfTrue="1" operator="lessThan">
      <formula>NOW()</formula>
    </cfRule>
  </conditionalFormatting>
  <conditionalFormatting sqref="N517">
    <cfRule type="cellIs" dxfId="945" priority="933" stopIfTrue="1" operator="lessThan">
      <formula>NOW()</formula>
    </cfRule>
    <cfRule type="cellIs" dxfId="944" priority="934" stopIfTrue="1" operator="lessThan">
      <formula>NOW()</formula>
    </cfRule>
    <cfRule type="cellIs" dxfId="943" priority="935" stopIfTrue="1" operator="lessThan">
      <formula>(TODAY)</formula>
    </cfRule>
  </conditionalFormatting>
  <conditionalFormatting sqref="N1226">
    <cfRule type="cellIs" dxfId="942" priority="931" stopIfTrue="1" operator="equal">
      <formula>""</formula>
    </cfRule>
    <cfRule type="cellIs" dxfId="941" priority="932" stopIfTrue="1" operator="lessThan">
      <formula>NOW()</formula>
    </cfRule>
  </conditionalFormatting>
  <conditionalFormatting sqref="N1226">
    <cfRule type="cellIs" dxfId="940" priority="929" stopIfTrue="1" operator="equal">
      <formula>""</formula>
    </cfRule>
    <cfRule type="cellIs" dxfId="939" priority="930" stopIfTrue="1" operator="lessThan">
      <formula>NOW()</formula>
    </cfRule>
  </conditionalFormatting>
  <conditionalFormatting sqref="N1226">
    <cfRule type="cellIs" dxfId="938" priority="926" stopIfTrue="1" operator="lessThan">
      <formula>NOW()</formula>
    </cfRule>
    <cfRule type="cellIs" dxfId="937" priority="927" stopIfTrue="1" operator="lessThan">
      <formula>NOW()</formula>
    </cfRule>
    <cfRule type="cellIs" dxfId="936" priority="928" stopIfTrue="1" operator="lessThan">
      <formula>(TODAY)</formula>
    </cfRule>
  </conditionalFormatting>
  <conditionalFormatting sqref="N1051">
    <cfRule type="cellIs" dxfId="935" priority="924" stopIfTrue="1" operator="equal">
      <formula>""</formula>
    </cfRule>
    <cfRule type="cellIs" dxfId="934" priority="925" stopIfTrue="1" operator="lessThan">
      <formula>NOW()</formula>
    </cfRule>
  </conditionalFormatting>
  <conditionalFormatting sqref="N1051">
    <cfRule type="cellIs" dxfId="933" priority="921" stopIfTrue="1" operator="lessThan">
      <formula>NOW()</formula>
    </cfRule>
    <cfRule type="cellIs" dxfId="932" priority="922" stopIfTrue="1" operator="lessThan">
      <formula>NOW()</formula>
    </cfRule>
    <cfRule type="cellIs" dxfId="931" priority="923" stopIfTrue="1" operator="lessThan">
      <formula>(TODAY)</formula>
    </cfRule>
  </conditionalFormatting>
  <conditionalFormatting sqref="N1018">
    <cfRule type="cellIs" dxfId="930" priority="919" stopIfTrue="1" operator="equal">
      <formula>""</formula>
    </cfRule>
    <cfRule type="cellIs" dxfId="929" priority="920" stopIfTrue="1" operator="lessThan">
      <formula>NOW()</formula>
    </cfRule>
  </conditionalFormatting>
  <conditionalFormatting sqref="N1018">
    <cfRule type="cellIs" dxfId="928" priority="917" stopIfTrue="1" operator="equal">
      <formula>""</formula>
    </cfRule>
    <cfRule type="cellIs" dxfId="927" priority="918" stopIfTrue="1" operator="lessThan">
      <formula>NOW()</formula>
    </cfRule>
  </conditionalFormatting>
  <conditionalFormatting sqref="N1018">
    <cfRule type="cellIs" dxfId="926" priority="914" stopIfTrue="1" operator="lessThan">
      <formula>NOW()</formula>
    </cfRule>
    <cfRule type="cellIs" dxfId="925" priority="915" stopIfTrue="1" operator="lessThan">
      <formula>NOW()</formula>
    </cfRule>
    <cfRule type="cellIs" dxfId="924" priority="916" stopIfTrue="1" operator="lessThan">
      <formula>(TODAY)</formula>
    </cfRule>
  </conditionalFormatting>
  <conditionalFormatting sqref="N1396">
    <cfRule type="cellIs" dxfId="923" priority="900" stopIfTrue="1" operator="equal">
      <formula>""</formula>
    </cfRule>
    <cfRule type="cellIs" dxfId="922" priority="901" stopIfTrue="1" operator="lessThan">
      <formula>NOW()</formula>
    </cfRule>
  </conditionalFormatting>
  <conditionalFormatting sqref="N1396">
    <cfRule type="cellIs" dxfId="921" priority="898" stopIfTrue="1" operator="equal">
      <formula>""</formula>
    </cfRule>
    <cfRule type="cellIs" dxfId="920" priority="899" stopIfTrue="1" operator="lessThan">
      <formula>NOW()</formula>
    </cfRule>
  </conditionalFormatting>
  <conditionalFormatting sqref="N1396">
    <cfRule type="cellIs" dxfId="919" priority="895" stopIfTrue="1" operator="lessThan">
      <formula>NOW()</formula>
    </cfRule>
    <cfRule type="cellIs" dxfId="918" priority="896" stopIfTrue="1" operator="lessThan">
      <formula>NOW()</formula>
    </cfRule>
    <cfRule type="cellIs" dxfId="917" priority="897" stopIfTrue="1" operator="lessThan">
      <formula>(TODAY)</formula>
    </cfRule>
  </conditionalFormatting>
  <conditionalFormatting sqref="N1401">
    <cfRule type="cellIs" dxfId="916" priority="893" stopIfTrue="1" operator="equal">
      <formula>""</formula>
    </cfRule>
    <cfRule type="cellIs" dxfId="915" priority="894" stopIfTrue="1" operator="lessThan">
      <formula>NOW()</formula>
    </cfRule>
  </conditionalFormatting>
  <conditionalFormatting sqref="N1401">
    <cfRule type="cellIs" dxfId="914" priority="891" stopIfTrue="1" operator="equal">
      <formula>""</formula>
    </cfRule>
    <cfRule type="cellIs" dxfId="913" priority="892" stopIfTrue="1" operator="lessThan">
      <formula>NOW()</formula>
    </cfRule>
  </conditionalFormatting>
  <conditionalFormatting sqref="N1401">
    <cfRule type="cellIs" dxfId="912" priority="888" stopIfTrue="1" operator="lessThan">
      <formula>NOW()</formula>
    </cfRule>
    <cfRule type="cellIs" dxfId="911" priority="889" stopIfTrue="1" operator="lessThan">
      <formula>NOW()</formula>
    </cfRule>
    <cfRule type="cellIs" dxfId="910" priority="890" stopIfTrue="1" operator="lessThan">
      <formula>(TODAY)</formula>
    </cfRule>
  </conditionalFormatting>
  <conditionalFormatting sqref="N1319">
    <cfRule type="cellIs" dxfId="909" priority="878" stopIfTrue="1" operator="lessThan">
      <formula>NOW()</formula>
    </cfRule>
    <cfRule type="cellIs" dxfId="908" priority="879" stopIfTrue="1" operator="lessThan">
      <formula>NOW()</formula>
    </cfRule>
    <cfRule type="cellIs" dxfId="907" priority="880" stopIfTrue="1" operator="lessThan">
      <formula>(TODAY)</formula>
    </cfRule>
  </conditionalFormatting>
  <conditionalFormatting sqref="N1319">
    <cfRule type="cellIs" dxfId="906" priority="875" stopIfTrue="1" operator="lessThan">
      <formula>NOW()</formula>
    </cfRule>
    <cfRule type="cellIs" dxfId="905" priority="876" stopIfTrue="1" operator="lessThan">
      <formula>NOW()</formula>
    </cfRule>
    <cfRule type="cellIs" dxfId="904" priority="877" stopIfTrue="1" operator="lessThan">
      <formula>(TODAY)</formula>
    </cfRule>
  </conditionalFormatting>
  <conditionalFormatting sqref="P1409 N1409">
    <cfRule type="cellIs" dxfId="903" priority="873" stopIfTrue="1" operator="equal">
      <formula>""</formula>
    </cfRule>
    <cfRule type="cellIs" dxfId="902" priority="874" stopIfTrue="1" operator="lessThan">
      <formula>NOW()</formula>
    </cfRule>
  </conditionalFormatting>
  <conditionalFormatting sqref="P1409 N1409">
    <cfRule type="cellIs" dxfId="901" priority="871" stopIfTrue="1" operator="equal">
      <formula>""</formula>
    </cfRule>
    <cfRule type="cellIs" dxfId="900" priority="872" stopIfTrue="1" operator="lessThan">
      <formula>NOW()</formula>
    </cfRule>
  </conditionalFormatting>
  <conditionalFormatting sqref="N1409">
    <cfRule type="cellIs" dxfId="899" priority="868" stopIfTrue="1" operator="lessThan">
      <formula>NOW()</formula>
    </cfRule>
    <cfRule type="cellIs" dxfId="898" priority="869" stopIfTrue="1" operator="lessThan">
      <formula>NOW()</formula>
    </cfRule>
    <cfRule type="cellIs" dxfId="897" priority="870" stopIfTrue="1" operator="lessThan">
      <formula>(TODAY)</formula>
    </cfRule>
  </conditionalFormatting>
  <conditionalFormatting sqref="P1408 N1408">
    <cfRule type="cellIs" dxfId="896" priority="866" stopIfTrue="1" operator="equal">
      <formula>""</formula>
    </cfRule>
    <cfRule type="cellIs" dxfId="895" priority="867" stopIfTrue="1" operator="lessThan">
      <formula>NOW()</formula>
    </cfRule>
  </conditionalFormatting>
  <conditionalFormatting sqref="P1408 N1408">
    <cfRule type="cellIs" dxfId="894" priority="864" stopIfTrue="1" operator="equal">
      <formula>""</formula>
    </cfRule>
    <cfRule type="cellIs" dxfId="893" priority="865" stopIfTrue="1" operator="lessThan">
      <formula>NOW()</formula>
    </cfRule>
  </conditionalFormatting>
  <conditionalFormatting sqref="N1408">
    <cfRule type="cellIs" dxfId="892" priority="861" stopIfTrue="1" operator="lessThan">
      <formula>NOW()</formula>
    </cfRule>
    <cfRule type="cellIs" dxfId="891" priority="862" stopIfTrue="1" operator="lessThan">
      <formula>NOW()</formula>
    </cfRule>
    <cfRule type="cellIs" dxfId="890" priority="863" stopIfTrue="1" operator="lessThan">
      <formula>(TODAY)</formula>
    </cfRule>
  </conditionalFormatting>
  <conditionalFormatting sqref="N405">
    <cfRule type="cellIs" dxfId="889" priority="851" stopIfTrue="1" operator="lessThan">
      <formula>NOW()</formula>
    </cfRule>
    <cfRule type="cellIs" dxfId="888" priority="852" stopIfTrue="1" operator="lessThan">
      <formula>NOW()</formula>
    </cfRule>
    <cfRule type="cellIs" dxfId="887" priority="853" stopIfTrue="1" operator="lessThan">
      <formula>(TODAY)</formula>
    </cfRule>
  </conditionalFormatting>
  <conditionalFormatting sqref="N405">
    <cfRule type="cellIs" dxfId="886" priority="849" stopIfTrue="1" operator="equal">
      <formula>""</formula>
    </cfRule>
    <cfRule type="cellIs" dxfId="885" priority="850" stopIfTrue="1" operator="lessThan">
      <formula>NOW()</formula>
    </cfRule>
  </conditionalFormatting>
  <conditionalFormatting sqref="N405">
    <cfRule type="cellIs" dxfId="884" priority="847" stopIfTrue="1" operator="equal">
      <formula>""</formula>
    </cfRule>
    <cfRule type="cellIs" dxfId="883" priority="848" stopIfTrue="1" operator="lessThan">
      <formula>NOW()</formula>
    </cfRule>
  </conditionalFormatting>
  <conditionalFormatting sqref="N783">
    <cfRule type="cellIs" dxfId="882" priority="838" stopIfTrue="1" operator="equal">
      <formula>""</formula>
    </cfRule>
    <cfRule type="cellIs" dxfId="881" priority="839" stopIfTrue="1" operator="lessThan">
      <formula>NOW()</formula>
    </cfRule>
  </conditionalFormatting>
  <conditionalFormatting sqref="N783">
    <cfRule type="cellIs" dxfId="880" priority="836" stopIfTrue="1" operator="equal">
      <formula>""</formula>
    </cfRule>
    <cfRule type="cellIs" dxfId="879" priority="837" stopIfTrue="1" operator="lessThan">
      <formula>NOW()</formula>
    </cfRule>
  </conditionalFormatting>
  <conditionalFormatting sqref="N783">
    <cfRule type="cellIs" dxfId="878" priority="833" stopIfTrue="1" operator="lessThan">
      <formula>NOW()</formula>
    </cfRule>
    <cfRule type="cellIs" dxfId="877" priority="834" stopIfTrue="1" operator="lessThan">
      <formula>NOW()</formula>
    </cfRule>
    <cfRule type="cellIs" dxfId="876" priority="835" stopIfTrue="1" operator="lessThan">
      <formula>(TODAY)</formula>
    </cfRule>
  </conditionalFormatting>
  <conditionalFormatting sqref="N535">
    <cfRule type="cellIs" dxfId="875" priority="831" stopIfTrue="1" operator="equal">
      <formula>""</formula>
    </cfRule>
    <cfRule type="cellIs" dxfId="874" priority="832" stopIfTrue="1" operator="lessThan">
      <formula>NOW()</formula>
    </cfRule>
  </conditionalFormatting>
  <conditionalFormatting sqref="N535">
    <cfRule type="cellIs" dxfId="873" priority="829" stopIfTrue="1" operator="equal">
      <formula>""</formula>
    </cfRule>
    <cfRule type="cellIs" dxfId="872" priority="830" stopIfTrue="1" operator="lessThan">
      <formula>NOW()</formula>
    </cfRule>
  </conditionalFormatting>
  <conditionalFormatting sqref="N535">
    <cfRule type="cellIs" dxfId="871" priority="826" stopIfTrue="1" operator="lessThan">
      <formula>NOW()</formula>
    </cfRule>
    <cfRule type="cellIs" dxfId="870" priority="827" stopIfTrue="1" operator="lessThan">
      <formula>NOW()</formula>
    </cfRule>
    <cfRule type="cellIs" dxfId="869" priority="828" stopIfTrue="1" operator="lessThan">
      <formula>(TODAY)</formula>
    </cfRule>
  </conditionalFormatting>
  <conditionalFormatting sqref="N869">
    <cfRule type="cellIs" dxfId="868" priority="823" stopIfTrue="1" operator="lessThan">
      <formula>NOW()</formula>
    </cfRule>
    <cfRule type="cellIs" dxfId="867" priority="824" stopIfTrue="1" operator="lessThan">
      <formula>NOW()</formula>
    </cfRule>
    <cfRule type="cellIs" dxfId="866" priority="825" stopIfTrue="1" operator="lessThan">
      <formula>(TODAY)</formula>
    </cfRule>
  </conditionalFormatting>
  <conditionalFormatting sqref="N485">
    <cfRule type="cellIs" dxfId="865" priority="821" stopIfTrue="1" operator="equal">
      <formula>""</formula>
    </cfRule>
    <cfRule type="cellIs" dxfId="864" priority="822" stopIfTrue="1" operator="lessThan">
      <formula>NOW()</formula>
    </cfRule>
  </conditionalFormatting>
  <conditionalFormatting sqref="N485">
    <cfRule type="cellIs" dxfId="863" priority="819" stopIfTrue="1" operator="equal">
      <formula>""</formula>
    </cfRule>
    <cfRule type="cellIs" dxfId="862" priority="820" stopIfTrue="1" operator="lessThan">
      <formula>NOW()</formula>
    </cfRule>
  </conditionalFormatting>
  <conditionalFormatting sqref="N485">
    <cfRule type="cellIs" dxfId="861" priority="816" stopIfTrue="1" operator="lessThan">
      <formula>NOW()</formula>
    </cfRule>
    <cfRule type="cellIs" dxfId="860" priority="817" stopIfTrue="1" operator="lessThan">
      <formula>NOW()</formula>
    </cfRule>
    <cfRule type="cellIs" dxfId="859" priority="818" stopIfTrue="1" operator="lessThan">
      <formula>(TODAY)</formula>
    </cfRule>
  </conditionalFormatting>
  <conditionalFormatting sqref="N499">
    <cfRule type="cellIs" dxfId="858" priority="813" stopIfTrue="1" operator="lessThan">
      <formula>NOW()</formula>
    </cfRule>
    <cfRule type="cellIs" dxfId="857" priority="814" stopIfTrue="1" operator="lessThan">
      <formula>NOW()</formula>
    </cfRule>
    <cfRule type="cellIs" dxfId="856" priority="815" stopIfTrue="1" operator="lessThan">
      <formula>(TODAY)</formula>
    </cfRule>
  </conditionalFormatting>
  <conditionalFormatting sqref="N493">
    <cfRule type="cellIs" dxfId="855" priority="811" stopIfTrue="1" operator="equal">
      <formula>""</formula>
    </cfRule>
    <cfRule type="cellIs" dxfId="854" priority="812" stopIfTrue="1" operator="lessThan">
      <formula>NOW()</formula>
    </cfRule>
  </conditionalFormatting>
  <conditionalFormatting sqref="N493">
    <cfRule type="cellIs" dxfId="853" priority="809" stopIfTrue="1" operator="equal">
      <formula>""</formula>
    </cfRule>
    <cfRule type="cellIs" dxfId="852" priority="810" stopIfTrue="1" operator="lessThan">
      <formula>NOW()</formula>
    </cfRule>
  </conditionalFormatting>
  <conditionalFormatting sqref="N493">
    <cfRule type="cellIs" dxfId="851" priority="806" stopIfTrue="1" operator="lessThan">
      <formula>NOW()</formula>
    </cfRule>
    <cfRule type="cellIs" dxfId="850" priority="807" stopIfTrue="1" operator="lessThan">
      <formula>NOW()</formula>
    </cfRule>
    <cfRule type="cellIs" dxfId="849" priority="808" stopIfTrue="1" operator="lessThan">
      <formula>(TODAY)</formula>
    </cfRule>
  </conditionalFormatting>
  <conditionalFormatting sqref="N493">
    <cfRule type="cellIs" dxfId="848" priority="804" stopIfTrue="1" operator="equal">
      <formula>""</formula>
    </cfRule>
    <cfRule type="cellIs" dxfId="847" priority="805" stopIfTrue="1" operator="lessThan">
      <formula>NOW()</formula>
    </cfRule>
  </conditionalFormatting>
  <conditionalFormatting sqref="N493">
    <cfRule type="cellIs" dxfId="846" priority="801" stopIfTrue="1" operator="lessThan">
      <formula>NOW()</formula>
    </cfRule>
    <cfRule type="cellIs" dxfId="845" priority="802" stopIfTrue="1" operator="lessThan">
      <formula>NOW()</formula>
    </cfRule>
    <cfRule type="cellIs" dxfId="844" priority="803" stopIfTrue="1" operator="lessThan">
      <formula>(TODAY)</formula>
    </cfRule>
  </conditionalFormatting>
  <conditionalFormatting sqref="N1382">
    <cfRule type="cellIs" dxfId="843" priority="798" stopIfTrue="1" operator="lessThan">
      <formula>NOW()</formula>
    </cfRule>
    <cfRule type="cellIs" dxfId="842" priority="799" stopIfTrue="1" operator="lessThan">
      <formula>NOW()</formula>
    </cfRule>
    <cfRule type="cellIs" dxfId="841" priority="800" stopIfTrue="1" operator="lessThan">
      <formula>(TODAY)</formula>
    </cfRule>
  </conditionalFormatting>
  <conditionalFormatting sqref="N1175">
    <cfRule type="cellIs" dxfId="840" priority="796" stopIfTrue="1" operator="equal">
      <formula>""</formula>
    </cfRule>
    <cfRule type="cellIs" dxfId="839" priority="797" stopIfTrue="1" operator="lessThan">
      <formula>NOW()</formula>
    </cfRule>
  </conditionalFormatting>
  <conditionalFormatting sqref="N1175">
    <cfRule type="cellIs" dxfId="838" priority="794" stopIfTrue="1" operator="equal">
      <formula>""</formula>
    </cfRule>
    <cfRule type="cellIs" dxfId="837" priority="795" stopIfTrue="1" operator="lessThan">
      <formula>NOW()</formula>
    </cfRule>
  </conditionalFormatting>
  <conditionalFormatting sqref="N1175">
    <cfRule type="cellIs" dxfId="836" priority="791" stopIfTrue="1" operator="lessThan">
      <formula>NOW()</formula>
    </cfRule>
    <cfRule type="cellIs" dxfId="835" priority="792" stopIfTrue="1" operator="lessThan">
      <formula>NOW()</formula>
    </cfRule>
    <cfRule type="cellIs" dxfId="834" priority="793" stopIfTrue="1" operator="lessThan">
      <formula>(TODAY)</formula>
    </cfRule>
  </conditionalFormatting>
  <conditionalFormatting sqref="N1412">
    <cfRule type="cellIs" dxfId="833" priority="789" stopIfTrue="1" operator="equal">
      <formula>""</formula>
    </cfRule>
    <cfRule type="cellIs" dxfId="832" priority="790" stopIfTrue="1" operator="lessThan">
      <formula>NOW()</formula>
    </cfRule>
  </conditionalFormatting>
  <conditionalFormatting sqref="N1412">
    <cfRule type="cellIs" dxfId="831" priority="787" stopIfTrue="1" operator="equal">
      <formula>""</formula>
    </cfRule>
    <cfRule type="cellIs" dxfId="830" priority="788" stopIfTrue="1" operator="lessThan">
      <formula>NOW()</formula>
    </cfRule>
  </conditionalFormatting>
  <conditionalFormatting sqref="N1412">
    <cfRule type="cellIs" dxfId="829" priority="784" stopIfTrue="1" operator="lessThan">
      <formula>NOW()</formula>
    </cfRule>
    <cfRule type="cellIs" dxfId="828" priority="785" stopIfTrue="1" operator="lessThan">
      <formula>NOW()</formula>
    </cfRule>
    <cfRule type="cellIs" dxfId="827" priority="786" stopIfTrue="1" operator="lessThan">
      <formula>(TODAY)</formula>
    </cfRule>
  </conditionalFormatting>
  <conditionalFormatting sqref="N437">
    <cfRule type="cellIs" dxfId="826" priority="781" stopIfTrue="1" operator="lessThan">
      <formula>NOW()</formula>
    </cfRule>
    <cfRule type="cellIs" dxfId="825" priority="782" stopIfTrue="1" operator="lessThan">
      <formula>NOW()</formula>
    </cfRule>
    <cfRule type="cellIs" dxfId="824" priority="783" stopIfTrue="1" operator="lessThan">
      <formula>(TODAY)</formula>
    </cfRule>
  </conditionalFormatting>
  <conditionalFormatting sqref="N1410">
    <cfRule type="cellIs" dxfId="823" priority="778" stopIfTrue="1" operator="lessThan">
      <formula>NOW()</formula>
    </cfRule>
    <cfRule type="cellIs" dxfId="822" priority="779" stopIfTrue="1" operator="lessThan">
      <formula>NOW()</formula>
    </cfRule>
    <cfRule type="cellIs" dxfId="821" priority="780" stopIfTrue="1" operator="lessThan">
      <formula>(TODAY)</formula>
    </cfRule>
  </conditionalFormatting>
  <conditionalFormatting sqref="N1153">
    <cfRule type="cellIs" dxfId="820" priority="775" stopIfTrue="1" operator="lessThan">
      <formula>NOW()</formula>
    </cfRule>
    <cfRule type="cellIs" dxfId="819" priority="776" stopIfTrue="1" operator="lessThan">
      <formula>NOW()</formula>
    </cfRule>
    <cfRule type="cellIs" dxfId="818" priority="777" stopIfTrue="1" operator="lessThan">
      <formula>(TODAY)</formula>
    </cfRule>
  </conditionalFormatting>
  <conditionalFormatting sqref="N1376">
    <cfRule type="cellIs" dxfId="817" priority="766" stopIfTrue="1" operator="equal">
      <formula>""</formula>
    </cfRule>
    <cfRule type="cellIs" dxfId="816" priority="767" stopIfTrue="1" operator="lessThan">
      <formula>NOW()</formula>
    </cfRule>
  </conditionalFormatting>
  <conditionalFormatting sqref="N1376">
    <cfRule type="cellIs" dxfId="815" priority="764" stopIfTrue="1" operator="equal">
      <formula>""</formula>
    </cfRule>
    <cfRule type="cellIs" dxfId="814" priority="765" stopIfTrue="1" operator="lessThan">
      <formula>NOW()</formula>
    </cfRule>
  </conditionalFormatting>
  <conditionalFormatting sqref="N1376">
    <cfRule type="cellIs" dxfId="813" priority="761" stopIfTrue="1" operator="lessThan">
      <formula>NOW()</formula>
    </cfRule>
    <cfRule type="cellIs" dxfId="812" priority="762" stopIfTrue="1" operator="lessThan">
      <formula>NOW()</formula>
    </cfRule>
    <cfRule type="cellIs" dxfId="811" priority="763" stopIfTrue="1" operator="lessThan">
      <formula>(TODAY)</formula>
    </cfRule>
  </conditionalFormatting>
  <conditionalFormatting sqref="N1351">
    <cfRule type="cellIs" dxfId="810" priority="759" stopIfTrue="1" operator="equal">
      <formula>""</formula>
    </cfRule>
    <cfRule type="cellIs" dxfId="809" priority="760" stopIfTrue="1" operator="lessThan">
      <formula>NOW()</formula>
    </cfRule>
  </conditionalFormatting>
  <conditionalFormatting sqref="N1351">
    <cfRule type="cellIs" dxfId="808" priority="757" stopIfTrue="1" operator="equal">
      <formula>""</formula>
    </cfRule>
    <cfRule type="cellIs" dxfId="807" priority="758" stopIfTrue="1" operator="lessThan">
      <formula>NOW()</formula>
    </cfRule>
  </conditionalFormatting>
  <conditionalFormatting sqref="N1351">
    <cfRule type="cellIs" dxfId="806" priority="754" stopIfTrue="1" operator="lessThan">
      <formula>NOW()</formula>
    </cfRule>
    <cfRule type="cellIs" dxfId="805" priority="755" stopIfTrue="1" operator="lessThan">
      <formula>NOW()</formula>
    </cfRule>
    <cfRule type="cellIs" dxfId="804" priority="756" stopIfTrue="1" operator="lessThan">
      <formula>(TODAY)</formula>
    </cfRule>
  </conditionalFormatting>
  <conditionalFormatting sqref="N946">
    <cfRule type="cellIs" dxfId="803" priority="752" stopIfTrue="1" operator="equal">
      <formula>""</formula>
    </cfRule>
    <cfRule type="cellIs" dxfId="802" priority="753" stopIfTrue="1" operator="lessThan">
      <formula>NOW()</formula>
    </cfRule>
  </conditionalFormatting>
  <conditionalFormatting sqref="N946">
    <cfRule type="cellIs" dxfId="801" priority="750" stopIfTrue="1" operator="equal">
      <formula>""</formula>
    </cfRule>
    <cfRule type="cellIs" dxfId="800" priority="751" stopIfTrue="1" operator="lessThan">
      <formula>NOW()</formula>
    </cfRule>
  </conditionalFormatting>
  <conditionalFormatting sqref="N946">
    <cfRule type="cellIs" dxfId="799" priority="747" stopIfTrue="1" operator="lessThan">
      <formula>NOW()</formula>
    </cfRule>
    <cfRule type="cellIs" dxfId="798" priority="748" stopIfTrue="1" operator="lessThan">
      <formula>NOW()</formula>
    </cfRule>
    <cfRule type="cellIs" dxfId="797" priority="749" stopIfTrue="1" operator="lessThan">
      <formula>(TODAY)</formula>
    </cfRule>
  </conditionalFormatting>
  <conditionalFormatting sqref="N162">
    <cfRule type="cellIs" dxfId="796" priority="745" stopIfTrue="1" operator="equal">
      <formula>""</formula>
    </cfRule>
    <cfRule type="cellIs" dxfId="795" priority="746" stopIfTrue="1" operator="lessThan">
      <formula>NOW()</formula>
    </cfRule>
  </conditionalFormatting>
  <conditionalFormatting sqref="N162">
    <cfRule type="cellIs" dxfId="794" priority="743" stopIfTrue="1" operator="equal">
      <formula>""</formula>
    </cfRule>
    <cfRule type="cellIs" dxfId="793" priority="744" stopIfTrue="1" operator="lessThan">
      <formula>NOW()</formula>
    </cfRule>
  </conditionalFormatting>
  <conditionalFormatting sqref="N162">
    <cfRule type="cellIs" dxfId="792" priority="740" stopIfTrue="1" operator="lessThan">
      <formula>NOW()</formula>
    </cfRule>
    <cfRule type="cellIs" dxfId="791" priority="741" stopIfTrue="1" operator="lessThan">
      <formula>NOW()</formula>
    </cfRule>
    <cfRule type="cellIs" dxfId="790" priority="742" stopIfTrue="1" operator="lessThan">
      <formula>(TODAY)</formula>
    </cfRule>
  </conditionalFormatting>
  <conditionalFormatting sqref="N1414">
    <cfRule type="cellIs" dxfId="789" priority="738" stopIfTrue="1" operator="equal">
      <formula>""</formula>
    </cfRule>
    <cfRule type="cellIs" dxfId="788" priority="739" stopIfTrue="1" operator="lessThan">
      <formula>NOW()</formula>
    </cfRule>
  </conditionalFormatting>
  <conditionalFormatting sqref="N1414">
    <cfRule type="cellIs" dxfId="787" priority="736" stopIfTrue="1" operator="equal">
      <formula>""</formula>
    </cfRule>
    <cfRule type="cellIs" dxfId="786" priority="737" stopIfTrue="1" operator="lessThan">
      <formula>NOW()</formula>
    </cfRule>
  </conditionalFormatting>
  <conditionalFormatting sqref="N1414">
    <cfRule type="cellIs" dxfId="785" priority="733" stopIfTrue="1" operator="lessThan">
      <formula>NOW()</formula>
    </cfRule>
    <cfRule type="cellIs" dxfId="784" priority="734" stopIfTrue="1" operator="lessThan">
      <formula>NOW()</formula>
    </cfRule>
    <cfRule type="cellIs" dxfId="783" priority="735" stopIfTrue="1" operator="lessThan">
      <formula>(TODAY)</formula>
    </cfRule>
  </conditionalFormatting>
  <conditionalFormatting sqref="N606">
    <cfRule type="cellIs" dxfId="782" priority="724" stopIfTrue="1" operator="equal">
      <formula>""</formula>
    </cfRule>
    <cfRule type="cellIs" dxfId="781" priority="725" stopIfTrue="1" operator="lessThan">
      <formula>NOW()</formula>
    </cfRule>
  </conditionalFormatting>
  <conditionalFormatting sqref="N606">
    <cfRule type="cellIs" dxfId="780" priority="721" stopIfTrue="1" operator="lessThan">
      <formula>NOW()</formula>
    </cfRule>
    <cfRule type="cellIs" dxfId="779" priority="722" stopIfTrue="1" operator="lessThan">
      <formula>NOW()</formula>
    </cfRule>
    <cfRule type="cellIs" dxfId="778" priority="723" stopIfTrue="1" operator="lessThan">
      <formula>(TODAY)</formula>
    </cfRule>
  </conditionalFormatting>
  <conditionalFormatting sqref="N430">
    <cfRule type="cellIs" dxfId="777" priority="719" stopIfTrue="1" operator="equal">
      <formula>""</formula>
    </cfRule>
    <cfRule type="cellIs" dxfId="776" priority="720" stopIfTrue="1" operator="lessThan">
      <formula>NOW()</formula>
    </cfRule>
  </conditionalFormatting>
  <conditionalFormatting sqref="N430">
    <cfRule type="cellIs" dxfId="775" priority="717" stopIfTrue="1" operator="equal">
      <formula>""</formula>
    </cfRule>
    <cfRule type="cellIs" dxfId="774" priority="718" stopIfTrue="1" operator="lessThan">
      <formula>NOW()</formula>
    </cfRule>
  </conditionalFormatting>
  <conditionalFormatting sqref="N430">
    <cfRule type="cellIs" dxfId="773" priority="714" stopIfTrue="1" operator="lessThan">
      <formula>NOW()</formula>
    </cfRule>
    <cfRule type="cellIs" dxfId="772" priority="715" stopIfTrue="1" operator="lessThan">
      <formula>NOW()</formula>
    </cfRule>
    <cfRule type="cellIs" dxfId="771" priority="716" stopIfTrue="1" operator="lessThan">
      <formula>(TODAY)</formula>
    </cfRule>
  </conditionalFormatting>
  <conditionalFormatting sqref="N74">
    <cfRule type="cellIs" dxfId="770" priority="711" stopIfTrue="1" operator="lessThan">
      <formula>NOW()</formula>
    </cfRule>
    <cfRule type="cellIs" dxfId="769" priority="712" stopIfTrue="1" operator="lessThan">
      <formula>NOW()</formula>
    </cfRule>
    <cfRule type="cellIs" dxfId="768" priority="713" stopIfTrue="1" operator="lessThan">
      <formula>(TODAY)</formula>
    </cfRule>
  </conditionalFormatting>
  <conditionalFormatting sqref="N74">
    <cfRule type="cellIs" dxfId="767" priority="709" stopIfTrue="1" operator="equal">
      <formula>""</formula>
    </cfRule>
    <cfRule type="cellIs" dxfId="766" priority="710" stopIfTrue="1" operator="lessThan">
      <formula>NOW()</formula>
    </cfRule>
  </conditionalFormatting>
  <conditionalFormatting sqref="N74">
    <cfRule type="cellIs" dxfId="765" priority="707" stopIfTrue="1" operator="equal">
      <formula>""</formula>
    </cfRule>
    <cfRule type="cellIs" dxfId="764" priority="708" stopIfTrue="1" operator="lessThan">
      <formula>NOW()</formula>
    </cfRule>
  </conditionalFormatting>
  <conditionalFormatting sqref="N392">
    <cfRule type="cellIs" dxfId="763" priority="705" stopIfTrue="1" operator="equal">
      <formula>""</formula>
    </cfRule>
    <cfRule type="cellIs" dxfId="762" priority="706" stopIfTrue="1" operator="lessThan">
      <formula>NOW()</formula>
    </cfRule>
  </conditionalFormatting>
  <conditionalFormatting sqref="N392">
    <cfRule type="cellIs" dxfId="761" priority="703" stopIfTrue="1" operator="equal">
      <formula>""</formula>
    </cfRule>
    <cfRule type="cellIs" dxfId="760" priority="704" stopIfTrue="1" operator="lessThan">
      <formula>NOW()</formula>
    </cfRule>
  </conditionalFormatting>
  <conditionalFormatting sqref="N392">
    <cfRule type="cellIs" dxfId="759" priority="700" stopIfTrue="1" operator="lessThan">
      <formula>NOW()</formula>
    </cfRule>
    <cfRule type="cellIs" dxfId="758" priority="701" stopIfTrue="1" operator="lessThan">
      <formula>NOW()</formula>
    </cfRule>
    <cfRule type="cellIs" dxfId="757" priority="702" stopIfTrue="1" operator="lessThan">
      <formula>(TODAY)</formula>
    </cfRule>
  </conditionalFormatting>
  <conditionalFormatting sqref="N6">
    <cfRule type="cellIs" dxfId="756" priority="691" stopIfTrue="1" operator="equal">
      <formula>""</formula>
    </cfRule>
    <cfRule type="cellIs" dxfId="755" priority="692" stopIfTrue="1" operator="lessThan">
      <formula>NOW()</formula>
    </cfRule>
  </conditionalFormatting>
  <conditionalFormatting sqref="N6">
    <cfRule type="cellIs" dxfId="754" priority="689" stopIfTrue="1" operator="equal">
      <formula>""</formula>
    </cfRule>
    <cfRule type="cellIs" dxfId="753" priority="690" stopIfTrue="1" operator="lessThan">
      <formula>NOW()</formula>
    </cfRule>
  </conditionalFormatting>
  <conditionalFormatting sqref="N6">
    <cfRule type="cellIs" dxfId="752" priority="686" stopIfTrue="1" operator="lessThan">
      <formula>NOW()</formula>
    </cfRule>
    <cfRule type="cellIs" dxfId="751" priority="687" stopIfTrue="1" operator="lessThan">
      <formula>NOW()</formula>
    </cfRule>
    <cfRule type="cellIs" dxfId="750" priority="688" stopIfTrue="1" operator="lessThan">
      <formula>(TODAY)</formula>
    </cfRule>
  </conditionalFormatting>
  <conditionalFormatting sqref="N255">
    <cfRule type="cellIs" dxfId="749" priority="684" stopIfTrue="1" operator="equal">
      <formula>""</formula>
    </cfRule>
    <cfRule type="cellIs" dxfId="748" priority="685" stopIfTrue="1" operator="lessThan">
      <formula>NOW()</formula>
    </cfRule>
  </conditionalFormatting>
  <conditionalFormatting sqref="N255">
    <cfRule type="cellIs" dxfId="747" priority="682" stopIfTrue="1" operator="equal">
      <formula>""</formula>
    </cfRule>
    <cfRule type="cellIs" dxfId="746" priority="683" stopIfTrue="1" operator="lessThan">
      <formula>NOW()</formula>
    </cfRule>
  </conditionalFormatting>
  <conditionalFormatting sqref="N255">
    <cfRule type="cellIs" dxfId="745" priority="679" stopIfTrue="1" operator="lessThan">
      <formula>NOW()</formula>
    </cfRule>
    <cfRule type="cellIs" dxfId="744" priority="680" stopIfTrue="1" operator="lessThan">
      <formula>NOW()</formula>
    </cfRule>
    <cfRule type="cellIs" dxfId="743" priority="681" stopIfTrue="1" operator="lessThan">
      <formula>(TODAY)</formula>
    </cfRule>
  </conditionalFormatting>
  <conditionalFormatting sqref="N319">
    <cfRule type="cellIs" dxfId="742" priority="677" stopIfTrue="1" operator="equal">
      <formula>""</formula>
    </cfRule>
    <cfRule type="cellIs" dxfId="741" priority="678" stopIfTrue="1" operator="lessThan">
      <formula>NOW()</formula>
    </cfRule>
  </conditionalFormatting>
  <conditionalFormatting sqref="N319">
    <cfRule type="cellIs" dxfId="740" priority="675" stopIfTrue="1" operator="equal">
      <formula>""</formula>
    </cfRule>
    <cfRule type="cellIs" dxfId="739" priority="676" stopIfTrue="1" operator="lessThan">
      <formula>NOW()</formula>
    </cfRule>
  </conditionalFormatting>
  <conditionalFormatting sqref="N319">
    <cfRule type="cellIs" dxfId="738" priority="672" stopIfTrue="1" operator="lessThan">
      <formula>NOW()</formula>
    </cfRule>
    <cfRule type="cellIs" dxfId="737" priority="673" stopIfTrue="1" operator="lessThan">
      <formula>NOW()</formula>
    </cfRule>
    <cfRule type="cellIs" dxfId="736" priority="674" stopIfTrue="1" operator="lessThan">
      <formula>(TODAY)</formula>
    </cfRule>
  </conditionalFormatting>
  <conditionalFormatting sqref="N860">
    <cfRule type="cellIs" dxfId="735" priority="670" stopIfTrue="1" operator="equal">
      <formula>""</formula>
    </cfRule>
    <cfRule type="cellIs" dxfId="734" priority="671" stopIfTrue="1" operator="lessThan">
      <formula>NOW()</formula>
    </cfRule>
  </conditionalFormatting>
  <conditionalFormatting sqref="N860">
    <cfRule type="cellIs" dxfId="733" priority="668" stopIfTrue="1" operator="equal">
      <formula>""</formula>
    </cfRule>
    <cfRule type="cellIs" dxfId="732" priority="669" stopIfTrue="1" operator="lessThan">
      <formula>NOW()</formula>
    </cfRule>
  </conditionalFormatting>
  <conditionalFormatting sqref="N860">
    <cfRule type="cellIs" dxfId="731" priority="665" stopIfTrue="1" operator="lessThan">
      <formula>NOW()</formula>
    </cfRule>
    <cfRule type="cellIs" dxfId="730" priority="666" stopIfTrue="1" operator="lessThan">
      <formula>NOW()</formula>
    </cfRule>
    <cfRule type="cellIs" dxfId="729" priority="667" stopIfTrue="1" operator="lessThan">
      <formula>(TODAY)</formula>
    </cfRule>
  </conditionalFormatting>
  <conditionalFormatting sqref="N1406">
    <cfRule type="cellIs" dxfId="728" priority="660" stopIfTrue="1" operator="equal">
      <formula>""</formula>
    </cfRule>
    <cfRule type="cellIs" dxfId="727" priority="661" stopIfTrue="1" operator="lessThan">
      <formula>NOW()</formula>
    </cfRule>
  </conditionalFormatting>
  <conditionalFormatting sqref="N1406">
    <cfRule type="cellIs" dxfId="726" priority="658" stopIfTrue="1" operator="equal">
      <formula>""</formula>
    </cfRule>
    <cfRule type="cellIs" dxfId="725" priority="659" stopIfTrue="1" operator="lessThan">
      <formula>NOW()</formula>
    </cfRule>
  </conditionalFormatting>
  <conditionalFormatting sqref="N1406">
    <cfRule type="cellIs" dxfId="724" priority="655" stopIfTrue="1" operator="lessThan">
      <formula>NOW()</formula>
    </cfRule>
    <cfRule type="cellIs" dxfId="723" priority="656" stopIfTrue="1" operator="lessThan">
      <formula>NOW()</formula>
    </cfRule>
    <cfRule type="cellIs" dxfId="722" priority="657" stopIfTrue="1" operator="lessThan">
      <formula>(TODAY)</formula>
    </cfRule>
  </conditionalFormatting>
  <conditionalFormatting sqref="N1415">
    <cfRule type="cellIs" dxfId="721" priority="653" stopIfTrue="1" operator="equal">
      <formula>""</formula>
    </cfRule>
    <cfRule type="cellIs" dxfId="720" priority="654" stopIfTrue="1" operator="lessThan">
      <formula>NOW()</formula>
    </cfRule>
  </conditionalFormatting>
  <conditionalFormatting sqref="N1415">
    <cfRule type="cellIs" dxfId="719" priority="651" stopIfTrue="1" operator="equal">
      <formula>""</formula>
    </cfRule>
    <cfRule type="cellIs" dxfId="718" priority="652" stopIfTrue="1" operator="lessThan">
      <formula>NOW()</formula>
    </cfRule>
  </conditionalFormatting>
  <conditionalFormatting sqref="N1415">
    <cfRule type="cellIs" dxfId="717" priority="648" stopIfTrue="1" operator="lessThan">
      <formula>NOW()</formula>
    </cfRule>
    <cfRule type="cellIs" dxfId="716" priority="649" stopIfTrue="1" operator="lessThan">
      <formula>NOW()</formula>
    </cfRule>
    <cfRule type="cellIs" dxfId="715" priority="650" stopIfTrue="1" operator="lessThan">
      <formula>(TODAY)</formula>
    </cfRule>
  </conditionalFormatting>
  <conditionalFormatting sqref="N1405">
    <cfRule type="cellIs" dxfId="714" priority="646" stopIfTrue="1" operator="equal">
      <formula>""</formula>
    </cfRule>
    <cfRule type="cellIs" dxfId="713" priority="647" stopIfTrue="1" operator="lessThan">
      <formula>NOW()</formula>
    </cfRule>
  </conditionalFormatting>
  <conditionalFormatting sqref="N1405">
    <cfRule type="cellIs" dxfId="712" priority="644" stopIfTrue="1" operator="equal">
      <formula>""</formula>
    </cfRule>
    <cfRule type="cellIs" dxfId="711" priority="645" stopIfTrue="1" operator="lessThan">
      <formula>NOW()</formula>
    </cfRule>
  </conditionalFormatting>
  <conditionalFormatting sqref="N1405">
    <cfRule type="cellIs" dxfId="710" priority="641" stopIfTrue="1" operator="lessThan">
      <formula>NOW()</formula>
    </cfRule>
    <cfRule type="cellIs" dxfId="709" priority="642" stopIfTrue="1" operator="lessThan">
      <formula>NOW()</formula>
    </cfRule>
    <cfRule type="cellIs" dxfId="708" priority="643" stopIfTrue="1" operator="lessThan">
      <formula>(TODAY)</formula>
    </cfRule>
  </conditionalFormatting>
  <conditionalFormatting sqref="N245">
    <cfRule type="cellIs" dxfId="707" priority="639" stopIfTrue="1" operator="equal">
      <formula>""</formula>
    </cfRule>
    <cfRule type="cellIs" dxfId="706" priority="640" stopIfTrue="1" operator="lessThan">
      <formula>NOW()</formula>
    </cfRule>
  </conditionalFormatting>
  <conditionalFormatting sqref="N245">
    <cfRule type="cellIs" dxfId="705" priority="637" stopIfTrue="1" operator="equal">
      <formula>""</formula>
    </cfRule>
    <cfRule type="cellIs" dxfId="704" priority="638" stopIfTrue="1" operator="lessThan">
      <formula>NOW()</formula>
    </cfRule>
  </conditionalFormatting>
  <conditionalFormatting sqref="N245">
    <cfRule type="cellIs" dxfId="703" priority="634" stopIfTrue="1" operator="lessThan">
      <formula>NOW()</formula>
    </cfRule>
    <cfRule type="cellIs" dxfId="702" priority="635" stopIfTrue="1" operator="lessThan">
      <formula>NOW()</formula>
    </cfRule>
    <cfRule type="cellIs" dxfId="701" priority="636" stopIfTrue="1" operator="lessThan">
      <formula>(TODAY)</formula>
    </cfRule>
  </conditionalFormatting>
  <conditionalFormatting sqref="N330">
    <cfRule type="cellIs" dxfId="700" priority="632" stopIfTrue="1" operator="equal">
      <formula>""</formula>
    </cfRule>
    <cfRule type="cellIs" dxfId="699" priority="633" stopIfTrue="1" operator="lessThan">
      <formula>NOW()</formula>
    </cfRule>
  </conditionalFormatting>
  <conditionalFormatting sqref="N330">
    <cfRule type="cellIs" dxfId="698" priority="630" stopIfTrue="1" operator="equal">
      <formula>""</formula>
    </cfRule>
    <cfRule type="cellIs" dxfId="697" priority="631" stopIfTrue="1" operator="lessThan">
      <formula>NOW()</formula>
    </cfRule>
  </conditionalFormatting>
  <conditionalFormatting sqref="N330">
    <cfRule type="cellIs" dxfId="696" priority="627" stopIfTrue="1" operator="lessThan">
      <formula>NOW()</formula>
    </cfRule>
    <cfRule type="cellIs" dxfId="695" priority="628" stopIfTrue="1" operator="lessThan">
      <formula>NOW()</formula>
    </cfRule>
    <cfRule type="cellIs" dxfId="694" priority="629" stopIfTrue="1" operator="lessThan">
      <formula>(TODAY)</formula>
    </cfRule>
  </conditionalFormatting>
  <conditionalFormatting sqref="N749">
    <cfRule type="cellIs" dxfId="693" priority="625" stopIfTrue="1" operator="equal">
      <formula>""</formula>
    </cfRule>
    <cfRule type="cellIs" dxfId="692" priority="626" stopIfTrue="1" operator="lessThan">
      <formula>NOW()</formula>
    </cfRule>
  </conditionalFormatting>
  <conditionalFormatting sqref="N749">
    <cfRule type="cellIs" dxfId="691" priority="623" stopIfTrue="1" operator="equal">
      <formula>""</formula>
    </cfRule>
    <cfRule type="cellIs" dxfId="690" priority="624" stopIfTrue="1" operator="lessThan">
      <formula>NOW()</formula>
    </cfRule>
  </conditionalFormatting>
  <conditionalFormatting sqref="N749">
    <cfRule type="cellIs" dxfId="689" priority="620" stopIfTrue="1" operator="lessThan">
      <formula>NOW()</formula>
    </cfRule>
    <cfRule type="cellIs" dxfId="688" priority="621" stopIfTrue="1" operator="lessThan">
      <formula>NOW()</formula>
    </cfRule>
    <cfRule type="cellIs" dxfId="687" priority="622" stopIfTrue="1" operator="lessThan">
      <formula>(TODAY)</formula>
    </cfRule>
  </conditionalFormatting>
  <conditionalFormatting sqref="N382">
    <cfRule type="cellIs" dxfId="686" priority="617" stopIfTrue="1" operator="lessThan">
      <formula>NOW()</formula>
    </cfRule>
    <cfRule type="cellIs" dxfId="685" priority="618" stopIfTrue="1" operator="lessThan">
      <formula>NOW()</formula>
    </cfRule>
    <cfRule type="cellIs" dxfId="684" priority="619" stopIfTrue="1" operator="lessThan">
      <formula>(TODAY)</formula>
    </cfRule>
  </conditionalFormatting>
  <conditionalFormatting sqref="N384">
    <cfRule type="cellIs" dxfId="683" priority="614" stopIfTrue="1" operator="lessThan">
      <formula>NOW()</formula>
    </cfRule>
    <cfRule type="cellIs" dxfId="682" priority="615" stopIfTrue="1" operator="lessThan">
      <formula>NOW()</formula>
    </cfRule>
    <cfRule type="cellIs" dxfId="681" priority="616" stopIfTrue="1" operator="lessThan">
      <formula>(TODAY)</formula>
    </cfRule>
  </conditionalFormatting>
  <conditionalFormatting sqref="N394">
    <cfRule type="cellIs" dxfId="680" priority="611" stopIfTrue="1" operator="lessThan">
      <formula>NOW()</formula>
    </cfRule>
    <cfRule type="cellIs" dxfId="679" priority="612" stopIfTrue="1" operator="lessThan">
      <formula>NOW()</formula>
    </cfRule>
    <cfRule type="cellIs" dxfId="678" priority="613" stopIfTrue="1" operator="lessThan">
      <formula>(TODAY)</formula>
    </cfRule>
  </conditionalFormatting>
  <conditionalFormatting sqref="N407">
    <cfRule type="cellIs" dxfId="677" priority="608" stopIfTrue="1" operator="lessThan">
      <formula>NOW()</formula>
    </cfRule>
    <cfRule type="cellIs" dxfId="676" priority="609" stopIfTrue="1" operator="lessThan">
      <formula>NOW()</formula>
    </cfRule>
    <cfRule type="cellIs" dxfId="675" priority="610" stopIfTrue="1" operator="lessThan">
      <formula>(TODAY)</formula>
    </cfRule>
  </conditionalFormatting>
  <conditionalFormatting sqref="N585">
    <cfRule type="cellIs" dxfId="674" priority="606" stopIfTrue="1" operator="equal">
      <formula>""</formula>
    </cfRule>
    <cfRule type="cellIs" dxfId="673" priority="607" stopIfTrue="1" operator="lessThan">
      <formula>NOW()</formula>
    </cfRule>
  </conditionalFormatting>
  <conditionalFormatting sqref="N585">
    <cfRule type="cellIs" dxfId="672" priority="603" stopIfTrue="1" operator="lessThan">
      <formula>NOW()</formula>
    </cfRule>
    <cfRule type="cellIs" dxfId="671" priority="604" stopIfTrue="1" operator="lessThan">
      <formula>NOW()</formula>
    </cfRule>
    <cfRule type="cellIs" dxfId="670" priority="605" stopIfTrue="1" operator="lessThan">
      <formula>(TODAY)</formula>
    </cfRule>
  </conditionalFormatting>
  <conditionalFormatting sqref="N560">
    <cfRule type="cellIs" dxfId="669" priority="601" stopIfTrue="1" operator="equal">
      <formula>""</formula>
    </cfRule>
    <cfRule type="cellIs" dxfId="668" priority="602" stopIfTrue="1" operator="lessThan">
      <formula>NOW()</formula>
    </cfRule>
  </conditionalFormatting>
  <conditionalFormatting sqref="N560">
    <cfRule type="cellIs" dxfId="667" priority="599" stopIfTrue="1" operator="equal">
      <formula>""</formula>
    </cfRule>
    <cfRule type="cellIs" dxfId="666" priority="600" stopIfTrue="1" operator="lessThan">
      <formula>NOW()</formula>
    </cfRule>
  </conditionalFormatting>
  <conditionalFormatting sqref="N560">
    <cfRule type="cellIs" dxfId="665" priority="596" stopIfTrue="1" operator="lessThan">
      <formula>NOW()</formula>
    </cfRule>
    <cfRule type="cellIs" dxfId="664" priority="597" stopIfTrue="1" operator="lessThan">
      <formula>NOW()</formula>
    </cfRule>
    <cfRule type="cellIs" dxfId="663" priority="598" stopIfTrue="1" operator="lessThan">
      <formula>(TODAY)</formula>
    </cfRule>
  </conditionalFormatting>
  <conditionalFormatting sqref="N744">
    <cfRule type="cellIs" dxfId="662" priority="594" stopIfTrue="1" operator="equal">
      <formula>""</formula>
    </cfRule>
    <cfRule type="cellIs" dxfId="661" priority="595" stopIfTrue="1" operator="lessThan">
      <formula>NOW()</formula>
    </cfRule>
  </conditionalFormatting>
  <conditionalFormatting sqref="N744">
    <cfRule type="cellIs" dxfId="660" priority="592" stopIfTrue="1" operator="equal">
      <formula>""</formula>
    </cfRule>
    <cfRule type="cellIs" dxfId="659" priority="593" stopIfTrue="1" operator="lessThan">
      <formula>NOW()</formula>
    </cfRule>
  </conditionalFormatting>
  <conditionalFormatting sqref="N744">
    <cfRule type="cellIs" dxfId="658" priority="589" stopIfTrue="1" operator="lessThan">
      <formula>NOW()</formula>
    </cfRule>
    <cfRule type="cellIs" dxfId="657" priority="590" stopIfTrue="1" operator="lessThan">
      <formula>NOW()</formula>
    </cfRule>
    <cfRule type="cellIs" dxfId="656" priority="591" stopIfTrue="1" operator="lessThan">
      <formula>(TODAY)</formula>
    </cfRule>
  </conditionalFormatting>
  <conditionalFormatting sqref="N1402">
    <cfRule type="cellIs" dxfId="655" priority="587" stopIfTrue="1" operator="equal">
      <formula>""</formula>
    </cfRule>
    <cfRule type="cellIs" dxfId="654" priority="588" stopIfTrue="1" operator="lessThan">
      <formula>NOW()</formula>
    </cfRule>
  </conditionalFormatting>
  <conditionalFormatting sqref="N1402">
    <cfRule type="cellIs" dxfId="653" priority="584" stopIfTrue="1" operator="lessThan">
      <formula>NOW()</formula>
    </cfRule>
    <cfRule type="cellIs" dxfId="652" priority="585" stopIfTrue="1" operator="lessThan">
      <formula>NOW()</formula>
    </cfRule>
    <cfRule type="cellIs" dxfId="651" priority="586" stopIfTrue="1" operator="lessThan">
      <formula>(TODAY)</formula>
    </cfRule>
  </conditionalFormatting>
  <conditionalFormatting sqref="N1057">
    <cfRule type="cellIs" dxfId="650" priority="582" stopIfTrue="1" operator="equal">
      <formula>""</formula>
    </cfRule>
    <cfRule type="cellIs" dxfId="649" priority="583" stopIfTrue="1" operator="lessThan">
      <formula>NOW()</formula>
    </cfRule>
  </conditionalFormatting>
  <conditionalFormatting sqref="N1057">
    <cfRule type="cellIs" dxfId="648" priority="580" stopIfTrue="1" operator="equal">
      <formula>""</formula>
    </cfRule>
    <cfRule type="cellIs" dxfId="647" priority="581" stopIfTrue="1" operator="lessThan">
      <formula>NOW()</formula>
    </cfRule>
  </conditionalFormatting>
  <conditionalFormatting sqref="N1057">
    <cfRule type="cellIs" dxfId="646" priority="577" stopIfTrue="1" operator="lessThan">
      <formula>NOW()</formula>
    </cfRule>
    <cfRule type="cellIs" dxfId="645" priority="578" stopIfTrue="1" operator="lessThan">
      <formula>NOW()</formula>
    </cfRule>
    <cfRule type="cellIs" dxfId="644" priority="579" stopIfTrue="1" operator="lessThan">
      <formula>(TODAY)</formula>
    </cfRule>
  </conditionalFormatting>
  <conditionalFormatting sqref="N1403">
    <cfRule type="cellIs" dxfId="643" priority="575" stopIfTrue="1" operator="equal">
      <formula>""</formula>
    </cfRule>
    <cfRule type="cellIs" dxfId="642" priority="576" stopIfTrue="1" operator="lessThan">
      <formula>NOW()</formula>
    </cfRule>
  </conditionalFormatting>
  <conditionalFormatting sqref="N1403">
    <cfRule type="cellIs" dxfId="641" priority="573" stopIfTrue="1" operator="equal">
      <formula>""</formula>
    </cfRule>
    <cfRule type="cellIs" dxfId="640" priority="574" stopIfTrue="1" operator="lessThan">
      <formula>NOW()</formula>
    </cfRule>
  </conditionalFormatting>
  <conditionalFormatting sqref="N1403">
    <cfRule type="cellIs" dxfId="639" priority="570" stopIfTrue="1" operator="lessThan">
      <formula>NOW()</formula>
    </cfRule>
    <cfRule type="cellIs" dxfId="638" priority="571" stopIfTrue="1" operator="lessThan">
      <formula>NOW()</formula>
    </cfRule>
    <cfRule type="cellIs" dxfId="637" priority="572" stopIfTrue="1" operator="lessThan">
      <formula>(TODAY)</formula>
    </cfRule>
  </conditionalFormatting>
  <conditionalFormatting sqref="N1050">
    <cfRule type="cellIs" dxfId="636" priority="568" stopIfTrue="1" operator="equal">
      <formula>""</formula>
    </cfRule>
    <cfRule type="cellIs" dxfId="635" priority="569" stopIfTrue="1" operator="lessThan">
      <formula>NOW()</formula>
    </cfRule>
  </conditionalFormatting>
  <conditionalFormatting sqref="N1050">
    <cfRule type="cellIs" dxfId="634" priority="566" stopIfTrue="1" operator="equal">
      <formula>""</formula>
    </cfRule>
    <cfRule type="cellIs" dxfId="633" priority="567" stopIfTrue="1" operator="lessThan">
      <formula>NOW()</formula>
    </cfRule>
  </conditionalFormatting>
  <conditionalFormatting sqref="N1050">
    <cfRule type="cellIs" dxfId="632" priority="563" stopIfTrue="1" operator="lessThan">
      <formula>NOW()</formula>
    </cfRule>
    <cfRule type="cellIs" dxfId="631" priority="564" stopIfTrue="1" operator="lessThan">
      <formula>NOW()</formula>
    </cfRule>
    <cfRule type="cellIs" dxfId="630" priority="565" stopIfTrue="1" operator="lessThan">
      <formula>(TODAY)</formula>
    </cfRule>
  </conditionalFormatting>
  <conditionalFormatting sqref="N1378">
    <cfRule type="cellIs" dxfId="629" priority="560" stopIfTrue="1" operator="lessThan">
      <formula>NOW()</formula>
    </cfRule>
    <cfRule type="cellIs" dxfId="628" priority="561" stopIfTrue="1" operator="lessThan">
      <formula>NOW()</formula>
    </cfRule>
    <cfRule type="cellIs" dxfId="627" priority="562" stopIfTrue="1" operator="lessThan">
      <formula>(TODAY)</formula>
    </cfRule>
  </conditionalFormatting>
  <conditionalFormatting sqref="P14 N14">
    <cfRule type="cellIs" dxfId="626" priority="551" stopIfTrue="1" operator="equal">
      <formula>""</formula>
    </cfRule>
    <cfRule type="cellIs" dxfId="625" priority="552" stopIfTrue="1" operator="lessThan">
      <formula>NOW()</formula>
    </cfRule>
  </conditionalFormatting>
  <conditionalFormatting sqref="P14 N14">
    <cfRule type="cellIs" dxfId="624" priority="549" stopIfTrue="1" operator="equal">
      <formula>""</formula>
    </cfRule>
    <cfRule type="cellIs" dxfId="623" priority="550" stopIfTrue="1" operator="lessThan">
      <formula>NOW()</formula>
    </cfRule>
  </conditionalFormatting>
  <conditionalFormatting sqref="N14">
    <cfRule type="cellIs" dxfId="622" priority="546" stopIfTrue="1" operator="lessThan">
      <formula>NOW()</formula>
    </cfRule>
    <cfRule type="cellIs" dxfId="621" priority="547" stopIfTrue="1" operator="lessThan">
      <formula>NOW()</formula>
    </cfRule>
    <cfRule type="cellIs" dxfId="620" priority="548" stopIfTrue="1" operator="lessThan">
      <formula>(TODAY)</formula>
    </cfRule>
  </conditionalFormatting>
  <conditionalFormatting sqref="P12 N12">
    <cfRule type="cellIs" dxfId="619" priority="544" stopIfTrue="1" operator="equal">
      <formula>""</formula>
    </cfRule>
    <cfRule type="cellIs" dxfId="618" priority="545" stopIfTrue="1" operator="lessThan">
      <formula>NOW()</formula>
    </cfRule>
  </conditionalFormatting>
  <conditionalFormatting sqref="P12 N12">
    <cfRule type="cellIs" dxfId="617" priority="542" stopIfTrue="1" operator="equal">
      <formula>""</formula>
    </cfRule>
    <cfRule type="cellIs" dxfId="616" priority="543" stopIfTrue="1" operator="lessThan">
      <formula>NOW()</formula>
    </cfRule>
  </conditionalFormatting>
  <conditionalFormatting sqref="N12">
    <cfRule type="cellIs" dxfId="615" priority="539" stopIfTrue="1" operator="lessThan">
      <formula>NOW()</formula>
    </cfRule>
    <cfRule type="cellIs" dxfId="614" priority="540" stopIfTrue="1" operator="lessThan">
      <formula>NOW()</formula>
    </cfRule>
    <cfRule type="cellIs" dxfId="613" priority="541" stopIfTrue="1" operator="lessThan">
      <formula>(TODAY)</formula>
    </cfRule>
  </conditionalFormatting>
  <conditionalFormatting sqref="N839">
    <cfRule type="cellIs" dxfId="612" priority="537" stopIfTrue="1" operator="equal">
      <formula>""</formula>
    </cfRule>
    <cfRule type="cellIs" dxfId="611" priority="538" stopIfTrue="1" operator="lessThan">
      <formula>NOW()</formula>
    </cfRule>
  </conditionalFormatting>
  <conditionalFormatting sqref="N839">
    <cfRule type="cellIs" dxfId="610" priority="535" stopIfTrue="1" operator="equal">
      <formula>""</formula>
    </cfRule>
    <cfRule type="cellIs" dxfId="609" priority="536" stopIfTrue="1" operator="lessThan">
      <formula>NOW()</formula>
    </cfRule>
  </conditionalFormatting>
  <conditionalFormatting sqref="N839">
    <cfRule type="cellIs" dxfId="608" priority="532" stopIfTrue="1" operator="lessThan">
      <formula>NOW()</formula>
    </cfRule>
    <cfRule type="cellIs" dxfId="607" priority="533" stopIfTrue="1" operator="lessThan">
      <formula>NOW()</formula>
    </cfRule>
    <cfRule type="cellIs" dxfId="606" priority="534" stopIfTrue="1" operator="lessThan">
      <formula>(TODAY)</formula>
    </cfRule>
  </conditionalFormatting>
  <conditionalFormatting sqref="N903">
    <cfRule type="cellIs" dxfId="605" priority="529" stopIfTrue="1" operator="lessThan">
      <formula>NOW()</formula>
    </cfRule>
    <cfRule type="cellIs" dxfId="604" priority="530" stopIfTrue="1" operator="lessThan">
      <formula>NOW()</formula>
    </cfRule>
    <cfRule type="cellIs" dxfId="603" priority="531" stopIfTrue="1" operator="lessThan">
      <formula>(TODAY)</formula>
    </cfRule>
  </conditionalFormatting>
  <conditionalFormatting sqref="N903">
    <cfRule type="cellIs" dxfId="602" priority="527" stopIfTrue="1" operator="equal">
      <formula>""</formula>
    </cfRule>
    <cfRule type="cellIs" dxfId="601" priority="528" stopIfTrue="1" operator="lessThan">
      <formula>NOW()</formula>
    </cfRule>
  </conditionalFormatting>
  <conditionalFormatting sqref="N974">
    <cfRule type="cellIs" dxfId="600" priority="525" stopIfTrue="1" operator="equal">
      <formula>""</formula>
    </cfRule>
    <cfRule type="cellIs" dxfId="599" priority="526" stopIfTrue="1" operator="lessThan">
      <formula>NOW()</formula>
    </cfRule>
  </conditionalFormatting>
  <conditionalFormatting sqref="N974">
    <cfRule type="cellIs" dxfId="598" priority="523" stopIfTrue="1" operator="equal">
      <formula>""</formula>
    </cfRule>
    <cfRule type="cellIs" dxfId="597" priority="524" stopIfTrue="1" operator="lessThan">
      <formula>NOW()</formula>
    </cfRule>
  </conditionalFormatting>
  <conditionalFormatting sqref="N974">
    <cfRule type="cellIs" dxfId="596" priority="520" stopIfTrue="1" operator="lessThan">
      <formula>NOW()</formula>
    </cfRule>
    <cfRule type="cellIs" dxfId="595" priority="521" stopIfTrue="1" operator="lessThan">
      <formula>NOW()</formula>
    </cfRule>
    <cfRule type="cellIs" dxfId="594" priority="522" stopIfTrue="1" operator="lessThan">
      <formula>(TODAY)</formula>
    </cfRule>
  </conditionalFormatting>
  <conditionalFormatting sqref="N1230">
    <cfRule type="cellIs" dxfId="593" priority="518" stopIfTrue="1" operator="equal">
      <formula>""</formula>
    </cfRule>
    <cfRule type="cellIs" dxfId="592" priority="519" stopIfTrue="1" operator="lessThan">
      <formula>NOW()</formula>
    </cfRule>
  </conditionalFormatting>
  <conditionalFormatting sqref="N1230">
    <cfRule type="cellIs" dxfId="591" priority="516" stopIfTrue="1" operator="equal">
      <formula>""</formula>
    </cfRule>
    <cfRule type="cellIs" dxfId="590" priority="517" stopIfTrue="1" operator="lessThan">
      <formula>NOW()</formula>
    </cfRule>
  </conditionalFormatting>
  <conditionalFormatting sqref="N1230">
    <cfRule type="cellIs" dxfId="589" priority="513" stopIfTrue="1" operator="lessThan">
      <formula>NOW()</formula>
    </cfRule>
    <cfRule type="cellIs" dxfId="588" priority="514" stopIfTrue="1" operator="lessThan">
      <formula>NOW()</formula>
    </cfRule>
    <cfRule type="cellIs" dxfId="587" priority="515" stopIfTrue="1" operator="lessThan">
      <formula>(TODAY)</formula>
    </cfRule>
  </conditionalFormatting>
  <conditionalFormatting sqref="N5">
    <cfRule type="cellIs" dxfId="586" priority="511" stopIfTrue="1" operator="equal">
      <formula>""</formula>
    </cfRule>
    <cfRule type="cellIs" dxfId="585" priority="512" stopIfTrue="1" operator="lessThan">
      <formula>NOW()</formula>
    </cfRule>
  </conditionalFormatting>
  <conditionalFormatting sqref="N5">
    <cfRule type="cellIs" dxfId="584" priority="509" stopIfTrue="1" operator="equal">
      <formula>""</formula>
    </cfRule>
    <cfRule type="cellIs" dxfId="583" priority="510" stopIfTrue="1" operator="lessThan">
      <formula>NOW()</formula>
    </cfRule>
  </conditionalFormatting>
  <conditionalFormatting sqref="N5">
    <cfRule type="cellIs" dxfId="582" priority="506" stopIfTrue="1" operator="lessThan">
      <formula>NOW()</formula>
    </cfRule>
    <cfRule type="cellIs" dxfId="581" priority="507" stopIfTrue="1" operator="lessThan">
      <formula>NOW()</formula>
    </cfRule>
    <cfRule type="cellIs" dxfId="580" priority="508" stopIfTrue="1" operator="lessThan">
      <formula>(TODAY)</formula>
    </cfRule>
  </conditionalFormatting>
  <conditionalFormatting sqref="N37">
    <cfRule type="cellIs" dxfId="579" priority="504" stopIfTrue="1" operator="equal">
      <formula>""</formula>
    </cfRule>
    <cfRule type="cellIs" dxfId="578" priority="505" stopIfTrue="1" operator="lessThan">
      <formula>NOW()</formula>
    </cfRule>
  </conditionalFormatting>
  <conditionalFormatting sqref="N37">
    <cfRule type="cellIs" dxfId="577" priority="502" stopIfTrue="1" operator="equal">
      <formula>""</formula>
    </cfRule>
    <cfRule type="cellIs" dxfId="576" priority="503" stopIfTrue="1" operator="lessThan">
      <formula>NOW()</formula>
    </cfRule>
  </conditionalFormatting>
  <conditionalFormatting sqref="N37">
    <cfRule type="cellIs" dxfId="575" priority="499" stopIfTrue="1" operator="lessThan">
      <formula>NOW()</formula>
    </cfRule>
    <cfRule type="cellIs" dxfId="574" priority="500" stopIfTrue="1" operator="lessThan">
      <formula>NOW()</formula>
    </cfRule>
    <cfRule type="cellIs" dxfId="573" priority="501" stopIfTrue="1" operator="lessThan">
      <formula>(TODAY)</formula>
    </cfRule>
  </conditionalFormatting>
  <conditionalFormatting sqref="N66">
    <cfRule type="cellIs" dxfId="572" priority="496" stopIfTrue="1" operator="lessThan">
      <formula>NOW()</formula>
    </cfRule>
    <cfRule type="cellIs" dxfId="571" priority="497" stopIfTrue="1" operator="lessThan">
      <formula>NOW()</formula>
    </cfRule>
    <cfRule type="cellIs" dxfId="570" priority="498" stopIfTrue="1" operator="lessThan">
      <formula>(TODAY)</formula>
    </cfRule>
  </conditionalFormatting>
  <conditionalFormatting sqref="N66">
    <cfRule type="cellIs" dxfId="569" priority="494" stopIfTrue="1" operator="equal">
      <formula>""</formula>
    </cfRule>
    <cfRule type="cellIs" dxfId="568" priority="495" stopIfTrue="1" operator="lessThan">
      <formula>NOW()</formula>
    </cfRule>
  </conditionalFormatting>
  <conditionalFormatting sqref="N183">
    <cfRule type="cellIs" dxfId="567" priority="492" stopIfTrue="1" operator="equal">
      <formula>""</formula>
    </cfRule>
    <cfRule type="cellIs" dxfId="566" priority="493" stopIfTrue="1" operator="lessThan">
      <formula>NOW()</formula>
    </cfRule>
  </conditionalFormatting>
  <conditionalFormatting sqref="N183">
    <cfRule type="cellIs" dxfId="565" priority="490" stopIfTrue="1" operator="equal">
      <formula>""</formula>
    </cfRule>
    <cfRule type="cellIs" dxfId="564" priority="491" stopIfTrue="1" operator="lessThan">
      <formula>NOW()</formula>
    </cfRule>
  </conditionalFormatting>
  <conditionalFormatting sqref="N183">
    <cfRule type="cellIs" dxfId="563" priority="487" stopIfTrue="1" operator="lessThan">
      <formula>NOW()</formula>
    </cfRule>
    <cfRule type="cellIs" dxfId="562" priority="488" stopIfTrue="1" operator="lessThan">
      <formula>NOW()</formula>
    </cfRule>
    <cfRule type="cellIs" dxfId="561" priority="489" stopIfTrue="1" operator="lessThan">
      <formula>(TODAY)</formula>
    </cfRule>
  </conditionalFormatting>
  <conditionalFormatting sqref="N183">
    <cfRule type="cellIs" dxfId="560" priority="485" stopIfTrue="1" operator="equal">
      <formula>""</formula>
    </cfRule>
    <cfRule type="cellIs" dxfId="559" priority="486" stopIfTrue="1" operator="lessThan">
      <formula>NOW()</formula>
    </cfRule>
  </conditionalFormatting>
  <conditionalFormatting sqref="N183">
    <cfRule type="cellIs" dxfId="558" priority="483" stopIfTrue="1" operator="equal">
      <formula>""</formula>
    </cfRule>
    <cfRule type="cellIs" dxfId="557" priority="484" stopIfTrue="1" operator="lessThan">
      <formula>NOW()</formula>
    </cfRule>
  </conditionalFormatting>
  <conditionalFormatting sqref="N183">
    <cfRule type="cellIs" dxfId="556" priority="480" stopIfTrue="1" operator="lessThan">
      <formula>NOW()</formula>
    </cfRule>
    <cfRule type="cellIs" dxfId="555" priority="481" stopIfTrue="1" operator="lessThan">
      <formula>NOW()</formula>
    </cfRule>
    <cfRule type="cellIs" dxfId="554" priority="482" stopIfTrue="1" operator="lessThan">
      <formula>(TODAY)</formula>
    </cfRule>
  </conditionalFormatting>
  <conditionalFormatting sqref="N786">
    <cfRule type="cellIs" dxfId="553" priority="478" stopIfTrue="1" operator="equal">
      <formula>""</formula>
    </cfRule>
    <cfRule type="cellIs" dxfId="552" priority="479" stopIfTrue="1" operator="lessThan">
      <formula>NOW()</formula>
    </cfRule>
  </conditionalFormatting>
  <conditionalFormatting sqref="N786">
    <cfRule type="cellIs" dxfId="551" priority="476" stopIfTrue="1" operator="equal">
      <formula>""</formula>
    </cfRule>
    <cfRule type="cellIs" dxfId="550" priority="477" stopIfTrue="1" operator="lessThan">
      <formula>NOW()</formula>
    </cfRule>
  </conditionalFormatting>
  <conditionalFormatting sqref="N786">
    <cfRule type="cellIs" dxfId="549" priority="473" stopIfTrue="1" operator="lessThan">
      <formula>NOW()</formula>
    </cfRule>
    <cfRule type="cellIs" dxfId="548" priority="474" stopIfTrue="1" operator="lessThan">
      <formula>NOW()</formula>
    </cfRule>
    <cfRule type="cellIs" dxfId="547" priority="475" stopIfTrue="1" operator="lessThan">
      <formula>(TODAY)</formula>
    </cfRule>
  </conditionalFormatting>
  <conditionalFormatting sqref="N1386">
    <cfRule type="cellIs" dxfId="546" priority="471" stopIfTrue="1" operator="equal">
      <formula>""</formula>
    </cfRule>
    <cfRule type="cellIs" dxfId="545" priority="472" stopIfTrue="1" operator="lessThan">
      <formula>NOW()</formula>
    </cfRule>
  </conditionalFormatting>
  <conditionalFormatting sqref="N1386">
    <cfRule type="cellIs" dxfId="544" priority="469" stopIfTrue="1" operator="equal">
      <formula>""</formula>
    </cfRule>
    <cfRule type="cellIs" dxfId="543" priority="470" stopIfTrue="1" operator="lessThan">
      <formula>NOW()</formula>
    </cfRule>
  </conditionalFormatting>
  <conditionalFormatting sqref="N1386">
    <cfRule type="cellIs" dxfId="542" priority="466" stopIfTrue="1" operator="lessThan">
      <formula>NOW()</formula>
    </cfRule>
    <cfRule type="cellIs" dxfId="541" priority="467" stopIfTrue="1" operator="lessThan">
      <formula>NOW()</formula>
    </cfRule>
    <cfRule type="cellIs" dxfId="540" priority="468" stopIfTrue="1" operator="lessThan">
      <formula>(TODAY)</formula>
    </cfRule>
  </conditionalFormatting>
  <conditionalFormatting sqref="N931">
    <cfRule type="cellIs" dxfId="539" priority="464" stopIfTrue="1" operator="equal">
      <formula>""</formula>
    </cfRule>
    <cfRule type="cellIs" dxfId="538" priority="465" stopIfTrue="1" operator="lessThan">
      <formula>NOW()</formula>
    </cfRule>
  </conditionalFormatting>
  <conditionalFormatting sqref="N931">
    <cfRule type="cellIs" dxfId="537" priority="462" stopIfTrue="1" operator="equal">
      <formula>""</formula>
    </cfRule>
    <cfRule type="cellIs" dxfId="536" priority="463" stopIfTrue="1" operator="lessThan">
      <formula>NOW()</formula>
    </cfRule>
  </conditionalFormatting>
  <conditionalFormatting sqref="N931">
    <cfRule type="cellIs" dxfId="535" priority="459" stopIfTrue="1" operator="lessThan">
      <formula>NOW()</formula>
    </cfRule>
    <cfRule type="cellIs" dxfId="534" priority="460" stopIfTrue="1" operator="lessThan">
      <formula>NOW()</formula>
    </cfRule>
    <cfRule type="cellIs" dxfId="533" priority="461" stopIfTrue="1" operator="lessThan">
      <formula>(TODAY)</formula>
    </cfRule>
  </conditionalFormatting>
  <conditionalFormatting sqref="N996">
    <cfRule type="cellIs" dxfId="532" priority="457" stopIfTrue="1" operator="equal">
      <formula>""</formula>
    </cfRule>
    <cfRule type="cellIs" dxfId="531" priority="458" stopIfTrue="1" operator="lessThan">
      <formula>NOW()</formula>
    </cfRule>
  </conditionalFormatting>
  <conditionalFormatting sqref="N996">
    <cfRule type="cellIs" dxfId="530" priority="455" stopIfTrue="1" operator="equal">
      <formula>""</formula>
    </cfRule>
    <cfRule type="cellIs" dxfId="529" priority="456" stopIfTrue="1" operator="lessThan">
      <formula>NOW()</formula>
    </cfRule>
  </conditionalFormatting>
  <conditionalFormatting sqref="N996">
    <cfRule type="cellIs" dxfId="528" priority="452" stopIfTrue="1" operator="lessThan">
      <formula>NOW()</formula>
    </cfRule>
    <cfRule type="cellIs" dxfId="527" priority="453" stopIfTrue="1" operator="lessThan">
      <formula>NOW()</formula>
    </cfRule>
    <cfRule type="cellIs" dxfId="526" priority="454" stopIfTrue="1" operator="lessThan">
      <formula>(TODAY)</formula>
    </cfRule>
  </conditionalFormatting>
  <conditionalFormatting sqref="O1088">
    <cfRule type="cellIs" dxfId="525" priority="436" stopIfTrue="1" operator="equal">
      <formula>""</formula>
    </cfRule>
    <cfRule type="cellIs" dxfId="524" priority="437" stopIfTrue="1" operator="lessThan">
      <formula>NOW()</formula>
    </cfRule>
  </conditionalFormatting>
  <conditionalFormatting sqref="O1088">
    <cfRule type="cellIs" dxfId="523" priority="434" stopIfTrue="1" operator="equal">
      <formula>""</formula>
    </cfRule>
    <cfRule type="cellIs" dxfId="522" priority="435" stopIfTrue="1" operator="lessThan">
      <formula>NOW()</formula>
    </cfRule>
  </conditionalFormatting>
  <conditionalFormatting sqref="O1088">
    <cfRule type="cellIs" dxfId="521" priority="431" stopIfTrue="1" operator="lessThan">
      <formula>NOW()</formula>
    </cfRule>
    <cfRule type="cellIs" dxfId="520" priority="432" stopIfTrue="1" operator="lessThan">
      <formula>NOW()</formula>
    </cfRule>
    <cfRule type="cellIs" dxfId="519" priority="433" stopIfTrue="1" operator="lessThan">
      <formula>(TODAY)</formula>
    </cfRule>
  </conditionalFormatting>
  <conditionalFormatting sqref="N1088">
    <cfRule type="cellIs" dxfId="518" priority="429" stopIfTrue="1" operator="equal">
      <formula>""</formula>
    </cfRule>
    <cfRule type="cellIs" dxfId="517" priority="430" stopIfTrue="1" operator="lessThan">
      <formula>NOW()</formula>
    </cfRule>
  </conditionalFormatting>
  <conditionalFormatting sqref="N1088">
    <cfRule type="cellIs" dxfId="516" priority="427" stopIfTrue="1" operator="equal">
      <formula>""</formula>
    </cfRule>
    <cfRule type="cellIs" dxfId="515" priority="428" stopIfTrue="1" operator="lessThan">
      <formula>NOW()</formula>
    </cfRule>
  </conditionalFormatting>
  <conditionalFormatting sqref="N1088">
    <cfRule type="cellIs" dxfId="514" priority="424" stopIfTrue="1" operator="lessThan">
      <formula>NOW()</formula>
    </cfRule>
    <cfRule type="cellIs" dxfId="513" priority="425" stopIfTrue="1" operator="lessThan">
      <formula>NOW()</formula>
    </cfRule>
    <cfRule type="cellIs" dxfId="512" priority="426" stopIfTrue="1" operator="lessThan">
      <formula>(TODAY)</formula>
    </cfRule>
  </conditionalFormatting>
  <conditionalFormatting sqref="N1108">
    <cfRule type="cellIs" dxfId="511" priority="422" stopIfTrue="1" operator="equal">
      <formula>""</formula>
    </cfRule>
    <cfRule type="cellIs" dxfId="510" priority="423" stopIfTrue="1" operator="lessThan">
      <formula>NOW()</formula>
    </cfRule>
  </conditionalFormatting>
  <conditionalFormatting sqref="N1108">
    <cfRule type="cellIs" dxfId="509" priority="419" stopIfTrue="1" operator="lessThan">
      <formula>NOW()</formula>
    </cfRule>
    <cfRule type="cellIs" dxfId="508" priority="420" stopIfTrue="1" operator="lessThan">
      <formula>NOW()</formula>
    </cfRule>
    <cfRule type="cellIs" dxfId="507" priority="421" stopIfTrue="1" operator="lessThan">
      <formula>(TODAY)</formula>
    </cfRule>
  </conditionalFormatting>
  <conditionalFormatting sqref="N1303">
    <cfRule type="cellIs" dxfId="506" priority="417" stopIfTrue="1" operator="equal">
      <formula>""</formula>
    </cfRule>
    <cfRule type="cellIs" dxfId="505" priority="418" stopIfTrue="1" operator="lessThan">
      <formula>NOW()</formula>
    </cfRule>
  </conditionalFormatting>
  <conditionalFormatting sqref="N1303">
    <cfRule type="cellIs" dxfId="504" priority="415" stopIfTrue="1" operator="equal">
      <formula>""</formula>
    </cfRule>
    <cfRule type="cellIs" dxfId="503" priority="416" stopIfTrue="1" operator="lessThan">
      <formula>NOW()</formula>
    </cfRule>
  </conditionalFormatting>
  <conditionalFormatting sqref="N1303">
    <cfRule type="cellIs" dxfId="502" priority="412" stopIfTrue="1" operator="lessThan">
      <formula>NOW()</formula>
    </cfRule>
    <cfRule type="cellIs" dxfId="501" priority="413" stopIfTrue="1" operator="lessThan">
      <formula>NOW()</formula>
    </cfRule>
    <cfRule type="cellIs" dxfId="500" priority="414" stopIfTrue="1" operator="lessThan">
      <formula>(TODAY)</formula>
    </cfRule>
  </conditionalFormatting>
  <conditionalFormatting sqref="N1308">
    <cfRule type="cellIs" dxfId="499" priority="410" stopIfTrue="1" operator="equal">
      <formula>""</formula>
    </cfRule>
    <cfRule type="cellIs" dxfId="498" priority="411" stopIfTrue="1" operator="lessThan">
      <formula>NOW()</formula>
    </cfRule>
  </conditionalFormatting>
  <conditionalFormatting sqref="N1308">
    <cfRule type="cellIs" dxfId="497" priority="408" stopIfTrue="1" operator="equal">
      <formula>""</formula>
    </cfRule>
    <cfRule type="cellIs" dxfId="496" priority="409" stopIfTrue="1" operator="lessThan">
      <formula>NOW()</formula>
    </cfRule>
  </conditionalFormatting>
  <conditionalFormatting sqref="N1308">
    <cfRule type="cellIs" dxfId="495" priority="405" stopIfTrue="1" operator="lessThan">
      <formula>NOW()</formula>
    </cfRule>
    <cfRule type="cellIs" dxfId="494" priority="406" stopIfTrue="1" operator="lessThan">
      <formula>NOW()</formula>
    </cfRule>
    <cfRule type="cellIs" dxfId="493" priority="407" stopIfTrue="1" operator="lessThan">
      <formula>(TODAY)</formula>
    </cfRule>
  </conditionalFormatting>
  <conditionalFormatting sqref="N1038">
    <cfRule type="cellIs" dxfId="492" priority="403" stopIfTrue="1" operator="equal">
      <formula>""</formula>
    </cfRule>
    <cfRule type="cellIs" dxfId="491" priority="404" stopIfTrue="1" operator="lessThan">
      <formula>NOW()</formula>
    </cfRule>
  </conditionalFormatting>
  <conditionalFormatting sqref="N1038">
    <cfRule type="cellIs" dxfId="490" priority="401" stopIfTrue="1" operator="equal">
      <formula>""</formula>
    </cfRule>
    <cfRule type="cellIs" dxfId="489" priority="402" stopIfTrue="1" operator="lessThan">
      <formula>NOW()</formula>
    </cfRule>
  </conditionalFormatting>
  <conditionalFormatting sqref="N1038">
    <cfRule type="cellIs" dxfId="488" priority="398" stopIfTrue="1" operator="lessThan">
      <formula>NOW()</formula>
    </cfRule>
    <cfRule type="cellIs" dxfId="487" priority="399" stopIfTrue="1" operator="lessThan">
      <formula>NOW()</formula>
    </cfRule>
    <cfRule type="cellIs" dxfId="486" priority="400" stopIfTrue="1" operator="lessThan">
      <formula>(TODAY)</formula>
    </cfRule>
  </conditionalFormatting>
  <conditionalFormatting sqref="N1180">
    <cfRule type="cellIs" dxfId="485" priority="395" stopIfTrue="1" operator="lessThan">
      <formula>NOW()</formula>
    </cfRule>
    <cfRule type="cellIs" dxfId="484" priority="396" stopIfTrue="1" operator="lessThan">
      <formula>NOW()</formula>
    </cfRule>
    <cfRule type="cellIs" dxfId="483" priority="397" stopIfTrue="1" operator="lessThan">
      <formula>(TODAY)</formula>
    </cfRule>
  </conditionalFormatting>
  <conditionalFormatting sqref="N119">
    <cfRule type="cellIs" dxfId="482" priority="393" stopIfTrue="1" operator="equal">
      <formula>""</formula>
    </cfRule>
    <cfRule type="cellIs" dxfId="481" priority="394" stopIfTrue="1" operator="lessThan">
      <formula>NOW()</formula>
    </cfRule>
  </conditionalFormatting>
  <conditionalFormatting sqref="N119">
    <cfRule type="cellIs" dxfId="480" priority="391" stopIfTrue="1" operator="equal">
      <formula>""</formula>
    </cfRule>
    <cfRule type="cellIs" dxfId="479" priority="392" stopIfTrue="1" operator="lessThan">
      <formula>NOW()</formula>
    </cfRule>
  </conditionalFormatting>
  <conditionalFormatting sqref="N119">
    <cfRule type="cellIs" dxfId="478" priority="388" stopIfTrue="1" operator="lessThan">
      <formula>NOW()</formula>
    </cfRule>
    <cfRule type="cellIs" dxfId="477" priority="389" stopIfTrue="1" operator="lessThan">
      <formula>NOW()</formula>
    </cfRule>
    <cfRule type="cellIs" dxfId="476" priority="390" stopIfTrue="1" operator="lessThan">
      <formula>(TODAY)</formula>
    </cfRule>
  </conditionalFormatting>
  <conditionalFormatting sqref="N119">
    <cfRule type="cellIs" dxfId="475" priority="386" stopIfTrue="1" operator="equal">
      <formula>""</formula>
    </cfRule>
    <cfRule type="cellIs" dxfId="474" priority="387" stopIfTrue="1" operator="lessThan">
      <formula>NOW()</formula>
    </cfRule>
  </conditionalFormatting>
  <conditionalFormatting sqref="N119">
    <cfRule type="cellIs" dxfId="473" priority="383" stopIfTrue="1" operator="lessThan">
      <formula>NOW()</formula>
    </cfRule>
    <cfRule type="cellIs" dxfId="472" priority="384" stopIfTrue="1" operator="lessThan">
      <formula>NOW()</formula>
    </cfRule>
    <cfRule type="cellIs" dxfId="471" priority="385" stopIfTrue="1" operator="lessThan">
      <formula>(TODAY)</formula>
    </cfRule>
  </conditionalFormatting>
  <conditionalFormatting sqref="N130">
    <cfRule type="cellIs" dxfId="470" priority="380" stopIfTrue="1" operator="lessThan">
      <formula>NOW()</formula>
    </cfRule>
    <cfRule type="cellIs" dxfId="469" priority="381" stopIfTrue="1" operator="lessThan">
      <formula>NOW()</formula>
    </cfRule>
    <cfRule type="cellIs" dxfId="468" priority="382" stopIfTrue="1" operator="lessThan">
      <formula>(TODAY)</formula>
    </cfRule>
  </conditionalFormatting>
  <conditionalFormatting sqref="N155">
    <cfRule type="cellIs" dxfId="467" priority="378" stopIfTrue="1" operator="equal">
      <formula>""</formula>
    </cfRule>
    <cfRule type="cellIs" dxfId="466" priority="379" stopIfTrue="1" operator="lessThan">
      <formula>NOW()</formula>
    </cfRule>
  </conditionalFormatting>
  <conditionalFormatting sqref="N155">
    <cfRule type="cellIs" dxfId="465" priority="376" stopIfTrue="1" operator="equal">
      <formula>""</formula>
    </cfRule>
    <cfRule type="cellIs" dxfId="464" priority="377" stopIfTrue="1" operator="lessThan">
      <formula>NOW()</formula>
    </cfRule>
  </conditionalFormatting>
  <conditionalFormatting sqref="N155">
    <cfRule type="cellIs" dxfId="463" priority="373" stopIfTrue="1" operator="lessThan">
      <formula>NOW()</formula>
    </cfRule>
    <cfRule type="cellIs" dxfId="462" priority="374" stopIfTrue="1" operator="lessThan">
      <formula>NOW()</formula>
    </cfRule>
    <cfRule type="cellIs" dxfId="461" priority="375" stopIfTrue="1" operator="lessThan">
      <formula>(TODAY)</formula>
    </cfRule>
  </conditionalFormatting>
  <conditionalFormatting sqref="N155">
    <cfRule type="cellIs" dxfId="460" priority="371" stopIfTrue="1" operator="equal">
      <formula>""</formula>
    </cfRule>
    <cfRule type="cellIs" dxfId="459" priority="372" stopIfTrue="1" operator="lessThan">
      <formula>NOW()</formula>
    </cfRule>
  </conditionalFormatting>
  <conditionalFormatting sqref="N155">
    <cfRule type="cellIs" dxfId="458" priority="369" stopIfTrue="1" operator="equal">
      <formula>""</formula>
    </cfRule>
    <cfRule type="cellIs" dxfId="457" priority="370" stopIfTrue="1" operator="lessThan">
      <formula>NOW()</formula>
    </cfRule>
  </conditionalFormatting>
  <conditionalFormatting sqref="N163">
    <cfRule type="cellIs" dxfId="456" priority="367" stopIfTrue="1" operator="equal">
      <formula>""</formula>
    </cfRule>
    <cfRule type="cellIs" dxfId="455" priority="368" stopIfTrue="1" operator="lessThan">
      <formula>NOW()</formula>
    </cfRule>
  </conditionalFormatting>
  <conditionalFormatting sqref="N163">
    <cfRule type="cellIs" dxfId="454" priority="365" stopIfTrue="1" operator="equal">
      <formula>""</formula>
    </cfRule>
    <cfRule type="cellIs" dxfId="453" priority="366" stopIfTrue="1" operator="lessThan">
      <formula>NOW()</formula>
    </cfRule>
  </conditionalFormatting>
  <conditionalFormatting sqref="N163">
    <cfRule type="cellIs" dxfId="452" priority="362" stopIfTrue="1" operator="lessThan">
      <formula>NOW()</formula>
    </cfRule>
    <cfRule type="cellIs" dxfId="451" priority="363" stopIfTrue="1" operator="lessThan">
      <formula>NOW()</formula>
    </cfRule>
    <cfRule type="cellIs" dxfId="450" priority="364" stopIfTrue="1" operator="lessThan">
      <formula>(TODAY)</formula>
    </cfRule>
  </conditionalFormatting>
  <conditionalFormatting sqref="N163">
    <cfRule type="cellIs" dxfId="449" priority="360" stopIfTrue="1" operator="equal">
      <formula>""</formula>
    </cfRule>
    <cfRule type="cellIs" dxfId="448" priority="361" stopIfTrue="1" operator="lessThan">
      <formula>NOW()</formula>
    </cfRule>
  </conditionalFormatting>
  <conditionalFormatting sqref="N163">
    <cfRule type="cellIs" dxfId="447" priority="358" stopIfTrue="1" operator="equal">
      <formula>""</formula>
    </cfRule>
    <cfRule type="cellIs" dxfId="446" priority="359" stopIfTrue="1" operator="lessThan">
      <formula>NOW()</formula>
    </cfRule>
  </conditionalFormatting>
  <conditionalFormatting sqref="N163">
    <cfRule type="cellIs" dxfId="445" priority="355" stopIfTrue="1" operator="lessThan">
      <formula>NOW()</formula>
    </cfRule>
    <cfRule type="cellIs" dxfId="444" priority="356" stopIfTrue="1" operator="lessThan">
      <formula>NOW()</formula>
    </cfRule>
    <cfRule type="cellIs" dxfId="443" priority="357" stopIfTrue="1" operator="lessThan">
      <formula>(TODAY)</formula>
    </cfRule>
  </conditionalFormatting>
  <conditionalFormatting sqref="N247">
    <cfRule type="cellIs" dxfId="442" priority="353" stopIfTrue="1" operator="equal">
      <formula>""</formula>
    </cfRule>
    <cfRule type="cellIs" dxfId="441" priority="354" stopIfTrue="1" operator="lessThan">
      <formula>NOW()</formula>
    </cfRule>
  </conditionalFormatting>
  <conditionalFormatting sqref="N247">
    <cfRule type="cellIs" dxfId="440" priority="351" stopIfTrue="1" operator="equal">
      <formula>""</formula>
    </cfRule>
    <cfRule type="cellIs" dxfId="439" priority="352" stopIfTrue="1" operator="lessThan">
      <formula>NOW()</formula>
    </cfRule>
  </conditionalFormatting>
  <conditionalFormatting sqref="N247">
    <cfRule type="cellIs" dxfId="438" priority="348" stopIfTrue="1" operator="lessThan">
      <formula>NOW()</formula>
    </cfRule>
    <cfRule type="cellIs" dxfId="437" priority="349" stopIfTrue="1" operator="lessThan">
      <formula>NOW()</formula>
    </cfRule>
    <cfRule type="cellIs" dxfId="436" priority="350" stopIfTrue="1" operator="lessThan">
      <formula>(TODAY)</formula>
    </cfRule>
  </conditionalFormatting>
  <conditionalFormatting sqref="N920">
    <cfRule type="cellIs" dxfId="435" priority="346" stopIfTrue="1" operator="equal">
      <formula>""</formula>
    </cfRule>
    <cfRule type="cellIs" dxfId="434" priority="347" stopIfTrue="1" operator="lessThan">
      <formula>NOW()</formula>
    </cfRule>
  </conditionalFormatting>
  <conditionalFormatting sqref="N920">
    <cfRule type="cellIs" dxfId="433" priority="343" stopIfTrue="1" operator="lessThan">
      <formula>NOW()</formula>
    </cfRule>
    <cfRule type="cellIs" dxfId="432" priority="344" stopIfTrue="1" operator="lessThan">
      <formula>NOW()</formula>
    </cfRule>
    <cfRule type="cellIs" dxfId="431" priority="345" stopIfTrue="1" operator="lessThan">
      <formula>(TODAY)</formula>
    </cfRule>
  </conditionalFormatting>
  <conditionalFormatting sqref="N1063">
    <cfRule type="cellIs" dxfId="430" priority="341" stopIfTrue="1" operator="equal">
      <formula>""</formula>
    </cfRule>
    <cfRule type="cellIs" dxfId="429" priority="342" stopIfTrue="1" operator="lessThan">
      <formula>NOW()</formula>
    </cfRule>
  </conditionalFormatting>
  <conditionalFormatting sqref="N1063">
    <cfRule type="cellIs" dxfId="428" priority="339" stopIfTrue="1" operator="equal">
      <formula>""</formula>
    </cfRule>
    <cfRule type="cellIs" dxfId="427" priority="340" stopIfTrue="1" operator="lessThan">
      <formula>NOW()</formula>
    </cfRule>
  </conditionalFormatting>
  <conditionalFormatting sqref="N1063">
    <cfRule type="cellIs" dxfId="426" priority="336" stopIfTrue="1" operator="lessThan">
      <formula>NOW()</formula>
    </cfRule>
    <cfRule type="cellIs" dxfId="425" priority="337" stopIfTrue="1" operator="lessThan">
      <formula>NOW()</formula>
    </cfRule>
    <cfRule type="cellIs" dxfId="424" priority="338" stopIfTrue="1" operator="lessThan">
      <formula>(TODAY)</formula>
    </cfRule>
  </conditionalFormatting>
  <conditionalFormatting sqref="N1091">
    <cfRule type="cellIs" dxfId="423" priority="334" stopIfTrue="1" operator="equal">
      <formula>""</formula>
    </cfRule>
    <cfRule type="cellIs" dxfId="422" priority="335" stopIfTrue="1" operator="lessThan">
      <formula>NOW()</formula>
    </cfRule>
  </conditionalFormatting>
  <conditionalFormatting sqref="N1091">
    <cfRule type="cellIs" dxfId="421" priority="332" stopIfTrue="1" operator="equal">
      <formula>""</formula>
    </cfRule>
    <cfRule type="cellIs" dxfId="420" priority="333" stopIfTrue="1" operator="lessThan">
      <formula>NOW()</formula>
    </cfRule>
  </conditionalFormatting>
  <conditionalFormatting sqref="N1091">
    <cfRule type="cellIs" dxfId="419" priority="329" stopIfTrue="1" operator="lessThan">
      <formula>NOW()</formula>
    </cfRule>
    <cfRule type="cellIs" dxfId="418" priority="330" stopIfTrue="1" operator="lessThan">
      <formula>NOW()</formula>
    </cfRule>
    <cfRule type="cellIs" dxfId="417" priority="331" stopIfTrue="1" operator="lessThan">
      <formula>(TODAY)</formula>
    </cfRule>
  </conditionalFormatting>
  <conditionalFormatting sqref="N1201">
    <cfRule type="cellIs" dxfId="416" priority="327" stopIfTrue="1" operator="equal">
      <formula>""</formula>
    </cfRule>
    <cfRule type="cellIs" dxfId="415" priority="328" stopIfTrue="1" operator="lessThan">
      <formula>NOW()</formula>
    </cfRule>
  </conditionalFormatting>
  <conditionalFormatting sqref="N1201">
    <cfRule type="cellIs" dxfId="414" priority="325" stopIfTrue="1" operator="equal">
      <formula>""</formula>
    </cfRule>
    <cfRule type="cellIs" dxfId="413" priority="326" stopIfTrue="1" operator="lessThan">
      <formula>NOW()</formula>
    </cfRule>
  </conditionalFormatting>
  <conditionalFormatting sqref="N1201">
    <cfRule type="cellIs" dxfId="412" priority="322" stopIfTrue="1" operator="lessThan">
      <formula>NOW()</formula>
    </cfRule>
    <cfRule type="cellIs" dxfId="411" priority="323" stopIfTrue="1" operator="lessThan">
      <formula>NOW()</formula>
    </cfRule>
    <cfRule type="cellIs" dxfId="410" priority="324" stopIfTrue="1" operator="lessThan">
      <formula>(TODAY)</formula>
    </cfRule>
  </conditionalFormatting>
  <conditionalFormatting sqref="N412">
    <cfRule type="cellIs" dxfId="409" priority="319" stopIfTrue="1" operator="lessThan">
      <formula>NOW()</formula>
    </cfRule>
    <cfRule type="cellIs" dxfId="408" priority="320" stopIfTrue="1" operator="lessThan">
      <formula>NOW()</formula>
    </cfRule>
    <cfRule type="cellIs" dxfId="407" priority="321" stopIfTrue="1" operator="lessThan">
      <formula>(TODAY)</formula>
    </cfRule>
  </conditionalFormatting>
  <conditionalFormatting sqref="N80">
    <cfRule type="cellIs" dxfId="406" priority="317" stopIfTrue="1" operator="equal">
      <formula>""</formula>
    </cfRule>
    <cfRule type="cellIs" dxfId="405" priority="318" stopIfTrue="1" operator="lessThan">
      <formula>NOW()</formula>
    </cfRule>
  </conditionalFormatting>
  <conditionalFormatting sqref="N80">
    <cfRule type="cellIs" dxfId="404" priority="315" stopIfTrue="1" operator="equal">
      <formula>""</formula>
    </cfRule>
    <cfRule type="cellIs" dxfId="403" priority="316" stopIfTrue="1" operator="lessThan">
      <formula>NOW()</formula>
    </cfRule>
  </conditionalFormatting>
  <conditionalFormatting sqref="N80">
    <cfRule type="cellIs" dxfId="402" priority="312" stopIfTrue="1" operator="lessThan">
      <formula>NOW()</formula>
    </cfRule>
    <cfRule type="cellIs" dxfId="401" priority="313" stopIfTrue="1" operator="lessThan">
      <formula>NOW()</formula>
    </cfRule>
    <cfRule type="cellIs" dxfId="400" priority="314" stopIfTrue="1" operator="lessThan">
      <formula>(TODAY)</formula>
    </cfRule>
  </conditionalFormatting>
  <conditionalFormatting sqref="N367">
    <cfRule type="cellIs" dxfId="399" priority="310" stopIfTrue="1" operator="equal">
      <formula>""</formula>
    </cfRule>
    <cfRule type="cellIs" dxfId="398" priority="311" stopIfTrue="1" operator="lessThan">
      <formula>NOW()</formula>
    </cfRule>
  </conditionalFormatting>
  <conditionalFormatting sqref="N367">
    <cfRule type="cellIs" dxfId="397" priority="308" stopIfTrue="1" operator="equal">
      <formula>""</formula>
    </cfRule>
    <cfRule type="cellIs" dxfId="396" priority="309" stopIfTrue="1" operator="lessThan">
      <formula>NOW()</formula>
    </cfRule>
  </conditionalFormatting>
  <conditionalFormatting sqref="N367">
    <cfRule type="cellIs" dxfId="395" priority="305" stopIfTrue="1" operator="lessThan">
      <formula>NOW()</formula>
    </cfRule>
    <cfRule type="cellIs" dxfId="394" priority="306" stopIfTrue="1" operator="lessThan">
      <formula>NOW()</formula>
    </cfRule>
    <cfRule type="cellIs" dxfId="393" priority="307" stopIfTrue="1" operator="lessThan">
      <formula>(TODAY)</formula>
    </cfRule>
  </conditionalFormatting>
  <conditionalFormatting sqref="N196">
    <cfRule type="cellIs" dxfId="392" priority="303" stopIfTrue="1" operator="equal">
      <formula>""</formula>
    </cfRule>
    <cfRule type="cellIs" dxfId="391" priority="304" stopIfTrue="1" operator="lessThan">
      <formula>NOW()</formula>
    </cfRule>
  </conditionalFormatting>
  <conditionalFormatting sqref="N196">
    <cfRule type="cellIs" dxfId="390" priority="301" stopIfTrue="1" operator="equal">
      <formula>""</formula>
    </cfRule>
    <cfRule type="cellIs" dxfId="389" priority="302" stopIfTrue="1" operator="lessThan">
      <formula>NOW()</formula>
    </cfRule>
  </conditionalFormatting>
  <conditionalFormatting sqref="N196">
    <cfRule type="cellIs" dxfId="388" priority="298" stopIfTrue="1" operator="lessThan">
      <formula>NOW()</formula>
    </cfRule>
    <cfRule type="cellIs" dxfId="387" priority="299" stopIfTrue="1" operator="lessThan">
      <formula>NOW()</formula>
    </cfRule>
    <cfRule type="cellIs" dxfId="386" priority="300" stopIfTrue="1" operator="lessThan">
      <formula>(TODAY)</formula>
    </cfRule>
  </conditionalFormatting>
  <conditionalFormatting sqref="N1035">
    <cfRule type="cellIs" dxfId="385" priority="296" stopIfTrue="1" operator="equal">
      <formula>""</formula>
    </cfRule>
    <cfRule type="cellIs" dxfId="384" priority="297" stopIfTrue="1" operator="lessThan">
      <formula>NOW()</formula>
    </cfRule>
  </conditionalFormatting>
  <conditionalFormatting sqref="N1035">
    <cfRule type="cellIs" dxfId="383" priority="294" stopIfTrue="1" operator="equal">
      <formula>""</formula>
    </cfRule>
    <cfRule type="cellIs" dxfId="382" priority="295" stopIfTrue="1" operator="lessThan">
      <formula>NOW()</formula>
    </cfRule>
  </conditionalFormatting>
  <conditionalFormatting sqref="N1035">
    <cfRule type="cellIs" dxfId="381" priority="291" stopIfTrue="1" operator="lessThan">
      <formula>NOW()</formula>
    </cfRule>
    <cfRule type="cellIs" dxfId="380" priority="292" stopIfTrue="1" operator="lessThan">
      <formula>NOW()</formula>
    </cfRule>
    <cfRule type="cellIs" dxfId="379" priority="293" stopIfTrue="1" operator="lessThan">
      <formula>(TODAY)</formula>
    </cfRule>
  </conditionalFormatting>
  <conditionalFormatting sqref="N1070">
    <cfRule type="cellIs" dxfId="378" priority="289" stopIfTrue="1" operator="equal">
      <formula>""</formula>
    </cfRule>
    <cfRule type="cellIs" dxfId="377" priority="290" stopIfTrue="1" operator="lessThan">
      <formula>NOW()</formula>
    </cfRule>
  </conditionalFormatting>
  <conditionalFormatting sqref="N1070">
    <cfRule type="cellIs" dxfId="376" priority="287" stopIfTrue="1" operator="equal">
      <formula>""</formula>
    </cfRule>
    <cfRule type="cellIs" dxfId="375" priority="288" stopIfTrue="1" operator="lessThan">
      <formula>NOW()</formula>
    </cfRule>
  </conditionalFormatting>
  <conditionalFormatting sqref="N1070">
    <cfRule type="cellIs" dxfId="374" priority="284" stopIfTrue="1" operator="lessThan">
      <formula>NOW()</formula>
    </cfRule>
    <cfRule type="cellIs" dxfId="373" priority="285" stopIfTrue="1" operator="lessThan">
      <formula>NOW()</formula>
    </cfRule>
    <cfRule type="cellIs" dxfId="372" priority="286" stopIfTrue="1" operator="lessThan">
      <formula>(TODAY)</formula>
    </cfRule>
  </conditionalFormatting>
  <conditionalFormatting sqref="N1095">
    <cfRule type="cellIs" dxfId="371" priority="282" stopIfTrue="1" operator="equal">
      <formula>""</formula>
    </cfRule>
    <cfRule type="cellIs" dxfId="370" priority="283" stopIfTrue="1" operator="lessThan">
      <formula>NOW()</formula>
    </cfRule>
  </conditionalFormatting>
  <conditionalFormatting sqref="N1095">
    <cfRule type="cellIs" dxfId="369" priority="280" stopIfTrue="1" operator="equal">
      <formula>""</formula>
    </cfRule>
    <cfRule type="cellIs" dxfId="368" priority="281" stopIfTrue="1" operator="lessThan">
      <formula>NOW()</formula>
    </cfRule>
  </conditionalFormatting>
  <conditionalFormatting sqref="N1095">
    <cfRule type="cellIs" dxfId="367" priority="277" stopIfTrue="1" operator="lessThan">
      <formula>NOW()</formula>
    </cfRule>
    <cfRule type="cellIs" dxfId="366" priority="278" stopIfTrue="1" operator="lessThan">
      <formula>NOW()</formula>
    </cfRule>
    <cfRule type="cellIs" dxfId="365" priority="279" stopIfTrue="1" operator="lessThan">
      <formula>(TODAY)</formula>
    </cfRule>
  </conditionalFormatting>
  <conditionalFormatting sqref="N1517 N1515">
    <cfRule type="cellIs" dxfId="364" priority="275" stopIfTrue="1" operator="equal">
      <formula>""</formula>
    </cfRule>
    <cfRule type="cellIs" dxfId="363" priority="276" stopIfTrue="1" operator="lessThan">
      <formula>NOW()</formula>
    </cfRule>
  </conditionalFormatting>
  <conditionalFormatting sqref="N1517 N1515">
    <cfRule type="cellIs" dxfId="362" priority="272" stopIfTrue="1" operator="lessThan">
      <formula>NOW()</formula>
    </cfRule>
    <cfRule type="cellIs" dxfId="361" priority="273" stopIfTrue="1" operator="lessThan">
      <formula>NOW()</formula>
    </cfRule>
    <cfRule type="cellIs" dxfId="360" priority="274" stopIfTrue="1" operator="lessThan">
      <formula>(TODAY)</formula>
    </cfRule>
  </conditionalFormatting>
  <conditionalFormatting sqref="N1508">
    <cfRule type="cellIs" dxfId="359" priority="270" stopIfTrue="1" operator="equal">
      <formula>""</formula>
    </cfRule>
    <cfRule type="cellIs" dxfId="358" priority="271" stopIfTrue="1" operator="lessThan">
      <formula>NOW()</formula>
    </cfRule>
  </conditionalFormatting>
  <conditionalFormatting sqref="N1508">
    <cfRule type="cellIs" dxfId="357" priority="268" stopIfTrue="1" operator="equal">
      <formula>""</formula>
    </cfRule>
    <cfRule type="cellIs" dxfId="356" priority="269" stopIfTrue="1" operator="lessThan">
      <formula>NOW()</formula>
    </cfRule>
  </conditionalFormatting>
  <conditionalFormatting sqref="N1508">
    <cfRule type="cellIs" dxfId="355" priority="265" stopIfTrue="1" operator="lessThan">
      <formula>NOW()</formula>
    </cfRule>
    <cfRule type="cellIs" dxfId="354" priority="266" stopIfTrue="1" operator="lessThan">
      <formula>NOW()</formula>
    </cfRule>
    <cfRule type="cellIs" dxfId="353" priority="267" stopIfTrue="1" operator="lessThan">
      <formula>(TODAY)</formula>
    </cfRule>
  </conditionalFormatting>
  <conditionalFormatting sqref="N1504">
    <cfRule type="cellIs" dxfId="352" priority="263" stopIfTrue="1" operator="equal">
      <formula>""</formula>
    </cfRule>
    <cfRule type="cellIs" dxfId="351" priority="264" stopIfTrue="1" operator="lessThan">
      <formula>NOW()</formula>
    </cfRule>
  </conditionalFormatting>
  <conditionalFormatting sqref="P1504 N1504">
    <cfRule type="cellIs" dxfId="350" priority="261" stopIfTrue="1" operator="equal">
      <formula>""</formula>
    </cfRule>
    <cfRule type="cellIs" dxfId="349" priority="262" stopIfTrue="1" operator="lessThan">
      <formula>NOW()</formula>
    </cfRule>
  </conditionalFormatting>
  <conditionalFormatting sqref="N1504">
    <cfRule type="cellIs" dxfId="348" priority="258" stopIfTrue="1" operator="lessThan">
      <formula>NOW()</formula>
    </cfRule>
    <cfRule type="cellIs" dxfId="347" priority="259" stopIfTrue="1" operator="lessThan">
      <formula>NOW()</formula>
    </cfRule>
    <cfRule type="cellIs" dxfId="346" priority="260" stopIfTrue="1" operator="lessThan">
      <formula>(TODAY)</formula>
    </cfRule>
  </conditionalFormatting>
  <conditionalFormatting sqref="P1511 N1511">
    <cfRule type="cellIs" dxfId="345" priority="256" stopIfTrue="1" operator="equal">
      <formula>""</formula>
    </cfRule>
    <cfRule type="cellIs" dxfId="344" priority="257" stopIfTrue="1" operator="lessThan">
      <formula>NOW()</formula>
    </cfRule>
  </conditionalFormatting>
  <conditionalFormatting sqref="P1511 N1511">
    <cfRule type="cellIs" dxfId="343" priority="254" stopIfTrue="1" operator="equal">
      <formula>""</formula>
    </cfRule>
    <cfRule type="cellIs" dxfId="342" priority="255" stopIfTrue="1" operator="lessThan">
      <formula>NOW()</formula>
    </cfRule>
  </conditionalFormatting>
  <conditionalFormatting sqref="N1511">
    <cfRule type="cellIs" dxfId="341" priority="251" stopIfTrue="1" operator="lessThan">
      <formula>NOW()</formula>
    </cfRule>
    <cfRule type="cellIs" dxfId="340" priority="252" stopIfTrue="1" operator="lessThan">
      <formula>NOW()</formula>
    </cfRule>
    <cfRule type="cellIs" dxfId="339" priority="253" stopIfTrue="1" operator="lessThan">
      <formula>(TODAY)</formula>
    </cfRule>
  </conditionalFormatting>
  <conditionalFormatting sqref="N1501">
    <cfRule type="cellIs" dxfId="338" priority="249" stopIfTrue="1" operator="equal">
      <formula>""</formula>
    </cfRule>
    <cfRule type="cellIs" dxfId="337" priority="250" stopIfTrue="1" operator="lessThan">
      <formula>NOW()</formula>
    </cfRule>
  </conditionalFormatting>
  <conditionalFormatting sqref="N1501">
    <cfRule type="cellIs" dxfId="336" priority="247" stopIfTrue="1" operator="equal">
      <formula>""</formula>
    </cfRule>
    <cfRule type="cellIs" dxfId="335" priority="248" stopIfTrue="1" operator="lessThan">
      <formula>NOW()</formula>
    </cfRule>
  </conditionalFormatting>
  <conditionalFormatting sqref="N1501">
    <cfRule type="cellIs" dxfId="334" priority="244" stopIfTrue="1" operator="lessThan">
      <formula>NOW()</formula>
    </cfRule>
    <cfRule type="cellIs" dxfId="333" priority="245" stopIfTrue="1" operator="lessThan">
      <formula>NOW()</formula>
    </cfRule>
    <cfRule type="cellIs" dxfId="332" priority="246" stopIfTrue="1" operator="lessThan">
      <formula>(TODAY)</formula>
    </cfRule>
  </conditionalFormatting>
  <conditionalFormatting sqref="N1502">
    <cfRule type="cellIs" dxfId="331" priority="242" stopIfTrue="1" operator="equal">
      <formula>""</formula>
    </cfRule>
    <cfRule type="cellIs" dxfId="330" priority="243" stopIfTrue="1" operator="lessThan">
      <formula>NOW()</formula>
    </cfRule>
  </conditionalFormatting>
  <conditionalFormatting sqref="N1502">
    <cfRule type="cellIs" dxfId="329" priority="240" stopIfTrue="1" operator="equal">
      <formula>""</formula>
    </cfRule>
    <cfRule type="cellIs" dxfId="328" priority="241" stopIfTrue="1" operator="lessThan">
      <formula>NOW()</formula>
    </cfRule>
  </conditionalFormatting>
  <conditionalFormatting sqref="N1502">
    <cfRule type="cellIs" dxfId="327" priority="237" stopIfTrue="1" operator="lessThan">
      <formula>NOW()</formula>
    </cfRule>
    <cfRule type="cellIs" dxfId="326" priority="238" stopIfTrue="1" operator="lessThan">
      <formula>NOW()</formula>
    </cfRule>
    <cfRule type="cellIs" dxfId="325" priority="239" stopIfTrue="1" operator="lessThan">
      <formula>(TODAY)</formula>
    </cfRule>
  </conditionalFormatting>
  <conditionalFormatting sqref="N1503">
    <cfRule type="cellIs" dxfId="324" priority="235" stopIfTrue="1" operator="equal">
      <formula>""</formula>
    </cfRule>
    <cfRule type="cellIs" dxfId="323" priority="236" stopIfTrue="1" operator="lessThan">
      <formula>NOW()</formula>
    </cfRule>
  </conditionalFormatting>
  <conditionalFormatting sqref="N1503">
    <cfRule type="cellIs" dxfId="322" priority="233" stopIfTrue="1" operator="equal">
      <formula>""</formula>
    </cfRule>
    <cfRule type="cellIs" dxfId="321" priority="234" stopIfTrue="1" operator="lessThan">
      <formula>NOW()</formula>
    </cfRule>
  </conditionalFormatting>
  <conditionalFormatting sqref="N1503">
    <cfRule type="cellIs" dxfId="320" priority="230" stopIfTrue="1" operator="lessThan">
      <formula>NOW()</formula>
    </cfRule>
    <cfRule type="cellIs" dxfId="319" priority="231" stopIfTrue="1" operator="lessThan">
      <formula>NOW()</formula>
    </cfRule>
    <cfRule type="cellIs" dxfId="318" priority="232" stopIfTrue="1" operator="lessThan">
      <formula>(TODAY)</formula>
    </cfRule>
  </conditionalFormatting>
  <conditionalFormatting sqref="N1505">
    <cfRule type="cellIs" dxfId="317" priority="228" stopIfTrue="1" operator="equal">
      <formula>""</formula>
    </cfRule>
    <cfRule type="cellIs" dxfId="316" priority="229" stopIfTrue="1" operator="lessThan">
      <formula>NOW()</formula>
    </cfRule>
  </conditionalFormatting>
  <conditionalFormatting sqref="N1505">
    <cfRule type="cellIs" dxfId="315" priority="226" stopIfTrue="1" operator="equal">
      <formula>""</formula>
    </cfRule>
    <cfRule type="cellIs" dxfId="314" priority="227" stopIfTrue="1" operator="lessThan">
      <formula>NOW()</formula>
    </cfRule>
  </conditionalFormatting>
  <conditionalFormatting sqref="N1505">
    <cfRule type="cellIs" dxfId="313" priority="223" stopIfTrue="1" operator="lessThan">
      <formula>NOW()</formula>
    </cfRule>
    <cfRule type="cellIs" dxfId="312" priority="224" stopIfTrue="1" operator="lessThan">
      <formula>NOW()</formula>
    </cfRule>
    <cfRule type="cellIs" dxfId="311" priority="225" stopIfTrue="1" operator="lessThan">
      <formula>(TODAY)</formula>
    </cfRule>
  </conditionalFormatting>
  <conditionalFormatting sqref="P1513 N1513">
    <cfRule type="cellIs" dxfId="310" priority="221" stopIfTrue="1" operator="equal">
      <formula>""</formula>
    </cfRule>
    <cfRule type="cellIs" dxfId="309" priority="222" stopIfTrue="1" operator="lessThan">
      <formula>NOW()</formula>
    </cfRule>
  </conditionalFormatting>
  <conditionalFormatting sqref="P1513 N1513">
    <cfRule type="cellIs" dxfId="308" priority="219" stopIfTrue="1" operator="equal">
      <formula>""</formula>
    </cfRule>
    <cfRule type="cellIs" dxfId="307" priority="220" stopIfTrue="1" operator="lessThan">
      <formula>NOW()</formula>
    </cfRule>
  </conditionalFormatting>
  <conditionalFormatting sqref="N1513">
    <cfRule type="cellIs" dxfId="306" priority="216" stopIfTrue="1" operator="lessThan">
      <formula>NOW()</formula>
    </cfRule>
    <cfRule type="cellIs" dxfId="305" priority="217" stopIfTrue="1" operator="lessThan">
      <formula>NOW()</formula>
    </cfRule>
    <cfRule type="cellIs" dxfId="304" priority="218" stopIfTrue="1" operator="lessThan">
      <formula>(TODAY)</formula>
    </cfRule>
  </conditionalFormatting>
  <conditionalFormatting sqref="P1512 N1512">
    <cfRule type="cellIs" dxfId="303" priority="214" stopIfTrue="1" operator="equal">
      <formula>""</formula>
    </cfRule>
    <cfRule type="cellIs" dxfId="302" priority="215" stopIfTrue="1" operator="lessThan">
      <formula>NOW()</formula>
    </cfRule>
  </conditionalFormatting>
  <conditionalFormatting sqref="P1512 N1512">
    <cfRule type="cellIs" dxfId="301" priority="212" stopIfTrue="1" operator="equal">
      <formula>""</formula>
    </cfRule>
    <cfRule type="cellIs" dxfId="300" priority="213" stopIfTrue="1" operator="lessThan">
      <formula>NOW()</formula>
    </cfRule>
  </conditionalFormatting>
  <conditionalFormatting sqref="N1512">
    <cfRule type="cellIs" dxfId="299" priority="209" stopIfTrue="1" operator="lessThan">
      <formula>NOW()</formula>
    </cfRule>
    <cfRule type="cellIs" dxfId="298" priority="210" stopIfTrue="1" operator="lessThan">
      <formula>NOW()</formula>
    </cfRule>
    <cfRule type="cellIs" dxfId="297" priority="211" stopIfTrue="1" operator="lessThan">
      <formula>(TODAY)</formula>
    </cfRule>
  </conditionalFormatting>
  <conditionalFormatting sqref="N1516">
    <cfRule type="cellIs" dxfId="296" priority="207" stopIfTrue="1" operator="equal">
      <formula>""</formula>
    </cfRule>
    <cfRule type="cellIs" dxfId="295" priority="208" stopIfTrue="1" operator="lessThan">
      <formula>NOW()</formula>
    </cfRule>
  </conditionalFormatting>
  <conditionalFormatting sqref="N1516">
    <cfRule type="cellIs" dxfId="294" priority="205" stopIfTrue="1" operator="equal">
      <formula>""</formula>
    </cfRule>
    <cfRule type="cellIs" dxfId="293" priority="206" stopIfTrue="1" operator="lessThan">
      <formula>NOW()</formula>
    </cfRule>
  </conditionalFormatting>
  <conditionalFormatting sqref="N1516">
    <cfRule type="cellIs" dxfId="292" priority="202" stopIfTrue="1" operator="lessThan">
      <formula>NOW()</formula>
    </cfRule>
    <cfRule type="cellIs" dxfId="291" priority="203" stopIfTrue="1" operator="lessThan">
      <formula>NOW()</formula>
    </cfRule>
    <cfRule type="cellIs" dxfId="290" priority="204" stopIfTrue="1" operator="lessThan">
      <formula>(TODAY)</formula>
    </cfRule>
  </conditionalFormatting>
  <conditionalFormatting sqref="N1514">
    <cfRule type="cellIs" dxfId="289" priority="199" stopIfTrue="1" operator="lessThan">
      <formula>NOW()</formula>
    </cfRule>
    <cfRule type="cellIs" dxfId="288" priority="200" stopIfTrue="1" operator="lessThan">
      <formula>NOW()</formula>
    </cfRule>
    <cfRule type="cellIs" dxfId="287" priority="201" stopIfTrue="1" operator="lessThan">
      <formula>(TODAY)</formula>
    </cfRule>
  </conditionalFormatting>
  <conditionalFormatting sqref="N1518">
    <cfRule type="cellIs" dxfId="286" priority="197" stopIfTrue="1" operator="equal">
      <formula>""</formula>
    </cfRule>
    <cfRule type="cellIs" dxfId="285" priority="198" stopIfTrue="1" operator="lessThan">
      <formula>NOW()</formula>
    </cfRule>
  </conditionalFormatting>
  <conditionalFormatting sqref="N1518">
    <cfRule type="cellIs" dxfId="284" priority="195" stopIfTrue="1" operator="equal">
      <formula>""</formula>
    </cfRule>
    <cfRule type="cellIs" dxfId="283" priority="196" stopIfTrue="1" operator="lessThan">
      <formula>NOW()</formula>
    </cfRule>
  </conditionalFormatting>
  <conditionalFormatting sqref="N1518">
    <cfRule type="cellIs" dxfId="282" priority="192" stopIfTrue="1" operator="lessThan">
      <formula>NOW()</formula>
    </cfRule>
    <cfRule type="cellIs" dxfId="281" priority="193" stopIfTrue="1" operator="lessThan">
      <formula>NOW()</formula>
    </cfRule>
    <cfRule type="cellIs" dxfId="280" priority="194" stopIfTrue="1" operator="lessThan">
      <formula>(TODAY)</formula>
    </cfRule>
  </conditionalFormatting>
  <conditionalFormatting sqref="N1510">
    <cfRule type="cellIs" dxfId="279" priority="190" stopIfTrue="1" operator="equal">
      <formula>""</formula>
    </cfRule>
    <cfRule type="cellIs" dxfId="278" priority="191" stopIfTrue="1" operator="lessThan">
      <formula>NOW()</formula>
    </cfRule>
  </conditionalFormatting>
  <conditionalFormatting sqref="N1510">
    <cfRule type="cellIs" dxfId="277" priority="188" stopIfTrue="1" operator="equal">
      <formula>""</formula>
    </cfRule>
    <cfRule type="cellIs" dxfId="276" priority="189" stopIfTrue="1" operator="lessThan">
      <formula>NOW()</formula>
    </cfRule>
  </conditionalFormatting>
  <conditionalFormatting sqref="N1510">
    <cfRule type="cellIs" dxfId="275" priority="185" stopIfTrue="1" operator="lessThan">
      <formula>NOW()</formula>
    </cfRule>
    <cfRule type="cellIs" dxfId="274" priority="186" stopIfTrue="1" operator="lessThan">
      <formula>NOW()</formula>
    </cfRule>
    <cfRule type="cellIs" dxfId="273" priority="187" stopIfTrue="1" operator="lessThan">
      <formula>(TODAY)</formula>
    </cfRule>
  </conditionalFormatting>
  <conditionalFormatting sqref="N1519">
    <cfRule type="cellIs" dxfId="272" priority="183" stopIfTrue="1" operator="equal">
      <formula>""</formula>
    </cfRule>
    <cfRule type="cellIs" dxfId="271" priority="184" stopIfTrue="1" operator="lessThan">
      <formula>NOW()</formula>
    </cfRule>
  </conditionalFormatting>
  <conditionalFormatting sqref="N1519">
    <cfRule type="cellIs" dxfId="270" priority="181" stopIfTrue="1" operator="equal">
      <formula>""</formula>
    </cfRule>
    <cfRule type="cellIs" dxfId="269" priority="182" stopIfTrue="1" operator="lessThan">
      <formula>NOW()</formula>
    </cfRule>
  </conditionalFormatting>
  <conditionalFormatting sqref="N1519">
    <cfRule type="cellIs" dxfId="268" priority="178" stopIfTrue="1" operator="lessThan">
      <formula>NOW()</formula>
    </cfRule>
    <cfRule type="cellIs" dxfId="267" priority="179" stopIfTrue="1" operator="lessThan">
      <formula>NOW()</formula>
    </cfRule>
    <cfRule type="cellIs" dxfId="266" priority="180" stopIfTrue="1" operator="lessThan">
      <formula>(TODAY)</formula>
    </cfRule>
  </conditionalFormatting>
  <conditionalFormatting sqref="N1509">
    <cfRule type="cellIs" dxfId="265" priority="176" stopIfTrue="1" operator="equal">
      <formula>""</formula>
    </cfRule>
    <cfRule type="cellIs" dxfId="264" priority="177" stopIfTrue="1" operator="lessThan">
      <formula>NOW()</formula>
    </cfRule>
  </conditionalFormatting>
  <conditionalFormatting sqref="N1509">
    <cfRule type="cellIs" dxfId="263" priority="174" stopIfTrue="1" operator="equal">
      <formula>""</formula>
    </cfRule>
    <cfRule type="cellIs" dxfId="262" priority="175" stopIfTrue="1" operator="lessThan">
      <formula>NOW()</formula>
    </cfRule>
  </conditionalFormatting>
  <conditionalFormatting sqref="N1509">
    <cfRule type="cellIs" dxfId="261" priority="171" stopIfTrue="1" operator="lessThan">
      <formula>NOW()</formula>
    </cfRule>
    <cfRule type="cellIs" dxfId="260" priority="172" stopIfTrue="1" operator="lessThan">
      <formula>NOW()</formula>
    </cfRule>
    <cfRule type="cellIs" dxfId="259" priority="173" stopIfTrue="1" operator="lessThan">
      <formula>(TODAY)</formula>
    </cfRule>
  </conditionalFormatting>
  <conditionalFormatting sqref="N1506">
    <cfRule type="cellIs" dxfId="258" priority="169" stopIfTrue="1" operator="equal">
      <formula>""</formula>
    </cfRule>
    <cfRule type="cellIs" dxfId="257" priority="170" stopIfTrue="1" operator="lessThan">
      <formula>NOW()</formula>
    </cfRule>
  </conditionalFormatting>
  <conditionalFormatting sqref="N1506">
    <cfRule type="cellIs" dxfId="256" priority="166" stopIfTrue="1" operator="lessThan">
      <formula>NOW()</formula>
    </cfRule>
    <cfRule type="cellIs" dxfId="255" priority="167" stopIfTrue="1" operator="lessThan">
      <formula>NOW()</formula>
    </cfRule>
    <cfRule type="cellIs" dxfId="254" priority="168" stopIfTrue="1" operator="lessThan">
      <formula>(TODAY)</formula>
    </cfRule>
  </conditionalFormatting>
  <conditionalFormatting sqref="N1507">
    <cfRule type="cellIs" dxfId="253" priority="164" stopIfTrue="1" operator="equal">
      <formula>""</formula>
    </cfRule>
    <cfRule type="cellIs" dxfId="252" priority="165" stopIfTrue="1" operator="lessThan">
      <formula>NOW()</formula>
    </cfRule>
  </conditionalFormatting>
  <conditionalFormatting sqref="N1507">
    <cfRule type="cellIs" dxfId="251" priority="162" stopIfTrue="1" operator="equal">
      <formula>""</formula>
    </cfRule>
    <cfRule type="cellIs" dxfId="250" priority="163" stopIfTrue="1" operator="lessThan">
      <formula>NOW()</formula>
    </cfRule>
  </conditionalFormatting>
  <conditionalFormatting sqref="N1507">
    <cfRule type="cellIs" dxfId="249" priority="159" stopIfTrue="1" operator="lessThan">
      <formula>NOW()</formula>
    </cfRule>
    <cfRule type="cellIs" dxfId="248" priority="160" stopIfTrue="1" operator="lessThan">
      <formula>NOW()</formula>
    </cfRule>
    <cfRule type="cellIs" dxfId="247" priority="161" stopIfTrue="1" operator="lessThan">
      <formula>(TODAY)</formula>
    </cfRule>
  </conditionalFormatting>
  <conditionalFormatting sqref="N1520">
    <cfRule type="cellIs" dxfId="246" priority="156" stopIfTrue="1" operator="lessThan">
      <formula>NOW()</formula>
    </cfRule>
    <cfRule type="cellIs" dxfId="245" priority="157" stopIfTrue="1" operator="lessThan">
      <formula>NOW()</formula>
    </cfRule>
    <cfRule type="cellIs" dxfId="244" priority="158" stopIfTrue="1" operator="lessThan">
      <formula>(TODAY)</formula>
    </cfRule>
  </conditionalFormatting>
  <conditionalFormatting sqref="N1521">
    <cfRule type="cellIs" dxfId="243" priority="154" stopIfTrue="1" operator="equal">
      <formula>""</formula>
    </cfRule>
    <cfRule type="cellIs" dxfId="242" priority="155" stopIfTrue="1" operator="lessThan">
      <formula>NOW()</formula>
    </cfRule>
  </conditionalFormatting>
  <conditionalFormatting sqref="N1521">
    <cfRule type="cellIs" dxfId="241" priority="152" stopIfTrue="1" operator="equal">
      <formula>""</formula>
    </cfRule>
    <cfRule type="cellIs" dxfId="240" priority="153" stopIfTrue="1" operator="lessThan">
      <formula>NOW()</formula>
    </cfRule>
  </conditionalFormatting>
  <conditionalFormatting sqref="N1521">
    <cfRule type="cellIs" dxfId="239" priority="149" stopIfTrue="1" operator="lessThan">
      <formula>NOW()</formula>
    </cfRule>
    <cfRule type="cellIs" dxfId="238" priority="150" stopIfTrue="1" operator="lessThan">
      <formula>NOW()</formula>
    </cfRule>
    <cfRule type="cellIs" dxfId="237" priority="151" stopIfTrue="1" operator="lessThan">
      <formula>(TODAY)</formula>
    </cfRule>
  </conditionalFormatting>
  <conditionalFormatting sqref="N314">
    <cfRule type="cellIs" dxfId="236" priority="147" stopIfTrue="1" operator="equal">
      <formula>""</formula>
    </cfRule>
    <cfRule type="cellIs" dxfId="235" priority="148" stopIfTrue="1" operator="lessThan">
      <formula>NOW()</formula>
    </cfRule>
  </conditionalFormatting>
  <conditionalFormatting sqref="N314">
    <cfRule type="cellIs" dxfId="234" priority="145" stopIfTrue="1" operator="equal">
      <formula>""</formula>
    </cfRule>
    <cfRule type="cellIs" dxfId="233" priority="146" stopIfTrue="1" operator="lessThan">
      <formula>NOW()</formula>
    </cfRule>
  </conditionalFormatting>
  <conditionalFormatting sqref="N314">
    <cfRule type="cellIs" dxfId="232" priority="142" stopIfTrue="1" operator="lessThan">
      <formula>NOW()</formula>
    </cfRule>
    <cfRule type="cellIs" dxfId="231" priority="143" stopIfTrue="1" operator="lessThan">
      <formula>NOW()</formula>
    </cfRule>
    <cfRule type="cellIs" dxfId="230" priority="144" stopIfTrue="1" operator="lessThan">
      <formula>(TODAY)</formula>
    </cfRule>
  </conditionalFormatting>
  <conditionalFormatting sqref="N1522">
    <cfRule type="cellIs" dxfId="229" priority="139" stopIfTrue="1" operator="lessThan">
      <formula>NOW()</formula>
    </cfRule>
    <cfRule type="cellIs" dxfId="228" priority="140" stopIfTrue="1" operator="lessThan">
      <formula>NOW()</formula>
    </cfRule>
    <cfRule type="cellIs" dxfId="227" priority="141" stopIfTrue="1" operator="lessThan">
      <formula>(TODAY)</formula>
    </cfRule>
  </conditionalFormatting>
  <conditionalFormatting sqref="P783">
    <cfRule type="cellIs" dxfId="226" priority="137" stopIfTrue="1" operator="equal">
      <formula>""</formula>
    </cfRule>
    <cfRule type="cellIs" dxfId="225" priority="138" stopIfTrue="1" operator="lessThan">
      <formula>NOW()</formula>
    </cfRule>
  </conditionalFormatting>
  <conditionalFormatting sqref="P783">
    <cfRule type="cellIs" dxfId="224" priority="135" stopIfTrue="1" operator="equal">
      <formula>""</formula>
    </cfRule>
    <cfRule type="cellIs" dxfId="223" priority="136" stopIfTrue="1" operator="lessThan">
      <formula>NOW()</formula>
    </cfRule>
  </conditionalFormatting>
  <conditionalFormatting sqref="P783">
    <cfRule type="cellIs" dxfId="222" priority="132" stopIfTrue="1" operator="lessThan">
      <formula>NOW()</formula>
    </cfRule>
    <cfRule type="cellIs" dxfId="221" priority="133" stopIfTrue="1" operator="lessThan">
      <formula>NOW()</formula>
    </cfRule>
    <cfRule type="cellIs" dxfId="220" priority="134" stopIfTrue="1" operator="lessThan">
      <formula>(TODAY)</formula>
    </cfRule>
  </conditionalFormatting>
  <conditionalFormatting sqref="P846">
    <cfRule type="cellIs" dxfId="219" priority="130" stopIfTrue="1" operator="equal">
      <formula>""</formula>
    </cfRule>
    <cfRule type="cellIs" dxfId="218" priority="131" stopIfTrue="1" operator="lessThan">
      <formula>NOW()</formula>
    </cfRule>
  </conditionalFormatting>
  <conditionalFormatting sqref="P846">
    <cfRule type="cellIs" dxfId="217" priority="128" stopIfTrue="1" operator="equal">
      <formula>""</formula>
    </cfRule>
    <cfRule type="cellIs" dxfId="216" priority="129" stopIfTrue="1" operator="lessThan">
      <formula>NOW()</formula>
    </cfRule>
  </conditionalFormatting>
  <conditionalFormatting sqref="P846">
    <cfRule type="cellIs" dxfId="215" priority="125" stopIfTrue="1" operator="lessThan">
      <formula>NOW()</formula>
    </cfRule>
    <cfRule type="cellIs" dxfId="214" priority="126" stopIfTrue="1" operator="lessThan">
      <formula>NOW()</formula>
    </cfRule>
    <cfRule type="cellIs" dxfId="213" priority="127" stopIfTrue="1" operator="lessThan">
      <formula>(TODAY)</formula>
    </cfRule>
  </conditionalFormatting>
  <conditionalFormatting sqref="N1379">
    <cfRule type="cellIs" dxfId="212" priority="123" stopIfTrue="1" operator="equal">
      <formula>""</formula>
    </cfRule>
    <cfRule type="cellIs" dxfId="211" priority="124" stopIfTrue="1" operator="lessThan">
      <formula>NOW()</formula>
    </cfRule>
  </conditionalFormatting>
  <conditionalFormatting sqref="N1379">
    <cfRule type="cellIs" dxfId="210" priority="121" stopIfTrue="1" operator="equal">
      <formula>""</formula>
    </cfRule>
    <cfRule type="cellIs" dxfId="209" priority="122" stopIfTrue="1" operator="lessThan">
      <formula>NOW()</formula>
    </cfRule>
  </conditionalFormatting>
  <conditionalFormatting sqref="N1379">
    <cfRule type="cellIs" dxfId="208" priority="118" stopIfTrue="1" operator="lessThan">
      <formula>NOW()</formula>
    </cfRule>
    <cfRule type="cellIs" dxfId="207" priority="119" stopIfTrue="1" operator="lessThan">
      <formula>NOW()</formula>
    </cfRule>
    <cfRule type="cellIs" dxfId="206" priority="120" stopIfTrue="1" operator="lessThan">
      <formula>(TODAY)</formula>
    </cfRule>
  </conditionalFormatting>
  <conditionalFormatting sqref="N1380">
    <cfRule type="cellIs" dxfId="205" priority="116" stopIfTrue="1" operator="equal">
      <formula>""</formula>
    </cfRule>
    <cfRule type="cellIs" dxfId="204" priority="117" stopIfTrue="1" operator="lessThan">
      <formula>NOW()</formula>
    </cfRule>
  </conditionalFormatting>
  <conditionalFormatting sqref="N1380">
    <cfRule type="cellIs" dxfId="203" priority="114" stopIfTrue="1" operator="equal">
      <formula>""</formula>
    </cfRule>
    <cfRule type="cellIs" dxfId="202" priority="115" stopIfTrue="1" operator="lessThan">
      <formula>NOW()</formula>
    </cfRule>
  </conditionalFormatting>
  <conditionalFormatting sqref="N1380">
    <cfRule type="cellIs" dxfId="201" priority="111" stopIfTrue="1" operator="lessThan">
      <formula>NOW()</formula>
    </cfRule>
    <cfRule type="cellIs" dxfId="200" priority="112" stopIfTrue="1" operator="lessThan">
      <formula>NOW()</formula>
    </cfRule>
    <cfRule type="cellIs" dxfId="199" priority="113" stopIfTrue="1" operator="lessThan">
      <formula>(TODAY)</formula>
    </cfRule>
  </conditionalFormatting>
  <conditionalFormatting sqref="N1386">
    <cfRule type="cellIs" dxfId="198" priority="109" stopIfTrue="1" operator="equal">
      <formula>""</formula>
    </cfRule>
    <cfRule type="cellIs" dxfId="197" priority="110" stopIfTrue="1" operator="lessThan">
      <formula>NOW()</formula>
    </cfRule>
  </conditionalFormatting>
  <conditionalFormatting sqref="N1386">
    <cfRule type="cellIs" dxfId="196" priority="107" stopIfTrue="1" operator="equal">
      <formula>""</formula>
    </cfRule>
    <cfRule type="cellIs" dxfId="195" priority="108" stopIfTrue="1" operator="lessThan">
      <formula>NOW()</formula>
    </cfRule>
  </conditionalFormatting>
  <conditionalFormatting sqref="N1386">
    <cfRule type="cellIs" dxfId="194" priority="104" stopIfTrue="1" operator="lessThan">
      <formula>NOW()</formula>
    </cfRule>
    <cfRule type="cellIs" dxfId="193" priority="105" stopIfTrue="1" operator="lessThan">
      <formula>NOW()</formula>
    </cfRule>
    <cfRule type="cellIs" dxfId="192" priority="106" stopIfTrue="1" operator="lessThan">
      <formula>(TODAY)</formula>
    </cfRule>
  </conditionalFormatting>
  <conditionalFormatting sqref="N1394">
    <cfRule type="cellIs" dxfId="191" priority="102" stopIfTrue="1" operator="equal">
      <formula>""</formula>
    </cfRule>
    <cfRule type="cellIs" dxfId="190" priority="103" stopIfTrue="1" operator="lessThan">
      <formula>NOW()</formula>
    </cfRule>
  </conditionalFormatting>
  <conditionalFormatting sqref="N1394">
    <cfRule type="cellIs" dxfId="189" priority="100" stopIfTrue="1" operator="equal">
      <formula>""</formula>
    </cfRule>
    <cfRule type="cellIs" dxfId="188" priority="101" stopIfTrue="1" operator="lessThan">
      <formula>NOW()</formula>
    </cfRule>
  </conditionalFormatting>
  <conditionalFormatting sqref="N1394">
    <cfRule type="cellIs" dxfId="187" priority="97" stopIfTrue="1" operator="lessThan">
      <formula>NOW()</formula>
    </cfRule>
    <cfRule type="cellIs" dxfId="186" priority="98" stopIfTrue="1" operator="lessThan">
      <formula>NOW()</formula>
    </cfRule>
    <cfRule type="cellIs" dxfId="185" priority="99" stopIfTrue="1" operator="lessThan">
      <formula>(TODAY)</formula>
    </cfRule>
  </conditionalFormatting>
  <conditionalFormatting sqref="N99">
    <cfRule type="cellIs" dxfId="184" priority="94" stopIfTrue="1" operator="lessThan">
      <formula>NOW()</formula>
    </cfRule>
    <cfRule type="cellIs" dxfId="183" priority="95" stopIfTrue="1" operator="lessThan">
      <formula>NOW()</formula>
    </cfRule>
    <cfRule type="cellIs" dxfId="182" priority="96" stopIfTrue="1" operator="lessThan">
      <formula>(TODAY)</formula>
    </cfRule>
  </conditionalFormatting>
  <conditionalFormatting sqref="N99">
    <cfRule type="cellIs" dxfId="181" priority="92" stopIfTrue="1" operator="equal">
      <formula>""</formula>
    </cfRule>
    <cfRule type="cellIs" dxfId="180" priority="93" stopIfTrue="1" operator="lessThan">
      <formula>NOW()</formula>
    </cfRule>
  </conditionalFormatting>
  <conditionalFormatting sqref="N99">
    <cfRule type="cellIs" dxfId="179" priority="90" stopIfTrue="1" operator="equal">
      <formula>""</formula>
    </cfRule>
    <cfRule type="cellIs" dxfId="178" priority="91" stopIfTrue="1" operator="lessThan">
      <formula>NOW()</formula>
    </cfRule>
  </conditionalFormatting>
  <conditionalFormatting sqref="N131">
    <cfRule type="cellIs" dxfId="177" priority="87" stopIfTrue="1" operator="lessThan">
      <formula>NOW()</formula>
    </cfRule>
    <cfRule type="cellIs" dxfId="176" priority="88" stopIfTrue="1" operator="lessThan">
      <formula>NOW()</formula>
    </cfRule>
    <cfRule type="cellIs" dxfId="175" priority="89" stopIfTrue="1" operator="lessThan">
      <formula>(TODAY)</formula>
    </cfRule>
  </conditionalFormatting>
  <conditionalFormatting sqref="N242">
    <cfRule type="cellIs" dxfId="174" priority="85" stopIfTrue="1" operator="equal">
      <formula>""</formula>
    </cfRule>
    <cfRule type="cellIs" dxfId="173" priority="86" stopIfTrue="1" operator="lessThan">
      <formula>NOW()</formula>
    </cfRule>
  </conditionalFormatting>
  <conditionalFormatting sqref="N242">
    <cfRule type="cellIs" dxfId="172" priority="83" stopIfTrue="1" operator="equal">
      <formula>""</formula>
    </cfRule>
    <cfRule type="cellIs" dxfId="171" priority="84" stopIfTrue="1" operator="lessThan">
      <formula>NOW()</formula>
    </cfRule>
  </conditionalFormatting>
  <conditionalFormatting sqref="N242">
    <cfRule type="cellIs" dxfId="170" priority="80" stopIfTrue="1" operator="lessThan">
      <formula>NOW()</formula>
    </cfRule>
    <cfRule type="cellIs" dxfId="169" priority="81" stopIfTrue="1" operator="lessThan">
      <formula>NOW()</formula>
    </cfRule>
    <cfRule type="cellIs" dxfId="168" priority="82" stopIfTrue="1" operator="lessThan">
      <formula>(TODAY)</formula>
    </cfRule>
  </conditionalFormatting>
  <conditionalFormatting sqref="N291">
    <cfRule type="cellIs" dxfId="167" priority="78" stopIfTrue="1" operator="equal">
      <formula>""</formula>
    </cfRule>
    <cfRule type="cellIs" dxfId="166" priority="79" stopIfTrue="1" operator="lessThan">
      <formula>NOW()</formula>
    </cfRule>
  </conditionalFormatting>
  <conditionalFormatting sqref="N291">
    <cfRule type="cellIs" dxfId="165" priority="76" stopIfTrue="1" operator="equal">
      <formula>""</formula>
    </cfRule>
    <cfRule type="cellIs" dxfId="164" priority="77" stopIfTrue="1" operator="lessThan">
      <formula>NOW()</formula>
    </cfRule>
  </conditionalFormatting>
  <conditionalFormatting sqref="N291">
    <cfRule type="cellIs" dxfId="163" priority="73" stopIfTrue="1" operator="lessThan">
      <formula>NOW()</formula>
    </cfRule>
    <cfRule type="cellIs" dxfId="162" priority="74" stopIfTrue="1" operator="lessThan">
      <formula>NOW()</formula>
    </cfRule>
    <cfRule type="cellIs" dxfId="161" priority="75" stopIfTrue="1" operator="lessThan">
      <formula>(TODAY)</formula>
    </cfRule>
  </conditionalFormatting>
  <conditionalFormatting sqref="N714">
    <cfRule type="cellIs" dxfId="160" priority="71" stopIfTrue="1" operator="equal">
      <formula>""</formula>
    </cfRule>
    <cfRule type="cellIs" dxfId="159" priority="72" stopIfTrue="1" operator="lessThan">
      <formula>NOW()</formula>
    </cfRule>
  </conditionalFormatting>
  <conditionalFormatting sqref="N714">
    <cfRule type="cellIs" dxfId="158" priority="69" stopIfTrue="1" operator="equal">
      <formula>""</formula>
    </cfRule>
    <cfRule type="cellIs" dxfId="157" priority="70" stopIfTrue="1" operator="lessThan">
      <formula>NOW()</formula>
    </cfRule>
  </conditionalFormatting>
  <conditionalFormatting sqref="N714">
    <cfRule type="cellIs" dxfId="156" priority="66" stopIfTrue="1" operator="lessThan">
      <formula>NOW()</formula>
    </cfRule>
    <cfRule type="cellIs" dxfId="155" priority="67" stopIfTrue="1" operator="lessThan">
      <formula>NOW()</formula>
    </cfRule>
    <cfRule type="cellIs" dxfId="154" priority="68" stopIfTrue="1" operator="lessThan">
      <formula>(TODAY)</formula>
    </cfRule>
  </conditionalFormatting>
  <conditionalFormatting sqref="N1526">
    <cfRule type="cellIs" dxfId="153" priority="64" stopIfTrue="1" operator="equal">
      <formula>""</formula>
    </cfRule>
    <cfRule type="cellIs" dxfId="152" priority="65" stopIfTrue="1" operator="lessThan">
      <formula>NOW()</formula>
    </cfRule>
  </conditionalFormatting>
  <conditionalFormatting sqref="N1526">
    <cfRule type="cellIs" dxfId="151" priority="62" stopIfTrue="1" operator="equal">
      <formula>""</formula>
    </cfRule>
    <cfRule type="cellIs" dxfId="150" priority="63" stopIfTrue="1" operator="lessThan">
      <formula>NOW()</formula>
    </cfRule>
  </conditionalFormatting>
  <conditionalFormatting sqref="N1526">
    <cfRule type="cellIs" dxfId="149" priority="59" stopIfTrue="1" operator="lessThan">
      <formula>NOW()</formula>
    </cfRule>
    <cfRule type="cellIs" dxfId="148" priority="60" stopIfTrue="1" operator="lessThan">
      <formula>NOW()</formula>
    </cfRule>
    <cfRule type="cellIs" dxfId="147" priority="61" stopIfTrue="1" operator="lessThan">
      <formula>(TODAY)</formula>
    </cfRule>
  </conditionalFormatting>
  <conditionalFormatting sqref="N1527">
    <cfRule type="cellIs" dxfId="146" priority="57" stopIfTrue="1" operator="equal">
      <formula>""</formula>
    </cfRule>
    <cfRule type="cellIs" dxfId="145" priority="58" stopIfTrue="1" operator="lessThan">
      <formula>NOW()</formula>
    </cfRule>
  </conditionalFormatting>
  <conditionalFormatting sqref="N1527">
    <cfRule type="cellIs" dxfId="144" priority="55" stopIfTrue="1" operator="equal">
      <formula>""</formula>
    </cfRule>
    <cfRule type="cellIs" dxfId="143" priority="56" stopIfTrue="1" operator="lessThan">
      <formula>NOW()</formula>
    </cfRule>
  </conditionalFormatting>
  <conditionalFormatting sqref="N1527">
    <cfRule type="cellIs" dxfId="142" priority="52" stopIfTrue="1" operator="lessThan">
      <formula>NOW()</formula>
    </cfRule>
    <cfRule type="cellIs" dxfId="141" priority="53" stopIfTrue="1" operator="lessThan">
      <formula>NOW()</formula>
    </cfRule>
    <cfRule type="cellIs" dxfId="140" priority="54" stopIfTrue="1" operator="lessThan">
      <formula>(TODAY)</formula>
    </cfRule>
  </conditionalFormatting>
  <conditionalFormatting sqref="N1528">
    <cfRule type="cellIs" dxfId="139" priority="50" stopIfTrue="1" operator="equal">
      <formula>""</formula>
    </cfRule>
    <cfRule type="cellIs" dxfId="138" priority="51" stopIfTrue="1" operator="lessThan">
      <formula>NOW()</formula>
    </cfRule>
  </conditionalFormatting>
  <conditionalFormatting sqref="N1528">
    <cfRule type="cellIs" dxfId="137" priority="48" stopIfTrue="1" operator="equal">
      <formula>""</formula>
    </cfRule>
    <cfRule type="cellIs" dxfId="136" priority="49" stopIfTrue="1" operator="lessThan">
      <formula>NOW()</formula>
    </cfRule>
  </conditionalFormatting>
  <conditionalFormatting sqref="N1528">
    <cfRule type="cellIs" dxfId="135" priority="45" stopIfTrue="1" operator="lessThan">
      <formula>NOW()</formula>
    </cfRule>
    <cfRule type="cellIs" dxfId="134" priority="46" stopIfTrue="1" operator="lessThan">
      <formula>NOW()</formula>
    </cfRule>
    <cfRule type="cellIs" dxfId="133" priority="47" stopIfTrue="1" operator="lessThan">
      <formula>(TODAY)</formula>
    </cfRule>
  </conditionalFormatting>
  <conditionalFormatting sqref="N1529">
    <cfRule type="cellIs" dxfId="132" priority="43" stopIfTrue="1" operator="equal">
      <formula>""</formula>
    </cfRule>
    <cfRule type="cellIs" dxfId="131" priority="44" stopIfTrue="1" operator="lessThan">
      <formula>NOW()</formula>
    </cfRule>
  </conditionalFormatting>
  <conditionalFormatting sqref="N1529">
    <cfRule type="cellIs" dxfId="130" priority="40" stopIfTrue="1" operator="lessThan">
      <formula>NOW()</formula>
    </cfRule>
    <cfRule type="cellIs" dxfId="129" priority="41" stopIfTrue="1" operator="lessThan">
      <formula>NOW()</formula>
    </cfRule>
    <cfRule type="cellIs" dxfId="128" priority="42" stopIfTrue="1" operator="lessThan">
      <formula>(TODAY)</formula>
    </cfRule>
  </conditionalFormatting>
  <conditionalFormatting sqref="N1530">
    <cfRule type="cellIs" dxfId="127" priority="38" stopIfTrue="1" operator="equal">
      <formula>""</formula>
    </cfRule>
    <cfRule type="cellIs" dxfId="126" priority="39" stopIfTrue="1" operator="lessThan">
      <formula>NOW()</formula>
    </cfRule>
  </conditionalFormatting>
  <conditionalFormatting sqref="N1530">
    <cfRule type="cellIs" dxfId="125" priority="36" stopIfTrue="1" operator="equal">
      <formula>""</formula>
    </cfRule>
    <cfRule type="cellIs" dxfId="124" priority="37" stopIfTrue="1" operator="lessThan">
      <formula>NOW()</formula>
    </cfRule>
  </conditionalFormatting>
  <conditionalFormatting sqref="N1530">
    <cfRule type="cellIs" dxfId="123" priority="33" stopIfTrue="1" operator="lessThan">
      <formula>NOW()</formula>
    </cfRule>
    <cfRule type="cellIs" dxfId="122" priority="34" stopIfTrue="1" operator="lessThan">
      <formula>NOW()</formula>
    </cfRule>
    <cfRule type="cellIs" dxfId="121" priority="35" stopIfTrue="1" operator="lessThan">
      <formula>(TODAY)</formula>
    </cfRule>
  </conditionalFormatting>
  <conditionalFormatting sqref="N1532">
    <cfRule type="cellIs" dxfId="120" priority="31" stopIfTrue="1" operator="equal">
      <formula>""</formula>
    </cfRule>
    <cfRule type="cellIs" dxfId="119" priority="32" stopIfTrue="1" operator="lessThan">
      <formula>NOW()</formula>
    </cfRule>
  </conditionalFormatting>
  <conditionalFormatting sqref="N1532">
    <cfRule type="cellIs" dxfId="118" priority="29" stopIfTrue="1" operator="equal">
      <formula>""</formula>
    </cfRule>
    <cfRule type="cellIs" dxfId="117" priority="30" stopIfTrue="1" operator="lessThan">
      <formula>NOW()</formula>
    </cfRule>
  </conditionalFormatting>
  <conditionalFormatting sqref="N1532">
    <cfRule type="cellIs" dxfId="116" priority="26" stopIfTrue="1" operator="lessThan">
      <formula>NOW()</formula>
    </cfRule>
    <cfRule type="cellIs" dxfId="115" priority="27" stopIfTrue="1" operator="lessThan">
      <formula>NOW()</formula>
    </cfRule>
    <cfRule type="cellIs" dxfId="114" priority="28" stopIfTrue="1" operator="lessThan">
      <formula>(TODAY)</formula>
    </cfRule>
  </conditionalFormatting>
  <conditionalFormatting sqref="N61">
    <cfRule type="cellIs" dxfId="113" priority="24" stopIfTrue="1" operator="equal">
      <formula>""</formula>
    </cfRule>
    <cfRule type="cellIs" dxfId="112" priority="25" stopIfTrue="1" operator="lessThan">
      <formula>NOW()</formula>
    </cfRule>
  </conditionalFormatting>
  <conditionalFormatting sqref="N61">
    <cfRule type="cellIs" dxfId="111" priority="22" stopIfTrue="1" operator="equal">
      <formula>""</formula>
    </cfRule>
    <cfRule type="cellIs" dxfId="110" priority="23" stopIfTrue="1" operator="lessThan">
      <formula>NOW()</formula>
    </cfRule>
  </conditionalFormatting>
  <conditionalFormatting sqref="N61">
    <cfRule type="cellIs" dxfId="109" priority="19" stopIfTrue="1" operator="lessThan">
      <formula>NOW()</formula>
    </cfRule>
    <cfRule type="cellIs" dxfId="108" priority="20" stopIfTrue="1" operator="lessThan">
      <formula>NOW()</formula>
    </cfRule>
    <cfRule type="cellIs" dxfId="107" priority="21" stopIfTrue="1" operator="lessThan">
      <formula>(TODAY)</formula>
    </cfRule>
  </conditionalFormatting>
  <conditionalFormatting sqref="N1533">
    <cfRule type="cellIs" dxfId="106" priority="17" stopIfTrue="1" operator="equal">
      <formula>""</formula>
    </cfRule>
    <cfRule type="cellIs" dxfId="105" priority="18" stopIfTrue="1" operator="lessThan">
      <formula>NOW()</formula>
    </cfRule>
  </conditionalFormatting>
  <conditionalFormatting sqref="N1533">
    <cfRule type="cellIs" dxfId="104" priority="15" stopIfTrue="1" operator="equal">
      <formula>""</formula>
    </cfRule>
    <cfRule type="cellIs" dxfId="103" priority="16" stopIfTrue="1" operator="lessThan">
      <formula>NOW()</formula>
    </cfRule>
  </conditionalFormatting>
  <conditionalFormatting sqref="N1533">
    <cfRule type="cellIs" dxfId="102" priority="12" stopIfTrue="1" operator="lessThan">
      <formula>NOW()</formula>
    </cfRule>
    <cfRule type="cellIs" dxfId="101" priority="13" stopIfTrue="1" operator="lessThan">
      <formula>NOW()</formula>
    </cfRule>
    <cfRule type="cellIs" dxfId="100" priority="14" stopIfTrue="1" operator="lessThan">
      <formula>(TODAY)</formula>
    </cfRule>
  </conditionalFormatting>
  <conditionalFormatting sqref="N926">
    <cfRule type="cellIs" dxfId="99" priority="10" stopIfTrue="1" operator="equal">
      <formula>""</formula>
    </cfRule>
    <cfRule type="cellIs" dxfId="98" priority="11" stopIfTrue="1" operator="lessThan">
      <formula>NOW()</formula>
    </cfRule>
  </conditionalFormatting>
  <conditionalFormatting sqref="N926">
    <cfRule type="cellIs" dxfId="97" priority="8" stopIfTrue="1" operator="equal">
      <formula>""</formula>
    </cfRule>
    <cfRule type="cellIs" dxfId="96" priority="9" stopIfTrue="1" operator="lessThan">
      <formula>NOW()</formula>
    </cfRule>
  </conditionalFormatting>
  <conditionalFormatting sqref="N926">
    <cfRule type="cellIs" dxfId="95" priority="5" stopIfTrue="1" operator="lessThan">
      <formula>NOW()</formula>
    </cfRule>
    <cfRule type="cellIs" dxfId="94" priority="6" stopIfTrue="1" operator="lessThan">
      <formula>NOW()</formula>
    </cfRule>
    <cfRule type="cellIs" dxfId="93" priority="7" stopIfTrue="1" operator="lessThan">
      <formula>(TODAY)</formula>
    </cfRule>
  </conditionalFormatting>
  <conditionalFormatting sqref="N1534">
    <cfRule type="cellIs" dxfId="92" priority="3" stopIfTrue="1" operator="equal">
      <formula>""</formula>
    </cfRule>
    <cfRule type="cellIs" dxfId="91" priority="4" stopIfTrue="1" operator="lessThan">
      <formula>NOW()</formula>
    </cfRule>
  </conditionalFormatting>
  <conditionalFormatting sqref="N1534">
    <cfRule type="cellIs" dxfId="90" priority="1" stopIfTrue="1" operator="equal">
      <formula>""</formula>
    </cfRule>
    <cfRule type="cellIs" dxfId="89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1000"/>
  <sheetViews>
    <sheetView zoomScaleNormal="100" workbookViewId="0">
      <pane xSplit="1" ySplit="1" topLeftCell="B2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AO23" sqref="AO23"/>
    </sheetView>
  </sheetViews>
  <sheetFormatPr defaultColWidth="8.77734375" defaultRowHeight="12.75" customHeight="1"/>
  <cols>
    <col min="1" max="1" width="5.44140625" style="730" customWidth="1"/>
    <col min="2" max="2" width="7" style="730" customWidth="1"/>
    <col min="3" max="3" width="28.77734375" style="730" customWidth="1"/>
    <col min="4" max="4" width="0.33203125" style="730" customWidth="1"/>
    <col min="5" max="5" width="13.6640625" style="730" customWidth="1"/>
    <col min="6" max="6" width="0.33203125" style="730" customWidth="1"/>
    <col min="7" max="7" width="15.109375" style="731" customWidth="1"/>
    <col min="8" max="8" width="0.6640625" style="731" customWidth="1"/>
    <col min="9" max="9" width="14.109375" style="730" customWidth="1"/>
    <col min="10" max="10" width="12" style="730" customWidth="1"/>
    <col min="11" max="11" width="20.109375" style="730" customWidth="1"/>
    <col min="12" max="12" width="12" style="732" bestFit="1" customWidth="1"/>
    <col min="13" max="13" width="12.109375" style="733" bestFit="1" customWidth="1"/>
    <col min="14" max="14" width="12" style="758" bestFit="1" customWidth="1"/>
    <col min="15" max="15" width="4.77734375" style="711" customWidth="1"/>
    <col min="16" max="16" width="12" style="729" bestFit="1" customWidth="1"/>
    <col min="17" max="17" width="6.77734375" style="720" customWidth="1"/>
    <col min="18" max="18" width="8.109375" style="720" customWidth="1"/>
    <col min="19" max="19" width="12" style="722" bestFit="1" customWidth="1"/>
    <col min="20" max="20" width="9.44140625" style="722" customWidth="1"/>
    <col min="21" max="21" width="5.33203125" style="723" bestFit="1" customWidth="1"/>
    <col min="22" max="22" width="8.6640625" style="724" customWidth="1"/>
    <col min="23" max="23" width="8" style="724" bestFit="1" customWidth="1"/>
    <col min="24" max="24" width="21.109375" style="722" customWidth="1"/>
    <col min="25" max="25" width="11" style="722" customWidth="1"/>
    <col min="26" max="26" width="6.44140625" style="724" customWidth="1"/>
    <col min="27" max="27" width="11.77734375" style="722" customWidth="1"/>
    <col min="28" max="28" width="6" style="726" customWidth="1"/>
    <col min="29" max="29" width="5.6640625" style="722" customWidth="1"/>
    <col min="30" max="30" width="0.77734375" style="722" hidden="1" customWidth="1"/>
    <col min="31" max="31" width="5.33203125" style="722" customWidth="1"/>
    <col min="32" max="32" width="0.33203125" style="722" customWidth="1"/>
    <col min="33" max="33" width="7" style="722" customWidth="1"/>
    <col min="34" max="34" width="0.44140625" style="722" customWidth="1"/>
    <col min="35" max="35" width="4.44140625" style="722" customWidth="1"/>
    <col min="36" max="36" width="3.77734375" style="722" customWidth="1"/>
    <col min="37" max="37" width="5" style="722" customWidth="1"/>
    <col min="38" max="38" width="7.33203125" style="722" customWidth="1"/>
    <col min="39" max="39" width="24.6640625" style="722" bestFit="1" customWidth="1"/>
    <col min="40" max="40" width="7" style="722" customWidth="1"/>
    <col min="41" max="16384" width="8.77734375" style="722"/>
  </cols>
  <sheetData>
    <row r="1" spans="1:41" s="681" customFormat="1" ht="28.5" customHeight="1">
      <c r="A1" s="828" t="s">
        <v>844</v>
      </c>
      <c r="B1" s="828" t="s">
        <v>8454</v>
      </c>
      <c r="C1" s="1043" t="s">
        <v>2005</v>
      </c>
      <c r="D1" s="1043"/>
      <c r="E1" s="1044" t="s">
        <v>683</v>
      </c>
      <c r="F1" s="1044"/>
      <c r="G1" s="1045" t="s">
        <v>9160</v>
      </c>
      <c r="H1" s="1045"/>
      <c r="I1" s="1043" t="s">
        <v>8456</v>
      </c>
      <c r="J1" s="1043"/>
      <c r="K1" s="829" t="s">
        <v>7831</v>
      </c>
      <c r="L1" s="822" t="s">
        <v>9159</v>
      </c>
      <c r="M1" s="823" t="s">
        <v>9161</v>
      </c>
      <c r="N1" s="824" t="s">
        <v>9162</v>
      </c>
      <c r="O1" s="824" t="s">
        <v>9163</v>
      </c>
      <c r="P1" s="825" t="s">
        <v>1470</v>
      </c>
      <c r="Q1" s="826" t="s">
        <v>9164</v>
      </c>
      <c r="R1" s="826" t="s">
        <v>9165</v>
      </c>
      <c r="S1" s="826" t="s">
        <v>9166</v>
      </c>
      <c r="T1" s="827" t="s">
        <v>8459</v>
      </c>
      <c r="U1" s="830" t="s">
        <v>1277</v>
      </c>
      <c r="V1" s="831" t="s">
        <v>1280</v>
      </c>
      <c r="W1" s="822" t="s">
        <v>9167</v>
      </c>
      <c r="X1" s="832" t="s">
        <v>9168</v>
      </c>
      <c r="Y1" s="832" t="s">
        <v>8462</v>
      </c>
      <c r="Z1" s="834" t="s">
        <v>720</v>
      </c>
      <c r="AA1" s="835" t="s">
        <v>9169</v>
      </c>
      <c r="AB1" s="836" t="s">
        <v>9170</v>
      </c>
      <c r="AC1" s="833" t="s">
        <v>725</v>
      </c>
      <c r="AD1" s="679"/>
      <c r="AE1" s="833" t="s">
        <v>9171</v>
      </c>
      <c r="AF1" s="679"/>
      <c r="AG1" s="833" t="s">
        <v>9172</v>
      </c>
      <c r="AH1" s="679"/>
      <c r="AI1" s="833" t="s">
        <v>1057</v>
      </c>
      <c r="AJ1" s="833" t="s">
        <v>526</v>
      </c>
      <c r="AK1" s="833" t="s">
        <v>191</v>
      </c>
      <c r="AL1" s="833" t="s">
        <v>1565</v>
      </c>
      <c r="AM1" s="832" t="s">
        <v>9143</v>
      </c>
      <c r="AN1" s="680"/>
      <c r="AO1" s="679"/>
    </row>
    <row r="2" spans="1:41" s="693" customFormat="1" ht="12.75" customHeight="1">
      <c r="A2" s="682">
        <v>1</v>
      </c>
      <c r="B2" s="682" t="s">
        <v>7965</v>
      </c>
      <c r="C2" s="683"/>
      <c r="D2" s="684"/>
      <c r="E2" s="684" t="s">
        <v>4342</v>
      </c>
      <c r="F2" s="684"/>
      <c r="G2" s="685"/>
      <c r="H2" s="685"/>
      <c r="I2" s="684"/>
      <c r="J2" s="684"/>
      <c r="K2" s="684"/>
      <c r="L2" s="686"/>
      <c r="M2" s="687"/>
      <c r="N2" s="688"/>
      <c r="O2" s="689"/>
      <c r="P2" s="690"/>
      <c r="Q2" s="691"/>
      <c r="R2" s="691"/>
      <c r="S2" s="692"/>
      <c r="U2" s="694"/>
      <c r="V2" s="695"/>
      <c r="W2" s="695"/>
      <c r="Z2" s="695"/>
      <c r="AA2" s="696"/>
      <c r="AB2" s="697"/>
      <c r="AN2" s="693" t="str">
        <f ca="1">IF(N2="","",IF(DAYS360(N2,NOW())&gt;720,"neplatné viac ako 2roky",""))</f>
        <v/>
      </c>
    </row>
    <row r="3" spans="1:41" s="800" customFormat="1" ht="12.75" customHeight="1">
      <c r="A3" s="789">
        <v>2</v>
      </c>
      <c r="B3" s="789" t="s">
        <v>729</v>
      </c>
      <c r="C3" s="800" t="s">
        <v>9793</v>
      </c>
      <c r="D3" s="790"/>
      <c r="E3" s="790" t="s">
        <v>3453</v>
      </c>
      <c r="F3" s="791"/>
      <c r="G3" s="792" t="s">
        <v>9794</v>
      </c>
      <c r="H3" s="792"/>
      <c r="I3" s="790" t="s">
        <v>110</v>
      </c>
      <c r="J3" s="790"/>
      <c r="K3" s="872" t="s">
        <v>7590</v>
      </c>
      <c r="L3" s="793" t="s">
        <v>7591</v>
      </c>
      <c r="M3" s="873">
        <v>45120</v>
      </c>
      <c r="N3" s="797">
        <v>45847</v>
      </c>
      <c r="O3" s="796" t="s">
        <v>722</v>
      </c>
      <c r="P3" s="797">
        <f>N3</f>
        <v>45847</v>
      </c>
      <c r="Q3" s="798">
        <v>23403</v>
      </c>
      <c r="R3" s="798"/>
      <c r="S3" s="799">
        <v>45116</v>
      </c>
      <c r="T3" s="800" t="s">
        <v>147</v>
      </c>
      <c r="U3" s="801" t="s">
        <v>1279</v>
      </c>
      <c r="V3" s="802" t="s">
        <v>1281</v>
      </c>
      <c r="W3" s="802" t="s">
        <v>363</v>
      </c>
      <c r="X3" s="800" t="s">
        <v>7592</v>
      </c>
      <c r="Y3" s="800" t="s">
        <v>1263</v>
      </c>
      <c r="Z3" s="802" t="s">
        <v>1395</v>
      </c>
      <c r="AA3" s="803">
        <v>45847</v>
      </c>
      <c r="AB3" s="804" t="s">
        <v>656</v>
      </c>
      <c r="AC3" s="800">
        <v>26.3</v>
      </c>
      <c r="AE3" s="800">
        <v>68</v>
      </c>
      <c r="AG3" s="800">
        <v>113</v>
      </c>
      <c r="AI3" s="800">
        <v>30</v>
      </c>
      <c r="AJ3" s="800" t="s">
        <v>724</v>
      </c>
      <c r="AK3" s="800">
        <v>85</v>
      </c>
      <c r="AL3" s="800">
        <v>1</v>
      </c>
    </row>
    <row r="4" spans="1:41" s="710" customFormat="1" ht="12.75" customHeight="1">
      <c r="A4" s="700">
        <v>3</v>
      </c>
      <c r="B4" s="700" t="s">
        <v>730</v>
      </c>
      <c r="C4" s="701" t="s">
        <v>8693</v>
      </c>
      <c r="D4" s="701"/>
      <c r="E4" s="701" t="s">
        <v>6180</v>
      </c>
      <c r="F4" s="702"/>
      <c r="G4" s="703" t="s">
        <v>8697</v>
      </c>
      <c r="H4" s="703"/>
      <c r="I4" s="701" t="s">
        <v>8694</v>
      </c>
      <c r="J4" s="701"/>
      <c r="K4" s="701" t="s">
        <v>8695</v>
      </c>
      <c r="L4" s="704" t="s">
        <v>8696</v>
      </c>
      <c r="M4" s="705">
        <v>44823</v>
      </c>
      <c r="N4" s="706">
        <v>45518</v>
      </c>
      <c r="O4" s="707" t="s">
        <v>722</v>
      </c>
      <c r="P4" s="706">
        <f>N4</f>
        <v>45518</v>
      </c>
      <c r="Q4" s="708">
        <v>22629</v>
      </c>
      <c r="R4" s="708" t="s">
        <v>724</v>
      </c>
      <c r="S4" s="709">
        <v>44787</v>
      </c>
      <c r="T4" s="710" t="s">
        <v>214</v>
      </c>
      <c r="U4" s="711" t="s">
        <v>1279</v>
      </c>
      <c r="V4" s="712" t="s">
        <v>1281</v>
      </c>
      <c r="W4" s="712" t="s">
        <v>8698</v>
      </c>
      <c r="X4" s="710" t="s">
        <v>8701</v>
      </c>
      <c r="Y4" s="710" t="s">
        <v>8699</v>
      </c>
      <c r="Z4" s="712" t="s">
        <v>8700</v>
      </c>
      <c r="AA4" s="713">
        <f>N4</f>
        <v>45518</v>
      </c>
      <c r="AB4" s="714" t="s">
        <v>656</v>
      </c>
      <c r="AC4" s="710">
        <v>192</v>
      </c>
      <c r="AE4" s="710">
        <v>300</v>
      </c>
      <c r="AG4" s="710">
        <v>390</v>
      </c>
      <c r="AI4" s="710">
        <v>45</v>
      </c>
      <c r="AJ4" s="710">
        <v>55</v>
      </c>
      <c r="AK4" s="710">
        <v>80</v>
      </c>
      <c r="AL4" s="710">
        <v>2</v>
      </c>
    </row>
    <row r="5" spans="1:41" ht="12.75" customHeight="1">
      <c r="A5" s="700">
        <v>4</v>
      </c>
      <c r="B5" s="700" t="s">
        <v>730</v>
      </c>
      <c r="C5" s="710" t="s">
        <v>4374</v>
      </c>
      <c r="D5" s="701"/>
      <c r="E5" s="715" t="s">
        <v>4367</v>
      </c>
      <c r="F5" s="293"/>
      <c r="G5" s="716" t="s">
        <v>4368</v>
      </c>
      <c r="H5" s="716"/>
      <c r="I5" s="293" t="s">
        <v>4369</v>
      </c>
      <c r="J5" s="293"/>
      <c r="K5" s="293" t="s">
        <v>4370</v>
      </c>
      <c r="L5" s="717" t="s">
        <v>4371</v>
      </c>
      <c r="M5" s="718">
        <v>43258</v>
      </c>
      <c r="N5" s="719">
        <v>45441</v>
      </c>
      <c r="O5" s="707" t="s">
        <v>722</v>
      </c>
      <c r="P5" s="706">
        <f>N5</f>
        <v>45441</v>
      </c>
      <c r="Q5" s="720">
        <v>22421</v>
      </c>
      <c r="R5" s="720">
        <v>2018</v>
      </c>
      <c r="S5" s="721">
        <v>44710</v>
      </c>
      <c r="T5" s="722" t="s">
        <v>214</v>
      </c>
      <c r="U5" s="723" t="s">
        <v>722</v>
      </c>
      <c r="V5" s="724" t="s">
        <v>8193</v>
      </c>
      <c r="W5" s="724" t="s">
        <v>8194</v>
      </c>
      <c r="X5" s="722" t="s">
        <v>8195</v>
      </c>
      <c r="Y5" s="722" t="s">
        <v>4372</v>
      </c>
      <c r="Z5" s="724" t="s">
        <v>4373</v>
      </c>
      <c r="AA5" s="725">
        <f t="shared" ref="AA5:AA10" si="0">N5</f>
        <v>45441</v>
      </c>
      <c r="AB5" s="726" t="s">
        <v>1</v>
      </c>
      <c r="AC5" s="722">
        <v>250</v>
      </c>
      <c r="AE5" s="722">
        <v>310</v>
      </c>
      <c r="AG5" s="722">
        <v>450</v>
      </c>
      <c r="AI5" s="722">
        <v>60</v>
      </c>
      <c r="AJ5" s="722">
        <v>65</v>
      </c>
      <c r="AK5" s="722">
        <v>150</v>
      </c>
      <c r="AL5" s="722">
        <v>2</v>
      </c>
      <c r="AN5" s="722" t="str">
        <f ca="1">IF(N5="","",IF(DAYS360(N5,NOW())&gt;720,"neplatné viac ako 2roky",""))</f>
        <v/>
      </c>
    </row>
    <row r="6" spans="1:41" s="693" customFormat="1" ht="12.75" customHeight="1">
      <c r="A6" s="682">
        <v>5</v>
      </c>
      <c r="B6" s="682" t="s">
        <v>10072</v>
      </c>
      <c r="C6" s="684"/>
      <c r="D6" s="684"/>
      <c r="E6" s="684" t="s">
        <v>1283</v>
      </c>
      <c r="F6" s="684"/>
      <c r="G6" s="685"/>
      <c r="H6" s="685"/>
      <c r="I6" s="684"/>
      <c r="J6" s="684"/>
      <c r="K6" s="684"/>
      <c r="L6" s="686"/>
      <c r="M6" s="734"/>
      <c r="N6" s="688"/>
      <c r="O6" s="689"/>
      <c r="P6" s="688"/>
      <c r="Q6" s="691"/>
      <c r="R6" s="691"/>
      <c r="S6" s="692"/>
      <c r="U6" s="694"/>
      <c r="V6" s="695"/>
      <c r="W6" s="695"/>
      <c r="Z6" s="695"/>
      <c r="AA6" s="696"/>
      <c r="AB6" s="697"/>
      <c r="AN6" s="693" t="str">
        <f ca="1">IF(N6="","",IF(DAYS360(N6,NOW())&gt;720,"neplatné viac ako 2roky",""))</f>
        <v/>
      </c>
    </row>
    <row r="7" spans="1:41" ht="12.75" customHeight="1">
      <c r="A7" s="700">
        <v>6</v>
      </c>
      <c r="B7" s="700" t="s">
        <v>730</v>
      </c>
      <c r="C7" s="701" t="s">
        <v>1018</v>
      </c>
      <c r="D7" s="701"/>
      <c r="E7" s="293" t="s">
        <v>6181</v>
      </c>
      <c r="F7" s="293"/>
      <c r="G7" s="716" t="s">
        <v>1276</v>
      </c>
      <c r="H7" s="716"/>
      <c r="I7" s="727" t="s">
        <v>2240</v>
      </c>
      <c r="J7" s="293"/>
      <c r="K7" s="715" t="s">
        <v>2241</v>
      </c>
      <c r="L7" s="717" t="s">
        <v>2242</v>
      </c>
      <c r="M7" s="718">
        <v>33418</v>
      </c>
      <c r="N7" s="719">
        <v>45790</v>
      </c>
      <c r="O7" s="707" t="s">
        <v>722</v>
      </c>
      <c r="P7" s="706">
        <f t="shared" ref="P7:P8" si="1">N7</f>
        <v>45790</v>
      </c>
      <c r="Q7" s="720">
        <v>20534</v>
      </c>
      <c r="R7" s="720">
        <v>1991</v>
      </c>
      <c r="S7" s="721">
        <v>43967</v>
      </c>
      <c r="T7" s="722" t="s">
        <v>1572</v>
      </c>
      <c r="U7" s="723" t="s">
        <v>722</v>
      </c>
      <c r="V7" s="724" t="s">
        <v>6007</v>
      </c>
      <c r="W7" s="724" t="s">
        <v>6008</v>
      </c>
      <c r="X7" s="722" t="s">
        <v>2243</v>
      </c>
      <c r="Y7" s="722" t="s">
        <v>2124</v>
      </c>
      <c r="Z7" s="724" t="s">
        <v>1654</v>
      </c>
      <c r="AA7" s="725">
        <f t="shared" si="0"/>
        <v>45790</v>
      </c>
      <c r="AB7" s="726" t="s">
        <v>1</v>
      </c>
      <c r="AC7" s="722">
        <v>165</v>
      </c>
      <c r="AE7" s="722">
        <v>225</v>
      </c>
      <c r="AG7" s="722">
        <v>430</v>
      </c>
      <c r="AI7" s="722">
        <v>60</v>
      </c>
      <c r="AJ7" s="722">
        <v>65</v>
      </c>
      <c r="AK7" s="722">
        <v>120</v>
      </c>
      <c r="AL7" s="722">
        <v>2</v>
      </c>
      <c r="AN7" s="722" t="str">
        <f ca="1">IF(N7="","",IF(DAYS360(N7,NOW())&gt;720,"neplatné viac ako 2roky",""))</f>
        <v/>
      </c>
    </row>
    <row r="8" spans="1:41" s="710" customFormat="1" ht="12.75" customHeight="1">
      <c r="A8" s="700">
        <v>7</v>
      </c>
      <c r="B8" s="700" t="s">
        <v>730</v>
      </c>
      <c r="C8" s="701" t="s">
        <v>2810</v>
      </c>
      <c r="D8" s="701"/>
      <c r="E8" s="701" t="s">
        <v>6182</v>
      </c>
      <c r="F8" s="701"/>
      <c r="G8" s="703" t="s">
        <v>2811</v>
      </c>
      <c r="H8" s="703"/>
      <c r="I8" s="701" t="s">
        <v>3801</v>
      </c>
      <c r="J8" s="701"/>
      <c r="K8" s="701" t="s">
        <v>2812</v>
      </c>
      <c r="L8" s="704" t="s">
        <v>2813</v>
      </c>
      <c r="M8" s="705">
        <v>42299</v>
      </c>
      <c r="N8" s="706">
        <v>45189</v>
      </c>
      <c r="O8" s="707" t="s">
        <v>129</v>
      </c>
      <c r="P8" s="706">
        <f t="shared" si="1"/>
        <v>45189</v>
      </c>
      <c r="Q8" s="708">
        <v>19498</v>
      </c>
      <c r="R8" s="708">
        <v>2015</v>
      </c>
      <c r="S8" s="721">
        <v>44459</v>
      </c>
      <c r="T8" s="710" t="s">
        <v>1572</v>
      </c>
      <c r="U8" s="711" t="s">
        <v>722</v>
      </c>
      <c r="V8" s="712" t="s">
        <v>7425</v>
      </c>
      <c r="W8" s="712" t="s">
        <v>7426</v>
      </c>
      <c r="X8" s="710" t="s">
        <v>2814</v>
      </c>
      <c r="Y8" s="710" t="s">
        <v>744</v>
      </c>
      <c r="Z8" s="712" t="s">
        <v>745</v>
      </c>
      <c r="AA8" s="725">
        <f t="shared" si="0"/>
        <v>45189</v>
      </c>
      <c r="AB8" s="726" t="s">
        <v>1</v>
      </c>
      <c r="AC8" s="722">
        <v>240</v>
      </c>
      <c r="AD8" s="722"/>
      <c r="AE8" s="722">
        <v>300</v>
      </c>
      <c r="AF8" s="722"/>
      <c r="AG8" s="722">
        <v>472.5</v>
      </c>
      <c r="AH8" s="722"/>
      <c r="AI8" s="722">
        <v>60</v>
      </c>
      <c r="AJ8" s="722">
        <v>65</v>
      </c>
      <c r="AK8" s="722">
        <v>168</v>
      </c>
      <c r="AL8" s="722">
        <v>2</v>
      </c>
      <c r="AN8" s="710" t="str">
        <f ca="1">IF(N8="","",IF(DAYS360(N8,NOW())&gt;720,"neplatné viac ako 2roky",""))</f>
        <v/>
      </c>
    </row>
    <row r="9" spans="1:41" ht="12.75" customHeight="1">
      <c r="A9" s="700">
        <v>8</v>
      </c>
      <c r="B9" s="700" t="s">
        <v>729</v>
      </c>
      <c r="C9" s="700" t="s">
        <v>8849</v>
      </c>
      <c r="D9" s="701"/>
      <c r="E9" s="293" t="s">
        <v>8775</v>
      </c>
      <c r="F9" s="293"/>
      <c r="G9" s="716" t="s">
        <v>8850</v>
      </c>
      <c r="H9" s="716"/>
      <c r="I9" s="293" t="s">
        <v>954</v>
      </c>
      <c r="J9" s="293"/>
      <c r="K9" s="293" t="s">
        <v>3059</v>
      </c>
      <c r="L9" s="717" t="s">
        <v>307</v>
      </c>
      <c r="M9" s="728">
        <v>44858</v>
      </c>
      <c r="N9" s="719">
        <v>45580</v>
      </c>
      <c r="O9" s="707" t="s">
        <v>722</v>
      </c>
      <c r="P9" s="729">
        <f>N9</f>
        <v>45580</v>
      </c>
      <c r="Q9" s="720">
        <v>22677</v>
      </c>
      <c r="R9" s="720">
        <v>2013</v>
      </c>
      <c r="S9" s="721">
        <v>44849</v>
      </c>
      <c r="T9" s="722" t="s">
        <v>147</v>
      </c>
      <c r="U9" s="723" t="s">
        <v>1279</v>
      </c>
      <c r="V9" s="724" t="s">
        <v>363</v>
      </c>
      <c r="W9" s="724" t="s">
        <v>1357</v>
      </c>
      <c r="X9" s="722" t="s">
        <v>308</v>
      </c>
      <c r="Y9" s="722" t="s">
        <v>1385</v>
      </c>
      <c r="Z9" s="724" t="s">
        <v>1379</v>
      </c>
      <c r="AA9" s="725">
        <f t="shared" si="0"/>
        <v>45580</v>
      </c>
      <c r="AB9" s="726" t="s">
        <v>656</v>
      </c>
      <c r="AC9" s="761">
        <v>31.7</v>
      </c>
      <c r="AE9" s="722">
        <v>100</v>
      </c>
      <c r="AG9" s="722">
        <v>133</v>
      </c>
      <c r="AI9" s="722">
        <v>36</v>
      </c>
      <c r="AJ9" s="722">
        <v>40</v>
      </c>
      <c r="AK9" s="722">
        <v>80</v>
      </c>
      <c r="AL9" s="722">
        <v>1</v>
      </c>
      <c r="AN9" s="722" t="str">
        <f ca="1">IF(N9="","",IF(DAYS360(N9,NOW())&gt;720,"neplatné viac ako 2roky",""))</f>
        <v/>
      </c>
    </row>
    <row r="10" spans="1:41" ht="12.75" customHeight="1">
      <c r="A10" s="700">
        <v>9</v>
      </c>
      <c r="B10" s="710" t="s">
        <v>730</v>
      </c>
      <c r="C10" s="730" t="s">
        <v>5312</v>
      </c>
      <c r="E10" s="730" t="s">
        <v>749</v>
      </c>
      <c r="G10" s="731" t="s">
        <v>750</v>
      </c>
      <c r="I10" s="730" t="s">
        <v>751</v>
      </c>
      <c r="K10" s="730" t="s">
        <v>752</v>
      </c>
      <c r="L10" s="732" t="s">
        <v>1116</v>
      </c>
      <c r="M10" s="733">
        <v>41509</v>
      </c>
      <c r="N10" s="797">
        <v>45910</v>
      </c>
      <c r="O10" s="707" t="s">
        <v>722</v>
      </c>
      <c r="P10" s="729">
        <f>N10</f>
        <v>45910</v>
      </c>
      <c r="Q10" s="720">
        <v>19533</v>
      </c>
      <c r="R10" s="720">
        <v>2004</v>
      </c>
      <c r="S10" s="721">
        <v>45179</v>
      </c>
      <c r="T10" s="722" t="s">
        <v>5259</v>
      </c>
      <c r="U10" s="723" t="s">
        <v>722</v>
      </c>
      <c r="V10" s="724" t="s">
        <v>1281</v>
      </c>
      <c r="W10" s="712" t="s">
        <v>7311</v>
      </c>
      <c r="X10" s="722" t="s">
        <v>1560</v>
      </c>
      <c r="Y10" s="722" t="s">
        <v>977</v>
      </c>
      <c r="Z10" s="724" t="s">
        <v>1561</v>
      </c>
      <c r="AA10" s="725">
        <f t="shared" si="0"/>
        <v>45910</v>
      </c>
      <c r="AB10" s="726" t="s">
        <v>1324</v>
      </c>
      <c r="AC10" s="722">
        <v>220</v>
      </c>
      <c r="AE10" s="722">
        <v>280</v>
      </c>
      <c r="AG10" s="722">
        <v>409</v>
      </c>
      <c r="AI10" s="722">
        <v>60</v>
      </c>
      <c r="AJ10" s="722">
        <v>65</v>
      </c>
      <c r="AK10" s="722">
        <v>145</v>
      </c>
      <c r="AL10" s="722">
        <v>2</v>
      </c>
    </row>
    <row r="11" spans="1:41" s="693" customFormat="1" ht="12.75" customHeight="1">
      <c r="A11" s="682" t="s">
        <v>6575</v>
      </c>
      <c r="B11" s="682"/>
      <c r="C11" s="684"/>
      <c r="D11" s="684"/>
      <c r="E11" s="684" t="s">
        <v>6183</v>
      </c>
      <c r="F11" s="684"/>
      <c r="G11" s="685"/>
      <c r="H11" s="685"/>
      <c r="I11" s="684"/>
      <c r="J11" s="684"/>
      <c r="K11" s="684"/>
      <c r="L11" s="686"/>
      <c r="M11" s="734"/>
      <c r="N11" s="688"/>
      <c r="O11" s="689"/>
      <c r="P11" s="690"/>
      <c r="Q11" s="691"/>
      <c r="R11" s="691"/>
      <c r="S11" s="692"/>
      <c r="U11" s="694"/>
      <c r="V11" s="695"/>
      <c r="W11" s="695"/>
      <c r="Z11" s="695"/>
      <c r="AA11" s="696"/>
      <c r="AB11" s="697"/>
    </row>
    <row r="12" spans="1:41" s="693" customFormat="1" ht="12.75" customHeight="1">
      <c r="A12" s="682" t="s">
        <v>6576</v>
      </c>
      <c r="B12" s="682"/>
      <c r="C12" s="684"/>
      <c r="D12" s="684"/>
      <c r="E12" s="684" t="s">
        <v>6184</v>
      </c>
      <c r="F12" s="684"/>
      <c r="G12" s="685"/>
      <c r="H12" s="685"/>
      <c r="I12" s="684"/>
      <c r="J12" s="684"/>
      <c r="K12" s="684"/>
      <c r="L12" s="686"/>
      <c r="M12" s="734"/>
      <c r="N12" s="688"/>
      <c r="O12" s="689"/>
      <c r="P12" s="690"/>
      <c r="Q12" s="691"/>
      <c r="R12" s="691"/>
      <c r="S12" s="692"/>
      <c r="U12" s="694"/>
      <c r="V12" s="695"/>
      <c r="W12" s="695"/>
      <c r="Z12" s="695"/>
      <c r="AA12" s="696"/>
      <c r="AB12" s="697"/>
    </row>
    <row r="13" spans="1:41" s="693" customFormat="1" ht="12.75" customHeight="1">
      <c r="A13" s="682">
        <v>12</v>
      </c>
      <c r="B13" s="682" t="s">
        <v>8776</v>
      </c>
      <c r="C13" s="684"/>
      <c r="D13" s="684"/>
      <c r="E13" s="735" t="s">
        <v>6185</v>
      </c>
      <c r="F13" s="684"/>
      <c r="G13" s="685"/>
      <c r="H13" s="685"/>
      <c r="I13" s="684"/>
      <c r="J13" s="684"/>
      <c r="K13" s="684"/>
      <c r="L13" s="686"/>
      <c r="M13" s="734"/>
      <c r="N13" s="688"/>
      <c r="O13" s="689"/>
      <c r="P13" s="690"/>
      <c r="Q13" s="691"/>
      <c r="R13" s="691"/>
      <c r="S13" s="692"/>
      <c r="U13" s="694"/>
      <c r="V13" s="695"/>
      <c r="W13" s="695"/>
      <c r="Z13" s="695"/>
      <c r="AA13" s="696"/>
      <c r="AB13" s="697"/>
    </row>
    <row r="14" spans="1:41" s="710" customFormat="1" ht="12.75" customHeight="1">
      <c r="A14" s="700">
        <v>13</v>
      </c>
      <c r="B14" s="700" t="s">
        <v>730</v>
      </c>
      <c r="C14" s="701" t="s">
        <v>900</v>
      </c>
      <c r="D14" s="701"/>
      <c r="E14" s="701" t="s">
        <v>211</v>
      </c>
      <c r="F14" s="701"/>
      <c r="G14" s="703" t="s">
        <v>163</v>
      </c>
      <c r="H14" s="703"/>
      <c r="I14" s="701" t="s">
        <v>164</v>
      </c>
      <c r="J14" s="701"/>
      <c r="K14" s="701" t="s">
        <v>165</v>
      </c>
      <c r="L14" s="704" t="s">
        <v>9121</v>
      </c>
      <c r="M14" s="705">
        <v>36687</v>
      </c>
      <c r="N14" s="706">
        <v>45159</v>
      </c>
      <c r="O14" s="707" t="s">
        <v>722</v>
      </c>
      <c r="P14" s="729">
        <f>N14</f>
        <v>45159</v>
      </c>
      <c r="Q14" s="708">
        <v>23115</v>
      </c>
      <c r="R14" s="708">
        <v>1998</v>
      </c>
      <c r="S14" s="721">
        <v>44429</v>
      </c>
      <c r="T14" s="710" t="s">
        <v>5259</v>
      </c>
      <c r="U14" s="711" t="s">
        <v>721</v>
      </c>
      <c r="V14" s="712" t="s">
        <v>7312</v>
      </c>
      <c r="W14" s="736" t="s">
        <v>7313</v>
      </c>
      <c r="X14" s="710" t="s">
        <v>9122</v>
      </c>
      <c r="Z14" s="712" t="s">
        <v>858</v>
      </c>
      <c r="AA14" s="725">
        <f>N14</f>
        <v>45159</v>
      </c>
      <c r="AB14" s="714" t="s">
        <v>656</v>
      </c>
      <c r="AC14" s="710">
        <v>235</v>
      </c>
      <c r="AE14" s="710">
        <v>300</v>
      </c>
      <c r="AG14" s="710">
        <v>430</v>
      </c>
      <c r="AI14" s="710">
        <v>50</v>
      </c>
      <c r="AJ14" s="710">
        <v>55</v>
      </c>
      <c r="AK14" s="710">
        <v>100</v>
      </c>
      <c r="AL14" s="710">
        <v>2</v>
      </c>
      <c r="AN14" s="710" t="str">
        <f ca="1">IF(N14="","",IF(DAYS360(N14,NOW())&gt;720,"neplatné viac ako 2roky",""))</f>
        <v/>
      </c>
    </row>
    <row r="15" spans="1:41" s="693" customFormat="1" ht="12.75" customHeight="1">
      <c r="A15" s="682">
        <v>14</v>
      </c>
      <c r="B15" s="682" t="s">
        <v>8777</v>
      </c>
      <c r="C15" s="735"/>
      <c r="D15" s="684"/>
      <c r="E15" s="682" t="s">
        <v>2815</v>
      </c>
      <c r="F15" s="684"/>
      <c r="G15" s="685"/>
      <c r="H15" s="685"/>
      <c r="I15" s="684"/>
      <c r="J15" s="684"/>
      <c r="K15" s="735"/>
      <c r="L15" s="686"/>
      <c r="M15" s="687"/>
      <c r="N15" s="688"/>
      <c r="O15" s="689"/>
      <c r="P15" s="690"/>
      <c r="Q15" s="691"/>
      <c r="R15" s="691"/>
      <c r="S15" s="692"/>
      <c r="U15" s="694"/>
      <c r="V15" s="695"/>
      <c r="W15" s="695"/>
      <c r="Z15" s="695"/>
      <c r="AA15" s="696"/>
      <c r="AB15" s="697"/>
    </row>
    <row r="16" spans="1:41" ht="12.75" customHeight="1">
      <c r="A16" s="700">
        <v>15</v>
      </c>
      <c r="B16" s="700" t="s">
        <v>730</v>
      </c>
      <c r="C16" s="710" t="s">
        <v>2267</v>
      </c>
      <c r="D16" s="701"/>
      <c r="E16" s="293" t="s">
        <v>2816</v>
      </c>
      <c r="F16" s="293"/>
      <c r="G16" s="716" t="s">
        <v>2817</v>
      </c>
      <c r="H16" s="716"/>
      <c r="I16" s="293" t="s">
        <v>772</v>
      </c>
      <c r="J16" s="293"/>
      <c r="K16" s="293" t="s">
        <v>2818</v>
      </c>
      <c r="L16" s="717" t="s">
        <v>2819</v>
      </c>
      <c r="M16" s="718">
        <v>42276</v>
      </c>
      <c r="N16" s="719">
        <v>45833</v>
      </c>
      <c r="O16" s="707" t="s">
        <v>722</v>
      </c>
      <c r="P16" s="729">
        <f>N16</f>
        <v>45833</v>
      </c>
      <c r="Q16" s="720">
        <v>16126</v>
      </c>
      <c r="R16" s="720">
        <v>2013</v>
      </c>
      <c r="S16" s="721">
        <v>45102</v>
      </c>
      <c r="T16" s="722" t="s">
        <v>214</v>
      </c>
      <c r="U16" s="723" t="s">
        <v>722</v>
      </c>
      <c r="V16" s="724" t="s">
        <v>9701</v>
      </c>
      <c r="W16" s="724" t="s">
        <v>9702</v>
      </c>
      <c r="X16" s="722" t="s">
        <v>2820</v>
      </c>
      <c r="Y16" s="722" t="s">
        <v>9703</v>
      </c>
      <c r="Z16" s="724" t="s">
        <v>2821</v>
      </c>
      <c r="AA16" s="725">
        <f>N16</f>
        <v>45833</v>
      </c>
      <c r="AB16" s="726" t="s">
        <v>1</v>
      </c>
      <c r="AC16" s="722">
        <v>260</v>
      </c>
      <c r="AE16" s="722">
        <v>320</v>
      </c>
      <c r="AG16" s="722">
        <v>450</v>
      </c>
      <c r="AI16" s="722">
        <v>60</v>
      </c>
      <c r="AJ16" s="722">
        <v>65</v>
      </c>
      <c r="AK16" s="722">
        <v>168</v>
      </c>
      <c r="AL16" s="722">
        <v>2</v>
      </c>
    </row>
    <row r="17" spans="1:40" s="710" customFormat="1" ht="12.75" customHeight="1">
      <c r="A17" s="700">
        <v>16</v>
      </c>
      <c r="B17" s="700" t="s">
        <v>730</v>
      </c>
      <c r="C17" s="701" t="s">
        <v>8948</v>
      </c>
      <c r="D17" s="701"/>
      <c r="E17" s="701" t="s">
        <v>3868</v>
      </c>
      <c r="F17" s="701"/>
      <c r="G17" s="703" t="s">
        <v>8949</v>
      </c>
      <c r="H17" s="703"/>
      <c r="I17" s="701" t="s">
        <v>8950</v>
      </c>
      <c r="J17" s="701"/>
      <c r="K17" s="701" t="s">
        <v>8951</v>
      </c>
      <c r="L17" s="704" t="s">
        <v>8952</v>
      </c>
      <c r="M17" s="737">
        <v>44914</v>
      </c>
      <c r="N17" s="706">
        <v>45623</v>
      </c>
      <c r="O17" s="707" t="s">
        <v>3544</v>
      </c>
      <c r="P17" s="738">
        <f>N17</f>
        <v>45623</v>
      </c>
      <c r="Q17" s="708">
        <v>22726</v>
      </c>
      <c r="R17" s="708" t="s">
        <v>8953</v>
      </c>
      <c r="S17" s="709">
        <v>44892</v>
      </c>
      <c r="T17" s="710" t="s">
        <v>1572</v>
      </c>
      <c r="U17" s="711" t="s">
        <v>1279</v>
      </c>
      <c r="V17" s="712" t="s">
        <v>363</v>
      </c>
      <c r="W17" s="712" t="s">
        <v>8954</v>
      </c>
      <c r="X17" s="710" t="s">
        <v>8955</v>
      </c>
      <c r="Y17" s="710" t="s">
        <v>1573</v>
      </c>
      <c r="Z17" s="712" t="s">
        <v>1574</v>
      </c>
      <c r="AA17" s="713">
        <f>N17</f>
        <v>45623</v>
      </c>
      <c r="AB17" s="714" t="s">
        <v>1</v>
      </c>
      <c r="AC17" s="710">
        <v>217</v>
      </c>
      <c r="AE17" s="710">
        <v>277</v>
      </c>
      <c r="AG17" s="710">
        <v>450</v>
      </c>
      <c r="AI17" s="710">
        <v>60</v>
      </c>
      <c r="AJ17" s="710">
        <v>65</v>
      </c>
      <c r="AK17" s="710">
        <v>160</v>
      </c>
      <c r="AL17" s="710">
        <v>2</v>
      </c>
    </row>
    <row r="18" spans="1:40" s="693" customFormat="1" ht="12.75" customHeight="1">
      <c r="A18" s="682" t="s">
        <v>6577</v>
      </c>
      <c r="B18" s="682"/>
      <c r="C18" s="735"/>
      <c r="D18" s="684"/>
      <c r="E18" s="735" t="s">
        <v>6186</v>
      </c>
      <c r="F18" s="684"/>
      <c r="G18" s="685"/>
      <c r="H18" s="685"/>
      <c r="I18" s="684"/>
      <c r="J18" s="684"/>
      <c r="K18" s="684"/>
      <c r="L18" s="686"/>
      <c r="M18" s="734"/>
      <c r="N18" s="688"/>
      <c r="O18" s="689"/>
      <c r="P18" s="690"/>
      <c r="Q18" s="691"/>
      <c r="R18" s="691"/>
      <c r="S18" s="692"/>
      <c r="U18" s="694"/>
      <c r="V18" s="695"/>
      <c r="W18" s="695"/>
      <c r="Z18" s="695"/>
      <c r="AA18" s="696"/>
      <c r="AB18" s="697"/>
    </row>
    <row r="19" spans="1:40" ht="12.75" customHeight="1">
      <c r="A19" s="701">
        <v>18</v>
      </c>
      <c r="B19" s="700" t="s">
        <v>730</v>
      </c>
      <c r="C19" s="700" t="s">
        <v>5432</v>
      </c>
      <c r="D19" s="700"/>
      <c r="E19" s="293" t="s">
        <v>837</v>
      </c>
      <c r="F19" s="739"/>
      <c r="G19" s="716" t="s">
        <v>5433</v>
      </c>
      <c r="H19" s="716"/>
      <c r="I19" s="740" t="s">
        <v>7619</v>
      </c>
      <c r="J19" s="740"/>
      <c r="K19" s="293" t="s">
        <v>838</v>
      </c>
      <c r="L19" s="717" t="s">
        <v>839</v>
      </c>
      <c r="M19" s="733">
        <v>43871</v>
      </c>
      <c r="N19" s="719">
        <v>45307</v>
      </c>
      <c r="O19" s="707" t="s">
        <v>129</v>
      </c>
      <c r="P19" s="729">
        <f>N19</f>
        <v>45307</v>
      </c>
      <c r="Q19" s="720">
        <v>22026</v>
      </c>
      <c r="R19" s="720" t="s">
        <v>5434</v>
      </c>
      <c r="S19" s="721">
        <v>44577</v>
      </c>
      <c r="T19" s="722" t="s">
        <v>1109</v>
      </c>
      <c r="U19" s="723" t="s">
        <v>722</v>
      </c>
      <c r="V19" s="712" t="s">
        <v>7620</v>
      </c>
      <c r="W19" s="712" t="s">
        <v>7621</v>
      </c>
      <c r="X19" s="722" t="s">
        <v>840</v>
      </c>
      <c r="Y19" s="722" t="s">
        <v>3095</v>
      </c>
      <c r="Z19" s="724" t="s">
        <v>841</v>
      </c>
      <c r="AA19" s="725">
        <f>N19</f>
        <v>45307</v>
      </c>
      <c r="AB19" s="726" t="s">
        <v>1324</v>
      </c>
      <c r="AC19" s="722">
        <v>200</v>
      </c>
      <c r="AE19" s="722">
        <v>260</v>
      </c>
      <c r="AG19" s="764">
        <v>472.5</v>
      </c>
      <c r="AI19" s="722">
        <v>62</v>
      </c>
      <c r="AJ19" s="722">
        <v>65</v>
      </c>
      <c r="AK19" s="722">
        <v>157</v>
      </c>
      <c r="AL19" s="722">
        <v>2</v>
      </c>
      <c r="AN19" s="722" t="str">
        <f ca="1">IF(N19="","",IF(DAYS360(N19,NOW())&gt;720,"neplatné viac ako 2roky",""))</f>
        <v/>
      </c>
    </row>
    <row r="20" spans="1:40" ht="12.75" customHeight="1">
      <c r="A20" s="712" t="s">
        <v>449</v>
      </c>
      <c r="B20" s="710" t="s">
        <v>730</v>
      </c>
      <c r="C20" s="700" t="s">
        <v>5212</v>
      </c>
      <c r="D20" s="722"/>
      <c r="E20" s="722" t="s">
        <v>3709</v>
      </c>
      <c r="F20" s="722"/>
      <c r="G20" s="723" t="s">
        <v>5213</v>
      </c>
      <c r="H20" s="722"/>
      <c r="I20" s="740" t="s">
        <v>9587</v>
      </c>
      <c r="J20" s="722"/>
      <c r="K20" s="441" t="s">
        <v>3710</v>
      </c>
      <c r="L20" s="717" t="s">
        <v>374</v>
      </c>
      <c r="M20" s="733">
        <v>37016</v>
      </c>
      <c r="N20" s="719">
        <v>45797</v>
      </c>
      <c r="O20" s="707" t="s">
        <v>722</v>
      </c>
      <c r="P20" s="729">
        <f>N20</f>
        <v>45797</v>
      </c>
      <c r="Q20" s="720">
        <v>19264</v>
      </c>
      <c r="R20" s="720" t="s">
        <v>5052</v>
      </c>
      <c r="S20" s="721">
        <v>45066</v>
      </c>
      <c r="T20" s="722" t="s">
        <v>93</v>
      </c>
      <c r="U20" s="723" t="s">
        <v>722</v>
      </c>
      <c r="V20" s="724" t="s">
        <v>9474</v>
      </c>
      <c r="W20" s="724" t="s">
        <v>9475</v>
      </c>
      <c r="X20" s="722" t="s">
        <v>5053</v>
      </c>
      <c r="Y20" s="722" t="s">
        <v>898</v>
      </c>
      <c r="Z20" s="724" t="s">
        <v>715</v>
      </c>
      <c r="AA20" s="725">
        <f>N20</f>
        <v>45797</v>
      </c>
      <c r="AB20" s="726" t="s">
        <v>1</v>
      </c>
      <c r="AC20" s="722">
        <v>208</v>
      </c>
      <c r="AE20" s="722">
        <v>300</v>
      </c>
      <c r="AG20" s="722">
        <v>450</v>
      </c>
      <c r="AI20" s="722">
        <v>60</v>
      </c>
      <c r="AJ20" s="722">
        <v>65</v>
      </c>
      <c r="AK20" s="722">
        <v>160</v>
      </c>
      <c r="AL20" s="722">
        <v>2</v>
      </c>
    </row>
    <row r="21" spans="1:40" s="710" customFormat="1" ht="12.75" customHeight="1">
      <c r="A21" s="700">
        <v>20</v>
      </c>
      <c r="B21" s="710" t="s">
        <v>730</v>
      </c>
      <c r="C21" s="742" t="s">
        <v>1143</v>
      </c>
      <c r="E21" s="742" t="s">
        <v>6187</v>
      </c>
      <c r="G21" s="711" t="s">
        <v>2087</v>
      </c>
      <c r="I21" s="742" t="s">
        <v>133</v>
      </c>
      <c r="K21" s="742" t="s">
        <v>6497</v>
      </c>
      <c r="L21" s="717" t="s">
        <v>6498</v>
      </c>
      <c r="M21" s="743">
        <v>37052</v>
      </c>
      <c r="N21" s="738">
        <v>46006</v>
      </c>
      <c r="O21" s="707" t="s">
        <v>722</v>
      </c>
      <c r="P21" s="729">
        <f>N21</f>
        <v>46006</v>
      </c>
      <c r="Q21" s="720">
        <v>20743</v>
      </c>
      <c r="R21" s="708">
        <v>2000</v>
      </c>
      <c r="S21" s="721">
        <v>45275</v>
      </c>
      <c r="T21" s="710" t="s">
        <v>1572</v>
      </c>
      <c r="U21" s="711" t="s">
        <v>722</v>
      </c>
      <c r="V21" s="712" t="s">
        <v>10398</v>
      </c>
      <c r="W21" s="712" t="s">
        <v>10399</v>
      </c>
      <c r="X21" s="710" t="s">
        <v>6500</v>
      </c>
      <c r="Y21" s="710" t="s">
        <v>6499</v>
      </c>
      <c r="Z21" s="712" t="s">
        <v>1922</v>
      </c>
      <c r="AA21" s="725">
        <f>N21</f>
        <v>46006</v>
      </c>
      <c r="AB21" s="714" t="s">
        <v>656</v>
      </c>
      <c r="AC21" s="710">
        <v>200</v>
      </c>
      <c r="AE21" s="710">
        <v>260</v>
      </c>
      <c r="AG21" s="710">
        <v>400</v>
      </c>
      <c r="AI21" s="710">
        <v>48</v>
      </c>
      <c r="AJ21" s="710">
        <v>53</v>
      </c>
      <c r="AK21" s="710">
        <v>100</v>
      </c>
      <c r="AL21" s="710">
        <v>2</v>
      </c>
      <c r="AM21" s="710" t="s">
        <v>9588</v>
      </c>
    </row>
    <row r="22" spans="1:40" s="710" customFormat="1" ht="12.75" customHeight="1">
      <c r="A22" s="700">
        <v>21</v>
      </c>
      <c r="B22" s="700"/>
      <c r="C22" s="745"/>
      <c r="D22" s="700"/>
      <c r="E22" s="745" t="s">
        <v>3052</v>
      </c>
      <c r="F22" s="700"/>
      <c r="G22" s="750"/>
      <c r="H22" s="750"/>
      <c r="I22" s="700"/>
      <c r="J22" s="700"/>
      <c r="K22" s="700"/>
      <c r="L22" s="714"/>
      <c r="M22" s="738"/>
      <c r="N22" s="775"/>
      <c r="O22" s="776"/>
      <c r="P22" s="738"/>
      <c r="Q22" s="708"/>
      <c r="R22" s="708"/>
      <c r="S22" s="709"/>
      <c r="U22" s="711"/>
      <c r="V22" s="712"/>
      <c r="W22" s="712"/>
      <c r="Z22" s="712"/>
      <c r="AA22" s="713"/>
      <c r="AB22" s="714"/>
      <c r="AN22" s="710" t="str">
        <f ca="1">IF(N22="","",IF(DAYS360(N22,NOW())&gt;720,"neplatné viac ako 2roky",""))</f>
        <v/>
      </c>
    </row>
    <row r="23" spans="1:40" ht="12.75" customHeight="1">
      <c r="A23" s="700">
        <v>22</v>
      </c>
      <c r="B23" s="700" t="s">
        <v>730</v>
      </c>
      <c r="C23" s="701" t="s">
        <v>865</v>
      </c>
      <c r="D23" s="701"/>
      <c r="E23" s="293" t="s">
        <v>6188</v>
      </c>
      <c r="F23" s="293"/>
      <c r="G23" s="716" t="s">
        <v>867</v>
      </c>
      <c r="H23" s="716"/>
      <c r="I23" s="293" t="s">
        <v>254</v>
      </c>
      <c r="J23" s="293"/>
      <c r="K23" s="293" t="s">
        <v>7623</v>
      </c>
      <c r="L23" s="717" t="s">
        <v>255</v>
      </c>
      <c r="M23" s="718">
        <v>37192</v>
      </c>
      <c r="N23" s="719">
        <v>46040</v>
      </c>
      <c r="O23" s="707" t="s">
        <v>788</v>
      </c>
      <c r="P23" s="729">
        <f>N23</f>
        <v>46040</v>
      </c>
      <c r="Q23" s="720">
        <v>20063</v>
      </c>
      <c r="R23" s="720">
        <v>2001</v>
      </c>
      <c r="S23" s="721">
        <v>45309</v>
      </c>
      <c r="T23" s="722" t="s">
        <v>4059</v>
      </c>
      <c r="U23" s="723" t="s">
        <v>722</v>
      </c>
      <c r="V23" s="724" t="s">
        <v>10460</v>
      </c>
      <c r="W23" s="724" t="s">
        <v>10461</v>
      </c>
      <c r="X23" s="722" t="s">
        <v>1005</v>
      </c>
      <c r="Y23" s="722" t="s">
        <v>5440</v>
      </c>
      <c r="Z23" s="724" t="s">
        <v>1006</v>
      </c>
      <c r="AA23" s="725">
        <f>N23</f>
        <v>46040</v>
      </c>
      <c r="AB23" s="726">
        <v>3</v>
      </c>
      <c r="AC23" s="722">
        <v>243</v>
      </c>
      <c r="AE23" s="722">
        <v>310</v>
      </c>
      <c r="AG23" s="722">
        <v>450</v>
      </c>
      <c r="AI23" s="722">
        <v>50</v>
      </c>
      <c r="AJ23" s="722">
        <v>55</v>
      </c>
      <c r="AK23" s="722">
        <v>125</v>
      </c>
      <c r="AL23" s="722">
        <v>2</v>
      </c>
      <c r="AN23" s="722" t="str">
        <f ca="1">IF(N23="","",IF(DAYS360(N23,NOW())&gt;720,"neplatné viac ako 2roky",""))</f>
        <v/>
      </c>
    </row>
    <row r="24" spans="1:40" s="710" customFormat="1" ht="12.75" customHeight="1">
      <c r="A24" s="700">
        <v>23</v>
      </c>
      <c r="B24" s="700" t="s">
        <v>730</v>
      </c>
      <c r="C24" s="745" t="s">
        <v>1938</v>
      </c>
      <c r="D24" s="700"/>
      <c r="E24" s="701" t="s">
        <v>1633</v>
      </c>
      <c r="F24" s="702"/>
      <c r="G24" s="703" t="s">
        <v>1634</v>
      </c>
      <c r="H24" s="703"/>
      <c r="I24" s="700" t="s">
        <v>1391</v>
      </c>
      <c r="J24" s="700"/>
      <c r="K24" s="701" t="s">
        <v>4230</v>
      </c>
      <c r="L24" s="704" t="s">
        <v>4231</v>
      </c>
      <c r="M24" s="738">
        <v>41305</v>
      </c>
      <c r="N24" s="706">
        <v>45344</v>
      </c>
      <c r="O24" s="707" t="s">
        <v>1217</v>
      </c>
      <c r="P24" s="729">
        <f>N24</f>
        <v>45344</v>
      </c>
      <c r="Q24" s="708">
        <v>20182</v>
      </c>
      <c r="R24" s="708">
        <v>1993</v>
      </c>
      <c r="S24" s="721">
        <v>44614</v>
      </c>
      <c r="T24" s="710" t="s">
        <v>214</v>
      </c>
      <c r="U24" s="711" t="s">
        <v>722</v>
      </c>
      <c r="V24" s="712" t="s">
        <v>7756</v>
      </c>
      <c r="W24" s="712" t="s">
        <v>7757</v>
      </c>
      <c r="X24" s="710" t="s">
        <v>5535</v>
      </c>
      <c r="Z24" s="712" t="s">
        <v>4232</v>
      </c>
      <c r="AA24" s="725">
        <f>N24</f>
        <v>45344</v>
      </c>
      <c r="AB24" s="714" t="s">
        <v>656</v>
      </c>
      <c r="AC24" s="710">
        <v>250</v>
      </c>
      <c r="AE24" s="710">
        <v>320</v>
      </c>
      <c r="AG24" s="710">
        <v>450</v>
      </c>
      <c r="AI24" s="710">
        <v>60</v>
      </c>
      <c r="AJ24" s="710">
        <v>65</v>
      </c>
      <c r="AK24" s="710">
        <v>110</v>
      </c>
      <c r="AL24" s="710">
        <v>2</v>
      </c>
      <c r="AN24" s="710" t="str">
        <f ca="1">IF(N24="","",IF(DAYS360(N24,NOW())&gt;720,"neplatné viac ako 2roky",""))</f>
        <v/>
      </c>
    </row>
    <row r="25" spans="1:40" s="693" customFormat="1" ht="12.75" customHeight="1">
      <c r="A25" s="682" t="s">
        <v>6578</v>
      </c>
      <c r="B25" s="682"/>
      <c r="C25" s="684"/>
      <c r="D25" s="684"/>
      <c r="E25" s="735" t="s">
        <v>6189</v>
      </c>
      <c r="F25" s="684"/>
      <c r="G25" s="685"/>
      <c r="H25" s="685"/>
      <c r="I25" s="684"/>
      <c r="J25" s="684"/>
      <c r="K25" s="684"/>
      <c r="L25" s="686"/>
      <c r="M25" s="734"/>
      <c r="N25" s="688"/>
      <c r="O25" s="689"/>
      <c r="P25" s="690"/>
      <c r="Q25" s="691"/>
      <c r="R25" s="691"/>
      <c r="S25" s="692"/>
      <c r="U25" s="694"/>
      <c r="V25" s="695"/>
      <c r="W25" s="695"/>
      <c r="Z25" s="695"/>
      <c r="AA25" s="696"/>
      <c r="AB25" s="697"/>
    </row>
    <row r="26" spans="1:40" s="693" customFormat="1" ht="12.75" customHeight="1">
      <c r="A26" s="682">
        <v>25</v>
      </c>
      <c r="B26" s="682"/>
      <c r="C26" s="682"/>
      <c r="D26" s="682"/>
      <c r="E26" s="684" t="s">
        <v>6584</v>
      </c>
      <c r="F26" s="698"/>
      <c r="G26" s="685"/>
      <c r="H26" s="685"/>
      <c r="I26" s="682"/>
      <c r="J26" s="682"/>
      <c r="K26" s="684"/>
      <c r="L26" s="686"/>
      <c r="M26" s="690"/>
      <c r="N26" s="688"/>
      <c r="O26" s="689"/>
      <c r="P26" s="690"/>
      <c r="Q26" s="691"/>
      <c r="R26" s="691"/>
      <c r="S26" s="692"/>
      <c r="U26" s="694"/>
      <c r="V26" s="695"/>
      <c r="W26" s="695"/>
      <c r="Z26" s="695"/>
      <c r="AA26" s="696"/>
      <c r="AB26" s="697"/>
      <c r="AN26" s="693" t="str">
        <f ca="1">IF(N26="","",IF(DAYS360(N26,NOW())&gt;720,"neplatné viac ako 2roky",""))</f>
        <v/>
      </c>
    </row>
    <row r="27" spans="1:40" s="693" customFormat="1" ht="12.75" customHeight="1">
      <c r="A27" s="682">
        <v>26</v>
      </c>
      <c r="B27" s="682"/>
      <c r="C27" s="746"/>
      <c r="D27" s="682"/>
      <c r="E27" s="684" t="s">
        <v>6585</v>
      </c>
      <c r="F27" s="698"/>
      <c r="G27" s="685"/>
      <c r="H27" s="685"/>
      <c r="I27" s="682"/>
      <c r="J27" s="682"/>
      <c r="K27" s="684"/>
      <c r="L27" s="686" t="s">
        <v>2093</v>
      </c>
      <c r="M27" s="690"/>
      <c r="N27" s="688"/>
      <c r="O27" s="689"/>
      <c r="P27" s="690">
        <f t="shared" ref="P27:P32" si="2">N27</f>
        <v>0</v>
      </c>
      <c r="Q27" s="691"/>
      <c r="R27" s="691"/>
      <c r="S27" s="692">
        <f>SUM(N27-366)</f>
        <v>-366</v>
      </c>
      <c r="U27" s="694"/>
      <c r="V27" s="695"/>
      <c r="W27" s="695"/>
      <c r="Z27" s="695"/>
      <c r="AA27" s="696">
        <f t="shared" ref="AA27:AA32" si="3">N27</f>
        <v>0</v>
      </c>
      <c r="AB27" s="697"/>
      <c r="AN27" s="693" t="str">
        <f ca="1">IF(N27="","",IF(DAYS360(N27,NOW())&gt;720,"neplatné viac ako 2roky",""))</f>
        <v/>
      </c>
    </row>
    <row r="28" spans="1:40" s="710" customFormat="1" ht="12.75" customHeight="1">
      <c r="A28" s="700">
        <v>27</v>
      </c>
      <c r="B28" s="700" t="s">
        <v>730</v>
      </c>
      <c r="C28" s="700" t="s">
        <v>8378</v>
      </c>
      <c r="D28" s="700"/>
      <c r="E28" s="701" t="s">
        <v>773</v>
      </c>
      <c r="F28" s="702"/>
      <c r="G28" s="703" t="s">
        <v>10067</v>
      </c>
      <c r="H28" s="703"/>
      <c r="I28" s="700" t="s">
        <v>8379</v>
      </c>
      <c r="J28" s="700"/>
      <c r="K28" s="701" t="s">
        <v>8384</v>
      </c>
      <c r="L28" s="704" t="s">
        <v>8380</v>
      </c>
      <c r="M28" s="738">
        <v>44761</v>
      </c>
      <c r="N28" s="706">
        <v>45893</v>
      </c>
      <c r="O28" s="707" t="s">
        <v>129</v>
      </c>
      <c r="P28" s="738">
        <f t="shared" si="2"/>
        <v>45893</v>
      </c>
      <c r="Q28" s="708">
        <v>22505</v>
      </c>
      <c r="R28" s="708" t="s">
        <v>8381</v>
      </c>
      <c r="S28" s="709">
        <v>45162</v>
      </c>
      <c r="T28" s="710" t="s">
        <v>4059</v>
      </c>
      <c r="U28" s="711" t="s">
        <v>10027</v>
      </c>
      <c r="V28" s="712" t="s">
        <v>10069</v>
      </c>
      <c r="W28" s="712" t="s">
        <v>10068</v>
      </c>
      <c r="X28" s="710" t="s">
        <v>8382</v>
      </c>
      <c r="Y28" s="710" t="s">
        <v>8383</v>
      </c>
      <c r="Z28" s="712" t="s">
        <v>8385</v>
      </c>
      <c r="AA28" s="713">
        <f t="shared" si="3"/>
        <v>45893</v>
      </c>
      <c r="AB28" s="714" t="s">
        <v>656</v>
      </c>
      <c r="AC28" s="710">
        <v>259</v>
      </c>
      <c r="AE28" s="710">
        <v>325</v>
      </c>
      <c r="AG28" s="710">
        <v>450</v>
      </c>
      <c r="AI28" s="710">
        <v>60</v>
      </c>
      <c r="AJ28" s="710">
        <v>65</v>
      </c>
      <c r="AK28" s="710">
        <v>160</v>
      </c>
      <c r="AL28" s="710">
        <v>2</v>
      </c>
      <c r="AN28" s="710" t="str">
        <f ca="1">IF(N28="","",IF(DAYS360(N28,NOW())&gt;720,"neplatné viac ako 2roky",""))</f>
        <v/>
      </c>
    </row>
    <row r="29" spans="1:40" s="710" customFormat="1" ht="12.75" customHeight="1">
      <c r="A29" s="700">
        <v>28</v>
      </c>
      <c r="B29" s="700" t="s">
        <v>730</v>
      </c>
      <c r="C29" s="700" t="s">
        <v>997</v>
      </c>
      <c r="D29" s="701"/>
      <c r="E29" s="744" t="s">
        <v>4382</v>
      </c>
      <c r="F29" s="701"/>
      <c r="G29" s="703" t="s">
        <v>4383</v>
      </c>
      <c r="H29" s="703"/>
      <c r="I29" s="701" t="s">
        <v>772</v>
      </c>
      <c r="J29" s="701"/>
      <c r="K29" s="701" t="s">
        <v>4384</v>
      </c>
      <c r="L29" s="704" t="s">
        <v>4385</v>
      </c>
      <c r="M29" s="705">
        <v>43268</v>
      </c>
      <c r="N29" s="706">
        <v>45440</v>
      </c>
      <c r="O29" s="707" t="s">
        <v>722</v>
      </c>
      <c r="P29" s="729">
        <f t="shared" si="2"/>
        <v>45440</v>
      </c>
      <c r="Q29" s="708">
        <v>18490</v>
      </c>
      <c r="R29" s="708">
        <v>2017</v>
      </c>
      <c r="S29" s="721">
        <v>44709</v>
      </c>
      <c r="T29" s="710" t="s">
        <v>214</v>
      </c>
      <c r="U29" s="711" t="s">
        <v>722</v>
      </c>
      <c r="V29" s="712" t="s">
        <v>8191</v>
      </c>
      <c r="W29" s="712" t="s">
        <v>8192</v>
      </c>
      <c r="X29" s="710" t="s">
        <v>4386</v>
      </c>
      <c r="Y29" s="710" t="s">
        <v>4387</v>
      </c>
      <c r="Z29" s="712" t="s">
        <v>4388</v>
      </c>
      <c r="AA29" s="725">
        <f t="shared" si="3"/>
        <v>45440</v>
      </c>
      <c r="AB29" s="714" t="s">
        <v>1</v>
      </c>
      <c r="AC29" s="710">
        <v>270</v>
      </c>
      <c r="AD29" s="747"/>
      <c r="AE29" s="710">
        <v>330</v>
      </c>
      <c r="AG29" s="710">
        <v>450</v>
      </c>
      <c r="AI29" s="710">
        <v>60</v>
      </c>
      <c r="AJ29" s="710">
        <v>65</v>
      </c>
      <c r="AK29" s="710">
        <v>150</v>
      </c>
      <c r="AL29" s="710">
        <v>2</v>
      </c>
    </row>
    <row r="30" spans="1:40" ht="12.75" customHeight="1">
      <c r="A30" s="748">
        <v>29</v>
      </c>
      <c r="B30" s="710" t="s">
        <v>729</v>
      </c>
      <c r="C30" s="710" t="s">
        <v>218</v>
      </c>
      <c r="D30" s="710"/>
      <c r="E30" s="710" t="s">
        <v>632</v>
      </c>
      <c r="F30" s="710"/>
      <c r="G30" s="711" t="s">
        <v>219</v>
      </c>
      <c r="H30" s="710"/>
      <c r="I30" s="710" t="s">
        <v>954</v>
      </c>
      <c r="J30" s="710"/>
      <c r="K30" s="710" t="s">
        <v>3031</v>
      </c>
      <c r="L30" s="717" t="s">
        <v>3034</v>
      </c>
      <c r="M30" s="738">
        <v>41439</v>
      </c>
      <c r="N30" s="738">
        <v>45814</v>
      </c>
      <c r="O30" s="707" t="s">
        <v>722</v>
      </c>
      <c r="P30" s="729">
        <f t="shared" si="2"/>
        <v>45814</v>
      </c>
      <c r="Q30" s="710">
        <v>18639</v>
      </c>
      <c r="R30" s="710">
        <v>2012</v>
      </c>
      <c r="S30" s="721">
        <v>45083</v>
      </c>
      <c r="T30" s="710" t="s">
        <v>1062</v>
      </c>
      <c r="U30" s="711" t="s">
        <v>722</v>
      </c>
      <c r="V30" s="749">
        <v>6</v>
      </c>
      <c r="W30" s="749">
        <v>80</v>
      </c>
      <c r="X30" s="710" t="s">
        <v>3032</v>
      </c>
      <c r="Y30" s="710"/>
      <c r="Z30" s="709" t="s">
        <v>3033</v>
      </c>
      <c r="AA30" s="725">
        <f t="shared" si="3"/>
        <v>45814</v>
      </c>
      <c r="AB30" s="714" t="s">
        <v>1</v>
      </c>
      <c r="AC30" s="710">
        <v>31</v>
      </c>
      <c r="AD30" s="710"/>
      <c r="AE30" s="710">
        <v>75</v>
      </c>
      <c r="AF30" s="710"/>
      <c r="AG30" s="710">
        <v>115</v>
      </c>
      <c r="AH30" s="710"/>
      <c r="AI30" s="710">
        <v>30</v>
      </c>
      <c r="AJ30" s="710">
        <v>40</v>
      </c>
      <c r="AK30" s="710">
        <v>80</v>
      </c>
      <c r="AL30" s="710">
        <v>1</v>
      </c>
      <c r="AN30" s="722" t="str">
        <f ca="1">IF(N30="","",IF(DAYS360(N30,NOW())&gt;720,"neplatné viac ako 2roky",""))</f>
        <v/>
      </c>
    </row>
    <row r="31" spans="1:40" s="693" customFormat="1" ht="12.75" customHeight="1">
      <c r="A31" s="682" t="s">
        <v>10449</v>
      </c>
      <c r="B31" s="682" t="s">
        <v>10454</v>
      </c>
      <c r="C31" s="684"/>
      <c r="D31" s="684"/>
      <c r="E31" s="684" t="s">
        <v>2822</v>
      </c>
      <c r="F31" s="684"/>
      <c r="G31" s="685"/>
      <c r="H31" s="685"/>
      <c r="I31" s="684"/>
      <c r="J31" s="684"/>
      <c r="K31" s="684"/>
      <c r="L31" s="686"/>
      <c r="M31" s="734"/>
      <c r="N31" s="688"/>
      <c r="O31" s="689"/>
      <c r="P31" s="690"/>
      <c r="Q31" s="691"/>
      <c r="R31" s="691"/>
      <c r="S31" s="692"/>
      <c r="U31" s="694"/>
      <c r="V31" s="695"/>
      <c r="W31" s="695"/>
      <c r="X31" s="1029"/>
      <c r="Y31" s="1030"/>
      <c r="Z31" s="1031"/>
      <c r="AA31" s="696"/>
      <c r="AB31" s="697"/>
      <c r="AN31" s="693" t="str">
        <f ca="1">IF(N31="","",IF(DAYS360(N31,NOW())&gt;720,"neplatné viac ako 2roky",""))</f>
        <v/>
      </c>
    </row>
    <row r="32" spans="1:40" s="710" customFormat="1" ht="12.75" customHeight="1">
      <c r="A32" s="700">
        <v>31</v>
      </c>
      <c r="B32" s="700" t="s">
        <v>730</v>
      </c>
      <c r="C32" s="700" t="s">
        <v>6435</v>
      </c>
      <c r="D32" s="701"/>
      <c r="E32" s="701" t="s">
        <v>2823</v>
      </c>
      <c r="F32" s="701"/>
      <c r="G32" s="703" t="s">
        <v>6438</v>
      </c>
      <c r="H32" s="703"/>
      <c r="I32" s="701" t="s">
        <v>772</v>
      </c>
      <c r="J32" s="701"/>
      <c r="K32" s="701" t="s">
        <v>6725</v>
      </c>
      <c r="L32" s="704" t="s">
        <v>6726</v>
      </c>
      <c r="M32" s="705">
        <v>44110</v>
      </c>
      <c r="N32" s="706">
        <v>44833</v>
      </c>
      <c r="O32" s="707" t="s">
        <v>722</v>
      </c>
      <c r="P32" s="729">
        <f t="shared" si="2"/>
        <v>44833</v>
      </c>
      <c r="Q32" s="708">
        <v>21132</v>
      </c>
      <c r="R32" s="708">
        <v>1997</v>
      </c>
      <c r="S32" s="721">
        <v>44103</v>
      </c>
      <c r="T32" s="710" t="s">
        <v>214</v>
      </c>
      <c r="U32" s="711" t="s">
        <v>721</v>
      </c>
      <c r="V32" s="712" t="s">
        <v>6436</v>
      </c>
      <c r="W32" s="712" t="s">
        <v>6437</v>
      </c>
      <c r="X32" s="710" t="s">
        <v>6727</v>
      </c>
      <c r="Y32" s="710" t="s">
        <v>6728</v>
      </c>
      <c r="Z32" s="712" t="s">
        <v>6729</v>
      </c>
      <c r="AA32" s="725">
        <f t="shared" si="3"/>
        <v>44833</v>
      </c>
      <c r="AB32" s="714" t="s">
        <v>656</v>
      </c>
      <c r="AC32" s="710">
        <v>175</v>
      </c>
      <c r="AE32" s="710">
        <v>235</v>
      </c>
      <c r="AG32" s="710">
        <v>450</v>
      </c>
      <c r="AI32" s="710">
        <v>60</v>
      </c>
      <c r="AJ32" s="710">
        <v>63</v>
      </c>
      <c r="AK32" s="710">
        <v>130</v>
      </c>
      <c r="AL32" s="710">
        <v>2</v>
      </c>
      <c r="AN32" s="710" t="str">
        <f ca="1">IF(N32="","",IF(DAYS360(N32,NOW())&gt;720,"neplatné viac ako 2roky",""))</f>
        <v/>
      </c>
    </row>
    <row r="33" spans="1:40" s="693" customFormat="1" ht="12.75" customHeight="1">
      <c r="A33" s="684" t="s">
        <v>6607</v>
      </c>
      <c r="E33" s="693" t="s">
        <v>1108</v>
      </c>
      <c r="G33" s="755"/>
      <c r="H33" s="755"/>
      <c r="L33" s="697"/>
      <c r="M33" s="690"/>
      <c r="N33" s="690"/>
      <c r="O33" s="694"/>
      <c r="P33" s="690"/>
      <c r="Q33" s="691"/>
      <c r="R33" s="691"/>
      <c r="S33" s="692"/>
      <c r="U33" s="694"/>
      <c r="V33" s="695"/>
      <c r="W33" s="695"/>
      <c r="Z33" s="695"/>
      <c r="AA33" s="696"/>
      <c r="AB33" s="697"/>
    </row>
    <row r="34" spans="1:40" ht="12.75" customHeight="1">
      <c r="A34" s="700">
        <v>33</v>
      </c>
      <c r="B34" s="700" t="s">
        <v>730</v>
      </c>
      <c r="C34" s="700" t="s">
        <v>1148</v>
      </c>
      <c r="D34" s="700"/>
      <c r="E34" s="293" t="s">
        <v>1149</v>
      </c>
      <c r="F34" s="739"/>
      <c r="G34" s="716" t="s">
        <v>7349</v>
      </c>
      <c r="H34" s="716"/>
      <c r="I34" s="740" t="s">
        <v>1150</v>
      </c>
      <c r="J34" s="740"/>
      <c r="K34" s="293" t="s">
        <v>3076</v>
      </c>
      <c r="L34" s="717" t="s">
        <v>3077</v>
      </c>
      <c r="M34" s="733">
        <v>41402</v>
      </c>
      <c r="N34" s="719">
        <v>45883</v>
      </c>
      <c r="O34" s="707" t="s">
        <v>722</v>
      </c>
      <c r="P34" s="729">
        <f t="shared" ref="P34:P43" si="4">N34</f>
        <v>45883</v>
      </c>
      <c r="Q34" s="720">
        <v>21523</v>
      </c>
      <c r="R34" s="720" t="s">
        <v>5296</v>
      </c>
      <c r="S34" s="721">
        <v>44442</v>
      </c>
      <c r="T34" s="722" t="s">
        <v>4059</v>
      </c>
      <c r="U34" s="723" t="s">
        <v>722</v>
      </c>
      <c r="V34" s="712" t="s">
        <v>9973</v>
      </c>
      <c r="W34" s="712" t="s">
        <v>9972</v>
      </c>
      <c r="X34" s="722" t="s">
        <v>3078</v>
      </c>
      <c r="Y34" s="722" t="s">
        <v>5297</v>
      </c>
      <c r="Z34" s="724" t="s">
        <v>3079</v>
      </c>
      <c r="AA34" s="725">
        <f t="shared" ref="AA34:AA40" si="5">N34</f>
        <v>45883</v>
      </c>
      <c r="AB34" s="726" t="s">
        <v>1</v>
      </c>
      <c r="AC34" s="722">
        <v>230</v>
      </c>
      <c r="AE34" s="722">
        <v>295</v>
      </c>
      <c r="AG34" s="722">
        <v>450</v>
      </c>
      <c r="AI34" s="722">
        <v>52</v>
      </c>
      <c r="AJ34" s="722">
        <v>65</v>
      </c>
      <c r="AK34" s="722">
        <v>140</v>
      </c>
      <c r="AL34" s="722">
        <v>2</v>
      </c>
      <c r="AN34" s="722" t="str">
        <f ca="1">IF(N34="","",IF(DAYS360(N34,NOW())&gt;720,"neplatné viac ako 2roky",""))</f>
        <v/>
      </c>
    </row>
    <row r="35" spans="1:40" s="800" customFormat="1" ht="12.75" customHeight="1">
      <c r="A35" s="789">
        <v>34</v>
      </c>
      <c r="B35" s="789" t="s">
        <v>730</v>
      </c>
      <c r="C35" s="790" t="s">
        <v>135</v>
      </c>
      <c r="D35" s="790"/>
      <c r="E35" s="790" t="s">
        <v>136</v>
      </c>
      <c r="F35" s="790"/>
      <c r="G35" s="792" t="s">
        <v>282</v>
      </c>
      <c r="H35" s="792"/>
      <c r="I35" s="790" t="s">
        <v>2968</v>
      </c>
      <c r="J35" s="790"/>
      <c r="K35" s="790" t="s">
        <v>1575</v>
      </c>
      <c r="L35" s="793" t="s">
        <v>1576</v>
      </c>
      <c r="M35" s="794">
        <v>37726</v>
      </c>
      <c r="N35" s="795">
        <v>45908</v>
      </c>
      <c r="O35" s="796" t="s">
        <v>788</v>
      </c>
      <c r="P35" s="797">
        <f t="shared" si="4"/>
        <v>45908</v>
      </c>
      <c r="Q35" s="798">
        <v>16809</v>
      </c>
      <c r="R35" s="798">
        <v>1991</v>
      </c>
      <c r="S35" s="799">
        <v>45177</v>
      </c>
      <c r="T35" s="800" t="s">
        <v>9744</v>
      </c>
      <c r="U35" s="801" t="s">
        <v>722</v>
      </c>
      <c r="V35" s="802" t="s">
        <v>10051</v>
      </c>
      <c r="W35" s="802" t="s">
        <v>10050</v>
      </c>
      <c r="X35" s="800" t="s">
        <v>915</v>
      </c>
      <c r="Z35" s="802" t="s">
        <v>916</v>
      </c>
      <c r="AA35" s="803">
        <f t="shared" si="5"/>
        <v>45908</v>
      </c>
      <c r="AB35" s="804" t="s">
        <v>656</v>
      </c>
      <c r="AC35" s="800">
        <v>181</v>
      </c>
      <c r="AE35" s="800">
        <v>262</v>
      </c>
      <c r="AG35" s="800">
        <v>360</v>
      </c>
      <c r="AI35" s="800">
        <v>50</v>
      </c>
      <c r="AJ35" s="800">
        <v>55</v>
      </c>
      <c r="AK35" s="800">
        <v>78</v>
      </c>
      <c r="AL35" s="800">
        <v>2</v>
      </c>
      <c r="AN35" s="800" t="str">
        <f ca="1">IF(N35="","",IF(DAYS360(N35,NOW())&gt;720,"neplatné viac ako 2roky",""))</f>
        <v/>
      </c>
    </row>
    <row r="36" spans="1:40" s="693" customFormat="1" ht="12.75" customHeight="1">
      <c r="A36" s="682">
        <v>35</v>
      </c>
      <c r="B36" s="682" t="s">
        <v>8778</v>
      </c>
      <c r="C36" s="682"/>
      <c r="D36" s="682"/>
      <c r="E36" s="684" t="s">
        <v>1589</v>
      </c>
      <c r="F36" s="698"/>
      <c r="G36" s="685"/>
      <c r="H36" s="685"/>
      <c r="I36" s="682"/>
      <c r="J36" s="682"/>
      <c r="L36" s="686"/>
      <c r="M36" s="690"/>
      <c r="N36" s="690"/>
      <c r="O36" s="689"/>
      <c r="P36" s="690"/>
      <c r="Q36" s="691"/>
      <c r="R36" s="691"/>
      <c r="S36" s="692"/>
      <c r="U36" s="694"/>
      <c r="V36" s="695"/>
      <c r="W36" s="695"/>
      <c r="Z36" s="695"/>
      <c r="AA36" s="696"/>
      <c r="AB36" s="697"/>
    </row>
    <row r="37" spans="1:40" s="710" customFormat="1" ht="12.75" customHeight="1">
      <c r="A37" s="748">
        <v>36</v>
      </c>
      <c r="B37" s="700" t="s">
        <v>730</v>
      </c>
      <c r="C37" s="748" t="s">
        <v>5970</v>
      </c>
      <c r="D37" s="748"/>
      <c r="E37" s="751" t="s">
        <v>5971</v>
      </c>
      <c r="F37" s="748"/>
      <c r="G37" s="703" t="s">
        <v>5972</v>
      </c>
      <c r="H37" s="703"/>
      <c r="I37" s="748" t="s">
        <v>772</v>
      </c>
      <c r="J37" s="748"/>
      <c r="K37" s="748" t="s">
        <v>257</v>
      </c>
      <c r="L37" s="704" t="s">
        <v>258</v>
      </c>
      <c r="M37" s="705">
        <v>44018</v>
      </c>
      <c r="N37" s="706">
        <v>45455</v>
      </c>
      <c r="O37" s="707" t="s">
        <v>722</v>
      </c>
      <c r="P37" s="729">
        <f t="shared" si="4"/>
        <v>45455</v>
      </c>
      <c r="Q37" s="708">
        <v>20514</v>
      </c>
      <c r="R37" s="708" t="s">
        <v>5973</v>
      </c>
      <c r="S37" s="721">
        <v>44724</v>
      </c>
      <c r="T37" s="710" t="s">
        <v>3711</v>
      </c>
      <c r="U37" s="711" t="s">
        <v>722</v>
      </c>
      <c r="V37" s="712" t="s">
        <v>8268</v>
      </c>
      <c r="W37" s="712" t="s">
        <v>8269</v>
      </c>
      <c r="X37" s="710" t="s">
        <v>5940</v>
      </c>
      <c r="Y37" s="722" t="s">
        <v>5941</v>
      </c>
      <c r="Z37" s="712" t="s">
        <v>5942</v>
      </c>
      <c r="AA37" s="725">
        <f t="shared" si="5"/>
        <v>45455</v>
      </c>
      <c r="AB37" s="714" t="s">
        <v>724</v>
      </c>
      <c r="AC37" s="710">
        <v>134</v>
      </c>
      <c r="AE37" s="710">
        <v>194</v>
      </c>
      <c r="AG37" s="710">
        <v>450</v>
      </c>
      <c r="AI37" s="710">
        <v>50</v>
      </c>
      <c r="AJ37" s="710">
        <v>55</v>
      </c>
      <c r="AK37" s="710">
        <v>145</v>
      </c>
      <c r="AL37" s="710">
        <v>2</v>
      </c>
      <c r="AN37" s="710" t="str">
        <f ca="1">IF(N37="","",IF(DAYS360(N37,NOW())&gt;720,"neplatné viac ako 2roky",""))</f>
        <v/>
      </c>
    </row>
    <row r="38" spans="1:40" s="693" customFormat="1" ht="12.75" customHeight="1">
      <c r="A38" s="682">
        <v>37</v>
      </c>
      <c r="B38" s="693" t="s">
        <v>9019</v>
      </c>
      <c r="D38" s="787"/>
      <c r="E38" s="693" t="s">
        <v>256</v>
      </c>
      <c r="G38" s="755"/>
      <c r="H38" s="755"/>
      <c r="L38" s="697"/>
      <c r="M38" s="690"/>
      <c r="N38" s="690"/>
      <c r="O38" s="694"/>
      <c r="P38" s="690"/>
      <c r="Q38" s="691"/>
      <c r="R38" s="691"/>
      <c r="S38" s="692"/>
      <c r="U38" s="694"/>
      <c r="V38" s="695"/>
      <c r="W38" s="695"/>
      <c r="Z38" s="695"/>
      <c r="AA38" s="696"/>
      <c r="AB38" s="697"/>
    </row>
    <row r="39" spans="1:40" ht="12.75" customHeight="1">
      <c r="A39" s="701">
        <v>38</v>
      </c>
      <c r="B39" s="700" t="s">
        <v>730</v>
      </c>
      <c r="C39" s="701" t="s">
        <v>4518</v>
      </c>
      <c r="D39" s="701"/>
      <c r="E39" s="293" t="s">
        <v>6135</v>
      </c>
      <c r="F39" s="293"/>
      <c r="G39" s="716" t="s">
        <v>340</v>
      </c>
      <c r="H39" s="716"/>
      <c r="I39" s="293" t="s">
        <v>284</v>
      </c>
      <c r="J39" s="293"/>
      <c r="K39" s="293" t="s">
        <v>2270</v>
      </c>
      <c r="L39" s="717" t="s">
        <v>2271</v>
      </c>
      <c r="M39" s="718">
        <v>36159</v>
      </c>
      <c r="N39" s="719">
        <v>45527</v>
      </c>
      <c r="O39" s="707" t="s">
        <v>722</v>
      </c>
      <c r="P39" s="729">
        <f t="shared" si="4"/>
        <v>45527</v>
      </c>
      <c r="Q39" s="720">
        <v>20607</v>
      </c>
      <c r="R39" s="720">
        <v>1997</v>
      </c>
      <c r="S39" s="721">
        <v>44796</v>
      </c>
      <c r="T39" s="722" t="s">
        <v>93</v>
      </c>
      <c r="U39" s="723" t="s">
        <v>722</v>
      </c>
      <c r="V39" s="724" t="s">
        <v>1281</v>
      </c>
      <c r="W39" s="724" t="s">
        <v>6133</v>
      </c>
      <c r="X39" s="722" t="s">
        <v>2272</v>
      </c>
      <c r="Y39" s="722" t="s">
        <v>6134</v>
      </c>
      <c r="Z39" s="724" t="s">
        <v>2273</v>
      </c>
      <c r="AA39" s="725">
        <f t="shared" si="5"/>
        <v>45527</v>
      </c>
      <c r="AB39" s="726" t="s">
        <v>656</v>
      </c>
      <c r="AC39" s="722">
        <v>184</v>
      </c>
      <c r="AE39" s="722">
        <v>244</v>
      </c>
      <c r="AG39" s="722">
        <v>387</v>
      </c>
      <c r="AI39" s="722">
        <v>50</v>
      </c>
      <c r="AJ39" s="722">
        <v>55</v>
      </c>
      <c r="AK39" s="722">
        <v>100</v>
      </c>
      <c r="AL39" s="722">
        <v>2</v>
      </c>
      <c r="AM39" s="722" t="s">
        <v>2824</v>
      </c>
      <c r="AN39" s="722" t="str">
        <f ca="1">IF(N39="","",IF(DAYS360(N39,NOW())&gt;720,"neplatné viac ako 2roky",""))</f>
        <v/>
      </c>
    </row>
    <row r="40" spans="1:40" ht="12.75" customHeight="1">
      <c r="A40" s="700">
        <v>39</v>
      </c>
      <c r="B40" s="700" t="s">
        <v>730</v>
      </c>
      <c r="C40" s="701" t="s">
        <v>1287</v>
      </c>
      <c r="D40" s="701"/>
      <c r="E40" s="715" t="s">
        <v>6136</v>
      </c>
      <c r="F40" s="293"/>
      <c r="G40" s="716" t="s">
        <v>1288</v>
      </c>
      <c r="H40" s="716"/>
      <c r="I40" s="293" t="s">
        <v>1289</v>
      </c>
      <c r="J40" s="293"/>
      <c r="K40" s="701" t="s">
        <v>1506</v>
      </c>
      <c r="L40" s="717" t="s">
        <v>1507</v>
      </c>
      <c r="M40" s="718">
        <v>38147</v>
      </c>
      <c r="N40" s="719">
        <v>45501</v>
      </c>
      <c r="O40" s="707" t="s">
        <v>129</v>
      </c>
      <c r="P40" s="729">
        <f t="shared" si="4"/>
        <v>45501</v>
      </c>
      <c r="Q40" s="720">
        <v>22531</v>
      </c>
      <c r="R40" s="720">
        <v>1991</v>
      </c>
      <c r="S40" s="721">
        <v>44770</v>
      </c>
      <c r="T40" s="722" t="s">
        <v>4059</v>
      </c>
      <c r="U40" s="723" t="s">
        <v>722</v>
      </c>
      <c r="V40" s="724" t="s">
        <v>8481</v>
      </c>
      <c r="W40" s="724" t="s">
        <v>8482</v>
      </c>
      <c r="X40" s="722" t="s">
        <v>1508</v>
      </c>
      <c r="Y40" s="722" t="s">
        <v>6095</v>
      </c>
      <c r="Z40" s="724" t="s">
        <v>1509</v>
      </c>
      <c r="AA40" s="725">
        <f t="shared" si="5"/>
        <v>45501</v>
      </c>
      <c r="AB40" s="726" t="s">
        <v>1</v>
      </c>
      <c r="AC40" s="722">
        <v>138</v>
      </c>
      <c r="AE40" s="722">
        <v>198</v>
      </c>
      <c r="AG40" s="722">
        <v>228</v>
      </c>
      <c r="AI40" s="722">
        <v>55</v>
      </c>
      <c r="AJ40" s="722">
        <v>60</v>
      </c>
      <c r="AK40" s="722">
        <v>100</v>
      </c>
      <c r="AL40" s="722">
        <v>1</v>
      </c>
    </row>
    <row r="41" spans="1:40" ht="12.75" customHeight="1">
      <c r="A41" s="700">
        <v>40</v>
      </c>
      <c r="B41" s="700" t="s">
        <v>730</v>
      </c>
      <c r="C41" s="730" t="s">
        <v>534</v>
      </c>
      <c r="D41" s="700"/>
      <c r="E41" s="293" t="s">
        <v>532</v>
      </c>
      <c r="F41" s="739"/>
      <c r="G41" s="716" t="s">
        <v>533</v>
      </c>
      <c r="H41" s="716"/>
      <c r="I41" s="293" t="s">
        <v>1471</v>
      </c>
      <c r="J41" s="740"/>
      <c r="K41" s="293" t="s">
        <v>5340</v>
      </c>
      <c r="L41" s="717" t="s">
        <v>12</v>
      </c>
      <c r="M41" s="733">
        <v>41767</v>
      </c>
      <c r="N41" s="719">
        <v>45741</v>
      </c>
      <c r="O41" s="707" t="s">
        <v>722</v>
      </c>
      <c r="P41" s="729">
        <f t="shared" si="4"/>
        <v>45741</v>
      </c>
      <c r="Q41" s="720">
        <v>19560</v>
      </c>
      <c r="R41" s="720">
        <v>1996</v>
      </c>
      <c r="S41" s="721">
        <v>45010</v>
      </c>
      <c r="T41" s="722" t="s">
        <v>93</v>
      </c>
      <c r="U41" s="723" t="s">
        <v>722</v>
      </c>
      <c r="V41" s="712" t="s">
        <v>9193</v>
      </c>
      <c r="W41" s="712" t="s">
        <v>9194</v>
      </c>
      <c r="X41" s="722" t="s">
        <v>535</v>
      </c>
      <c r="Y41" s="722" t="s">
        <v>1393</v>
      </c>
      <c r="Z41" s="724" t="s">
        <v>1394</v>
      </c>
      <c r="AA41" s="725">
        <v>44486</v>
      </c>
      <c r="AB41" s="726" t="s">
        <v>1324</v>
      </c>
      <c r="AC41" s="722">
        <v>175</v>
      </c>
      <c r="AE41" s="722">
        <v>245</v>
      </c>
      <c r="AG41" s="722">
        <v>400</v>
      </c>
      <c r="AI41" s="722">
        <v>45</v>
      </c>
      <c r="AJ41" s="722">
        <v>50</v>
      </c>
      <c r="AK41" s="722">
        <v>90</v>
      </c>
      <c r="AL41" s="722">
        <v>2</v>
      </c>
      <c r="AM41" s="722" t="s">
        <v>9195</v>
      </c>
      <c r="AN41" s="722" t="str">
        <f ca="1">IF(N41="","",IF(DAYS360(N41,NOW())&gt;720,"neplatné viac ako 2roky",""))</f>
        <v/>
      </c>
    </row>
    <row r="42" spans="1:40" s="710" customFormat="1" ht="12.75" customHeight="1">
      <c r="A42" s="700">
        <v>41</v>
      </c>
      <c r="B42" s="700" t="s">
        <v>730</v>
      </c>
      <c r="C42" s="701" t="s">
        <v>6009</v>
      </c>
      <c r="D42" s="701"/>
      <c r="E42" s="701" t="s">
        <v>6010</v>
      </c>
      <c r="F42" s="701"/>
      <c r="G42" s="703" t="s">
        <v>6011</v>
      </c>
      <c r="H42" s="703"/>
      <c r="I42" s="701" t="s">
        <v>6012</v>
      </c>
      <c r="J42" s="701"/>
      <c r="K42" s="744" t="s">
        <v>2812</v>
      </c>
      <c r="L42" s="704" t="s">
        <v>2813</v>
      </c>
      <c r="M42" s="737">
        <v>44032</v>
      </c>
      <c r="N42" s="706">
        <v>44742</v>
      </c>
      <c r="O42" s="707" t="s">
        <v>129</v>
      </c>
      <c r="P42" s="738">
        <f t="shared" si="4"/>
        <v>44742</v>
      </c>
      <c r="Q42" s="708">
        <v>20536</v>
      </c>
      <c r="R42" s="708" t="s">
        <v>6013</v>
      </c>
      <c r="S42" s="709">
        <v>44012</v>
      </c>
      <c r="T42" s="710" t="s">
        <v>1572</v>
      </c>
      <c r="U42" s="711" t="s">
        <v>1279</v>
      </c>
      <c r="V42" s="712" t="s">
        <v>363</v>
      </c>
      <c r="W42" s="712" t="s">
        <v>6014</v>
      </c>
      <c r="X42" s="710" t="s">
        <v>5351</v>
      </c>
      <c r="Y42" s="710" t="s">
        <v>744</v>
      </c>
      <c r="Z42" s="712" t="s">
        <v>745</v>
      </c>
      <c r="AA42" s="713">
        <v>44742</v>
      </c>
      <c r="AB42" s="714" t="s">
        <v>1</v>
      </c>
      <c r="AC42" s="710">
        <v>80</v>
      </c>
      <c r="AE42" s="710">
        <v>105</v>
      </c>
      <c r="AG42" s="710">
        <v>155</v>
      </c>
      <c r="AI42" s="710">
        <v>33</v>
      </c>
      <c r="AJ42" s="710">
        <v>37</v>
      </c>
      <c r="AK42" s="710">
        <v>80</v>
      </c>
      <c r="AL42" s="710">
        <v>1</v>
      </c>
      <c r="AN42" s="710" t="str">
        <f ca="1">IF(N42="","",IF(DAYS360(N42,NOW())&gt;720,"neplatné viac ako 2roky",""))</f>
        <v/>
      </c>
    </row>
    <row r="43" spans="1:40" ht="12.75" customHeight="1">
      <c r="A43" s="748">
        <v>42</v>
      </c>
      <c r="B43" s="710" t="s">
        <v>730</v>
      </c>
      <c r="C43" s="710" t="s">
        <v>8753</v>
      </c>
      <c r="D43" s="710" t="s">
        <v>6579</v>
      </c>
      <c r="E43" s="710" t="s">
        <v>6579</v>
      </c>
      <c r="F43" s="710"/>
      <c r="G43" s="711">
        <v>181899</v>
      </c>
      <c r="H43" s="710"/>
      <c r="I43" s="710" t="s">
        <v>133</v>
      </c>
      <c r="J43" s="710"/>
      <c r="K43" s="293" t="s">
        <v>8754</v>
      </c>
      <c r="L43" s="717" t="s">
        <v>8755</v>
      </c>
      <c r="M43" s="733">
        <v>44837</v>
      </c>
      <c r="N43" s="719">
        <v>45545</v>
      </c>
      <c r="O43" s="707" t="s">
        <v>722</v>
      </c>
      <c r="P43" s="729">
        <f t="shared" si="4"/>
        <v>45545</v>
      </c>
      <c r="Q43" s="708">
        <v>22657</v>
      </c>
      <c r="R43" s="708">
        <v>1999</v>
      </c>
      <c r="S43" s="721">
        <v>44814</v>
      </c>
      <c r="T43" s="710" t="s">
        <v>214</v>
      </c>
      <c r="U43" s="711" t="s">
        <v>1279</v>
      </c>
      <c r="V43" s="712" t="s">
        <v>363</v>
      </c>
      <c r="W43" s="712" t="s">
        <v>8756</v>
      </c>
      <c r="X43" s="722" t="s">
        <v>8757</v>
      </c>
      <c r="Y43" s="722" t="s">
        <v>8758</v>
      </c>
      <c r="Z43" s="724" t="s">
        <v>8759</v>
      </c>
      <c r="AA43" s="725">
        <f>N43</f>
        <v>45545</v>
      </c>
      <c r="AB43" s="714" t="s">
        <v>656</v>
      </c>
      <c r="AC43" s="710">
        <v>205</v>
      </c>
      <c r="AD43" s="710"/>
      <c r="AE43" s="710">
        <v>270</v>
      </c>
      <c r="AF43" s="710"/>
      <c r="AG43" s="710">
        <v>450</v>
      </c>
      <c r="AH43" s="710"/>
      <c r="AI43" s="710">
        <v>55</v>
      </c>
      <c r="AJ43" s="710">
        <v>65</v>
      </c>
      <c r="AK43" s="710">
        <v>120</v>
      </c>
      <c r="AL43" s="710">
        <v>2</v>
      </c>
      <c r="AM43" s="722" t="s">
        <v>8760</v>
      </c>
      <c r="AN43" s="722" t="str">
        <f ca="1">IF(N43="","",IF(DAYS360(N43,NOW())&gt;720,"neplatné viac ako 2roky",""))</f>
        <v/>
      </c>
    </row>
    <row r="44" spans="1:40" s="693" customFormat="1" ht="12.75" customHeight="1">
      <c r="A44" s="682" t="s">
        <v>6580</v>
      </c>
      <c r="B44" s="682"/>
      <c r="C44" s="753"/>
      <c r="D44" s="753"/>
      <c r="E44" s="754" t="s">
        <v>6137</v>
      </c>
      <c r="F44" s="753"/>
      <c r="G44" s="685"/>
      <c r="H44" s="685"/>
      <c r="I44" s="753"/>
      <c r="J44" s="753"/>
      <c r="L44" s="697"/>
      <c r="M44" s="734"/>
      <c r="N44" s="688"/>
      <c r="O44" s="689"/>
      <c r="P44" s="690"/>
      <c r="Q44" s="691"/>
      <c r="R44" s="691"/>
      <c r="S44" s="692"/>
      <c r="U44" s="694"/>
      <c r="V44" s="695"/>
      <c r="W44" s="695"/>
      <c r="Z44" s="695"/>
      <c r="AA44" s="696"/>
      <c r="AB44" s="697"/>
    </row>
    <row r="45" spans="1:40" ht="12.75" customHeight="1">
      <c r="A45" s="700">
        <v>44</v>
      </c>
      <c r="B45" s="700" t="s">
        <v>730</v>
      </c>
      <c r="C45" s="701" t="s">
        <v>1171</v>
      </c>
      <c r="D45" s="701"/>
      <c r="E45" s="293" t="s">
        <v>6138</v>
      </c>
      <c r="F45" s="293"/>
      <c r="G45" s="716" t="s">
        <v>818</v>
      </c>
      <c r="H45" s="716"/>
      <c r="I45" s="293" t="s">
        <v>1171</v>
      </c>
      <c r="J45" s="293"/>
      <c r="K45" s="293" t="s">
        <v>1883</v>
      </c>
      <c r="L45" s="717" t="s">
        <v>819</v>
      </c>
      <c r="M45" s="718">
        <v>40861</v>
      </c>
      <c r="N45" s="719">
        <v>45987</v>
      </c>
      <c r="O45" s="707" t="s">
        <v>722</v>
      </c>
      <c r="P45" s="729">
        <f>N45</f>
        <v>45987</v>
      </c>
      <c r="Q45" s="720">
        <v>19222</v>
      </c>
      <c r="R45" s="720">
        <v>2011</v>
      </c>
      <c r="S45" s="721">
        <v>45256</v>
      </c>
      <c r="T45" s="722" t="s">
        <v>93</v>
      </c>
      <c r="U45" s="723" t="s">
        <v>722</v>
      </c>
      <c r="V45" s="724" t="s">
        <v>1281</v>
      </c>
      <c r="W45" s="724" t="s">
        <v>7559</v>
      </c>
      <c r="X45" s="722" t="s">
        <v>5006</v>
      </c>
      <c r="Y45" s="722" t="s">
        <v>5007</v>
      </c>
      <c r="Z45" s="724" t="s">
        <v>5008</v>
      </c>
      <c r="AA45" s="725">
        <f>N45</f>
        <v>45987</v>
      </c>
      <c r="AB45" s="726" t="s">
        <v>656</v>
      </c>
      <c r="AC45" s="722">
        <v>218</v>
      </c>
      <c r="AE45" s="722">
        <v>283</v>
      </c>
      <c r="AG45" s="722">
        <v>430</v>
      </c>
      <c r="AI45" s="722">
        <v>62</v>
      </c>
      <c r="AJ45" s="722">
        <v>68</v>
      </c>
      <c r="AK45" s="722">
        <v>110</v>
      </c>
      <c r="AL45" s="722">
        <v>2</v>
      </c>
      <c r="AM45" s="722" t="s">
        <v>2824</v>
      </c>
      <c r="AN45" s="722" t="str">
        <f ca="1">IF(N45="","",IF(DAYS360(N45,NOW())&gt;720,"neplatné viac ako 2roky",""))</f>
        <v/>
      </c>
    </row>
    <row r="46" spans="1:40" ht="12.75" customHeight="1">
      <c r="A46" s="701">
        <v>45</v>
      </c>
      <c r="B46" s="700"/>
      <c r="C46" s="701"/>
      <c r="D46" s="701"/>
      <c r="E46" s="293" t="s">
        <v>3053</v>
      </c>
      <c r="F46" s="293"/>
      <c r="G46" s="716"/>
      <c r="H46" s="716"/>
      <c r="I46" s="293"/>
      <c r="J46" s="293"/>
      <c r="K46" s="293"/>
      <c r="L46" s="717"/>
      <c r="M46" s="718"/>
      <c r="N46" s="719"/>
      <c r="O46" s="707"/>
      <c r="S46" s="721"/>
      <c r="AA46" s="725"/>
      <c r="AN46" s="722" t="str">
        <f ca="1">IF(N46="","",IF(DAYS360(N46,NOW())&gt;720,"neplatné viac ako 2roky",""))</f>
        <v/>
      </c>
    </row>
    <row r="47" spans="1:40" ht="12.75" customHeight="1">
      <c r="A47" s="700">
        <v>46</v>
      </c>
      <c r="B47" s="700" t="s">
        <v>730</v>
      </c>
      <c r="C47" s="701" t="s">
        <v>1008</v>
      </c>
      <c r="D47" s="701"/>
      <c r="E47" s="715" t="s">
        <v>6139</v>
      </c>
      <c r="F47" s="293"/>
      <c r="G47" s="716" t="s">
        <v>1009</v>
      </c>
      <c r="H47" s="716"/>
      <c r="I47" s="293" t="s">
        <v>988</v>
      </c>
      <c r="J47" s="293"/>
      <c r="K47" s="293" t="s">
        <v>989</v>
      </c>
      <c r="L47" s="717" t="s">
        <v>990</v>
      </c>
      <c r="M47" s="718">
        <v>38454</v>
      </c>
      <c r="N47" s="719">
        <v>45170</v>
      </c>
      <c r="O47" s="707" t="s">
        <v>788</v>
      </c>
      <c r="P47" s="729">
        <f>N47</f>
        <v>45170</v>
      </c>
      <c r="Q47" s="720">
        <v>19468</v>
      </c>
      <c r="R47" s="720">
        <v>2005</v>
      </c>
      <c r="S47" s="721">
        <v>44440</v>
      </c>
      <c r="T47" s="722" t="s">
        <v>5259</v>
      </c>
      <c r="U47" s="723" t="s">
        <v>722</v>
      </c>
      <c r="V47" s="724" t="s">
        <v>7342</v>
      </c>
      <c r="W47" s="712" t="s">
        <v>7341</v>
      </c>
      <c r="X47" s="722" t="s">
        <v>991</v>
      </c>
      <c r="Y47" s="722" t="s">
        <v>1222</v>
      </c>
      <c r="Z47" s="724" t="s">
        <v>324</v>
      </c>
      <c r="AA47" s="725">
        <f>N47</f>
        <v>45170</v>
      </c>
      <c r="AB47" s="726" t="s">
        <v>656</v>
      </c>
      <c r="AC47" s="722">
        <v>160</v>
      </c>
      <c r="AE47" s="722">
        <v>220</v>
      </c>
      <c r="AG47" s="722">
        <v>360</v>
      </c>
      <c r="AI47" s="722">
        <v>58</v>
      </c>
      <c r="AJ47" s="722">
        <v>64</v>
      </c>
      <c r="AK47" s="722">
        <v>120</v>
      </c>
      <c r="AL47" s="722">
        <v>2</v>
      </c>
      <c r="AN47" s="722" t="str">
        <f ca="1">IF(N47="","",IF(DAYS360(N47,NOW())&gt;720,"neplatné viac ako 2roky",""))</f>
        <v/>
      </c>
    </row>
    <row r="48" spans="1:40" s="693" customFormat="1" ht="12.75" customHeight="1">
      <c r="A48" s="682" t="s">
        <v>6581</v>
      </c>
      <c r="B48" s="682"/>
      <c r="C48" s="684"/>
      <c r="D48" s="684"/>
      <c r="E48" s="735" t="s">
        <v>6140</v>
      </c>
      <c r="F48" s="684"/>
      <c r="G48" s="685"/>
      <c r="H48" s="685"/>
      <c r="I48" s="684"/>
      <c r="J48" s="684"/>
      <c r="K48" s="684"/>
      <c r="L48" s="686"/>
      <c r="M48" s="734"/>
      <c r="N48" s="688"/>
      <c r="O48" s="689"/>
      <c r="P48" s="690"/>
      <c r="Q48" s="691"/>
      <c r="R48" s="691"/>
      <c r="S48" s="692"/>
      <c r="U48" s="694"/>
      <c r="V48" s="695"/>
      <c r="W48" s="695"/>
      <c r="Z48" s="695"/>
      <c r="AA48" s="692"/>
      <c r="AB48" s="697"/>
    </row>
    <row r="49" spans="1:40" s="710" customFormat="1" ht="12.75" customHeight="1">
      <c r="A49" s="700">
        <v>48</v>
      </c>
      <c r="B49" s="700" t="s">
        <v>730</v>
      </c>
      <c r="C49" s="700" t="s">
        <v>2172</v>
      </c>
      <c r="D49" s="701"/>
      <c r="E49" s="701" t="s">
        <v>2173</v>
      </c>
      <c r="F49" s="701"/>
      <c r="G49" s="703" t="s">
        <v>2174</v>
      </c>
      <c r="H49" s="703"/>
      <c r="I49" s="701" t="s">
        <v>2175</v>
      </c>
      <c r="J49" s="701"/>
      <c r="K49" s="701" t="s">
        <v>2176</v>
      </c>
      <c r="L49" s="704" t="s">
        <v>2177</v>
      </c>
      <c r="M49" s="705">
        <v>42142</v>
      </c>
      <c r="N49" s="706">
        <v>45941</v>
      </c>
      <c r="O49" s="707" t="s">
        <v>129</v>
      </c>
      <c r="P49" s="738">
        <f>N49</f>
        <v>45941</v>
      </c>
      <c r="Q49" s="708">
        <v>21589</v>
      </c>
      <c r="R49" s="708" t="s">
        <v>2178</v>
      </c>
      <c r="S49" s="709">
        <v>45210</v>
      </c>
      <c r="T49" s="710" t="s">
        <v>4059</v>
      </c>
      <c r="U49" s="711" t="s">
        <v>722</v>
      </c>
      <c r="V49" s="712" t="s">
        <v>10182</v>
      </c>
      <c r="W49" s="712" t="s">
        <v>10183</v>
      </c>
      <c r="X49" s="710" t="s">
        <v>7475</v>
      </c>
      <c r="Y49" s="710" t="s">
        <v>6440</v>
      </c>
      <c r="Z49" s="712" t="s">
        <v>2179</v>
      </c>
      <c r="AA49" s="713">
        <v>45941</v>
      </c>
      <c r="AB49" s="714" t="s">
        <v>656</v>
      </c>
      <c r="AC49" s="710">
        <v>47</v>
      </c>
      <c r="AE49" s="710">
        <v>107</v>
      </c>
      <c r="AG49" s="710">
        <v>155</v>
      </c>
      <c r="AI49" s="710">
        <v>30</v>
      </c>
      <c r="AJ49" s="710">
        <v>35</v>
      </c>
      <c r="AK49" s="710">
        <v>80</v>
      </c>
      <c r="AL49" s="710">
        <v>1</v>
      </c>
      <c r="AN49" s="710" t="str">
        <f ca="1">IF(N49="","",IF(DAYS360(N49,NOW())&gt;720,"neplatné viac ako 2roky",""))</f>
        <v/>
      </c>
    </row>
    <row r="50" spans="1:40" s="693" customFormat="1" ht="12.75" customHeight="1">
      <c r="A50" s="682" t="s">
        <v>4389</v>
      </c>
      <c r="B50" s="682"/>
      <c r="D50" s="684"/>
      <c r="E50" s="684" t="s">
        <v>6582</v>
      </c>
      <c r="F50" s="684"/>
      <c r="G50" s="685"/>
      <c r="H50" s="685"/>
      <c r="I50" s="684"/>
      <c r="J50" s="684"/>
      <c r="K50" s="735"/>
      <c r="L50" s="686"/>
      <c r="M50" s="734"/>
      <c r="N50" s="688"/>
      <c r="O50" s="689"/>
      <c r="P50" s="690"/>
      <c r="Q50" s="691"/>
      <c r="R50" s="691"/>
      <c r="S50" s="692"/>
      <c r="U50" s="694"/>
      <c r="V50" s="695"/>
      <c r="W50" s="695"/>
      <c r="Z50" s="695"/>
      <c r="AA50" s="696"/>
      <c r="AB50" s="697"/>
      <c r="AN50" s="693" t="str">
        <f ca="1">IF(N50="","",IF(DAYS360(N50,NOW())&gt;720,"neplatné viac ako 2roky",""))</f>
        <v/>
      </c>
    </row>
    <row r="51" spans="1:40" ht="12.75" customHeight="1">
      <c r="A51" s="700">
        <v>50</v>
      </c>
      <c r="B51" s="700"/>
      <c r="C51" s="701"/>
      <c r="D51" s="701"/>
      <c r="E51" s="293" t="s">
        <v>3054</v>
      </c>
      <c r="F51" s="293"/>
      <c r="G51" s="716"/>
      <c r="H51" s="716"/>
      <c r="I51" s="293"/>
      <c r="J51" s="293"/>
      <c r="K51" s="293"/>
      <c r="L51" s="717"/>
      <c r="M51" s="718"/>
      <c r="N51" s="719"/>
      <c r="O51" s="707"/>
      <c r="S51" s="721"/>
      <c r="AA51" s="725"/>
      <c r="AN51" s="722" t="str">
        <f ca="1">IF(N51="","",IF(DAYS360(N51,NOW())&gt;720,"neplatné viac ako 2roky",""))</f>
        <v/>
      </c>
    </row>
    <row r="52" spans="1:40" ht="12.75" customHeight="1">
      <c r="A52" s="700">
        <v>51</v>
      </c>
      <c r="B52" s="710" t="s">
        <v>730</v>
      </c>
      <c r="C52" s="730" t="s">
        <v>5258</v>
      </c>
      <c r="E52" s="730" t="s">
        <v>6141</v>
      </c>
      <c r="G52" s="731" t="s">
        <v>494</v>
      </c>
      <c r="I52" s="730" t="s">
        <v>493</v>
      </c>
      <c r="K52" s="730" t="s">
        <v>2387</v>
      </c>
      <c r="L52" s="732" t="s">
        <v>501</v>
      </c>
      <c r="M52" s="733">
        <v>41509</v>
      </c>
      <c r="N52" s="797">
        <v>45910</v>
      </c>
      <c r="O52" s="707" t="s">
        <v>129</v>
      </c>
      <c r="P52" s="729">
        <f>N52</f>
        <v>45910</v>
      </c>
      <c r="Q52" s="720">
        <v>19467</v>
      </c>
      <c r="R52" s="720">
        <v>2007</v>
      </c>
      <c r="S52" s="721">
        <v>45179</v>
      </c>
      <c r="T52" s="722" t="s">
        <v>5259</v>
      </c>
      <c r="U52" s="723" t="s">
        <v>722</v>
      </c>
      <c r="V52" s="724" t="s">
        <v>10071</v>
      </c>
      <c r="W52" s="724" t="s">
        <v>10070</v>
      </c>
      <c r="X52" s="722" t="s">
        <v>502</v>
      </c>
      <c r="Y52" s="722" t="s">
        <v>7340</v>
      </c>
      <c r="Z52" s="724" t="s">
        <v>503</v>
      </c>
      <c r="AA52" s="725">
        <f t="shared" ref="AA52:AA60" si="6">N52</f>
        <v>45910</v>
      </c>
      <c r="AB52" s="726" t="s">
        <v>656</v>
      </c>
      <c r="AC52" s="722">
        <v>282</v>
      </c>
      <c r="AE52" s="722">
        <v>342</v>
      </c>
      <c r="AG52" s="722">
        <v>472</v>
      </c>
      <c r="AI52" s="722">
        <v>48</v>
      </c>
      <c r="AJ52" s="722">
        <v>53</v>
      </c>
      <c r="AK52" s="722">
        <v>125</v>
      </c>
      <c r="AL52" s="722">
        <v>2</v>
      </c>
    </row>
    <row r="53" spans="1:40" ht="12.75" customHeight="1">
      <c r="A53" s="700">
        <v>52</v>
      </c>
      <c r="B53" s="700" t="s">
        <v>730</v>
      </c>
      <c r="C53" s="701" t="s">
        <v>9687</v>
      </c>
      <c r="D53" s="701"/>
      <c r="E53" s="715" t="s">
        <v>6142</v>
      </c>
      <c r="F53" s="293"/>
      <c r="G53" s="716" t="s">
        <v>927</v>
      </c>
      <c r="H53" s="716"/>
      <c r="I53" s="701" t="s">
        <v>9687</v>
      </c>
      <c r="J53" s="293"/>
      <c r="K53" s="293" t="s">
        <v>524</v>
      </c>
      <c r="L53" s="717" t="s">
        <v>917</v>
      </c>
      <c r="M53" s="718">
        <v>38660</v>
      </c>
      <c r="N53" s="719">
        <v>45828</v>
      </c>
      <c r="O53" s="707" t="s">
        <v>1217</v>
      </c>
      <c r="P53" s="729">
        <f>N53</f>
        <v>45828</v>
      </c>
      <c r="Q53" s="720">
        <v>23343</v>
      </c>
      <c r="R53" s="720">
        <v>2004</v>
      </c>
      <c r="S53" s="721">
        <v>45097</v>
      </c>
      <c r="T53" s="722" t="s">
        <v>214</v>
      </c>
      <c r="U53" s="723" t="s">
        <v>722</v>
      </c>
      <c r="V53" s="724" t="s">
        <v>7020</v>
      </c>
      <c r="W53" s="724" t="s">
        <v>9688</v>
      </c>
      <c r="X53" s="722" t="s">
        <v>918</v>
      </c>
      <c r="Y53" s="722" t="s">
        <v>227</v>
      </c>
      <c r="Z53" s="724" t="s">
        <v>585</v>
      </c>
      <c r="AA53" s="725">
        <f t="shared" si="6"/>
        <v>45828</v>
      </c>
      <c r="AB53" s="726" t="s">
        <v>656</v>
      </c>
      <c r="AC53" s="722">
        <v>145</v>
      </c>
      <c r="AE53" s="722">
        <v>205</v>
      </c>
      <c r="AG53" s="722">
        <v>345</v>
      </c>
      <c r="AI53" s="722">
        <v>55</v>
      </c>
      <c r="AJ53" s="722">
        <v>60</v>
      </c>
      <c r="AK53" s="722">
        <v>110</v>
      </c>
      <c r="AL53" s="722">
        <v>2</v>
      </c>
      <c r="AN53" s="722" t="str">
        <f ca="1">IF(N53="","",IF(DAYS360(N53,NOW())&gt;720,"neplatné viac ako 2roky",""))</f>
        <v/>
      </c>
    </row>
    <row r="54" spans="1:40" s="710" customFormat="1" ht="12.75" customHeight="1">
      <c r="A54" s="700">
        <v>53</v>
      </c>
      <c r="B54" s="710" t="s">
        <v>730</v>
      </c>
      <c r="C54" s="710" t="s">
        <v>1426</v>
      </c>
      <c r="E54" s="710" t="s">
        <v>1427</v>
      </c>
      <c r="G54" s="711" t="s">
        <v>1428</v>
      </c>
      <c r="I54" s="710" t="s">
        <v>772</v>
      </c>
      <c r="K54" s="710" t="s">
        <v>2825</v>
      </c>
      <c r="L54" s="714" t="s">
        <v>2826</v>
      </c>
      <c r="M54" s="738">
        <v>41553</v>
      </c>
      <c r="N54" s="738">
        <v>45430</v>
      </c>
      <c r="O54" s="707" t="s">
        <v>722</v>
      </c>
      <c r="P54" s="738">
        <f>N54</f>
        <v>45430</v>
      </c>
      <c r="Q54" s="708">
        <v>22402</v>
      </c>
      <c r="R54" s="708">
        <v>2012</v>
      </c>
      <c r="S54" s="709">
        <v>44699</v>
      </c>
      <c r="T54" s="710" t="s">
        <v>4059</v>
      </c>
      <c r="U54" s="711" t="s">
        <v>722</v>
      </c>
      <c r="V54" s="712" t="s">
        <v>8153</v>
      </c>
      <c r="W54" s="712" t="s">
        <v>8154</v>
      </c>
      <c r="X54" s="710" t="s">
        <v>8155</v>
      </c>
      <c r="Y54" s="710" t="s">
        <v>1136</v>
      </c>
      <c r="Z54" s="712" t="s">
        <v>1386</v>
      </c>
      <c r="AA54" s="713">
        <f t="shared" si="6"/>
        <v>45430</v>
      </c>
      <c r="AB54" s="714" t="s">
        <v>1</v>
      </c>
      <c r="AC54" s="710">
        <v>230</v>
      </c>
      <c r="AE54" s="710">
        <v>290</v>
      </c>
      <c r="AG54" s="710">
        <v>450</v>
      </c>
      <c r="AI54" s="710">
        <v>60</v>
      </c>
      <c r="AJ54" s="710">
        <v>65</v>
      </c>
      <c r="AK54" s="710">
        <v>160</v>
      </c>
      <c r="AL54" s="710">
        <v>2</v>
      </c>
    </row>
    <row r="55" spans="1:40" ht="12.75" customHeight="1">
      <c r="A55" s="700">
        <v>54</v>
      </c>
      <c r="B55" s="700" t="s">
        <v>730</v>
      </c>
      <c r="C55" s="701" t="s">
        <v>754</v>
      </c>
      <c r="D55" s="701"/>
      <c r="E55" s="715" t="s">
        <v>6143</v>
      </c>
      <c r="F55" s="293"/>
      <c r="G55" s="716" t="s">
        <v>1190</v>
      </c>
      <c r="H55" s="716"/>
      <c r="I55" s="293" t="s">
        <v>1876</v>
      </c>
      <c r="J55" s="293"/>
      <c r="K55" s="715" t="s">
        <v>776</v>
      </c>
      <c r="L55" s="717" t="s">
        <v>23</v>
      </c>
      <c r="M55" s="718">
        <v>38812</v>
      </c>
      <c r="N55" s="719">
        <v>45919</v>
      </c>
      <c r="O55" s="707" t="s">
        <v>722</v>
      </c>
      <c r="P55" s="729">
        <f>N55</f>
        <v>45919</v>
      </c>
      <c r="Q55" s="720">
        <v>21191</v>
      </c>
      <c r="R55" s="720">
        <v>2005</v>
      </c>
      <c r="S55" s="721">
        <v>45188</v>
      </c>
      <c r="T55" s="722" t="s">
        <v>9744</v>
      </c>
      <c r="U55" s="723" t="s">
        <v>722</v>
      </c>
      <c r="V55" s="724" t="s">
        <v>10082</v>
      </c>
      <c r="W55" s="724" t="s">
        <v>10081</v>
      </c>
      <c r="X55" s="722" t="s">
        <v>1665</v>
      </c>
      <c r="Y55" s="722" t="s">
        <v>1313</v>
      </c>
      <c r="Z55" s="724" t="s">
        <v>1341</v>
      </c>
      <c r="AA55" s="725">
        <f t="shared" si="6"/>
        <v>45919</v>
      </c>
      <c r="AB55" s="726" t="s">
        <v>1</v>
      </c>
      <c r="AC55" s="722">
        <v>192</v>
      </c>
      <c r="AE55" s="722">
        <v>265</v>
      </c>
      <c r="AG55" s="722">
        <v>420</v>
      </c>
      <c r="AI55" s="722">
        <v>55</v>
      </c>
      <c r="AJ55" s="722">
        <v>60</v>
      </c>
      <c r="AK55" s="722">
        <v>110</v>
      </c>
      <c r="AL55" s="722">
        <v>2</v>
      </c>
      <c r="AN55" s="722" t="str">
        <f ca="1">IF(N55="","",IF(DAYS360(N55,NOW())&gt;720,"neplatné viac ako 2roky",""))</f>
        <v/>
      </c>
    </row>
    <row r="56" spans="1:40" s="710" customFormat="1" ht="12.75" customHeight="1">
      <c r="A56" s="700">
        <v>55</v>
      </c>
      <c r="B56" s="700" t="s">
        <v>730</v>
      </c>
      <c r="C56" s="701" t="s">
        <v>7427</v>
      </c>
      <c r="D56" s="701"/>
      <c r="E56" s="701" t="s">
        <v>6144</v>
      </c>
      <c r="F56" s="701"/>
      <c r="G56" s="703" t="s">
        <v>7428</v>
      </c>
      <c r="H56" s="703"/>
      <c r="I56" s="701" t="s">
        <v>7429</v>
      </c>
      <c r="J56" s="701"/>
      <c r="K56" s="701" t="s">
        <v>2388</v>
      </c>
      <c r="L56" s="704" t="s">
        <v>547</v>
      </c>
      <c r="M56" s="705">
        <v>40085</v>
      </c>
      <c r="N56" s="706">
        <v>45846</v>
      </c>
      <c r="O56" s="707" t="s">
        <v>788</v>
      </c>
      <c r="P56" s="738">
        <f t="shared" ref="P56" si="7">N56</f>
        <v>45846</v>
      </c>
      <c r="Q56" s="708">
        <v>21559</v>
      </c>
      <c r="R56" s="708">
        <v>2006</v>
      </c>
      <c r="S56" s="709">
        <v>45115</v>
      </c>
      <c r="T56" s="710" t="s">
        <v>862</v>
      </c>
      <c r="U56" s="711" t="s">
        <v>189</v>
      </c>
      <c r="V56" s="712" t="s">
        <v>9774</v>
      </c>
      <c r="W56" s="712" t="s">
        <v>9775</v>
      </c>
      <c r="X56" s="710" t="s">
        <v>7430</v>
      </c>
      <c r="Y56" s="710" t="s">
        <v>490</v>
      </c>
      <c r="Z56" s="712" t="s">
        <v>491</v>
      </c>
      <c r="AA56" s="713">
        <f t="shared" si="6"/>
        <v>45846</v>
      </c>
      <c r="AB56" s="714" t="s">
        <v>656</v>
      </c>
      <c r="AC56" s="710">
        <v>237</v>
      </c>
      <c r="AE56" s="710">
        <v>297</v>
      </c>
      <c r="AG56" s="710">
        <v>472.5</v>
      </c>
      <c r="AI56" s="710">
        <v>48</v>
      </c>
      <c r="AJ56" s="710">
        <v>52</v>
      </c>
      <c r="AK56" s="710">
        <v>130</v>
      </c>
      <c r="AL56" s="710">
        <v>2</v>
      </c>
      <c r="AM56" s="710" t="s">
        <v>7658</v>
      </c>
    </row>
    <row r="57" spans="1:40" s="693" customFormat="1" ht="12.75" customHeight="1">
      <c r="A57" s="682">
        <v>56</v>
      </c>
      <c r="B57" s="682" t="s">
        <v>8781</v>
      </c>
      <c r="C57" s="684"/>
      <c r="D57" s="684"/>
      <c r="E57" s="735" t="s">
        <v>6145</v>
      </c>
      <c r="F57" s="684"/>
      <c r="G57" s="685"/>
      <c r="H57" s="685"/>
      <c r="I57" s="684"/>
      <c r="J57" s="684"/>
      <c r="K57" s="684"/>
      <c r="L57" s="686"/>
      <c r="M57" s="734"/>
      <c r="N57" s="688"/>
      <c r="O57" s="689"/>
      <c r="P57" s="690"/>
      <c r="Q57" s="691"/>
      <c r="R57" s="691"/>
      <c r="S57" s="692"/>
      <c r="U57" s="694"/>
      <c r="V57" s="695"/>
      <c r="W57" s="695"/>
      <c r="Z57" s="695"/>
      <c r="AA57" s="696"/>
      <c r="AB57" s="697"/>
      <c r="AN57" s="693" t="str">
        <f ca="1">IF(N57="","",IF(DAYS360(N57,NOW())&gt;720,"neplatné viac ako 2roky",""))</f>
        <v/>
      </c>
    </row>
    <row r="58" spans="1:40" s="710" customFormat="1" ht="12.75" customHeight="1">
      <c r="A58" s="700">
        <v>57</v>
      </c>
      <c r="B58" s="710" t="s">
        <v>730</v>
      </c>
      <c r="C58" s="700" t="s">
        <v>4235</v>
      </c>
      <c r="E58" s="710" t="s">
        <v>4234</v>
      </c>
      <c r="G58" s="711" t="s">
        <v>4236</v>
      </c>
      <c r="I58" s="710" t="s">
        <v>4237</v>
      </c>
      <c r="K58" s="710" t="s">
        <v>4238</v>
      </c>
      <c r="L58" s="714" t="s">
        <v>5793</v>
      </c>
      <c r="M58" s="738">
        <v>43206</v>
      </c>
      <c r="N58" s="738">
        <v>45393</v>
      </c>
      <c r="O58" s="707" t="s">
        <v>722</v>
      </c>
      <c r="P58" s="729">
        <f t="shared" ref="P58:P65" si="8">N58</f>
        <v>45393</v>
      </c>
      <c r="Q58" s="708">
        <v>20412</v>
      </c>
      <c r="R58" s="708" t="s">
        <v>5792</v>
      </c>
      <c r="S58" s="721">
        <v>44662</v>
      </c>
      <c r="T58" s="710" t="s">
        <v>4059</v>
      </c>
      <c r="U58" s="711" t="s">
        <v>722</v>
      </c>
      <c r="V58" s="712" t="s">
        <v>7996</v>
      </c>
      <c r="W58" s="712" t="s">
        <v>7997</v>
      </c>
      <c r="X58" s="710" t="s">
        <v>4239</v>
      </c>
      <c r="Y58" s="710" t="s">
        <v>5440</v>
      </c>
      <c r="Z58" s="712" t="s">
        <v>1006</v>
      </c>
      <c r="AA58" s="725">
        <f t="shared" si="6"/>
        <v>45393</v>
      </c>
      <c r="AB58" s="714" t="s">
        <v>656</v>
      </c>
      <c r="AC58" s="710">
        <v>196</v>
      </c>
      <c r="AE58" s="710">
        <v>246</v>
      </c>
      <c r="AG58" s="710">
        <v>450</v>
      </c>
      <c r="AI58" s="710">
        <v>45</v>
      </c>
      <c r="AJ58" s="710">
        <v>52</v>
      </c>
      <c r="AK58" s="710">
        <v>110</v>
      </c>
      <c r="AL58" s="710">
        <v>2</v>
      </c>
    </row>
    <row r="59" spans="1:40" s="800" customFormat="1" ht="12.75" customHeight="1">
      <c r="A59" s="789">
        <v>58</v>
      </c>
      <c r="B59" s="800" t="s">
        <v>730</v>
      </c>
      <c r="C59" s="800" t="s">
        <v>997</v>
      </c>
      <c r="E59" s="800" t="s">
        <v>998</v>
      </c>
      <c r="G59" s="838" t="s">
        <v>999</v>
      </c>
      <c r="H59" s="838"/>
      <c r="I59" s="800" t="s">
        <v>1429</v>
      </c>
      <c r="K59" s="800" t="s">
        <v>1000</v>
      </c>
      <c r="L59" s="804" t="s">
        <v>1243</v>
      </c>
      <c r="M59" s="797">
        <v>41705</v>
      </c>
      <c r="N59" s="797">
        <v>45883</v>
      </c>
      <c r="O59" s="796" t="s">
        <v>722</v>
      </c>
      <c r="P59" s="797">
        <f t="shared" si="8"/>
        <v>45883</v>
      </c>
      <c r="Q59" s="798">
        <v>19551</v>
      </c>
      <c r="R59" s="798">
        <v>2013</v>
      </c>
      <c r="S59" s="799">
        <v>45152</v>
      </c>
      <c r="T59" s="800" t="s">
        <v>4059</v>
      </c>
      <c r="U59" s="801" t="s">
        <v>722</v>
      </c>
      <c r="V59" s="802" t="s">
        <v>9940</v>
      </c>
      <c r="W59" s="802" t="s">
        <v>9939</v>
      </c>
      <c r="X59" s="800" t="s">
        <v>9941</v>
      </c>
      <c r="Y59" s="800" t="s">
        <v>627</v>
      </c>
      <c r="Z59" s="802" t="s">
        <v>628</v>
      </c>
      <c r="AA59" s="803">
        <f t="shared" si="6"/>
        <v>45883</v>
      </c>
      <c r="AB59" s="804" t="s">
        <v>1</v>
      </c>
      <c r="AC59" s="800">
        <v>250</v>
      </c>
      <c r="AE59" s="800">
        <v>310</v>
      </c>
      <c r="AG59" s="800">
        <v>450</v>
      </c>
      <c r="AI59" s="800">
        <v>60</v>
      </c>
      <c r="AJ59" s="800">
        <v>65</v>
      </c>
      <c r="AK59" s="800">
        <v>170</v>
      </c>
      <c r="AL59" s="800">
        <v>2</v>
      </c>
    </row>
    <row r="60" spans="1:40" s="693" customFormat="1" ht="12.75" customHeight="1">
      <c r="A60" s="682">
        <v>59</v>
      </c>
      <c r="B60" s="682"/>
      <c r="C60" s="746"/>
      <c r="D60" s="684"/>
      <c r="E60" s="684" t="s">
        <v>6583</v>
      </c>
      <c r="F60" s="684"/>
      <c r="G60" s="685"/>
      <c r="H60" s="685"/>
      <c r="I60" s="684"/>
      <c r="J60" s="684"/>
      <c r="K60" s="684"/>
      <c r="L60" s="686"/>
      <c r="M60" s="734"/>
      <c r="N60" s="688"/>
      <c r="O60" s="689"/>
      <c r="P60" s="690">
        <f t="shared" si="8"/>
        <v>0</v>
      </c>
      <c r="Q60" s="691"/>
      <c r="R60" s="691"/>
      <c r="S60" s="692">
        <f>SUM(N60-366)</f>
        <v>-366</v>
      </c>
      <c r="U60" s="694"/>
      <c r="V60" s="695"/>
      <c r="W60" s="695"/>
      <c r="Z60" s="695"/>
      <c r="AA60" s="696">
        <f t="shared" si="6"/>
        <v>0</v>
      </c>
      <c r="AB60" s="697"/>
      <c r="AN60" s="693" t="str">
        <f ca="1">IF(N60="","",IF(DAYS360(N60,NOW())&gt;720,"neplatné viac ako 2roky",""))</f>
        <v/>
      </c>
    </row>
    <row r="61" spans="1:40" s="710" customFormat="1" ht="12.75" customHeight="1">
      <c r="A61" s="700">
        <v>60</v>
      </c>
      <c r="B61" s="700" t="s">
        <v>730</v>
      </c>
      <c r="C61" s="701" t="s">
        <v>7793</v>
      </c>
      <c r="D61" s="701"/>
      <c r="E61" s="701" t="s">
        <v>6146</v>
      </c>
      <c r="F61" s="701"/>
      <c r="G61" s="703" t="s">
        <v>7794</v>
      </c>
      <c r="H61" s="703"/>
      <c r="I61" s="701" t="s">
        <v>7795</v>
      </c>
      <c r="J61" s="701"/>
      <c r="K61" s="701" t="s">
        <v>5564</v>
      </c>
      <c r="L61" s="704" t="s">
        <v>5565</v>
      </c>
      <c r="M61" s="705">
        <v>44617</v>
      </c>
      <c r="N61" s="706">
        <v>45343</v>
      </c>
      <c r="O61" s="707" t="s">
        <v>722</v>
      </c>
      <c r="P61" s="738">
        <f t="shared" si="8"/>
        <v>45343</v>
      </c>
      <c r="Q61" s="708">
        <v>22142</v>
      </c>
      <c r="R61" s="708">
        <v>2021</v>
      </c>
      <c r="S61" s="709">
        <v>44613</v>
      </c>
      <c r="T61" s="710" t="s">
        <v>7774</v>
      </c>
      <c r="U61" s="711" t="s">
        <v>1279</v>
      </c>
      <c r="V61" s="712" t="s">
        <v>363</v>
      </c>
      <c r="W61" s="712" t="s">
        <v>7775</v>
      </c>
      <c r="X61" s="710" t="s">
        <v>5566</v>
      </c>
      <c r="Y61" s="710" t="s">
        <v>1573</v>
      </c>
      <c r="Z61" s="712" t="s">
        <v>1574</v>
      </c>
      <c r="AA61" s="713">
        <f>N61</f>
        <v>45343</v>
      </c>
      <c r="AB61" s="714" t="s">
        <v>656</v>
      </c>
      <c r="AC61" s="710" t="s">
        <v>438</v>
      </c>
      <c r="AE61" s="710">
        <v>266</v>
      </c>
      <c r="AG61" s="710">
        <v>450</v>
      </c>
      <c r="AI61" s="710">
        <v>45</v>
      </c>
      <c r="AJ61" s="710">
        <v>50</v>
      </c>
      <c r="AK61" s="710">
        <v>125</v>
      </c>
      <c r="AL61" s="710">
        <v>2</v>
      </c>
      <c r="AM61" s="710" t="s">
        <v>7796</v>
      </c>
    </row>
    <row r="62" spans="1:40" s="693" customFormat="1" ht="12.75" customHeight="1">
      <c r="A62" s="682">
        <v>61</v>
      </c>
      <c r="B62" s="682" t="s">
        <v>8782</v>
      </c>
      <c r="C62" s="735"/>
      <c r="D62" s="684"/>
      <c r="E62" s="684" t="s">
        <v>6147</v>
      </c>
      <c r="F62" s="684"/>
      <c r="G62" s="685"/>
      <c r="H62" s="685"/>
      <c r="I62" s="684"/>
      <c r="J62" s="684"/>
      <c r="K62" s="684"/>
      <c r="L62" s="686"/>
      <c r="M62" s="734"/>
      <c r="N62" s="688"/>
      <c r="O62" s="689"/>
      <c r="P62" s="690"/>
      <c r="Q62" s="691"/>
      <c r="R62" s="691"/>
      <c r="S62" s="692"/>
      <c r="U62" s="694"/>
      <c r="V62" s="695"/>
      <c r="W62" s="695"/>
      <c r="Z62" s="695"/>
      <c r="AA62" s="696"/>
      <c r="AB62" s="697"/>
    </row>
    <row r="63" spans="1:40" s="710" customFormat="1" ht="12.75" customHeight="1">
      <c r="A63" s="700">
        <v>62</v>
      </c>
      <c r="B63" s="710" t="s">
        <v>166</v>
      </c>
      <c r="C63" s="710" t="s">
        <v>1195</v>
      </c>
      <c r="E63" s="710" t="s">
        <v>1196</v>
      </c>
      <c r="G63" s="711" t="s">
        <v>1198</v>
      </c>
      <c r="I63" s="710" t="s">
        <v>2315</v>
      </c>
      <c r="K63" s="293" t="s">
        <v>1570</v>
      </c>
      <c r="L63" s="717" t="s">
        <v>1571</v>
      </c>
      <c r="M63" s="733">
        <v>41481</v>
      </c>
      <c r="N63" s="719">
        <v>45844</v>
      </c>
      <c r="O63" s="707" t="s">
        <v>722</v>
      </c>
      <c r="P63" s="729">
        <f t="shared" si="8"/>
        <v>45844</v>
      </c>
      <c r="Q63" s="708">
        <v>19408</v>
      </c>
      <c r="R63" s="708">
        <v>2013</v>
      </c>
      <c r="S63" s="721">
        <v>45113</v>
      </c>
      <c r="T63" s="710" t="s">
        <v>862</v>
      </c>
      <c r="U63" s="711" t="s">
        <v>722</v>
      </c>
      <c r="V63" s="712" t="s">
        <v>9757</v>
      </c>
      <c r="W63" s="712" t="s">
        <v>9756</v>
      </c>
      <c r="X63" s="722" t="s">
        <v>1749</v>
      </c>
      <c r="Y63" s="722" t="s">
        <v>1573</v>
      </c>
      <c r="Z63" s="724" t="s">
        <v>1574</v>
      </c>
      <c r="AA63" s="725">
        <f>N63</f>
        <v>45844</v>
      </c>
      <c r="AB63" s="714" t="s">
        <v>724</v>
      </c>
      <c r="AC63" s="710" t="s">
        <v>1750</v>
      </c>
      <c r="AE63" s="710" t="s">
        <v>729</v>
      </c>
      <c r="AG63" s="710" t="s">
        <v>729</v>
      </c>
      <c r="AI63" s="710" t="s">
        <v>729</v>
      </c>
      <c r="AJ63" s="710" t="s">
        <v>729</v>
      </c>
      <c r="AK63" s="710" t="s">
        <v>729</v>
      </c>
      <c r="AL63" s="710">
        <v>2</v>
      </c>
    </row>
    <row r="64" spans="1:40" ht="12.75" customHeight="1">
      <c r="A64" s="700">
        <v>63</v>
      </c>
      <c r="B64" s="700" t="s">
        <v>730</v>
      </c>
      <c r="C64" s="701" t="s">
        <v>3984</v>
      </c>
      <c r="D64" s="701"/>
      <c r="E64" s="293" t="s">
        <v>6148</v>
      </c>
      <c r="F64" s="293"/>
      <c r="G64" s="716" t="s">
        <v>3985</v>
      </c>
      <c r="H64" s="716"/>
      <c r="I64" s="293" t="s">
        <v>772</v>
      </c>
      <c r="J64" s="293"/>
      <c r="K64" s="293" t="s">
        <v>6497</v>
      </c>
      <c r="L64" s="717" t="s">
        <v>6498</v>
      </c>
      <c r="M64" s="718">
        <v>39574</v>
      </c>
      <c r="N64" s="719">
        <v>45871</v>
      </c>
      <c r="O64" s="707" t="s">
        <v>722</v>
      </c>
      <c r="P64" s="729">
        <f t="shared" si="8"/>
        <v>45871</v>
      </c>
      <c r="Q64" s="720">
        <v>22454</v>
      </c>
      <c r="R64" s="720">
        <v>2004</v>
      </c>
      <c r="S64" s="721">
        <v>45140</v>
      </c>
      <c r="T64" s="722" t="s">
        <v>1572</v>
      </c>
      <c r="U64" s="723" t="s">
        <v>722</v>
      </c>
      <c r="V64" s="724" t="s">
        <v>9891</v>
      </c>
      <c r="W64" s="724" t="s">
        <v>9892</v>
      </c>
      <c r="X64" s="722" t="s">
        <v>6500</v>
      </c>
      <c r="Y64" s="722" t="s">
        <v>6499</v>
      </c>
      <c r="Z64" s="724" t="s">
        <v>1922</v>
      </c>
      <c r="AA64" s="725">
        <f>N64</f>
        <v>45871</v>
      </c>
      <c r="AB64" s="726" t="s">
        <v>1</v>
      </c>
      <c r="AC64" s="722">
        <v>208</v>
      </c>
      <c r="AE64" s="722">
        <v>268</v>
      </c>
      <c r="AG64" s="722">
        <v>400</v>
      </c>
      <c r="AI64" s="722">
        <v>48</v>
      </c>
      <c r="AJ64" s="722">
        <v>53</v>
      </c>
      <c r="AK64" s="722">
        <v>100</v>
      </c>
      <c r="AL64" s="722">
        <v>2</v>
      </c>
      <c r="AM64" s="722" t="s">
        <v>8280</v>
      </c>
      <c r="AN64" s="722" t="str">
        <f ca="1">IF(N64="","",IF(DAYS360(N64,NOW())&gt;720,"neplatné viac ako 2roky",""))</f>
        <v/>
      </c>
    </row>
    <row r="65" spans="1:40" ht="12.75" customHeight="1">
      <c r="A65" s="700">
        <v>64</v>
      </c>
      <c r="B65" s="700" t="s">
        <v>730</v>
      </c>
      <c r="C65" s="701" t="s">
        <v>5175</v>
      </c>
      <c r="D65" s="701"/>
      <c r="E65" s="293" t="s">
        <v>6149</v>
      </c>
      <c r="F65" s="293"/>
      <c r="G65" s="716" t="s">
        <v>1038</v>
      </c>
      <c r="H65" s="716"/>
      <c r="I65" s="293" t="s">
        <v>141</v>
      </c>
      <c r="J65" s="293"/>
      <c r="K65" s="293" t="s">
        <v>1039</v>
      </c>
      <c r="L65" s="717" t="s">
        <v>1040</v>
      </c>
      <c r="M65" s="718">
        <v>39961</v>
      </c>
      <c r="N65" s="719">
        <v>45838</v>
      </c>
      <c r="O65" s="707" t="s">
        <v>721</v>
      </c>
      <c r="P65" s="729">
        <f t="shared" si="8"/>
        <v>45838</v>
      </c>
      <c r="Q65" s="720">
        <v>19396</v>
      </c>
      <c r="R65" s="720">
        <v>2007</v>
      </c>
      <c r="S65" s="721">
        <v>45107</v>
      </c>
      <c r="T65" s="722" t="s">
        <v>4059</v>
      </c>
      <c r="U65" s="723" t="s">
        <v>722</v>
      </c>
      <c r="V65" s="724" t="s">
        <v>9751</v>
      </c>
      <c r="W65" s="724" t="s">
        <v>9750</v>
      </c>
      <c r="X65" s="722" t="s">
        <v>1514</v>
      </c>
      <c r="Y65" s="722" t="s">
        <v>1515</v>
      </c>
      <c r="Z65" s="724" t="s">
        <v>1577</v>
      </c>
      <c r="AA65" s="725">
        <f>N65</f>
        <v>45838</v>
      </c>
      <c r="AB65" s="726">
        <v>3</v>
      </c>
      <c r="AC65" s="722">
        <v>216</v>
      </c>
      <c r="AE65" s="722">
        <v>290</v>
      </c>
      <c r="AG65" s="722">
        <v>450</v>
      </c>
      <c r="AI65" s="722">
        <v>55</v>
      </c>
      <c r="AJ65" s="722">
        <v>60</v>
      </c>
      <c r="AK65" s="722">
        <v>110</v>
      </c>
      <c r="AL65" s="722">
        <v>2</v>
      </c>
      <c r="AN65" s="722" t="str">
        <f ca="1">IF(N65="","",IF(DAYS360(N65,NOW())&gt;720,"neplatné viac ako 2roky",""))</f>
        <v/>
      </c>
    </row>
    <row r="66" spans="1:40" ht="12.75" customHeight="1">
      <c r="A66" s="700">
        <v>65</v>
      </c>
      <c r="B66" s="700" t="s">
        <v>730</v>
      </c>
      <c r="C66" s="701" t="s">
        <v>9616</v>
      </c>
      <c r="D66" s="701"/>
      <c r="E66" s="293" t="s">
        <v>3055</v>
      </c>
      <c r="F66" s="293"/>
      <c r="G66" s="716" t="s">
        <v>9606</v>
      </c>
      <c r="H66" s="716"/>
      <c r="I66" s="293" t="s">
        <v>9609</v>
      </c>
      <c r="J66" s="293"/>
      <c r="K66" s="715" t="s">
        <v>4916</v>
      </c>
      <c r="L66" s="717" t="s">
        <v>4917</v>
      </c>
      <c r="M66" s="718">
        <v>45084</v>
      </c>
      <c r="N66" s="719">
        <v>45812</v>
      </c>
      <c r="O66" s="707" t="s">
        <v>3544</v>
      </c>
      <c r="P66" s="729">
        <f>N66</f>
        <v>45812</v>
      </c>
      <c r="Q66" s="720">
        <v>23309</v>
      </c>
      <c r="R66" s="720" t="s">
        <v>9606</v>
      </c>
      <c r="S66" s="721">
        <v>45081</v>
      </c>
      <c r="T66" s="722" t="s">
        <v>214</v>
      </c>
      <c r="U66" s="723" t="s">
        <v>1279</v>
      </c>
      <c r="V66" s="724" t="s">
        <v>363</v>
      </c>
      <c r="W66" s="724" t="s">
        <v>9607</v>
      </c>
      <c r="X66" s="722" t="s">
        <v>9608</v>
      </c>
      <c r="Y66" s="722" t="s">
        <v>1774</v>
      </c>
      <c r="Z66" s="724" t="s">
        <v>63</v>
      </c>
      <c r="AA66" s="725">
        <v>45812</v>
      </c>
      <c r="AB66" s="726" t="s">
        <v>656</v>
      </c>
      <c r="AC66" s="722">
        <v>200</v>
      </c>
      <c r="AE66" s="722">
        <v>320</v>
      </c>
      <c r="AG66" s="722">
        <v>450</v>
      </c>
      <c r="AI66" s="722">
        <v>54</v>
      </c>
      <c r="AJ66" s="722">
        <v>65</v>
      </c>
      <c r="AK66" s="722">
        <v>120</v>
      </c>
      <c r="AL66" s="722">
        <v>2</v>
      </c>
    </row>
    <row r="67" spans="1:40" s="710" customFormat="1" ht="12.75" customHeight="1">
      <c r="A67" s="700">
        <v>66</v>
      </c>
      <c r="B67" s="710" t="s">
        <v>730</v>
      </c>
      <c r="C67" s="710" t="s">
        <v>596</v>
      </c>
      <c r="E67" s="710" t="s">
        <v>597</v>
      </c>
      <c r="G67" s="711" t="s">
        <v>598</v>
      </c>
      <c r="I67" s="710" t="s">
        <v>686</v>
      </c>
      <c r="K67" s="710" t="s">
        <v>2085</v>
      </c>
      <c r="L67" s="717" t="s">
        <v>1214</v>
      </c>
      <c r="M67" s="738">
        <v>41739</v>
      </c>
      <c r="N67" s="738">
        <v>45798</v>
      </c>
      <c r="O67" s="707" t="s">
        <v>722</v>
      </c>
      <c r="P67" s="729">
        <f t="shared" ref="P67:P72" si="9">N67</f>
        <v>45798</v>
      </c>
      <c r="Q67" s="708">
        <v>15332</v>
      </c>
      <c r="R67" s="708" t="s">
        <v>599</v>
      </c>
      <c r="S67" s="721">
        <v>45798</v>
      </c>
      <c r="T67" s="710" t="s">
        <v>5259</v>
      </c>
      <c r="U67" s="711" t="s">
        <v>722</v>
      </c>
      <c r="V67" s="712" t="s">
        <v>9566</v>
      </c>
      <c r="W67" s="712" t="s">
        <v>9565</v>
      </c>
      <c r="X67" s="710" t="s">
        <v>1353</v>
      </c>
      <c r="Y67" s="710" t="s">
        <v>336</v>
      </c>
      <c r="Z67" s="712" t="s">
        <v>347</v>
      </c>
      <c r="AA67" s="725">
        <f>N67</f>
        <v>45798</v>
      </c>
      <c r="AB67" s="714" t="s">
        <v>1</v>
      </c>
      <c r="AC67" s="710">
        <v>258</v>
      </c>
      <c r="AE67" s="710">
        <v>318</v>
      </c>
      <c r="AG67" s="710">
        <v>450</v>
      </c>
      <c r="AI67" s="710">
        <v>55</v>
      </c>
      <c r="AJ67" s="710">
        <v>60</v>
      </c>
      <c r="AK67" s="710">
        <v>110</v>
      </c>
      <c r="AL67" s="710">
        <v>2</v>
      </c>
    </row>
    <row r="68" spans="1:40" s="710" customFormat="1" ht="12.75" customHeight="1">
      <c r="A68" s="700">
        <v>67</v>
      </c>
      <c r="B68" s="710" t="s">
        <v>730</v>
      </c>
      <c r="C68" s="710" t="s">
        <v>2827</v>
      </c>
      <c r="E68" s="710" t="s">
        <v>1562</v>
      </c>
      <c r="G68" s="750" t="s">
        <v>9069</v>
      </c>
      <c r="H68" s="750"/>
      <c r="I68" s="293" t="s">
        <v>8806</v>
      </c>
      <c r="K68" s="293" t="s">
        <v>120</v>
      </c>
      <c r="L68" s="717" t="s">
        <v>119</v>
      </c>
      <c r="M68" s="738">
        <v>41756</v>
      </c>
      <c r="N68" s="738">
        <v>45703</v>
      </c>
      <c r="O68" s="707" t="s">
        <v>722</v>
      </c>
      <c r="P68" s="729">
        <f t="shared" si="9"/>
        <v>45703</v>
      </c>
      <c r="Q68" s="708">
        <v>23086</v>
      </c>
      <c r="R68" s="708">
        <v>2006</v>
      </c>
      <c r="S68" s="721">
        <v>44972</v>
      </c>
      <c r="T68" s="722" t="s">
        <v>8807</v>
      </c>
      <c r="U68" s="711" t="s">
        <v>722</v>
      </c>
      <c r="V68" s="712" t="s">
        <v>9070</v>
      </c>
      <c r="W68" s="712" t="s">
        <v>9071</v>
      </c>
      <c r="X68" s="722" t="s">
        <v>797</v>
      </c>
      <c r="Y68" s="722" t="s">
        <v>2828</v>
      </c>
      <c r="Z68" s="724" t="s">
        <v>1339</v>
      </c>
      <c r="AA68" s="725">
        <f t="shared" ref="AA68:AA131" si="10">N68</f>
        <v>45703</v>
      </c>
      <c r="AB68" s="726" t="s">
        <v>656</v>
      </c>
      <c r="AC68" s="722">
        <v>160</v>
      </c>
      <c r="AD68" s="722"/>
      <c r="AE68" s="722">
        <v>220</v>
      </c>
      <c r="AF68" s="722"/>
      <c r="AG68" s="722">
        <v>400</v>
      </c>
      <c r="AH68" s="722"/>
      <c r="AI68" s="722">
        <v>50</v>
      </c>
      <c r="AJ68" s="722">
        <v>55</v>
      </c>
      <c r="AK68" s="722">
        <v>100</v>
      </c>
      <c r="AL68" s="722">
        <v>2</v>
      </c>
      <c r="AM68" s="710" t="s">
        <v>2829</v>
      </c>
    </row>
    <row r="69" spans="1:40" ht="12.75" customHeight="1">
      <c r="A69" s="700">
        <v>68</v>
      </c>
      <c r="B69" s="700" t="s">
        <v>730</v>
      </c>
      <c r="C69" s="701" t="s">
        <v>3798</v>
      </c>
      <c r="D69" s="701"/>
      <c r="E69" s="715" t="s">
        <v>6150</v>
      </c>
      <c r="F69" s="293"/>
      <c r="G69" s="716" t="s">
        <v>685</v>
      </c>
      <c r="H69" s="716"/>
      <c r="I69" s="293" t="s">
        <v>686</v>
      </c>
      <c r="J69" s="293"/>
      <c r="K69" s="293" t="s">
        <v>687</v>
      </c>
      <c r="L69" s="717" t="s">
        <v>688</v>
      </c>
      <c r="M69" s="718">
        <v>39932</v>
      </c>
      <c r="N69" s="719">
        <v>45128</v>
      </c>
      <c r="O69" s="707" t="s">
        <v>722</v>
      </c>
      <c r="P69" s="729">
        <f t="shared" si="9"/>
        <v>45128</v>
      </c>
      <c r="Q69" s="720">
        <v>17678</v>
      </c>
      <c r="R69" s="720">
        <v>2008</v>
      </c>
      <c r="S69" s="721">
        <v>44398</v>
      </c>
      <c r="T69" s="722" t="s">
        <v>1572</v>
      </c>
      <c r="U69" s="723" t="s">
        <v>722</v>
      </c>
      <c r="V69" s="724" t="s">
        <v>7184</v>
      </c>
      <c r="W69" s="724" t="s">
        <v>7185</v>
      </c>
      <c r="X69" s="722" t="s">
        <v>238</v>
      </c>
      <c r="Y69" s="722" t="s">
        <v>7186</v>
      </c>
      <c r="Z69" s="724" t="s">
        <v>948</v>
      </c>
      <c r="AA69" s="725">
        <f t="shared" si="10"/>
        <v>45128</v>
      </c>
      <c r="AB69" s="726" t="s">
        <v>656</v>
      </c>
      <c r="AC69" s="722">
        <v>190</v>
      </c>
      <c r="AE69" s="722">
        <v>255</v>
      </c>
      <c r="AG69" s="722">
        <v>450</v>
      </c>
      <c r="AI69" s="722">
        <v>50</v>
      </c>
      <c r="AJ69" s="722">
        <v>55</v>
      </c>
      <c r="AK69" s="722">
        <v>95</v>
      </c>
      <c r="AL69" s="722">
        <v>2</v>
      </c>
      <c r="AN69" s="722" t="str">
        <f ca="1">IF(N69="","",IF(DAYS360(N69,NOW())&gt;720,"neplatné viac ako 2roky",""))</f>
        <v/>
      </c>
    </row>
    <row r="70" spans="1:40" s="710" customFormat="1" ht="12.75" customHeight="1">
      <c r="A70" s="700">
        <v>69</v>
      </c>
      <c r="B70" s="710" t="s">
        <v>730</v>
      </c>
      <c r="C70" s="710" t="s">
        <v>7065</v>
      </c>
      <c r="E70" s="710" t="s">
        <v>6586</v>
      </c>
      <c r="G70" s="711" t="s">
        <v>7066</v>
      </c>
      <c r="I70" s="710" t="s">
        <v>7067</v>
      </c>
      <c r="K70" s="710" t="s">
        <v>7068</v>
      </c>
      <c r="L70" s="704" t="s">
        <v>7069</v>
      </c>
      <c r="M70" s="738">
        <v>44384</v>
      </c>
      <c r="N70" s="738">
        <v>45841</v>
      </c>
      <c r="O70" s="707" t="s">
        <v>3544</v>
      </c>
      <c r="P70" s="738">
        <f t="shared" si="9"/>
        <v>45841</v>
      </c>
      <c r="Q70" s="708">
        <v>21354</v>
      </c>
      <c r="R70" s="708" t="s">
        <v>5818</v>
      </c>
      <c r="S70" s="709">
        <v>45110</v>
      </c>
      <c r="T70" s="710" t="s">
        <v>3910</v>
      </c>
      <c r="U70" s="711" t="s">
        <v>722</v>
      </c>
      <c r="V70" s="712" t="s">
        <v>9752</v>
      </c>
      <c r="W70" s="712" t="s">
        <v>9753</v>
      </c>
      <c r="X70" s="710" t="s">
        <v>7070</v>
      </c>
      <c r="Y70" s="710" t="s">
        <v>4419</v>
      </c>
      <c r="Z70" s="712" t="s">
        <v>4420</v>
      </c>
      <c r="AA70" s="713">
        <f>N70</f>
        <v>45841</v>
      </c>
      <c r="AB70" s="714" t="s">
        <v>656</v>
      </c>
      <c r="AC70" s="710">
        <v>245</v>
      </c>
      <c r="AE70" s="710">
        <v>305</v>
      </c>
      <c r="AG70" s="710">
        <v>475</v>
      </c>
      <c r="AI70" s="710">
        <v>50</v>
      </c>
      <c r="AJ70" s="710">
        <v>52</v>
      </c>
      <c r="AK70" s="710">
        <v>110</v>
      </c>
      <c r="AL70" s="710">
        <v>2</v>
      </c>
    </row>
    <row r="71" spans="1:40" ht="12.75" customHeight="1">
      <c r="A71" s="700">
        <v>70</v>
      </c>
      <c r="B71" s="700" t="s">
        <v>730</v>
      </c>
      <c r="C71" s="701" t="s">
        <v>7645</v>
      </c>
      <c r="D71" s="701"/>
      <c r="E71" s="293" t="s">
        <v>6151</v>
      </c>
      <c r="F71" s="293"/>
      <c r="G71" s="716" t="s">
        <v>7646</v>
      </c>
      <c r="H71" s="716"/>
      <c r="I71" s="293" t="s">
        <v>7647</v>
      </c>
      <c r="J71" s="293"/>
      <c r="K71" s="293" t="s">
        <v>7648</v>
      </c>
      <c r="L71" s="717" t="s">
        <v>7649</v>
      </c>
      <c r="M71" s="718">
        <v>43871</v>
      </c>
      <c r="N71" s="719">
        <v>45313</v>
      </c>
      <c r="O71" s="707" t="s">
        <v>3544</v>
      </c>
      <c r="P71" s="729">
        <f t="shared" si="9"/>
        <v>45313</v>
      </c>
      <c r="Q71" s="720">
        <v>20048</v>
      </c>
      <c r="R71" s="720" t="s">
        <v>7650</v>
      </c>
      <c r="S71" s="721">
        <v>44583</v>
      </c>
      <c r="T71" s="722" t="s">
        <v>1109</v>
      </c>
      <c r="U71" s="723" t="s">
        <v>722</v>
      </c>
      <c r="V71" s="724" t="s">
        <v>7651</v>
      </c>
      <c r="W71" s="724" t="s">
        <v>7652</v>
      </c>
      <c r="X71" s="722" t="s">
        <v>7653</v>
      </c>
      <c r="Y71" s="722" t="s">
        <v>7654</v>
      </c>
      <c r="Z71" s="724" t="s">
        <v>982</v>
      </c>
      <c r="AA71" s="725">
        <f>N71</f>
        <v>45313</v>
      </c>
      <c r="AB71" s="726" t="s">
        <v>1324</v>
      </c>
      <c r="AC71" s="722">
        <v>280</v>
      </c>
      <c r="AE71" s="722">
        <v>340</v>
      </c>
      <c r="AG71" s="722">
        <v>450</v>
      </c>
      <c r="AI71" s="722">
        <v>52</v>
      </c>
      <c r="AJ71" s="722">
        <v>70</v>
      </c>
      <c r="AK71" s="722">
        <v>140</v>
      </c>
      <c r="AL71" s="722">
        <v>2</v>
      </c>
      <c r="AM71" s="710"/>
      <c r="AN71" s="722" t="str">
        <f ca="1">IF(N71="","",IF(DAYS360(N71,NOW())&gt;720,"neplatné viac ako 2roky",""))</f>
        <v/>
      </c>
    </row>
    <row r="72" spans="1:40" ht="12.75" customHeight="1">
      <c r="A72" s="740">
        <v>71</v>
      </c>
      <c r="B72" s="700" t="s">
        <v>730</v>
      </c>
      <c r="C72" s="701" t="s">
        <v>7220</v>
      </c>
      <c r="D72" s="701"/>
      <c r="E72" s="701" t="s">
        <v>4914</v>
      </c>
      <c r="F72" s="701"/>
      <c r="G72" s="703" t="s">
        <v>4915</v>
      </c>
      <c r="H72" s="703"/>
      <c r="I72" s="701" t="s">
        <v>4913</v>
      </c>
      <c r="J72" s="701"/>
      <c r="K72" s="700" t="s">
        <v>4916</v>
      </c>
      <c r="L72" s="704" t="s">
        <v>4917</v>
      </c>
      <c r="M72" s="705">
        <v>44413</v>
      </c>
      <c r="N72" s="706">
        <v>45812</v>
      </c>
      <c r="O72" s="707" t="s">
        <v>3544</v>
      </c>
      <c r="P72" s="729">
        <f t="shared" si="9"/>
        <v>45812</v>
      </c>
      <c r="Q72" s="720">
        <v>21447</v>
      </c>
      <c r="R72" s="720" t="s">
        <v>7222</v>
      </c>
      <c r="S72" s="721">
        <v>45081</v>
      </c>
      <c r="T72" s="722" t="s">
        <v>214</v>
      </c>
      <c r="U72" s="723" t="s">
        <v>722</v>
      </c>
      <c r="V72" s="724" t="s">
        <v>9605</v>
      </c>
      <c r="W72" s="724" t="s">
        <v>9604</v>
      </c>
      <c r="X72" s="722" t="s">
        <v>4918</v>
      </c>
      <c r="Y72" s="722" t="s">
        <v>1774</v>
      </c>
      <c r="Z72" s="724" t="s">
        <v>63</v>
      </c>
      <c r="AA72" s="725">
        <f t="shared" si="10"/>
        <v>45812</v>
      </c>
      <c r="AB72" s="726" t="s">
        <v>656</v>
      </c>
      <c r="AC72" s="722">
        <v>200</v>
      </c>
      <c r="AE72" s="722">
        <v>250</v>
      </c>
      <c r="AG72" s="722">
        <v>450</v>
      </c>
      <c r="AI72" s="722">
        <v>55</v>
      </c>
      <c r="AJ72" s="722">
        <v>60</v>
      </c>
      <c r="AK72" s="722">
        <v>110</v>
      </c>
      <c r="AL72" s="722">
        <v>2</v>
      </c>
      <c r="AM72" s="722" t="s">
        <v>7221</v>
      </c>
      <c r="AN72" s="722" t="str">
        <f ca="1">IF(N72="","",IF(DAYS360(N72,NOW())&gt;720,"neplatné viac ako 2roky",""))</f>
        <v/>
      </c>
    </row>
    <row r="73" spans="1:40" s="693" customFormat="1" ht="12.75" customHeight="1">
      <c r="A73" s="682">
        <v>72</v>
      </c>
      <c r="B73" s="682" t="s">
        <v>8788</v>
      </c>
      <c r="C73" s="684"/>
      <c r="D73" s="684"/>
      <c r="E73" s="684" t="s">
        <v>6152</v>
      </c>
      <c r="F73" s="684"/>
      <c r="G73" s="685"/>
      <c r="H73" s="685"/>
      <c r="I73" s="684"/>
      <c r="J73" s="684"/>
      <c r="K73" s="684"/>
      <c r="L73" s="686"/>
      <c r="M73" s="687"/>
      <c r="N73" s="688"/>
      <c r="O73" s="689"/>
      <c r="P73" s="690"/>
      <c r="Q73" s="691"/>
      <c r="R73" s="691"/>
      <c r="S73" s="692"/>
      <c r="U73" s="694"/>
      <c r="V73" s="695"/>
      <c r="W73" s="695"/>
      <c r="Z73" s="695"/>
      <c r="AA73" s="696"/>
      <c r="AB73" s="697"/>
      <c r="AN73" s="693" t="str">
        <f ca="1">IF(N73="","",IF(DAYS360(N73,NOW())&gt;720,"neplatné viac ako 2roky",""))</f>
        <v/>
      </c>
    </row>
    <row r="74" spans="1:40" s="693" customFormat="1" ht="12.75" customHeight="1">
      <c r="A74" s="682">
        <v>73</v>
      </c>
      <c r="B74" s="693" t="s">
        <v>8789</v>
      </c>
      <c r="E74" s="693" t="s">
        <v>4520</v>
      </c>
      <c r="G74" s="755"/>
      <c r="H74" s="755"/>
      <c r="L74" s="686"/>
      <c r="M74" s="690"/>
      <c r="N74" s="690"/>
      <c r="O74" s="689"/>
      <c r="P74" s="690"/>
      <c r="Q74" s="691"/>
      <c r="R74" s="691"/>
      <c r="S74" s="692"/>
      <c r="U74" s="694"/>
      <c r="V74" s="695"/>
      <c r="W74" s="695"/>
      <c r="Z74" s="695"/>
      <c r="AA74" s="696"/>
      <c r="AB74" s="697"/>
    </row>
    <row r="75" spans="1:40" s="693" customFormat="1" ht="12.75" customHeight="1">
      <c r="A75" s="682">
        <v>74</v>
      </c>
      <c r="B75" s="682" t="s">
        <v>9184</v>
      </c>
      <c r="C75" s="684"/>
      <c r="D75" s="684"/>
      <c r="E75" s="684" t="s">
        <v>6153</v>
      </c>
      <c r="F75" s="684"/>
      <c r="G75" s="685"/>
      <c r="H75" s="685"/>
      <c r="I75" s="684"/>
      <c r="J75" s="684"/>
      <c r="K75" s="684"/>
      <c r="L75" s="686"/>
      <c r="M75" s="734"/>
      <c r="N75" s="688"/>
      <c r="O75" s="689"/>
      <c r="P75" s="690"/>
      <c r="Q75" s="691"/>
      <c r="R75" s="691"/>
      <c r="S75" s="692"/>
      <c r="U75" s="694"/>
      <c r="V75" s="695"/>
      <c r="W75" s="695"/>
      <c r="Z75" s="695"/>
      <c r="AA75" s="696"/>
      <c r="AB75" s="697"/>
      <c r="AN75" s="693" t="str">
        <f ca="1">IF(N75="","",IF(DAYS360(N75,NOW())&gt;720,"neplatné viac ako 2roky",""))</f>
        <v/>
      </c>
    </row>
    <row r="76" spans="1:40" ht="12.75" customHeight="1">
      <c r="A76" s="682" t="s">
        <v>6015</v>
      </c>
      <c r="B76" s="682"/>
      <c r="C76" s="684"/>
      <c r="D76" s="684"/>
      <c r="E76" s="735" t="s">
        <v>9185</v>
      </c>
      <c r="F76" s="684"/>
      <c r="G76" s="685"/>
      <c r="H76" s="685"/>
      <c r="I76" s="684"/>
      <c r="J76" s="684"/>
      <c r="K76" s="684"/>
      <c r="L76" s="686"/>
      <c r="M76" s="734"/>
      <c r="N76" s="688"/>
      <c r="O76" s="689"/>
      <c r="P76" s="690"/>
      <c r="Q76" s="691"/>
      <c r="R76" s="691"/>
      <c r="S76" s="692"/>
      <c r="T76" s="693"/>
      <c r="U76" s="694"/>
      <c r="V76" s="695"/>
      <c r="W76" s="695"/>
      <c r="X76" s="693"/>
      <c r="Y76" s="693"/>
      <c r="Z76" s="695"/>
      <c r="AA76" s="696"/>
      <c r="AB76" s="697"/>
      <c r="AC76" s="693"/>
      <c r="AD76" s="693"/>
      <c r="AE76" s="693"/>
      <c r="AF76" s="693"/>
      <c r="AG76" s="693"/>
      <c r="AH76" s="693"/>
      <c r="AI76" s="693"/>
      <c r="AJ76" s="693"/>
      <c r="AK76" s="693"/>
      <c r="AL76" s="693"/>
      <c r="AN76" s="722" t="str">
        <f ca="1">IF(N76="","",IF(DAYS360(N76,NOW())&gt;720,"neplatné viac ako 2roky",""))</f>
        <v/>
      </c>
    </row>
    <row r="77" spans="1:40" s="747" customFormat="1" ht="12.75" customHeight="1">
      <c r="A77" s="1017">
        <v>76</v>
      </c>
      <c r="B77" s="1017" t="s">
        <v>730</v>
      </c>
      <c r="C77" s="1018" t="s">
        <v>467</v>
      </c>
      <c r="D77" s="1018"/>
      <c r="E77" s="1018" t="s">
        <v>979</v>
      </c>
      <c r="F77" s="1018"/>
      <c r="G77" s="1019" t="s">
        <v>980</v>
      </c>
      <c r="H77" s="1019"/>
      <c r="I77" s="1018" t="s">
        <v>133</v>
      </c>
      <c r="J77" s="1018"/>
      <c r="K77" s="1018" t="s">
        <v>1570</v>
      </c>
      <c r="L77" s="1020" t="s">
        <v>1571</v>
      </c>
      <c r="M77" s="1021">
        <v>40772</v>
      </c>
      <c r="N77" s="1022">
        <v>44548</v>
      </c>
      <c r="O77" s="1023" t="s">
        <v>722</v>
      </c>
      <c r="P77" s="756">
        <f t="shared" ref="P77:P136" si="11">N77</f>
        <v>44548</v>
      </c>
      <c r="Q77" s="1024">
        <v>16808</v>
      </c>
      <c r="R77" s="1024">
        <v>1998</v>
      </c>
      <c r="S77" s="1025">
        <v>43817</v>
      </c>
      <c r="T77" s="747" t="s">
        <v>1572</v>
      </c>
      <c r="U77" s="1026" t="s">
        <v>722</v>
      </c>
      <c r="V77" s="757" t="s">
        <v>363</v>
      </c>
      <c r="W77" s="757" t="s">
        <v>5439</v>
      </c>
      <c r="X77" s="747" t="s">
        <v>1749</v>
      </c>
      <c r="Y77" s="747" t="s">
        <v>1573</v>
      </c>
      <c r="Z77" s="757" t="s">
        <v>2967</v>
      </c>
      <c r="AA77" s="1027">
        <v>44548</v>
      </c>
      <c r="AB77" s="1028" t="s">
        <v>1</v>
      </c>
      <c r="AC77" s="747" t="s">
        <v>438</v>
      </c>
      <c r="AE77" s="747">
        <v>220</v>
      </c>
      <c r="AG77" s="747">
        <v>430</v>
      </c>
      <c r="AI77" s="747">
        <v>60</v>
      </c>
      <c r="AJ77" s="747">
        <v>65</v>
      </c>
      <c r="AK77" s="747">
        <v>120</v>
      </c>
      <c r="AM77" s="747" t="s">
        <v>439</v>
      </c>
      <c r="AN77" s="747" t="str">
        <f ca="1">IF(N77="","",IF(DAYS360(N77,NOW())&gt;720,"neplatné viac ako 2roky",""))</f>
        <v>neplatné viac ako 2roky</v>
      </c>
    </row>
    <row r="78" spans="1:40" s="800" customFormat="1" ht="12.75" customHeight="1">
      <c r="A78" s="789">
        <v>77</v>
      </c>
      <c r="B78" s="800" t="s">
        <v>730</v>
      </c>
      <c r="C78" s="800" t="s">
        <v>55</v>
      </c>
      <c r="E78" s="800" t="s">
        <v>1440</v>
      </c>
      <c r="G78" s="838" t="s">
        <v>987</v>
      </c>
      <c r="H78" s="838"/>
      <c r="I78" s="800" t="s">
        <v>755</v>
      </c>
      <c r="K78" s="800" t="s">
        <v>5243</v>
      </c>
      <c r="L78" s="804" t="s">
        <v>105</v>
      </c>
      <c r="M78" s="797">
        <v>41130</v>
      </c>
      <c r="N78" s="797">
        <v>45880</v>
      </c>
      <c r="O78" s="801" t="s">
        <v>721</v>
      </c>
      <c r="P78" s="797">
        <f t="shared" si="11"/>
        <v>45880</v>
      </c>
      <c r="Q78" s="798">
        <v>19450</v>
      </c>
      <c r="R78" s="798">
        <v>2009</v>
      </c>
      <c r="S78" s="799">
        <v>45149</v>
      </c>
      <c r="T78" s="800" t="s">
        <v>9610</v>
      </c>
      <c r="U78" s="801" t="s">
        <v>722</v>
      </c>
      <c r="V78" s="802" t="s">
        <v>9956</v>
      </c>
      <c r="W78" s="802" t="s">
        <v>9955</v>
      </c>
      <c r="X78" s="800" t="s">
        <v>1485</v>
      </c>
      <c r="Y78" s="800" t="s">
        <v>1435</v>
      </c>
      <c r="Z78" s="802" t="s">
        <v>1436</v>
      </c>
      <c r="AA78" s="803">
        <f t="shared" si="10"/>
        <v>45880</v>
      </c>
      <c r="AB78" s="804" t="s">
        <v>656</v>
      </c>
      <c r="AC78" s="800">
        <v>185</v>
      </c>
      <c r="AE78" s="800">
        <v>240</v>
      </c>
      <c r="AG78" s="800">
        <v>450</v>
      </c>
      <c r="AI78" s="800">
        <v>50</v>
      </c>
      <c r="AJ78" s="800">
        <v>55</v>
      </c>
      <c r="AK78" s="800">
        <v>125</v>
      </c>
      <c r="AL78" s="800">
        <v>2</v>
      </c>
      <c r="AM78" s="800" t="s">
        <v>1162</v>
      </c>
      <c r="AN78" s="800" t="str">
        <f ca="1">IF(N78="","",IF(DAYS360(N78,NOW())&gt;720,"neplatné viac ako 2roky",""))</f>
        <v/>
      </c>
    </row>
    <row r="79" spans="1:40" s="800" customFormat="1" ht="12.75" customHeight="1">
      <c r="A79" s="789">
        <v>78</v>
      </c>
      <c r="B79" s="800" t="s">
        <v>730</v>
      </c>
      <c r="C79" s="800" t="s">
        <v>669</v>
      </c>
      <c r="E79" s="800" t="s">
        <v>670</v>
      </c>
      <c r="G79" s="838" t="s">
        <v>815</v>
      </c>
      <c r="H79" s="838"/>
      <c r="I79" s="800" t="s">
        <v>5261</v>
      </c>
      <c r="K79" s="800" t="s">
        <v>666</v>
      </c>
      <c r="L79" s="804" t="s">
        <v>667</v>
      </c>
      <c r="M79" s="797">
        <v>41145</v>
      </c>
      <c r="N79" s="797">
        <v>45909</v>
      </c>
      <c r="O79" s="801" t="s">
        <v>722</v>
      </c>
      <c r="P79" s="797">
        <f t="shared" si="11"/>
        <v>45909</v>
      </c>
      <c r="Q79" s="798">
        <v>19471</v>
      </c>
      <c r="R79" s="798">
        <v>1986</v>
      </c>
      <c r="S79" s="799">
        <v>45178</v>
      </c>
      <c r="T79" s="800" t="s">
        <v>5259</v>
      </c>
      <c r="U79" s="801" t="s">
        <v>722</v>
      </c>
      <c r="V79" s="802" t="s">
        <v>10084</v>
      </c>
      <c r="W79" s="802" t="s">
        <v>10083</v>
      </c>
      <c r="X79" s="800" t="s">
        <v>1218</v>
      </c>
      <c r="Y79" s="800" t="s">
        <v>977</v>
      </c>
      <c r="Z79" s="802" t="s">
        <v>978</v>
      </c>
      <c r="AA79" s="803">
        <f t="shared" si="10"/>
        <v>45909</v>
      </c>
      <c r="AB79" s="804" t="s">
        <v>656</v>
      </c>
      <c r="AC79" s="800">
        <v>150</v>
      </c>
      <c r="AE79" s="800">
        <v>220</v>
      </c>
      <c r="AG79" s="800">
        <v>365</v>
      </c>
      <c r="AI79" s="800">
        <v>40</v>
      </c>
      <c r="AJ79" s="800">
        <v>45</v>
      </c>
      <c r="AK79" s="800">
        <v>80</v>
      </c>
      <c r="AL79" s="800">
        <v>2</v>
      </c>
      <c r="AN79" s="800" t="str">
        <f ca="1">IF(N79="","",IF(DAYS360(N79,NOW())&gt;720,"neplatné viac ako 2roky",""))</f>
        <v/>
      </c>
    </row>
    <row r="80" spans="1:40" ht="12.75" customHeight="1">
      <c r="A80" s="700">
        <v>79</v>
      </c>
      <c r="B80" s="710" t="s">
        <v>730</v>
      </c>
      <c r="C80" s="710" t="s">
        <v>2830</v>
      </c>
      <c r="D80" s="710"/>
      <c r="E80" s="730" t="s">
        <v>500</v>
      </c>
      <c r="G80" s="731" t="s">
        <v>217</v>
      </c>
      <c r="I80" s="730" t="s">
        <v>5260</v>
      </c>
      <c r="K80" s="730" t="s">
        <v>61</v>
      </c>
      <c r="L80" s="732" t="s">
        <v>62</v>
      </c>
      <c r="M80" s="733">
        <v>41145</v>
      </c>
      <c r="N80" s="729">
        <v>45910</v>
      </c>
      <c r="O80" s="711" t="s">
        <v>129</v>
      </c>
      <c r="P80" s="729">
        <f t="shared" si="11"/>
        <v>45910</v>
      </c>
      <c r="Q80" s="720">
        <v>19470</v>
      </c>
      <c r="R80" s="720">
        <v>1995</v>
      </c>
      <c r="S80" s="721">
        <v>45179</v>
      </c>
      <c r="T80" s="722" t="s">
        <v>5259</v>
      </c>
      <c r="U80" s="723" t="s">
        <v>722</v>
      </c>
      <c r="V80" s="712" t="s">
        <v>10086</v>
      </c>
      <c r="W80" s="712" t="s">
        <v>10085</v>
      </c>
      <c r="X80" s="722" t="s">
        <v>10087</v>
      </c>
      <c r="Y80" s="722" t="s">
        <v>1774</v>
      </c>
      <c r="Z80" s="724" t="s">
        <v>63</v>
      </c>
      <c r="AA80" s="725">
        <f t="shared" si="10"/>
        <v>45910</v>
      </c>
      <c r="AB80" s="726" t="s">
        <v>656</v>
      </c>
      <c r="AC80" s="722">
        <v>191</v>
      </c>
      <c r="AE80" s="722">
        <v>255</v>
      </c>
      <c r="AG80" s="722">
        <v>420</v>
      </c>
      <c r="AI80" s="722">
        <v>55</v>
      </c>
      <c r="AJ80" s="722">
        <v>60</v>
      </c>
      <c r="AK80" s="722">
        <v>100</v>
      </c>
      <c r="AL80" s="722">
        <v>2</v>
      </c>
    </row>
    <row r="81" spans="1:38" ht="12.75" customHeight="1">
      <c r="A81" s="700">
        <v>80</v>
      </c>
      <c r="B81" s="710" t="s">
        <v>730</v>
      </c>
      <c r="C81" s="710" t="s">
        <v>1773</v>
      </c>
      <c r="D81" s="710"/>
      <c r="E81" s="730" t="s">
        <v>951</v>
      </c>
      <c r="G81" s="731" t="s">
        <v>1219</v>
      </c>
      <c r="I81" s="730" t="s">
        <v>799</v>
      </c>
      <c r="K81" s="730" t="s">
        <v>863</v>
      </c>
      <c r="L81" s="732" t="s">
        <v>864</v>
      </c>
      <c r="M81" s="733">
        <v>41145</v>
      </c>
      <c r="N81" s="729">
        <v>45910</v>
      </c>
      <c r="O81" s="711" t="s">
        <v>129</v>
      </c>
      <c r="P81" s="729">
        <f t="shared" si="11"/>
        <v>45910</v>
      </c>
      <c r="Q81" s="720">
        <v>21490</v>
      </c>
      <c r="R81" s="720">
        <v>2001</v>
      </c>
      <c r="S81" s="721">
        <v>45179</v>
      </c>
      <c r="T81" s="722" t="s">
        <v>5259</v>
      </c>
      <c r="U81" s="723" t="s">
        <v>722</v>
      </c>
      <c r="V81" s="724" t="s">
        <v>10080</v>
      </c>
      <c r="W81" s="712" t="s">
        <v>10079</v>
      </c>
      <c r="X81" s="722" t="s">
        <v>1486</v>
      </c>
      <c r="Y81" s="722" t="s">
        <v>4</v>
      </c>
      <c r="Z81" s="724" t="s">
        <v>5</v>
      </c>
      <c r="AA81" s="725">
        <f t="shared" si="10"/>
        <v>45910</v>
      </c>
      <c r="AB81" s="726" t="s">
        <v>1487</v>
      </c>
      <c r="AC81" s="722">
        <v>135</v>
      </c>
      <c r="AE81" s="722">
        <v>200</v>
      </c>
      <c r="AG81" s="722">
        <v>270</v>
      </c>
      <c r="AI81" s="722">
        <v>45</v>
      </c>
      <c r="AJ81" s="722">
        <v>55</v>
      </c>
      <c r="AK81" s="722">
        <v>85</v>
      </c>
      <c r="AL81" s="722">
        <v>1</v>
      </c>
    </row>
    <row r="82" spans="1:38" s="800" customFormat="1" ht="12.75" customHeight="1">
      <c r="A82" s="789">
        <v>81</v>
      </c>
      <c r="B82" s="800" t="s">
        <v>730</v>
      </c>
      <c r="C82" s="800" t="s">
        <v>5313</v>
      </c>
      <c r="E82" s="800" t="s">
        <v>5314</v>
      </c>
      <c r="G82" s="838" t="s">
        <v>5315</v>
      </c>
      <c r="H82" s="838"/>
      <c r="I82" s="800" t="s">
        <v>5316</v>
      </c>
      <c r="K82" s="800" t="s">
        <v>2488</v>
      </c>
      <c r="L82" s="804" t="s">
        <v>1507</v>
      </c>
      <c r="M82" s="797">
        <v>43762</v>
      </c>
      <c r="N82" s="797">
        <v>45926</v>
      </c>
      <c r="O82" s="801" t="s">
        <v>129</v>
      </c>
      <c r="P82" s="797">
        <f t="shared" si="11"/>
        <v>45926</v>
      </c>
      <c r="Q82" s="798">
        <v>19541</v>
      </c>
      <c r="R82" s="798" t="s">
        <v>5317</v>
      </c>
      <c r="S82" s="799">
        <v>45195</v>
      </c>
      <c r="T82" s="800" t="s">
        <v>4059</v>
      </c>
      <c r="U82" s="801" t="s">
        <v>722</v>
      </c>
      <c r="V82" s="802" t="s">
        <v>10114</v>
      </c>
      <c r="W82" s="802" t="s">
        <v>10115</v>
      </c>
      <c r="X82" s="800" t="s">
        <v>1508</v>
      </c>
      <c r="Y82" s="800" t="s">
        <v>6095</v>
      </c>
      <c r="Z82" s="802" t="s">
        <v>1509</v>
      </c>
      <c r="AA82" s="803">
        <f t="shared" si="10"/>
        <v>45926</v>
      </c>
      <c r="AB82" s="804" t="s">
        <v>656</v>
      </c>
      <c r="AC82" s="800">
        <v>220</v>
      </c>
      <c r="AE82" s="800">
        <v>300</v>
      </c>
      <c r="AG82" s="800">
        <v>450</v>
      </c>
      <c r="AI82" s="800">
        <v>45</v>
      </c>
      <c r="AJ82" s="800">
        <v>50</v>
      </c>
      <c r="AK82" s="800">
        <v>90</v>
      </c>
      <c r="AL82" s="800">
        <v>2</v>
      </c>
    </row>
    <row r="83" spans="1:38" s="800" customFormat="1" ht="12.75" customHeight="1">
      <c r="A83" s="789">
        <v>82</v>
      </c>
      <c r="B83" s="789" t="s">
        <v>730</v>
      </c>
      <c r="C83" s="789" t="s">
        <v>9415</v>
      </c>
      <c r="D83" s="790"/>
      <c r="E83" s="790" t="s">
        <v>1392</v>
      </c>
      <c r="F83" s="790"/>
      <c r="G83" s="792" t="s">
        <v>9407</v>
      </c>
      <c r="H83" s="792"/>
      <c r="I83" s="790" t="s">
        <v>9416</v>
      </c>
      <c r="J83" s="790" t="s">
        <v>9414</v>
      </c>
      <c r="K83" s="790" t="s">
        <v>9408</v>
      </c>
      <c r="L83" s="793" t="s">
        <v>9409</v>
      </c>
      <c r="M83" s="848">
        <v>45057</v>
      </c>
      <c r="N83" s="795">
        <v>45770</v>
      </c>
      <c r="O83" s="796" t="s">
        <v>722</v>
      </c>
      <c r="P83" s="797">
        <f t="shared" si="11"/>
        <v>45770</v>
      </c>
      <c r="Q83" s="798">
        <v>23239</v>
      </c>
      <c r="R83" s="798">
        <v>2009</v>
      </c>
      <c r="S83" s="799">
        <v>45039</v>
      </c>
      <c r="T83" s="800" t="s">
        <v>1484</v>
      </c>
      <c r="U83" s="801" t="s">
        <v>1279</v>
      </c>
      <c r="V83" s="802"/>
      <c r="W83" s="802" t="s">
        <v>9410</v>
      </c>
      <c r="X83" s="800" t="s">
        <v>9411</v>
      </c>
      <c r="Y83" s="800" t="s">
        <v>9412</v>
      </c>
      <c r="Z83" s="802" t="s">
        <v>9413</v>
      </c>
      <c r="AA83" s="803">
        <f t="shared" si="10"/>
        <v>45770</v>
      </c>
      <c r="AB83" s="804" t="s">
        <v>656</v>
      </c>
      <c r="AC83" s="800">
        <v>225</v>
      </c>
      <c r="AE83" s="800">
        <v>305</v>
      </c>
      <c r="AG83" s="800">
        <v>450</v>
      </c>
      <c r="AI83" s="800">
        <v>55</v>
      </c>
      <c r="AJ83" s="800">
        <v>60</v>
      </c>
      <c r="AK83" s="800">
        <v>100</v>
      </c>
      <c r="AL83" s="800">
        <v>2</v>
      </c>
    </row>
    <row r="84" spans="1:38" s="800" customFormat="1" ht="12.75" customHeight="1">
      <c r="A84" s="789">
        <v>83</v>
      </c>
      <c r="B84" s="789" t="s">
        <v>7444</v>
      </c>
      <c r="C84" s="790" t="s">
        <v>7416</v>
      </c>
      <c r="D84" s="790"/>
      <c r="E84" s="790" t="s">
        <v>6587</v>
      </c>
      <c r="F84" s="790"/>
      <c r="G84" s="792" t="s">
        <v>7414</v>
      </c>
      <c r="H84" s="792"/>
      <c r="I84" s="790" t="s">
        <v>1429</v>
      </c>
      <c r="J84" s="790"/>
      <c r="K84" s="790" t="s">
        <v>3089</v>
      </c>
      <c r="L84" s="793" t="s">
        <v>3090</v>
      </c>
      <c r="M84" s="794">
        <v>44467</v>
      </c>
      <c r="N84" s="795">
        <v>45920</v>
      </c>
      <c r="O84" s="796" t="s">
        <v>3544</v>
      </c>
      <c r="P84" s="797">
        <f t="shared" ref="P84" si="12">N84</f>
        <v>45920</v>
      </c>
      <c r="Q84" s="798">
        <v>21549</v>
      </c>
      <c r="R84" s="798">
        <v>2015</v>
      </c>
      <c r="S84" s="799">
        <v>45189</v>
      </c>
      <c r="T84" s="800" t="s">
        <v>214</v>
      </c>
      <c r="U84" s="801" t="s">
        <v>722</v>
      </c>
      <c r="V84" s="802" t="s">
        <v>10097</v>
      </c>
      <c r="W84" s="802" t="s">
        <v>10096</v>
      </c>
      <c r="X84" s="800" t="s">
        <v>7415</v>
      </c>
      <c r="Y84" s="800" t="s">
        <v>1068</v>
      </c>
      <c r="Z84" s="802" t="s">
        <v>1069</v>
      </c>
      <c r="AA84" s="803">
        <f t="shared" ref="AA84" si="13">N84</f>
        <v>45920</v>
      </c>
      <c r="AB84" s="804" t="s">
        <v>656</v>
      </c>
      <c r="AC84" s="800">
        <v>205</v>
      </c>
      <c r="AE84" s="800">
        <v>270</v>
      </c>
      <c r="AG84" s="800">
        <v>450</v>
      </c>
      <c r="AI84" s="800">
        <v>50</v>
      </c>
      <c r="AJ84" s="800">
        <v>65</v>
      </c>
      <c r="AK84" s="800">
        <v>120</v>
      </c>
      <c r="AL84" s="800">
        <v>2</v>
      </c>
    </row>
    <row r="85" spans="1:38" ht="12.75" customHeight="1">
      <c r="A85" s="740">
        <v>84</v>
      </c>
      <c r="B85" s="710"/>
      <c r="C85" s="710"/>
      <c r="D85" s="710"/>
      <c r="E85" s="730" t="s">
        <v>8783</v>
      </c>
      <c r="P85" s="729">
        <f t="shared" si="11"/>
        <v>0</v>
      </c>
      <c r="S85" s="721">
        <f t="shared" ref="S85:S131" si="14">SUM(N85-366)</f>
        <v>-366</v>
      </c>
      <c r="AA85" s="725">
        <f t="shared" si="10"/>
        <v>0</v>
      </c>
    </row>
    <row r="86" spans="1:38" ht="12.75" customHeight="1">
      <c r="A86" s="700">
        <v>85</v>
      </c>
      <c r="B86" s="710" t="s">
        <v>730</v>
      </c>
      <c r="C86" s="710" t="s">
        <v>1693</v>
      </c>
      <c r="D86" s="710"/>
      <c r="E86" s="730" t="s">
        <v>1694</v>
      </c>
      <c r="G86" s="731" t="s">
        <v>1695</v>
      </c>
      <c r="I86" s="730" t="s">
        <v>954</v>
      </c>
      <c r="K86" s="730" t="s">
        <v>2389</v>
      </c>
      <c r="L86" s="732" t="s">
        <v>1696</v>
      </c>
      <c r="M86" s="733">
        <v>41797</v>
      </c>
      <c r="N86" s="729">
        <v>45792</v>
      </c>
      <c r="O86" s="711" t="s">
        <v>722</v>
      </c>
      <c r="P86" s="729">
        <f t="shared" si="11"/>
        <v>45792</v>
      </c>
      <c r="Q86" s="720">
        <v>19313</v>
      </c>
      <c r="R86" s="720">
        <v>2013</v>
      </c>
      <c r="S86" s="721">
        <v>45061</v>
      </c>
      <c r="T86" s="722" t="s">
        <v>4059</v>
      </c>
      <c r="U86" s="710" t="s">
        <v>722</v>
      </c>
      <c r="V86" s="724" t="s">
        <v>9462</v>
      </c>
      <c r="W86" s="724" t="s">
        <v>9461</v>
      </c>
      <c r="X86" s="722" t="s">
        <v>6906</v>
      </c>
      <c r="Y86" s="722" t="s">
        <v>132</v>
      </c>
      <c r="Z86" s="724" t="s">
        <v>1488</v>
      </c>
      <c r="AA86" s="725">
        <f t="shared" si="10"/>
        <v>45792</v>
      </c>
      <c r="AB86" s="726" t="s">
        <v>656</v>
      </c>
      <c r="AC86" s="722">
        <v>71</v>
      </c>
      <c r="AE86" s="722">
        <v>131</v>
      </c>
      <c r="AG86" s="722">
        <v>180</v>
      </c>
      <c r="AI86" s="722">
        <v>33</v>
      </c>
      <c r="AJ86" s="722">
        <v>37</v>
      </c>
      <c r="AK86" s="722">
        <v>70</v>
      </c>
      <c r="AL86" s="722">
        <v>1</v>
      </c>
    </row>
    <row r="87" spans="1:38" ht="12.75" customHeight="1">
      <c r="A87" s="740">
        <v>86</v>
      </c>
      <c r="B87" s="710"/>
      <c r="C87" s="752"/>
      <c r="D87" s="710"/>
      <c r="E87" s="730" t="s">
        <v>8784</v>
      </c>
      <c r="N87" s="729"/>
      <c r="P87" s="729">
        <f t="shared" si="11"/>
        <v>0</v>
      </c>
      <c r="S87" s="721">
        <f t="shared" si="14"/>
        <v>-366</v>
      </c>
      <c r="AA87" s="725">
        <f t="shared" si="10"/>
        <v>0</v>
      </c>
    </row>
    <row r="88" spans="1:38" s="693" customFormat="1" ht="12.75" customHeight="1">
      <c r="A88" s="682">
        <v>87</v>
      </c>
      <c r="B88" s="693" t="s">
        <v>8792</v>
      </c>
      <c r="E88" s="693" t="s">
        <v>1725</v>
      </c>
      <c r="G88" s="755"/>
      <c r="H88" s="755"/>
      <c r="L88" s="697"/>
      <c r="M88" s="690"/>
      <c r="N88" s="690"/>
      <c r="O88" s="694"/>
      <c r="P88" s="690"/>
      <c r="Q88" s="691"/>
      <c r="R88" s="691"/>
      <c r="S88" s="692"/>
      <c r="U88" s="694"/>
      <c r="V88" s="695"/>
      <c r="W88" s="695"/>
      <c r="Z88" s="695"/>
      <c r="AA88" s="696"/>
      <c r="AB88" s="697"/>
    </row>
    <row r="89" spans="1:38" s="693" customFormat="1" ht="12.75" customHeight="1">
      <c r="A89" s="682">
        <v>88</v>
      </c>
      <c r="B89" s="693" t="s">
        <v>8793</v>
      </c>
      <c r="E89" s="693" t="s">
        <v>1756</v>
      </c>
      <c r="G89" s="755"/>
      <c r="H89" s="755"/>
      <c r="L89" s="697"/>
      <c r="M89" s="690"/>
      <c r="N89" s="690"/>
      <c r="O89" s="694"/>
      <c r="P89" s="690"/>
      <c r="Q89" s="691"/>
      <c r="R89" s="691"/>
      <c r="S89" s="692"/>
      <c r="U89" s="694"/>
      <c r="V89" s="695"/>
      <c r="W89" s="695"/>
      <c r="Z89" s="695"/>
      <c r="AA89" s="696"/>
      <c r="AB89" s="697"/>
    </row>
    <row r="90" spans="1:38" ht="12.75" customHeight="1">
      <c r="A90" s="740">
        <v>89</v>
      </c>
      <c r="B90" s="710"/>
      <c r="C90" s="710"/>
      <c r="D90" s="710"/>
      <c r="E90" s="730" t="s">
        <v>8785</v>
      </c>
      <c r="P90" s="729">
        <f t="shared" si="11"/>
        <v>0</v>
      </c>
      <c r="S90" s="721">
        <f t="shared" si="14"/>
        <v>-366</v>
      </c>
      <c r="AA90" s="725">
        <f t="shared" si="10"/>
        <v>0</v>
      </c>
    </row>
    <row r="91" spans="1:38" ht="12.75" customHeight="1">
      <c r="A91" s="700">
        <v>90</v>
      </c>
      <c r="B91" s="710" t="s">
        <v>730</v>
      </c>
      <c r="C91" s="710" t="s">
        <v>1563</v>
      </c>
      <c r="D91" s="710"/>
      <c r="E91" s="730" t="s">
        <v>1564</v>
      </c>
      <c r="G91" s="731" t="s">
        <v>156</v>
      </c>
      <c r="I91" s="730" t="s">
        <v>2831</v>
      </c>
      <c r="K91" s="730" t="s">
        <v>157</v>
      </c>
      <c r="L91" s="732" t="s">
        <v>158</v>
      </c>
      <c r="M91" s="733">
        <v>41428</v>
      </c>
      <c r="N91" s="729">
        <v>45426</v>
      </c>
      <c r="O91" s="759" t="s">
        <v>722</v>
      </c>
      <c r="P91" s="729">
        <f t="shared" si="11"/>
        <v>45426</v>
      </c>
      <c r="Q91" s="720">
        <v>18480</v>
      </c>
      <c r="R91" s="720">
        <v>2013</v>
      </c>
      <c r="S91" s="721">
        <v>44695</v>
      </c>
      <c r="T91" s="722" t="s">
        <v>93</v>
      </c>
      <c r="U91" s="723" t="s">
        <v>722</v>
      </c>
      <c r="V91" s="712" t="s">
        <v>8134</v>
      </c>
      <c r="W91" s="712" t="s">
        <v>8135</v>
      </c>
      <c r="X91" s="722" t="s">
        <v>160</v>
      </c>
      <c r="Y91" s="722" t="s">
        <v>692</v>
      </c>
      <c r="Z91" s="724" t="s">
        <v>159</v>
      </c>
      <c r="AA91" s="725">
        <f t="shared" si="10"/>
        <v>45426</v>
      </c>
      <c r="AB91" s="726" t="s">
        <v>1</v>
      </c>
      <c r="AC91" s="722">
        <v>290</v>
      </c>
      <c r="AE91" s="722">
        <v>350</v>
      </c>
      <c r="AG91" s="722">
        <v>495</v>
      </c>
      <c r="AI91" s="722">
        <v>50</v>
      </c>
      <c r="AJ91" s="722">
        <v>62</v>
      </c>
      <c r="AK91" s="722">
        <v>130</v>
      </c>
      <c r="AL91" s="722">
        <v>2</v>
      </c>
    </row>
    <row r="92" spans="1:38" ht="12.75" customHeight="1">
      <c r="A92" s="740">
        <v>91</v>
      </c>
      <c r="B92" s="710"/>
      <c r="C92" s="760"/>
      <c r="D92" s="710"/>
      <c r="E92" s="730" t="s">
        <v>8786</v>
      </c>
      <c r="P92" s="729">
        <f t="shared" si="11"/>
        <v>0</v>
      </c>
      <c r="S92" s="721">
        <f t="shared" si="14"/>
        <v>-366</v>
      </c>
      <c r="AA92" s="725">
        <f t="shared" si="10"/>
        <v>0</v>
      </c>
    </row>
    <row r="93" spans="1:38" ht="12.75" customHeight="1">
      <c r="A93" s="740">
        <v>92</v>
      </c>
      <c r="B93" s="710" t="s">
        <v>730</v>
      </c>
      <c r="C93" s="710" t="s">
        <v>4875</v>
      </c>
      <c r="D93" s="710"/>
      <c r="E93" s="730" t="s">
        <v>1781</v>
      </c>
      <c r="G93" s="731" t="s">
        <v>1782</v>
      </c>
      <c r="I93" s="730" t="s">
        <v>4873</v>
      </c>
      <c r="K93" s="730" t="s">
        <v>4722</v>
      </c>
      <c r="L93" s="732" t="s">
        <v>4723</v>
      </c>
      <c r="M93" s="733">
        <v>41906</v>
      </c>
      <c r="N93" s="729">
        <v>45686</v>
      </c>
      <c r="O93" s="711" t="s">
        <v>722</v>
      </c>
      <c r="P93" s="729">
        <f t="shared" si="11"/>
        <v>45686</v>
      </c>
      <c r="Q93" s="720">
        <v>19128</v>
      </c>
      <c r="R93" s="720" t="s">
        <v>6619</v>
      </c>
      <c r="S93" s="721">
        <v>44955</v>
      </c>
      <c r="T93" s="722" t="s">
        <v>1484</v>
      </c>
      <c r="U93" s="723" t="s">
        <v>722</v>
      </c>
      <c r="V93" s="724" t="s">
        <v>9042</v>
      </c>
      <c r="W93" s="724" t="s">
        <v>9043</v>
      </c>
      <c r="X93" s="722" t="s">
        <v>4874</v>
      </c>
      <c r="Z93" s="724" t="s">
        <v>4627</v>
      </c>
      <c r="AA93" s="725">
        <f t="shared" si="10"/>
        <v>45686</v>
      </c>
      <c r="AB93" s="726" t="s">
        <v>1</v>
      </c>
      <c r="AC93" s="722">
        <v>200</v>
      </c>
      <c r="AE93" s="722">
        <v>260</v>
      </c>
      <c r="AG93" s="722">
        <v>450</v>
      </c>
      <c r="AI93" s="722">
        <v>50</v>
      </c>
      <c r="AJ93" s="722">
        <v>55</v>
      </c>
      <c r="AK93" s="722">
        <v>160</v>
      </c>
      <c r="AL93" s="722">
        <v>2</v>
      </c>
    </row>
    <row r="94" spans="1:38" s="693" customFormat="1" ht="12.75" customHeight="1">
      <c r="A94" s="682">
        <v>93</v>
      </c>
      <c r="B94" s="693" t="s">
        <v>8794</v>
      </c>
      <c r="E94" s="693" t="s">
        <v>2832</v>
      </c>
      <c r="G94" s="755"/>
      <c r="H94" s="755"/>
      <c r="L94" s="697"/>
      <c r="M94" s="690"/>
      <c r="N94" s="690"/>
      <c r="O94" s="694"/>
      <c r="P94" s="690"/>
      <c r="Q94" s="691"/>
      <c r="R94" s="691"/>
      <c r="S94" s="692"/>
      <c r="U94" s="694"/>
      <c r="V94" s="695"/>
      <c r="W94" s="695"/>
      <c r="Z94" s="695"/>
      <c r="AA94" s="696"/>
      <c r="AB94" s="697"/>
    </row>
    <row r="95" spans="1:38" ht="12.75" customHeight="1">
      <c r="A95" s="740">
        <v>94</v>
      </c>
      <c r="B95" s="710"/>
      <c r="C95" s="760"/>
      <c r="D95" s="710"/>
      <c r="E95" s="710" t="s">
        <v>8787</v>
      </c>
      <c r="P95" s="729">
        <f t="shared" si="11"/>
        <v>0</v>
      </c>
      <c r="S95" s="721">
        <f t="shared" si="14"/>
        <v>-366</v>
      </c>
      <c r="AA95" s="725">
        <f t="shared" si="10"/>
        <v>0</v>
      </c>
    </row>
    <row r="96" spans="1:38" ht="12.75" customHeight="1">
      <c r="A96" s="740">
        <v>95</v>
      </c>
      <c r="B96" s="710" t="s">
        <v>730</v>
      </c>
      <c r="C96" s="710" t="s">
        <v>3620</v>
      </c>
      <c r="D96" s="710"/>
      <c r="E96" s="730" t="s">
        <v>3621</v>
      </c>
      <c r="G96" s="731" t="s">
        <v>3622</v>
      </c>
      <c r="I96" s="730" t="s">
        <v>5069</v>
      </c>
      <c r="K96" s="730" t="s">
        <v>2400</v>
      </c>
      <c r="L96" s="732" t="s">
        <v>1711</v>
      </c>
      <c r="M96" s="733">
        <v>42834</v>
      </c>
      <c r="N96" s="729">
        <v>45754</v>
      </c>
      <c r="O96" s="711" t="s">
        <v>722</v>
      </c>
      <c r="P96" s="729">
        <f t="shared" si="11"/>
        <v>45754</v>
      </c>
      <c r="Q96" s="720">
        <v>22013</v>
      </c>
      <c r="R96" s="720" t="s">
        <v>5070</v>
      </c>
      <c r="S96" s="721">
        <v>45023</v>
      </c>
      <c r="T96" s="722" t="s">
        <v>3910</v>
      </c>
      <c r="U96" s="723" t="s">
        <v>722</v>
      </c>
      <c r="V96" s="724" t="s">
        <v>1281</v>
      </c>
      <c r="W96" s="724" t="s">
        <v>6790</v>
      </c>
      <c r="X96" s="722" t="s">
        <v>4504</v>
      </c>
      <c r="Y96" s="722" t="s">
        <v>1703</v>
      </c>
      <c r="Z96" s="724" t="s">
        <v>1704</v>
      </c>
      <c r="AA96" s="725">
        <f t="shared" si="10"/>
        <v>45754</v>
      </c>
      <c r="AB96" s="726" t="s">
        <v>1</v>
      </c>
      <c r="AC96" s="722">
        <v>80</v>
      </c>
      <c r="AE96" s="722">
        <v>100</v>
      </c>
      <c r="AG96" s="722">
        <v>160</v>
      </c>
      <c r="AI96" s="722">
        <v>42</v>
      </c>
      <c r="AJ96" s="722">
        <v>48</v>
      </c>
      <c r="AK96" s="722">
        <v>74</v>
      </c>
      <c r="AL96" s="722">
        <v>1</v>
      </c>
    </row>
    <row r="97" spans="1:40" ht="12.75" customHeight="1">
      <c r="A97" s="740">
        <v>96</v>
      </c>
      <c r="B97" s="710"/>
      <c r="C97" s="760"/>
      <c r="D97" s="710"/>
      <c r="E97" s="730" t="s">
        <v>8790</v>
      </c>
      <c r="P97" s="729">
        <f t="shared" si="11"/>
        <v>0</v>
      </c>
      <c r="S97" s="721">
        <f t="shared" si="14"/>
        <v>-366</v>
      </c>
      <c r="AA97" s="725">
        <f t="shared" si="10"/>
        <v>0</v>
      </c>
    </row>
    <row r="98" spans="1:40" ht="12.75" customHeight="1">
      <c r="A98" s="740">
        <v>97</v>
      </c>
      <c r="B98" s="710"/>
      <c r="C98" s="760"/>
      <c r="D98" s="710"/>
      <c r="E98" s="730" t="s">
        <v>8791</v>
      </c>
      <c r="P98" s="729">
        <f t="shared" si="11"/>
        <v>0</v>
      </c>
      <c r="S98" s="721">
        <f t="shared" si="14"/>
        <v>-366</v>
      </c>
      <c r="AA98" s="725">
        <f t="shared" si="10"/>
        <v>0</v>
      </c>
    </row>
    <row r="99" spans="1:40" ht="12.75" customHeight="1">
      <c r="A99" s="740">
        <v>98</v>
      </c>
      <c r="B99" s="700" t="s">
        <v>730</v>
      </c>
      <c r="C99" s="744" t="s">
        <v>2833</v>
      </c>
      <c r="D99" s="701"/>
      <c r="E99" s="715" t="s">
        <v>6155</v>
      </c>
      <c r="F99" s="293"/>
      <c r="G99" s="716" t="s">
        <v>2834</v>
      </c>
      <c r="H99" s="716"/>
      <c r="I99" s="701" t="s">
        <v>2835</v>
      </c>
      <c r="J99" s="293"/>
      <c r="K99" s="293" t="s">
        <v>2176</v>
      </c>
      <c r="L99" s="717" t="s">
        <v>2177</v>
      </c>
      <c r="M99" s="718">
        <v>42456</v>
      </c>
      <c r="N99" s="719">
        <v>45548</v>
      </c>
      <c r="O99" s="707" t="s">
        <v>722</v>
      </c>
      <c r="P99" s="729">
        <f t="shared" si="11"/>
        <v>45548</v>
      </c>
      <c r="Q99" s="720">
        <v>20699</v>
      </c>
      <c r="R99" s="708" t="s">
        <v>6439</v>
      </c>
      <c r="S99" s="721">
        <v>44817</v>
      </c>
      <c r="T99" s="722" t="s">
        <v>4059</v>
      </c>
      <c r="U99" s="723" t="s">
        <v>722</v>
      </c>
      <c r="V99" s="724" t="s">
        <v>8712</v>
      </c>
      <c r="W99" s="724" t="s">
        <v>8713</v>
      </c>
      <c r="X99" s="722" t="s">
        <v>7475</v>
      </c>
      <c r="Y99" s="722" t="s">
        <v>6440</v>
      </c>
      <c r="Z99" s="724" t="s">
        <v>2179</v>
      </c>
      <c r="AA99" s="725">
        <f>N99</f>
        <v>45548</v>
      </c>
      <c r="AB99" s="726" t="s">
        <v>1</v>
      </c>
      <c r="AC99" s="722">
        <v>169</v>
      </c>
      <c r="AE99" s="722">
        <v>230</v>
      </c>
      <c r="AG99" s="722">
        <v>472.5</v>
      </c>
      <c r="AI99" s="722">
        <v>43</v>
      </c>
      <c r="AJ99" s="722">
        <v>48</v>
      </c>
      <c r="AK99" s="722">
        <v>140</v>
      </c>
      <c r="AL99" s="722">
        <v>2</v>
      </c>
      <c r="AM99" s="722" t="s">
        <v>2956</v>
      </c>
    </row>
    <row r="100" spans="1:40" ht="12.75" customHeight="1">
      <c r="A100" s="700">
        <v>99</v>
      </c>
      <c r="B100" s="710" t="s">
        <v>730</v>
      </c>
      <c r="C100" s="710" t="s">
        <v>2836</v>
      </c>
      <c r="D100" s="710"/>
      <c r="E100" s="730" t="s">
        <v>2837</v>
      </c>
      <c r="G100" s="731" t="s">
        <v>2838</v>
      </c>
      <c r="I100" s="730" t="s">
        <v>2839</v>
      </c>
      <c r="K100" s="293" t="s">
        <v>3059</v>
      </c>
      <c r="L100" s="717" t="s">
        <v>307</v>
      </c>
      <c r="M100" s="718">
        <v>42456</v>
      </c>
      <c r="N100" s="719">
        <v>45943</v>
      </c>
      <c r="O100" s="707" t="s">
        <v>722</v>
      </c>
      <c r="P100" s="729">
        <f t="shared" si="11"/>
        <v>45943</v>
      </c>
      <c r="Q100" s="720">
        <v>16395</v>
      </c>
      <c r="R100" s="708" t="s">
        <v>7455</v>
      </c>
      <c r="S100" s="721">
        <v>45212</v>
      </c>
      <c r="T100" s="722" t="s">
        <v>4059</v>
      </c>
      <c r="U100" s="723" t="s">
        <v>722</v>
      </c>
      <c r="V100" s="724" t="s">
        <v>10202</v>
      </c>
      <c r="W100" s="724" t="s">
        <v>10201</v>
      </c>
      <c r="X100" s="722" t="s">
        <v>308</v>
      </c>
      <c r="Y100" s="722" t="s">
        <v>1385</v>
      </c>
      <c r="Z100" s="724" t="s">
        <v>1379</v>
      </c>
      <c r="AA100" s="725">
        <f>N100</f>
        <v>45943</v>
      </c>
      <c r="AB100" s="726" t="s">
        <v>1</v>
      </c>
      <c r="AC100" s="722">
        <v>285</v>
      </c>
      <c r="AE100" s="722">
        <v>345</v>
      </c>
      <c r="AG100" s="722">
        <v>472.5</v>
      </c>
      <c r="AI100" s="722">
        <v>60</v>
      </c>
      <c r="AJ100" s="722">
        <v>65</v>
      </c>
      <c r="AK100" s="722">
        <v>168</v>
      </c>
      <c r="AL100" s="722">
        <v>2</v>
      </c>
    </row>
    <row r="101" spans="1:40" ht="12.75" customHeight="1">
      <c r="A101" s="700">
        <v>100</v>
      </c>
      <c r="B101" s="700" t="s">
        <v>730</v>
      </c>
      <c r="C101" s="701" t="s">
        <v>1578</v>
      </c>
      <c r="D101" s="701"/>
      <c r="E101" s="293" t="s">
        <v>6154</v>
      </c>
      <c r="F101" s="293"/>
      <c r="G101" s="716" t="s">
        <v>1579</v>
      </c>
      <c r="H101" s="716"/>
      <c r="I101" s="293" t="s">
        <v>9617</v>
      </c>
      <c r="J101" s="293"/>
      <c r="K101" s="293" t="s">
        <v>57</v>
      </c>
      <c r="L101" s="717" t="s">
        <v>1580</v>
      </c>
      <c r="M101" s="718">
        <v>40891</v>
      </c>
      <c r="N101" s="719">
        <v>45807</v>
      </c>
      <c r="O101" s="707" t="s">
        <v>722</v>
      </c>
      <c r="P101" s="729">
        <f t="shared" si="11"/>
        <v>45807</v>
      </c>
      <c r="Q101" s="720">
        <v>21248</v>
      </c>
      <c r="R101" s="720" t="s">
        <v>5080</v>
      </c>
      <c r="S101" s="721">
        <v>45076</v>
      </c>
      <c r="T101" s="722" t="s">
        <v>9610</v>
      </c>
      <c r="U101" s="723" t="s">
        <v>722</v>
      </c>
      <c r="V101" s="724" t="s">
        <v>9612</v>
      </c>
      <c r="W101" s="724" t="s">
        <v>9611</v>
      </c>
      <c r="X101" s="722" t="s">
        <v>2149</v>
      </c>
      <c r="Y101" s="722" t="s">
        <v>1322</v>
      </c>
      <c r="Z101" s="724" t="s">
        <v>1323</v>
      </c>
      <c r="AA101" s="725">
        <f t="shared" si="10"/>
        <v>45807</v>
      </c>
      <c r="AB101" s="726" t="s">
        <v>1324</v>
      </c>
      <c r="AC101" s="722">
        <v>200</v>
      </c>
      <c r="AE101" s="722">
        <v>260</v>
      </c>
      <c r="AG101" s="722">
        <v>434</v>
      </c>
      <c r="AI101" s="722">
        <v>60</v>
      </c>
      <c r="AJ101" s="722">
        <v>65</v>
      </c>
      <c r="AK101" s="722">
        <v>110</v>
      </c>
      <c r="AL101" s="722">
        <v>2</v>
      </c>
      <c r="AN101" s="722" t="str">
        <f ca="1">IF(N101="","",IF(DAYS360(N101,NOW())&gt;720,"neplatné viac ako 2roky",""))</f>
        <v/>
      </c>
    </row>
    <row r="102" spans="1:40" ht="12.75" customHeight="1">
      <c r="A102" s="700">
        <v>101</v>
      </c>
      <c r="B102" s="700" t="s">
        <v>730</v>
      </c>
      <c r="C102" s="701" t="s">
        <v>5352</v>
      </c>
      <c r="D102" s="701"/>
      <c r="E102" s="715" t="s">
        <v>1519</v>
      </c>
      <c r="F102" s="293"/>
      <c r="G102" s="716" t="s">
        <v>5353</v>
      </c>
      <c r="H102" s="716"/>
      <c r="I102" s="293" t="s">
        <v>686</v>
      </c>
      <c r="J102" s="293"/>
      <c r="K102" s="293" t="s">
        <v>2385</v>
      </c>
      <c r="L102" s="717" t="s">
        <v>213</v>
      </c>
      <c r="M102" s="718">
        <v>43787</v>
      </c>
      <c r="N102" s="719">
        <v>45942</v>
      </c>
      <c r="O102" s="707" t="s">
        <v>722</v>
      </c>
      <c r="P102" s="729">
        <f t="shared" si="11"/>
        <v>45942</v>
      </c>
      <c r="Q102" s="720">
        <v>19580</v>
      </c>
      <c r="R102" s="720" t="s">
        <v>5354</v>
      </c>
      <c r="S102" s="721">
        <v>45211</v>
      </c>
      <c r="T102" s="722" t="s">
        <v>3910</v>
      </c>
      <c r="U102" s="723" t="s">
        <v>722</v>
      </c>
      <c r="V102" s="724" t="s">
        <v>10187</v>
      </c>
      <c r="W102" s="724" t="s">
        <v>10188</v>
      </c>
      <c r="X102" s="722" t="s">
        <v>10189</v>
      </c>
      <c r="Y102" s="722" t="s">
        <v>10190</v>
      </c>
      <c r="Z102" s="724" t="s">
        <v>3414</v>
      </c>
      <c r="AA102" s="725">
        <f>N102</f>
        <v>45942</v>
      </c>
      <c r="AB102" s="726" t="s">
        <v>1</v>
      </c>
      <c r="AC102" s="722">
        <v>203</v>
      </c>
      <c r="AE102" s="722">
        <v>260</v>
      </c>
      <c r="AG102" s="761">
        <v>472.5</v>
      </c>
      <c r="AI102" s="722">
        <v>61</v>
      </c>
      <c r="AJ102" s="722">
        <v>65</v>
      </c>
      <c r="AK102" s="722">
        <v>160</v>
      </c>
      <c r="AL102" s="722">
        <v>2</v>
      </c>
      <c r="AM102" s="722" t="s">
        <v>2824</v>
      </c>
      <c r="AN102" s="722" t="str">
        <f ca="1">IF(N102="","",IF(DAYS360(N102,NOW())&gt;720,"neplatné viac ako 2roky",""))</f>
        <v/>
      </c>
    </row>
    <row r="103" spans="1:40" ht="12.75" customHeight="1">
      <c r="A103" s="740">
        <v>102</v>
      </c>
      <c r="B103" s="710" t="s">
        <v>730</v>
      </c>
      <c r="C103" s="710" t="s">
        <v>5136</v>
      </c>
      <c r="D103" s="710"/>
      <c r="E103" s="730" t="s">
        <v>5137</v>
      </c>
      <c r="G103" s="731" t="s">
        <v>5138</v>
      </c>
      <c r="I103" s="730" t="s">
        <v>686</v>
      </c>
      <c r="K103" s="730" t="s">
        <v>5141</v>
      </c>
      <c r="L103" s="732" t="s">
        <v>852</v>
      </c>
      <c r="M103" s="733">
        <v>43657</v>
      </c>
      <c r="N103" s="729">
        <v>45839</v>
      </c>
      <c r="O103" s="711" t="s">
        <v>722</v>
      </c>
      <c r="P103" s="729">
        <f t="shared" si="11"/>
        <v>45839</v>
      </c>
      <c r="Q103" s="720">
        <v>19364</v>
      </c>
      <c r="R103" s="720" t="s">
        <v>5139</v>
      </c>
      <c r="S103" s="721">
        <v>45108</v>
      </c>
      <c r="T103" s="722" t="s">
        <v>93</v>
      </c>
      <c r="U103" s="723" t="s">
        <v>722</v>
      </c>
      <c r="V103" s="724" t="s">
        <v>9778</v>
      </c>
      <c r="W103" s="724" t="s">
        <v>9779</v>
      </c>
      <c r="X103" s="722" t="s">
        <v>7062</v>
      </c>
      <c r="Y103" s="722" t="s">
        <v>792</v>
      </c>
      <c r="Z103" s="724" t="s">
        <v>793</v>
      </c>
      <c r="AA103" s="725">
        <f t="shared" si="10"/>
        <v>45839</v>
      </c>
      <c r="AB103" s="726" t="s">
        <v>1</v>
      </c>
      <c r="AC103" s="722">
        <v>203.6</v>
      </c>
      <c r="AE103" s="722">
        <v>260</v>
      </c>
      <c r="AG103" s="722" t="s">
        <v>729</v>
      </c>
      <c r="AI103" s="722">
        <v>60</v>
      </c>
      <c r="AJ103" s="722">
        <v>65</v>
      </c>
      <c r="AK103" s="722">
        <v>161</v>
      </c>
      <c r="AL103" s="722">
        <v>2</v>
      </c>
      <c r="AM103" s="722" t="s">
        <v>5140</v>
      </c>
    </row>
    <row r="104" spans="1:40" ht="12.75" customHeight="1">
      <c r="A104" s="740">
        <v>103</v>
      </c>
      <c r="B104" s="710" t="s">
        <v>730</v>
      </c>
      <c r="C104" s="710" t="s">
        <v>997</v>
      </c>
      <c r="D104" s="710"/>
      <c r="E104" s="730" t="s">
        <v>5154</v>
      </c>
      <c r="G104" s="731" t="s">
        <v>5155</v>
      </c>
      <c r="I104" s="730" t="s">
        <v>5156</v>
      </c>
      <c r="K104" s="730" t="s">
        <v>2818</v>
      </c>
      <c r="L104" s="732" t="s">
        <v>2819</v>
      </c>
      <c r="M104" s="733">
        <v>43668</v>
      </c>
      <c r="N104" s="729">
        <v>45833</v>
      </c>
      <c r="O104" s="711" t="s">
        <v>722</v>
      </c>
      <c r="P104" s="729">
        <f t="shared" si="11"/>
        <v>45833</v>
      </c>
      <c r="Q104" s="720">
        <v>19379</v>
      </c>
      <c r="R104" s="720">
        <v>2015</v>
      </c>
      <c r="S104" s="721">
        <v>45102</v>
      </c>
      <c r="T104" s="722" t="s">
        <v>214</v>
      </c>
      <c r="U104" s="723" t="s">
        <v>722</v>
      </c>
      <c r="V104" s="724" t="s">
        <v>9704</v>
      </c>
      <c r="W104" s="724" t="s">
        <v>9705</v>
      </c>
      <c r="X104" s="722" t="s">
        <v>2820</v>
      </c>
      <c r="Y104" s="722" t="s">
        <v>9703</v>
      </c>
      <c r="Z104" s="724" t="s">
        <v>2821</v>
      </c>
      <c r="AA104" s="725">
        <f t="shared" si="10"/>
        <v>45833</v>
      </c>
      <c r="AB104" s="726" t="s">
        <v>656</v>
      </c>
      <c r="AC104" s="722">
        <v>197</v>
      </c>
      <c r="AE104" s="722">
        <v>350</v>
      </c>
      <c r="AG104" s="722">
        <v>450</v>
      </c>
      <c r="AI104" s="722">
        <v>60</v>
      </c>
      <c r="AJ104" s="722">
        <v>65</v>
      </c>
      <c r="AK104" s="722">
        <v>160</v>
      </c>
      <c r="AL104" s="722">
        <v>2</v>
      </c>
    </row>
    <row r="105" spans="1:40" ht="12.75" customHeight="1">
      <c r="A105" s="740">
        <v>104</v>
      </c>
      <c r="B105" s="710" t="s">
        <v>730</v>
      </c>
      <c r="C105" s="710" t="s">
        <v>5352</v>
      </c>
      <c r="D105" s="710"/>
      <c r="E105" s="730" t="s">
        <v>5157</v>
      </c>
      <c r="G105" s="731" t="s">
        <v>9758</v>
      </c>
      <c r="I105" s="730" t="s">
        <v>686</v>
      </c>
      <c r="K105" s="730" t="s">
        <v>7940</v>
      </c>
      <c r="L105" s="732" t="s">
        <v>7941</v>
      </c>
      <c r="M105" s="733">
        <v>45117</v>
      </c>
      <c r="N105" s="729">
        <v>45843</v>
      </c>
      <c r="O105" s="711" t="s">
        <v>722</v>
      </c>
      <c r="P105" s="729">
        <f t="shared" si="11"/>
        <v>45843</v>
      </c>
      <c r="Q105" s="720">
        <v>23383</v>
      </c>
      <c r="R105" s="720" t="s">
        <v>9759</v>
      </c>
      <c r="S105" s="721">
        <v>45112</v>
      </c>
      <c r="T105" s="722" t="s">
        <v>3910</v>
      </c>
      <c r="U105" s="723" t="s">
        <v>1279</v>
      </c>
      <c r="V105" s="724" t="s">
        <v>9760</v>
      </c>
      <c r="W105" s="724" t="s">
        <v>9761</v>
      </c>
      <c r="X105" s="722" t="s">
        <v>7942</v>
      </c>
      <c r="Y105" s="722" t="s">
        <v>1607</v>
      </c>
      <c r="Z105" s="724" t="s">
        <v>1608</v>
      </c>
      <c r="AA105" s="725">
        <f t="shared" si="10"/>
        <v>45843</v>
      </c>
      <c r="AB105" s="726" t="s">
        <v>1</v>
      </c>
      <c r="AC105" s="722">
        <v>182</v>
      </c>
      <c r="AE105" s="722" t="s">
        <v>724</v>
      </c>
      <c r="AG105" s="722">
        <v>472.5</v>
      </c>
      <c r="AI105" s="722" t="s">
        <v>724</v>
      </c>
      <c r="AJ105" s="722">
        <v>60</v>
      </c>
      <c r="AK105" s="722">
        <v>161</v>
      </c>
      <c r="AL105" s="722">
        <v>2</v>
      </c>
    </row>
    <row r="106" spans="1:40" s="800" customFormat="1" ht="12.75" customHeight="1">
      <c r="A106" s="789">
        <v>105</v>
      </c>
      <c r="B106" s="800" t="s">
        <v>730</v>
      </c>
      <c r="C106" s="800" t="s">
        <v>5136</v>
      </c>
      <c r="E106" s="800" t="s">
        <v>5181</v>
      </c>
      <c r="G106" s="838" t="s">
        <v>9268</v>
      </c>
      <c r="H106" s="838"/>
      <c r="I106" s="800" t="s">
        <v>686</v>
      </c>
      <c r="K106" s="800" t="s">
        <v>7940</v>
      </c>
      <c r="L106" s="804" t="s">
        <v>7941</v>
      </c>
      <c r="M106" s="797">
        <v>45030</v>
      </c>
      <c r="N106" s="797">
        <v>45758</v>
      </c>
      <c r="O106" s="801" t="s">
        <v>722</v>
      </c>
      <c r="P106" s="797">
        <f t="shared" si="11"/>
        <v>45758</v>
      </c>
      <c r="Q106" s="798">
        <v>23179</v>
      </c>
      <c r="R106" s="798" t="s">
        <v>9269</v>
      </c>
      <c r="S106" s="799">
        <v>45027</v>
      </c>
      <c r="T106" s="800" t="s">
        <v>3910</v>
      </c>
      <c r="U106" s="801" t="s">
        <v>1279</v>
      </c>
      <c r="V106" s="802" t="s">
        <v>1281</v>
      </c>
      <c r="W106" s="802" t="s">
        <v>1281</v>
      </c>
      <c r="X106" s="800" t="s">
        <v>7942</v>
      </c>
      <c r="Y106" s="800" t="s">
        <v>1607</v>
      </c>
      <c r="Z106" s="802" t="s">
        <v>1608</v>
      </c>
      <c r="AA106" s="803">
        <f t="shared" si="10"/>
        <v>45758</v>
      </c>
      <c r="AB106" s="804" t="s">
        <v>1</v>
      </c>
      <c r="AC106" s="800">
        <v>185</v>
      </c>
      <c r="AE106" s="800" t="s">
        <v>724</v>
      </c>
      <c r="AG106" s="800">
        <v>472.5</v>
      </c>
      <c r="AI106" s="800" t="s">
        <v>724</v>
      </c>
      <c r="AJ106" s="800">
        <v>60</v>
      </c>
      <c r="AK106" s="800">
        <v>161</v>
      </c>
      <c r="AL106" s="800">
        <v>2</v>
      </c>
    </row>
    <row r="107" spans="1:40" ht="12.75" customHeight="1">
      <c r="A107" s="740">
        <v>106</v>
      </c>
      <c r="B107" s="710" t="s">
        <v>730</v>
      </c>
      <c r="C107" s="710" t="s">
        <v>5577</v>
      </c>
      <c r="D107" s="710"/>
      <c r="E107" s="730" t="s">
        <v>5575</v>
      </c>
      <c r="G107" s="731" t="s">
        <v>5576</v>
      </c>
      <c r="I107" s="730" t="s">
        <v>133</v>
      </c>
      <c r="K107" s="730" t="s">
        <v>5578</v>
      </c>
      <c r="L107" s="732" t="s">
        <v>5579</v>
      </c>
      <c r="M107" s="733">
        <v>43896</v>
      </c>
      <c r="N107" s="729">
        <v>44597</v>
      </c>
      <c r="O107" s="711" t="s">
        <v>722</v>
      </c>
      <c r="P107" s="729">
        <f t="shared" si="11"/>
        <v>44597</v>
      </c>
      <c r="Q107" s="720">
        <v>20243</v>
      </c>
      <c r="R107" s="720" t="s">
        <v>5580</v>
      </c>
      <c r="S107" s="721">
        <v>43866</v>
      </c>
      <c r="T107" s="722" t="s">
        <v>862</v>
      </c>
      <c r="U107" s="723" t="s">
        <v>1279</v>
      </c>
      <c r="V107" s="724" t="s">
        <v>363</v>
      </c>
      <c r="W107" s="724" t="s">
        <v>5581</v>
      </c>
      <c r="X107" s="722" t="s">
        <v>5582</v>
      </c>
      <c r="Y107" s="722" t="s">
        <v>5583</v>
      </c>
      <c r="Z107" s="724" t="s">
        <v>5584</v>
      </c>
      <c r="AA107" s="725">
        <f t="shared" si="10"/>
        <v>44597</v>
      </c>
      <c r="AB107" s="726" t="s">
        <v>656</v>
      </c>
      <c r="AC107" s="722">
        <v>143</v>
      </c>
      <c r="AE107" s="722">
        <v>203</v>
      </c>
      <c r="AG107" s="722">
        <v>350</v>
      </c>
      <c r="AI107" s="722">
        <v>55</v>
      </c>
      <c r="AJ107" s="722">
        <v>60</v>
      </c>
      <c r="AK107" s="722">
        <v>120</v>
      </c>
      <c r="AL107" s="722">
        <v>2</v>
      </c>
    </row>
    <row r="108" spans="1:40" ht="12.75" customHeight="1">
      <c r="A108" s="740">
        <v>107</v>
      </c>
      <c r="B108" s="710"/>
      <c r="C108" s="710"/>
      <c r="D108" s="710"/>
      <c r="E108" s="730" t="s">
        <v>8795</v>
      </c>
      <c r="P108" s="729">
        <f t="shared" si="11"/>
        <v>0</v>
      </c>
      <c r="S108" s="721">
        <f t="shared" si="14"/>
        <v>-366</v>
      </c>
      <c r="AA108" s="725">
        <f t="shared" si="10"/>
        <v>0</v>
      </c>
    </row>
    <row r="109" spans="1:40" ht="12.75" customHeight="1">
      <c r="A109" s="740">
        <v>108</v>
      </c>
      <c r="B109" s="710"/>
      <c r="C109" s="710"/>
      <c r="D109" s="710"/>
      <c r="E109" s="730" t="s">
        <v>8796</v>
      </c>
      <c r="P109" s="729">
        <f t="shared" si="11"/>
        <v>0</v>
      </c>
      <c r="S109" s="721">
        <f t="shared" si="14"/>
        <v>-366</v>
      </c>
      <c r="AA109" s="725">
        <f t="shared" si="10"/>
        <v>0</v>
      </c>
    </row>
    <row r="110" spans="1:40" ht="12.75" customHeight="1">
      <c r="A110" s="740">
        <v>109</v>
      </c>
      <c r="B110" s="710"/>
      <c r="C110" s="710"/>
      <c r="D110" s="710"/>
      <c r="E110" s="730" t="s">
        <v>8797</v>
      </c>
      <c r="P110" s="729">
        <f t="shared" si="11"/>
        <v>0</v>
      </c>
      <c r="S110" s="721">
        <f t="shared" si="14"/>
        <v>-366</v>
      </c>
      <c r="AA110" s="725">
        <f t="shared" si="10"/>
        <v>0</v>
      </c>
    </row>
    <row r="111" spans="1:40" ht="12.75" customHeight="1">
      <c r="A111" s="700">
        <v>110</v>
      </c>
      <c r="B111" s="710" t="s">
        <v>730</v>
      </c>
      <c r="C111" s="710" t="s">
        <v>8808</v>
      </c>
      <c r="D111" s="710"/>
      <c r="E111" s="730" t="s">
        <v>4424</v>
      </c>
      <c r="G111" s="731" t="s">
        <v>4425</v>
      </c>
      <c r="I111" s="730" t="s">
        <v>4426</v>
      </c>
      <c r="K111" s="293" t="s">
        <v>1751</v>
      </c>
      <c r="L111" s="717" t="s">
        <v>1752</v>
      </c>
      <c r="M111" s="733">
        <v>43286</v>
      </c>
      <c r="N111" s="719">
        <v>45474</v>
      </c>
      <c r="O111" s="707" t="s">
        <v>722</v>
      </c>
      <c r="P111" s="729">
        <f>N111</f>
        <v>45474</v>
      </c>
      <c r="Q111" s="720">
        <v>18516</v>
      </c>
      <c r="R111" s="720">
        <v>2018</v>
      </c>
      <c r="S111" s="721">
        <v>44743</v>
      </c>
      <c r="T111" s="722" t="s">
        <v>862</v>
      </c>
      <c r="U111" s="723" t="s">
        <v>722</v>
      </c>
      <c r="V111" s="712" t="s">
        <v>8319</v>
      </c>
      <c r="W111" s="712" t="s">
        <v>7125</v>
      </c>
      <c r="X111" s="722" t="s">
        <v>1754</v>
      </c>
      <c r="Y111" s="722" t="s">
        <v>5974</v>
      </c>
      <c r="Z111" s="724" t="s">
        <v>1755</v>
      </c>
      <c r="AA111" s="725">
        <f>N111</f>
        <v>45474</v>
      </c>
      <c r="AB111" s="726">
        <v>3</v>
      </c>
      <c r="AC111" s="722">
        <v>230</v>
      </c>
      <c r="AE111" s="722">
        <v>290</v>
      </c>
      <c r="AG111" s="722">
        <v>472.5</v>
      </c>
      <c r="AI111" s="722">
        <v>60</v>
      </c>
      <c r="AJ111" s="722">
        <v>65</v>
      </c>
      <c r="AK111" s="722">
        <v>150</v>
      </c>
      <c r="AL111" s="722">
        <v>2</v>
      </c>
    </row>
    <row r="112" spans="1:40" ht="12.75" customHeight="1">
      <c r="A112" s="740">
        <v>111</v>
      </c>
      <c r="B112" s="710" t="s">
        <v>730</v>
      </c>
      <c r="C112" s="710" t="s">
        <v>2840</v>
      </c>
      <c r="D112" s="710"/>
      <c r="E112" s="730" t="s">
        <v>2841</v>
      </c>
      <c r="G112" s="731" t="s">
        <v>2842</v>
      </c>
      <c r="I112" s="730" t="s">
        <v>2843</v>
      </c>
      <c r="K112" s="730" t="s">
        <v>551</v>
      </c>
      <c r="L112" s="732" t="s">
        <v>552</v>
      </c>
      <c r="M112" s="733">
        <v>42248</v>
      </c>
      <c r="N112" s="729">
        <v>46011</v>
      </c>
      <c r="O112" s="711" t="s">
        <v>129</v>
      </c>
      <c r="P112" s="729">
        <f t="shared" si="11"/>
        <v>46011</v>
      </c>
      <c r="Q112" s="720">
        <v>22002</v>
      </c>
      <c r="R112" s="720">
        <v>1999</v>
      </c>
      <c r="S112" s="721">
        <v>45280</v>
      </c>
      <c r="T112" s="722" t="s">
        <v>93</v>
      </c>
      <c r="U112" s="723" t="s">
        <v>722</v>
      </c>
      <c r="V112" s="724" t="s">
        <v>10394</v>
      </c>
      <c r="W112" s="724" t="s">
        <v>10393</v>
      </c>
      <c r="X112" s="722" t="s">
        <v>553</v>
      </c>
      <c r="Y112" s="722" t="s">
        <v>339</v>
      </c>
      <c r="Z112" s="724" t="s">
        <v>484</v>
      </c>
      <c r="AA112" s="725">
        <f>N112</f>
        <v>46011</v>
      </c>
      <c r="AB112" s="726" t="s">
        <v>1</v>
      </c>
      <c r="AC112" s="722">
        <v>226</v>
      </c>
      <c r="AE112" s="722">
        <v>286</v>
      </c>
      <c r="AG112" s="722">
        <v>430</v>
      </c>
      <c r="AI112" s="722">
        <v>60</v>
      </c>
      <c r="AJ112" s="722">
        <v>65</v>
      </c>
      <c r="AK112" s="722">
        <v>120</v>
      </c>
      <c r="AL112" s="722">
        <v>2</v>
      </c>
    </row>
    <row r="113" spans="1:38" ht="12.75" customHeight="1">
      <c r="A113" s="740">
        <v>112</v>
      </c>
      <c r="B113" s="710"/>
      <c r="C113" s="710"/>
      <c r="D113" s="710"/>
      <c r="P113" s="729">
        <f t="shared" si="11"/>
        <v>0</v>
      </c>
      <c r="S113" s="721">
        <f t="shared" si="14"/>
        <v>-366</v>
      </c>
      <c r="AA113" s="725">
        <f t="shared" si="10"/>
        <v>0</v>
      </c>
    </row>
    <row r="114" spans="1:38" ht="12.75" customHeight="1">
      <c r="A114" s="740">
        <v>113</v>
      </c>
      <c r="B114" s="710"/>
      <c r="C114" s="710"/>
      <c r="D114" s="710"/>
      <c r="P114" s="729">
        <f t="shared" si="11"/>
        <v>0</v>
      </c>
      <c r="S114" s="721">
        <f t="shared" si="14"/>
        <v>-366</v>
      </c>
      <c r="AA114" s="725">
        <f t="shared" si="10"/>
        <v>0</v>
      </c>
    </row>
    <row r="115" spans="1:38" ht="12.75" customHeight="1">
      <c r="A115" s="740">
        <v>114</v>
      </c>
      <c r="B115" s="710"/>
      <c r="C115" s="710"/>
      <c r="D115" s="710"/>
      <c r="P115" s="729">
        <f t="shared" si="11"/>
        <v>0</v>
      </c>
      <c r="S115" s="721">
        <f t="shared" si="14"/>
        <v>-366</v>
      </c>
      <c r="AA115" s="725">
        <f t="shared" si="10"/>
        <v>0</v>
      </c>
    </row>
    <row r="116" spans="1:38" ht="12.75" customHeight="1">
      <c r="A116" s="740">
        <v>115</v>
      </c>
      <c r="B116" s="710"/>
      <c r="C116" s="710"/>
      <c r="D116" s="710"/>
      <c r="P116" s="729">
        <f t="shared" si="11"/>
        <v>0</v>
      </c>
      <c r="S116" s="721">
        <f t="shared" si="14"/>
        <v>-366</v>
      </c>
      <c r="AA116" s="725">
        <f t="shared" si="10"/>
        <v>0</v>
      </c>
    </row>
    <row r="117" spans="1:38" ht="12.75" customHeight="1">
      <c r="A117" s="740">
        <v>116</v>
      </c>
      <c r="B117" s="710"/>
      <c r="C117" s="760"/>
      <c r="D117" s="710"/>
      <c r="P117" s="729">
        <f t="shared" si="11"/>
        <v>0</v>
      </c>
      <c r="S117" s="721">
        <f t="shared" si="14"/>
        <v>-366</v>
      </c>
      <c r="AA117" s="725">
        <f t="shared" si="10"/>
        <v>0</v>
      </c>
    </row>
    <row r="118" spans="1:38" ht="12.75" customHeight="1">
      <c r="A118" s="740">
        <v>117</v>
      </c>
      <c r="B118" s="710" t="s">
        <v>730</v>
      </c>
      <c r="C118" s="710" t="s">
        <v>997</v>
      </c>
      <c r="D118" s="710"/>
      <c r="E118" s="730" t="s">
        <v>2268</v>
      </c>
      <c r="G118" s="731" t="s">
        <v>2269</v>
      </c>
      <c r="I118" s="730" t="s">
        <v>772</v>
      </c>
      <c r="K118" s="730" t="s">
        <v>2270</v>
      </c>
      <c r="L118" s="732" t="s">
        <v>2271</v>
      </c>
      <c r="M118" s="733">
        <v>42166</v>
      </c>
      <c r="N118" s="729">
        <v>45836</v>
      </c>
      <c r="O118" s="711" t="s">
        <v>722</v>
      </c>
      <c r="P118" s="729">
        <f t="shared" si="11"/>
        <v>45836</v>
      </c>
      <c r="Q118" s="720">
        <v>21359</v>
      </c>
      <c r="R118" s="720">
        <v>2015</v>
      </c>
      <c r="S118" s="721">
        <v>45105</v>
      </c>
      <c r="T118" s="722" t="s">
        <v>93</v>
      </c>
      <c r="U118" s="723" t="s">
        <v>722</v>
      </c>
      <c r="V118" s="724" t="s">
        <v>9729</v>
      </c>
      <c r="W118" s="724" t="s">
        <v>9730</v>
      </c>
      <c r="X118" s="722" t="s">
        <v>2272</v>
      </c>
      <c r="Y118" s="721" t="s">
        <v>6134</v>
      </c>
      <c r="Z118" s="724" t="s">
        <v>2273</v>
      </c>
      <c r="AA118" s="725">
        <f t="shared" si="10"/>
        <v>45836</v>
      </c>
      <c r="AB118" s="726" t="s">
        <v>1</v>
      </c>
      <c r="AC118" s="722">
        <v>240</v>
      </c>
      <c r="AE118" s="722">
        <v>300</v>
      </c>
      <c r="AG118" s="722">
        <v>450</v>
      </c>
      <c r="AI118" s="722">
        <v>60</v>
      </c>
      <c r="AJ118" s="722">
        <v>65</v>
      </c>
      <c r="AK118" s="722">
        <v>168</v>
      </c>
      <c r="AL118" s="722">
        <v>2</v>
      </c>
    </row>
    <row r="119" spans="1:38" ht="12.75" customHeight="1">
      <c r="A119" s="740">
        <v>118</v>
      </c>
      <c r="B119" s="710"/>
      <c r="C119" s="710"/>
      <c r="D119" s="710"/>
      <c r="P119" s="729">
        <f t="shared" si="11"/>
        <v>0</v>
      </c>
      <c r="S119" s="721">
        <f t="shared" si="14"/>
        <v>-366</v>
      </c>
      <c r="AA119" s="725">
        <f t="shared" si="10"/>
        <v>0</v>
      </c>
    </row>
    <row r="120" spans="1:38" ht="12.75" customHeight="1">
      <c r="A120" s="740">
        <v>119</v>
      </c>
      <c r="B120" s="710"/>
      <c r="C120" s="710"/>
      <c r="D120" s="710"/>
      <c r="P120" s="729">
        <f t="shared" si="11"/>
        <v>0</v>
      </c>
      <c r="S120" s="721">
        <f t="shared" si="14"/>
        <v>-366</v>
      </c>
      <c r="AA120" s="725">
        <f t="shared" si="10"/>
        <v>0</v>
      </c>
    </row>
    <row r="121" spans="1:38" ht="12.75" customHeight="1">
      <c r="A121" s="740">
        <v>120</v>
      </c>
      <c r="B121" s="710"/>
      <c r="C121" s="710"/>
      <c r="D121" s="710"/>
      <c r="P121" s="729">
        <f t="shared" si="11"/>
        <v>0</v>
      </c>
      <c r="S121" s="721">
        <f t="shared" si="14"/>
        <v>-366</v>
      </c>
      <c r="AA121" s="725">
        <f t="shared" si="10"/>
        <v>0</v>
      </c>
    </row>
    <row r="122" spans="1:38" s="693" customFormat="1" ht="12.75" customHeight="1">
      <c r="A122" s="682">
        <v>121</v>
      </c>
      <c r="B122" s="693" t="s">
        <v>9983</v>
      </c>
      <c r="E122" s="693" t="s">
        <v>3729</v>
      </c>
      <c r="G122" s="755"/>
      <c r="H122" s="755"/>
      <c r="L122" s="697"/>
      <c r="M122" s="690"/>
      <c r="N122" s="690"/>
      <c r="O122" s="694"/>
      <c r="P122" s="690"/>
      <c r="Q122" s="691"/>
      <c r="R122" s="691"/>
      <c r="S122" s="692"/>
      <c r="U122" s="694"/>
      <c r="V122" s="695"/>
      <c r="W122" s="695"/>
      <c r="Z122" s="695"/>
      <c r="AA122" s="696"/>
      <c r="AB122" s="697"/>
    </row>
    <row r="123" spans="1:38" ht="12.75" customHeight="1">
      <c r="A123" s="740">
        <v>122</v>
      </c>
      <c r="B123" s="710"/>
      <c r="C123" s="710"/>
      <c r="D123" s="710"/>
      <c r="P123" s="729">
        <f t="shared" si="11"/>
        <v>0</v>
      </c>
      <c r="S123" s="721">
        <f t="shared" si="14"/>
        <v>-366</v>
      </c>
      <c r="AA123" s="725">
        <f t="shared" si="10"/>
        <v>0</v>
      </c>
    </row>
    <row r="124" spans="1:38" ht="12.75" customHeight="1">
      <c r="A124" s="740">
        <v>123</v>
      </c>
      <c r="B124" s="710" t="s">
        <v>730</v>
      </c>
      <c r="C124" s="710" t="s">
        <v>5716</v>
      </c>
      <c r="D124" s="710"/>
      <c r="E124" s="730" t="s">
        <v>5717</v>
      </c>
      <c r="G124" s="731" t="s">
        <v>5720</v>
      </c>
      <c r="I124" s="730" t="s">
        <v>5718</v>
      </c>
      <c r="K124" s="730" t="s">
        <v>2852</v>
      </c>
      <c r="L124" s="732" t="s">
        <v>1710</v>
      </c>
      <c r="M124" s="733">
        <v>43951</v>
      </c>
      <c r="N124" s="729">
        <v>45374</v>
      </c>
      <c r="O124" s="711" t="s">
        <v>722</v>
      </c>
      <c r="P124" s="729">
        <f t="shared" si="11"/>
        <v>45374</v>
      </c>
      <c r="Q124" s="720">
        <v>20354</v>
      </c>
      <c r="R124" s="720" t="s">
        <v>5719</v>
      </c>
      <c r="S124" s="721">
        <v>44643</v>
      </c>
      <c r="T124" s="722" t="s">
        <v>3910</v>
      </c>
      <c r="U124" s="723" t="s">
        <v>722</v>
      </c>
      <c r="V124" s="724" t="s">
        <v>7943</v>
      </c>
      <c r="W124" s="724" t="s">
        <v>7943</v>
      </c>
      <c r="X124" s="722" t="s">
        <v>4491</v>
      </c>
      <c r="Y124" s="722" t="s">
        <v>792</v>
      </c>
      <c r="Z124" s="724" t="s">
        <v>793</v>
      </c>
      <c r="AA124" s="725">
        <f t="shared" si="10"/>
        <v>45374</v>
      </c>
      <c r="AB124" s="726" t="s">
        <v>656</v>
      </c>
      <c r="AC124" s="722">
        <v>87</v>
      </c>
      <c r="AE124" s="722">
        <v>105</v>
      </c>
      <c r="AG124" s="722">
        <v>205</v>
      </c>
      <c r="AI124" s="722">
        <v>31</v>
      </c>
      <c r="AJ124" s="722">
        <v>35</v>
      </c>
      <c r="AK124" s="722">
        <v>85</v>
      </c>
      <c r="AL124" s="722">
        <v>1</v>
      </c>
    </row>
    <row r="125" spans="1:38" ht="12.75" customHeight="1">
      <c r="A125" s="740">
        <v>124</v>
      </c>
      <c r="B125" s="710" t="s">
        <v>730</v>
      </c>
      <c r="C125" s="710" t="s">
        <v>5333</v>
      </c>
      <c r="D125" s="710"/>
      <c r="E125" s="730" t="s">
        <v>5334</v>
      </c>
      <c r="G125" s="731" t="s">
        <v>5335</v>
      </c>
      <c r="I125" s="730" t="s">
        <v>5336</v>
      </c>
      <c r="K125" s="730" t="s">
        <v>5337</v>
      </c>
      <c r="L125" s="732" t="s">
        <v>5338</v>
      </c>
      <c r="M125" s="733">
        <v>43765</v>
      </c>
      <c r="N125" s="729">
        <v>45942</v>
      </c>
      <c r="O125" s="711" t="s">
        <v>722</v>
      </c>
      <c r="P125" s="729">
        <f t="shared" si="11"/>
        <v>45942</v>
      </c>
      <c r="Q125" s="720">
        <v>21574</v>
      </c>
      <c r="R125" s="720">
        <v>2019</v>
      </c>
      <c r="S125" s="721">
        <v>45211</v>
      </c>
      <c r="T125" s="722" t="s">
        <v>3910</v>
      </c>
      <c r="U125" s="723" t="s">
        <v>722</v>
      </c>
      <c r="V125" s="724" t="s">
        <v>10191</v>
      </c>
      <c r="W125" s="724" t="s">
        <v>10192</v>
      </c>
      <c r="X125" s="722" t="s">
        <v>7449</v>
      </c>
      <c r="Y125" s="722" t="s">
        <v>1222</v>
      </c>
      <c r="Z125" s="724" t="s">
        <v>861</v>
      </c>
      <c r="AA125" s="725">
        <f>N125</f>
        <v>45942</v>
      </c>
      <c r="AB125" s="726" t="s">
        <v>656</v>
      </c>
      <c r="AC125" s="722">
        <v>68.2</v>
      </c>
      <c r="AE125" s="722">
        <v>123</v>
      </c>
      <c r="AG125" s="741">
        <v>180.5</v>
      </c>
      <c r="AI125" s="722">
        <v>37</v>
      </c>
      <c r="AJ125" s="722">
        <v>42</v>
      </c>
      <c r="AK125" s="722">
        <v>90</v>
      </c>
      <c r="AL125" s="722">
        <v>1</v>
      </c>
    </row>
    <row r="126" spans="1:38" ht="12.75" customHeight="1">
      <c r="A126" s="740">
        <v>125</v>
      </c>
      <c r="B126" s="710" t="s">
        <v>730</v>
      </c>
      <c r="C126" s="710" t="s">
        <v>9623</v>
      </c>
      <c r="D126" s="710"/>
      <c r="E126" s="730" t="s">
        <v>9624</v>
      </c>
      <c r="G126" s="731" t="s">
        <v>9628</v>
      </c>
      <c r="I126" s="730" t="s">
        <v>5718</v>
      </c>
      <c r="K126" s="730" t="s">
        <v>1361</v>
      </c>
      <c r="L126" s="732" t="s">
        <v>1362</v>
      </c>
      <c r="M126" s="733">
        <v>45090</v>
      </c>
      <c r="N126" s="729">
        <v>45812</v>
      </c>
      <c r="O126" s="711" t="s">
        <v>722</v>
      </c>
      <c r="P126" s="729">
        <f t="shared" si="11"/>
        <v>45812</v>
      </c>
      <c r="Q126" s="720">
        <v>23324</v>
      </c>
      <c r="R126" s="720" t="s">
        <v>9627</v>
      </c>
      <c r="S126" s="721">
        <v>45081</v>
      </c>
      <c r="T126" s="722" t="s">
        <v>3910</v>
      </c>
      <c r="U126" s="723" t="s">
        <v>1279</v>
      </c>
      <c r="V126" s="724" t="s">
        <v>1281</v>
      </c>
      <c r="W126" s="724" t="s">
        <v>1281</v>
      </c>
      <c r="X126" s="722" t="s">
        <v>9625</v>
      </c>
      <c r="Y126" s="722" t="s">
        <v>1364</v>
      </c>
      <c r="Z126" s="724" t="s">
        <v>1365</v>
      </c>
      <c r="AA126" s="725">
        <f t="shared" si="10"/>
        <v>45812</v>
      </c>
      <c r="AB126" s="726" t="s">
        <v>656</v>
      </c>
      <c r="AC126" s="722">
        <v>85</v>
      </c>
      <c r="AE126" s="723" t="s">
        <v>724</v>
      </c>
      <c r="AF126" s="722">
        <v>235</v>
      </c>
      <c r="AG126" s="722">
        <v>235</v>
      </c>
      <c r="AI126" s="722" t="s">
        <v>724</v>
      </c>
      <c r="AJ126" s="722">
        <v>37</v>
      </c>
      <c r="AK126" s="722">
        <v>85</v>
      </c>
      <c r="AL126" s="722">
        <v>1</v>
      </c>
    </row>
    <row r="127" spans="1:38" ht="12.75" customHeight="1">
      <c r="A127" s="740">
        <v>126</v>
      </c>
      <c r="B127" s="710"/>
      <c r="C127" s="710"/>
      <c r="D127" s="710"/>
      <c r="P127" s="729">
        <f t="shared" si="11"/>
        <v>0</v>
      </c>
      <c r="S127" s="721">
        <f t="shared" si="14"/>
        <v>-366</v>
      </c>
      <c r="AA127" s="725">
        <f t="shared" si="10"/>
        <v>0</v>
      </c>
    </row>
    <row r="128" spans="1:38" ht="12.75" customHeight="1">
      <c r="A128" s="740">
        <v>127</v>
      </c>
      <c r="B128" s="710"/>
      <c r="C128" s="710"/>
      <c r="D128" s="710"/>
      <c r="P128" s="729">
        <f t="shared" si="11"/>
        <v>0</v>
      </c>
      <c r="S128" s="721">
        <f t="shared" si="14"/>
        <v>-366</v>
      </c>
      <c r="AA128" s="725">
        <f t="shared" si="10"/>
        <v>0</v>
      </c>
    </row>
    <row r="129" spans="1:38" ht="12.75" customHeight="1">
      <c r="A129" s="740">
        <v>128</v>
      </c>
      <c r="B129" s="710"/>
      <c r="C129" s="710"/>
      <c r="D129" s="710"/>
      <c r="P129" s="729">
        <f t="shared" si="11"/>
        <v>0</v>
      </c>
      <c r="S129" s="721">
        <f t="shared" si="14"/>
        <v>-366</v>
      </c>
      <c r="AA129" s="725">
        <f t="shared" si="10"/>
        <v>0</v>
      </c>
    </row>
    <row r="130" spans="1:38" ht="12.75" customHeight="1">
      <c r="A130" s="740">
        <v>129</v>
      </c>
      <c r="B130" s="710"/>
      <c r="C130" s="710"/>
      <c r="D130" s="710"/>
      <c r="P130" s="729">
        <f t="shared" si="11"/>
        <v>0</v>
      </c>
      <c r="S130" s="721">
        <f t="shared" si="14"/>
        <v>-366</v>
      </c>
      <c r="AA130" s="725">
        <f t="shared" si="10"/>
        <v>0</v>
      </c>
    </row>
    <row r="131" spans="1:38" ht="12.75" customHeight="1">
      <c r="A131" s="740">
        <v>130</v>
      </c>
      <c r="B131" s="710"/>
      <c r="C131" s="710"/>
      <c r="D131" s="710"/>
      <c r="P131" s="729">
        <f t="shared" si="11"/>
        <v>0</v>
      </c>
      <c r="S131" s="721">
        <f t="shared" si="14"/>
        <v>-366</v>
      </c>
      <c r="AA131" s="725">
        <f t="shared" si="10"/>
        <v>0</v>
      </c>
    </row>
    <row r="132" spans="1:38" ht="12.75" customHeight="1">
      <c r="A132" s="740">
        <v>131</v>
      </c>
      <c r="B132" s="710"/>
      <c r="C132" s="710"/>
      <c r="D132" s="710"/>
      <c r="P132" s="729">
        <f t="shared" si="11"/>
        <v>0</v>
      </c>
      <c r="S132" s="721">
        <f t="shared" ref="S132:S195" si="15">SUM(N132-366)</f>
        <v>-366</v>
      </c>
      <c r="AA132" s="725">
        <f t="shared" ref="AA132:AA195" si="16">N132</f>
        <v>0</v>
      </c>
    </row>
    <row r="133" spans="1:38" ht="12.75" customHeight="1">
      <c r="A133" s="740">
        <v>132</v>
      </c>
      <c r="B133" s="710"/>
      <c r="C133" s="710"/>
      <c r="D133" s="710"/>
      <c r="P133" s="729">
        <f t="shared" si="11"/>
        <v>0</v>
      </c>
      <c r="S133" s="721">
        <f t="shared" si="15"/>
        <v>-366</v>
      </c>
      <c r="AA133" s="725">
        <f t="shared" si="16"/>
        <v>0</v>
      </c>
    </row>
    <row r="134" spans="1:38" ht="12.75" customHeight="1">
      <c r="A134" s="740">
        <v>133</v>
      </c>
      <c r="B134" s="710" t="s">
        <v>730</v>
      </c>
      <c r="C134" s="710" t="s">
        <v>5976</v>
      </c>
      <c r="D134" s="710"/>
      <c r="E134" s="730" t="s">
        <v>5977</v>
      </c>
      <c r="G134" s="731" t="s">
        <v>5978</v>
      </c>
      <c r="I134" s="730" t="s">
        <v>133</v>
      </c>
      <c r="K134" s="730" t="s">
        <v>5979</v>
      </c>
      <c r="L134" s="732" t="s">
        <v>5980</v>
      </c>
      <c r="M134" s="733">
        <v>44019</v>
      </c>
      <c r="N134" s="729">
        <v>44748</v>
      </c>
      <c r="O134" s="711" t="s">
        <v>722</v>
      </c>
      <c r="P134" s="729">
        <f t="shared" si="11"/>
        <v>44748</v>
      </c>
      <c r="Q134" s="720">
        <v>20518</v>
      </c>
      <c r="R134" s="720" t="s">
        <v>5981</v>
      </c>
      <c r="S134" s="721">
        <v>44018</v>
      </c>
      <c r="T134" s="722" t="s">
        <v>862</v>
      </c>
      <c r="U134" s="723" t="s">
        <v>1279</v>
      </c>
      <c r="V134" s="724" t="s">
        <v>363</v>
      </c>
      <c r="W134" s="724" t="s">
        <v>5982</v>
      </c>
      <c r="X134" s="722" t="s">
        <v>5983</v>
      </c>
      <c r="Y134" s="722" t="s">
        <v>1104</v>
      </c>
      <c r="Z134" s="724" t="s">
        <v>1105</v>
      </c>
      <c r="AA134" s="725">
        <f t="shared" si="16"/>
        <v>44748</v>
      </c>
      <c r="AB134" s="726" t="s">
        <v>1</v>
      </c>
      <c r="AC134" s="741">
        <v>239.5</v>
      </c>
      <c r="AE134" s="741">
        <v>299.5</v>
      </c>
      <c r="AG134" s="722">
        <v>450</v>
      </c>
      <c r="AI134" s="722">
        <v>50</v>
      </c>
      <c r="AJ134" s="722">
        <v>55</v>
      </c>
      <c r="AK134" s="722">
        <v>130</v>
      </c>
      <c r="AL134" s="722">
        <v>2</v>
      </c>
    </row>
    <row r="135" spans="1:38" ht="12.75" customHeight="1">
      <c r="A135" s="740">
        <v>134</v>
      </c>
      <c r="B135" s="710"/>
      <c r="C135" s="710"/>
      <c r="D135" s="710"/>
      <c r="P135" s="729">
        <f t="shared" si="11"/>
        <v>0</v>
      </c>
      <c r="S135" s="721">
        <f t="shared" si="15"/>
        <v>-366</v>
      </c>
      <c r="AA135" s="725">
        <f t="shared" si="16"/>
        <v>0</v>
      </c>
    </row>
    <row r="136" spans="1:38" ht="12.75" customHeight="1">
      <c r="A136" s="740">
        <v>135</v>
      </c>
      <c r="B136" s="710"/>
      <c r="C136" s="710"/>
      <c r="D136" s="710"/>
      <c r="P136" s="729">
        <f t="shared" si="11"/>
        <v>0</v>
      </c>
      <c r="S136" s="721">
        <f t="shared" si="15"/>
        <v>-366</v>
      </c>
      <c r="AA136" s="725">
        <f t="shared" si="16"/>
        <v>0</v>
      </c>
    </row>
    <row r="137" spans="1:38" ht="12.75" customHeight="1">
      <c r="A137" s="740">
        <v>136</v>
      </c>
      <c r="B137" s="710"/>
      <c r="C137" s="710"/>
      <c r="D137" s="710"/>
      <c r="P137" s="729">
        <f t="shared" ref="P137:P200" si="17">N137</f>
        <v>0</v>
      </c>
      <c r="S137" s="721">
        <f t="shared" si="15"/>
        <v>-366</v>
      </c>
      <c r="AA137" s="725">
        <f t="shared" si="16"/>
        <v>0</v>
      </c>
    </row>
    <row r="138" spans="1:38" ht="12.75" customHeight="1">
      <c r="A138" s="740">
        <v>137</v>
      </c>
      <c r="B138" s="710"/>
      <c r="C138" s="710"/>
      <c r="D138" s="710"/>
      <c r="P138" s="729">
        <f t="shared" si="17"/>
        <v>0</v>
      </c>
      <c r="S138" s="721">
        <f t="shared" si="15"/>
        <v>-366</v>
      </c>
      <c r="AA138" s="725">
        <f t="shared" si="16"/>
        <v>0</v>
      </c>
    </row>
    <row r="139" spans="1:38" ht="12.75" customHeight="1">
      <c r="A139" s="740">
        <v>138</v>
      </c>
      <c r="B139" s="710"/>
      <c r="C139" s="710"/>
      <c r="D139" s="710"/>
      <c r="P139" s="729">
        <f t="shared" si="17"/>
        <v>0</v>
      </c>
      <c r="S139" s="721">
        <f t="shared" si="15"/>
        <v>-366</v>
      </c>
      <c r="AA139" s="725">
        <f t="shared" si="16"/>
        <v>0</v>
      </c>
    </row>
    <row r="140" spans="1:38" ht="12.75" customHeight="1">
      <c r="A140" s="740">
        <v>139</v>
      </c>
      <c r="B140" s="710"/>
      <c r="C140" s="710"/>
      <c r="D140" s="710"/>
      <c r="P140" s="729">
        <f t="shared" si="17"/>
        <v>0</v>
      </c>
      <c r="S140" s="721">
        <f t="shared" si="15"/>
        <v>-366</v>
      </c>
      <c r="AA140" s="725">
        <f t="shared" si="16"/>
        <v>0</v>
      </c>
    </row>
    <row r="141" spans="1:38" ht="12.75" customHeight="1">
      <c r="A141" s="740">
        <v>140</v>
      </c>
      <c r="B141" s="710"/>
      <c r="C141" s="710"/>
      <c r="D141" s="710"/>
      <c r="P141" s="729">
        <f t="shared" si="17"/>
        <v>0</v>
      </c>
      <c r="S141" s="721">
        <f t="shared" si="15"/>
        <v>-366</v>
      </c>
      <c r="AA141" s="725">
        <f t="shared" si="16"/>
        <v>0</v>
      </c>
    </row>
    <row r="142" spans="1:38" ht="12.75" customHeight="1">
      <c r="A142" s="740">
        <v>141</v>
      </c>
      <c r="B142" s="710"/>
      <c r="C142" s="710"/>
      <c r="D142" s="710"/>
      <c r="P142" s="729">
        <f t="shared" si="17"/>
        <v>0</v>
      </c>
      <c r="S142" s="721">
        <f t="shared" si="15"/>
        <v>-366</v>
      </c>
      <c r="AA142" s="725">
        <f t="shared" si="16"/>
        <v>0</v>
      </c>
    </row>
    <row r="143" spans="1:38" ht="12.75" customHeight="1">
      <c r="A143" s="740">
        <v>142</v>
      </c>
      <c r="B143" s="710"/>
      <c r="C143" s="710"/>
      <c r="D143" s="710"/>
      <c r="P143" s="729">
        <f t="shared" si="17"/>
        <v>0</v>
      </c>
      <c r="S143" s="721">
        <f t="shared" si="15"/>
        <v>-366</v>
      </c>
      <c r="AA143" s="725">
        <f t="shared" si="16"/>
        <v>0</v>
      </c>
    </row>
    <row r="144" spans="1:38" ht="12.75" customHeight="1">
      <c r="A144" s="740">
        <v>143</v>
      </c>
      <c r="B144" s="710"/>
      <c r="C144" s="710"/>
      <c r="D144" s="710"/>
      <c r="P144" s="729">
        <f t="shared" si="17"/>
        <v>0</v>
      </c>
      <c r="S144" s="721">
        <f t="shared" si="15"/>
        <v>-366</v>
      </c>
      <c r="AA144" s="725">
        <f t="shared" si="16"/>
        <v>0</v>
      </c>
    </row>
    <row r="145" spans="1:27" ht="12.75" customHeight="1">
      <c r="A145" s="740">
        <v>144</v>
      </c>
      <c r="B145" s="710"/>
      <c r="C145" s="710"/>
      <c r="D145" s="710"/>
      <c r="P145" s="729">
        <f t="shared" si="17"/>
        <v>0</v>
      </c>
      <c r="S145" s="721">
        <f t="shared" si="15"/>
        <v>-366</v>
      </c>
      <c r="AA145" s="725">
        <f t="shared" si="16"/>
        <v>0</v>
      </c>
    </row>
    <row r="146" spans="1:27" ht="12.75" customHeight="1">
      <c r="A146" s="740">
        <v>145</v>
      </c>
      <c r="B146" s="710"/>
      <c r="C146" s="710"/>
      <c r="D146" s="710"/>
      <c r="P146" s="729">
        <f t="shared" si="17"/>
        <v>0</v>
      </c>
      <c r="S146" s="721">
        <f t="shared" si="15"/>
        <v>-366</v>
      </c>
      <c r="AA146" s="725">
        <f t="shared" si="16"/>
        <v>0</v>
      </c>
    </row>
    <row r="147" spans="1:27" ht="12.75" customHeight="1">
      <c r="A147" s="740">
        <v>146</v>
      </c>
      <c r="B147" s="710"/>
      <c r="C147" s="710"/>
      <c r="D147" s="710"/>
      <c r="P147" s="729">
        <f t="shared" si="17"/>
        <v>0</v>
      </c>
      <c r="S147" s="721">
        <f t="shared" si="15"/>
        <v>-366</v>
      </c>
      <c r="AA147" s="725">
        <f t="shared" si="16"/>
        <v>0</v>
      </c>
    </row>
    <row r="148" spans="1:27" ht="12.75" customHeight="1">
      <c r="A148" s="740">
        <v>147</v>
      </c>
      <c r="B148" s="710"/>
      <c r="C148" s="710"/>
      <c r="D148" s="710"/>
      <c r="P148" s="729">
        <f t="shared" si="17"/>
        <v>0</v>
      </c>
      <c r="S148" s="721">
        <f t="shared" si="15"/>
        <v>-366</v>
      </c>
      <c r="AA148" s="725">
        <f t="shared" si="16"/>
        <v>0</v>
      </c>
    </row>
    <row r="149" spans="1:27" ht="12.75" customHeight="1">
      <c r="A149" s="740">
        <v>148</v>
      </c>
      <c r="B149" s="710"/>
      <c r="C149" s="710"/>
      <c r="D149" s="710"/>
      <c r="P149" s="729">
        <f t="shared" si="17"/>
        <v>0</v>
      </c>
      <c r="S149" s="721">
        <f t="shared" si="15"/>
        <v>-366</v>
      </c>
      <c r="AA149" s="725">
        <f t="shared" si="16"/>
        <v>0</v>
      </c>
    </row>
    <row r="150" spans="1:27" ht="12.75" customHeight="1">
      <c r="A150" s="740">
        <v>149</v>
      </c>
      <c r="B150" s="710"/>
      <c r="C150" s="710"/>
      <c r="D150" s="710"/>
      <c r="P150" s="729">
        <f t="shared" si="17"/>
        <v>0</v>
      </c>
      <c r="S150" s="721">
        <f t="shared" si="15"/>
        <v>-366</v>
      </c>
      <c r="AA150" s="725">
        <f t="shared" si="16"/>
        <v>0</v>
      </c>
    </row>
    <row r="151" spans="1:27" ht="12.75" customHeight="1">
      <c r="A151" s="740">
        <v>150</v>
      </c>
      <c r="B151" s="710"/>
      <c r="C151" s="710"/>
      <c r="D151" s="710"/>
      <c r="P151" s="729">
        <f t="shared" si="17"/>
        <v>0</v>
      </c>
      <c r="S151" s="721">
        <f t="shared" si="15"/>
        <v>-366</v>
      </c>
      <c r="AA151" s="725">
        <f t="shared" si="16"/>
        <v>0</v>
      </c>
    </row>
    <row r="152" spans="1:27" ht="12.75" customHeight="1">
      <c r="A152" s="740">
        <v>151</v>
      </c>
      <c r="B152" s="710"/>
      <c r="C152" s="710"/>
      <c r="D152" s="710"/>
      <c r="P152" s="729">
        <f t="shared" si="17"/>
        <v>0</v>
      </c>
      <c r="S152" s="721">
        <f t="shared" si="15"/>
        <v>-366</v>
      </c>
      <c r="AA152" s="725">
        <f t="shared" si="16"/>
        <v>0</v>
      </c>
    </row>
    <row r="153" spans="1:27" ht="12.75" customHeight="1">
      <c r="A153" s="740">
        <v>152</v>
      </c>
      <c r="B153" s="710"/>
      <c r="C153" s="710"/>
      <c r="D153" s="710"/>
      <c r="P153" s="729">
        <f t="shared" si="17"/>
        <v>0</v>
      </c>
      <c r="S153" s="721">
        <f t="shared" si="15"/>
        <v>-366</v>
      </c>
      <c r="AA153" s="725">
        <f t="shared" si="16"/>
        <v>0</v>
      </c>
    </row>
    <row r="154" spans="1:27" ht="12.75" customHeight="1">
      <c r="A154" s="740">
        <v>153</v>
      </c>
      <c r="B154" s="710"/>
      <c r="C154" s="710"/>
      <c r="D154" s="710"/>
      <c r="K154" s="710"/>
      <c r="N154" s="729"/>
      <c r="R154" s="762"/>
      <c r="S154" s="721"/>
      <c r="V154" s="757"/>
      <c r="W154" s="757"/>
      <c r="AA154" s="725"/>
    </row>
    <row r="155" spans="1:27" ht="12.75" customHeight="1">
      <c r="A155" s="740">
        <v>154</v>
      </c>
      <c r="B155" s="710"/>
      <c r="C155" s="710"/>
      <c r="D155" s="710"/>
      <c r="P155" s="729">
        <f t="shared" si="17"/>
        <v>0</v>
      </c>
      <c r="S155" s="721">
        <f t="shared" si="15"/>
        <v>-366</v>
      </c>
      <c r="AA155" s="725">
        <f t="shared" si="16"/>
        <v>0</v>
      </c>
    </row>
    <row r="156" spans="1:27" ht="12.75" customHeight="1">
      <c r="A156" s="740">
        <v>155</v>
      </c>
      <c r="B156" s="710"/>
      <c r="C156" s="710"/>
      <c r="D156" s="710"/>
      <c r="P156" s="729">
        <f t="shared" si="17"/>
        <v>0</v>
      </c>
      <c r="S156" s="721">
        <f t="shared" si="15"/>
        <v>-366</v>
      </c>
      <c r="AA156" s="725">
        <f t="shared" si="16"/>
        <v>0</v>
      </c>
    </row>
    <row r="157" spans="1:27" ht="12.75" customHeight="1">
      <c r="A157" s="740">
        <v>156</v>
      </c>
      <c r="B157" s="710"/>
      <c r="C157" s="710"/>
      <c r="D157" s="710"/>
      <c r="P157" s="729">
        <f t="shared" si="17"/>
        <v>0</v>
      </c>
      <c r="S157" s="721">
        <f t="shared" si="15"/>
        <v>-366</v>
      </c>
      <c r="AA157" s="725">
        <f t="shared" si="16"/>
        <v>0</v>
      </c>
    </row>
    <row r="158" spans="1:27" ht="12.75" customHeight="1">
      <c r="A158" s="740">
        <v>157</v>
      </c>
      <c r="B158" s="710"/>
      <c r="C158" s="710"/>
      <c r="D158" s="710"/>
      <c r="P158" s="729">
        <f t="shared" si="17"/>
        <v>0</v>
      </c>
      <c r="S158" s="721">
        <f t="shared" si="15"/>
        <v>-366</v>
      </c>
      <c r="AA158" s="725">
        <f t="shared" si="16"/>
        <v>0</v>
      </c>
    </row>
    <row r="159" spans="1:27" ht="12.75" customHeight="1">
      <c r="A159" s="740">
        <v>158</v>
      </c>
      <c r="B159" s="710"/>
      <c r="C159" s="710"/>
      <c r="D159" s="710"/>
      <c r="P159" s="729">
        <f t="shared" si="17"/>
        <v>0</v>
      </c>
      <c r="S159" s="721">
        <f t="shared" si="15"/>
        <v>-366</v>
      </c>
      <c r="AA159" s="725">
        <f t="shared" si="16"/>
        <v>0</v>
      </c>
    </row>
    <row r="160" spans="1:27" ht="12.75" customHeight="1">
      <c r="A160" s="740">
        <v>159</v>
      </c>
      <c r="B160" s="710"/>
      <c r="C160" s="710"/>
      <c r="D160" s="710"/>
      <c r="P160" s="729">
        <f t="shared" si="17"/>
        <v>0</v>
      </c>
      <c r="S160" s="721">
        <f t="shared" si="15"/>
        <v>-366</v>
      </c>
      <c r="AA160" s="725">
        <f t="shared" si="16"/>
        <v>0</v>
      </c>
    </row>
    <row r="161" spans="1:27" ht="12.75" customHeight="1">
      <c r="A161" s="740">
        <v>160</v>
      </c>
      <c r="B161" s="710"/>
      <c r="C161" s="710"/>
      <c r="D161" s="710"/>
      <c r="P161" s="729">
        <f t="shared" si="17"/>
        <v>0</v>
      </c>
      <c r="S161" s="721">
        <f t="shared" si="15"/>
        <v>-366</v>
      </c>
      <c r="AA161" s="725">
        <f t="shared" si="16"/>
        <v>0</v>
      </c>
    </row>
    <row r="162" spans="1:27" ht="12.75" customHeight="1">
      <c r="A162" s="740">
        <v>161</v>
      </c>
      <c r="B162" s="710"/>
      <c r="C162" s="710"/>
      <c r="D162" s="710"/>
      <c r="P162" s="729">
        <f t="shared" si="17"/>
        <v>0</v>
      </c>
      <c r="S162" s="721">
        <f t="shared" si="15"/>
        <v>-366</v>
      </c>
      <c r="AA162" s="725">
        <f t="shared" si="16"/>
        <v>0</v>
      </c>
    </row>
    <row r="163" spans="1:27" ht="12.75" customHeight="1">
      <c r="A163" s="740">
        <v>162</v>
      </c>
      <c r="B163" s="710"/>
      <c r="C163" s="710"/>
      <c r="D163" s="710"/>
      <c r="P163" s="729">
        <f t="shared" si="17"/>
        <v>0</v>
      </c>
      <c r="S163" s="721">
        <f t="shared" si="15"/>
        <v>-366</v>
      </c>
      <c r="AA163" s="725">
        <f t="shared" si="16"/>
        <v>0</v>
      </c>
    </row>
    <row r="164" spans="1:27" ht="12.75" customHeight="1">
      <c r="A164" s="740">
        <v>163</v>
      </c>
      <c r="B164" s="710"/>
      <c r="C164" s="710"/>
      <c r="D164" s="710"/>
      <c r="P164" s="729">
        <f t="shared" si="17"/>
        <v>0</v>
      </c>
      <c r="S164" s="721">
        <f t="shared" si="15"/>
        <v>-366</v>
      </c>
      <c r="AA164" s="725">
        <f t="shared" si="16"/>
        <v>0</v>
      </c>
    </row>
    <row r="165" spans="1:27" ht="12.75" customHeight="1">
      <c r="A165" s="740">
        <v>164</v>
      </c>
      <c r="B165" s="710"/>
      <c r="C165" s="710"/>
      <c r="D165" s="710"/>
      <c r="P165" s="729">
        <f t="shared" si="17"/>
        <v>0</v>
      </c>
      <c r="S165" s="721">
        <f t="shared" si="15"/>
        <v>-366</v>
      </c>
      <c r="AA165" s="725">
        <f t="shared" si="16"/>
        <v>0</v>
      </c>
    </row>
    <row r="166" spans="1:27" ht="12.75" customHeight="1">
      <c r="A166" s="740">
        <v>165</v>
      </c>
      <c r="B166" s="710"/>
      <c r="C166" s="710"/>
      <c r="D166" s="710"/>
      <c r="P166" s="729">
        <f t="shared" si="17"/>
        <v>0</v>
      </c>
      <c r="S166" s="721">
        <f t="shared" si="15"/>
        <v>-366</v>
      </c>
      <c r="AA166" s="725">
        <f t="shared" si="16"/>
        <v>0</v>
      </c>
    </row>
    <row r="167" spans="1:27" ht="12.75" customHeight="1">
      <c r="A167" s="740">
        <v>166</v>
      </c>
      <c r="B167" s="710"/>
      <c r="C167" s="710"/>
      <c r="D167" s="710"/>
      <c r="P167" s="729">
        <f t="shared" si="17"/>
        <v>0</v>
      </c>
      <c r="S167" s="721">
        <f t="shared" si="15"/>
        <v>-366</v>
      </c>
      <c r="AA167" s="725">
        <f t="shared" si="16"/>
        <v>0</v>
      </c>
    </row>
    <row r="168" spans="1:27" ht="12.75" customHeight="1">
      <c r="A168" s="740">
        <v>167</v>
      </c>
      <c r="B168" s="710"/>
      <c r="C168" s="710"/>
      <c r="D168" s="710"/>
      <c r="P168" s="729">
        <f t="shared" si="17"/>
        <v>0</v>
      </c>
      <c r="S168" s="721">
        <f t="shared" si="15"/>
        <v>-366</v>
      </c>
      <c r="AA168" s="725">
        <f t="shared" si="16"/>
        <v>0</v>
      </c>
    </row>
    <row r="169" spans="1:27" ht="12.75" customHeight="1">
      <c r="A169" s="740">
        <v>168</v>
      </c>
      <c r="B169" s="710"/>
      <c r="C169" s="710"/>
      <c r="D169" s="710"/>
      <c r="P169" s="729">
        <f t="shared" si="17"/>
        <v>0</v>
      </c>
      <c r="S169" s="721">
        <f t="shared" si="15"/>
        <v>-366</v>
      </c>
      <c r="AA169" s="725">
        <f t="shared" si="16"/>
        <v>0</v>
      </c>
    </row>
    <row r="170" spans="1:27" ht="12.75" customHeight="1">
      <c r="A170" s="740">
        <v>169</v>
      </c>
      <c r="B170" s="710"/>
      <c r="C170" s="710"/>
      <c r="D170" s="710"/>
      <c r="P170" s="729">
        <f t="shared" si="17"/>
        <v>0</v>
      </c>
      <c r="S170" s="721">
        <f t="shared" si="15"/>
        <v>-366</v>
      </c>
      <c r="AA170" s="725">
        <f t="shared" si="16"/>
        <v>0</v>
      </c>
    </row>
    <row r="171" spans="1:27" ht="12.75" customHeight="1">
      <c r="A171" s="740">
        <v>170</v>
      </c>
      <c r="B171" s="710"/>
      <c r="C171" s="710"/>
      <c r="D171" s="710"/>
      <c r="P171" s="729">
        <f t="shared" si="17"/>
        <v>0</v>
      </c>
      <c r="S171" s="721">
        <f t="shared" si="15"/>
        <v>-366</v>
      </c>
      <c r="AA171" s="725">
        <f t="shared" si="16"/>
        <v>0</v>
      </c>
    </row>
    <row r="172" spans="1:27" ht="12.75" customHeight="1">
      <c r="A172" s="740">
        <v>171</v>
      </c>
      <c r="B172" s="710"/>
      <c r="C172" s="710"/>
      <c r="D172" s="710"/>
      <c r="P172" s="729">
        <f t="shared" si="17"/>
        <v>0</v>
      </c>
      <c r="S172" s="721">
        <f t="shared" si="15"/>
        <v>-366</v>
      </c>
      <c r="AA172" s="725">
        <f t="shared" si="16"/>
        <v>0</v>
      </c>
    </row>
    <row r="173" spans="1:27" ht="12.75" customHeight="1">
      <c r="A173" s="740">
        <v>172</v>
      </c>
      <c r="B173" s="710"/>
      <c r="C173" s="710"/>
      <c r="D173" s="710"/>
      <c r="P173" s="729">
        <f t="shared" si="17"/>
        <v>0</v>
      </c>
      <c r="S173" s="721">
        <f t="shared" si="15"/>
        <v>-366</v>
      </c>
      <c r="AA173" s="725">
        <f t="shared" si="16"/>
        <v>0</v>
      </c>
    </row>
    <row r="174" spans="1:27" ht="12.75" customHeight="1">
      <c r="A174" s="740">
        <v>173</v>
      </c>
      <c r="B174" s="710"/>
      <c r="C174" s="710"/>
      <c r="D174" s="710"/>
      <c r="P174" s="729">
        <f t="shared" si="17"/>
        <v>0</v>
      </c>
      <c r="S174" s="721">
        <f t="shared" si="15"/>
        <v>-366</v>
      </c>
      <c r="AA174" s="725">
        <f t="shared" si="16"/>
        <v>0</v>
      </c>
    </row>
    <row r="175" spans="1:27" ht="12.75" customHeight="1">
      <c r="A175" s="740">
        <v>174</v>
      </c>
      <c r="B175" s="710"/>
      <c r="C175" s="710"/>
      <c r="D175" s="710"/>
      <c r="P175" s="729">
        <f t="shared" si="17"/>
        <v>0</v>
      </c>
      <c r="S175" s="721">
        <f t="shared" si="15"/>
        <v>-366</v>
      </c>
      <c r="AA175" s="725">
        <f t="shared" si="16"/>
        <v>0</v>
      </c>
    </row>
    <row r="176" spans="1:27" ht="12.75" customHeight="1">
      <c r="A176" s="740">
        <v>175</v>
      </c>
      <c r="B176" s="710"/>
      <c r="C176" s="710"/>
      <c r="D176" s="710"/>
      <c r="P176" s="729">
        <f t="shared" si="17"/>
        <v>0</v>
      </c>
      <c r="S176" s="721">
        <f t="shared" si="15"/>
        <v>-366</v>
      </c>
      <c r="AA176" s="725">
        <f t="shared" si="16"/>
        <v>0</v>
      </c>
    </row>
    <row r="177" spans="1:38" ht="12.75" customHeight="1">
      <c r="A177" s="740">
        <v>176</v>
      </c>
      <c r="B177" s="710"/>
      <c r="C177" s="710"/>
      <c r="D177" s="710"/>
      <c r="P177" s="729">
        <f t="shared" si="17"/>
        <v>0</v>
      </c>
      <c r="S177" s="721">
        <f t="shared" si="15"/>
        <v>-366</v>
      </c>
      <c r="AA177" s="725">
        <f t="shared" si="16"/>
        <v>0</v>
      </c>
    </row>
    <row r="178" spans="1:38" ht="12.75" customHeight="1">
      <c r="A178" s="740">
        <v>177</v>
      </c>
      <c r="B178" s="710"/>
      <c r="C178" s="710"/>
      <c r="D178" s="710"/>
      <c r="P178" s="729">
        <f t="shared" si="17"/>
        <v>0</v>
      </c>
      <c r="S178" s="721">
        <f t="shared" si="15"/>
        <v>-366</v>
      </c>
      <c r="AA178" s="725">
        <f t="shared" si="16"/>
        <v>0</v>
      </c>
    </row>
    <row r="179" spans="1:38" ht="12.75" customHeight="1">
      <c r="A179" s="740">
        <v>178</v>
      </c>
      <c r="B179" s="710"/>
      <c r="C179" s="710"/>
      <c r="D179" s="710"/>
      <c r="P179" s="729">
        <f t="shared" si="17"/>
        <v>0</v>
      </c>
      <c r="S179" s="721">
        <f t="shared" si="15"/>
        <v>-366</v>
      </c>
      <c r="AA179" s="725">
        <f t="shared" si="16"/>
        <v>0</v>
      </c>
    </row>
    <row r="180" spans="1:38" ht="12.75" customHeight="1">
      <c r="A180" s="740">
        <v>179</v>
      </c>
      <c r="B180" s="710"/>
      <c r="C180" s="710"/>
      <c r="D180" s="710"/>
      <c r="P180" s="729">
        <f t="shared" si="17"/>
        <v>0</v>
      </c>
      <c r="S180" s="721">
        <f t="shared" si="15"/>
        <v>-366</v>
      </c>
      <c r="AA180" s="725">
        <f t="shared" si="16"/>
        <v>0</v>
      </c>
    </row>
    <row r="181" spans="1:38" ht="12.75" customHeight="1">
      <c r="A181" s="740">
        <v>180</v>
      </c>
      <c r="B181" s="710"/>
      <c r="C181" s="710"/>
      <c r="D181" s="710"/>
      <c r="P181" s="729">
        <f t="shared" si="17"/>
        <v>0</v>
      </c>
      <c r="S181" s="721">
        <f t="shared" si="15"/>
        <v>-366</v>
      </c>
      <c r="AA181" s="725">
        <f t="shared" si="16"/>
        <v>0</v>
      </c>
    </row>
    <row r="182" spans="1:38" ht="12.75" customHeight="1">
      <c r="A182" s="740">
        <v>181</v>
      </c>
      <c r="B182" s="710"/>
      <c r="C182" s="710"/>
      <c r="D182" s="710"/>
      <c r="P182" s="729">
        <f t="shared" si="17"/>
        <v>0</v>
      </c>
      <c r="S182" s="721">
        <f t="shared" si="15"/>
        <v>-366</v>
      </c>
      <c r="AA182" s="725">
        <f t="shared" si="16"/>
        <v>0</v>
      </c>
    </row>
    <row r="183" spans="1:38" ht="12.75" customHeight="1">
      <c r="A183" s="740">
        <v>182</v>
      </c>
      <c r="B183" s="710"/>
      <c r="C183" s="710"/>
      <c r="D183" s="710"/>
      <c r="P183" s="729">
        <f t="shared" si="17"/>
        <v>0</v>
      </c>
      <c r="S183" s="721">
        <f t="shared" si="15"/>
        <v>-366</v>
      </c>
      <c r="AA183" s="725">
        <f t="shared" si="16"/>
        <v>0</v>
      </c>
    </row>
    <row r="184" spans="1:38" ht="12.75" customHeight="1">
      <c r="A184" s="740">
        <v>183</v>
      </c>
      <c r="B184" s="710"/>
      <c r="C184" s="710"/>
      <c r="D184" s="710"/>
      <c r="P184" s="729">
        <f t="shared" si="17"/>
        <v>0</v>
      </c>
      <c r="S184" s="721">
        <f t="shared" si="15"/>
        <v>-366</v>
      </c>
      <c r="AA184" s="725">
        <f t="shared" si="16"/>
        <v>0</v>
      </c>
    </row>
    <row r="185" spans="1:38" ht="12.75" customHeight="1">
      <c r="A185" s="740">
        <v>184</v>
      </c>
      <c r="B185" s="710"/>
      <c r="C185" s="710"/>
      <c r="D185" s="710"/>
      <c r="P185" s="729">
        <f t="shared" si="17"/>
        <v>0</v>
      </c>
      <c r="S185" s="721">
        <f t="shared" si="15"/>
        <v>-366</v>
      </c>
      <c r="AA185" s="725">
        <f t="shared" si="16"/>
        <v>0</v>
      </c>
    </row>
    <row r="186" spans="1:38" ht="12.75" customHeight="1">
      <c r="A186" s="740">
        <v>185</v>
      </c>
      <c r="B186" s="710"/>
      <c r="C186" s="710"/>
      <c r="D186" s="710"/>
      <c r="P186" s="729">
        <f t="shared" si="17"/>
        <v>0</v>
      </c>
      <c r="S186" s="721">
        <f t="shared" si="15"/>
        <v>-366</v>
      </c>
      <c r="AA186" s="725">
        <f t="shared" si="16"/>
        <v>0</v>
      </c>
    </row>
    <row r="187" spans="1:38" ht="12.75" customHeight="1">
      <c r="A187" s="740">
        <v>186</v>
      </c>
      <c r="B187" s="710"/>
      <c r="C187" s="710"/>
      <c r="D187" s="710"/>
      <c r="P187" s="729">
        <f t="shared" si="17"/>
        <v>0</v>
      </c>
      <c r="S187" s="721">
        <f t="shared" si="15"/>
        <v>-366</v>
      </c>
      <c r="AA187" s="725">
        <f t="shared" si="16"/>
        <v>0</v>
      </c>
    </row>
    <row r="188" spans="1:38" ht="12.75" customHeight="1">
      <c r="A188" s="740">
        <v>187</v>
      </c>
      <c r="B188" s="710"/>
      <c r="C188" s="710"/>
      <c r="D188" s="710"/>
      <c r="P188" s="729">
        <f t="shared" si="17"/>
        <v>0</v>
      </c>
      <c r="S188" s="721">
        <f t="shared" si="15"/>
        <v>-366</v>
      </c>
      <c r="AA188" s="725">
        <f t="shared" si="16"/>
        <v>0</v>
      </c>
    </row>
    <row r="189" spans="1:38" ht="12.75" customHeight="1">
      <c r="A189" s="740">
        <v>188</v>
      </c>
      <c r="B189" s="710"/>
      <c r="C189" s="710"/>
      <c r="D189" s="710"/>
      <c r="P189" s="729">
        <f t="shared" si="17"/>
        <v>0</v>
      </c>
      <c r="S189" s="721">
        <f t="shared" si="15"/>
        <v>-366</v>
      </c>
      <c r="AA189" s="725">
        <f t="shared" si="16"/>
        <v>0</v>
      </c>
    </row>
    <row r="190" spans="1:38" ht="12.75" customHeight="1">
      <c r="A190" s="740">
        <v>189</v>
      </c>
      <c r="B190" s="710" t="s">
        <v>730</v>
      </c>
      <c r="C190" s="710" t="s">
        <v>5560</v>
      </c>
      <c r="D190" s="710"/>
      <c r="E190" s="730" t="s">
        <v>5561</v>
      </c>
      <c r="G190" s="731" t="s">
        <v>5562</v>
      </c>
      <c r="I190" s="730" t="s">
        <v>5563</v>
      </c>
      <c r="K190" s="730" t="s">
        <v>5564</v>
      </c>
      <c r="L190" s="732" t="s">
        <v>5565</v>
      </c>
      <c r="M190" s="733">
        <v>43895</v>
      </c>
      <c r="N190" s="729">
        <v>45343</v>
      </c>
      <c r="O190" s="711" t="s">
        <v>4929</v>
      </c>
      <c r="P190" s="729">
        <f t="shared" si="17"/>
        <v>45343</v>
      </c>
      <c r="Q190" s="720">
        <v>20238</v>
      </c>
      <c r="R190" s="720">
        <v>2017</v>
      </c>
      <c r="S190" s="721">
        <v>44613</v>
      </c>
      <c r="T190" s="722" t="s">
        <v>862</v>
      </c>
      <c r="U190" s="723" t="s">
        <v>722</v>
      </c>
      <c r="V190" s="724" t="s">
        <v>7773</v>
      </c>
      <c r="W190" s="724" t="s">
        <v>7772</v>
      </c>
      <c r="X190" s="722" t="s">
        <v>5566</v>
      </c>
      <c r="Y190" s="722" t="s">
        <v>1573</v>
      </c>
      <c r="Z190" s="724" t="s">
        <v>1574</v>
      </c>
      <c r="AA190" s="725">
        <f t="shared" si="16"/>
        <v>45343</v>
      </c>
      <c r="AB190" s="726" t="s">
        <v>656</v>
      </c>
      <c r="AC190" s="722">
        <v>260</v>
      </c>
      <c r="AE190" s="722">
        <v>290</v>
      </c>
      <c r="AG190" s="741">
        <v>472.5</v>
      </c>
      <c r="AI190" s="722">
        <v>50</v>
      </c>
      <c r="AJ190" s="722">
        <v>54</v>
      </c>
      <c r="AK190" s="722">
        <v>130</v>
      </c>
      <c r="AL190" s="722">
        <v>2</v>
      </c>
    </row>
    <row r="191" spans="1:38" ht="12.75" customHeight="1">
      <c r="A191" s="740">
        <v>190</v>
      </c>
      <c r="B191" s="710"/>
      <c r="C191" s="710"/>
      <c r="D191" s="710"/>
      <c r="P191" s="729">
        <f t="shared" si="17"/>
        <v>0</v>
      </c>
      <c r="S191" s="721">
        <f t="shared" si="15"/>
        <v>-366</v>
      </c>
      <c r="AA191" s="725">
        <f t="shared" si="16"/>
        <v>0</v>
      </c>
    </row>
    <row r="192" spans="1:38" ht="12.75" customHeight="1">
      <c r="A192" s="740">
        <v>191</v>
      </c>
      <c r="B192" s="710"/>
      <c r="C192" s="710"/>
      <c r="D192" s="710"/>
      <c r="P192" s="729">
        <f t="shared" si="17"/>
        <v>0</v>
      </c>
      <c r="S192" s="721">
        <f t="shared" si="15"/>
        <v>-366</v>
      </c>
      <c r="AA192" s="725">
        <f t="shared" si="16"/>
        <v>0</v>
      </c>
    </row>
    <row r="193" spans="1:40" ht="12.75" customHeight="1">
      <c r="A193" s="740">
        <v>192</v>
      </c>
      <c r="B193" s="710"/>
      <c r="C193" s="710"/>
      <c r="D193" s="710"/>
      <c r="P193" s="729">
        <f t="shared" si="17"/>
        <v>0</v>
      </c>
      <c r="S193" s="721">
        <f t="shared" si="15"/>
        <v>-366</v>
      </c>
      <c r="AA193" s="725">
        <f t="shared" si="16"/>
        <v>0</v>
      </c>
    </row>
    <row r="194" spans="1:40" ht="12.75" customHeight="1">
      <c r="A194" s="740">
        <v>193</v>
      </c>
      <c r="B194" s="710"/>
      <c r="C194" s="710"/>
      <c r="D194" s="710"/>
      <c r="P194" s="729">
        <f t="shared" si="17"/>
        <v>0</v>
      </c>
      <c r="S194" s="721">
        <f t="shared" si="15"/>
        <v>-366</v>
      </c>
      <c r="AA194" s="725">
        <f t="shared" si="16"/>
        <v>0</v>
      </c>
    </row>
    <row r="195" spans="1:40" ht="12.75" customHeight="1">
      <c r="A195" s="740">
        <v>194</v>
      </c>
      <c r="B195" s="710"/>
      <c r="C195" s="710"/>
      <c r="D195" s="710"/>
      <c r="O195" s="707"/>
      <c r="P195" s="729">
        <f t="shared" si="17"/>
        <v>0</v>
      </c>
      <c r="S195" s="721">
        <f t="shared" si="15"/>
        <v>-366</v>
      </c>
      <c r="AA195" s="725">
        <f t="shared" si="16"/>
        <v>0</v>
      </c>
      <c r="AN195" s="722" t="str">
        <f ca="1">IF(N748="","",IF(DAYS360(N748,NOW())&gt;720,"neplatné viac ako 2roky",""))</f>
        <v/>
      </c>
    </row>
    <row r="196" spans="1:40" ht="12.75" customHeight="1">
      <c r="A196" s="740">
        <v>195</v>
      </c>
      <c r="B196" s="710"/>
      <c r="C196" s="710"/>
      <c r="D196" s="710"/>
      <c r="O196" s="707"/>
      <c r="P196" s="729">
        <f t="shared" si="17"/>
        <v>0</v>
      </c>
      <c r="S196" s="721">
        <f t="shared" ref="S196:S259" si="18">SUM(N196-366)</f>
        <v>-366</v>
      </c>
      <c r="AA196" s="725">
        <f t="shared" ref="AA196:AA259" si="19">N196</f>
        <v>0</v>
      </c>
      <c r="AN196" s="722" t="str">
        <f ca="1">IF(N738="","",IF(DAYS360(N738,NOW())&gt;720,"neplatné viac ako 2roky",""))</f>
        <v/>
      </c>
    </row>
    <row r="197" spans="1:40" ht="12.75" customHeight="1">
      <c r="A197" s="740">
        <v>196</v>
      </c>
      <c r="B197" s="710"/>
      <c r="C197" s="710"/>
      <c r="D197" s="710"/>
      <c r="O197" s="707"/>
      <c r="P197" s="729">
        <f t="shared" si="17"/>
        <v>0</v>
      </c>
      <c r="S197" s="721">
        <f t="shared" si="18"/>
        <v>-366</v>
      </c>
      <c r="AA197" s="725">
        <f t="shared" si="19"/>
        <v>0</v>
      </c>
      <c r="AN197" s="722" t="str">
        <f ca="1">IF(N778="","",IF(DAYS360(N778,NOW())&gt;720,"neplatné viac ako 2roky",""))</f>
        <v/>
      </c>
    </row>
    <row r="198" spans="1:40" ht="12.75" customHeight="1">
      <c r="A198" s="740">
        <v>197</v>
      </c>
      <c r="B198" s="710"/>
      <c r="C198" s="710"/>
      <c r="D198" s="710"/>
      <c r="P198" s="729">
        <f t="shared" si="17"/>
        <v>0</v>
      </c>
      <c r="S198" s="721">
        <f t="shared" si="18"/>
        <v>-366</v>
      </c>
      <c r="AA198" s="725">
        <f t="shared" si="19"/>
        <v>0</v>
      </c>
    </row>
    <row r="199" spans="1:40" ht="12.75" customHeight="1">
      <c r="A199" s="740">
        <v>198</v>
      </c>
      <c r="B199" s="710"/>
      <c r="C199" s="710"/>
      <c r="D199" s="710"/>
      <c r="O199" s="707"/>
      <c r="P199" s="729">
        <f t="shared" si="17"/>
        <v>0</v>
      </c>
      <c r="S199" s="721">
        <f t="shared" si="18"/>
        <v>-366</v>
      </c>
      <c r="AA199" s="725">
        <f t="shared" si="19"/>
        <v>0</v>
      </c>
      <c r="AN199" s="722" t="str">
        <f ca="1">IF(N790="","",IF(DAYS360(N790,NOW())&gt;720,"neplatné viac ako 2roky",""))</f>
        <v/>
      </c>
    </row>
    <row r="200" spans="1:40" ht="12.75" customHeight="1">
      <c r="A200" s="740">
        <v>199</v>
      </c>
      <c r="B200" s="710"/>
      <c r="C200" s="710"/>
      <c r="D200" s="710"/>
      <c r="O200" s="707"/>
      <c r="P200" s="729">
        <f t="shared" si="17"/>
        <v>0</v>
      </c>
      <c r="S200" s="721">
        <f t="shared" si="18"/>
        <v>-366</v>
      </c>
      <c r="AA200" s="725">
        <f t="shared" si="19"/>
        <v>0</v>
      </c>
      <c r="AN200" s="722" t="str">
        <f ca="1">IF(N753="","",IF(DAYS360(N753,NOW())&gt;720,"neplatné viac ako 2roky",""))</f>
        <v/>
      </c>
    </row>
    <row r="201" spans="1:40" ht="12.75" customHeight="1">
      <c r="A201" s="740">
        <v>200</v>
      </c>
      <c r="B201" s="710"/>
      <c r="C201" s="710"/>
      <c r="D201" s="710"/>
      <c r="P201" s="729">
        <f t="shared" ref="P201:P264" si="20">N201</f>
        <v>0</v>
      </c>
      <c r="S201" s="721">
        <f t="shared" si="18"/>
        <v>-366</v>
      </c>
      <c r="AA201" s="725">
        <f t="shared" si="19"/>
        <v>0</v>
      </c>
    </row>
    <row r="202" spans="1:40" ht="12.75" customHeight="1">
      <c r="A202" s="740">
        <v>201</v>
      </c>
      <c r="B202" s="710"/>
      <c r="C202" s="710"/>
      <c r="D202" s="710"/>
      <c r="P202" s="729">
        <f t="shared" si="20"/>
        <v>0</v>
      </c>
      <c r="S202" s="721">
        <f t="shared" si="18"/>
        <v>-366</v>
      </c>
      <c r="AA202" s="725">
        <f t="shared" si="19"/>
        <v>0</v>
      </c>
    </row>
    <row r="203" spans="1:40" ht="12.75" customHeight="1">
      <c r="A203" s="740">
        <v>202</v>
      </c>
      <c r="B203" s="700" t="s">
        <v>730</v>
      </c>
      <c r="C203" s="710" t="s">
        <v>2267</v>
      </c>
      <c r="D203" s="701"/>
      <c r="E203" s="701" t="s">
        <v>3730</v>
      </c>
      <c r="F203" s="702"/>
      <c r="G203" s="703" t="s">
        <v>3731</v>
      </c>
      <c r="H203" s="703"/>
      <c r="I203" s="293" t="s">
        <v>772</v>
      </c>
      <c r="J203" s="701"/>
      <c r="K203" s="742" t="s">
        <v>3732</v>
      </c>
      <c r="L203" s="717" t="s">
        <v>3733</v>
      </c>
      <c r="M203" s="743">
        <v>42894</v>
      </c>
      <c r="N203" s="738">
        <v>45757</v>
      </c>
      <c r="O203" s="707" t="s">
        <v>722</v>
      </c>
      <c r="P203" s="729">
        <f t="shared" si="20"/>
        <v>45757</v>
      </c>
      <c r="Q203" s="708">
        <v>21209</v>
      </c>
      <c r="R203" s="708">
        <v>2017</v>
      </c>
      <c r="S203" s="721">
        <v>45026</v>
      </c>
      <c r="T203" s="710" t="s">
        <v>1484</v>
      </c>
      <c r="U203" s="711" t="s">
        <v>722</v>
      </c>
      <c r="V203" s="712" t="s">
        <v>9288</v>
      </c>
      <c r="W203" s="712" t="s">
        <v>9289</v>
      </c>
      <c r="X203" s="710" t="s">
        <v>6811</v>
      </c>
      <c r="Y203" s="710" t="s">
        <v>6812</v>
      </c>
      <c r="Z203" s="712" t="s">
        <v>3734</v>
      </c>
      <c r="AA203" s="725">
        <f>N203</f>
        <v>45757</v>
      </c>
      <c r="AB203" s="714" t="s">
        <v>1</v>
      </c>
      <c r="AC203" s="710">
        <v>235</v>
      </c>
      <c r="AD203" s="710"/>
      <c r="AE203" s="710">
        <v>295</v>
      </c>
      <c r="AF203" s="710"/>
      <c r="AG203" s="710">
        <v>450</v>
      </c>
      <c r="AH203" s="710"/>
      <c r="AI203" s="710">
        <v>60</v>
      </c>
      <c r="AJ203" s="710">
        <v>65</v>
      </c>
      <c r="AK203" s="710">
        <v>160</v>
      </c>
      <c r="AL203" s="710">
        <v>2</v>
      </c>
    </row>
    <row r="204" spans="1:40" ht="12.75" customHeight="1">
      <c r="A204" s="740">
        <v>203</v>
      </c>
      <c r="B204" s="710"/>
      <c r="C204" s="710"/>
      <c r="D204" s="710"/>
      <c r="P204" s="729">
        <f t="shared" si="20"/>
        <v>0</v>
      </c>
      <c r="S204" s="721">
        <f t="shared" si="18"/>
        <v>-366</v>
      </c>
      <c r="AA204" s="725">
        <f t="shared" si="19"/>
        <v>0</v>
      </c>
    </row>
    <row r="205" spans="1:40" ht="12.75" customHeight="1">
      <c r="A205" s="740">
        <v>204</v>
      </c>
      <c r="B205" s="710"/>
      <c r="C205" s="710"/>
      <c r="D205" s="710"/>
      <c r="P205" s="729">
        <f t="shared" si="20"/>
        <v>0</v>
      </c>
      <c r="S205" s="721">
        <f t="shared" si="18"/>
        <v>-366</v>
      </c>
      <c r="AA205" s="725">
        <f t="shared" si="19"/>
        <v>0</v>
      </c>
    </row>
    <row r="206" spans="1:40" ht="12.75" customHeight="1">
      <c r="A206" s="740">
        <v>205</v>
      </c>
      <c r="B206" s="710"/>
      <c r="C206" s="710"/>
      <c r="D206" s="710"/>
      <c r="P206" s="729">
        <f t="shared" si="20"/>
        <v>0</v>
      </c>
      <c r="S206" s="721">
        <f t="shared" si="18"/>
        <v>-366</v>
      </c>
      <c r="AA206" s="725">
        <f t="shared" si="19"/>
        <v>0</v>
      </c>
    </row>
    <row r="207" spans="1:40" ht="12.75" customHeight="1">
      <c r="A207" s="740">
        <v>206</v>
      </c>
      <c r="B207" s="710"/>
      <c r="C207" s="710"/>
      <c r="D207" s="710"/>
      <c r="P207" s="729">
        <f t="shared" si="20"/>
        <v>0</v>
      </c>
      <c r="S207" s="721">
        <f t="shared" si="18"/>
        <v>-366</v>
      </c>
      <c r="AA207" s="725">
        <f t="shared" si="19"/>
        <v>0</v>
      </c>
    </row>
    <row r="208" spans="1:40" ht="12.75" customHeight="1">
      <c r="A208" s="740">
        <v>207</v>
      </c>
      <c r="B208" s="710"/>
      <c r="C208" s="710"/>
      <c r="D208" s="710"/>
      <c r="P208" s="729">
        <f t="shared" si="20"/>
        <v>0</v>
      </c>
      <c r="S208" s="721">
        <f t="shared" si="18"/>
        <v>-366</v>
      </c>
      <c r="AA208" s="725">
        <f t="shared" si="19"/>
        <v>0</v>
      </c>
    </row>
    <row r="209" spans="1:28" ht="12.75" customHeight="1">
      <c r="A209" s="740">
        <v>208</v>
      </c>
      <c r="B209" s="710"/>
      <c r="C209" s="710"/>
      <c r="D209" s="710"/>
      <c r="P209" s="729">
        <f t="shared" si="20"/>
        <v>0</v>
      </c>
      <c r="S209" s="721">
        <f t="shared" si="18"/>
        <v>-366</v>
      </c>
      <c r="AA209" s="725">
        <f t="shared" si="19"/>
        <v>0</v>
      </c>
    </row>
    <row r="210" spans="1:28" ht="12.75" customHeight="1">
      <c r="A210" s="740">
        <v>209</v>
      </c>
      <c r="B210" s="710"/>
      <c r="C210" s="710"/>
      <c r="D210" s="710"/>
      <c r="P210" s="729">
        <f t="shared" si="20"/>
        <v>0</v>
      </c>
      <c r="S210" s="721">
        <f t="shared" si="18"/>
        <v>-366</v>
      </c>
      <c r="AA210" s="725">
        <f t="shared" si="19"/>
        <v>0</v>
      </c>
    </row>
    <row r="211" spans="1:28" ht="12.75" customHeight="1">
      <c r="A211" s="740">
        <v>210</v>
      </c>
      <c r="B211" s="710"/>
      <c r="C211" s="710"/>
      <c r="D211" s="710"/>
      <c r="P211" s="729">
        <f t="shared" si="20"/>
        <v>0</v>
      </c>
      <c r="S211" s="721">
        <f t="shared" si="18"/>
        <v>-366</v>
      </c>
      <c r="AA211" s="725">
        <f t="shared" si="19"/>
        <v>0</v>
      </c>
    </row>
    <row r="212" spans="1:28" ht="12.75" customHeight="1">
      <c r="A212" s="740">
        <v>211</v>
      </c>
      <c r="B212" s="710"/>
      <c r="C212" s="710"/>
      <c r="D212" s="710"/>
      <c r="P212" s="729">
        <f t="shared" si="20"/>
        <v>0</v>
      </c>
      <c r="S212" s="721">
        <f t="shared" si="18"/>
        <v>-366</v>
      </c>
      <c r="AA212" s="725">
        <f t="shared" si="19"/>
        <v>0</v>
      </c>
    </row>
    <row r="213" spans="1:28" ht="12.75" customHeight="1">
      <c r="A213" s="740">
        <v>212</v>
      </c>
      <c r="B213" s="710"/>
      <c r="C213" s="710"/>
      <c r="D213" s="710"/>
      <c r="P213" s="729">
        <f t="shared" si="20"/>
        <v>0</v>
      </c>
      <c r="S213" s="721">
        <f t="shared" si="18"/>
        <v>-366</v>
      </c>
      <c r="AA213" s="725">
        <f t="shared" si="19"/>
        <v>0</v>
      </c>
    </row>
    <row r="214" spans="1:28" ht="12.75" customHeight="1">
      <c r="A214" s="740">
        <v>213</v>
      </c>
      <c r="B214" s="710"/>
      <c r="C214" s="710"/>
      <c r="D214" s="710"/>
      <c r="P214" s="729">
        <f t="shared" si="20"/>
        <v>0</v>
      </c>
      <c r="S214" s="721">
        <f t="shared" si="18"/>
        <v>-366</v>
      </c>
      <c r="AA214" s="725">
        <f t="shared" si="19"/>
        <v>0</v>
      </c>
    </row>
    <row r="215" spans="1:28" ht="12.75" customHeight="1">
      <c r="A215" s="740">
        <v>214</v>
      </c>
      <c r="B215" s="710"/>
      <c r="C215" s="710"/>
      <c r="D215" s="710"/>
      <c r="P215" s="729">
        <f t="shared" si="20"/>
        <v>0</v>
      </c>
      <c r="S215" s="721">
        <f t="shared" si="18"/>
        <v>-366</v>
      </c>
      <c r="AA215" s="725">
        <f t="shared" si="19"/>
        <v>0</v>
      </c>
    </row>
    <row r="216" spans="1:28" ht="12.75" customHeight="1">
      <c r="A216" s="740">
        <v>215</v>
      </c>
      <c r="B216" s="710"/>
      <c r="C216" s="710"/>
      <c r="D216" s="710"/>
      <c r="P216" s="729">
        <f t="shared" si="20"/>
        <v>0</v>
      </c>
      <c r="S216" s="721">
        <f t="shared" si="18"/>
        <v>-366</v>
      </c>
      <c r="AA216" s="725">
        <f t="shared" si="19"/>
        <v>0</v>
      </c>
    </row>
    <row r="217" spans="1:28" ht="12.75" customHeight="1">
      <c r="A217" s="740">
        <v>216</v>
      </c>
      <c r="B217" s="710"/>
      <c r="C217" s="710"/>
      <c r="D217" s="710"/>
      <c r="P217" s="729">
        <f t="shared" si="20"/>
        <v>0</v>
      </c>
      <c r="S217" s="721">
        <f t="shared" si="18"/>
        <v>-366</v>
      </c>
      <c r="AA217" s="725">
        <f t="shared" si="19"/>
        <v>0</v>
      </c>
    </row>
    <row r="218" spans="1:28" ht="12.75" customHeight="1">
      <c r="A218" s="740">
        <v>217</v>
      </c>
      <c r="B218" s="710"/>
      <c r="C218" s="710"/>
      <c r="D218" s="710"/>
      <c r="P218" s="729">
        <f t="shared" si="20"/>
        <v>0</v>
      </c>
      <c r="S218" s="721">
        <f t="shared" si="18"/>
        <v>-366</v>
      </c>
      <c r="AA218" s="725">
        <f t="shared" si="19"/>
        <v>0</v>
      </c>
    </row>
    <row r="219" spans="1:28" ht="12.75" customHeight="1">
      <c r="A219" s="740">
        <v>218</v>
      </c>
      <c r="B219" s="710"/>
      <c r="C219" s="710"/>
      <c r="D219" s="710"/>
      <c r="P219" s="729">
        <f t="shared" si="20"/>
        <v>0</v>
      </c>
      <c r="S219" s="721">
        <f t="shared" si="18"/>
        <v>-366</v>
      </c>
      <c r="AA219" s="725">
        <f t="shared" si="19"/>
        <v>0</v>
      </c>
    </row>
    <row r="220" spans="1:28" ht="12.75" customHeight="1">
      <c r="A220" s="740">
        <v>219</v>
      </c>
      <c r="B220" s="710"/>
      <c r="C220" s="710"/>
      <c r="D220" s="710"/>
      <c r="P220" s="729">
        <f t="shared" si="20"/>
        <v>0</v>
      </c>
      <c r="S220" s="721">
        <f t="shared" si="18"/>
        <v>-366</v>
      </c>
      <c r="AA220" s="725">
        <f t="shared" si="19"/>
        <v>0</v>
      </c>
    </row>
    <row r="221" spans="1:28" ht="12.75" customHeight="1">
      <c r="A221" s="740">
        <v>220</v>
      </c>
      <c r="B221" s="710"/>
      <c r="C221" s="710"/>
      <c r="D221" s="710"/>
      <c r="P221" s="729">
        <f t="shared" si="20"/>
        <v>0</v>
      </c>
      <c r="S221" s="721">
        <f t="shared" si="18"/>
        <v>-366</v>
      </c>
      <c r="AA221" s="725">
        <f t="shared" si="19"/>
        <v>0</v>
      </c>
    </row>
    <row r="222" spans="1:28" ht="12.75" customHeight="1">
      <c r="A222" s="740">
        <v>221</v>
      </c>
      <c r="B222" s="710"/>
      <c r="C222" s="710"/>
      <c r="D222" s="710"/>
      <c r="P222" s="729">
        <f t="shared" si="20"/>
        <v>0</v>
      </c>
      <c r="S222" s="721">
        <f t="shared" si="18"/>
        <v>-366</v>
      </c>
      <c r="AA222" s="725">
        <f t="shared" si="19"/>
        <v>0</v>
      </c>
    </row>
    <row r="223" spans="1:28" s="710" customFormat="1" ht="12.75" customHeight="1">
      <c r="A223" s="710">
        <v>222</v>
      </c>
      <c r="G223" s="711"/>
      <c r="L223" s="763"/>
      <c r="M223" s="763"/>
      <c r="N223" s="763"/>
      <c r="P223" s="729">
        <f t="shared" si="20"/>
        <v>0</v>
      </c>
      <c r="S223" s="721">
        <f t="shared" si="18"/>
        <v>-366</v>
      </c>
      <c r="AA223" s="725">
        <f t="shared" si="19"/>
        <v>0</v>
      </c>
      <c r="AB223" s="763"/>
    </row>
    <row r="224" spans="1:28" ht="12.75" customHeight="1">
      <c r="A224" s="740">
        <v>223</v>
      </c>
      <c r="B224" s="710"/>
      <c r="C224" s="710"/>
      <c r="D224" s="710"/>
      <c r="P224" s="729">
        <f t="shared" si="20"/>
        <v>0</v>
      </c>
      <c r="S224" s="721">
        <f t="shared" si="18"/>
        <v>-366</v>
      </c>
      <c r="AA224" s="725">
        <f t="shared" si="19"/>
        <v>0</v>
      </c>
    </row>
    <row r="225" spans="1:38" ht="12.75" customHeight="1">
      <c r="A225" s="740">
        <v>224</v>
      </c>
      <c r="B225" s="710"/>
      <c r="C225" s="710"/>
      <c r="D225" s="710"/>
      <c r="P225" s="729">
        <f t="shared" si="20"/>
        <v>0</v>
      </c>
      <c r="S225" s="721">
        <f t="shared" si="18"/>
        <v>-366</v>
      </c>
      <c r="AA225" s="725">
        <f t="shared" si="19"/>
        <v>0</v>
      </c>
    </row>
    <row r="226" spans="1:38" ht="12.75" customHeight="1">
      <c r="A226" s="740">
        <v>225</v>
      </c>
      <c r="B226" s="710"/>
      <c r="C226" s="710"/>
      <c r="D226" s="710"/>
      <c r="P226" s="729">
        <f t="shared" si="20"/>
        <v>0</v>
      </c>
      <c r="S226" s="721">
        <f t="shared" si="18"/>
        <v>-366</v>
      </c>
      <c r="AA226" s="725">
        <f t="shared" si="19"/>
        <v>0</v>
      </c>
    </row>
    <row r="227" spans="1:38" ht="12.75" customHeight="1">
      <c r="A227" s="740">
        <v>226</v>
      </c>
      <c r="B227" s="710"/>
      <c r="C227" s="710"/>
      <c r="D227" s="710"/>
      <c r="P227" s="729">
        <f t="shared" si="20"/>
        <v>0</v>
      </c>
      <c r="S227" s="721">
        <f t="shared" si="18"/>
        <v>-366</v>
      </c>
      <c r="AA227" s="725">
        <f t="shared" si="19"/>
        <v>0</v>
      </c>
    </row>
    <row r="228" spans="1:38" ht="12.75" customHeight="1">
      <c r="A228" s="740">
        <v>227</v>
      </c>
      <c r="B228" s="710"/>
      <c r="C228" s="710"/>
      <c r="D228" s="710"/>
      <c r="P228" s="729">
        <f t="shared" si="20"/>
        <v>0</v>
      </c>
      <c r="S228" s="721">
        <f t="shared" si="18"/>
        <v>-366</v>
      </c>
      <c r="AA228" s="725">
        <f t="shared" si="19"/>
        <v>0</v>
      </c>
    </row>
    <row r="229" spans="1:38" ht="12.75" customHeight="1">
      <c r="A229" s="740">
        <v>228</v>
      </c>
      <c r="B229" s="710"/>
      <c r="C229" s="710"/>
      <c r="D229" s="710"/>
      <c r="P229" s="729">
        <f t="shared" si="20"/>
        <v>0</v>
      </c>
      <c r="S229" s="721">
        <f t="shared" si="18"/>
        <v>-366</v>
      </c>
      <c r="AA229" s="725">
        <f t="shared" si="19"/>
        <v>0</v>
      </c>
    </row>
    <row r="230" spans="1:38" ht="12.75" customHeight="1">
      <c r="A230" s="740">
        <v>229</v>
      </c>
      <c r="B230" s="710"/>
      <c r="C230" s="710"/>
      <c r="D230" s="710"/>
      <c r="P230" s="729">
        <f t="shared" si="20"/>
        <v>0</v>
      </c>
      <c r="S230" s="721">
        <f t="shared" si="18"/>
        <v>-366</v>
      </c>
      <c r="AA230" s="725">
        <f t="shared" si="19"/>
        <v>0</v>
      </c>
    </row>
    <row r="231" spans="1:38" ht="12.75" customHeight="1">
      <c r="A231" s="740">
        <v>230</v>
      </c>
      <c r="B231" s="710"/>
      <c r="C231" s="710"/>
      <c r="D231" s="710"/>
      <c r="P231" s="729">
        <f t="shared" si="20"/>
        <v>0</v>
      </c>
      <c r="S231" s="721">
        <f t="shared" si="18"/>
        <v>-366</v>
      </c>
      <c r="AA231" s="725">
        <f t="shared" si="19"/>
        <v>0</v>
      </c>
    </row>
    <row r="232" spans="1:38" ht="12.75" customHeight="1">
      <c r="A232" s="740">
        <v>231</v>
      </c>
      <c r="B232" s="710"/>
      <c r="C232" s="710"/>
      <c r="D232" s="710"/>
      <c r="P232" s="729">
        <f t="shared" si="20"/>
        <v>0</v>
      </c>
      <c r="S232" s="721">
        <f t="shared" si="18"/>
        <v>-366</v>
      </c>
      <c r="AA232" s="725">
        <f t="shared" si="19"/>
        <v>0</v>
      </c>
    </row>
    <row r="233" spans="1:38" ht="12.75" customHeight="1">
      <c r="A233" s="740">
        <v>232</v>
      </c>
      <c r="B233" s="710"/>
      <c r="C233" s="710"/>
      <c r="D233" s="710"/>
      <c r="P233" s="729">
        <f t="shared" si="20"/>
        <v>0</v>
      </c>
      <c r="S233" s="721">
        <f t="shared" si="18"/>
        <v>-366</v>
      </c>
      <c r="AA233" s="725">
        <f t="shared" si="19"/>
        <v>0</v>
      </c>
    </row>
    <row r="234" spans="1:38" ht="12.75" customHeight="1">
      <c r="A234" s="740">
        <v>233</v>
      </c>
      <c r="B234" s="710"/>
      <c r="C234" s="710"/>
      <c r="D234" s="710"/>
      <c r="P234" s="729">
        <f t="shared" si="20"/>
        <v>0</v>
      </c>
      <c r="S234" s="721">
        <f t="shared" si="18"/>
        <v>-366</v>
      </c>
      <c r="AA234" s="725">
        <f t="shared" si="19"/>
        <v>0</v>
      </c>
    </row>
    <row r="235" spans="1:38" ht="12.75" customHeight="1">
      <c r="A235" s="740">
        <v>234</v>
      </c>
      <c r="B235" s="710"/>
      <c r="C235" s="710"/>
      <c r="D235" s="710"/>
      <c r="P235" s="729">
        <f t="shared" si="20"/>
        <v>0</v>
      </c>
      <c r="S235" s="721">
        <f t="shared" si="18"/>
        <v>-366</v>
      </c>
      <c r="AA235" s="725">
        <f t="shared" si="19"/>
        <v>0</v>
      </c>
    </row>
    <row r="236" spans="1:38" ht="12.75" customHeight="1">
      <c r="A236" s="740">
        <v>235</v>
      </c>
      <c r="B236" s="710"/>
      <c r="C236" s="710"/>
      <c r="D236" s="710"/>
      <c r="P236" s="729">
        <f t="shared" si="20"/>
        <v>0</v>
      </c>
      <c r="S236" s="721">
        <f t="shared" si="18"/>
        <v>-366</v>
      </c>
      <c r="AA236" s="725">
        <f t="shared" si="19"/>
        <v>0</v>
      </c>
    </row>
    <row r="237" spans="1:38" ht="12.75" customHeight="1">
      <c r="A237" s="740">
        <v>236</v>
      </c>
      <c r="B237" s="710"/>
      <c r="C237" s="710"/>
      <c r="D237" s="710"/>
      <c r="P237" s="729">
        <f t="shared" si="20"/>
        <v>0</v>
      </c>
      <c r="S237" s="721">
        <f t="shared" si="18"/>
        <v>-366</v>
      </c>
      <c r="AA237" s="725">
        <f t="shared" si="19"/>
        <v>0</v>
      </c>
    </row>
    <row r="238" spans="1:38" ht="12.75" customHeight="1">
      <c r="A238" s="740">
        <v>237</v>
      </c>
      <c r="B238" s="710"/>
      <c r="C238" s="710"/>
      <c r="D238" s="710"/>
      <c r="P238" s="729">
        <f t="shared" si="20"/>
        <v>0</v>
      </c>
      <c r="S238" s="721">
        <f t="shared" si="18"/>
        <v>-366</v>
      </c>
      <c r="AA238" s="725">
        <f t="shared" si="19"/>
        <v>0</v>
      </c>
    </row>
    <row r="239" spans="1:38" s="800" customFormat="1" ht="12.75" customHeight="1">
      <c r="A239" s="789">
        <v>238</v>
      </c>
      <c r="B239" s="800" t="s">
        <v>730</v>
      </c>
      <c r="C239" s="800" t="s">
        <v>10219</v>
      </c>
      <c r="E239" s="800" t="s">
        <v>10146</v>
      </c>
      <c r="G239" s="838" t="s">
        <v>10220</v>
      </c>
      <c r="H239" s="838"/>
      <c r="I239" s="800" t="s">
        <v>963</v>
      </c>
      <c r="K239" s="800" t="s">
        <v>10203</v>
      </c>
      <c r="L239" s="804" t="s">
        <v>10221</v>
      </c>
      <c r="M239" s="797">
        <v>45222</v>
      </c>
      <c r="N239" s="797">
        <v>45939</v>
      </c>
      <c r="O239" s="801" t="s">
        <v>722</v>
      </c>
      <c r="P239" s="797">
        <f t="shared" si="20"/>
        <v>45939</v>
      </c>
      <c r="Q239" s="798">
        <v>23589</v>
      </c>
      <c r="R239" s="798">
        <v>2012</v>
      </c>
      <c r="S239" s="799">
        <v>45208</v>
      </c>
      <c r="T239" s="800" t="s">
        <v>10222</v>
      </c>
      <c r="U239" s="801" t="s">
        <v>1279</v>
      </c>
      <c r="V239" s="802" t="s">
        <v>1281</v>
      </c>
      <c r="W239" s="802" t="s">
        <v>1281</v>
      </c>
      <c r="X239" s="800" t="s">
        <v>10223</v>
      </c>
      <c r="Y239" s="800" t="s">
        <v>10224</v>
      </c>
      <c r="Z239" s="802" t="s">
        <v>10225</v>
      </c>
      <c r="AA239" s="803">
        <f t="shared" si="19"/>
        <v>45939</v>
      </c>
      <c r="AB239" s="804" t="s">
        <v>656</v>
      </c>
      <c r="AC239" s="800">
        <v>96</v>
      </c>
      <c r="AE239" s="800" t="s">
        <v>724</v>
      </c>
      <c r="AF239" s="800">
        <v>190</v>
      </c>
      <c r="AG239" s="800">
        <v>190</v>
      </c>
      <c r="AI239" s="800">
        <v>37</v>
      </c>
      <c r="AJ239" s="800">
        <v>41</v>
      </c>
      <c r="AK239" s="800">
        <v>80</v>
      </c>
      <c r="AL239" s="800">
        <v>1</v>
      </c>
    </row>
    <row r="240" spans="1:38" ht="12.75" customHeight="1">
      <c r="A240" s="740">
        <v>239</v>
      </c>
      <c r="B240" s="710"/>
      <c r="C240" s="710"/>
      <c r="D240" s="710"/>
      <c r="P240" s="729">
        <f t="shared" si="20"/>
        <v>0</v>
      </c>
      <c r="S240" s="721">
        <f t="shared" si="18"/>
        <v>-366</v>
      </c>
      <c r="AA240" s="725">
        <f t="shared" si="19"/>
        <v>0</v>
      </c>
    </row>
    <row r="241" spans="1:27" ht="12.75" customHeight="1">
      <c r="A241" s="740">
        <v>240</v>
      </c>
      <c r="B241" s="710"/>
      <c r="C241" s="710"/>
      <c r="D241" s="710"/>
      <c r="P241" s="729">
        <f t="shared" si="20"/>
        <v>0</v>
      </c>
      <c r="S241" s="721">
        <f t="shared" si="18"/>
        <v>-366</v>
      </c>
      <c r="AA241" s="725">
        <f t="shared" si="19"/>
        <v>0</v>
      </c>
    </row>
    <row r="242" spans="1:27" ht="12.75" customHeight="1">
      <c r="A242" s="740">
        <v>241</v>
      </c>
      <c r="B242" s="710"/>
      <c r="C242" s="710"/>
      <c r="D242" s="710"/>
      <c r="P242" s="729">
        <f t="shared" si="20"/>
        <v>0</v>
      </c>
      <c r="S242" s="721">
        <f t="shared" si="18"/>
        <v>-366</v>
      </c>
      <c r="AA242" s="725">
        <f t="shared" si="19"/>
        <v>0</v>
      </c>
    </row>
    <row r="243" spans="1:27" ht="12.75" customHeight="1">
      <c r="A243" s="740">
        <v>242</v>
      </c>
      <c r="B243" s="710"/>
      <c r="C243" s="710"/>
      <c r="D243" s="710"/>
      <c r="P243" s="729">
        <f t="shared" si="20"/>
        <v>0</v>
      </c>
      <c r="S243" s="721">
        <f t="shared" si="18"/>
        <v>-366</v>
      </c>
      <c r="AA243" s="725">
        <f t="shared" si="19"/>
        <v>0</v>
      </c>
    </row>
    <row r="244" spans="1:27" ht="12.75" customHeight="1">
      <c r="A244" s="740">
        <v>243</v>
      </c>
      <c r="B244" s="710"/>
      <c r="C244" s="710"/>
      <c r="D244" s="710"/>
      <c r="P244" s="729">
        <f t="shared" si="20"/>
        <v>0</v>
      </c>
      <c r="S244" s="721">
        <f t="shared" si="18"/>
        <v>-366</v>
      </c>
      <c r="AA244" s="725">
        <f t="shared" si="19"/>
        <v>0</v>
      </c>
    </row>
    <row r="245" spans="1:27" ht="12.75" customHeight="1">
      <c r="A245" s="740">
        <v>244</v>
      </c>
      <c r="B245" s="710"/>
      <c r="C245" s="710"/>
      <c r="D245" s="710"/>
      <c r="P245" s="729">
        <f t="shared" si="20"/>
        <v>0</v>
      </c>
      <c r="S245" s="721">
        <f t="shared" si="18"/>
        <v>-366</v>
      </c>
      <c r="AA245" s="725">
        <f t="shared" si="19"/>
        <v>0</v>
      </c>
    </row>
    <row r="246" spans="1:27" ht="12.75" customHeight="1">
      <c r="A246" s="740">
        <v>245</v>
      </c>
      <c r="B246" s="710"/>
      <c r="C246" s="710"/>
      <c r="D246" s="710"/>
      <c r="P246" s="729">
        <f t="shared" si="20"/>
        <v>0</v>
      </c>
      <c r="S246" s="721">
        <f t="shared" si="18"/>
        <v>-366</v>
      </c>
      <c r="AA246" s="725">
        <f t="shared" si="19"/>
        <v>0</v>
      </c>
    </row>
    <row r="247" spans="1:27" ht="12.75" customHeight="1">
      <c r="A247" s="740">
        <v>246</v>
      </c>
      <c r="B247" s="710"/>
      <c r="C247" s="710"/>
      <c r="D247" s="710"/>
      <c r="P247" s="729">
        <f t="shared" si="20"/>
        <v>0</v>
      </c>
      <c r="S247" s="721">
        <f t="shared" si="18"/>
        <v>-366</v>
      </c>
      <c r="AA247" s="725">
        <f t="shared" si="19"/>
        <v>0</v>
      </c>
    </row>
    <row r="248" spans="1:27" ht="12.75" customHeight="1">
      <c r="A248" s="740">
        <v>247</v>
      </c>
      <c r="B248" s="710"/>
      <c r="C248" s="710"/>
      <c r="D248" s="710"/>
      <c r="P248" s="729">
        <f t="shared" si="20"/>
        <v>0</v>
      </c>
      <c r="S248" s="721">
        <f t="shared" si="18"/>
        <v>-366</v>
      </c>
      <c r="AA248" s="725">
        <f t="shared" si="19"/>
        <v>0</v>
      </c>
    </row>
    <row r="249" spans="1:27" ht="12.75" customHeight="1">
      <c r="A249" s="740">
        <v>248</v>
      </c>
      <c r="B249" s="710"/>
      <c r="C249" s="710"/>
      <c r="D249" s="710"/>
      <c r="P249" s="729">
        <f t="shared" si="20"/>
        <v>0</v>
      </c>
      <c r="S249" s="721">
        <f t="shared" si="18"/>
        <v>-366</v>
      </c>
      <c r="AA249" s="725">
        <f t="shared" si="19"/>
        <v>0</v>
      </c>
    </row>
    <row r="250" spans="1:27" ht="12.75" customHeight="1">
      <c r="A250" s="740">
        <v>249</v>
      </c>
      <c r="B250" s="710"/>
      <c r="C250" s="710"/>
      <c r="D250" s="710"/>
      <c r="P250" s="729">
        <f t="shared" si="20"/>
        <v>0</v>
      </c>
      <c r="S250" s="721">
        <f t="shared" si="18"/>
        <v>-366</v>
      </c>
      <c r="AA250" s="725">
        <f t="shared" si="19"/>
        <v>0</v>
      </c>
    </row>
    <row r="251" spans="1:27" ht="12.75" customHeight="1">
      <c r="A251" s="740">
        <v>250</v>
      </c>
      <c r="B251" s="710"/>
      <c r="C251" s="710"/>
      <c r="D251" s="710"/>
      <c r="P251" s="729">
        <f t="shared" si="20"/>
        <v>0</v>
      </c>
      <c r="S251" s="721">
        <f t="shared" si="18"/>
        <v>-366</v>
      </c>
      <c r="AA251" s="725">
        <f t="shared" si="19"/>
        <v>0</v>
      </c>
    </row>
    <row r="252" spans="1:27" ht="12.75" customHeight="1">
      <c r="A252" s="740">
        <v>251</v>
      </c>
      <c r="B252" s="710"/>
      <c r="C252" s="710"/>
      <c r="D252" s="710"/>
      <c r="P252" s="729">
        <f t="shared" si="20"/>
        <v>0</v>
      </c>
      <c r="S252" s="721">
        <f t="shared" si="18"/>
        <v>-366</v>
      </c>
      <c r="AA252" s="725">
        <f t="shared" si="19"/>
        <v>0</v>
      </c>
    </row>
    <row r="253" spans="1:27" ht="12.75" customHeight="1">
      <c r="A253" s="740">
        <v>252</v>
      </c>
      <c r="B253" s="710"/>
      <c r="C253" s="710"/>
      <c r="D253" s="710"/>
      <c r="P253" s="729">
        <f t="shared" si="20"/>
        <v>0</v>
      </c>
      <c r="S253" s="721">
        <f t="shared" si="18"/>
        <v>-366</v>
      </c>
      <c r="AA253" s="725">
        <f t="shared" si="19"/>
        <v>0</v>
      </c>
    </row>
    <row r="254" spans="1:27" ht="12.75" customHeight="1">
      <c r="A254" s="740">
        <v>253</v>
      </c>
      <c r="B254" s="710"/>
      <c r="C254" s="710"/>
      <c r="D254" s="710"/>
      <c r="P254" s="729">
        <f t="shared" si="20"/>
        <v>0</v>
      </c>
      <c r="S254" s="721">
        <f t="shared" si="18"/>
        <v>-366</v>
      </c>
      <c r="AA254" s="725">
        <f t="shared" si="19"/>
        <v>0</v>
      </c>
    </row>
    <row r="255" spans="1:27" ht="12.75" customHeight="1">
      <c r="A255" s="740">
        <v>254</v>
      </c>
      <c r="B255" s="710"/>
      <c r="C255" s="710"/>
      <c r="D255" s="710"/>
      <c r="P255" s="729">
        <f t="shared" si="20"/>
        <v>0</v>
      </c>
      <c r="S255" s="721">
        <f t="shared" si="18"/>
        <v>-366</v>
      </c>
      <c r="AA255" s="725">
        <f t="shared" si="19"/>
        <v>0</v>
      </c>
    </row>
    <row r="256" spans="1:27" ht="12.75" customHeight="1">
      <c r="A256" s="740">
        <v>255</v>
      </c>
      <c r="B256" s="710"/>
      <c r="C256" s="710"/>
      <c r="D256" s="710"/>
      <c r="P256" s="729">
        <f t="shared" si="20"/>
        <v>0</v>
      </c>
      <c r="S256" s="721">
        <f t="shared" si="18"/>
        <v>-366</v>
      </c>
      <c r="AA256" s="725">
        <f t="shared" si="19"/>
        <v>0</v>
      </c>
    </row>
    <row r="257" spans="1:27" ht="12.75" customHeight="1">
      <c r="A257" s="740">
        <v>256</v>
      </c>
      <c r="B257" s="710"/>
      <c r="C257" s="710"/>
      <c r="D257" s="710"/>
      <c r="P257" s="729">
        <f t="shared" si="20"/>
        <v>0</v>
      </c>
      <c r="S257" s="721">
        <f t="shared" si="18"/>
        <v>-366</v>
      </c>
      <c r="AA257" s="725">
        <f t="shared" si="19"/>
        <v>0</v>
      </c>
    </row>
    <row r="258" spans="1:27" ht="12.75" customHeight="1">
      <c r="A258" s="740">
        <v>257</v>
      </c>
      <c r="B258" s="710"/>
      <c r="C258" s="710"/>
      <c r="D258" s="710"/>
      <c r="P258" s="729">
        <f t="shared" si="20"/>
        <v>0</v>
      </c>
      <c r="S258" s="721">
        <f t="shared" si="18"/>
        <v>-366</v>
      </c>
      <c r="AA258" s="725">
        <f t="shared" si="19"/>
        <v>0</v>
      </c>
    </row>
    <row r="259" spans="1:27" ht="12.75" customHeight="1">
      <c r="A259" s="740">
        <v>258</v>
      </c>
      <c r="B259" s="710"/>
      <c r="C259" s="710"/>
      <c r="D259" s="710"/>
      <c r="P259" s="729">
        <f t="shared" si="20"/>
        <v>0</v>
      </c>
      <c r="S259" s="721">
        <f t="shared" si="18"/>
        <v>-366</v>
      </c>
      <c r="AA259" s="725">
        <f t="shared" si="19"/>
        <v>0</v>
      </c>
    </row>
    <row r="260" spans="1:27" ht="12.75" customHeight="1">
      <c r="A260" s="740">
        <v>259</v>
      </c>
      <c r="B260" s="710"/>
      <c r="C260" s="710"/>
      <c r="D260" s="710"/>
      <c r="P260" s="729">
        <f t="shared" si="20"/>
        <v>0</v>
      </c>
      <c r="S260" s="721">
        <f t="shared" ref="S260:S323" si="21">SUM(N260-366)</f>
        <v>-366</v>
      </c>
      <c r="AA260" s="725">
        <f t="shared" ref="AA260:AA323" si="22">N260</f>
        <v>0</v>
      </c>
    </row>
    <row r="261" spans="1:27" ht="12.75" customHeight="1">
      <c r="A261" s="740">
        <v>260</v>
      </c>
      <c r="B261" s="710"/>
      <c r="C261" s="710"/>
      <c r="D261" s="710"/>
      <c r="P261" s="729">
        <f t="shared" si="20"/>
        <v>0</v>
      </c>
      <c r="S261" s="721">
        <f t="shared" si="21"/>
        <v>-366</v>
      </c>
      <c r="AA261" s="725">
        <f t="shared" si="22"/>
        <v>0</v>
      </c>
    </row>
    <row r="262" spans="1:27" ht="12.75" customHeight="1">
      <c r="A262" s="740">
        <v>261</v>
      </c>
      <c r="B262" s="710"/>
      <c r="C262" s="710"/>
      <c r="D262" s="710"/>
      <c r="P262" s="729">
        <f t="shared" si="20"/>
        <v>0</v>
      </c>
      <c r="S262" s="721">
        <f t="shared" si="21"/>
        <v>-366</v>
      </c>
      <c r="AA262" s="725">
        <f t="shared" si="22"/>
        <v>0</v>
      </c>
    </row>
    <row r="263" spans="1:27" ht="12.75" customHeight="1">
      <c r="A263" s="740">
        <v>262</v>
      </c>
      <c r="B263" s="710"/>
      <c r="C263" s="710"/>
      <c r="D263" s="710"/>
      <c r="P263" s="729">
        <f t="shared" si="20"/>
        <v>0</v>
      </c>
      <c r="S263" s="721">
        <f t="shared" si="21"/>
        <v>-366</v>
      </c>
      <c r="AA263" s="725">
        <f t="shared" si="22"/>
        <v>0</v>
      </c>
    </row>
    <row r="264" spans="1:27" ht="12.75" customHeight="1">
      <c r="A264" s="740">
        <v>263</v>
      </c>
      <c r="B264" s="710"/>
      <c r="C264" s="710"/>
      <c r="D264" s="710"/>
      <c r="P264" s="729">
        <f t="shared" si="20"/>
        <v>0</v>
      </c>
      <c r="S264" s="721">
        <f t="shared" si="21"/>
        <v>-366</v>
      </c>
      <c r="AA264" s="725">
        <f t="shared" si="22"/>
        <v>0</v>
      </c>
    </row>
    <row r="265" spans="1:27" ht="12.75" customHeight="1">
      <c r="A265" s="740">
        <v>264</v>
      </c>
      <c r="B265" s="710"/>
      <c r="C265" s="710"/>
      <c r="D265" s="710"/>
      <c r="P265" s="729">
        <f t="shared" ref="P265:P328" si="23">N265</f>
        <v>0</v>
      </c>
      <c r="S265" s="721">
        <f t="shared" si="21"/>
        <v>-366</v>
      </c>
      <c r="AA265" s="725">
        <f t="shared" si="22"/>
        <v>0</v>
      </c>
    </row>
    <row r="266" spans="1:27" ht="12.75" customHeight="1">
      <c r="A266" s="740">
        <v>265</v>
      </c>
      <c r="B266" s="710"/>
      <c r="C266" s="710"/>
      <c r="D266" s="710"/>
      <c r="P266" s="729">
        <f t="shared" si="23"/>
        <v>0</v>
      </c>
      <c r="S266" s="721">
        <f t="shared" si="21"/>
        <v>-366</v>
      </c>
      <c r="AA266" s="725">
        <f t="shared" si="22"/>
        <v>0</v>
      </c>
    </row>
    <row r="267" spans="1:27" ht="12.75" customHeight="1">
      <c r="A267" s="740">
        <v>266</v>
      </c>
      <c r="B267" s="710"/>
      <c r="C267" s="710"/>
      <c r="D267" s="710"/>
      <c r="P267" s="729">
        <f t="shared" si="23"/>
        <v>0</v>
      </c>
      <c r="S267" s="721">
        <f t="shared" si="21"/>
        <v>-366</v>
      </c>
      <c r="AA267" s="725">
        <f t="shared" si="22"/>
        <v>0</v>
      </c>
    </row>
    <row r="268" spans="1:27" ht="12.75" customHeight="1">
      <c r="A268" s="740">
        <v>267</v>
      </c>
      <c r="B268" s="710"/>
      <c r="C268" s="710"/>
      <c r="D268" s="710"/>
      <c r="P268" s="729">
        <f t="shared" si="23"/>
        <v>0</v>
      </c>
      <c r="S268" s="721">
        <f t="shared" si="21"/>
        <v>-366</v>
      </c>
      <c r="AA268" s="725">
        <f t="shared" si="22"/>
        <v>0</v>
      </c>
    </row>
    <row r="269" spans="1:27" ht="12.75" customHeight="1">
      <c r="A269" s="740">
        <v>268</v>
      </c>
      <c r="B269" s="710"/>
      <c r="C269" s="710"/>
      <c r="D269" s="710"/>
      <c r="P269" s="729">
        <f t="shared" si="23"/>
        <v>0</v>
      </c>
      <c r="S269" s="721">
        <f t="shared" si="21"/>
        <v>-366</v>
      </c>
      <c r="AA269" s="725">
        <f t="shared" si="22"/>
        <v>0</v>
      </c>
    </row>
    <row r="270" spans="1:27" ht="12.75" customHeight="1">
      <c r="A270" s="740">
        <v>269</v>
      </c>
      <c r="B270" s="710"/>
      <c r="C270" s="710"/>
      <c r="D270" s="710"/>
      <c r="P270" s="729">
        <f t="shared" si="23"/>
        <v>0</v>
      </c>
      <c r="S270" s="721">
        <f t="shared" si="21"/>
        <v>-366</v>
      </c>
      <c r="AA270" s="725">
        <f t="shared" si="22"/>
        <v>0</v>
      </c>
    </row>
    <row r="271" spans="1:27" ht="12.75" customHeight="1">
      <c r="A271" s="740">
        <v>270</v>
      </c>
      <c r="B271" s="710"/>
      <c r="C271" s="710"/>
      <c r="D271" s="710"/>
      <c r="P271" s="729">
        <f t="shared" si="23"/>
        <v>0</v>
      </c>
      <c r="S271" s="721">
        <f t="shared" si="21"/>
        <v>-366</v>
      </c>
      <c r="AA271" s="725">
        <f t="shared" si="22"/>
        <v>0</v>
      </c>
    </row>
    <row r="272" spans="1:27" ht="12.75" customHeight="1">
      <c r="A272" s="740">
        <v>271</v>
      </c>
      <c r="B272" s="710"/>
      <c r="C272" s="710"/>
      <c r="D272" s="710"/>
      <c r="P272" s="729">
        <f t="shared" si="23"/>
        <v>0</v>
      </c>
      <c r="S272" s="721">
        <f t="shared" si="21"/>
        <v>-366</v>
      </c>
      <c r="AA272" s="725">
        <f t="shared" si="22"/>
        <v>0</v>
      </c>
    </row>
    <row r="273" spans="1:27" ht="12.75" customHeight="1">
      <c r="A273" s="740">
        <v>272</v>
      </c>
      <c r="B273" s="710"/>
      <c r="C273" s="710"/>
      <c r="D273" s="710"/>
      <c r="P273" s="729">
        <f t="shared" si="23"/>
        <v>0</v>
      </c>
      <c r="S273" s="721">
        <f t="shared" si="21"/>
        <v>-366</v>
      </c>
      <c r="AA273" s="725">
        <f t="shared" si="22"/>
        <v>0</v>
      </c>
    </row>
    <row r="274" spans="1:27" ht="12.75" customHeight="1">
      <c r="A274" s="740">
        <v>273</v>
      </c>
      <c r="B274" s="710"/>
      <c r="C274" s="710"/>
      <c r="D274" s="710"/>
      <c r="P274" s="729">
        <f t="shared" si="23"/>
        <v>0</v>
      </c>
      <c r="S274" s="721">
        <f t="shared" si="21"/>
        <v>-366</v>
      </c>
      <c r="AA274" s="725">
        <f t="shared" si="22"/>
        <v>0</v>
      </c>
    </row>
    <row r="275" spans="1:27" ht="12.75" customHeight="1">
      <c r="A275" s="740">
        <v>274</v>
      </c>
      <c r="B275" s="710"/>
      <c r="C275" s="710"/>
      <c r="D275" s="710"/>
      <c r="P275" s="729">
        <f t="shared" si="23"/>
        <v>0</v>
      </c>
      <c r="S275" s="721">
        <f t="shared" si="21"/>
        <v>-366</v>
      </c>
      <c r="AA275" s="725">
        <f t="shared" si="22"/>
        <v>0</v>
      </c>
    </row>
    <row r="276" spans="1:27" ht="12.75" customHeight="1">
      <c r="A276" s="740">
        <v>275</v>
      </c>
      <c r="B276" s="710"/>
      <c r="C276" s="710"/>
      <c r="D276" s="710"/>
      <c r="P276" s="729">
        <f t="shared" si="23"/>
        <v>0</v>
      </c>
      <c r="S276" s="721">
        <f t="shared" si="21"/>
        <v>-366</v>
      </c>
      <c r="AA276" s="725">
        <f t="shared" si="22"/>
        <v>0</v>
      </c>
    </row>
    <row r="277" spans="1:27" ht="12.75" customHeight="1">
      <c r="A277" s="740">
        <v>276</v>
      </c>
      <c r="B277" s="710"/>
      <c r="C277" s="710"/>
      <c r="D277" s="710"/>
      <c r="P277" s="729">
        <f t="shared" si="23"/>
        <v>0</v>
      </c>
      <c r="S277" s="721">
        <f t="shared" si="21"/>
        <v>-366</v>
      </c>
      <c r="AA277" s="725">
        <f t="shared" si="22"/>
        <v>0</v>
      </c>
    </row>
    <row r="278" spans="1:27" ht="12.75" customHeight="1">
      <c r="A278" s="740">
        <v>277</v>
      </c>
      <c r="B278" s="710"/>
      <c r="C278" s="710"/>
      <c r="D278" s="710"/>
      <c r="P278" s="729">
        <f t="shared" si="23"/>
        <v>0</v>
      </c>
      <c r="S278" s="721">
        <f t="shared" si="21"/>
        <v>-366</v>
      </c>
      <c r="AA278" s="725">
        <f t="shared" si="22"/>
        <v>0</v>
      </c>
    </row>
    <row r="279" spans="1:27" ht="12.75" customHeight="1">
      <c r="A279" s="740">
        <v>278</v>
      </c>
      <c r="B279" s="710"/>
      <c r="C279" s="710"/>
      <c r="D279" s="710"/>
      <c r="P279" s="729">
        <f t="shared" si="23"/>
        <v>0</v>
      </c>
      <c r="S279" s="721">
        <f t="shared" si="21"/>
        <v>-366</v>
      </c>
      <c r="AA279" s="725">
        <f t="shared" si="22"/>
        <v>0</v>
      </c>
    </row>
    <row r="280" spans="1:27" ht="12.75" customHeight="1">
      <c r="A280" s="740">
        <v>279</v>
      </c>
      <c r="B280" s="710"/>
      <c r="C280" s="710"/>
      <c r="D280" s="710"/>
      <c r="P280" s="729">
        <f t="shared" si="23"/>
        <v>0</v>
      </c>
      <c r="S280" s="721">
        <f t="shared" si="21"/>
        <v>-366</v>
      </c>
      <c r="AA280" s="725">
        <f t="shared" si="22"/>
        <v>0</v>
      </c>
    </row>
    <row r="281" spans="1:27" ht="12.75" customHeight="1">
      <c r="A281" s="740">
        <v>280</v>
      </c>
      <c r="B281" s="710"/>
      <c r="C281" s="710"/>
      <c r="D281" s="710"/>
      <c r="P281" s="729">
        <f t="shared" si="23"/>
        <v>0</v>
      </c>
      <c r="S281" s="721">
        <f t="shared" si="21"/>
        <v>-366</v>
      </c>
      <c r="AA281" s="725">
        <f t="shared" si="22"/>
        <v>0</v>
      </c>
    </row>
    <row r="282" spans="1:27" ht="12.75" customHeight="1">
      <c r="A282" s="740">
        <v>281</v>
      </c>
      <c r="B282" s="710"/>
      <c r="C282" s="710"/>
      <c r="D282" s="710"/>
      <c r="P282" s="729">
        <f t="shared" si="23"/>
        <v>0</v>
      </c>
      <c r="S282" s="721">
        <f t="shared" si="21"/>
        <v>-366</v>
      </c>
      <c r="AA282" s="725">
        <f t="shared" si="22"/>
        <v>0</v>
      </c>
    </row>
    <row r="283" spans="1:27" ht="12.75" customHeight="1">
      <c r="A283" s="740">
        <v>282</v>
      </c>
      <c r="B283" s="710"/>
      <c r="C283" s="710"/>
      <c r="D283" s="710"/>
      <c r="P283" s="729">
        <f t="shared" si="23"/>
        <v>0</v>
      </c>
      <c r="S283" s="721">
        <f t="shared" si="21"/>
        <v>-366</v>
      </c>
      <c r="AA283" s="725">
        <f t="shared" si="22"/>
        <v>0</v>
      </c>
    </row>
    <row r="284" spans="1:27" ht="12.75" customHeight="1">
      <c r="A284" s="740">
        <v>283</v>
      </c>
      <c r="B284" s="710"/>
      <c r="C284" s="710"/>
      <c r="D284" s="710"/>
      <c r="P284" s="729">
        <f t="shared" si="23"/>
        <v>0</v>
      </c>
      <c r="S284" s="721">
        <f t="shared" si="21"/>
        <v>-366</v>
      </c>
      <c r="AA284" s="725">
        <f t="shared" si="22"/>
        <v>0</v>
      </c>
    </row>
    <row r="285" spans="1:27" ht="12.75" customHeight="1">
      <c r="A285" s="740">
        <v>284</v>
      </c>
      <c r="B285" s="710"/>
      <c r="C285" s="710"/>
      <c r="D285" s="710"/>
      <c r="P285" s="729">
        <f t="shared" si="23"/>
        <v>0</v>
      </c>
      <c r="S285" s="721">
        <f t="shared" si="21"/>
        <v>-366</v>
      </c>
      <c r="AA285" s="725">
        <f t="shared" si="22"/>
        <v>0</v>
      </c>
    </row>
    <row r="286" spans="1:27" ht="12.75" customHeight="1">
      <c r="A286" s="740">
        <v>285</v>
      </c>
      <c r="B286" s="710"/>
      <c r="C286" s="710"/>
      <c r="D286" s="710"/>
      <c r="P286" s="729">
        <f t="shared" si="23"/>
        <v>0</v>
      </c>
      <c r="S286" s="721">
        <f t="shared" si="21"/>
        <v>-366</v>
      </c>
      <c r="AA286" s="725">
        <f t="shared" si="22"/>
        <v>0</v>
      </c>
    </row>
    <row r="287" spans="1:27" ht="12.75" customHeight="1">
      <c r="A287" s="740">
        <v>286</v>
      </c>
      <c r="B287" s="710"/>
      <c r="C287" s="710"/>
      <c r="D287" s="710"/>
      <c r="P287" s="729">
        <f t="shared" si="23"/>
        <v>0</v>
      </c>
      <c r="S287" s="721">
        <f t="shared" si="21"/>
        <v>-366</v>
      </c>
      <c r="AA287" s="725">
        <f t="shared" si="22"/>
        <v>0</v>
      </c>
    </row>
    <row r="288" spans="1:27" ht="12.75" customHeight="1">
      <c r="A288" s="740">
        <v>287</v>
      </c>
      <c r="B288" s="710"/>
      <c r="C288" s="710"/>
      <c r="D288" s="710"/>
      <c r="P288" s="729">
        <f t="shared" si="23"/>
        <v>0</v>
      </c>
      <c r="S288" s="721">
        <f t="shared" si="21"/>
        <v>-366</v>
      </c>
      <c r="AA288" s="725">
        <f t="shared" si="22"/>
        <v>0</v>
      </c>
    </row>
    <row r="289" spans="1:27" ht="12.75" customHeight="1">
      <c r="A289" s="740">
        <v>288</v>
      </c>
      <c r="B289" s="710"/>
      <c r="C289" s="710"/>
      <c r="D289" s="710"/>
      <c r="P289" s="729">
        <f t="shared" si="23"/>
        <v>0</v>
      </c>
      <c r="S289" s="721">
        <f t="shared" si="21"/>
        <v>-366</v>
      </c>
      <c r="AA289" s="725">
        <f t="shared" si="22"/>
        <v>0</v>
      </c>
    </row>
    <row r="290" spans="1:27" ht="12.75" customHeight="1">
      <c r="A290" s="740">
        <v>289</v>
      </c>
      <c r="B290" s="710"/>
      <c r="C290" s="710"/>
      <c r="D290" s="710"/>
      <c r="P290" s="729">
        <f t="shared" si="23"/>
        <v>0</v>
      </c>
      <c r="S290" s="721">
        <f t="shared" si="21"/>
        <v>-366</v>
      </c>
      <c r="AA290" s="725">
        <f t="shared" si="22"/>
        <v>0</v>
      </c>
    </row>
    <row r="291" spans="1:27" ht="12.75" customHeight="1">
      <c r="A291" s="740">
        <v>290</v>
      </c>
      <c r="B291" s="710"/>
      <c r="C291" s="710"/>
      <c r="D291" s="710"/>
      <c r="P291" s="729">
        <f t="shared" si="23"/>
        <v>0</v>
      </c>
      <c r="S291" s="721">
        <f t="shared" si="21"/>
        <v>-366</v>
      </c>
      <c r="AA291" s="725">
        <f t="shared" si="22"/>
        <v>0</v>
      </c>
    </row>
    <row r="292" spans="1:27" ht="12.75" customHeight="1">
      <c r="A292" s="740">
        <v>291</v>
      </c>
      <c r="B292" s="710"/>
      <c r="C292" s="710"/>
      <c r="D292" s="710"/>
      <c r="P292" s="729">
        <f t="shared" si="23"/>
        <v>0</v>
      </c>
      <c r="S292" s="721">
        <f t="shared" si="21"/>
        <v>-366</v>
      </c>
      <c r="AA292" s="725">
        <f t="shared" si="22"/>
        <v>0</v>
      </c>
    </row>
    <row r="293" spans="1:27" ht="12.75" customHeight="1">
      <c r="A293" s="740">
        <v>292</v>
      </c>
      <c r="B293" s="710"/>
      <c r="C293" s="710"/>
      <c r="D293" s="710"/>
      <c r="P293" s="729">
        <f t="shared" si="23"/>
        <v>0</v>
      </c>
      <c r="S293" s="721">
        <f t="shared" si="21"/>
        <v>-366</v>
      </c>
      <c r="AA293" s="725">
        <f t="shared" si="22"/>
        <v>0</v>
      </c>
    </row>
    <row r="294" spans="1:27" ht="12.75" customHeight="1">
      <c r="A294" s="740">
        <v>293</v>
      </c>
      <c r="B294" s="710"/>
      <c r="C294" s="710"/>
      <c r="D294" s="710"/>
      <c r="P294" s="729">
        <f t="shared" si="23"/>
        <v>0</v>
      </c>
      <c r="S294" s="721">
        <f t="shared" si="21"/>
        <v>-366</v>
      </c>
      <c r="AA294" s="725">
        <f t="shared" si="22"/>
        <v>0</v>
      </c>
    </row>
    <row r="295" spans="1:27" ht="12.75" customHeight="1">
      <c r="A295" s="740">
        <v>294</v>
      </c>
      <c r="B295" s="710"/>
      <c r="C295" s="710"/>
      <c r="D295" s="710"/>
      <c r="P295" s="729">
        <f t="shared" si="23"/>
        <v>0</v>
      </c>
      <c r="S295" s="721">
        <f t="shared" si="21"/>
        <v>-366</v>
      </c>
      <c r="AA295" s="725">
        <f t="shared" si="22"/>
        <v>0</v>
      </c>
    </row>
    <row r="296" spans="1:27" ht="12.75" customHeight="1">
      <c r="A296" s="740">
        <v>295</v>
      </c>
      <c r="B296" s="710"/>
      <c r="C296" s="710"/>
      <c r="D296" s="710"/>
      <c r="P296" s="729">
        <f t="shared" si="23"/>
        <v>0</v>
      </c>
      <c r="S296" s="721">
        <f t="shared" si="21"/>
        <v>-366</v>
      </c>
      <c r="AA296" s="725">
        <f t="shared" si="22"/>
        <v>0</v>
      </c>
    </row>
    <row r="297" spans="1:27" ht="12.75" customHeight="1">
      <c r="A297" s="740">
        <v>296</v>
      </c>
      <c r="B297" s="710"/>
      <c r="C297" s="710"/>
      <c r="D297" s="710"/>
      <c r="P297" s="729">
        <f t="shared" si="23"/>
        <v>0</v>
      </c>
      <c r="S297" s="721">
        <f t="shared" si="21"/>
        <v>-366</v>
      </c>
      <c r="AA297" s="725">
        <f t="shared" si="22"/>
        <v>0</v>
      </c>
    </row>
    <row r="298" spans="1:27" ht="12.75" customHeight="1">
      <c r="A298" s="740">
        <v>297</v>
      </c>
      <c r="B298" s="710"/>
      <c r="C298" s="710"/>
      <c r="D298" s="710"/>
      <c r="P298" s="729">
        <f t="shared" si="23"/>
        <v>0</v>
      </c>
      <c r="S298" s="721">
        <f t="shared" si="21"/>
        <v>-366</v>
      </c>
      <c r="AA298" s="725">
        <f t="shared" si="22"/>
        <v>0</v>
      </c>
    </row>
    <row r="299" spans="1:27" ht="12.75" customHeight="1">
      <c r="A299" s="740">
        <v>298</v>
      </c>
      <c r="B299" s="710"/>
      <c r="C299" s="710"/>
      <c r="D299" s="710"/>
      <c r="P299" s="729">
        <f t="shared" si="23"/>
        <v>0</v>
      </c>
      <c r="S299" s="721">
        <f t="shared" si="21"/>
        <v>-366</v>
      </c>
      <c r="AA299" s="725">
        <f t="shared" si="22"/>
        <v>0</v>
      </c>
    </row>
    <row r="300" spans="1:27" ht="12.75" customHeight="1">
      <c r="A300" s="740">
        <v>299</v>
      </c>
      <c r="B300" s="710"/>
      <c r="C300" s="710"/>
      <c r="D300" s="710"/>
      <c r="P300" s="729">
        <f t="shared" si="23"/>
        <v>0</v>
      </c>
      <c r="S300" s="721">
        <f t="shared" si="21"/>
        <v>-366</v>
      </c>
      <c r="AA300" s="725">
        <f t="shared" si="22"/>
        <v>0</v>
      </c>
    </row>
    <row r="301" spans="1:27" ht="12.75" customHeight="1">
      <c r="A301" s="740">
        <v>300</v>
      </c>
      <c r="B301" s="710"/>
      <c r="C301" s="710"/>
      <c r="D301" s="710"/>
      <c r="P301" s="729">
        <f t="shared" si="23"/>
        <v>0</v>
      </c>
      <c r="S301" s="721">
        <f t="shared" si="21"/>
        <v>-366</v>
      </c>
      <c r="AA301" s="725">
        <f t="shared" si="22"/>
        <v>0</v>
      </c>
    </row>
    <row r="302" spans="1:27" ht="12.75" customHeight="1">
      <c r="A302" s="740">
        <v>301</v>
      </c>
      <c r="B302" s="710"/>
      <c r="C302" s="710"/>
      <c r="D302" s="710"/>
      <c r="P302" s="729">
        <f t="shared" si="23"/>
        <v>0</v>
      </c>
      <c r="S302" s="721">
        <f t="shared" si="21"/>
        <v>-366</v>
      </c>
      <c r="AA302" s="725">
        <f t="shared" si="22"/>
        <v>0</v>
      </c>
    </row>
    <row r="303" spans="1:27" ht="12.75" customHeight="1">
      <c r="A303" s="740">
        <v>302</v>
      </c>
      <c r="B303" s="710"/>
      <c r="C303" s="710"/>
      <c r="D303" s="710"/>
      <c r="P303" s="729">
        <f t="shared" si="23"/>
        <v>0</v>
      </c>
      <c r="S303" s="721">
        <f t="shared" si="21"/>
        <v>-366</v>
      </c>
      <c r="AA303" s="725">
        <f t="shared" si="22"/>
        <v>0</v>
      </c>
    </row>
    <row r="304" spans="1:27" ht="12.75" customHeight="1">
      <c r="A304" s="740">
        <v>303</v>
      </c>
      <c r="B304" s="710"/>
      <c r="C304" s="710"/>
      <c r="D304" s="710"/>
      <c r="P304" s="729">
        <f t="shared" si="23"/>
        <v>0</v>
      </c>
      <c r="S304" s="721">
        <f t="shared" si="21"/>
        <v>-366</v>
      </c>
      <c r="AA304" s="725">
        <f t="shared" si="22"/>
        <v>0</v>
      </c>
    </row>
    <row r="305" spans="1:27" ht="12.75" customHeight="1">
      <c r="A305" s="740">
        <v>304</v>
      </c>
      <c r="B305" s="710"/>
      <c r="C305" s="710"/>
      <c r="D305" s="710"/>
      <c r="P305" s="729">
        <f t="shared" si="23"/>
        <v>0</v>
      </c>
      <c r="S305" s="721">
        <f t="shared" si="21"/>
        <v>-366</v>
      </c>
      <c r="AA305" s="725">
        <f t="shared" si="22"/>
        <v>0</v>
      </c>
    </row>
    <row r="306" spans="1:27" ht="12.75" customHeight="1">
      <c r="A306" s="740">
        <v>305</v>
      </c>
      <c r="B306" s="710"/>
      <c r="C306" s="710"/>
      <c r="D306" s="710"/>
      <c r="P306" s="729">
        <f t="shared" si="23"/>
        <v>0</v>
      </c>
      <c r="S306" s="721">
        <f t="shared" si="21"/>
        <v>-366</v>
      </c>
      <c r="AA306" s="725">
        <f t="shared" si="22"/>
        <v>0</v>
      </c>
    </row>
    <row r="307" spans="1:27" ht="12.75" customHeight="1">
      <c r="A307" s="740">
        <v>306</v>
      </c>
      <c r="B307" s="710"/>
      <c r="C307" s="710"/>
      <c r="D307" s="710"/>
      <c r="P307" s="729">
        <f t="shared" si="23"/>
        <v>0</v>
      </c>
      <c r="S307" s="721">
        <f t="shared" si="21"/>
        <v>-366</v>
      </c>
      <c r="AA307" s="725">
        <f t="shared" si="22"/>
        <v>0</v>
      </c>
    </row>
    <row r="308" spans="1:27" ht="12.75" customHeight="1">
      <c r="A308" s="740">
        <v>307</v>
      </c>
      <c r="B308" s="710"/>
      <c r="C308" s="710"/>
      <c r="D308" s="710"/>
      <c r="P308" s="729">
        <f t="shared" si="23"/>
        <v>0</v>
      </c>
      <c r="S308" s="721">
        <f t="shared" si="21"/>
        <v>-366</v>
      </c>
      <c r="AA308" s="725">
        <f t="shared" si="22"/>
        <v>0</v>
      </c>
    </row>
    <row r="309" spans="1:27" ht="12.75" customHeight="1">
      <c r="A309" s="740">
        <v>308</v>
      </c>
      <c r="B309" s="710"/>
      <c r="C309" s="710"/>
      <c r="D309" s="710"/>
      <c r="P309" s="729">
        <f t="shared" si="23"/>
        <v>0</v>
      </c>
      <c r="S309" s="721">
        <f t="shared" si="21"/>
        <v>-366</v>
      </c>
      <c r="AA309" s="725">
        <f t="shared" si="22"/>
        <v>0</v>
      </c>
    </row>
    <row r="310" spans="1:27" ht="12.75" customHeight="1">
      <c r="A310" s="740">
        <v>309</v>
      </c>
      <c r="B310" s="710"/>
      <c r="C310" s="710"/>
      <c r="D310" s="710"/>
      <c r="P310" s="729">
        <f t="shared" si="23"/>
        <v>0</v>
      </c>
      <c r="S310" s="721">
        <f t="shared" si="21"/>
        <v>-366</v>
      </c>
      <c r="AA310" s="725">
        <f t="shared" si="22"/>
        <v>0</v>
      </c>
    </row>
    <row r="311" spans="1:27" ht="12.75" customHeight="1">
      <c r="A311" s="740">
        <v>310</v>
      </c>
      <c r="B311" s="710"/>
      <c r="C311" s="710"/>
      <c r="D311" s="710"/>
      <c r="P311" s="729">
        <f t="shared" si="23"/>
        <v>0</v>
      </c>
      <c r="S311" s="721">
        <f t="shared" si="21"/>
        <v>-366</v>
      </c>
      <c r="AA311" s="725">
        <f t="shared" si="22"/>
        <v>0</v>
      </c>
    </row>
    <row r="312" spans="1:27" ht="12.75" customHeight="1">
      <c r="A312" s="740">
        <v>311</v>
      </c>
      <c r="B312" s="710"/>
      <c r="C312" s="710"/>
      <c r="D312" s="710"/>
      <c r="P312" s="729">
        <f t="shared" si="23"/>
        <v>0</v>
      </c>
      <c r="S312" s="721">
        <f t="shared" si="21"/>
        <v>-366</v>
      </c>
      <c r="AA312" s="725">
        <f t="shared" si="22"/>
        <v>0</v>
      </c>
    </row>
    <row r="313" spans="1:27" ht="12.75" customHeight="1">
      <c r="A313" s="740">
        <v>312</v>
      </c>
      <c r="B313" s="710"/>
      <c r="C313" s="710"/>
      <c r="D313" s="710"/>
      <c r="P313" s="729">
        <f t="shared" si="23"/>
        <v>0</v>
      </c>
      <c r="S313" s="721">
        <f t="shared" si="21"/>
        <v>-366</v>
      </c>
      <c r="AA313" s="725">
        <f t="shared" si="22"/>
        <v>0</v>
      </c>
    </row>
    <row r="314" spans="1:27" ht="12.75" customHeight="1">
      <c r="A314" s="740">
        <v>313</v>
      </c>
      <c r="B314" s="710"/>
      <c r="C314" s="710"/>
      <c r="D314" s="710"/>
      <c r="P314" s="729">
        <f t="shared" si="23"/>
        <v>0</v>
      </c>
      <c r="S314" s="721">
        <f t="shared" si="21"/>
        <v>-366</v>
      </c>
      <c r="AA314" s="725">
        <f t="shared" si="22"/>
        <v>0</v>
      </c>
    </row>
    <row r="315" spans="1:27" ht="12.75" customHeight="1">
      <c r="A315" s="740">
        <v>314</v>
      </c>
      <c r="B315" s="710"/>
      <c r="C315" s="710"/>
      <c r="D315" s="710"/>
      <c r="P315" s="729">
        <f t="shared" si="23"/>
        <v>0</v>
      </c>
      <c r="S315" s="721">
        <f t="shared" si="21"/>
        <v>-366</v>
      </c>
      <c r="AA315" s="725">
        <f t="shared" si="22"/>
        <v>0</v>
      </c>
    </row>
    <row r="316" spans="1:27" ht="12.75" customHeight="1">
      <c r="A316" s="740">
        <v>315</v>
      </c>
      <c r="B316" s="710"/>
      <c r="C316" s="710"/>
      <c r="D316" s="710"/>
      <c r="P316" s="729">
        <f t="shared" si="23"/>
        <v>0</v>
      </c>
      <c r="S316" s="721">
        <f t="shared" si="21"/>
        <v>-366</v>
      </c>
      <c r="AA316" s="725">
        <f t="shared" si="22"/>
        <v>0</v>
      </c>
    </row>
    <row r="317" spans="1:27" ht="12.75" customHeight="1">
      <c r="A317" s="740">
        <v>316</v>
      </c>
      <c r="B317" s="710"/>
      <c r="C317" s="710"/>
      <c r="D317" s="710"/>
      <c r="P317" s="729">
        <f t="shared" si="23"/>
        <v>0</v>
      </c>
      <c r="S317" s="721">
        <f t="shared" si="21"/>
        <v>-366</v>
      </c>
      <c r="AA317" s="725">
        <f t="shared" si="22"/>
        <v>0</v>
      </c>
    </row>
    <row r="318" spans="1:27" ht="12.75" customHeight="1">
      <c r="A318" s="740">
        <v>317</v>
      </c>
      <c r="B318" s="710"/>
      <c r="C318" s="710"/>
      <c r="D318" s="710"/>
      <c r="P318" s="729">
        <f t="shared" si="23"/>
        <v>0</v>
      </c>
      <c r="S318" s="721">
        <f t="shared" si="21"/>
        <v>-366</v>
      </c>
      <c r="AA318" s="725">
        <f t="shared" si="22"/>
        <v>0</v>
      </c>
    </row>
    <row r="319" spans="1:27" ht="12.75" customHeight="1">
      <c r="A319" s="740">
        <v>318</v>
      </c>
      <c r="B319" s="710"/>
      <c r="C319" s="710"/>
      <c r="D319" s="710"/>
      <c r="P319" s="729">
        <f t="shared" si="23"/>
        <v>0</v>
      </c>
      <c r="S319" s="721">
        <f t="shared" si="21"/>
        <v>-366</v>
      </c>
      <c r="AA319" s="725">
        <f t="shared" si="22"/>
        <v>0</v>
      </c>
    </row>
    <row r="320" spans="1:27" ht="12.75" customHeight="1">
      <c r="A320" s="740">
        <v>319</v>
      </c>
      <c r="B320" s="710"/>
      <c r="C320" s="710"/>
      <c r="D320" s="710"/>
      <c r="P320" s="729">
        <f t="shared" si="23"/>
        <v>0</v>
      </c>
      <c r="S320" s="721">
        <f t="shared" si="21"/>
        <v>-366</v>
      </c>
      <c r="AA320" s="725">
        <f t="shared" si="22"/>
        <v>0</v>
      </c>
    </row>
    <row r="321" spans="1:27" ht="12.75" customHeight="1">
      <c r="A321" s="740">
        <v>320</v>
      </c>
      <c r="B321" s="710"/>
      <c r="C321" s="710"/>
      <c r="D321" s="710"/>
      <c r="P321" s="729">
        <f t="shared" si="23"/>
        <v>0</v>
      </c>
      <c r="S321" s="721">
        <f t="shared" si="21"/>
        <v>-366</v>
      </c>
      <c r="AA321" s="725">
        <f t="shared" si="22"/>
        <v>0</v>
      </c>
    </row>
    <row r="322" spans="1:27" ht="12.75" customHeight="1">
      <c r="A322" s="740">
        <v>321</v>
      </c>
      <c r="B322" s="710"/>
      <c r="C322" s="710"/>
      <c r="D322" s="710"/>
      <c r="P322" s="729">
        <f t="shared" si="23"/>
        <v>0</v>
      </c>
      <c r="S322" s="721">
        <f t="shared" si="21"/>
        <v>-366</v>
      </c>
      <c r="AA322" s="725">
        <f t="shared" si="22"/>
        <v>0</v>
      </c>
    </row>
    <row r="323" spans="1:27" ht="12.75" customHeight="1">
      <c r="A323" s="740">
        <v>322</v>
      </c>
      <c r="B323" s="710"/>
      <c r="C323" s="710"/>
      <c r="D323" s="710"/>
      <c r="P323" s="729">
        <f t="shared" si="23"/>
        <v>0</v>
      </c>
      <c r="S323" s="721">
        <f t="shared" si="21"/>
        <v>-366</v>
      </c>
      <c r="AA323" s="725">
        <f t="shared" si="22"/>
        <v>0</v>
      </c>
    </row>
    <row r="324" spans="1:27" ht="12.75" customHeight="1">
      <c r="A324" s="740">
        <v>323</v>
      </c>
      <c r="B324" s="710"/>
      <c r="C324" s="710"/>
      <c r="D324" s="710"/>
      <c r="P324" s="729">
        <f t="shared" si="23"/>
        <v>0</v>
      </c>
      <c r="S324" s="721">
        <f t="shared" ref="S324:S387" si="24">SUM(N324-366)</f>
        <v>-366</v>
      </c>
      <c r="AA324" s="725">
        <f t="shared" ref="AA324:AA387" si="25">N324</f>
        <v>0</v>
      </c>
    </row>
    <row r="325" spans="1:27" ht="12.75" customHeight="1">
      <c r="A325" s="740">
        <v>324</v>
      </c>
      <c r="B325" s="710"/>
      <c r="C325" s="710"/>
      <c r="D325" s="710"/>
      <c r="P325" s="729">
        <f t="shared" si="23"/>
        <v>0</v>
      </c>
      <c r="S325" s="721">
        <f t="shared" si="24"/>
        <v>-366</v>
      </c>
      <c r="AA325" s="725">
        <f t="shared" si="25"/>
        <v>0</v>
      </c>
    </row>
    <row r="326" spans="1:27" ht="12.75" customHeight="1">
      <c r="A326" s="740">
        <v>325</v>
      </c>
      <c r="B326" s="710"/>
      <c r="C326" s="710"/>
      <c r="D326" s="710"/>
      <c r="P326" s="729">
        <f t="shared" si="23"/>
        <v>0</v>
      </c>
      <c r="S326" s="721">
        <f t="shared" si="24"/>
        <v>-366</v>
      </c>
      <c r="AA326" s="725">
        <f t="shared" si="25"/>
        <v>0</v>
      </c>
    </row>
    <row r="327" spans="1:27" ht="12.75" customHeight="1">
      <c r="A327" s="740">
        <v>326</v>
      </c>
      <c r="B327" s="710"/>
      <c r="C327" s="710"/>
      <c r="D327" s="710"/>
      <c r="P327" s="729">
        <f t="shared" si="23"/>
        <v>0</v>
      </c>
      <c r="S327" s="721">
        <f t="shared" si="24"/>
        <v>-366</v>
      </c>
      <c r="AA327" s="725">
        <f t="shared" si="25"/>
        <v>0</v>
      </c>
    </row>
    <row r="328" spans="1:27" ht="12.75" customHeight="1">
      <c r="A328" s="740">
        <v>327</v>
      </c>
      <c r="B328" s="710"/>
      <c r="C328" s="710"/>
      <c r="D328" s="710"/>
      <c r="P328" s="729">
        <f t="shared" si="23"/>
        <v>0</v>
      </c>
      <c r="S328" s="721">
        <f t="shared" si="24"/>
        <v>-366</v>
      </c>
      <c r="AA328" s="725">
        <f t="shared" si="25"/>
        <v>0</v>
      </c>
    </row>
    <row r="329" spans="1:27" ht="12.75" customHeight="1">
      <c r="A329" s="740">
        <v>328</v>
      </c>
      <c r="B329" s="710"/>
      <c r="C329" s="710"/>
      <c r="D329" s="710"/>
      <c r="P329" s="729">
        <f t="shared" ref="P329:P392" si="26">N329</f>
        <v>0</v>
      </c>
      <c r="S329" s="721">
        <f t="shared" si="24"/>
        <v>-366</v>
      </c>
      <c r="AA329" s="725">
        <f t="shared" si="25"/>
        <v>0</v>
      </c>
    </row>
    <row r="330" spans="1:27" ht="12.75" customHeight="1">
      <c r="A330" s="740">
        <v>329</v>
      </c>
      <c r="B330" s="710"/>
      <c r="C330" s="710"/>
      <c r="D330" s="710"/>
      <c r="P330" s="729">
        <f t="shared" si="26"/>
        <v>0</v>
      </c>
      <c r="S330" s="721">
        <f t="shared" si="24"/>
        <v>-366</v>
      </c>
      <c r="AA330" s="725">
        <f t="shared" si="25"/>
        <v>0</v>
      </c>
    </row>
    <row r="331" spans="1:27" ht="12.75" customHeight="1">
      <c r="A331" s="740">
        <v>330</v>
      </c>
      <c r="B331" s="710"/>
      <c r="C331" s="710"/>
      <c r="D331" s="710"/>
      <c r="P331" s="729">
        <f t="shared" si="26"/>
        <v>0</v>
      </c>
      <c r="S331" s="721">
        <f t="shared" si="24"/>
        <v>-366</v>
      </c>
      <c r="AA331" s="725">
        <f t="shared" si="25"/>
        <v>0</v>
      </c>
    </row>
    <row r="332" spans="1:27" ht="12.75" customHeight="1">
      <c r="A332" s="740">
        <v>331</v>
      </c>
      <c r="B332" s="710"/>
      <c r="C332" s="710"/>
      <c r="D332" s="710"/>
      <c r="P332" s="729">
        <f t="shared" si="26"/>
        <v>0</v>
      </c>
      <c r="S332" s="721">
        <f t="shared" si="24"/>
        <v>-366</v>
      </c>
      <c r="AA332" s="725">
        <f t="shared" si="25"/>
        <v>0</v>
      </c>
    </row>
    <row r="333" spans="1:27" ht="12.75" customHeight="1">
      <c r="A333" s="740">
        <v>332</v>
      </c>
      <c r="B333" s="710"/>
      <c r="C333" s="710"/>
      <c r="D333" s="710"/>
      <c r="P333" s="729">
        <f t="shared" si="26"/>
        <v>0</v>
      </c>
      <c r="S333" s="721">
        <f t="shared" si="24"/>
        <v>-366</v>
      </c>
      <c r="AA333" s="725">
        <f t="shared" si="25"/>
        <v>0</v>
      </c>
    </row>
    <row r="334" spans="1:27" ht="12.75" customHeight="1">
      <c r="A334" s="740">
        <v>333</v>
      </c>
      <c r="B334" s="710"/>
      <c r="C334" s="710"/>
      <c r="D334" s="710"/>
      <c r="P334" s="729">
        <f t="shared" si="26"/>
        <v>0</v>
      </c>
      <c r="S334" s="721">
        <f t="shared" si="24"/>
        <v>-366</v>
      </c>
      <c r="AA334" s="725">
        <f t="shared" si="25"/>
        <v>0</v>
      </c>
    </row>
    <row r="335" spans="1:27" ht="12.75" customHeight="1">
      <c r="A335" s="740">
        <v>334</v>
      </c>
      <c r="B335" s="710"/>
      <c r="C335" s="710"/>
      <c r="D335" s="710"/>
      <c r="P335" s="729">
        <f t="shared" si="26"/>
        <v>0</v>
      </c>
      <c r="S335" s="721">
        <f t="shared" si="24"/>
        <v>-366</v>
      </c>
      <c r="AA335" s="725">
        <f t="shared" si="25"/>
        <v>0</v>
      </c>
    </row>
    <row r="336" spans="1:27" ht="12.75" customHeight="1">
      <c r="A336" s="740">
        <v>335</v>
      </c>
      <c r="B336" s="710"/>
      <c r="C336" s="710"/>
      <c r="D336" s="710"/>
      <c r="P336" s="729">
        <f t="shared" si="26"/>
        <v>0</v>
      </c>
      <c r="S336" s="721">
        <f t="shared" si="24"/>
        <v>-366</v>
      </c>
      <c r="AA336" s="725">
        <f t="shared" si="25"/>
        <v>0</v>
      </c>
    </row>
    <row r="337" spans="1:27" ht="12.75" customHeight="1">
      <c r="A337" s="740">
        <v>336</v>
      </c>
      <c r="B337" s="710"/>
      <c r="C337" s="710"/>
      <c r="D337" s="710"/>
      <c r="P337" s="729">
        <f t="shared" si="26"/>
        <v>0</v>
      </c>
      <c r="S337" s="721">
        <f t="shared" si="24"/>
        <v>-366</v>
      </c>
      <c r="AA337" s="725">
        <f t="shared" si="25"/>
        <v>0</v>
      </c>
    </row>
    <row r="338" spans="1:27" ht="12.75" customHeight="1">
      <c r="A338" s="740">
        <v>337</v>
      </c>
      <c r="B338" s="710"/>
      <c r="C338" s="710"/>
      <c r="D338" s="710"/>
      <c r="P338" s="729">
        <f t="shared" si="26"/>
        <v>0</v>
      </c>
      <c r="S338" s="721">
        <f t="shared" si="24"/>
        <v>-366</v>
      </c>
      <c r="AA338" s="725">
        <f t="shared" si="25"/>
        <v>0</v>
      </c>
    </row>
    <row r="339" spans="1:27" ht="12.75" customHeight="1">
      <c r="A339" s="740">
        <v>338</v>
      </c>
      <c r="B339" s="710"/>
      <c r="C339" s="710"/>
      <c r="D339" s="710"/>
      <c r="P339" s="729">
        <f t="shared" si="26"/>
        <v>0</v>
      </c>
      <c r="S339" s="721">
        <f t="shared" si="24"/>
        <v>-366</v>
      </c>
      <c r="AA339" s="725">
        <f t="shared" si="25"/>
        <v>0</v>
      </c>
    </row>
    <row r="340" spans="1:27" ht="12.75" customHeight="1">
      <c r="A340" s="740">
        <v>339</v>
      </c>
      <c r="B340" s="710"/>
      <c r="C340" s="710"/>
      <c r="D340" s="710"/>
      <c r="P340" s="729">
        <f t="shared" si="26"/>
        <v>0</v>
      </c>
      <c r="S340" s="721">
        <f t="shared" si="24"/>
        <v>-366</v>
      </c>
      <c r="AA340" s="725">
        <f t="shared" si="25"/>
        <v>0</v>
      </c>
    </row>
    <row r="341" spans="1:27" ht="12.75" customHeight="1">
      <c r="A341" s="740">
        <v>340</v>
      </c>
      <c r="B341" s="710"/>
      <c r="C341" s="710"/>
      <c r="D341" s="710"/>
      <c r="P341" s="729">
        <f t="shared" si="26"/>
        <v>0</v>
      </c>
      <c r="S341" s="721">
        <f t="shared" si="24"/>
        <v>-366</v>
      </c>
      <c r="AA341" s="725">
        <f t="shared" si="25"/>
        <v>0</v>
      </c>
    </row>
    <row r="342" spans="1:27" ht="12.75" customHeight="1">
      <c r="A342" s="740">
        <v>341</v>
      </c>
      <c r="B342" s="710"/>
      <c r="C342" s="710"/>
      <c r="D342" s="710"/>
      <c r="P342" s="729">
        <f t="shared" si="26"/>
        <v>0</v>
      </c>
      <c r="S342" s="721">
        <f t="shared" si="24"/>
        <v>-366</v>
      </c>
      <c r="AA342" s="725">
        <f t="shared" si="25"/>
        <v>0</v>
      </c>
    </row>
    <row r="343" spans="1:27" ht="12.75" customHeight="1">
      <c r="A343" s="740">
        <v>342</v>
      </c>
      <c r="B343" s="710"/>
      <c r="C343" s="710"/>
      <c r="D343" s="710"/>
      <c r="P343" s="729">
        <f t="shared" si="26"/>
        <v>0</v>
      </c>
      <c r="S343" s="721">
        <f t="shared" si="24"/>
        <v>-366</v>
      </c>
      <c r="AA343" s="725">
        <f t="shared" si="25"/>
        <v>0</v>
      </c>
    </row>
    <row r="344" spans="1:27" ht="12.75" customHeight="1">
      <c r="A344" s="740">
        <v>343</v>
      </c>
      <c r="B344" s="710"/>
      <c r="C344" s="710"/>
      <c r="D344" s="710"/>
      <c r="P344" s="729">
        <f t="shared" si="26"/>
        <v>0</v>
      </c>
      <c r="S344" s="721">
        <f t="shared" si="24"/>
        <v>-366</v>
      </c>
      <c r="AA344" s="725">
        <f t="shared" si="25"/>
        <v>0</v>
      </c>
    </row>
    <row r="345" spans="1:27" ht="12.75" customHeight="1">
      <c r="A345" s="740">
        <v>344</v>
      </c>
      <c r="B345" s="710"/>
      <c r="C345" s="710"/>
      <c r="D345" s="710"/>
      <c r="P345" s="729">
        <f t="shared" si="26"/>
        <v>0</v>
      </c>
      <c r="S345" s="721">
        <f t="shared" si="24"/>
        <v>-366</v>
      </c>
      <c r="AA345" s="725">
        <f t="shared" si="25"/>
        <v>0</v>
      </c>
    </row>
    <row r="346" spans="1:27" ht="12.75" customHeight="1">
      <c r="A346" s="740">
        <v>345</v>
      </c>
      <c r="B346" s="710"/>
      <c r="C346" s="710"/>
      <c r="D346" s="710"/>
      <c r="P346" s="729">
        <f t="shared" si="26"/>
        <v>0</v>
      </c>
      <c r="S346" s="721">
        <f t="shared" si="24"/>
        <v>-366</v>
      </c>
      <c r="AA346" s="725">
        <f t="shared" si="25"/>
        <v>0</v>
      </c>
    </row>
    <row r="347" spans="1:27" ht="12.75" customHeight="1">
      <c r="A347" s="740">
        <v>346</v>
      </c>
      <c r="B347" s="710"/>
      <c r="C347" s="710"/>
      <c r="D347" s="710"/>
      <c r="P347" s="729">
        <f t="shared" si="26"/>
        <v>0</v>
      </c>
      <c r="S347" s="721">
        <f t="shared" si="24"/>
        <v>-366</v>
      </c>
      <c r="AA347" s="725">
        <f t="shared" si="25"/>
        <v>0</v>
      </c>
    </row>
    <row r="348" spans="1:27" ht="12.75" customHeight="1">
      <c r="A348" s="740">
        <v>347</v>
      </c>
      <c r="B348" s="710"/>
      <c r="C348" s="710"/>
      <c r="D348" s="710"/>
      <c r="P348" s="729">
        <f t="shared" si="26"/>
        <v>0</v>
      </c>
      <c r="S348" s="721">
        <f t="shared" si="24"/>
        <v>-366</v>
      </c>
      <c r="AA348" s="725">
        <f t="shared" si="25"/>
        <v>0</v>
      </c>
    </row>
    <row r="349" spans="1:27" ht="12.75" customHeight="1">
      <c r="A349" s="740">
        <v>348</v>
      </c>
      <c r="B349" s="710"/>
      <c r="C349" s="710"/>
      <c r="D349" s="710"/>
      <c r="P349" s="729">
        <f t="shared" si="26"/>
        <v>0</v>
      </c>
      <c r="S349" s="721">
        <f t="shared" si="24"/>
        <v>-366</v>
      </c>
      <c r="AA349" s="725">
        <f t="shared" si="25"/>
        <v>0</v>
      </c>
    </row>
    <row r="350" spans="1:27" ht="12.75" customHeight="1">
      <c r="A350" s="740">
        <v>349</v>
      </c>
      <c r="B350" s="710"/>
      <c r="C350" s="710"/>
      <c r="D350" s="710"/>
      <c r="P350" s="729">
        <f t="shared" si="26"/>
        <v>0</v>
      </c>
      <c r="S350" s="721">
        <f t="shared" si="24"/>
        <v>-366</v>
      </c>
      <c r="AA350" s="725">
        <f t="shared" si="25"/>
        <v>0</v>
      </c>
    </row>
    <row r="351" spans="1:27" ht="12.75" customHeight="1">
      <c r="A351" s="740">
        <v>350</v>
      </c>
      <c r="B351" s="710"/>
      <c r="C351" s="710"/>
      <c r="D351" s="710"/>
      <c r="P351" s="729">
        <f t="shared" si="26"/>
        <v>0</v>
      </c>
      <c r="S351" s="721">
        <f t="shared" si="24"/>
        <v>-366</v>
      </c>
      <c r="AA351" s="725">
        <f t="shared" si="25"/>
        <v>0</v>
      </c>
    </row>
    <row r="352" spans="1:27" ht="12.75" customHeight="1">
      <c r="A352" s="740">
        <v>351</v>
      </c>
      <c r="B352" s="710"/>
      <c r="C352" s="710"/>
      <c r="D352" s="710"/>
      <c r="P352" s="729">
        <f t="shared" si="26"/>
        <v>0</v>
      </c>
      <c r="S352" s="721">
        <f t="shared" si="24"/>
        <v>-366</v>
      </c>
      <c r="AA352" s="725">
        <f t="shared" si="25"/>
        <v>0</v>
      </c>
    </row>
    <row r="353" spans="1:27" ht="12.75" customHeight="1">
      <c r="A353" s="740">
        <v>352</v>
      </c>
      <c r="B353" s="710"/>
      <c r="C353" s="710"/>
      <c r="D353" s="710"/>
      <c r="P353" s="729">
        <f t="shared" si="26"/>
        <v>0</v>
      </c>
      <c r="S353" s="721">
        <f t="shared" si="24"/>
        <v>-366</v>
      </c>
      <c r="AA353" s="725">
        <f t="shared" si="25"/>
        <v>0</v>
      </c>
    </row>
    <row r="354" spans="1:27" ht="12.75" customHeight="1">
      <c r="A354" s="740">
        <v>353</v>
      </c>
      <c r="B354" s="710"/>
      <c r="C354" s="710"/>
      <c r="D354" s="710"/>
      <c r="P354" s="729">
        <f t="shared" si="26"/>
        <v>0</v>
      </c>
      <c r="S354" s="721">
        <f t="shared" si="24"/>
        <v>-366</v>
      </c>
      <c r="AA354" s="725">
        <f t="shared" si="25"/>
        <v>0</v>
      </c>
    </row>
    <row r="355" spans="1:27" ht="12.75" customHeight="1">
      <c r="A355" s="740">
        <v>354</v>
      </c>
      <c r="B355" s="710"/>
      <c r="C355" s="710"/>
      <c r="D355" s="710"/>
      <c r="P355" s="729">
        <f t="shared" si="26"/>
        <v>0</v>
      </c>
      <c r="S355" s="721">
        <f t="shared" si="24"/>
        <v>-366</v>
      </c>
      <c r="AA355" s="725">
        <f t="shared" si="25"/>
        <v>0</v>
      </c>
    </row>
    <row r="356" spans="1:27" ht="12.75" customHeight="1">
      <c r="A356" s="740">
        <v>355</v>
      </c>
      <c r="B356" s="710"/>
      <c r="C356" s="710"/>
      <c r="D356" s="710"/>
      <c r="P356" s="729">
        <f t="shared" si="26"/>
        <v>0</v>
      </c>
      <c r="S356" s="721">
        <f t="shared" si="24"/>
        <v>-366</v>
      </c>
      <c r="AA356" s="725">
        <f t="shared" si="25"/>
        <v>0</v>
      </c>
    </row>
    <row r="357" spans="1:27" ht="12.75" customHeight="1">
      <c r="A357" s="740">
        <v>356</v>
      </c>
      <c r="B357" s="710"/>
      <c r="C357" s="710"/>
      <c r="D357" s="710"/>
      <c r="P357" s="729">
        <f t="shared" si="26"/>
        <v>0</v>
      </c>
      <c r="S357" s="721">
        <f t="shared" si="24"/>
        <v>-366</v>
      </c>
      <c r="AA357" s="725">
        <f t="shared" si="25"/>
        <v>0</v>
      </c>
    </row>
    <row r="358" spans="1:27" ht="12.75" customHeight="1">
      <c r="A358" s="740">
        <v>357</v>
      </c>
      <c r="B358" s="710"/>
      <c r="C358" s="710"/>
      <c r="D358" s="710"/>
      <c r="P358" s="729">
        <f t="shared" si="26"/>
        <v>0</v>
      </c>
      <c r="S358" s="721">
        <f t="shared" si="24"/>
        <v>-366</v>
      </c>
      <c r="AA358" s="725">
        <f t="shared" si="25"/>
        <v>0</v>
      </c>
    </row>
    <row r="359" spans="1:27" ht="12.75" customHeight="1">
      <c r="A359" s="740">
        <v>358</v>
      </c>
      <c r="B359" s="710"/>
      <c r="C359" s="710"/>
      <c r="D359" s="710"/>
      <c r="P359" s="729">
        <f t="shared" si="26"/>
        <v>0</v>
      </c>
      <c r="S359" s="721">
        <f t="shared" si="24"/>
        <v>-366</v>
      </c>
      <c r="AA359" s="725">
        <f t="shared" si="25"/>
        <v>0</v>
      </c>
    </row>
    <row r="360" spans="1:27" ht="12.75" customHeight="1">
      <c r="A360" s="740">
        <v>359</v>
      </c>
      <c r="B360" s="710"/>
      <c r="C360" s="710"/>
      <c r="D360" s="710"/>
      <c r="P360" s="729">
        <f t="shared" si="26"/>
        <v>0</v>
      </c>
      <c r="S360" s="721">
        <f t="shared" si="24"/>
        <v>-366</v>
      </c>
      <c r="AA360" s="725">
        <f t="shared" si="25"/>
        <v>0</v>
      </c>
    </row>
    <row r="361" spans="1:27" ht="12.75" customHeight="1">
      <c r="A361" s="740">
        <v>360</v>
      </c>
      <c r="B361" s="710"/>
      <c r="C361" s="710"/>
      <c r="D361" s="710"/>
      <c r="P361" s="729">
        <f t="shared" si="26"/>
        <v>0</v>
      </c>
      <c r="S361" s="721">
        <f t="shared" si="24"/>
        <v>-366</v>
      </c>
      <c r="AA361" s="725">
        <f t="shared" si="25"/>
        <v>0</v>
      </c>
    </row>
    <row r="362" spans="1:27" ht="12.75" customHeight="1">
      <c r="A362" s="740">
        <v>361</v>
      </c>
      <c r="B362" s="710"/>
      <c r="C362" s="710"/>
      <c r="D362" s="710"/>
      <c r="P362" s="729">
        <f t="shared" si="26"/>
        <v>0</v>
      </c>
      <c r="S362" s="721">
        <f t="shared" si="24"/>
        <v>-366</v>
      </c>
      <c r="AA362" s="725">
        <f t="shared" si="25"/>
        <v>0</v>
      </c>
    </row>
    <row r="363" spans="1:27" ht="12.75" customHeight="1">
      <c r="A363" s="740">
        <v>362</v>
      </c>
      <c r="B363" s="710"/>
      <c r="C363" s="710"/>
      <c r="D363" s="710"/>
      <c r="P363" s="729">
        <f t="shared" si="26"/>
        <v>0</v>
      </c>
      <c r="S363" s="721">
        <f t="shared" si="24"/>
        <v>-366</v>
      </c>
      <c r="AA363" s="725">
        <f t="shared" si="25"/>
        <v>0</v>
      </c>
    </row>
    <row r="364" spans="1:27" ht="12.75" customHeight="1">
      <c r="A364" s="740">
        <v>363</v>
      </c>
      <c r="B364" s="710"/>
      <c r="C364" s="710"/>
      <c r="D364" s="710"/>
      <c r="P364" s="729">
        <f t="shared" si="26"/>
        <v>0</v>
      </c>
      <c r="S364" s="721">
        <f t="shared" si="24"/>
        <v>-366</v>
      </c>
      <c r="AA364" s="725">
        <f t="shared" si="25"/>
        <v>0</v>
      </c>
    </row>
    <row r="365" spans="1:27" ht="12.75" customHeight="1">
      <c r="A365" s="740">
        <v>364</v>
      </c>
      <c r="B365" s="710"/>
      <c r="C365" s="710"/>
      <c r="D365" s="710"/>
      <c r="P365" s="729">
        <f t="shared" si="26"/>
        <v>0</v>
      </c>
      <c r="S365" s="721">
        <f t="shared" si="24"/>
        <v>-366</v>
      </c>
      <c r="AA365" s="725">
        <f t="shared" si="25"/>
        <v>0</v>
      </c>
    </row>
    <row r="366" spans="1:27" ht="12.75" customHeight="1">
      <c r="A366" s="740">
        <v>365</v>
      </c>
      <c r="B366" s="710"/>
      <c r="C366" s="710"/>
      <c r="D366" s="710"/>
      <c r="P366" s="729">
        <f t="shared" si="26"/>
        <v>0</v>
      </c>
      <c r="S366" s="721">
        <f t="shared" si="24"/>
        <v>-366</v>
      </c>
      <c r="AA366" s="725">
        <f t="shared" si="25"/>
        <v>0</v>
      </c>
    </row>
    <row r="367" spans="1:27" ht="12.75" customHeight="1">
      <c r="A367" s="740">
        <v>366</v>
      </c>
      <c r="B367" s="710"/>
      <c r="C367" s="710"/>
      <c r="D367" s="710"/>
      <c r="P367" s="729">
        <f t="shared" si="26"/>
        <v>0</v>
      </c>
      <c r="S367" s="721">
        <f t="shared" si="24"/>
        <v>-366</v>
      </c>
      <c r="AA367" s="725">
        <f t="shared" si="25"/>
        <v>0</v>
      </c>
    </row>
    <row r="368" spans="1:27" ht="12.75" customHeight="1">
      <c r="A368" s="740">
        <v>367</v>
      </c>
      <c r="B368" s="710"/>
      <c r="C368" s="710"/>
      <c r="D368" s="710"/>
      <c r="P368" s="729">
        <f t="shared" si="26"/>
        <v>0</v>
      </c>
      <c r="S368" s="721">
        <f t="shared" si="24"/>
        <v>-366</v>
      </c>
      <c r="AA368" s="725">
        <f t="shared" si="25"/>
        <v>0</v>
      </c>
    </row>
    <row r="369" spans="1:27" ht="12.75" customHeight="1">
      <c r="A369" s="740">
        <v>368</v>
      </c>
      <c r="B369" s="710"/>
      <c r="C369" s="710"/>
      <c r="D369" s="710"/>
      <c r="P369" s="729">
        <f t="shared" si="26"/>
        <v>0</v>
      </c>
      <c r="S369" s="721">
        <f t="shared" si="24"/>
        <v>-366</v>
      </c>
      <c r="AA369" s="725">
        <f t="shared" si="25"/>
        <v>0</v>
      </c>
    </row>
    <row r="370" spans="1:27" ht="12.75" customHeight="1">
      <c r="A370" s="740">
        <v>369</v>
      </c>
      <c r="B370" s="710"/>
      <c r="C370" s="710"/>
      <c r="D370" s="710"/>
      <c r="P370" s="729">
        <f t="shared" si="26"/>
        <v>0</v>
      </c>
      <c r="S370" s="721">
        <f t="shared" si="24"/>
        <v>-366</v>
      </c>
      <c r="AA370" s="725">
        <f t="shared" si="25"/>
        <v>0</v>
      </c>
    </row>
    <row r="371" spans="1:27" ht="12.75" customHeight="1">
      <c r="A371" s="740">
        <v>370</v>
      </c>
      <c r="B371" s="710"/>
      <c r="C371" s="710"/>
      <c r="D371" s="710"/>
      <c r="P371" s="729">
        <f t="shared" si="26"/>
        <v>0</v>
      </c>
      <c r="S371" s="721">
        <f t="shared" si="24"/>
        <v>-366</v>
      </c>
      <c r="AA371" s="725">
        <f t="shared" si="25"/>
        <v>0</v>
      </c>
    </row>
    <row r="372" spans="1:27" ht="12.75" customHeight="1">
      <c r="A372" s="740">
        <v>371</v>
      </c>
      <c r="B372" s="710"/>
      <c r="C372" s="710"/>
      <c r="D372" s="710"/>
      <c r="P372" s="729">
        <f t="shared" si="26"/>
        <v>0</v>
      </c>
      <c r="S372" s="721">
        <f t="shared" si="24"/>
        <v>-366</v>
      </c>
      <c r="AA372" s="725">
        <f t="shared" si="25"/>
        <v>0</v>
      </c>
    </row>
    <row r="373" spans="1:27" ht="12.75" customHeight="1">
      <c r="A373" s="740">
        <v>372</v>
      </c>
      <c r="B373" s="710"/>
      <c r="C373" s="710"/>
      <c r="D373" s="710"/>
      <c r="P373" s="729">
        <f t="shared" si="26"/>
        <v>0</v>
      </c>
      <c r="S373" s="721">
        <f t="shared" si="24"/>
        <v>-366</v>
      </c>
      <c r="AA373" s="725">
        <f t="shared" si="25"/>
        <v>0</v>
      </c>
    </row>
    <row r="374" spans="1:27" ht="12.75" customHeight="1">
      <c r="A374" s="740">
        <v>373</v>
      </c>
      <c r="B374" s="710"/>
      <c r="C374" s="710"/>
      <c r="D374" s="710"/>
      <c r="P374" s="729">
        <f t="shared" si="26"/>
        <v>0</v>
      </c>
      <c r="S374" s="721">
        <f t="shared" si="24"/>
        <v>-366</v>
      </c>
      <c r="AA374" s="725">
        <f t="shared" si="25"/>
        <v>0</v>
      </c>
    </row>
    <row r="375" spans="1:27" ht="12.75" customHeight="1">
      <c r="A375" s="740">
        <v>374</v>
      </c>
      <c r="B375" s="710"/>
      <c r="C375" s="710"/>
      <c r="D375" s="710"/>
      <c r="P375" s="729">
        <f t="shared" si="26"/>
        <v>0</v>
      </c>
      <c r="S375" s="721">
        <f t="shared" si="24"/>
        <v>-366</v>
      </c>
      <c r="AA375" s="725">
        <f t="shared" si="25"/>
        <v>0</v>
      </c>
    </row>
    <row r="376" spans="1:27" ht="12.75" customHeight="1">
      <c r="A376" s="740">
        <v>375</v>
      </c>
      <c r="B376" s="710"/>
      <c r="C376" s="710"/>
      <c r="D376" s="710"/>
      <c r="P376" s="729">
        <f t="shared" si="26"/>
        <v>0</v>
      </c>
      <c r="S376" s="721">
        <f t="shared" si="24"/>
        <v>-366</v>
      </c>
      <c r="AA376" s="725">
        <f t="shared" si="25"/>
        <v>0</v>
      </c>
    </row>
    <row r="377" spans="1:27" ht="12.75" customHeight="1">
      <c r="A377" s="740">
        <v>376</v>
      </c>
      <c r="B377" s="710"/>
      <c r="C377" s="710"/>
      <c r="D377" s="710"/>
      <c r="P377" s="729">
        <f t="shared" si="26"/>
        <v>0</v>
      </c>
      <c r="S377" s="721">
        <f t="shared" si="24"/>
        <v>-366</v>
      </c>
      <c r="AA377" s="725">
        <f t="shared" si="25"/>
        <v>0</v>
      </c>
    </row>
    <row r="378" spans="1:27" ht="12.75" customHeight="1">
      <c r="A378" s="740">
        <v>377</v>
      </c>
      <c r="B378" s="710"/>
      <c r="C378" s="710"/>
      <c r="D378" s="710"/>
      <c r="P378" s="729">
        <f t="shared" si="26"/>
        <v>0</v>
      </c>
      <c r="S378" s="721">
        <f t="shared" si="24"/>
        <v>-366</v>
      </c>
      <c r="AA378" s="725">
        <f t="shared" si="25"/>
        <v>0</v>
      </c>
    </row>
    <row r="379" spans="1:27" ht="12.75" customHeight="1">
      <c r="A379" s="740">
        <v>378</v>
      </c>
      <c r="B379" s="710"/>
      <c r="C379" s="710"/>
      <c r="D379" s="710"/>
      <c r="P379" s="729">
        <f t="shared" si="26"/>
        <v>0</v>
      </c>
      <c r="S379" s="721">
        <f t="shared" si="24"/>
        <v>-366</v>
      </c>
      <c r="AA379" s="725">
        <f t="shared" si="25"/>
        <v>0</v>
      </c>
    </row>
    <row r="380" spans="1:27" ht="12.75" customHeight="1">
      <c r="A380" s="740">
        <v>379</v>
      </c>
      <c r="B380" s="710"/>
      <c r="C380" s="710"/>
      <c r="D380" s="710"/>
      <c r="P380" s="729">
        <f t="shared" si="26"/>
        <v>0</v>
      </c>
      <c r="S380" s="721">
        <f t="shared" si="24"/>
        <v>-366</v>
      </c>
      <c r="AA380" s="725">
        <f t="shared" si="25"/>
        <v>0</v>
      </c>
    </row>
    <row r="381" spans="1:27" ht="12.75" customHeight="1">
      <c r="A381" s="740">
        <v>380</v>
      </c>
      <c r="B381" s="710"/>
      <c r="C381" s="710"/>
      <c r="D381" s="710"/>
      <c r="P381" s="729">
        <f t="shared" si="26"/>
        <v>0</v>
      </c>
      <c r="S381" s="721">
        <f t="shared" si="24"/>
        <v>-366</v>
      </c>
      <c r="AA381" s="725">
        <f t="shared" si="25"/>
        <v>0</v>
      </c>
    </row>
    <row r="382" spans="1:27" ht="12.75" customHeight="1">
      <c r="A382" s="740">
        <v>381</v>
      </c>
      <c r="B382" s="710"/>
      <c r="C382" s="710"/>
      <c r="D382" s="710"/>
      <c r="P382" s="729">
        <f t="shared" si="26"/>
        <v>0</v>
      </c>
      <c r="S382" s="721">
        <f t="shared" si="24"/>
        <v>-366</v>
      </c>
      <c r="AA382" s="725">
        <f t="shared" si="25"/>
        <v>0</v>
      </c>
    </row>
    <row r="383" spans="1:27" ht="12.75" customHeight="1">
      <c r="A383" s="740">
        <v>382</v>
      </c>
      <c r="B383" s="710"/>
      <c r="C383" s="710"/>
      <c r="D383" s="710"/>
      <c r="P383" s="729">
        <f t="shared" si="26"/>
        <v>0</v>
      </c>
      <c r="S383" s="721">
        <f t="shared" si="24"/>
        <v>-366</v>
      </c>
      <c r="AA383" s="725">
        <f t="shared" si="25"/>
        <v>0</v>
      </c>
    </row>
    <row r="384" spans="1:27" ht="12.75" customHeight="1">
      <c r="A384" s="740">
        <v>383</v>
      </c>
      <c r="B384" s="710"/>
      <c r="C384" s="710"/>
      <c r="D384" s="710"/>
      <c r="P384" s="729">
        <f t="shared" si="26"/>
        <v>0</v>
      </c>
      <c r="S384" s="721">
        <f t="shared" si="24"/>
        <v>-366</v>
      </c>
      <c r="AA384" s="725">
        <f t="shared" si="25"/>
        <v>0</v>
      </c>
    </row>
    <row r="385" spans="1:41" ht="12.75" customHeight="1">
      <c r="A385" s="700">
        <v>384</v>
      </c>
      <c r="B385" s="710"/>
      <c r="C385" s="710"/>
      <c r="D385" s="710"/>
      <c r="E385" s="710"/>
      <c r="P385" s="729">
        <f t="shared" si="26"/>
        <v>0</v>
      </c>
      <c r="S385" s="721">
        <f t="shared" si="24"/>
        <v>-366</v>
      </c>
      <c r="AA385" s="725">
        <f t="shared" si="25"/>
        <v>0</v>
      </c>
    </row>
    <row r="386" spans="1:41" ht="12.75" customHeight="1">
      <c r="A386" s="700">
        <v>385</v>
      </c>
      <c r="B386" s="710"/>
      <c r="C386" s="710"/>
      <c r="D386" s="710"/>
      <c r="P386" s="729">
        <f t="shared" si="26"/>
        <v>0</v>
      </c>
      <c r="S386" s="721">
        <f t="shared" si="24"/>
        <v>-366</v>
      </c>
      <c r="AA386" s="725">
        <f t="shared" si="25"/>
        <v>0</v>
      </c>
    </row>
    <row r="387" spans="1:41" ht="12.75" customHeight="1">
      <c r="A387" s="740">
        <v>386</v>
      </c>
      <c r="B387" s="710"/>
      <c r="C387" s="710"/>
      <c r="D387" s="710"/>
      <c r="P387" s="729">
        <f t="shared" si="26"/>
        <v>0</v>
      </c>
      <c r="S387" s="721">
        <f t="shared" si="24"/>
        <v>-366</v>
      </c>
      <c r="AA387" s="725">
        <f t="shared" si="25"/>
        <v>0</v>
      </c>
    </row>
    <row r="388" spans="1:41" ht="12.75" customHeight="1">
      <c r="A388" s="740">
        <v>387</v>
      </c>
      <c r="B388" s="710"/>
      <c r="C388" s="710"/>
      <c r="D388" s="710"/>
      <c r="P388" s="729">
        <f t="shared" si="26"/>
        <v>0</v>
      </c>
      <c r="S388" s="721">
        <f t="shared" ref="S388:S397" si="27">SUM(N388-366)</f>
        <v>-366</v>
      </c>
      <c r="AA388" s="725">
        <f t="shared" ref="AA388:AA442" si="28">N388</f>
        <v>0</v>
      </c>
    </row>
    <row r="389" spans="1:41" ht="12.75" customHeight="1">
      <c r="A389" s="740">
        <v>388</v>
      </c>
      <c r="B389" s="710"/>
      <c r="C389" s="710"/>
      <c r="D389" s="710"/>
      <c r="P389" s="729">
        <f t="shared" si="26"/>
        <v>0</v>
      </c>
      <c r="S389" s="721">
        <f t="shared" si="27"/>
        <v>-366</v>
      </c>
      <c r="AA389" s="725">
        <f t="shared" si="28"/>
        <v>0</v>
      </c>
    </row>
    <row r="390" spans="1:41" ht="12.75" customHeight="1">
      <c r="A390" s="740">
        <v>389</v>
      </c>
      <c r="B390" s="710"/>
      <c r="C390" s="710"/>
      <c r="D390" s="710"/>
      <c r="P390" s="729">
        <f t="shared" si="26"/>
        <v>0</v>
      </c>
      <c r="S390" s="721">
        <f t="shared" si="27"/>
        <v>-366</v>
      </c>
      <c r="AA390" s="725">
        <f t="shared" si="28"/>
        <v>0</v>
      </c>
    </row>
    <row r="391" spans="1:41" ht="12.75" customHeight="1">
      <c r="A391" s="740">
        <v>390</v>
      </c>
      <c r="B391" s="710"/>
      <c r="C391" s="710"/>
      <c r="D391" s="710"/>
      <c r="P391" s="729">
        <f t="shared" si="26"/>
        <v>0</v>
      </c>
      <c r="S391" s="721">
        <f t="shared" si="27"/>
        <v>-366</v>
      </c>
      <c r="AA391" s="725">
        <f t="shared" si="28"/>
        <v>0</v>
      </c>
    </row>
    <row r="392" spans="1:41" ht="12.75" customHeight="1">
      <c r="A392" s="740">
        <v>391</v>
      </c>
      <c r="B392" s="710"/>
      <c r="C392" s="710"/>
      <c r="D392" s="710"/>
      <c r="P392" s="729">
        <f t="shared" si="26"/>
        <v>0</v>
      </c>
      <c r="S392" s="721">
        <f t="shared" si="27"/>
        <v>-366</v>
      </c>
      <c r="AA392" s="725">
        <f t="shared" si="28"/>
        <v>0</v>
      </c>
    </row>
    <row r="393" spans="1:41" ht="12.75" customHeight="1">
      <c r="A393" s="740">
        <v>392</v>
      </c>
      <c r="B393" s="710"/>
      <c r="C393" s="710"/>
      <c r="D393" s="710"/>
      <c r="P393" s="729">
        <f t="shared" ref="P393:P456" si="29">N393</f>
        <v>0</v>
      </c>
      <c r="S393" s="721">
        <f t="shared" si="27"/>
        <v>-366</v>
      </c>
      <c r="AA393" s="725">
        <f t="shared" si="28"/>
        <v>0</v>
      </c>
    </row>
    <row r="394" spans="1:41" ht="12.75" customHeight="1">
      <c r="A394" s="740">
        <v>393</v>
      </c>
      <c r="B394" s="710"/>
      <c r="C394" s="710"/>
      <c r="D394" s="710"/>
      <c r="P394" s="729">
        <f t="shared" si="29"/>
        <v>0</v>
      </c>
      <c r="S394" s="721">
        <f t="shared" si="27"/>
        <v>-366</v>
      </c>
      <c r="AA394" s="725">
        <f t="shared" si="28"/>
        <v>0</v>
      </c>
    </row>
    <row r="395" spans="1:41" ht="12.75" customHeight="1">
      <c r="A395" s="740">
        <v>394</v>
      </c>
      <c r="B395" s="710"/>
      <c r="C395" s="710"/>
      <c r="D395" s="710"/>
      <c r="P395" s="729">
        <f t="shared" si="29"/>
        <v>0</v>
      </c>
      <c r="S395" s="721">
        <f t="shared" si="27"/>
        <v>-366</v>
      </c>
      <c r="AA395" s="725">
        <f t="shared" si="28"/>
        <v>0</v>
      </c>
    </row>
    <row r="396" spans="1:41" ht="12.75" customHeight="1">
      <c r="A396" s="740">
        <v>395</v>
      </c>
      <c r="B396" s="710"/>
      <c r="C396" s="710"/>
      <c r="D396" s="710"/>
      <c r="P396" s="729">
        <f t="shared" si="29"/>
        <v>0</v>
      </c>
      <c r="S396" s="721">
        <f t="shared" si="27"/>
        <v>-366</v>
      </c>
      <c r="AA396" s="725">
        <f t="shared" si="28"/>
        <v>0</v>
      </c>
    </row>
    <row r="397" spans="1:41" ht="12.75" customHeight="1">
      <c r="A397" s="740">
        <v>396</v>
      </c>
      <c r="B397" s="710"/>
      <c r="C397" s="710"/>
      <c r="D397" s="710"/>
      <c r="P397" s="729">
        <f t="shared" si="29"/>
        <v>0</v>
      </c>
      <c r="S397" s="721">
        <f t="shared" si="27"/>
        <v>-366</v>
      </c>
      <c r="AA397" s="725">
        <f t="shared" si="28"/>
        <v>0</v>
      </c>
    </row>
    <row r="398" spans="1:41" s="710" customFormat="1" ht="12.75" customHeight="1">
      <c r="A398" s="700">
        <v>397</v>
      </c>
      <c r="G398" s="750"/>
      <c r="H398" s="750"/>
      <c r="K398" s="701"/>
      <c r="L398" s="704"/>
      <c r="M398" s="704"/>
      <c r="N398" s="706"/>
      <c r="O398" s="707"/>
      <c r="P398" s="738"/>
      <c r="Q398" s="708"/>
      <c r="R398" s="708"/>
      <c r="S398" s="709"/>
      <c r="U398" s="711"/>
      <c r="V398" s="712"/>
      <c r="W398" s="712"/>
      <c r="Z398" s="712"/>
      <c r="AA398" s="713"/>
      <c r="AB398" s="714"/>
    </row>
    <row r="399" spans="1:41" ht="12.75" customHeight="1">
      <c r="A399" s="700">
        <v>398</v>
      </c>
      <c r="B399" s="710"/>
      <c r="C399" s="710"/>
      <c r="D399" s="710"/>
      <c r="N399" s="729"/>
      <c r="P399" s="729">
        <f t="shared" si="29"/>
        <v>0</v>
      </c>
      <c r="S399" s="721">
        <f>SUM(N399-366)</f>
        <v>-366</v>
      </c>
      <c r="AA399" s="725">
        <f t="shared" si="28"/>
        <v>0</v>
      </c>
    </row>
    <row r="400" spans="1:41" ht="12.75" customHeight="1">
      <c r="A400" s="700">
        <v>399</v>
      </c>
      <c r="P400" s="729">
        <f t="shared" si="29"/>
        <v>0</v>
      </c>
      <c r="S400" s="721">
        <f>SUM(N400-366)</f>
        <v>-366</v>
      </c>
      <c r="AA400" s="725">
        <f t="shared" si="28"/>
        <v>0</v>
      </c>
      <c r="AO400" s="710"/>
    </row>
    <row r="401" spans="1:40" ht="12.75" customHeight="1">
      <c r="A401" s="700">
        <v>400</v>
      </c>
      <c r="B401" s="700" t="s">
        <v>729</v>
      </c>
      <c r="C401" s="710" t="s">
        <v>9053</v>
      </c>
      <c r="D401" s="710"/>
      <c r="E401" s="293" t="s">
        <v>3045</v>
      </c>
      <c r="G401" s="731" t="s">
        <v>9054</v>
      </c>
      <c r="I401" s="730" t="s">
        <v>8923</v>
      </c>
      <c r="K401" s="730" t="s">
        <v>5039</v>
      </c>
      <c r="L401" s="732" t="s">
        <v>5040</v>
      </c>
      <c r="M401" s="733">
        <v>44965</v>
      </c>
      <c r="N401" s="729">
        <v>45679</v>
      </c>
      <c r="O401" s="711" t="s">
        <v>722</v>
      </c>
      <c r="P401" s="729">
        <v>45679</v>
      </c>
      <c r="Q401" s="720">
        <v>23065</v>
      </c>
      <c r="R401" s="720">
        <v>2012</v>
      </c>
      <c r="S401" s="721">
        <v>44948</v>
      </c>
      <c r="T401" s="722" t="s">
        <v>147</v>
      </c>
      <c r="U401" s="723" t="s">
        <v>1279</v>
      </c>
      <c r="V401" s="724" t="s">
        <v>363</v>
      </c>
      <c r="W401" s="724" t="s">
        <v>363</v>
      </c>
      <c r="X401" s="722" t="s">
        <v>6946</v>
      </c>
      <c r="Y401" s="722" t="s">
        <v>6947</v>
      </c>
      <c r="Z401" s="724" t="s">
        <v>4026</v>
      </c>
      <c r="AA401" s="725">
        <f>N401</f>
        <v>45679</v>
      </c>
      <c r="AB401" s="726" t="s">
        <v>1595</v>
      </c>
      <c r="AC401" s="764">
        <v>23</v>
      </c>
      <c r="AE401" s="722">
        <v>105</v>
      </c>
      <c r="AG401" s="722">
        <v>149</v>
      </c>
      <c r="AI401" s="722">
        <v>27</v>
      </c>
      <c r="AJ401" s="722">
        <v>62</v>
      </c>
      <c r="AK401" s="722">
        <v>70</v>
      </c>
      <c r="AL401" s="722">
        <v>1</v>
      </c>
    </row>
    <row r="402" spans="1:40" s="710" customFormat="1" ht="12.75" customHeight="1">
      <c r="A402" s="700">
        <v>401</v>
      </c>
      <c r="B402" s="700" t="s">
        <v>730</v>
      </c>
      <c r="C402" s="701" t="s">
        <v>5071</v>
      </c>
      <c r="D402" s="701"/>
      <c r="E402" s="701" t="s">
        <v>6156</v>
      </c>
      <c r="F402" s="702"/>
      <c r="G402" s="703" t="s">
        <v>5073</v>
      </c>
      <c r="H402" s="703"/>
      <c r="I402" s="701" t="s">
        <v>5072</v>
      </c>
      <c r="J402" s="701"/>
      <c r="K402" s="790" t="s">
        <v>776</v>
      </c>
      <c r="L402" s="703" t="s">
        <v>23</v>
      </c>
      <c r="M402" s="923">
        <v>39561</v>
      </c>
      <c r="N402" s="707">
        <v>45919</v>
      </c>
      <c r="O402" s="707" t="s">
        <v>722</v>
      </c>
      <c r="P402" s="709">
        <f t="shared" ref="P402" si="30">N402</f>
        <v>45919</v>
      </c>
      <c r="Q402" s="708">
        <v>19278</v>
      </c>
      <c r="R402" s="708" t="s">
        <v>5074</v>
      </c>
      <c r="S402" s="709">
        <v>45188</v>
      </c>
      <c r="T402" s="710" t="s">
        <v>9744</v>
      </c>
      <c r="U402" s="711" t="s">
        <v>722</v>
      </c>
      <c r="V402" s="712" t="s">
        <v>10094</v>
      </c>
      <c r="W402" s="712" t="s">
        <v>10095</v>
      </c>
      <c r="X402" s="710" t="s">
        <v>1665</v>
      </c>
      <c r="Y402" s="710" t="s">
        <v>1313</v>
      </c>
      <c r="Z402" s="712" t="s">
        <v>1341</v>
      </c>
      <c r="AA402" s="713">
        <f t="shared" ref="AA402" si="31">N402</f>
        <v>45919</v>
      </c>
      <c r="AB402" s="712" t="s">
        <v>1314</v>
      </c>
      <c r="AC402" s="710" t="s">
        <v>1315</v>
      </c>
      <c r="AE402" s="710">
        <v>97</v>
      </c>
      <c r="AG402" s="710">
        <v>160</v>
      </c>
      <c r="AI402" s="710">
        <v>25</v>
      </c>
      <c r="AJ402" s="710">
        <v>30</v>
      </c>
      <c r="AK402" s="710">
        <v>80</v>
      </c>
      <c r="AL402" s="710">
        <v>1</v>
      </c>
      <c r="AN402" s="710" t="str">
        <f ca="1">IF(N402="","",IF(DAYS360(N402,NOW())&gt;720,"neplatné viac ako 2roky",""))</f>
        <v/>
      </c>
    </row>
    <row r="403" spans="1:40" s="710" customFormat="1" ht="12.75" customHeight="1">
      <c r="A403" s="700">
        <v>402</v>
      </c>
      <c r="B403" s="700" t="s">
        <v>729</v>
      </c>
      <c r="C403" s="701" t="s">
        <v>1331</v>
      </c>
      <c r="D403" s="701"/>
      <c r="E403" s="701" t="s">
        <v>6157</v>
      </c>
      <c r="F403" s="702"/>
      <c r="G403" s="703" t="s">
        <v>1332</v>
      </c>
      <c r="H403" s="703"/>
      <c r="I403" s="701" t="s">
        <v>110</v>
      </c>
      <c r="J403" s="701"/>
      <c r="K403" s="701" t="s">
        <v>2296</v>
      </c>
      <c r="L403" s="704" t="s">
        <v>805</v>
      </c>
      <c r="M403" s="705">
        <v>39932</v>
      </c>
      <c r="N403" s="706">
        <v>45428</v>
      </c>
      <c r="O403" s="707" t="s">
        <v>722</v>
      </c>
      <c r="P403" s="738">
        <f t="shared" si="29"/>
        <v>45428</v>
      </c>
      <c r="Q403" s="708">
        <v>17956</v>
      </c>
      <c r="R403" s="708">
        <v>2003</v>
      </c>
      <c r="S403" s="709">
        <v>44697</v>
      </c>
      <c r="T403" s="710" t="s">
        <v>3910</v>
      </c>
      <c r="U403" s="711" t="s">
        <v>722</v>
      </c>
      <c r="V403" s="712" t="s">
        <v>363</v>
      </c>
      <c r="W403" s="712" t="s">
        <v>1299</v>
      </c>
      <c r="X403" s="710" t="s">
        <v>806</v>
      </c>
      <c r="Y403" s="710" t="s">
        <v>1222</v>
      </c>
      <c r="Z403" s="712" t="s">
        <v>807</v>
      </c>
      <c r="AA403" s="713">
        <f t="shared" si="28"/>
        <v>45428</v>
      </c>
      <c r="AB403" s="714" t="s">
        <v>1</v>
      </c>
      <c r="AC403" s="710">
        <v>36</v>
      </c>
      <c r="AE403" s="710">
        <v>116</v>
      </c>
      <c r="AG403" s="710">
        <v>140</v>
      </c>
      <c r="AI403" s="710">
        <v>34</v>
      </c>
      <c r="AJ403" s="710">
        <v>48</v>
      </c>
      <c r="AK403" s="710">
        <v>100</v>
      </c>
      <c r="AL403" s="710">
        <v>1</v>
      </c>
      <c r="AN403" s="710" t="str">
        <f ca="1">IF(N403="","",IF(DAYS360(N403,NOW())&gt;720,"neplatné viac ako 2roky",""))</f>
        <v/>
      </c>
    </row>
    <row r="404" spans="1:40" s="693" customFormat="1" ht="12.75" customHeight="1">
      <c r="A404" s="682">
        <v>403</v>
      </c>
      <c r="B404" s="693" t="s">
        <v>8805</v>
      </c>
      <c r="E404" s="693" t="s">
        <v>3960</v>
      </c>
      <c r="G404" s="694"/>
      <c r="L404" s="692"/>
      <c r="M404" s="692"/>
      <c r="N404" s="692"/>
      <c r="O404" s="689"/>
      <c r="P404" s="692"/>
      <c r="Q404" s="691"/>
      <c r="R404" s="691"/>
      <c r="S404" s="692"/>
      <c r="U404" s="694"/>
      <c r="V404" s="695"/>
      <c r="W404" s="695"/>
      <c r="Z404" s="695"/>
      <c r="AA404" s="696"/>
      <c r="AB404" s="695"/>
    </row>
    <row r="405" spans="1:40" s="693" customFormat="1" ht="12.75" customHeight="1">
      <c r="A405" s="682">
        <v>404</v>
      </c>
      <c r="B405" s="693" t="s">
        <v>8069</v>
      </c>
      <c r="E405" s="693" t="s">
        <v>912</v>
      </c>
      <c r="G405" s="755"/>
      <c r="H405" s="755"/>
      <c r="K405" s="699"/>
      <c r="L405" s="697"/>
      <c r="M405" s="690"/>
      <c r="N405" s="690"/>
      <c r="O405" s="694"/>
      <c r="P405" s="690"/>
      <c r="Q405" s="691"/>
      <c r="R405" s="691"/>
      <c r="S405" s="692"/>
      <c r="U405" s="694"/>
      <c r="V405" s="695"/>
      <c r="W405" s="695"/>
      <c r="Z405" s="695"/>
      <c r="AA405" s="696"/>
      <c r="AB405" s="697"/>
    </row>
    <row r="406" spans="1:40" s="693" customFormat="1" ht="12.75" customHeight="1">
      <c r="A406" s="682">
        <v>405</v>
      </c>
      <c r="B406" s="682" t="s">
        <v>8809</v>
      </c>
      <c r="C406" s="735"/>
      <c r="D406" s="684"/>
      <c r="E406" s="684" t="s">
        <v>6158</v>
      </c>
      <c r="F406" s="698"/>
      <c r="G406" s="685"/>
      <c r="H406" s="685"/>
      <c r="I406" s="684"/>
      <c r="J406" s="684"/>
      <c r="K406" s="684"/>
      <c r="L406" s="686"/>
      <c r="M406" s="734"/>
      <c r="N406" s="688"/>
      <c r="O406" s="689"/>
      <c r="P406" s="690"/>
      <c r="Q406" s="691"/>
      <c r="R406" s="691"/>
      <c r="S406" s="692"/>
      <c r="U406" s="694"/>
      <c r="V406" s="695"/>
      <c r="W406" s="695"/>
      <c r="Z406" s="695"/>
      <c r="AA406" s="696"/>
      <c r="AB406" s="697"/>
      <c r="AN406" s="693" t="str">
        <f ca="1">IF(N406="","",IF(DAYS360(N406,NOW())&gt;720,"neplatné viac ako 2roky",""))</f>
        <v/>
      </c>
    </row>
    <row r="407" spans="1:40" s="710" customFormat="1" ht="12.75" customHeight="1">
      <c r="A407" s="700">
        <v>406</v>
      </c>
      <c r="B407" s="700" t="s">
        <v>729</v>
      </c>
      <c r="C407" s="701" t="s">
        <v>4501</v>
      </c>
      <c r="D407" s="701"/>
      <c r="E407" s="701" t="s">
        <v>4502</v>
      </c>
      <c r="F407" s="702"/>
      <c r="G407" s="703" t="s">
        <v>4503</v>
      </c>
      <c r="H407" s="703"/>
      <c r="I407" s="701" t="s">
        <v>4507</v>
      </c>
      <c r="J407" s="701"/>
      <c r="K407" s="710" t="s">
        <v>2400</v>
      </c>
      <c r="L407" s="717" t="s">
        <v>1711</v>
      </c>
      <c r="M407" s="738">
        <v>43323</v>
      </c>
      <c r="N407" s="738">
        <v>45513</v>
      </c>
      <c r="O407" s="707" t="s">
        <v>722</v>
      </c>
      <c r="P407" s="729">
        <f t="shared" ref="P407" si="32">N407</f>
        <v>45513</v>
      </c>
      <c r="Q407" s="708">
        <v>18570</v>
      </c>
      <c r="R407" s="708">
        <v>2009</v>
      </c>
      <c r="S407" s="721">
        <v>44782</v>
      </c>
      <c r="T407" s="710" t="s">
        <v>3910</v>
      </c>
      <c r="U407" s="711" t="s">
        <v>722</v>
      </c>
      <c r="V407" s="712" t="s">
        <v>1301</v>
      </c>
      <c r="W407" s="712" t="s">
        <v>8532</v>
      </c>
      <c r="X407" s="710" t="s">
        <v>4504</v>
      </c>
      <c r="Y407" s="710" t="s">
        <v>1703</v>
      </c>
      <c r="Z407" s="712" t="s">
        <v>1704</v>
      </c>
      <c r="AA407" s="725">
        <f t="shared" ref="AA407" si="33">N407</f>
        <v>45513</v>
      </c>
      <c r="AB407" s="714" t="s">
        <v>600</v>
      </c>
      <c r="AC407" s="710">
        <v>27</v>
      </c>
      <c r="AE407" s="710">
        <v>90</v>
      </c>
      <c r="AF407" s="710">
        <v>85</v>
      </c>
      <c r="AG407" s="710">
        <v>147</v>
      </c>
      <c r="AI407" s="710">
        <v>28</v>
      </c>
      <c r="AJ407" s="710">
        <v>60</v>
      </c>
      <c r="AK407" s="710">
        <v>90</v>
      </c>
      <c r="AL407" s="710">
        <v>1</v>
      </c>
      <c r="AN407" s="710" t="str">
        <f ca="1">IF(N407="","",IF(DAYS360(N407,NOW())&gt;720,"neplatné viac ako 2roky",""))</f>
        <v/>
      </c>
    </row>
    <row r="408" spans="1:40" ht="12.75" customHeight="1">
      <c r="A408" s="700">
        <v>407</v>
      </c>
      <c r="B408" s="700" t="s">
        <v>730</v>
      </c>
      <c r="C408" s="701" t="s">
        <v>1183</v>
      </c>
      <c r="D408" s="701"/>
      <c r="E408" s="293" t="s">
        <v>6159</v>
      </c>
      <c r="F408" s="739"/>
      <c r="G408" s="716" t="s">
        <v>1184</v>
      </c>
      <c r="H408" s="716"/>
      <c r="I408" s="293" t="s">
        <v>1185</v>
      </c>
      <c r="J408" s="293"/>
      <c r="K408" s="293" t="s">
        <v>2398</v>
      </c>
      <c r="L408" s="717" t="s">
        <v>1186</v>
      </c>
      <c r="M408" s="718">
        <v>40624</v>
      </c>
      <c r="N408" s="719">
        <v>45919</v>
      </c>
      <c r="O408" s="707" t="s">
        <v>129</v>
      </c>
      <c r="P408" s="729">
        <f t="shared" si="29"/>
        <v>45919</v>
      </c>
      <c r="Q408" s="720">
        <v>21194</v>
      </c>
      <c r="R408" s="720" t="s">
        <v>10076</v>
      </c>
      <c r="S408" s="721">
        <v>45188</v>
      </c>
      <c r="T408" s="722" t="s">
        <v>9744</v>
      </c>
      <c r="U408" s="723" t="s">
        <v>722</v>
      </c>
      <c r="V408" s="724" t="s">
        <v>10078</v>
      </c>
      <c r="W408" s="724" t="s">
        <v>10077</v>
      </c>
      <c r="X408" s="722" t="s">
        <v>6791</v>
      </c>
      <c r="Y408" s="722" t="s">
        <v>1313</v>
      </c>
      <c r="Z408" s="724" t="s">
        <v>1341</v>
      </c>
      <c r="AA408" s="725">
        <f t="shared" si="28"/>
        <v>45919</v>
      </c>
      <c r="AB408" s="726" t="s">
        <v>1314</v>
      </c>
      <c r="AC408" s="722" t="s">
        <v>1315</v>
      </c>
      <c r="AE408" s="722">
        <v>97</v>
      </c>
      <c r="AG408" s="722">
        <v>190</v>
      </c>
      <c r="AI408" s="722">
        <v>42</v>
      </c>
      <c r="AJ408" s="722">
        <v>48</v>
      </c>
      <c r="AK408" s="722">
        <v>80</v>
      </c>
      <c r="AL408" s="722">
        <v>1</v>
      </c>
      <c r="AN408" s="722" t="str">
        <f ca="1">IF(N408="","",IF(DAYS360(N408,NOW())&gt;720,"neplatné viac ako 2roky",""))</f>
        <v/>
      </c>
    </row>
    <row r="409" spans="1:40" s="693" customFormat="1" ht="12.75" customHeight="1">
      <c r="A409" s="682">
        <v>408</v>
      </c>
      <c r="B409" s="682" t="s">
        <v>8810</v>
      </c>
      <c r="C409" s="684"/>
      <c r="D409" s="684"/>
      <c r="E409" s="684" t="s">
        <v>2096</v>
      </c>
      <c r="F409" s="698"/>
      <c r="G409" s="685"/>
      <c r="H409" s="685"/>
      <c r="I409" s="684"/>
      <c r="J409" s="684"/>
      <c r="K409" s="684"/>
      <c r="L409" s="686"/>
      <c r="M409" s="734"/>
      <c r="N409" s="688"/>
      <c r="O409" s="689"/>
      <c r="P409" s="690"/>
      <c r="Q409" s="691"/>
      <c r="R409" s="691"/>
      <c r="S409" s="692"/>
      <c r="U409" s="694"/>
      <c r="V409" s="695"/>
      <c r="W409" s="695"/>
      <c r="Z409" s="695"/>
      <c r="AA409" s="696"/>
      <c r="AB409" s="697"/>
    </row>
    <row r="410" spans="1:40" s="710" customFormat="1" ht="12.75" customHeight="1">
      <c r="A410" s="700">
        <v>409</v>
      </c>
      <c r="B410" s="710" t="s">
        <v>729</v>
      </c>
      <c r="C410" s="710" t="s">
        <v>7596</v>
      </c>
      <c r="E410" s="710" t="s">
        <v>2295</v>
      </c>
      <c r="G410" s="711" t="s">
        <v>724</v>
      </c>
      <c r="I410" s="710" t="s">
        <v>7595</v>
      </c>
      <c r="K410" s="701" t="s">
        <v>4479</v>
      </c>
      <c r="L410" s="704" t="s">
        <v>4480</v>
      </c>
      <c r="M410" s="738">
        <v>44575</v>
      </c>
      <c r="N410" s="706">
        <v>45944</v>
      </c>
      <c r="O410" s="707" t="s">
        <v>722</v>
      </c>
      <c r="P410" s="738">
        <f t="shared" si="29"/>
        <v>45944</v>
      </c>
      <c r="Q410" s="708">
        <v>22008</v>
      </c>
      <c r="R410" s="934" t="s">
        <v>724</v>
      </c>
      <c r="S410" s="709">
        <v>45213</v>
      </c>
      <c r="T410" s="710" t="s">
        <v>147</v>
      </c>
      <c r="U410" s="711" t="s">
        <v>722</v>
      </c>
      <c r="V410" s="712" t="s">
        <v>363</v>
      </c>
      <c r="W410" s="712" t="s">
        <v>10235</v>
      </c>
      <c r="X410" s="710" t="s">
        <v>7597</v>
      </c>
      <c r="Y410" s="710" t="s">
        <v>4481</v>
      </c>
      <c r="Z410" s="712" t="s">
        <v>4482</v>
      </c>
      <c r="AA410" s="713">
        <f t="shared" si="28"/>
        <v>45944</v>
      </c>
      <c r="AB410" s="714" t="s">
        <v>1017</v>
      </c>
      <c r="AC410" s="710">
        <v>27</v>
      </c>
      <c r="AE410" s="710">
        <v>90</v>
      </c>
      <c r="AG410" s="710">
        <v>147</v>
      </c>
      <c r="AI410" s="710">
        <v>28</v>
      </c>
      <c r="AJ410" s="710">
        <v>60</v>
      </c>
      <c r="AK410" s="710">
        <v>80</v>
      </c>
      <c r="AL410" s="710">
        <v>1</v>
      </c>
    </row>
    <row r="411" spans="1:40" ht="12.75" customHeight="1">
      <c r="A411" s="700">
        <v>410</v>
      </c>
      <c r="B411" s="700" t="s">
        <v>729</v>
      </c>
      <c r="C411" s="730" t="s">
        <v>548</v>
      </c>
      <c r="D411" s="700"/>
      <c r="E411" s="715" t="s">
        <v>1707</v>
      </c>
      <c r="F411" s="739"/>
      <c r="G411" s="716" t="s">
        <v>1336</v>
      </c>
      <c r="H411" s="716"/>
      <c r="I411" s="740" t="s">
        <v>1337</v>
      </c>
      <c r="J411" s="740"/>
      <c r="K411" s="765" t="s">
        <v>798</v>
      </c>
      <c r="L411" s="732" t="s">
        <v>2844</v>
      </c>
      <c r="M411" s="733">
        <v>41295</v>
      </c>
      <c r="N411" s="738">
        <v>44786</v>
      </c>
      <c r="O411" s="711" t="s">
        <v>722</v>
      </c>
      <c r="P411" s="729">
        <f t="shared" si="29"/>
        <v>44786</v>
      </c>
      <c r="Q411" s="720">
        <v>20644</v>
      </c>
      <c r="R411" s="720">
        <v>1984</v>
      </c>
      <c r="S411" s="721">
        <v>44056</v>
      </c>
      <c r="T411" s="722" t="s">
        <v>147</v>
      </c>
      <c r="U411" s="723" t="s">
        <v>722</v>
      </c>
      <c r="V411" s="724" t="s">
        <v>1081</v>
      </c>
      <c r="W411" s="724" t="s">
        <v>6330</v>
      </c>
      <c r="X411" s="722" t="s">
        <v>6331</v>
      </c>
      <c r="Y411" s="722" t="s">
        <v>1222</v>
      </c>
      <c r="Z411" s="724" t="s">
        <v>850</v>
      </c>
      <c r="AA411" s="725">
        <f t="shared" si="28"/>
        <v>44786</v>
      </c>
      <c r="AB411" s="726" t="s">
        <v>1487</v>
      </c>
      <c r="AC411" s="722">
        <v>24</v>
      </c>
      <c r="AE411" s="722">
        <v>76</v>
      </c>
      <c r="AG411" s="722">
        <v>110</v>
      </c>
      <c r="AI411" s="722">
        <v>26</v>
      </c>
      <c r="AJ411" s="722">
        <v>34</v>
      </c>
      <c r="AK411" s="722">
        <v>55</v>
      </c>
      <c r="AL411" s="722">
        <v>1</v>
      </c>
      <c r="AN411" s="722" t="str">
        <f ca="1">IF(N411="","",IF(DAYS360(N411,NOW())&gt;720,"neplatné viac ako 2roky",""))</f>
        <v/>
      </c>
    </row>
    <row r="412" spans="1:40" s="693" customFormat="1" ht="12.75" customHeight="1">
      <c r="A412" s="682">
        <v>411</v>
      </c>
      <c r="B412" s="682" t="s">
        <v>8069</v>
      </c>
      <c r="C412" s="682"/>
      <c r="D412" s="682"/>
      <c r="E412" s="684" t="s">
        <v>397</v>
      </c>
      <c r="F412" s="698"/>
      <c r="G412" s="685"/>
      <c r="H412" s="685"/>
      <c r="I412" s="682"/>
      <c r="J412" s="682"/>
      <c r="K412" s="699"/>
      <c r="L412" s="697"/>
      <c r="M412" s="690"/>
      <c r="N412" s="690"/>
      <c r="O412" s="694"/>
      <c r="P412" s="690"/>
      <c r="Q412" s="691"/>
      <c r="R412" s="691"/>
      <c r="S412" s="692"/>
      <c r="U412" s="694"/>
      <c r="V412" s="695"/>
      <c r="W412" s="695"/>
      <c r="Z412" s="695"/>
      <c r="AA412" s="696"/>
      <c r="AB412" s="697"/>
    </row>
    <row r="413" spans="1:40" ht="12.75" customHeight="1">
      <c r="A413" s="766">
        <v>412</v>
      </c>
      <c r="B413" s="700" t="s">
        <v>729</v>
      </c>
      <c r="C413" s="701" t="s">
        <v>8922</v>
      </c>
      <c r="D413" s="701"/>
      <c r="E413" s="293" t="s">
        <v>3046</v>
      </c>
      <c r="F413" s="739"/>
      <c r="G413" s="716" t="s">
        <v>724</v>
      </c>
      <c r="H413" s="716"/>
      <c r="I413" s="293" t="s">
        <v>8923</v>
      </c>
      <c r="J413" s="293"/>
      <c r="K413" s="293" t="s">
        <v>5570</v>
      </c>
      <c r="L413" s="717" t="s">
        <v>2964</v>
      </c>
      <c r="M413" s="718">
        <v>44894</v>
      </c>
      <c r="N413" s="719">
        <v>45615</v>
      </c>
      <c r="O413" s="707" t="s">
        <v>722</v>
      </c>
      <c r="P413" s="729">
        <f>N413</f>
        <v>45615</v>
      </c>
      <c r="Q413" s="720">
        <v>22710</v>
      </c>
      <c r="R413" s="935" t="s">
        <v>724</v>
      </c>
      <c r="S413" s="721">
        <v>44884</v>
      </c>
      <c r="T413" s="722" t="s">
        <v>147</v>
      </c>
      <c r="U413" s="723" t="s">
        <v>1279</v>
      </c>
      <c r="V413" s="724" t="s">
        <v>363</v>
      </c>
      <c r="W413" s="724" t="s">
        <v>724</v>
      </c>
      <c r="X413" s="722" t="s">
        <v>8924</v>
      </c>
      <c r="Y413" s="722" t="s">
        <v>816</v>
      </c>
      <c r="Z413" s="724" t="s">
        <v>2966</v>
      </c>
      <c r="AA413" s="725">
        <f>N413</f>
        <v>45615</v>
      </c>
      <c r="AB413" s="726" t="s">
        <v>656</v>
      </c>
      <c r="AC413" s="722">
        <v>30</v>
      </c>
      <c r="AE413" s="722">
        <v>85</v>
      </c>
      <c r="AG413" s="722">
        <v>117</v>
      </c>
      <c r="AI413" s="722">
        <v>27</v>
      </c>
      <c r="AJ413" s="722">
        <v>31</v>
      </c>
      <c r="AK413" s="722">
        <v>80</v>
      </c>
      <c r="AL413" s="722">
        <v>1</v>
      </c>
      <c r="AN413" s="722" t="str">
        <f ca="1">IF(N413="","",IF(DAYS360(N413,NOW())&gt;720,"neplatné viac ako 2roky",""))</f>
        <v/>
      </c>
    </row>
    <row r="414" spans="1:40" s="693" customFormat="1" ht="12.75" customHeight="1">
      <c r="A414" s="682">
        <v>413</v>
      </c>
      <c r="B414" s="682" t="s">
        <v>8811</v>
      </c>
      <c r="C414" s="682"/>
      <c r="D414" s="682"/>
      <c r="E414" s="684" t="s">
        <v>774</v>
      </c>
      <c r="F414" s="698"/>
      <c r="G414" s="685"/>
      <c r="H414" s="685"/>
      <c r="I414" s="682"/>
      <c r="J414" s="682"/>
      <c r="K414" s="699"/>
      <c r="L414" s="695"/>
      <c r="M414" s="692"/>
      <c r="N414" s="692"/>
      <c r="O414" s="694"/>
      <c r="P414" s="692"/>
      <c r="Q414" s="691"/>
      <c r="R414" s="691"/>
      <c r="S414" s="692"/>
      <c r="U414" s="694"/>
      <c r="V414" s="695"/>
      <c r="W414" s="695"/>
      <c r="Z414" s="695"/>
      <c r="AA414" s="696"/>
      <c r="AB414" s="695"/>
      <c r="AN414" s="693" t="str">
        <f ca="1">IF(N414="","",IF(DAYS360(N414,NOW())&gt;720,"neplatné viac ako 2roky",""))</f>
        <v/>
      </c>
    </row>
    <row r="415" spans="1:40" s="710" customFormat="1" ht="12.75" customHeight="1">
      <c r="A415" s="700">
        <v>414</v>
      </c>
      <c r="B415" s="700" t="s">
        <v>729</v>
      </c>
      <c r="C415" s="710" t="s">
        <v>4272</v>
      </c>
      <c r="D415" s="700"/>
      <c r="E415" s="701" t="s">
        <v>4273</v>
      </c>
      <c r="F415" s="702"/>
      <c r="G415" s="703" t="s">
        <v>4274</v>
      </c>
      <c r="H415" s="703"/>
      <c r="I415" s="293" t="s">
        <v>111</v>
      </c>
      <c r="J415" s="700"/>
      <c r="K415" s="293" t="s">
        <v>3059</v>
      </c>
      <c r="L415" s="717" t="s">
        <v>307</v>
      </c>
      <c r="M415" s="733">
        <v>43217</v>
      </c>
      <c r="N415" s="719">
        <v>45470</v>
      </c>
      <c r="O415" s="707" t="s">
        <v>722</v>
      </c>
      <c r="P415" s="729">
        <f>N415</f>
        <v>45470</v>
      </c>
      <c r="Q415" s="720">
        <v>18393</v>
      </c>
      <c r="R415" s="720">
        <v>2018</v>
      </c>
      <c r="S415" s="721">
        <v>44739</v>
      </c>
      <c r="T415" s="722" t="s">
        <v>147</v>
      </c>
      <c r="U415" s="723" t="s">
        <v>722</v>
      </c>
      <c r="V415" s="724" t="s">
        <v>7926</v>
      </c>
      <c r="W415" s="724" t="s">
        <v>3904</v>
      </c>
      <c r="X415" s="722" t="s">
        <v>308</v>
      </c>
      <c r="Y415" s="722" t="s">
        <v>1385</v>
      </c>
      <c r="Z415" s="724" t="s">
        <v>1379</v>
      </c>
      <c r="AA415" s="725">
        <f>N415</f>
        <v>45470</v>
      </c>
      <c r="AB415" s="726" t="s">
        <v>1</v>
      </c>
      <c r="AC415" s="722">
        <v>33</v>
      </c>
      <c r="AD415" s="722"/>
      <c r="AE415" s="722">
        <v>101</v>
      </c>
      <c r="AF415" s="722">
        <v>98</v>
      </c>
      <c r="AG415" s="722">
        <v>141</v>
      </c>
      <c r="AH415" s="722"/>
      <c r="AI415" s="722">
        <v>28</v>
      </c>
      <c r="AJ415" s="722">
        <v>37</v>
      </c>
      <c r="AK415" s="722">
        <v>130</v>
      </c>
      <c r="AL415" s="722">
        <v>1</v>
      </c>
      <c r="AN415" s="710" t="str">
        <f ca="1">IF(N415="","",IF(DAYS360(N415,NOW())&gt;720,"neplatné viac ako 2roky",""))</f>
        <v/>
      </c>
    </row>
    <row r="416" spans="1:40" s="693" customFormat="1" ht="12.75" customHeight="1">
      <c r="A416" s="682">
        <v>415</v>
      </c>
      <c r="B416" s="682" t="s">
        <v>8813</v>
      </c>
      <c r="C416" s="735"/>
      <c r="D416" s="684"/>
      <c r="E416" s="735" t="s">
        <v>8812</v>
      </c>
      <c r="F416" s="698"/>
      <c r="G416" s="685"/>
      <c r="H416" s="685"/>
      <c r="I416" s="684"/>
      <c r="J416" s="684"/>
      <c r="K416" s="684"/>
      <c r="L416" s="686"/>
      <c r="M416" s="734"/>
      <c r="N416" s="688"/>
      <c r="O416" s="689"/>
      <c r="P416" s="690"/>
      <c r="Q416" s="691"/>
      <c r="R416" s="691"/>
      <c r="S416" s="692"/>
      <c r="U416" s="694"/>
      <c r="V416" s="695"/>
      <c r="W416" s="695"/>
      <c r="Z416" s="695"/>
      <c r="AA416" s="696"/>
      <c r="AB416" s="697"/>
    </row>
    <row r="417" spans="1:40" s="693" customFormat="1" ht="12.75" customHeight="1">
      <c r="A417" s="682">
        <v>416</v>
      </c>
      <c r="B417" s="682" t="s">
        <v>9072</v>
      </c>
      <c r="C417" s="684"/>
      <c r="D417" s="684"/>
      <c r="E417" s="684" t="s">
        <v>6160</v>
      </c>
      <c r="F417" s="698"/>
      <c r="G417" s="685"/>
      <c r="H417" s="685"/>
      <c r="I417" s="684"/>
      <c r="J417" s="684"/>
      <c r="K417" s="684"/>
      <c r="L417" s="686"/>
      <c r="M417" s="734"/>
      <c r="N417" s="688"/>
      <c r="O417" s="689"/>
      <c r="P417" s="690"/>
      <c r="Q417" s="691"/>
      <c r="R417" s="691"/>
      <c r="S417" s="692"/>
      <c r="U417" s="694"/>
      <c r="V417" s="695"/>
      <c r="W417" s="695"/>
      <c r="Z417" s="695"/>
      <c r="AA417" s="696"/>
      <c r="AB417" s="697"/>
      <c r="AN417" s="693" t="str">
        <f ca="1">IF(N417="","",IF(DAYS360(N417,NOW())&gt;720,"neplatné viac ako 2roky",""))</f>
        <v/>
      </c>
    </row>
    <row r="418" spans="1:40" s="710" customFormat="1" ht="12.75" customHeight="1">
      <c r="A418" s="700">
        <v>417</v>
      </c>
      <c r="B418" s="700" t="s">
        <v>729</v>
      </c>
      <c r="C418" s="701" t="s">
        <v>4661</v>
      </c>
      <c r="D418" s="701"/>
      <c r="E418" s="744" t="s">
        <v>3067</v>
      </c>
      <c r="F418" s="702"/>
      <c r="G418" s="703" t="s">
        <v>724</v>
      </c>
      <c r="H418" s="703"/>
      <c r="I418" s="701" t="s">
        <v>111</v>
      </c>
      <c r="J418" s="701"/>
      <c r="K418" s="701" t="s">
        <v>2399</v>
      </c>
      <c r="L418" s="704" t="s">
        <v>146</v>
      </c>
      <c r="M418" s="705">
        <v>44881</v>
      </c>
      <c r="N418" s="706">
        <v>45580</v>
      </c>
      <c r="O418" s="707" t="s">
        <v>722</v>
      </c>
      <c r="P418" s="738">
        <v>45580</v>
      </c>
      <c r="Q418" s="708">
        <v>22700</v>
      </c>
      <c r="R418" s="780" t="s">
        <v>724</v>
      </c>
      <c r="S418" s="709">
        <v>44849</v>
      </c>
      <c r="T418" s="710" t="s">
        <v>147</v>
      </c>
      <c r="U418" s="711" t="s">
        <v>1279</v>
      </c>
      <c r="V418" s="712" t="s">
        <v>8899</v>
      </c>
      <c r="W418" s="712" t="s">
        <v>8899</v>
      </c>
      <c r="X418" s="722" t="s">
        <v>148</v>
      </c>
      <c r="Y418" s="722" t="s">
        <v>1050</v>
      </c>
      <c r="Z418" s="712" t="s">
        <v>1051</v>
      </c>
      <c r="AA418" s="713">
        <f t="shared" ref="AA418:AA423" si="34">N418</f>
        <v>45580</v>
      </c>
      <c r="AB418" s="714" t="s">
        <v>1</v>
      </c>
      <c r="AC418" s="710">
        <v>34</v>
      </c>
      <c r="AE418" s="710">
        <v>104</v>
      </c>
      <c r="AF418" s="710">
        <v>134</v>
      </c>
      <c r="AG418" s="710">
        <v>134</v>
      </c>
      <c r="AH418" s="710">
        <v>26</v>
      </c>
      <c r="AI418" s="710">
        <v>26</v>
      </c>
      <c r="AJ418" s="710">
        <v>34</v>
      </c>
      <c r="AK418" s="710">
        <v>124</v>
      </c>
      <c r="AL418" s="710">
        <v>1</v>
      </c>
      <c r="AN418" s="710" t="str">
        <f ca="1">IF(N418="","",IF(DAYS360(N418,NOW())&gt;720,"neplatné viac ako 2roky",""))</f>
        <v/>
      </c>
    </row>
    <row r="419" spans="1:40" s="693" customFormat="1" ht="12.75" customHeight="1">
      <c r="A419" s="682">
        <v>418</v>
      </c>
      <c r="B419" s="693" t="s">
        <v>9983</v>
      </c>
      <c r="E419" s="693" t="s">
        <v>6161</v>
      </c>
      <c r="G419" s="755"/>
      <c r="K419" s="684"/>
      <c r="L419" s="686"/>
      <c r="M419" s="690"/>
      <c r="N419" s="690"/>
      <c r="O419" s="689"/>
      <c r="P419" s="690"/>
      <c r="Q419" s="691"/>
      <c r="R419" s="691"/>
      <c r="S419" s="692"/>
      <c r="U419" s="694"/>
      <c r="V419" s="695"/>
      <c r="W419" s="695"/>
      <c r="Z419" s="695"/>
      <c r="AA419" s="696"/>
      <c r="AB419" s="697"/>
    </row>
    <row r="420" spans="1:40" s="710" customFormat="1" ht="12.75" customHeight="1">
      <c r="A420" s="700">
        <v>419</v>
      </c>
      <c r="B420" s="710" t="s">
        <v>729</v>
      </c>
      <c r="C420" s="710" t="s">
        <v>4682</v>
      </c>
      <c r="E420" s="710" t="s">
        <v>4683</v>
      </c>
      <c r="G420" s="711" t="s">
        <v>4684</v>
      </c>
      <c r="I420" s="710" t="s">
        <v>111</v>
      </c>
      <c r="K420" s="701" t="s">
        <v>2403</v>
      </c>
      <c r="L420" s="704" t="s">
        <v>138</v>
      </c>
      <c r="M420" s="738">
        <v>43435</v>
      </c>
      <c r="N420" s="738">
        <v>45675</v>
      </c>
      <c r="O420" s="707" t="s">
        <v>722</v>
      </c>
      <c r="P420" s="738">
        <f>N420</f>
        <v>45675</v>
      </c>
      <c r="Q420" s="708">
        <v>18674</v>
      </c>
      <c r="R420" s="708">
        <v>2003</v>
      </c>
      <c r="S420" s="709">
        <v>44944</v>
      </c>
      <c r="T420" s="710" t="s">
        <v>147</v>
      </c>
      <c r="U420" s="711" t="s">
        <v>722</v>
      </c>
      <c r="V420" s="712" t="s">
        <v>1817</v>
      </c>
      <c r="W420" s="712" t="s">
        <v>6622</v>
      </c>
      <c r="X420" s="710" t="s">
        <v>851</v>
      </c>
      <c r="Y420" s="710" t="s">
        <v>816</v>
      </c>
      <c r="Z420" s="712" t="s">
        <v>2966</v>
      </c>
      <c r="AA420" s="713">
        <f t="shared" si="34"/>
        <v>45675</v>
      </c>
      <c r="AB420" s="714" t="s">
        <v>1</v>
      </c>
      <c r="AC420" s="710">
        <v>33.6</v>
      </c>
      <c r="AE420" s="710">
        <v>103</v>
      </c>
      <c r="AG420" s="710">
        <v>145</v>
      </c>
      <c r="AI420" s="710">
        <v>26</v>
      </c>
      <c r="AJ420" s="710">
        <v>34</v>
      </c>
      <c r="AK420" s="710">
        <v>85</v>
      </c>
      <c r="AL420" s="710">
        <v>1</v>
      </c>
    </row>
    <row r="421" spans="1:40" s="710" customFormat="1" ht="12.75" customHeight="1">
      <c r="A421" s="700">
        <v>420</v>
      </c>
      <c r="B421" s="700" t="s">
        <v>729</v>
      </c>
      <c r="C421" s="701" t="s">
        <v>3977</v>
      </c>
      <c r="D421" s="701"/>
      <c r="E421" s="701" t="s">
        <v>3978</v>
      </c>
      <c r="F421" s="702"/>
      <c r="G421" s="703" t="s">
        <v>3979</v>
      </c>
      <c r="H421" s="703"/>
      <c r="I421" s="701" t="s">
        <v>1285</v>
      </c>
      <c r="J421" s="701"/>
      <c r="K421" s="701" t="s">
        <v>3980</v>
      </c>
      <c r="L421" s="704" t="s">
        <v>3981</v>
      </c>
      <c r="M421" s="705">
        <v>43029</v>
      </c>
      <c r="N421" s="706">
        <v>45237</v>
      </c>
      <c r="O421" s="707" t="s">
        <v>722</v>
      </c>
      <c r="P421" s="738">
        <f>N421</f>
        <v>45237</v>
      </c>
      <c r="Q421" s="708">
        <v>17943</v>
      </c>
      <c r="R421" s="708">
        <v>2013</v>
      </c>
      <c r="S421" s="709">
        <v>44507</v>
      </c>
      <c r="T421" s="710" t="s">
        <v>147</v>
      </c>
      <c r="U421" s="711" t="s">
        <v>722</v>
      </c>
      <c r="V421" s="712" t="s">
        <v>7505</v>
      </c>
      <c r="W421" s="712" t="s">
        <v>7506</v>
      </c>
      <c r="X421" s="710" t="s">
        <v>3982</v>
      </c>
      <c r="Y421" s="710" t="s">
        <v>7507</v>
      </c>
      <c r="Z421" s="712" t="s">
        <v>3983</v>
      </c>
      <c r="AA421" s="713">
        <f t="shared" si="34"/>
        <v>45237</v>
      </c>
      <c r="AB421" s="714" t="s">
        <v>1487</v>
      </c>
      <c r="AC421" s="710">
        <v>24.5</v>
      </c>
      <c r="AE421" s="710">
        <v>109.5</v>
      </c>
      <c r="AG421" s="710">
        <v>144.5</v>
      </c>
      <c r="AI421" s="710" t="s">
        <v>724</v>
      </c>
      <c r="AJ421" s="710" t="s">
        <v>724</v>
      </c>
      <c r="AK421" s="710" t="s">
        <v>724</v>
      </c>
      <c r="AL421" s="710">
        <v>1</v>
      </c>
      <c r="AN421" s="710" t="str">
        <f ca="1">IF(N421="","",IF(DAYS360(N421,NOW())&gt;720,"neplatné viac ako 2roky",""))</f>
        <v/>
      </c>
    </row>
    <row r="422" spans="1:40" s="710" customFormat="1" ht="12.75" customHeight="1">
      <c r="A422" s="700">
        <v>421</v>
      </c>
      <c r="B422" s="700" t="s">
        <v>729</v>
      </c>
      <c r="C422" s="700" t="s">
        <v>9328</v>
      </c>
      <c r="D422" s="701"/>
      <c r="E422" s="701" t="s">
        <v>2846</v>
      </c>
      <c r="F422" s="702"/>
      <c r="G422" s="703" t="s">
        <v>9329</v>
      </c>
      <c r="H422" s="703"/>
      <c r="I422" s="701" t="s">
        <v>1285</v>
      </c>
      <c r="J422" s="701"/>
      <c r="K422" s="742" t="s">
        <v>2402</v>
      </c>
      <c r="L422" s="714" t="s">
        <v>1441</v>
      </c>
      <c r="M422" s="738">
        <v>45037</v>
      </c>
      <c r="N422" s="738">
        <v>45757</v>
      </c>
      <c r="O422" s="711" t="s">
        <v>722</v>
      </c>
      <c r="P422" s="738">
        <f>N422</f>
        <v>45757</v>
      </c>
      <c r="Q422" s="708">
        <v>23209</v>
      </c>
      <c r="R422" s="708">
        <v>2011</v>
      </c>
      <c r="S422" s="709">
        <v>45026</v>
      </c>
      <c r="T422" s="710" t="s">
        <v>147</v>
      </c>
      <c r="U422" s="711" t="s">
        <v>1279</v>
      </c>
      <c r="V422" s="712" t="s">
        <v>363</v>
      </c>
      <c r="W422" s="712" t="s">
        <v>1590</v>
      </c>
      <c r="X422" s="710" t="s">
        <v>9330</v>
      </c>
      <c r="Y422" s="710" t="s">
        <v>816</v>
      </c>
      <c r="Z422" s="712" t="s">
        <v>1443</v>
      </c>
      <c r="AA422" s="713">
        <f t="shared" si="34"/>
        <v>45757</v>
      </c>
      <c r="AB422" s="714" t="s">
        <v>1324</v>
      </c>
      <c r="AC422" s="710">
        <v>30</v>
      </c>
      <c r="AE422" s="710">
        <v>90</v>
      </c>
      <c r="AG422" s="710">
        <v>130</v>
      </c>
      <c r="AI422" s="710">
        <v>32</v>
      </c>
      <c r="AJ422" s="710">
        <v>36</v>
      </c>
      <c r="AK422" s="710">
        <v>90</v>
      </c>
      <c r="AL422" s="710">
        <v>1</v>
      </c>
    </row>
    <row r="423" spans="1:40" ht="12.75" customHeight="1">
      <c r="A423" s="700">
        <v>422</v>
      </c>
      <c r="B423" s="730" t="s">
        <v>729</v>
      </c>
      <c r="C423" s="730" t="s">
        <v>3022</v>
      </c>
      <c r="E423" s="730" t="s">
        <v>1125</v>
      </c>
      <c r="G423" s="731" t="s">
        <v>1126</v>
      </c>
      <c r="I423" s="730" t="s">
        <v>1127</v>
      </c>
      <c r="K423" s="730" t="s">
        <v>551</v>
      </c>
      <c r="L423" s="732" t="s">
        <v>552</v>
      </c>
      <c r="M423" s="733">
        <v>41767</v>
      </c>
      <c r="N423" s="729">
        <v>46011</v>
      </c>
      <c r="O423" s="707" t="s">
        <v>722</v>
      </c>
      <c r="P423" s="729">
        <f t="shared" si="29"/>
        <v>46011</v>
      </c>
      <c r="Q423" s="720">
        <v>14387</v>
      </c>
      <c r="R423" s="720">
        <v>1984</v>
      </c>
      <c r="S423" s="721">
        <v>45280</v>
      </c>
      <c r="T423" s="722" t="s">
        <v>93</v>
      </c>
      <c r="U423" s="723" t="s">
        <v>722</v>
      </c>
      <c r="V423" s="724" t="s">
        <v>363</v>
      </c>
      <c r="W423" s="724" t="s">
        <v>2847</v>
      </c>
      <c r="X423" s="722" t="s">
        <v>553</v>
      </c>
      <c r="Y423" s="722" t="s">
        <v>339</v>
      </c>
      <c r="Z423" s="724" t="s">
        <v>484</v>
      </c>
      <c r="AA423" s="725">
        <f t="shared" si="34"/>
        <v>46011</v>
      </c>
      <c r="AB423" s="726" t="s">
        <v>1324</v>
      </c>
      <c r="AC423" s="722">
        <v>32</v>
      </c>
      <c r="AE423" s="722">
        <v>72</v>
      </c>
      <c r="AG423" s="722">
        <v>117</v>
      </c>
      <c r="AI423" s="722">
        <v>32</v>
      </c>
      <c r="AJ423" s="722">
        <v>42</v>
      </c>
      <c r="AK423" s="722">
        <v>75</v>
      </c>
      <c r="AL423" s="722">
        <v>1</v>
      </c>
    </row>
    <row r="424" spans="1:40" s="710" customFormat="1" ht="12.75" customHeight="1">
      <c r="A424" s="700">
        <v>423</v>
      </c>
      <c r="B424" s="710" t="s">
        <v>729</v>
      </c>
      <c r="C424" s="710" t="s">
        <v>3029</v>
      </c>
      <c r="E424" s="710" t="s">
        <v>3030</v>
      </c>
      <c r="G424" s="711">
        <v>122323</v>
      </c>
      <c r="I424" s="710" t="s">
        <v>1702</v>
      </c>
      <c r="K424" s="710" t="s">
        <v>5570</v>
      </c>
      <c r="L424" s="704" t="s">
        <v>2964</v>
      </c>
      <c r="M424" s="738">
        <v>42666</v>
      </c>
      <c r="N424" s="738">
        <v>45515</v>
      </c>
      <c r="O424" s="707" t="s">
        <v>722</v>
      </c>
      <c r="P424" s="729">
        <f t="shared" si="29"/>
        <v>45515</v>
      </c>
      <c r="Q424" s="708">
        <v>20241</v>
      </c>
      <c r="R424" s="708">
        <v>1996</v>
      </c>
      <c r="S424" s="721">
        <v>44784</v>
      </c>
      <c r="T424" s="722" t="s">
        <v>147</v>
      </c>
      <c r="U424" s="723" t="s">
        <v>722</v>
      </c>
      <c r="V424" s="724" t="s">
        <v>8531</v>
      </c>
      <c r="W424" s="724" t="s">
        <v>7638</v>
      </c>
      <c r="X424" s="710" t="s">
        <v>2965</v>
      </c>
      <c r="Y424" s="710" t="s">
        <v>816</v>
      </c>
      <c r="Z424" s="712" t="s">
        <v>2966</v>
      </c>
      <c r="AA424" s="725">
        <f t="shared" si="28"/>
        <v>45515</v>
      </c>
      <c r="AB424" s="714" t="s">
        <v>600</v>
      </c>
      <c r="AC424" s="710">
        <v>22</v>
      </c>
      <c r="AE424" s="710">
        <v>67</v>
      </c>
      <c r="AG424" s="710">
        <v>100</v>
      </c>
      <c r="AI424" s="710">
        <v>25</v>
      </c>
      <c r="AJ424" s="710">
        <v>31</v>
      </c>
      <c r="AK424" s="710">
        <v>80</v>
      </c>
      <c r="AL424" s="710">
        <v>1</v>
      </c>
    </row>
    <row r="425" spans="1:40" ht="12.75" customHeight="1">
      <c r="A425" s="700">
        <v>424</v>
      </c>
      <c r="B425" s="700" t="s">
        <v>729</v>
      </c>
      <c r="C425" s="744" t="s">
        <v>1818</v>
      </c>
      <c r="D425" s="701"/>
      <c r="E425" s="715" t="s">
        <v>2848</v>
      </c>
      <c r="F425" s="739"/>
      <c r="G425" s="703" t="s">
        <v>2849</v>
      </c>
      <c r="H425" s="716"/>
      <c r="I425" s="730" t="s">
        <v>1127</v>
      </c>
      <c r="J425" s="293"/>
      <c r="K425" s="293" t="s">
        <v>5427</v>
      </c>
      <c r="L425" s="717" t="s">
        <v>3602</v>
      </c>
      <c r="M425" s="733">
        <v>42441</v>
      </c>
      <c r="N425" s="719">
        <v>46000</v>
      </c>
      <c r="O425" s="707" t="s">
        <v>722</v>
      </c>
      <c r="P425" s="729">
        <f>N425</f>
        <v>46000</v>
      </c>
      <c r="Q425" s="720">
        <v>20045</v>
      </c>
      <c r="R425" s="720">
        <v>1999</v>
      </c>
      <c r="S425" s="721">
        <v>45269</v>
      </c>
      <c r="T425" s="722" t="s">
        <v>1062</v>
      </c>
      <c r="U425" s="723" t="s">
        <v>722</v>
      </c>
      <c r="V425" s="724" t="s">
        <v>363</v>
      </c>
      <c r="W425" s="724" t="s">
        <v>4158</v>
      </c>
      <c r="X425" s="722" t="s">
        <v>5428</v>
      </c>
      <c r="Y425" s="722" t="s">
        <v>5429</v>
      </c>
      <c r="Z425" s="724" t="s">
        <v>5430</v>
      </c>
      <c r="AA425" s="725">
        <f>N425</f>
        <v>46000</v>
      </c>
      <c r="AB425" s="726" t="s">
        <v>1487</v>
      </c>
      <c r="AC425" s="722">
        <v>23</v>
      </c>
      <c r="AE425" s="722">
        <v>95</v>
      </c>
      <c r="AF425" s="722">
        <v>98</v>
      </c>
      <c r="AG425" s="722">
        <v>135</v>
      </c>
      <c r="AI425" s="722">
        <v>24</v>
      </c>
      <c r="AJ425" s="722">
        <v>32</v>
      </c>
      <c r="AK425" s="722">
        <v>75</v>
      </c>
      <c r="AL425" s="722">
        <v>1</v>
      </c>
      <c r="AN425" s="722" t="str">
        <f ca="1">IF(N425="","",IF(DAYS360(N425,NOW())&gt;720,"neplatné viac ako 2roky",""))</f>
        <v/>
      </c>
    </row>
    <row r="426" spans="1:40" s="710" customFormat="1" ht="12.75" customHeight="1">
      <c r="A426" s="700">
        <v>425</v>
      </c>
      <c r="B426" s="710" t="s">
        <v>729</v>
      </c>
      <c r="C426" s="710" t="s">
        <v>9597</v>
      </c>
      <c r="E426" s="710" t="s">
        <v>6162</v>
      </c>
      <c r="G426" s="711" t="s">
        <v>9598</v>
      </c>
      <c r="I426" s="710" t="s">
        <v>954</v>
      </c>
      <c r="K426" s="710" t="s">
        <v>9599</v>
      </c>
      <c r="L426" s="704" t="s">
        <v>9600</v>
      </c>
      <c r="M426" s="738">
        <v>45082</v>
      </c>
      <c r="N426" s="738">
        <v>45813</v>
      </c>
      <c r="O426" s="707" t="s">
        <v>722</v>
      </c>
      <c r="P426" s="738">
        <f>N426</f>
        <v>45813</v>
      </c>
      <c r="Q426" s="708">
        <v>23303</v>
      </c>
      <c r="R426" s="708">
        <v>2015</v>
      </c>
      <c r="S426" s="709">
        <v>45082</v>
      </c>
      <c r="T426" s="710" t="s">
        <v>1062</v>
      </c>
      <c r="U426" s="711" t="s">
        <v>1279</v>
      </c>
      <c r="V426" s="712" t="s">
        <v>363</v>
      </c>
      <c r="W426" s="712" t="s">
        <v>932</v>
      </c>
      <c r="X426" s="710" t="s">
        <v>9601</v>
      </c>
      <c r="Y426" s="710" t="s">
        <v>9603</v>
      </c>
      <c r="Z426" s="712" t="s">
        <v>9602</v>
      </c>
      <c r="AA426" s="713">
        <f>N426</f>
        <v>45813</v>
      </c>
      <c r="AB426" s="714" t="s">
        <v>1324</v>
      </c>
      <c r="AC426" s="710">
        <v>33</v>
      </c>
      <c r="AE426" s="710">
        <v>85</v>
      </c>
      <c r="AG426" s="710">
        <v>125</v>
      </c>
      <c r="AI426" s="710">
        <v>30</v>
      </c>
      <c r="AJ426" s="710" t="s">
        <v>724</v>
      </c>
      <c r="AK426" s="710">
        <v>80</v>
      </c>
      <c r="AL426" s="710">
        <v>1</v>
      </c>
    </row>
    <row r="427" spans="1:40" s="710" customFormat="1" ht="12.75" customHeight="1">
      <c r="A427" s="700">
        <v>426</v>
      </c>
      <c r="B427" s="710" t="s">
        <v>729</v>
      </c>
      <c r="C427" s="710" t="s">
        <v>6944</v>
      </c>
      <c r="E427" s="710" t="s">
        <v>6163</v>
      </c>
      <c r="G427" s="711">
        <v>11271</v>
      </c>
      <c r="I427" s="710" t="s">
        <v>1169</v>
      </c>
      <c r="K427" s="710" t="s">
        <v>2402</v>
      </c>
      <c r="L427" s="704" t="s">
        <v>1441</v>
      </c>
      <c r="M427" s="738">
        <v>41510</v>
      </c>
      <c r="N427" s="738">
        <v>45791</v>
      </c>
      <c r="O427" s="707" t="s">
        <v>722</v>
      </c>
      <c r="P427" s="738">
        <f t="shared" ref="P427" si="35">N427</f>
        <v>45791</v>
      </c>
      <c r="Q427" s="708">
        <v>21286</v>
      </c>
      <c r="R427" s="708">
        <v>1992</v>
      </c>
      <c r="S427" s="709">
        <v>45060</v>
      </c>
      <c r="T427" s="710" t="s">
        <v>147</v>
      </c>
      <c r="U427" s="711" t="s">
        <v>722</v>
      </c>
      <c r="V427" s="712" t="s">
        <v>1082</v>
      </c>
      <c r="W427" s="712" t="s">
        <v>9485</v>
      </c>
      <c r="X427" s="710" t="s">
        <v>6945</v>
      </c>
      <c r="Y427" s="710" t="s">
        <v>816</v>
      </c>
      <c r="Z427" s="712" t="s">
        <v>1443</v>
      </c>
      <c r="AA427" s="713">
        <f t="shared" ref="AA427" si="36">N427</f>
        <v>45791</v>
      </c>
      <c r="AB427" s="714" t="s">
        <v>1487</v>
      </c>
      <c r="AC427" s="710">
        <v>28</v>
      </c>
      <c r="AE427" s="710">
        <v>93</v>
      </c>
      <c r="AG427" s="710">
        <v>123</v>
      </c>
      <c r="AI427" s="710">
        <v>28</v>
      </c>
      <c r="AJ427" s="710">
        <v>36</v>
      </c>
      <c r="AK427" s="710">
        <v>80</v>
      </c>
      <c r="AL427" s="710">
        <v>1</v>
      </c>
    </row>
    <row r="428" spans="1:40" s="710" customFormat="1" ht="12.75" customHeight="1">
      <c r="A428" s="700">
        <v>427</v>
      </c>
      <c r="E428" s="710" t="s">
        <v>710</v>
      </c>
      <c r="G428" s="711"/>
      <c r="L428" s="704"/>
      <c r="M428" s="738"/>
      <c r="N428" s="738"/>
      <c r="O428" s="707"/>
      <c r="P428" s="738"/>
      <c r="Q428" s="708"/>
      <c r="R428" s="708"/>
      <c r="S428" s="709"/>
      <c r="U428" s="711"/>
      <c r="V428" s="712"/>
      <c r="W428" s="712"/>
      <c r="Z428" s="712"/>
      <c r="AA428" s="713"/>
      <c r="AB428" s="714"/>
    </row>
    <row r="429" spans="1:40" s="693" customFormat="1" ht="12.75" customHeight="1">
      <c r="A429" s="682" t="s">
        <v>8071</v>
      </c>
      <c r="E429" s="693" t="s">
        <v>615</v>
      </c>
      <c r="G429" s="694"/>
      <c r="L429" s="686"/>
      <c r="M429" s="690"/>
      <c r="N429" s="690"/>
      <c r="O429" s="689"/>
      <c r="P429" s="690"/>
      <c r="Q429" s="691"/>
      <c r="R429" s="691"/>
      <c r="S429" s="692"/>
      <c r="U429" s="694"/>
      <c r="V429" s="695"/>
      <c r="W429" s="695"/>
      <c r="Z429" s="695"/>
      <c r="AA429" s="696"/>
      <c r="AB429" s="697"/>
    </row>
    <row r="430" spans="1:40" s="710" customFormat="1" ht="12.75" customHeight="1">
      <c r="A430" s="700">
        <v>429</v>
      </c>
      <c r="B430" s="700"/>
      <c r="D430" s="700"/>
      <c r="E430" s="701" t="s">
        <v>614</v>
      </c>
      <c r="F430" s="702"/>
      <c r="G430" s="703"/>
      <c r="H430" s="703"/>
      <c r="I430" s="700"/>
      <c r="J430" s="700"/>
      <c r="K430" s="701"/>
      <c r="L430" s="704"/>
      <c r="M430" s="738"/>
      <c r="N430" s="706"/>
      <c r="O430" s="707"/>
      <c r="P430" s="738"/>
      <c r="Q430" s="708"/>
      <c r="R430" s="708"/>
      <c r="S430" s="709"/>
      <c r="U430" s="711"/>
      <c r="V430" s="712"/>
      <c r="W430" s="712"/>
      <c r="Z430" s="712"/>
      <c r="AA430" s="713"/>
      <c r="AB430" s="714"/>
    </row>
    <row r="431" spans="1:40" s="710" customFormat="1" ht="12.75" customHeight="1">
      <c r="A431" s="700">
        <v>430</v>
      </c>
      <c r="E431" s="710" t="s">
        <v>349</v>
      </c>
      <c r="G431" s="711"/>
      <c r="K431" s="701"/>
      <c r="L431" s="704"/>
      <c r="M431" s="738"/>
      <c r="N431" s="738"/>
      <c r="O431" s="707"/>
      <c r="P431" s="738"/>
      <c r="Q431" s="708"/>
      <c r="R431" s="708"/>
      <c r="S431" s="709"/>
      <c r="U431" s="711"/>
      <c r="V431" s="712"/>
      <c r="W431" s="712"/>
      <c r="Z431" s="712"/>
      <c r="AA431" s="713"/>
      <c r="AB431" s="714"/>
    </row>
    <row r="432" spans="1:40" s="710" customFormat="1" ht="12.75" customHeight="1">
      <c r="A432" s="700">
        <v>431</v>
      </c>
      <c r="E432" s="710" t="s">
        <v>544</v>
      </c>
      <c r="G432" s="711"/>
      <c r="L432" s="704"/>
      <c r="M432" s="738"/>
      <c r="N432" s="738"/>
      <c r="O432" s="707"/>
      <c r="P432" s="738"/>
      <c r="Q432" s="708"/>
      <c r="R432" s="708"/>
      <c r="S432" s="709"/>
      <c r="U432" s="711"/>
      <c r="V432" s="712"/>
      <c r="W432" s="712"/>
      <c r="Z432" s="712"/>
      <c r="AA432" s="713"/>
      <c r="AB432" s="714"/>
    </row>
    <row r="433" spans="1:40" s="693" customFormat="1" ht="12.75" customHeight="1">
      <c r="A433" s="682">
        <v>432</v>
      </c>
      <c r="B433" s="693" t="s">
        <v>10258</v>
      </c>
      <c r="E433" s="693" t="s">
        <v>1701</v>
      </c>
      <c r="G433" s="694"/>
      <c r="L433" s="686"/>
      <c r="M433" s="690"/>
      <c r="N433" s="690"/>
      <c r="O433" s="689"/>
      <c r="P433" s="690"/>
      <c r="Q433" s="691"/>
      <c r="R433" s="691"/>
      <c r="S433" s="692"/>
      <c r="U433" s="694"/>
      <c r="V433" s="695"/>
      <c r="W433" s="695"/>
      <c r="Z433" s="695"/>
      <c r="AA433" s="696"/>
      <c r="AB433" s="697"/>
    </row>
    <row r="434" spans="1:40" s="693" customFormat="1" ht="12.75" customHeight="1">
      <c r="A434" s="682">
        <v>433</v>
      </c>
      <c r="B434" s="693" t="s">
        <v>8814</v>
      </c>
      <c r="E434" s="693" t="s">
        <v>6164</v>
      </c>
      <c r="G434" s="694"/>
      <c r="K434" s="684"/>
      <c r="L434" s="686"/>
      <c r="M434" s="690"/>
      <c r="N434" s="690"/>
      <c r="O434" s="689"/>
      <c r="P434" s="690"/>
      <c r="Q434" s="691"/>
      <c r="R434" s="691"/>
      <c r="S434" s="692"/>
      <c r="U434" s="694"/>
      <c r="V434" s="695"/>
      <c r="W434" s="695"/>
      <c r="Z434" s="695"/>
      <c r="AA434" s="696"/>
      <c r="AB434" s="697"/>
    </row>
    <row r="435" spans="1:40" s="800" customFormat="1" ht="12.75" customHeight="1">
      <c r="A435" s="789">
        <v>434</v>
      </c>
      <c r="B435" s="789" t="s">
        <v>729</v>
      </c>
      <c r="C435" s="790" t="s">
        <v>9057</v>
      </c>
      <c r="D435" s="790"/>
      <c r="E435" s="790" t="s">
        <v>5873</v>
      </c>
      <c r="F435" s="791"/>
      <c r="G435" s="792" t="s">
        <v>9058</v>
      </c>
      <c r="H435" s="792"/>
      <c r="I435" s="790" t="s">
        <v>1169</v>
      </c>
      <c r="J435" s="790"/>
      <c r="K435" s="790" t="s">
        <v>9059</v>
      </c>
      <c r="L435" s="793" t="s">
        <v>9060</v>
      </c>
      <c r="M435" s="794">
        <v>44972</v>
      </c>
      <c r="N435" s="795">
        <v>45580</v>
      </c>
      <c r="O435" s="796" t="s">
        <v>722</v>
      </c>
      <c r="P435" s="797">
        <v>45580</v>
      </c>
      <c r="Q435" s="798">
        <v>23074</v>
      </c>
      <c r="R435" s="798">
        <v>2013</v>
      </c>
      <c r="S435" s="799">
        <v>44849</v>
      </c>
      <c r="T435" s="800" t="s">
        <v>147</v>
      </c>
      <c r="U435" s="801" t="s">
        <v>1279</v>
      </c>
      <c r="V435" s="802"/>
      <c r="W435" s="802" t="s">
        <v>1590</v>
      </c>
      <c r="X435" s="800" t="s">
        <v>9061</v>
      </c>
      <c r="Y435" s="800" t="s">
        <v>816</v>
      </c>
      <c r="Z435" s="802" t="s">
        <v>1443</v>
      </c>
      <c r="AA435" s="803">
        <v>44849</v>
      </c>
      <c r="AB435" s="804" t="s">
        <v>1</v>
      </c>
      <c r="AC435" s="800">
        <v>32</v>
      </c>
      <c r="AE435" s="800">
        <v>104</v>
      </c>
      <c r="AG435" s="800">
        <v>139</v>
      </c>
      <c r="AI435" s="800">
        <v>28</v>
      </c>
      <c r="AJ435" s="800">
        <v>34</v>
      </c>
      <c r="AK435" s="800">
        <v>120</v>
      </c>
      <c r="AL435" s="800">
        <v>1</v>
      </c>
    </row>
    <row r="436" spans="1:40" s="693" customFormat="1" ht="12.75" customHeight="1">
      <c r="A436" s="682">
        <v>435</v>
      </c>
      <c r="B436" s="693" t="s">
        <v>8779</v>
      </c>
      <c r="D436" s="693" t="s">
        <v>5872</v>
      </c>
      <c r="G436" s="694"/>
      <c r="L436" s="686"/>
      <c r="M436" s="690"/>
      <c r="N436" s="690"/>
      <c r="O436" s="689"/>
      <c r="P436" s="690"/>
      <c r="Q436" s="691"/>
      <c r="R436" s="691"/>
      <c r="S436" s="692"/>
      <c r="U436" s="694"/>
      <c r="V436" s="695"/>
      <c r="W436" s="695"/>
      <c r="Z436" s="695"/>
      <c r="AA436" s="696"/>
      <c r="AB436" s="697"/>
    </row>
    <row r="437" spans="1:40" s="693" customFormat="1" ht="12.75" customHeight="1">
      <c r="A437" s="682">
        <v>436</v>
      </c>
      <c r="B437" s="693" t="s">
        <v>10257</v>
      </c>
      <c r="E437" s="693" t="s">
        <v>1705</v>
      </c>
      <c r="G437" s="694"/>
      <c r="L437" s="686"/>
      <c r="M437" s="690"/>
      <c r="N437" s="690"/>
      <c r="O437" s="689"/>
      <c r="P437" s="690"/>
      <c r="Q437" s="691"/>
      <c r="R437" s="691"/>
      <c r="S437" s="692"/>
      <c r="U437" s="694"/>
      <c r="V437" s="695"/>
      <c r="W437" s="695"/>
      <c r="Z437" s="695"/>
      <c r="AA437" s="696"/>
      <c r="AB437" s="697"/>
    </row>
    <row r="438" spans="1:40" s="710" customFormat="1" ht="12.75" customHeight="1">
      <c r="A438" s="700">
        <v>437</v>
      </c>
      <c r="B438" s="710" t="s">
        <v>729</v>
      </c>
      <c r="C438" s="710" t="s">
        <v>7190</v>
      </c>
      <c r="E438" s="710" t="s">
        <v>1708</v>
      </c>
      <c r="G438" s="711">
        <v>620</v>
      </c>
      <c r="I438" s="710" t="s">
        <v>7191</v>
      </c>
      <c r="K438" s="710" t="s">
        <v>1713</v>
      </c>
      <c r="L438" s="717" t="s">
        <v>1712</v>
      </c>
      <c r="M438" s="738">
        <v>41819</v>
      </c>
      <c r="N438" s="738">
        <v>45131</v>
      </c>
      <c r="O438" s="707" t="s">
        <v>722</v>
      </c>
      <c r="P438" s="729">
        <f t="shared" si="29"/>
        <v>45131</v>
      </c>
      <c r="Q438" s="708">
        <v>21434</v>
      </c>
      <c r="R438" s="708">
        <v>1991</v>
      </c>
      <c r="S438" s="721">
        <v>44401</v>
      </c>
      <c r="T438" s="710" t="s">
        <v>7189</v>
      </c>
      <c r="U438" s="711" t="s">
        <v>722</v>
      </c>
      <c r="V438" s="712" t="s">
        <v>7192</v>
      </c>
      <c r="W438" s="712" t="s">
        <v>7193</v>
      </c>
      <c r="X438" s="710" t="s">
        <v>2250</v>
      </c>
      <c r="Y438" s="710" t="s">
        <v>4869</v>
      </c>
      <c r="Z438" s="712" t="s">
        <v>1525</v>
      </c>
      <c r="AA438" s="725">
        <f t="shared" si="28"/>
        <v>45131</v>
      </c>
      <c r="AB438" s="714" t="s">
        <v>600</v>
      </c>
      <c r="AC438" s="710">
        <v>24.5</v>
      </c>
      <c r="AE438" s="710">
        <v>80</v>
      </c>
      <c r="AG438" s="710">
        <v>125</v>
      </c>
      <c r="AI438" s="710">
        <v>22</v>
      </c>
      <c r="AJ438" s="710">
        <v>32</v>
      </c>
      <c r="AK438" s="710">
        <v>80</v>
      </c>
      <c r="AL438" s="710">
        <v>1</v>
      </c>
    </row>
    <row r="439" spans="1:40" s="710" customFormat="1" ht="12.75" customHeight="1">
      <c r="A439" s="700">
        <v>438</v>
      </c>
      <c r="B439" s="700" t="s">
        <v>729</v>
      </c>
      <c r="C439" s="710" t="s">
        <v>1700</v>
      </c>
      <c r="E439" s="710" t="s">
        <v>2850</v>
      </c>
      <c r="G439" s="711" t="s">
        <v>7246</v>
      </c>
      <c r="I439" s="710" t="s">
        <v>1702</v>
      </c>
      <c r="J439" s="701"/>
      <c r="K439" s="701" t="s">
        <v>7247</v>
      </c>
      <c r="L439" s="704" t="s">
        <v>7248</v>
      </c>
      <c r="M439" s="705">
        <v>42344</v>
      </c>
      <c r="N439" s="706">
        <v>45147</v>
      </c>
      <c r="O439" s="707" t="s">
        <v>722</v>
      </c>
      <c r="P439" s="738">
        <f t="shared" si="29"/>
        <v>45147</v>
      </c>
      <c r="Q439" s="708">
        <v>21463</v>
      </c>
      <c r="R439" s="708">
        <v>1996</v>
      </c>
      <c r="S439" s="709">
        <v>44417</v>
      </c>
      <c r="T439" s="710" t="s">
        <v>214</v>
      </c>
      <c r="U439" s="711" t="s">
        <v>722</v>
      </c>
      <c r="V439" s="712" t="s">
        <v>7249</v>
      </c>
      <c r="W439" s="712" t="s">
        <v>7250</v>
      </c>
      <c r="X439" s="710" t="s">
        <v>7251</v>
      </c>
      <c r="Y439" s="710" t="s">
        <v>215</v>
      </c>
      <c r="Z439" s="712" t="s">
        <v>216</v>
      </c>
      <c r="AA439" s="713">
        <f t="shared" si="28"/>
        <v>45147</v>
      </c>
      <c r="AB439" s="714" t="s">
        <v>656</v>
      </c>
      <c r="AC439" s="710">
        <v>27</v>
      </c>
      <c r="AE439" s="710">
        <v>92</v>
      </c>
      <c r="AG439" s="710">
        <v>137</v>
      </c>
      <c r="AI439" s="710">
        <v>25</v>
      </c>
      <c r="AJ439" s="710">
        <v>35</v>
      </c>
      <c r="AK439" s="710">
        <v>80</v>
      </c>
      <c r="AL439" s="710">
        <v>1</v>
      </c>
    </row>
    <row r="440" spans="1:40" s="693" customFormat="1" ht="12.75" customHeight="1">
      <c r="A440" s="682">
        <v>439</v>
      </c>
      <c r="B440" s="682" t="s">
        <v>9700</v>
      </c>
      <c r="C440" s="682"/>
      <c r="D440" s="682"/>
      <c r="E440" s="684" t="s">
        <v>1819</v>
      </c>
      <c r="F440" s="698"/>
      <c r="G440" s="685"/>
      <c r="H440" s="685"/>
      <c r="J440" s="682"/>
      <c r="K440" s="699"/>
      <c r="L440" s="697"/>
      <c r="M440" s="690"/>
      <c r="N440" s="690"/>
      <c r="O440" s="694"/>
      <c r="P440" s="690"/>
      <c r="Q440" s="691"/>
      <c r="R440" s="869"/>
      <c r="S440" s="692"/>
      <c r="U440" s="694"/>
      <c r="V440" s="695"/>
      <c r="W440" s="695"/>
      <c r="Z440" s="695"/>
      <c r="AA440" s="696"/>
      <c r="AB440" s="697"/>
      <c r="AN440" s="693" t="str">
        <f ca="1">IF(N440="","",IF(DAYS360(N440,NOW())&gt;720,"neplatné viac ako 2roky",""))</f>
        <v/>
      </c>
    </row>
    <row r="441" spans="1:40" s="710" customFormat="1" ht="12.75" customHeight="1">
      <c r="A441" s="700">
        <v>440</v>
      </c>
      <c r="B441" s="710" t="s">
        <v>729</v>
      </c>
      <c r="C441" s="710" t="s">
        <v>4661</v>
      </c>
      <c r="E441" s="710" t="s">
        <v>4662</v>
      </c>
      <c r="G441" s="750" t="s">
        <v>4663</v>
      </c>
      <c r="H441" s="750"/>
      <c r="I441" s="710" t="s">
        <v>111</v>
      </c>
      <c r="K441" s="710" t="s">
        <v>3059</v>
      </c>
      <c r="L441" s="714" t="s">
        <v>307</v>
      </c>
      <c r="M441" s="738">
        <v>43415</v>
      </c>
      <c r="N441" s="738">
        <v>45661</v>
      </c>
      <c r="O441" s="711" t="s">
        <v>722</v>
      </c>
      <c r="P441" s="738">
        <f t="shared" si="29"/>
        <v>45661</v>
      </c>
      <c r="Q441" s="767">
        <v>18662</v>
      </c>
      <c r="R441" s="708">
        <v>2004</v>
      </c>
      <c r="S441" s="709">
        <v>44930</v>
      </c>
      <c r="T441" s="710" t="s">
        <v>147</v>
      </c>
      <c r="U441" s="711" t="s">
        <v>722</v>
      </c>
      <c r="V441" s="712" t="s">
        <v>8978</v>
      </c>
      <c r="W441" s="712" t="s">
        <v>8979</v>
      </c>
      <c r="X441" s="710" t="s">
        <v>308</v>
      </c>
      <c r="Y441" s="710" t="s">
        <v>1385</v>
      </c>
      <c r="Z441" s="712" t="s">
        <v>1379</v>
      </c>
      <c r="AA441" s="713">
        <f>N441</f>
        <v>45661</v>
      </c>
      <c r="AB441" s="714" t="s">
        <v>1</v>
      </c>
      <c r="AC441" s="710">
        <v>35</v>
      </c>
      <c r="AE441" s="710">
        <v>110</v>
      </c>
      <c r="AG441" s="710">
        <v>150</v>
      </c>
      <c r="AI441" s="710">
        <v>29</v>
      </c>
      <c r="AJ441" s="710">
        <v>37</v>
      </c>
      <c r="AK441" s="710">
        <v>124</v>
      </c>
      <c r="AL441" s="710">
        <v>1</v>
      </c>
    </row>
    <row r="442" spans="1:40" s="710" customFormat="1" ht="12.75" customHeight="1">
      <c r="A442" s="700">
        <v>441</v>
      </c>
      <c r="B442" s="710" t="s">
        <v>729</v>
      </c>
      <c r="C442" s="742" t="s">
        <v>506</v>
      </c>
      <c r="E442" s="710" t="s">
        <v>3410</v>
      </c>
      <c r="G442" s="711" t="s">
        <v>3411</v>
      </c>
      <c r="I442" s="710" t="s">
        <v>350</v>
      </c>
      <c r="K442" s="710" t="s">
        <v>3412</v>
      </c>
      <c r="L442" s="717" t="s">
        <v>3417</v>
      </c>
      <c r="M442" s="738">
        <v>42714</v>
      </c>
      <c r="N442" s="738">
        <v>45354</v>
      </c>
      <c r="O442" s="707" t="s">
        <v>722</v>
      </c>
      <c r="P442" s="729">
        <f t="shared" si="29"/>
        <v>45354</v>
      </c>
      <c r="Q442" s="708">
        <v>16966</v>
      </c>
      <c r="R442" s="708">
        <v>1988</v>
      </c>
      <c r="S442" s="721">
        <v>44623</v>
      </c>
      <c r="T442" s="710" t="s">
        <v>214</v>
      </c>
      <c r="U442" s="711" t="s">
        <v>722</v>
      </c>
      <c r="V442" s="712" t="s">
        <v>7837</v>
      </c>
      <c r="W442" s="712" t="s">
        <v>7838</v>
      </c>
      <c r="X442" s="710" t="s">
        <v>3413</v>
      </c>
      <c r="Z442" s="712" t="s">
        <v>3414</v>
      </c>
      <c r="AA442" s="725">
        <f t="shared" si="28"/>
        <v>45354</v>
      </c>
      <c r="AB442" s="714" t="s">
        <v>600</v>
      </c>
      <c r="AC442" s="710">
        <v>25</v>
      </c>
      <c r="AE442" s="710">
        <v>90</v>
      </c>
      <c r="AG442" s="710">
        <v>120</v>
      </c>
      <c r="AI442" s="710">
        <v>29</v>
      </c>
      <c r="AJ442" s="710">
        <v>36</v>
      </c>
      <c r="AK442" s="710">
        <v>75</v>
      </c>
      <c r="AL442" s="710">
        <v>1</v>
      </c>
    </row>
    <row r="443" spans="1:40" s="693" customFormat="1" ht="12.75" customHeight="1">
      <c r="A443" s="682" t="s">
        <v>8070</v>
      </c>
      <c r="E443" s="693" t="s">
        <v>3415</v>
      </c>
      <c r="G443" s="694"/>
      <c r="L443" s="686"/>
      <c r="M443" s="690"/>
      <c r="N443" s="690"/>
      <c r="O443" s="689"/>
      <c r="P443" s="690"/>
      <c r="Q443" s="691"/>
      <c r="R443" s="691"/>
      <c r="S443" s="692"/>
      <c r="U443" s="694"/>
      <c r="V443" s="695"/>
      <c r="W443" s="695"/>
      <c r="Z443" s="695"/>
      <c r="AA443" s="696"/>
      <c r="AB443" s="697"/>
      <c r="AN443" s="693" t="str">
        <f ca="1">IF(N443="","",IF(DAYS360(N443,NOW())&gt;720,"neplatné viac ako 2roky",""))</f>
        <v/>
      </c>
    </row>
    <row r="444" spans="1:40" s="693" customFormat="1" ht="12.75" customHeight="1">
      <c r="A444" s="682">
        <v>443</v>
      </c>
      <c r="B444" s="692" t="s">
        <v>9984</v>
      </c>
      <c r="E444" s="693" t="s">
        <v>4680</v>
      </c>
      <c r="G444" s="694"/>
      <c r="L444" s="686"/>
      <c r="M444" s="690"/>
      <c r="N444" s="690"/>
      <c r="O444" s="689"/>
      <c r="P444" s="690"/>
      <c r="Q444" s="691"/>
      <c r="R444" s="691"/>
      <c r="S444" s="692"/>
      <c r="U444" s="694"/>
      <c r="V444" s="695"/>
      <c r="W444" s="695"/>
      <c r="Z444" s="695"/>
      <c r="AA444" s="696"/>
      <c r="AB444" s="697"/>
    </row>
    <row r="445" spans="1:40" s="693" customFormat="1" ht="12.75" customHeight="1">
      <c r="A445" s="682">
        <v>444</v>
      </c>
      <c r="B445" s="693" t="s">
        <v>8815</v>
      </c>
      <c r="E445" s="693" t="s">
        <v>1295</v>
      </c>
      <c r="G445" s="694"/>
      <c r="I445" s="684"/>
      <c r="L445" s="686"/>
      <c r="M445" s="690"/>
      <c r="N445" s="690"/>
      <c r="O445" s="689"/>
      <c r="P445" s="690"/>
      <c r="Q445" s="691"/>
      <c r="R445" s="691"/>
      <c r="S445" s="692"/>
      <c r="U445" s="694"/>
      <c r="V445" s="695"/>
      <c r="W445" s="695"/>
      <c r="Z445" s="695"/>
      <c r="AA445" s="696"/>
      <c r="AB445" s="697"/>
    </row>
    <row r="446" spans="1:40" s="693" customFormat="1" ht="12.75" customHeight="1">
      <c r="A446" s="682">
        <v>445</v>
      </c>
      <c r="B446" s="693" t="s">
        <v>8816</v>
      </c>
      <c r="E446" s="693" t="s">
        <v>3989</v>
      </c>
      <c r="G446" s="694"/>
      <c r="J446" s="692"/>
      <c r="L446" s="686"/>
      <c r="M446" s="690"/>
      <c r="N446" s="690"/>
      <c r="O446" s="689"/>
      <c r="P446" s="690"/>
      <c r="Q446" s="691"/>
      <c r="R446" s="691"/>
      <c r="S446" s="692"/>
      <c r="U446" s="694"/>
      <c r="V446" s="695"/>
      <c r="W446" s="695"/>
      <c r="Z446" s="695"/>
      <c r="AA446" s="696"/>
      <c r="AB446" s="697"/>
    </row>
    <row r="447" spans="1:40" s="693" customFormat="1" ht="12" customHeight="1">
      <c r="A447" s="682">
        <v>446</v>
      </c>
      <c r="B447" s="682" t="s">
        <v>8817</v>
      </c>
      <c r="C447" s="684"/>
      <c r="D447" s="684"/>
      <c r="E447" s="684" t="s">
        <v>6165</v>
      </c>
      <c r="F447" s="698"/>
      <c r="G447" s="685"/>
      <c r="H447" s="685"/>
      <c r="I447" s="684"/>
      <c r="J447" s="684"/>
      <c r="K447" s="684"/>
      <c r="L447" s="686"/>
      <c r="M447" s="734"/>
      <c r="N447" s="688"/>
      <c r="O447" s="689"/>
      <c r="P447" s="690"/>
      <c r="Q447" s="691"/>
      <c r="R447" s="691"/>
      <c r="S447" s="692"/>
      <c r="U447" s="694"/>
      <c r="V447" s="695"/>
      <c r="W447" s="695"/>
      <c r="Z447" s="695"/>
      <c r="AA447" s="696"/>
      <c r="AB447" s="697"/>
      <c r="AN447" s="693" t="str">
        <f ca="1">IF(N447="","",IF(DAYS360(N447,NOW())&gt;720,"neplatné viac ako 2roky",""))</f>
        <v/>
      </c>
    </row>
    <row r="448" spans="1:40" s="710" customFormat="1" ht="12.75" customHeight="1">
      <c r="A448" s="700">
        <v>447</v>
      </c>
      <c r="B448" s="700" t="s">
        <v>729</v>
      </c>
      <c r="C448" s="701" t="s">
        <v>7588</v>
      </c>
      <c r="D448" s="701"/>
      <c r="E448" s="701" t="s">
        <v>5355</v>
      </c>
      <c r="F448" s="702"/>
      <c r="G448" s="703" t="s">
        <v>7589</v>
      </c>
      <c r="H448" s="703"/>
      <c r="I448" s="701" t="s">
        <v>110</v>
      </c>
      <c r="J448" s="701"/>
      <c r="K448" s="701" t="s">
        <v>7590</v>
      </c>
      <c r="L448" s="704" t="s">
        <v>7591</v>
      </c>
      <c r="M448" s="705">
        <v>44574</v>
      </c>
      <c r="N448" s="706">
        <v>45251</v>
      </c>
      <c r="O448" s="707" t="s">
        <v>722</v>
      </c>
      <c r="P448" s="738">
        <f t="shared" si="29"/>
        <v>45251</v>
      </c>
      <c r="Q448" s="708">
        <v>22006</v>
      </c>
      <c r="R448" s="708" t="s">
        <v>724</v>
      </c>
      <c r="S448" s="709">
        <v>44521</v>
      </c>
      <c r="T448" s="710" t="s">
        <v>147</v>
      </c>
      <c r="U448" s="711" t="s">
        <v>1279</v>
      </c>
      <c r="V448" s="712" t="s">
        <v>363</v>
      </c>
      <c r="W448" s="712" t="s">
        <v>724</v>
      </c>
      <c r="X448" s="710" t="s">
        <v>7592</v>
      </c>
      <c r="Y448" s="710" t="s">
        <v>1263</v>
      </c>
      <c r="Z448" s="712" t="s">
        <v>1395</v>
      </c>
      <c r="AA448" s="713">
        <f>N448</f>
        <v>45251</v>
      </c>
      <c r="AB448" s="714" t="s">
        <v>1487</v>
      </c>
      <c r="AC448" s="710">
        <v>21.8</v>
      </c>
      <c r="AE448" s="710">
        <v>85.8</v>
      </c>
      <c r="AG448" s="710">
        <v>121.8</v>
      </c>
      <c r="AI448" s="710">
        <v>25</v>
      </c>
      <c r="AJ448" s="710">
        <v>39</v>
      </c>
      <c r="AK448" s="710">
        <v>89</v>
      </c>
      <c r="AL448" s="710">
        <v>1</v>
      </c>
      <c r="AN448" s="710" t="str">
        <f ca="1">IF(N448="","",IF(DAYS360(N448,NOW())&gt;720,"neplatné viac ako 2roky",""))</f>
        <v/>
      </c>
    </row>
    <row r="449" spans="1:40" s="693" customFormat="1" ht="12.75" customHeight="1">
      <c r="A449" s="682">
        <v>448</v>
      </c>
      <c r="B449" s="693" t="s">
        <v>8829</v>
      </c>
      <c r="E449" s="693" t="s">
        <v>3958</v>
      </c>
      <c r="G449" s="694"/>
      <c r="L449" s="686"/>
      <c r="M449" s="690"/>
      <c r="N449" s="690"/>
      <c r="O449" s="689"/>
      <c r="P449" s="690"/>
      <c r="Q449" s="691"/>
      <c r="R449" s="691"/>
      <c r="S449" s="692"/>
      <c r="U449" s="694"/>
      <c r="V449" s="695"/>
      <c r="W449" s="695"/>
      <c r="Z449" s="695"/>
      <c r="AA449" s="696"/>
      <c r="AB449" s="697"/>
    </row>
    <row r="450" spans="1:40" s="693" customFormat="1" ht="12.75" customHeight="1">
      <c r="A450" s="682" t="s">
        <v>6589</v>
      </c>
      <c r="E450" s="693" t="s">
        <v>1906</v>
      </c>
      <c r="G450" s="694"/>
      <c r="L450" s="686"/>
      <c r="M450" s="690"/>
      <c r="N450" s="690"/>
      <c r="O450" s="689"/>
      <c r="P450" s="690"/>
      <c r="Q450" s="691"/>
      <c r="R450" s="691"/>
      <c r="S450" s="692"/>
      <c r="U450" s="694"/>
      <c r="V450" s="695"/>
      <c r="W450" s="695"/>
      <c r="Z450" s="695"/>
      <c r="AA450" s="696"/>
      <c r="AB450" s="697"/>
    </row>
    <row r="451" spans="1:40" s="693" customFormat="1" ht="12.75" customHeight="1">
      <c r="A451" s="682" t="s">
        <v>6590</v>
      </c>
      <c r="E451" s="693" t="s">
        <v>1908</v>
      </c>
      <c r="G451" s="694"/>
      <c r="L451" s="686"/>
      <c r="M451" s="690"/>
      <c r="N451" s="690"/>
      <c r="O451" s="689"/>
      <c r="P451" s="690"/>
      <c r="Q451" s="691"/>
      <c r="R451" s="691"/>
      <c r="S451" s="692"/>
      <c r="U451" s="694"/>
      <c r="V451" s="695"/>
      <c r="W451" s="695"/>
      <c r="Z451" s="695"/>
      <c r="AA451" s="696"/>
      <c r="AB451" s="697"/>
    </row>
    <row r="452" spans="1:40" ht="12.75" customHeight="1">
      <c r="A452" s="700">
        <v>451</v>
      </c>
      <c r="B452" s="700" t="s">
        <v>729</v>
      </c>
      <c r="C452" s="701" t="s">
        <v>1388</v>
      </c>
      <c r="D452" s="701"/>
      <c r="E452" s="293" t="s">
        <v>5870</v>
      </c>
      <c r="F452" s="739"/>
      <c r="G452" s="716" t="s">
        <v>578</v>
      </c>
      <c r="H452" s="716"/>
      <c r="I452" s="293" t="s">
        <v>954</v>
      </c>
      <c r="J452" s="293"/>
      <c r="K452" s="293" t="s">
        <v>2472</v>
      </c>
      <c r="L452" s="717" t="s">
        <v>1061</v>
      </c>
      <c r="M452" s="718">
        <v>38018</v>
      </c>
      <c r="N452" s="719">
        <v>45409</v>
      </c>
      <c r="O452" s="707" t="s">
        <v>722</v>
      </c>
      <c r="P452" s="729">
        <f t="shared" si="29"/>
        <v>45409</v>
      </c>
      <c r="Q452" s="720">
        <v>20364</v>
      </c>
      <c r="R452" s="720">
        <v>2003</v>
      </c>
      <c r="S452" s="721">
        <v>44678</v>
      </c>
      <c r="T452" s="722" t="s">
        <v>1062</v>
      </c>
      <c r="U452" s="723" t="s">
        <v>722</v>
      </c>
      <c r="V452" s="724" t="s">
        <v>363</v>
      </c>
      <c r="W452" s="724" t="s">
        <v>577</v>
      </c>
      <c r="X452" s="722" t="s">
        <v>1031</v>
      </c>
      <c r="Y452" s="722" t="s">
        <v>898</v>
      </c>
      <c r="Z452" s="724" t="s">
        <v>689</v>
      </c>
      <c r="AA452" s="725">
        <f>N452</f>
        <v>45409</v>
      </c>
      <c r="AB452" s="726">
        <v>3</v>
      </c>
      <c r="AC452" s="722">
        <v>36</v>
      </c>
      <c r="AE452" s="722">
        <v>106</v>
      </c>
      <c r="AG452" s="722">
        <v>142</v>
      </c>
      <c r="AI452" s="722">
        <v>29</v>
      </c>
      <c r="AJ452" s="722">
        <v>48</v>
      </c>
      <c r="AK452" s="722">
        <v>110</v>
      </c>
      <c r="AL452" s="722">
        <v>1</v>
      </c>
    </row>
    <row r="453" spans="1:40" s="710" customFormat="1" ht="12.75" customHeight="1">
      <c r="A453" s="682" t="s">
        <v>5869</v>
      </c>
      <c r="B453" s="693"/>
      <c r="C453" s="693"/>
      <c r="D453" s="693" t="s">
        <v>3990</v>
      </c>
      <c r="E453" s="693"/>
      <c r="F453" s="693"/>
      <c r="G453" s="694"/>
      <c r="H453" s="693"/>
      <c r="I453" s="693"/>
      <c r="J453" s="693"/>
      <c r="K453" s="684"/>
      <c r="L453" s="686"/>
      <c r="M453" s="734"/>
      <c r="N453" s="688"/>
      <c r="O453" s="689"/>
      <c r="P453" s="690"/>
      <c r="Q453" s="691"/>
      <c r="R453" s="691"/>
      <c r="S453" s="692"/>
      <c r="T453" s="693"/>
      <c r="U453" s="694"/>
      <c r="V453" s="695"/>
      <c r="W453" s="695"/>
      <c r="X453" s="693"/>
      <c r="Y453" s="693"/>
      <c r="Z453" s="695"/>
      <c r="AA453" s="696"/>
      <c r="AB453" s="697"/>
      <c r="AC453" s="693"/>
      <c r="AD453" s="693"/>
      <c r="AE453" s="693"/>
      <c r="AF453" s="693"/>
      <c r="AG453" s="693"/>
      <c r="AH453" s="693"/>
      <c r="AI453" s="693"/>
      <c r="AJ453" s="693"/>
      <c r="AK453" s="693"/>
      <c r="AL453" s="693"/>
      <c r="AM453" s="693"/>
    </row>
    <row r="454" spans="1:40" ht="12.75" customHeight="1">
      <c r="A454" s="700">
        <v>453</v>
      </c>
      <c r="B454" s="700"/>
      <c r="C454" s="701"/>
      <c r="D454" s="701"/>
      <c r="E454" s="293" t="s">
        <v>3419</v>
      </c>
      <c r="F454" s="739"/>
      <c r="G454" s="716"/>
      <c r="H454" s="716"/>
      <c r="I454" s="293"/>
      <c r="J454" s="293"/>
      <c r="K454" s="293"/>
      <c r="L454" s="717"/>
      <c r="M454" s="718"/>
      <c r="N454" s="719"/>
      <c r="O454" s="707"/>
      <c r="S454" s="721"/>
      <c r="AA454" s="725"/>
      <c r="AN454" s="722" t="str">
        <f ca="1">IF(N454="","",IF(DAYS360(N454,NOW())&gt;720,"neplatné viac ako 2roky",""))</f>
        <v/>
      </c>
    </row>
    <row r="455" spans="1:40" s="710" customFormat="1" ht="12.75" customHeight="1">
      <c r="A455" s="700">
        <v>454</v>
      </c>
      <c r="B455" s="710" t="s">
        <v>729</v>
      </c>
      <c r="C455" s="710" t="s">
        <v>4505</v>
      </c>
      <c r="E455" s="710" t="s">
        <v>4506</v>
      </c>
      <c r="G455" s="711">
        <v>8952</v>
      </c>
      <c r="I455" s="710" t="s">
        <v>1285</v>
      </c>
      <c r="K455" s="293" t="s">
        <v>2852</v>
      </c>
      <c r="L455" s="717" t="s">
        <v>1710</v>
      </c>
      <c r="M455" s="718">
        <v>43326</v>
      </c>
      <c r="N455" s="719">
        <v>45428</v>
      </c>
      <c r="O455" s="707" t="s">
        <v>722</v>
      </c>
      <c r="P455" s="729">
        <f t="shared" ref="P455" si="37">N455</f>
        <v>45428</v>
      </c>
      <c r="Q455" s="720">
        <v>22218</v>
      </c>
      <c r="R455" s="720">
        <v>2011</v>
      </c>
      <c r="S455" s="721">
        <v>44697</v>
      </c>
      <c r="T455" s="722" t="s">
        <v>3910</v>
      </c>
      <c r="U455" s="723" t="s">
        <v>722</v>
      </c>
      <c r="V455" s="712" t="s">
        <v>363</v>
      </c>
      <c r="W455" s="712" t="s">
        <v>1291</v>
      </c>
      <c r="X455" s="722" t="s">
        <v>4491</v>
      </c>
      <c r="Y455" s="722" t="s">
        <v>792</v>
      </c>
      <c r="Z455" s="724" t="s">
        <v>793</v>
      </c>
      <c r="AA455" s="725">
        <f t="shared" ref="AA455" si="38">N455</f>
        <v>45428</v>
      </c>
      <c r="AB455" s="714" t="s">
        <v>600</v>
      </c>
      <c r="AC455" s="710">
        <v>26</v>
      </c>
      <c r="AE455" s="710" t="s">
        <v>724</v>
      </c>
      <c r="AG455" s="710">
        <v>173</v>
      </c>
      <c r="AI455" s="710" t="s">
        <v>724</v>
      </c>
      <c r="AJ455" s="710" t="s">
        <v>724</v>
      </c>
      <c r="AK455" s="710" t="s">
        <v>724</v>
      </c>
      <c r="AL455" s="710">
        <v>1</v>
      </c>
    </row>
    <row r="456" spans="1:40" s="710" customFormat="1" ht="12.75" customHeight="1">
      <c r="A456" s="700">
        <v>455</v>
      </c>
      <c r="B456" s="710" t="s">
        <v>729</v>
      </c>
      <c r="C456" s="710" t="s">
        <v>3991</v>
      </c>
      <c r="E456" s="710" t="s">
        <v>4685</v>
      </c>
      <c r="G456" s="711" t="s">
        <v>4686</v>
      </c>
      <c r="I456" s="710" t="s">
        <v>111</v>
      </c>
      <c r="K456" s="710" t="s">
        <v>2403</v>
      </c>
      <c r="L456" s="714" t="s">
        <v>138</v>
      </c>
      <c r="M456" s="763" t="s">
        <v>4687</v>
      </c>
      <c r="N456" s="738">
        <v>45675</v>
      </c>
      <c r="O456" s="707" t="s">
        <v>722</v>
      </c>
      <c r="P456" s="729">
        <f t="shared" si="29"/>
        <v>45675</v>
      </c>
      <c r="Q456" s="708">
        <v>18675</v>
      </c>
      <c r="R456" s="708">
        <v>2003</v>
      </c>
      <c r="S456" s="721">
        <v>44944</v>
      </c>
      <c r="T456" s="710" t="s">
        <v>147</v>
      </c>
      <c r="U456" s="711" t="s">
        <v>722</v>
      </c>
      <c r="V456" s="712" t="s">
        <v>525</v>
      </c>
      <c r="W456" s="712" t="s">
        <v>9004</v>
      </c>
      <c r="X456" s="710" t="s">
        <v>851</v>
      </c>
      <c r="Y456" s="710" t="s">
        <v>816</v>
      </c>
      <c r="Z456" s="712" t="s">
        <v>2966</v>
      </c>
      <c r="AA456" s="725">
        <f>N456</f>
        <v>45675</v>
      </c>
      <c r="AB456" s="714" t="s">
        <v>1</v>
      </c>
      <c r="AC456" s="710">
        <v>33.6</v>
      </c>
      <c r="AE456" s="710">
        <v>101.6</v>
      </c>
      <c r="AG456" s="768">
        <v>142.6</v>
      </c>
      <c r="AI456" s="710">
        <v>26</v>
      </c>
      <c r="AJ456" s="710">
        <v>34</v>
      </c>
      <c r="AK456" s="710">
        <v>124</v>
      </c>
      <c r="AL456" s="710">
        <v>1</v>
      </c>
    </row>
    <row r="457" spans="1:40" s="693" customFormat="1" ht="12.75" customHeight="1">
      <c r="A457" s="682">
        <v>456</v>
      </c>
      <c r="B457" s="682" t="s">
        <v>8875</v>
      </c>
      <c r="C457" s="684"/>
      <c r="D457" s="684"/>
      <c r="E457" s="684" t="s">
        <v>5871</v>
      </c>
      <c r="F457" s="698"/>
      <c r="G457" s="685"/>
      <c r="H457" s="685"/>
      <c r="I457" s="684"/>
      <c r="J457" s="684"/>
      <c r="K457" s="684"/>
      <c r="L457" s="686"/>
      <c r="M457" s="734"/>
      <c r="N457" s="688"/>
      <c r="O457" s="689"/>
      <c r="P457" s="690"/>
      <c r="Q457" s="691"/>
      <c r="R457" s="691"/>
      <c r="S457" s="692"/>
      <c r="U457" s="694"/>
      <c r="V457" s="695"/>
      <c r="W457" s="695"/>
      <c r="Z457" s="695"/>
      <c r="AA457" s="696"/>
      <c r="AB457" s="697"/>
      <c r="AN457" s="693" t="str">
        <f ca="1">IF(N457="","",IF(DAYS360(N457,NOW())&gt;720,"neplatné viac ako 2roky",""))</f>
        <v/>
      </c>
    </row>
    <row r="458" spans="1:40" s="693" customFormat="1" ht="12.75" customHeight="1">
      <c r="A458" s="682">
        <v>457</v>
      </c>
      <c r="B458" s="682" t="s">
        <v>9971</v>
      </c>
      <c r="D458" s="682"/>
      <c r="E458" s="684" t="s">
        <v>4486</v>
      </c>
      <c r="F458" s="698"/>
      <c r="G458" s="685"/>
      <c r="H458" s="685"/>
      <c r="J458" s="682"/>
      <c r="K458" s="684"/>
      <c r="L458" s="686"/>
      <c r="M458" s="734"/>
      <c r="N458" s="688"/>
      <c r="O458" s="689"/>
      <c r="P458" s="690"/>
      <c r="Q458" s="691"/>
      <c r="R458" s="691"/>
      <c r="S458" s="692"/>
      <c r="U458" s="694"/>
      <c r="V458" s="695"/>
      <c r="W458" s="695"/>
      <c r="Z458" s="695"/>
      <c r="AA458" s="696"/>
      <c r="AB458" s="697"/>
    </row>
    <row r="459" spans="1:40" s="693" customFormat="1" ht="12.75" customHeight="1">
      <c r="A459" s="682">
        <v>458</v>
      </c>
      <c r="B459" s="693" t="s">
        <v>9395</v>
      </c>
      <c r="E459" s="693" t="s">
        <v>4485</v>
      </c>
      <c r="G459" s="694"/>
      <c r="AA459" s="696"/>
    </row>
    <row r="460" spans="1:40" s="710" customFormat="1" ht="12.75" customHeight="1">
      <c r="A460" s="700">
        <v>459</v>
      </c>
      <c r="B460" s="710" t="s">
        <v>729</v>
      </c>
      <c r="C460" s="710" t="s">
        <v>4716</v>
      </c>
      <c r="E460" s="710" t="s">
        <v>4717</v>
      </c>
      <c r="G460" s="711" t="s">
        <v>4718</v>
      </c>
      <c r="I460" s="710" t="s">
        <v>111</v>
      </c>
      <c r="K460" s="710" t="s">
        <v>2399</v>
      </c>
      <c r="L460" s="714" t="s">
        <v>146</v>
      </c>
      <c r="M460" s="738">
        <v>43493</v>
      </c>
      <c r="N460" s="738">
        <v>45679</v>
      </c>
      <c r="O460" s="707" t="s">
        <v>722</v>
      </c>
      <c r="P460" s="729">
        <f t="shared" ref="P460:P466" si="39">N460</f>
        <v>45679</v>
      </c>
      <c r="Q460" s="708">
        <v>19015</v>
      </c>
      <c r="R460" s="708">
        <v>2003</v>
      </c>
      <c r="S460" s="721">
        <v>44948</v>
      </c>
      <c r="T460" s="710" t="s">
        <v>147</v>
      </c>
      <c r="U460" s="711" t="s">
        <v>722</v>
      </c>
      <c r="V460" s="712" t="s">
        <v>9014</v>
      </c>
      <c r="W460" s="712" t="s">
        <v>9015</v>
      </c>
      <c r="X460" s="710" t="s">
        <v>4719</v>
      </c>
      <c r="Y460" s="710" t="s">
        <v>1050</v>
      </c>
      <c r="Z460" s="712" t="s">
        <v>4720</v>
      </c>
      <c r="AA460" s="725">
        <f t="shared" ref="AA460:AA466" si="40">N460</f>
        <v>45679</v>
      </c>
      <c r="AB460" s="714" t="s">
        <v>1</v>
      </c>
      <c r="AC460" s="708">
        <v>34.5</v>
      </c>
      <c r="AD460" s="710">
        <v>109.5</v>
      </c>
      <c r="AE460" s="708">
        <v>109.5</v>
      </c>
      <c r="AF460" s="710">
        <v>154.5</v>
      </c>
      <c r="AG460" s="708">
        <v>154.5</v>
      </c>
      <c r="AH460" s="710">
        <v>26</v>
      </c>
      <c r="AI460" s="710">
        <v>26</v>
      </c>
      <c r="AJ460" s="710">
        <v>34</v>
      </c>
      <c r="AK460" s="710">
        <v>124</v>
      </c>
      <c r="AL460" s="710">
        <v>1</v>
      </c>
      <c r="AM460" s="710" t="s">
        <v>4721</v>
      </c>
    </row>
    <row r="461" spans="1:40" ht="12.75" customHeight="1">
      <c r="A461" s="700">
        <v>460</v>
      </c>
      <c r="B461" s="730" t="s">
        <v>729</v>
      </c>
      <c r="C461" s="710" t="s">
        <v>4949</v>
      </c>
      <c r="E461" s="730" t="s">
        <v>4950</v>
      </c>
      <c r="G461" s="731" t="s">
        <v>4951</v>
      </c>
      <c r="I461" s="730" t="s">
        <v>4465</v>
      </c>
      <c r="K461" s="730" t="s">
        <v>4952</v>
      </c>
      <c r="L461" s="732" t="s">
        <v>4953</v>
      </c>
      <c r="M461" s="733">
        <v>43579</v>
      </c>
      <c r="N461" s="797">
        <v>46008</v>
      </c>
      <c r="O461" s="707" t="s">
        <v>722</v>
      </c>
      <c r="P461" s="729">
        <f t="shared" si="39"/>
        <v>46008</v>
      </c>
      <c r="Q461" s="720">
        <v>19192</v>
      </c>
      <c r="R461" s="720">
        <v>1990</v>
      </c>
      <c r="S461" s="721">
        <v>45277</v>
      </c>
      <c r="T461" s="722" t="s">
        <v>147</v>
      </c>
      <c r="U461" s="723" t="s">
        <v>722</v>
      </c>
      <c r="V461" s="724" t="s">
        <v>10391</v>
      </c>
      <c r="W461" s="724" t="s">
        <v>10392</v>
      </c>
      <c r="X461" s="722" t="s">
        <v>4954</v>
      </c>
      <c r="Y461" s="722" t="s">
        <v>7541</v>
      </c>
      <c r="Z461" s="724" t="s">
        <v>4955</v>
      </c>
      <c r="AA461" s="725">
        <f t="shared" si="40"/>
        <v>46008</v>
      </c>
      <c r="AB461" s="726" t="s">
        <v>656</v>
      </c>
      <c r="AC461" s="722">
        <v>32</v>
      </c>
      <c r="AE461" s="722" t="s">
        <v>724</v>
      </c>
      <c r="AG461" s="758" t="s">
        <v>724</v>
      </c>
      <c r="AI461" s="722">
        <v>24</v>
      </c>
      <c r="AJ461" s="758" t="s">
        <v>724</v>
      </c>
      <c r="AK461" s="722">
        <v>80</v>
      </c>
      <c r="AL461" s="722">
        <v>1</v>
      </c>
    </row>
    <row r="462" spans="1:40" ht="12.75" customHeight="1">
      <c r="A462" s="700">
        <v>461</v>
      </c>
      <c r="B462" s="730" t="s">
        <v>729</v>
      </c>
      <c r="C462" s="710" t="s">
        <v>5076</v>
      </c>
      <c r="E462" s="730" t="s">
        <v>5077</v>
      </c>
      <c r="G462" s="731" t="s">
        <v>5078</v>
      </c>
      <c r="I462" s="730" t="s">
        <v>110</v>
      </c>
      <c r="K462" s="730" t="s">
        <v>5079</v>
      </c>
      <c r="L462" s="732" t="s">
        <v>1297</v>
      </c>
      <c r="M462" s="733">
        <v>43573</v>
      </c>
      <c r="N462" s="756">
        <v>45027</v>
      </c>
      <c r="O462" s="707" t="s">
        <v>722</v>
      </c>
      <c r="P462" s="729">
        <f t="shared" si="39"/>
        <v>45027</v>
      </c>
      <c r="Q462" s="720">
        <v>21182</v>
      </c>
      <c r="R462" s="720">
        <v>2014</v>
      </c>
      <c r="S462" s="721">
        <v>44297</v>
      </c>
      <c r="T462" s="722" t="s">
        <v>147</v>
      </c>
      <c r="U462" s="723" t="s">
        <v>722</v>
      </c>
      <c r="V462" s="724" t="s">
        <v>6780</v>
      </c>
      <c r="W462" s="724" t="s">
        <v>6781</v>
      </c>
      <c r="X462" s="722" t="s">
        <v>6782</v>
      </c>
      <c r="Y462" s="722" t="s">
        <v>1136</v>
      </c>
      <c r="Z462" s="724" t="s">
        <v>1386</v>
      </c>
      <c r="AA462" s="725">
        <f t="shared" si="40"/>
        <v>45027</v>
      </c>
      <c r="AB462" s="726" t="s">
        <v>1</v>
      </c>
      <c r="AC462" s="722">
        <v>32</v>
      </c>
      <c r="AE462" s="722">
        <v>104</v>
      </c>
      <c r="AG462" s="722">
        <v>139</v>
      </c>
      <c r="AI462" s="722">
        <v>34</v>
      </c>
      <c r="AJ462" s="722">
        <v>45</v>
      </c>
      <c r="AK462" s="722">
        <v>85</v>
      </c>
      <c r="AL462" s="722">
        <v>1</v>
      </c>
    </row>
    <row r="463" spans="1:40" s="710" customFormat="1" ht="12.75" customHeight="1">
      <c r="A463" s="700">
        <v>462</v>
      </c>
      <c r="B463" s="710" t="s">
        <v>729</v>
      </c>
      <c r="C463" s="710" t="s">
        <v>5245</v>
      </c>
      <c r="E463" s="710" t="s">
        <v>5246</v>
      </c>
      <c r="G463" s="711" t="s">
        <v>5247</v>
      </c>
      <c r="I463" s="710" t="s">
        <v>111</v>
      </c>
      <c r="K463" s="710" t="s">
        <v>2851</v>
      </c>
      <c r="L463" s="714" t="s">
        <v>2035</v>
      </c>
      <c r="M463" s="738">
        <v>43705</v>
      </c>
      <c r="N463" s="738">
        <v>45153</v>
      </c>
      <c r="O463" s="707" t="s">
        <v>722</v>
      </c>
      <c r="P463" s="729">
        <f t="shared" si="39"/>
        <v>45153</v>
      </c>
      <c r="Q463" s="708">
        <v>19456</v>
      </c>
      <c r="R463" s="708">
        <v>2017</v>
      </c>
      <c r="S463" s="721">
        <v>44423</v>
      </c>
      <c r="T463" s="710" t="s">
        <v>147</v>
      </c>
      <c r="U463" s="711" t="s">
        <v>722</v>
      </c>
      <c r="V463" s="712" t="s">
        <v>594</v>
      </c>
      <c r="W463" s="712" t="s">
        <v>1615</v>
      </c>
      <c r="X463" s="710" t="s">
        <v>611</v>
      </c>
      <c r="Y463" s="710" t="s">
        <v>612</v>
      </c>
      <c r="Z463" s="712" t="s">
        <v>613</v>
      </c>
      <c r="AA463" s="725">
        <f t="shared" si="40"/>
        <v>45153</v>
      </c>
      <c r="AB463" s="714" t="s">
        <v>2845</v>
      </c>
      <c r="AC463" s="710">
        <v>34</v>
      </c>
      <c r="AE463" s="710">
        <v>102</v>
      </c>
      <c r="AG463" s="710">
        <v>142</v>
      </c>
      <c r="AI463" s="710">
        <v>28</v>
      </c>
      <c r="AJ463" s="710">
        <v>37</v>
      </c>
      <c r="AK463" s="710">
        <v>130</v>
      </c>
      <c r="AL463" s="710">
        <v>1</v>
      </c>
    </row>
    <row r="464" spans="1:40" s="710" customFormat="1" ht="12.75" customHeight="1">
      <c r="A464" s="700">
        <v>463</v>
      </c>
      <c r="B464" s="710" t="s">
        <v>729</v>
      </c>
      <c r="C464" s="770" t="s">
        <v>5571</v>
      </c>
      <c r="E464" s="710" t="s">
        <v>5572</v>
      </c>
      <c r="G464" s="711" t="s">
        <v>5573</v>
      </c>
      <c r="I464" s="710" t="s">
        <v>5574</v>
      </c>
      <c r="K464" s="710" t="s">
        <v>5570</v>
      </c>
      <c r="L464" s="738">
        <v>29552</v>
      </c>
      <c r="M464" s="738">
        <v>43895</v>
      </c>
      <c r="N464" s="738">
        <v>45515</v>
      </c>
      <c r="O464" s="707" t="s">
        <v>722</v>
      </c>
      <c r="P464" s="729">
        <f t="shared" si="39"/>
        <v>45515</v>
      </c>
      <c r="Q464" s="708">
        <v>20242</v>
      </c>
      <c r="R464" s="708">
        <v>2013</v>
      </c>
      <c r="S464" s="721">
        <v>44784</v>
      </c>
      <c r="T464" s="710" t="s">
        <v>147</v>
      </c>
      <c r="U464" s="711" t="s">
        <v>722</v>
      </c>
      <c r="V464" s="712" t="s">
        <v>656</v>
      </c>
      <c r="W464" s="712" t="s">
        <v>656</v>
      </c>
      <c r="X464" s="710" t="s">
        <v>2965</v>
      </c>
      <c r="Y464" s="710" t="s">
        <v>816</v>
      </c>
      <c r="Z464" s="712" t="s">
        <v>2966</v>
      </c>
      <c r="AA464" s="725">
        <f t="shared" si="40"/>
        <v>45515</v>
      </c>
      <c r="AB464" s="714" t="s">
        <v>4157</v>
      </c>
      <c r="AC464" s="710">
        <v>32</v>
      </c>
      <c r="AE464" s="710">
        <v>96</v>
      </c>
      <c r="AG464" s="710">
        <v>126</v>
      </c>
      <c r="AI464" s="710">
        <v>34</v>
      </c>
      <c r="AJ464" s="710" t="s">
        <v>724</v>
      </c>
      <c r="AK464" s="710">
        <v>90</v>
      </c>
      <c r="AL464" s="710">
        <v>1</v>
      </c>
    </row>
    <row r="465" spans="1:40" s="710" customFormat="1" ht="12.75" customHeight="1">
      <c r="A465" s="700">
        <v>464</v>
      </c>
      <c r="B465" s="710" t="s">
        <v>729</v>
      </c>
      <c r="C465" s="710" t="s">
        <v>6040</v>
      </c>
      <c r="E465" s="710" t="s">
        <v>6039</v>
      </c>
      <c r="G465" s="711" t="s">
        <v>6041</v>
      </c>
      <c r="I465" s="710" t="s">
        <v>1170</v>
      </c>
      <c r="K465" s="710" t="s">
        <v>6042</v>
      </c>
      <c r="L465" s="714" t="s">
        <v>6044</v>
      </c>
      <c r="M465" s="738">
        <v>44034</v>
      </c>
      <c r="N465" s="738">
        <v>45431</v>
      </c>
      <c r="O465" s="707" t="s">
        <v>722</v>
      </c>
      <c r="P465" s="729">
        <f t="shared" si="39"/>
        <v>45431</v>
      </c>
      <c r="Q465" s="708">
        <v>20548</v>
      </c>
      <c r="R465" s="708">
        <v>2001</v>
      </c>
      <c r="S465" s="721">
        <v>44700</v>
      </c>
      <c r="T465" s="710" t="s">
        <v>1572</v>
      </c>
      <c r="U465" s="711" t="s">
        <v>722</v>
      </c>
      <c r="V465" s="712" t="s">
        <v>1639</v>
      </c>
      <c r="W465" s="712" t="s">
        <v>8313</v>
      </c>
      <c r="X465" s="710" t="s">
        <v>6043</v>
      </c>
      <c r="Y465" s="710" t="s">
        <v>1921</v>
      </c>
      <c r="Z465" s="712" t="s">
        <v>1922</v>
      </c>
      <c r="AA465" s="725">
        <f t="shared" si="40"/>
        <v>45431</v>
      </c>
      <c r="AB465" s="714" t="s">
        <v>1</v>
      </c>
      <c r="AC465" s="710">
        <v>33</v>
      </c>
      <c r="AE465" s="710">
        <v>75</v>
      </c>
      <c r="AG465" s="710">
        <v>130</v>
      </c>
      <c r="AI465" s="710">
        <v>29</v>
      </c>
      <c r="AJ465" s="710">
        <v>40</v>
      </c>
      <c r="AK465" s="710">
        <v>110</v>
      </c>
      <c r="AL465" s="710">
        <v>1</v>
      </c>
    </row>
    <row r="466" spans="1:40" s="710" customFormat="1" ht="12.75" customHeight="1">
      <c r="A466" s="700">
        <v>465</v>
      </c>
      <c r="C466" s="760"/>
      <c r="E466" s="710" t="s">
        <v>6588</v>
      </c>
      <c r="G466" s="711"/>
      <c r="L466" s="763"/>
      <c r="M466" s="763"/>
      <c r="N466" s="763"/>
      <c r="O466" s="707"/>
      <c r="P466" s="729">
        <f t="shared" si="39"/>
        <v>0</v>
      </c>
      <c r="Q466" s="708"/>
      <c r="R466" s="708"/>
      <c r="S466" s="721">
        <f t="shared" ref="S466:S469" si="41">SUM(N466-366)</f>
        <v>-366</v>
      </c>
      <c r="U466" s="711"/>
      <c r="V466" s="712"/>
      <c r="W466" s="712"/>
      <c r="Z466" s="712"/>
      <c r="AA466" s="725">
        <f t="shared" si="40"/>
        <v>0</v>
      </c>
      <c r="AB466" s="714"/>
    </row>
    <row r="467" spans="1:40" s="710" customFormat="1" ht="12.75" customHeight="1">
      <c r="A467" s="700" t="s">
        <v>3986</v>
      </c>
      <c r="E467" s="710" t="s">
        <v>6594</v>
      </c>
      <c r="G467" s="711"/>
      <c r="L467" s="717"/>
      <c r="M467" s="738"/>
      <c r="N467" s="756"/>
      <c r="O467" s="707"/>
      <c r="P467" s="729"/>
      <c r="Q467" s="708"/>
      <c r="R467" s="708"/>
      <c r="S467" s="721"/>
      <c r="U467" s="711"/>
      <c r="V467" s="712"/>
      <c r="W467" s="712"/>
      <c r="Z467" s="712"/>
      <c r="AA467" s="725"/>
      <c r="AB467" s="714"/>
    </row>
    <row r="468" spans="1:40" s="710" customFormat="1" ht="12.75" customHeight="1">
      <c r="A468" s="700">
        <v>467</v>
      </c>
      <c r="C468" s="760"/>
      <c r="E468" s="710" t="s">
        <v>6592</v>
      </c>
      <c r="G468" s="711"/>
      <c r="L468" s="717"/>
      <c r="M468" s="763"/>
      <c r="N468" s="763"/>
      <c r="O468" s="707"/>
      <c r="P468" s="729">
        <f>N468</f>
        <v>0</v>
      </c>
      <c r="Q468" s="708"/>
      <c r="R468" s="708"/>
      <c r="S468" s="721">
        <f t="shared" si="41"/>
        <v>-366</v>
      </c>
      <c r="U468" s="711"/>
      <c r="V468" s="712"/>
      <c r="W468" s="712"/>
      <c r="Z468" s="712"/>
      <c r="AA468" s="725">
        <f>N468</f>
        <v>0</v>
      </c>
      <c r="AB468" s="714"/>
    </row>
    <row r="469" spans="1:40" s="710" customFormat="1" ht="12.75" customHeight="1">
      <c r="A469" s="700">
        <v>468</v>
      </c>
      <c r="C469" s="760"/>
      <c r="E469" s="710" t="s">
        <v>6593</v>
      </c>
      <c r="G469" s="711"/>
      <c r="L469" s="763"/>
      <c r="M469" s="763"/>
      <c r="N469" s="763"/>
      <c r="O469" s="707"/>
      <c r="P469" s="729">
        <f>N469</f>
        <v>0</v>
      </c>
      <c r="Q469" s="708"/>
      <c r="R469" s="708"/>
      <c r="S469" s="721">
        <f t="shared" si="41"/>
        <v>-366</v>
      </c>
      <c r="U469" s="711"/>
      <c r="V469" s="712"/>
      <c r="W469" s="712"/>
      <c r="Z469" s="712"/>
      <c r="AA469" s="725">
        <f>N469</f>
        <v>0</v>
      </c>
      <c r="AB469" s="714"/>
    </row>
    <row r="470" spans="1:40" s="693" customFormat="1" ht="12.75" customHeight="1">
      <c r="A470" s="682" t="s">
        <v>6591</v>
      </c>
      <c r="E470" s="693" t="s">
        <v>1907</v>
      </c>
      <c r="G470" s="694"/>
      <c r="L470" s="686"/>
      <c r="M470" s="690"/>
      <c r="N470" s="690"/>
      <c r="O470" s="689"/>
      <c r="P470" s="690"/>
      <c r="Q470" s="691"/>
      <c r="R470" s="691"/>
      <c r="S470" s="692"/>
      <c r="U470" s="694"/>
      <c r="V470" s="695"/>
      <c r="W470" s="695"/>
      <c r="Z470" s="695"/>
      <c r="AA470" s="696"/>
      <c r="AB470" s="697"/>
    </row>
    <row r="471" spans="1:40" s="710" customFormat="1" ht="12.75" customHeight="1">
      <c r="A471" s="700">
        <v>470</v>
      </c>
      <c r="B471" s="700" t="s">
        <v>729</v>
      </c>
      <c r="C471" s="701" t="s">
        <v>9348</v>
      </c>
      <c r="D471" s="701"/>
      <c r="E471" s="701" t="s">
        <v>3047</v>
      </c>
      <c r="F471" s="702"/>
      <c r="G471" s="703" t="s">
        <v>9347</v>
      </c>
      <c r="H471" s="703"/>
      <c r="I471" s="701" t="s">
        <v>9346</v>
      </c>
      <c r="J471" s="701"/>
      <c r="K471" s="701" t="s">
        <v>776</v>
      </c>
      <c r="L471" s="704" t="s">
        <v>23</v>
      </c>
      <c r="M471" s="705">
        <v>45041</v>
      </c>
      <c r="N471" s="706">
        <v>45757</v>
      </c>
      <c r="O471" s="707" t="s">
        <v>722</v>
      </c>
      <c r="P471" s="729">
        <f>N471</f>
        <v>45757</v>
      </c>
      <c r="Q471" s="708">
        <v>23216</v>
      </c>
      <c r="R471" s="708">
        <v>2021</v>
      </c>
      <c r="S471" s="721">
        <v>45026</v>
      </c>
      <c r="T471" s="710" t="s">
        <v>147</v>
      </c>
      <c r="U471" s="711" t="s">
        <v>1279</v>
      </c>
      <c r="V471" s="712" t="s">
        <v>724</v>
      </c>
      <c r="W471" s="712" t="s">
        <v>724</v>
      </c>
      <c r="X471" s="710" t="s">
        <v>1665</v>
      </c>
      <c r="Y471" s="710" t="s">
        <v>1340</v>
      </c>
      <c r="Z471" s="712" t="s">
        <v>1341</v>
      </c>
      <c r="AA471" s="725">
        <v>45757</v>
      </c>
      <c r="AB471" s="726" t="s">
        <v>1</v>
      </c>
      <c r="AC471" s="722">
        <v>33</v>
      </c>
      <c r="AD471" s="722"/>
      <c r="AE471" s="722">
        <v>91</v>
      </c>
      <c r="AF471" s="722"/>
      <c r="AG471" s="722">
        <v>109</v>
      </c>
      <c r="AH471" s="722"/>
      <c r="AI471" s="722">
        <v>29</v>
      </c>
      <c r="AJ471" s="722">
        <v>40</v>
      </c>
      <c r="AK471" s="722">
        <v>90</v>
      </c>
      <c r="AL471" s="722">
        <v>1</v>
      </c>
      <c r="AN471" s="710" t="str">
        <f ca="1">IF(N471="","",IF(DAYS360(N471,NOW())&gt;720,"neplatné viac ako 2roky",""))</f>
        <v/>
      </c>
    </row>
    <row r="472" spans="1:40" s="693" customFormat="1" ht="12.75" customHeight="1">
      <c r="A472" s="682" t="s">
        <v>6920</v>
      </c>
      <c r="C472" s="771"/>
      <c r="E472" s="693" t="s">
        <v>2125</v>
      </c>
      <c r="G472" s="694"/>
      <c r="L472" s="686"/>
      <c r="M472" s="690"/>
      <c r="N472" s="690"/>
      <c r="O472" s="689"/>
      <c r="P472" s="690"/>
      <c r="Q472" s="691"/>
      <c r="R472" s="691"/>
      <c r="S472" s="692"/>
      <c r="U472" s="694"/>
      <c r="V472" s="695"/>
      <c r="W472" s="695"/>
      <c r="Z472" s="695"/>
      <c r="AA472" s="696"/>
      <c r="AB472" s="697"/>
    </row>
    <row r="473" spans="1:40" s="693" customFormat="1" ht="12.75" customHeight="1">
      <c r="A473" s="682">
        <v>472</v>
      </c>
      <c r="B473" s="682" t="s">
        <v>8813</v>
      </c>
      <c r="C473" s="684"/>
      <c r="D473" s="684"/>
      <c r="E473" s="684" t="s">
        <v>1153</v>
      </c>
      <c r="F473" s="698"/>
      <c r="G473" s="685"/>
      <c r="H473" s="685"/>
      <c r="I473" s="684"/>
      <c r="J473" s="684"/>
      <c r="K473" s="684"/>
      <c r="L473" s="686"/>
      <c r="M473" s="734"/>
      <c r="N473" s="688"/>
      <c r="O473" s="689"/>
      <c r="P473" s="690"/>
      <c r="Q473" s="691"/>
      <c r="R473" s="691"/>
      <c r="S473" s="692"/>
      <c r="U473" s="694"/>
      <c r="V473" s="695"/>
      <c r="W473" s="695"/>
      <c r="Z473" s="695"/>
      <c r="AA473" s="696"/>
      <c r="AB473" s="697"/>
    </row>
    <row r="474" spans="1:40" s="693" customFormat="1" ht="12.75" customHeight="1">
      <c r="A474" s="682" t="s">
        <v>6595</v>
      </c>
      <c r="B474" s="682"/>
      <c r="C474" s="682"/>
      <c r="D474" s="682"/>
      <c r="E474" s="684" t="s">
        <v>2126</v>
      </c>
      <c r="F474" s="698"/>
      <c r="G474" s="685"/>
      <c r="H474" s="685"/>
      <c r="I474" s="682"/>
      <c r="J474" s="682"/>
      <c r="K474" s="684"/>
      <c r="L474" s="686"/>
      <c r="M474" s="690"/>
      <c r="N474" s="688"/>
      <c r="O474" s="689"/>
      <c r="P474" s="690"/>
      <c r="Q474" s="691"/>
      <c r="R474" s="691"/>
      <c r="S474" s="692"/>
      <c r="U474" s="694"/>
      <c r="V474" s="695"/>
      <c r="W474" s="695"/>
      <c r="Z474" s="695"/>
      <c r="AA474" s="696"/>
      <c r="AB474" s="697"/>
    </row>
    <row r="475" spans="1:40" ht="12.75" customHeight="1">
      <c r="A475" s="700">
        <v>474</v>
      </c>
      <c r="B475" s="700" t="s">
        <v>729</v>
      </c>
      <c r="C475" s="700" t="s">
        <v>3993</v>
      </c>
      <c r="D475" s="700"/>
      <c r="E475" s="293" t="s">
        <v>2853</v>
      </c>
      <c r="F475" s="739"/>
      <c r="G475" s="716" t="s">
        <v>2034</v>
      </c>
      <c r="H475" s="716"/>
      <c r="I475" s="293" t="s">
        <v>153</v>
      </c>
      <c r="J475" s="740"/>
      <c r="K475" s="701" t="s">
        <v>9290</v>
      </c>
      <c r="L475" s="704" t="s">
        <v>2964</v>
      </c>
      <c r="M475" s="733">
        <v>45033</v>
      </c>
      <c r="N475" s="719">
        <v>45757</v>
      </c>
      <c r="O475" s="707" t="s">
        <v>722</v>
      </c>
      <c r="P475" s="729">
        <f>N475</f>
        <v>45757</v>
      </c>
      <c r="Q475" s="720">
        <v>23190</v>
      </c>
      <c r="R475" s="720">
        <v>2010</v>
      </c>
      <c r="S475" s="721">
        <v>44295</v>
      </c>
      <c r="T475" s="722" t="s">
        <v>147</v>
      </c>
      <c r="U475" s="723" t="s">
        <v>1217</v>
      </c>
      <c r="V475" s="724" t="s">
        <v>9292</v>
      </c>
      <c r="W475" s="724" t="s">
        <v>9291</v>
      </c>
      <c r="X475" s="710" t="s">
        <v>2965</v>
      </c>
      <c r="Y475" s="710" t="s">
        <v>816</v>
      </c>
      <c r="Z475" s="712" t="s">
        <v>2966</v>
      </c>
      <c r="AA475" s="725">
        <f>N475</f>
        <v>45757</v>
      </c>
      <c r="AB475" s="726" t="s">
        <v>1</v>
      </c>
      <c r="AC475" s="722">
        <v>32</v>
      </c>
      <c r="AE475" s="722">
        <v>104</v>
      </c>
      <c r="AG475" s="722">
        <v>139</v>
      </c>
      <c r="AI475" s="722">
        <v>29</v>
      </c>
      <c r="AJ475" s="722">
        <v>47</v>
      </c>
      <c r="AK475" s="722">
        <v>85</v>
      </c>
      <c r="AL475" s="722">
        <v>1</v>
      </c>
      <c r="AN475" s="722" t="str">
        <f t="shared" ref="AN475:AN480" ca="1" si="42">IF(N475="","",IF(DAYS360(N475,NOW())&gt;720,"neplatné viac ako 2roky",""))</f>
        <v/>
      </c>
    </row>
    <row r="476" spans="1:40" s="710" customFormat="1" ht="12.75" customHeight="1">
      <c r="A476" s="700">
        <v>475</v>
      </c>
      <c r="B476" s="700" t="s">
        <v>729</v>
      </c>
      <c r="C476" s="701" t="s">
        <v>3557</v>
      </c>
      <c r="D476" s="701"/>
      <c r="E476" s="701" t="s">
        <v>6166</v>
      </c>
      <c r="F476" s="702"/>
      <c r="G476" s="703" t="s">
        <v>1294</v>
      </c>
      <c r="H476" s="703"/>
      <c r="I476" s="701" t="s">
        <v>954</v>
      </c>
      <c r="J476" s="701"/>
      <c r="K476" s="700" t="s">
        <v>776</v>
      </c>
      <c r="L476" s="704" t="s">
        <v>23</v>
      </c>
      <c r="M476" s="705">
        <v>38893</v>
      </c>
      <c r="N476" s="706">
        <v>45580</v>
      </c>
      <c r="O476" s="707" t="s">
        <v>722</v>
      </c>
      <c r="P476" s="729">
        <f>N476</f>
        <v>45580</v>
      </c>
      <c r="Q476" s="708">
        <v>17953</v>
      </c>
      <c r="R476" s="708">
        <v>2005</v>
      </c>
      <c r="S476" s="721">
        <v>44849</v>
      </c>
      <c r="T476" s="710" t="s">
        <v>147</v>
      </c>
      <c r="U476" s="711" t="s">
        <v>722</v>
      </c>
      <c r="V476" s="712" t="s">
        <v>8844</v>
      </c>
      <c r="W476" s="712" t="s">
        <v>8845</v>
      </c>
      <c r="X476" s="710" t="s">
        <v>1665</v>
      </c>
      <c r="Y476" s="710" t="s">
        <v>1340</v>
      </c>
      <c r="Z476" s="712" t="s">
        <v>1341</v>
      </c>
      <c r="AA476" s="725">
        <f>N476</f>
        <v>45580</v>
      </c>
      <c r="AB476" s="714" t="s">
        <v>1</v>
      </c>
      <c r="AC476" s="710">
        <v>36</v>
      </c>
      <c r="AE476" s="710">
        <v>116</v>
      </c>
      <c r="AG476" s="710">
        <v>151</v>
      </c>
      <c r="AI476" s="710">
        <v>29</v>
      </c>
      <c r="AJ476" s="710">
        <v>48</v>
      </c>
      <c r="AK476" s="710">
        <v>110</v>
      </c>
      <c r="AL476" s="710">
        <v>1</v>
      </c>
      <c r="AN476" s="710" t="str">
        <f t="shared" ca="1" si="42"/>
        <v/>
      </c>
    </row>
    <row r="477" spans="1:40" ht="12.75" customHeight="1">
      <c r="A477" s="700">
        <v>476</v>
      </c>
      <c r="B477" s="700" t="s">
        <v>729</v>
      </c>
      <c r="C477" s="701" t="s">
        <v>201</v>
      </c>
      <c r="D477" s="701"/>
      <c r="E477" s="293" t="s">
        <v>6167</v>
      </c>
      <c r="F477" s="739"/>
      <c r="G477" s="716" t="s">
        <v>1748</v>
      </c>
      <c r="H477" s="716"/>
      <c r="I477" s="293" t="s">
        <v>954</v>
      </c>
      <c r="J477" s="293"/>
      <c r="K477" s="293" t="s">
        <v>2402</v>
      </c>
      <c r="L477" s="717" t="s">
        <v>1441</v>
      </c>
      <c r="M477" s="718">
        <v>38910</v>
      </c>
      <c r="N477" s="719">
        <v>45426</v>
      </c>
      <c r="O477" s="707" t="s">
        <v>722</v>
      </c>
      <c r="P477" s="729">
        <f>N477</f>
        <v>45426</v>
      </c>
      <c r="Q477" s="720">
        <v>22398</v>
      </c>
      <c r="R477" s="720">
        <v>2006</v>
      </c>
      <c r="S477" s="721">
        <v>44695</v>
      </c>
      <c r="T477" s="722" t="s">
        <v>147</v>
      </c>
      <c r="U477" s="723" t="s">
        <v>722</v>
      </c>
      <c r="V477" s="712" t="s">
        <v>931</v>
      </c>
      <c r="W477" s="712" t="s">
        <v>6610</v>
      </c>
      <c r="X477" s="722" t="s">
        <v>8148</v>
      </c>
      <c r="Y477" s="722" t="s">
        <v>816</v>
      </c>
      <c r="Z477" s="724" t="s">
        <v>1443</v>
      </c>
      <c r="AA477" s="725">
        <f>N477</f>
        <v>45426</v>
      </c>
      <c r="AB477" s="726">
        <v>3</v>
      </c>
      <c r="AC477" s="722">
        <v>34.5</v>
      </c>
      <c r="AE477" s="722">
        <v>109</v>
      </c>
      <c r="AG477" s="722">
        <v>144</v>
      </c>
      <c r="AI477" s="722">
        <v>31</v>
      </c>
      <c r="AJ477" s="722">
        <v>45</v>
      </c>
      <c r="AK477" s="722">
        <v>110</v>
      </c>
      <c r="AL477" s="722">
        <v>1</v>
      </c>
      <c r="AN477" s="722" t="str">
        <f t="shared" ca="1" si="42"/>
        <v/>
      </c>
    </row>
    <row r="478" spans="1:40" s="710" customFormat="1" ht="12.75" customHeight="1">
      <c r="A478" s="700">
        <v>477</v>
      </c>
      <c r="B478" s="700"/>
      <c r="C478" s="701"/>
      <c r="D478" s="701"/>
      <c r="E478" s="293" t="s">
        <v>8818</v>
      </c>
      <c r="F478" s="702"/>
      <c r="G478" s="703"/>
      <c r="H478" s="703"/>
      <c r="I478" s="701"/>
      <c r="J478" s="701"/>
      <c r="K478" s="701"/>
      <c r="L478" s="704"/>
      <c r="M478" s="705"/>
      <c r="N478" s="706"/>
      <c r="O478" s="707"/>
      <c r="P478" s="738"/>
      <c r="Q478" s="708"/>
      <c r="R478" s="708"/>
      <c r="S478" s="709"/>
      <c r="U478" s="711"/>
      <c r="V478" s="712"/>
      <c r="W478" s="712"/>
      <c r="Z478" s="712"/>
      <c r="AA478" s="713"/>
      <c r="AB478" s="714"/>
      <c r="AN478" s="710" t="str">
        <f t="shared" ca="1" si="42"/>
        <v/>
      </c>
    </row>
    <row r="479" spans="1:40" s="710" customFormat="1" ht="12.75" customHeight="1">
      <c r="A479" s="700">
        <v>478</v>
      </c>
      <c r="B479" s="700"/>
      <c r="C479" s="701"/>
      <c r="D479" s="701"/>
      <c r="E479" s="293" t="s">
        <v>3057</v>
      </c>
      <c r="F479" s="739"/>
      <c r="G479" s="716"/>
      <c r="H479" s="716"/>
      <c r="I479" s="293"/>
      <c r="J479" s="293"/>
      <c r="K479" s="293"/>
      <c r="L479" s="717"/>
      <c r="M479" s="718"/>
      <c r="N479" s="719"/>
      <c r="O479" s="707"/>
      <c r="P479" s="729"/>
      <c r="Q479" s="720"/>
      <c r="R479" s="720"/>
      <c r="S479" s="721"/>
      <c r="T479" s="722"/>
      <c r="U479" s="723"/>
      <c r="V479" s="724"/>
      <c r="W479" s="724"/>
      <c r="X479" s="722"/>
      <c r="Y479" s="722"/>
      <c r="Z479" s="724"/>
      <c r="AA479" s="725"/>
      <c r="AB479" s="726"/>
      <c r="AC479" s="722"/>
      <c r="AD479" s="722"/>
      <c r="AE479" s="722"/>
      <c r="AF479" s="722"/>
      <c r="AG479" s="722"/>
      <c r="AH479" s="722"/>
      <c r="AI479" s="722"/>
      <c r="AJ479" s="722"/>
      <c r="AK479" s="722"/>
      <c r="AL479" s="722"/>
      <c r="AN479" s="710" t="str">
        <f t="shared" ca="1" si="42"/>
        <v/>
      </c>
    </row>
    <row r="480" spans="1:40" s="693" customFormat="1" ht="12.75" customHeight="1">
      <c r="A480" s="682">
        <v>479</v>
      </c>
      <c r="B480" s="682" t="s">
        <v>8819</v>
      </c>
      <c r="C480" s="684"/>
      <c r="D480" s="684"/>
      <c r="E480" s="684" t="s">
        <v>6168</v>
      </c>
      <c r="F480" s="698"/>
      <c r="G480" s="685"/>
      <c r="H480" s="685"/>
      <c r="I480" s="684"/>
      <c r="J480" s="684"/>
      <c r="K480" s="684"/>
      <c r="L480" s="686"/>
      <c r="M480" s="734"/>
      <c r="N480" s="688"/>
      <c r="O480" s="689"/>
      <c r="P480" s="690"/>
      <c r="Q480" s="691"/>
      <c r="R480" s="691"/>
      <c r="S480" s="692"/>
      <c r="U480" s="694"/>
      <c r="V480" s="695"/>
      <c r="W480" s="695"/>
      <c r="Z480" s="695"/>
      <c r="AA480" s="696"/>
      <c r="AB480" s="697"/>
      <c r="AN480" s="693" t="str">
        <f t="shared" ca="1" si="42"/>
        <v/>
      </c>
    </row>
    <row r="481" spans="1:40" s="693" customFormat="1" ht="12.75" customHeight="1">
      <c r="A481" s="682">
        <v>480</v>
      </c>
      <c r="B481" s="693" t="s">
        <v>8821</v>
      </c>
      <c r="C481" s="682"/>
      <c r="E481" s="693" t="s">
        <v>2247</v>
      </c>
      <c r="G481" s="694"/>
      <c r="L481" s="686"/>
      <c r="M481" s="690"/>
      <c r="N481" s="690"/>
      <c r="O481" s="689"/>
      <c r="P481" s="690"/>
      <c r="Q481" s="691"/>
      <c r="R481" s="691"/>
      <c r="S481" s="692"/>
      <c r="U481" s="694"/>
      <c r="V481" s="695"/>
      <c r="W481" s="695"/>
      <c r="Z481" s="695"/>
      <c r="AA481" s="696"/>
      <c r="AB481" s="697"/>
    </row>
    <row r="482" spans="1:40" ht="12.75" customHeight="1">
      <c r="A482" s="700">
        <v>481</v>
      </c>
      <c r="B482" s="700"/>
      <c r="C482" s="700"/>
      <c r="D482" s="700"/>
      <c r="E482" s="293" t="s">
        <v>3048</v>
      </c>
      <c r="F482" s="739"/>
      <c r="G482" s="716"/>
      <c r="H482" s="716"/>
      <c r="I482" s="740"/>
      <c r="J482" s="740"/>
      <c r="K482" s="710"/>
      <c r="L482" s="717"/>
      <c r="M482" s="738"/>
      <c r="N482" s="738"/>
      <c r="O482" s="707"/>
      <c r="Q482" s="708"/>
      <c r="R482" s="708"/>
      <c r="S482" s="721"/>
      <c r="T482" s="710"/>
      <c r="U482" s="711"/>
      <c r="V482" s="712"/>
      <c r="W482" s="712"/>
      <c r="X482" s="710"/>
      <c r="Y482" s="710"/>
      <c r="Z482" s="712"/>
      <c r="AA482" s="725"/>
      <c r="AN482" s="722" t="str">
        <f ca="1">IF(N482="","",IF(DAYS360(N482,NOW())&gt;720,"neplatné viac ako 2roky",""))</f>
        <v/>
      </c>
    </row>
    <row r="483" spans="1:40" s="710" customFormat="1" ht="12.75" customHeight="1">
      <c r="A483" s="682" t="s">
        <v>5874</v>
      </c>
      <c r="B483" s="693"/>
      <c r="C483" s="682"/>
      <c r="D483" s="693"/>
      <c r="E483" s="693" t="s">
        <v>2248</v>
      </c>
      <c r="F483" s="693"/>
      <c r="G483" s="694"/>
      <c r="H483" s="693"/>
      <c r="I483" s="693"/>
      <c r="J483" s="693"/>
      <c r="K483" s="693"/>
      <c r="L483" s="686"/>
      <c r="M483" s="690"/>
      <c r="N483" s="690"/>
      <c r="O483" s="689"/>
      <c r="P483" s="690"/>
      <c r="Q483" s="691"/>
      <c r="R483" s="691"/>
      <c r="S483" s="692"/>
      <c r="T483" s="693"/>
      <c r="U483" s="694"/>
      <c r="V483" s="695"/>
      <c r="W483" s="695"/>
      <c r="X483" s="693"/>
      <c r="Y483" s="693"/>
      <c r="Z483" s="695"/>
      <c r="AA483" s="696"/>
      <c r="AB483" s="697"/>
      <c r="AC483" s="693"/>
      <c r="AD483" s="693"/>
      <c r="AE483" s="693"/>
      <c r="AF483" s="693"/>
      <c r="AG483" s="693"/>
      <c r="AH483" s="693"/>
      <c r="AI483" s="693"/>
      <c r="AJ483" s="693"/>
      <c r="AK483" s="693"/>
      <c r="AL483" s="693"/>
      <c r="AM483" s="693"/>
    </row>
    <row r="484" spans="1:40" s="693" customFormat="1" ht="12.75" customHeight="1">
      <c r="A484" s="682" t="s">
        <v>6596</v>
      </c>
      <c r="C484" s="682"/>
      <c r="E484" s="693" t="s">
        <v>2249</v>
      </c>
      <c r="G484" s="694"/>
      <c r="L484" s="686"/>
      <c r="M484" s="690"/>
      <c r="N484" s="690"/>
      <c r="O484" s="689"/>
      <c r="P484" s="690"/>
      <c r="Q484" s="691"/>
      <c r="R484" s="691"/>
      <c r="S484" s="692"/>
      <c r="U484" s="694"/>
      <c r="V484" s="695"/>
      <c r="W484" s="695"/>
      <c r="Z484" s="695"/>
      <c r="AA484" s="696"/>
      <c r="AB484" s="697"/>
    </row>
    <row r="485" spans="1:40" s="710" customFormat="1" ht="12.75" customHeight="1">
      <c r="A485" s="700" t="s">
        <v>4000</v>
      </c>
      <c r="C485" s="700"/>
      <c r="E485" s="710" t="s">
        <v>8822</v>
      </c>
      <c r="G485" s="711"/>
      <c r="I485" s="742"/>
      <c r="K485" s="293"/>
      <c r="L485" s="717"/>
      <c r="M485" s="733"/>
      <c r="N485" s="719"/>
      <c r="O485" s="707"/>
      <c r="P485" s="729"/>
      <c r="Q485" s="720"/>
      <c r="R485" s="720"/>
      <c r="S485" s="721"/>
      <c r="T485" s="722"/>
      <c r="U485" s="723"/>
      <c r="V485" s="724"/>
      <c r="W485" s="724"/>
      <c r="X485" s="722"/>
      <c r="Y485" s="722"/>
      <c r="Z485" s="724"/>
      <c r="AA485" s="725"/>
      <c r="AB485" s="714"/>
    </row>
    <row r="486" spans="1:40" s="710" customFormat="1" ht="12.75" customHeight="1">
      <c r="A486" s="700">
        <v>485</v>
      </c>
      <c r="B486" s="710" t="s">
        <v>729</v>
      </c>
      <c r="C486" s="700" t="s">
        <v>2290</v>
      </c>
      <c r="E486" s="710" t="s">
        <v>2291</v>
      </c>
      <c r="G486" s="711" t="s">
        <v>2292</v>
      </c>
      <c r="I486" s="742" t="s">
        <v>153</v>
      </c>
      <c r="K486" s="710" t="s">
        <v>2293</v>
      </c>
      <c r="L486" s="717" t="s">
        <v>2297</v>
      </c>
      <c r="M486" s="738">
        <v>42181</v>
      </c>
      <c r="N486" s="738">
        <v>44687</v>
      </c>
      <c r="O486" s="707" t="s">
        <v>722</v>
      </c>
      <c r="P486" s="729">
        <f>N486</f>
        <v>44687</v>
      </c>
      <c r="Q486" s="708">
        <v>20533</v>
      </c>
      <c r="R486" s="708">
        <v>1989</v>
      </c>
      <c r="S486" s="721">
        <v>43957</v>
      </c>
      <c r="T486" s="710" t="s">
        <v>1484</v>
      </c>
      <c r="U486" s="711" t="s">
        <v>722</v>
      </c>
      <c r="V486" s="712" t="s">
        <v>537</v>
      </c>
      <c r="W486" s="712" t="s">
        <v>6006</v>
      </c>
      <c r="X486" s="710" t="s">
        <v>2294</v>
      </c>
      <c r="Y486" s="710" t="s">
        <v>1573</v>
      </c>
      <c r="Z486" s="712" t="s">
        <v>1574</v>
      </c>
      <c r="AA486" s="725">
        <f>N486</f>
        <v>44687</v>
      </c>
      <c r="AB486" s="714" t="s">
        <v>1</v>
      </c>
      <c r="AC486" s="710">
        <v>31</v>
      </c>
      <c r="AE486" s="710">
        <v>101</v>
      </c>
      <c r="AG486" s="710">
        <v>144</v>
      </c>
      <c r="AI486" s="710">
        <v>32</v>
      </c>
      <c r="AJ486" s="710">
        <v>40</v>
      </c>
      <c r="AK486" s="710">
        <v>80</v>
      </c>
      <c r="AL486" s="710">
        <v>1</v>
      </c>
    </row>
    <row r="487" spans="1:40" s="693" customFormat="1" ht="12.75" customHeight="1">
      <c r="A487" s="682">
        <v>486</v>
      </c>
      <c r="B487" s="682" t="s">
        <v>8823</v>
      </c>
      <c r="C487" s="682"/>
      <c r="D487" s="684"/>
      <c r="E487" s="684" t="s">
        <v>2854</v>
      </c>
      <c r="F487" s="698"/>
      <c r="G487" s="685"/>
      <c r="H487" s="685"/>
      <c r="I487" s="684"/>
      <c r="J487" s="684"/>
      <c r="K487" s="684"/>
      <c r="L487" s="686"/>
      <c r="M487" s="734"/>
      <c r="N487" s="688"/>
      <c r="O487" s="689"/>
      <c r="P487" s="690"/>
      <c r="Q487" s="691"/>
      <c r="R487" s="691"/>
      <c r="S487" s="692"/>
      <c r="U487" s="694"/>
      <c r="V487" s="695"/>
      <c r="W487" s="695"/>
      <c r="Z487" s="695"/>
      <c r="AA487" s="696"/>
      <c r="AB487" s="697"/>
      <c r="AN487" s="693" t="str">
        <f ca="1">IF(N487="","",IF(DAYS360(N487,NOW())&gt;720,"neplatné viac ako 2roky",""))</f>
        <v/>
      </c>
    </row>
    <row r="488" spans="1:40" ht="12.75" customHeight="1">
      <c r="A488" s="700">
        <v>487</v>
      </c>
      <c r="B488" s="700"/>
      <c r="C488" s="701"/>
      <c r="D488" s="701"/>
      <c r="E488" s="293" t="s">
        <v>3049</v>
      </c>
      <c r="F488" s="739"/>
      <c r="G488" s="716"/>
      <c r="H488" s="716"/>
      <c r="I488" s="293"/>
      <c r="J488" s="293"/>
      <c r="K488" s="293"/>
      <c r="L488" s="717"/>
      <c r="M488" s="718"/>
      <c r="N488" s="719"/>
      <c r="O488" s="707"/>
      <c r="S488" s="721"/>
      <c r="AA488" s="725"/>
      <c r="AN488" s="722" t="str">
        <f ca="1">IF(N488="","",IF(DAYS360(N488,NOW())&gt;720,"neplatné viac ako 2roky",""))</f>
        <v/>
      </c>
    </row>
    <row r="489" spans="1:40" s="693" customFormat="1" ht="12.75" customHeight="1">
      <c r="A489" s="682">
        <v>488</v>
      </c>
      <c r="B489" s="693" t="s">
        <v>8815</v>
      </c>
      <c r="C489" s="771"/>
      <c r="E489" s="693" t="s">
        <v>2855</v>
      </c>
      <c r="G489" s="755"/>
      <c r="H489" s="755"/>
      <c r="L489" s="686"/>
      <c r="M489" s="690"/>
      <c r="N489" s="690"/>
      <c r="O489" s="689"/>
      <c r="P489" s="690"/>
      <c r="Q489" s="691"/>
      <c r="R489" s="691"/>
      <c r="S489" s="692"/>
      <c r="U489" s="694"/>
      <c r="V489" s="695"/>
      <c r="W489" s="695"/>
      <c r="Z489" s="695"/>
      <c r="AA489" s="696"/>
      <c r="AB489" s="697"/>
    </row>
    <row r="490" spans="1:40" s="693" customFormat="1" ht="12.75" customHeight="1">
      <c r="A490" s="682">
        <v>489</v>
      </c>
      <c r="B490" s="682" t="s">
        <v>8779</v>
      </c>
      <c r="C490" s="684"/>
      <c r="D490" s="684"/>
      <c r="E490" s="684" t="s">
        <v>8780</v>
      </c>
      <c r="F490" s="698"/>
      <c r="G490" s="685"/>
      <c r="H490" s="685"/>
      <c r="I490" s="684"/>
      <c r="J490" s="684"/>
      <c r="K490" s="684"/>
      <c r="L490" s="686"/>
      <c r="M490" s="734"/>
      <c r="N490" s="688"/>
      <c r="O490" s="689"/>
      <c r="P490" s="690"/>
      <c r="Q490" s="691"/>
      <c r="R490" s="691"/>
      <c r="S490" s="692"/>
      <c r="U490" s="694"/>
      <c r="V490" s="695"/>
      <c r="W490" s="695"/>
      <c r="Z490" s="695"/>
      <c r="AA490" s="696"/>
      <c r="AB490" s="697"/>
    </row>
    <row r="491" spans="1:40" s="693" customFormat="1" ht="12.75" customHeight="1">
      <c r="A491" s="682">
        <v>490</v>
      </c>
      <c r="B491" s="682" t="s">
        <v>8825</v>
      </c>
      <c r="C491" s="684"/>
      <c r="D491" s="684"/>
      <c r="E491" s="735" t="s">
        <v>8824</v>
      </c>
      <c r="F491" s="698"/>
      <c r="G491" s="685"/>
      <c r="H491" s="685"/>
      <c r="I491" s="684"/>
      <c r="J491" s="684"/>
      <c r="K491" s="684"/>
      <c r="L491" s="686"/>
      <c r="M491" s="687"/>
      <c r="N491" s="688"/>
      <c r="O491" s="689"/>
      <c r="P491" s="690"/>
      <c r="Q491" s="691"/>
      <c r="R491" s="691"/>
      <c r="S491" s="692"/>
      <c r="U491" s="694"/>
      <c r="V491" s="695"/>
      <c r="W491" s="695"/>
      <c r="Z491" s="695"/>
      <c r="AA491" s="696"/>
      <c r="AB491" s="697"/>
      <c r="AN491" s="693" t="str">
        <f ca="1">IF(N491="","",IF(DAYS360(N491,NOW())&gt;720,"neplatné viac ako 2roky",""))</f>
        <v/>
      </c>
    </row>
    <row r="492" spans="1:40" s="710" customFormat="1" ht="12.75" customHeight="1">
      <c r="A492" s="700">
        <v>491</v>
      </c>
      <c r="B492" s="700" t="s">
        <v>729</v>
      </c>
      <c r="C492" s="701" t="s">
        <v>396</v>
      </c>
      <c r="D492" s="701"/>
      <c r="E492" s="744" t="s">
        <v>5038</v>
      </c>
      <c r="F492" s="702"/>
      <c r="G492" s="703" t="s">
        <v>5041</v>
      </c>
      <c r="H492" s="703"/>
      <c r="I492" s="701" t="s">
        <v>1616</v>
      </c>
      <c r="J492" s="701"/>
      <c r="K492" s="744" t="s">
        <v>5039</v>
      </c>
      <c r="L492" s="704" t="s">
        <v>5040</v>
      </c>
      <c r="M492" s="705">
        <v>43608</v>
      </c>
      <c r="N492" s="706">
        <v>45061</v>
      </c>
      <c r="O492" s="707" t="s">
        <v>722</v>
      </c>
      <c r="P492" s="738">
        <f>N492</f>
        <v>45061</v>
      </c>
      <c r="Q492" s="708">
        <v>21289</v>
      </c>
      <c r="R492" s="708">
        <v>1986</v>
      </c>
      <c r="S492" s="709">
        <v>44331</v>
      </c>
      <c r="T492" s="710" t="s">
        <v>147</v>
      </c>
      <c r="U492" s="711" t="s">
        <v>722</v>
      </c>
      <c r="V492" s="712" t="s">
        <v>1487</v>
      </c>
      <c r="W492" s="712" t="s">
        <v>1146</v>
      </c>
      <c r="X492" s="710" t="s">
        <v>6946</v>
      </c>
      <c r="Y492" s="710" t="s">
        <v>6947</v>
      </c>
      <c r="Z492" s="712" t="s">
        <v>4026</v>
      </c>
      <c r="AA492" s="713">
        <v>44334</v>
      </c>
      <c r="AB492" s="714" t="s">
        <v>1487</v>
      </c>
      <c r="AC492" s="769">
        <v>24.5</v>
      </c>
      <c r="AE492" s="710">
        <v>79.5</v>
      </c>
      <c r="AG492" s="769">
        <v>124.5</v>
      </c>
      <c r="AI492" s="710">
        <v>22</v>
      </c>
      <c r="AJ492" s="710">
        <v>37</v>
      </c>
      <c r="AK492" s="710">
        <v>80</v>
      </c>
      <c r="AL492" s="710">
        <v>1</v>
      </c>
      <c r="AN492" s="710" t="str">
        <f ca="1">IF(N492="","",IF(DAYS360(N492,NOW())&gt;720,"neplatné viac ako 2roky",""))</f>
        <v/>
      </c>
    </row>
    <row r="493" spans="1:40" s="710" customFormat="1" ht="12.75" customHeight="1">
      <c r="A493" s="700">
        <v>492</v>
      </c>
      <c r="E493" s="744" t="s">
        <v>8820</v>
      </c>
      <c r="G493" s="711"/>
      <c r="L493" s="763"/>
      <c r="M493" s="763"/>
      <c r="N493" s="763"/>
      <c r="P493" s="729">
        <f>N493</f>
        <v>0</v>
      </c>
      <c r="S493" s="721">
        <f>SUM(N493-366)</f>
        <v>-366</v>
      </c>
      <c r="AA493" s="725">
        <f>N493</f>
        <v>0</v>
      </c>
      <c r="AB493" s="763"/>
    </row>
    <row r="494" spans="1:40" s="693" customFormat="1" ht="12.75" customHeight="1">
      <c r="A494" s="682" t="s">
        <v>6597</v>
      </c>
      <c r="B494" s="682"/>
      <c r="C494" s="682"/>
      <c r="D494" s="682"/>
      <c r="E494" s="684" t="s">
        <v>2948</v>
      </c>
      <c r="F494" s="698"/>
      <c r="G494" s="685"/>
      <c r="H494" s="685"/>
      <c r="I494" s="682"/>
      <c r="J494" s="682"/>
      <c r="L494" s="697"/>
      <c r="M494" s="690"/>
      <c r="N494" s="690"/>
      <c r="O494" s="694"/>
      <c r="P494" s="690"/>
      <c r="Q494" s="691"/>
      <c r="R494" s="691"/>
      <c r="S494" s="692"/>
      <c r="U494" s="694"/>
      <c r="V494" s="695"/>
      <c r="W494" s="695"/>
      <c r="Z494" s="695"/>
      <c r="AA494" s="696"/>
      <c r="AB494" s="697"/>
    </row>
    <row r="495" spans="1:40" s="710" customFormat="1" ht="12.75" customHeight="1">
      <c r="A495" s="700">
        <v>494</v>
      </c>
      <c r="B495" s="700" t="s">
        <v>729</v>
      </c>
      <c r="C495" s="701" t="s">
        <v>201</v>
      </c>
      <c r="D495" s="701"/>
      <c r="E495" s="701" t="s">
        <v>6169</v>
      </c>
      <c r="F495" s="702"/>
      <c r="G495" s="703" t="s">
        <v>2949</v>
      </c>
      <c r="H495" s="703"/>
      <c r="I495" s="701" t="s">
        <v>954</v>
      </c>
      <c r="J495" s="701"/>
      <c r="K495" s="701" t="s">
        <v>776</v>
      </c>
      <c r="L495" s="704" t="s">
        <v>23</v>
      </c>
      <c r="M495" s="705">
        <v>42598</v>
      </c>
      <c r="N495" s="706">
        <v>45580</v>
      </c>
      <c r="O495" s="707" t="s">
        <v>722</v>
      </c>
      <c r="P495" s="729">
        <f>N495</f>
        <v>45580</v>
      </c>
      <c r="Q495" s="708">
        <v>16772</v>
      </c>
      <c r="R495" s="708">
        <v>2004</v>
      </c>
      <c r="S495" s="721">
        <v>44849</v>
      </c>
      <c r="T495" s="710" t="s">
        <v>147</v>
      </c>
      <c r="U495" s="711" t="s">
        <v>722</v>
      </c>
      <c r="V495" s="712" t="s">
        <v>176</v>
      </c>
      <c r="W495" s="712" t="s">
        <v>6421</v>
      </c>
      <c r="X495" s="710" t="s">
        <v>1665</v>
      </c>
      <c r="Y495" s="710" t="s">
        <v>1340</v>
      </c>
      <c r="Z495" s="712" t="s">
        <v>1341</v>
      </c>
      <c r="AA495" s="725">
        <f>N495</f>
        <v>45580</v>
      </c>
      <c r="AB495" s="714" t="s">
        <v>1</v>
      </c>
      <c r="AC495" s="710">
        <v>34.5</v>
      </c>
      <c r="AE495" s="710">
        <v>94.5</v>
      </c>
      <c r="AG495" s="710">
        <v>124.5</v>
      </c>
      <c r="AI495" s="710">
        <v>30</v>
      </c>
      <c r="AJ495" s="710">
        <v>45</v>
      </c>
      <c r="AK495" s="710">
        <v>110</v>
      </c>
      <c r="AL495" s="710">
        <v>1</v>
      </c>
    </row>
    <row r="496" spans="1:40" s="710" customFormat="1" ht="12.75" customHeight="1">
      <c r="A496" s="700">
        <v>495</v>
      </c>
      <c r="B496" s="700" t="s">
        <v>729</v>
      </c>
      <c r="C496" s="700" t="s">
        <v>2952</v>
      </c>
      <c r="D496" s="700"/>
      <c r="E496" s="293" t="s">
        <v>2953</v>
      </c>
      <c r="F496" s="739"/>
      <c r="G496" s="716" t="s">
        <v>2954</v>
      </c>
      <c r="H496" s="716"/>
      <c r="I496" s="710" t="s">
        <v>2955</v>
      </c>
      <c r="J496" s="740"/>
      <c r="K496" s="765" t="s">
        <v>2852</v>
      </c>
      <c r="L496" s="732" t="s">
        <v>1710</v>
      </c>
      <c r="M496" s="733">
        <v>42610</v>
      </c>
      <c r="N496" s="729">
        <v>45428</v>
      </c>
      <c r="O496" s="711" t="s">
        <v>722</v>
      </c>
      <c r="P496" s="729">
        <f>N496</f>
        <v>45428</v>
      </c>
      <c r="Q496" s="720">
        <v>22219</v>
      </c>
      <c r="R496" s="720">
        <v>2001</v>
      </c>
      <c r="S496" s="721">
        <v>44697</v>
      </c>
      <c r="T496" s="722" t="s">
        <v>3910</v>
      </c>
      <c r="U496" s="723" t="s">
        <v>722</v>
      </c>
      <c r="V496" s="724" t="s">
        <v>363</v>
      </c>
      <c r="W496" s="724" t="s">
        <v>5845</v>
      </c>
      <c r="X496" s="722" t="s">
        <v>4491</v>
      </c>
      <c r="Y496" s="722" t="s">
        <v>792</v>
      </c>
      <c r="Z496" s="724" t="s">
        <v>793</v>
      </c>
      <c r="AA496" s="725">
        <f>N496</f>
        <v>45428</v>
      </c>
      <c r="AB496" s="726" t="s">
        <v>1487</v>
      </c>
      <c r="AC496" s="722">
        <v>28</v>
      </c>
      <c r="AD496" s="722"/>
      <c r="AE496" s="722">
        <v>112</v>
      </c>
      <c r="AF496" s="722"/>
      <c r="AG496" s="722">
        <v>204</v>
      </c>
      <c r="AH496" s="722"/>
      <c r="AI496" s="722">
        <v>35</v>
      </c>
      <c r="AJ496" s="722">
        <v>40</v>
      </c>
      <c r="AK496" s="722">
        <v>65</v>
      </c>
      <c r="AL496" s="722">
        <v>2</v>
      </c>
    </row>
    <row r="497" spans="1:40" ht="12.75" customHeight="1">
      <c r="A497" s="740">
        <v>496</v>
      </c>
      <c r="B497" s="700" t="s">
        <v>729</v>
      </c>
      <c r="C497" s="701" t="s">
        <v>664</v>
      </c>
      <c r="D497" s="701"/>
      <c r="E497" s="293" t="s">
        <v>6170</v>
      </c>
      <c r="F497" s="739"/>
      <c r="G497" s="716" t="s">
        <v>2856</v>
      </c>
      <c r="H497" s="716"/>
      <c r="I497" s="293" t="s">
        <v>2857</v>
      </c>
      <c r="J497" s="293"/>
      <c r="K497" s="293" t="s">
        <v>2402</v>
      </c>
      <c r="L497" s="717" t="s">
        <v>1441</v>
      </c>
      <c r="M497" s="718">
        <v>42508</v>
      </c>
      <c r="N497" s="719">
        <v>45055</v>
      </c>
      <c r="O497" s="707" t="s">
        <v>722</v>
      </c>
      <c r="P497" s="729">
        <f>N497</f>
        <v>45055</v>
      </c>
      <c r="Q497" s="720">
        <v>19439</v>
      </c>
      <c r="R497" s="720">
        <v>1984</v>
      </c>
      <c r="S497" s="721">
        <v>44325</v>
      </c>
      <c r="T497" s="722" t="s">
        <v>147</v>
      </c>
      <c r="U497" s="723" t="s">
        <v>722</v>
      </c>
      <c r="V497" s="712" t="s">
        <v>4724</v>
      </c>
      <c r="W497" s="712" t="s">
        <v>1146</v>
      </c>
      <c r="X497" s="722" t="s">
        <v>1442</v>
      </c>
      <c r="Y497" s="722" t="s">
        <v>816</v>
      </c>
      <c r="Z497" s="724" t="s">
        <v>1443</v>
      </c>
      <c r="AA497" s="725">
        <f>N497</f>
        <v>45055</v>
      </c>
      <c r="AB497" s="726" t="s">
        <v>1487</v>
      </c>
      <c r="AC497" s="722">
        <v>24</v>
      </c>
      <c r="AE497" s="722">
        <v>76</v>
      </c>
      <c r="AG497" s="722">
        <v>110</v>
      </c>
      <c r="AI497" s="722">
        <v>26</v>
      </c>
      <c r="AJ497" s="722">
        <v>34</v>
      </c>
      <c r="AK497" s="722">
        <v>55</v>
      </c>
      <c r="AL497" s="722">
        <v>1</v>
      </c>
    </row>
    <row r="498" spans="1:40" s="710" customFormat="1" ht="12.75" customHeight="1">
      <c r="A498" s="700">
        <v>497</v>
      </c>
      <c r="B498" s="700" t="s">
        <v>729</v>
      </c>
      <c r="C498" s="701" t="s">
        <v>664</v>
      </c>
      <c r="D498" s="701"/>
      <c r="E498" s="293" t="s">
        <v>6171</v>
      </c>
      <c r="F498" s="739"/>
      <c r="G498" s="716" t="s">
        <v>2858</v>
      </c>
      <c r="H498" s="716"/>
      <c r="I498" s="293" t="s">
        <v>2857</v>
      </c>
      <c r="J498" s="293"/>
      <c r="K498" s="293" t="s">
        <v>2402</v>
      </c>
      <c r="L498" s="717" t="s">
        <v>1441</v>
      </c>
      <c r="M498" s="718">
        <v>42508</v>
      </c>
      <c r="N498" s="719">
        <v>45791</v>
      </c>
      <c r="O498" s="707" t="s">
        <v>722</v>
      </c>
      <c r="P498" s="729">
        <f>N498</f>
        <v>45791</v>
      </c>
      <c r="Q498" s="720">
        <v>19440</v>
      </c>
      <c r="R498" s="720">
        <v>1986</v>
      </c>
      <c r="S498" s="721">
        <v>45060</v>
      </c>
      <c r="T498" s="722" t="s">
        <v>147</v>
      </c>
      <c r="U498" s="723" t="s">
        <v>722</v>
      </c>
      <c r="V498" s="712" t="s">
        <v>9484</v>
      </c>
      <c r="W498" s="712" t="s">
        <v>9483</v>
      </c>
      <c r="X498" s="722" t="s">
        <v>1442</v>
      </c>
      <c r="Y498" s="722" t="s">
        <v>816</v>
      </c>
      <c r="Z498" s="724" t="s">
        <v>1443</v>
      </c>
      <c r="AA498" s="725">
        <f>N498</f>
        <v>45791</v>
      </c>
      <c r="AB498" s="726" t="s">
        <v>1487</v>
      </c>
      <c r="AC498" s="722">
        <v>24</v>
      </c>
      <c r="AD498" s="722"/>
      <c r="AE498" s="722">
        <v>76</v>
      </c>
      <c r="AF498" s="722"/>
      <c r="AG498" s="722">
        <v>110</v>
      </c>
      <c r="AH498" s="722"/>
      <c r="AI498" s="722">
        <v>26</v>
      </c>
      <c r="AJ498" s="722">
        <v>34</v>
      </c>
      <c r="AK498" s="722">
        <v>55</v>
      </c>
      <c r="AL498" s="722">
        <v>1</v>
      </c>
    </row>
    <row r="499" spans="1:40" s="693" customFormat="1" ht="12.75" customHeight="1">
      <c r="A499" s="682">
        <v>498</v>
      </c>
      <c r="B499" s="682" t="s">
        <v>8774</v>
      </c>
      <c r="C499" s="684"/>
      <c r="D499" s="684"/>
      <c r="E499" s="684" t="s">
        <v>6172</v>
      </c>
      <c r="F499" s="698"/>
      <c r="G499" s="685"/>
      <c r="H499" s="685"/>
      <c r="I499" s="684"/>
      <c r="J499" s="684"/>
      <c r="K499" s="684"/>
      <c r="L499" s="686"/>
      <c r="M499" s="734"/>
      <c r="N499" s="688"/>
      <c r="O499" s="689"/>
      <c r="P499" s="690"/>
      <c r="Q499" s="691"/>
      <c r="R499" s="691"/>
      <c r="S499" s="692"/>
      <c r="U499" s="694"/>
      <c r="V499" s="695"/>
      <c r="W499" s="695"/>
      <c r="Z499" s="695"/>
      <c r="AA499" s="696"/>
      <c r="AB499" s="697"/>
    </row>
    <row r="500" spans="1:40" s="693" customFormat="1" ht="12.75" customHeight="1">
      <c r="A500" s="682">
        <v>499</v>
      </c>
      <c r="B500" s="682" t="s">
        <v>8819</v>
      </c>
      <c r="C500" s="684"/>
      <c r="D500" s="684"/>
      <c r="E500" s="684" t="s">
        <v>6173</v>
      </c>
      <c r="F500" s="698"/>
      <c r="G500" s="685"/>
      <c r="H500" s="685"/>
      <c r="I500" s="684"/>
      <c r="J500" s="684"/>
      <c r="K500" s="684"/>
      <c r="L500" s="686"/>
      <c r="M500" s="734"/>
      <c r="N500" s="688"/>
      <c r="O500" s="689"/>
      <c r="P500" s="690"/>
      <c r="Q500" s="691"/>
      <c r="R500" s="691"/>
      <c r="S500" s="692"/>
      <c r="U500" s="694"/>
      <c r="V500" s="695"/>
      <c r="W500" s="695"/>
      <c r="Z500" s="695"/>
      <c r="AA500" s="696"/>
      <c r="AB500" s="697"/>
    </row>
    <row r="501" spans="1:40" s="710" customFormat="1" ht="12.75" customHeight="1">
      <c r="A501" s="700">
        <v>500</v>
      </c>
      <c r="B501" s="700" t="s">
        <v>729</v>
      </c>
      <c r="C501" s="701" t="s">
        <v>9293</v>
      </c>
      <c r="D501" s="701"/>
      <c r="E501" s="701" t="s">
        <v>6174</v>
      </c>
      <c r="F501" s="702"/>
      <c r="G501" s="703" t="s">
        <v>9294</v>
      </c>
      <c r="H501" s="703"/>
      <c r="I501" s="701" t="s">
        <v>1285</v>
      </c>
      <c r="J501" s="701"/>
      <c r="K501" s="701" t="s">
        <v>9295</v>
      </c>
      <c r="L501" s="704" t="s">
        <v>146</v>
      </c>
      <c r="M501" s="705">
        <v>45034</v>
      </c>
      <c r="N501" s="706">
        <v>45757</v>
      </c>
      <c r="O501" s="707" t="s">
        <v>722</v>
      </c>
      <c r="P501" s="738">
        <f>N501</f>
        <v>45757</v>
      </c>
      <c r="Q501" s="708">
        <v>23195</v>
      </c>
      <c r="R501" s="708">
        <v>2023</v>
      </c>
      <c r="S501" s="709">
        <v>45026</v>
      </c>
      <c r="T501" s="710" t="s">
        <v>147</v>
      </c>
      <c r="U501" s="711" t="s">
        <v>1279</v>
      </c>
      <c r="V501" s="712" t="s">
        <v>363</v>
      </c>
      <c r="W501" s="712" t="s">
        <v>363</v>
      </c>
      <c r="X501" s="710" t="s">
        <v>4719</v>
      </c>
      <c r="Y501" s="710" t="s">
        <v>1050</v>
      </c>
      <c r="Z501" s="712" t="s">
        <v>1051</v>
      </c>
      <c r="AA501" s="713">
        <f>N501</f>
        <v>45757</v>
      </c>
      <c r="AB501" s="714" t="s">
        <v>1</v>
      </c>
      <c r="AC501" s="710">
        <v>33</v>
      </c>
      <c r="AE501" s="710">
        <v>133</v>
      </c>
      <c r="AG501" s="710">
        <v>153</v>
      </c>
      <c r="AI501" s="710">
        <v>29</v>
      </c>
      <c r="AJ501" s="710">
        <v>42</v>
      </c>
      <c r="AK501" s="710">
        <v>90</v>
      </c>
      <c r="AL501" s="710">
        <v>1</v>
      </c>
      <c r="AN501" s="710" t="str">
        <f ca="1">IF(N501="","",IF(DAYS360(N501,NOW())&gt;720,"neplatné viac ako 2roky",""))</f>
        <v/>
      </c>
    </row>
    <row r="502" spans="1:40" s="710" customFormat="1" ht="12.75" customHeight="1">
      <c r="A502" s="700">
        <v>501</v>
      </c>
      <c r="B502" s="700" t="s">
        <v>729</v>
      </c>
      <c r="C502" s="701" t="s">
        <v>2859</v>
      </c>
      <c r="D502" s="701"/>
      <c r="E502" s="293" t="s">
        <v>6175</v>
      </c>
      <c r="F502" s="739"/>
      <c r="G502" s="716" t="s">
        <v>2860</v>
      </c>
      <c r="H502" s="716"/>
      <c r="I502" s="293" t="s">
        <v>3708</v>
      </c>
      <c r="J502" s="293"/>
      <c r="K502" s="293" t="s">
        <v>2402</v>
      </c>
      <c r="L502" s="717" t="s">
        <v>1441</v>
      </c>
      <c r="M502" s="718">
        <v>42508</v>
      </c>
      <c r="N502" s="719">
        <v>45055</v>
      </c>
      <c r="O502" s="707" t="s">
        <v>722</v>
      </c>
      <c r="P502" s="729">
        <f>N502</f>
        <v>45055</v>
      </c>
      <c r="Q502" s="720">
        <v>19438</v>
      </c>
      <c r="R502" s="720">
        <v>1983</v>
      </c>
      <c r="S502" s="721">
        <v>44325</v>
      </c>
      <c r="T502" s="722" t="s">
        <v>147</v>
      </c>
      <c r="U502" s="723" t="s">
        <v>722</v>
      </c>
      <c r="V502" s="712" t="s">
        <v>6943</v>
      </c>
      <c r="W502" s="712" t="s">
        <v>6943</v>
      </c>
      <c r="X502" s="722" t="s">
        <v>1442</v>
      </c>
      <c r="Y502" s="722" t="s">
        <v>816</v>
      </c>
      <c r="Z502" s="724" t="s">
        <v>1443</v>
      </c>
      <c r="AA502" s="725">
        <f>N502</f>
        <v>45055</v>
      </c>
      <c r="AB502" s="726" t="s">
        <v>1487</v>
      </c>
      <c r="AC502" s="722">
        <v>20</v>
      </c>
      <c r="AD502" s="722"/>
      <c r="AE502" s="710">
        <v>75</v>
      </c>
      <c r="AG502" s="710">
        <v>125</v>
      </c>
      <c r="AI502" s="710" t="s">
        <v>724</v>
      </c>
      <c r="AJ502" s="710" t="s">
        <v>724</v>
      </c>
      <c r="AK502" s="710" t="s">
        <v>724</v>
      </c>
      <c r="AL502" s="722">
        <v>1</v>
      </c>
    </row>
    <row r="503" spans="1:40" s="693" customFormat="1" ht="12.75" customHeight="1">
      <c r="A503" s="682" t="s">
        <v>6598</v>
      </c>
      <c r="B503" s="682"/>
      <c r="C503" s="684"/>
      <c r="D503" s="684"/>
      <c r="E503" s="684" t="s">
        <v>6176</v>
      </c>
      <c r="F503" s="698"/>
      <c r="G503" s="685"/>
      <c r="H503" s="685"/>
      <c r="I503" s="684"/>
      <c r="J503" s="684"/>
      <c r="K503" s="684"/>
      <c r="L503" s="686"/>
      <c r="M503" s="734"/>
      <c r="N503" s="688"/>
      <c r="O503" s="689"/>
      <c r="P503" s="690"/>
      <c r="Q503" s="691"/>
      <c r="R503" s="691"/>
      <c r="S503" s="692"/>
      <c r="U503" s="694"/>
      <c r="V503" s="695"/>
      <c r="W503" s="695"/>
      <c r="Z503" s="695"/>
      <c r="AA503" s="696"/>
      <c r="AB503" s="697"/>
    </row>
    <row r="504" spans="1:40" s="693" customFormat="1" ht="12.75" customHeight="1">
      <c r="A504" s="682">
        <v>503</v>
      </c>
      <c r="B504" s="682" t="s">
        <v>8826</v>
      </c>
      <c r="C504" s="684"/>
      <c r="D504" s="684"/>
      <c r="E504" s="684" t="s">
        <v>6177</v>
      </c>
      <c r="F504" s="698"/>
      <c r="G504" s="685"/>
      <c r="H504" s="685"/>
      <c r="I504" s="684"/>
      <c r="J504" s="684"/>
      <c r="K504" s="684"/>
      <c r="L504" s="686"/>
      <c r="M504" s="734"/>
      <c r="N504" s="688"/>
      <c r="O504" s="689"/>
      <c r="P504" s="690"/>
      <c r="Q504" s="691"/>
      <c r="R504" s="691"/>
      <c r="S504" s="692"/>
      <c r="U504" s="694"/>
      <c r="V504" s="695"/>
      <c r="W504" s="695"/>
      <c r="Z504" s="695"/>
      <c r="AA504" s="696"/>
      <c r="AB504" s="697"/>
      <c r="AN504" s="693" t="str">
        <f ca="1">IF(N504="","",IF(DAYS360(N504,NOW())&gt;720,"neplatné viac ako 2roky",""))</f>
        <v/>
      </c>
    </row>
    <row r="505" spans="1:40" s="710" customFormat="1" ht="12.75" customHeight="1">
      <c r="A505" s="700" t="s">
        <v>2861</v>
      </c>
      <c r="B505" s="700"/>
      <c r="C505" s="701"/>
      <c r="D505" s="701"/>
      <c r="E505" s="684" t="s">
        <v>8827</v>
      </c>
      <c r="F505" s="702"/>
      <c r="G505" s="703"/>
      <c r="H505" s="703"/>
      <c r="I505" s="701"/>
      <c r="J505" s="701"/>
      <c r="K505" s="701"/>
      <c r="L505" s="704"/>
      <c r="M505" s="705"/>
      <c r="N505" s="706"/>
      <c r="O505" s="707"/>
      <c r="P505" s="738"/>
      <c r="Q505" s="708"/>
      <c r="R505" s="708"/>
      <c r="S505" s="709"/>
      <c r="U505" s="711"/>
      <c r="V505" s="712"/>
      <c r="W505" s="712"/>
      <c r="Z505" s="712"/>
      <c r="AA505" s="713"/>
      <c r="AB505" s="714"/>
    </row>
    <row r="506" spans="1:40" s="800" customFormat="1" ht="12.75" customHeight="1">
      <c r="A506" s="789">
        <v>505</v>
      </c>
      <c r="B506" s="789" t="s">
        <v>729</v>
      </c>
      <c r="C506" s="790" t="s">
        <v>198</v>
      </c>
      <c r="D506" s="790"/>
      <c r="E506" s="790" t="s">
        <v>6178</v>
      </c>
      <c r="F506" s="791"/>
      <c r="G506" s="792" t="s">
        <v>9046</v>
      </c>
      <c r="H506" s="792"/>
      <c r="I506" s="790" t="s">
        <v>110</v>
      </c>
      <c r="J506" s="790"/>
      <c r="K506" s="790" t="s">
        <v>9047</v>
      </c>
      <c r="L506" s="793" t="s">
        <v>9048</v>
      </c>
      <c r="M506" s="794">
        <v>42508</v>
      </c>
      <c r="N506" s="795">
        <v>45691</v>
      </c>
      <c r="O506" s="796" t="s">
        <v>722</v>
      </c>
      <c r="P506" s="797">
        <f t="shared" ref="P506" si="43">N506</f>
        <v>45691</v>
      </c>
      <c r="Q506" s="798">
        <v>23064</v>
      </c>
      <c r="R506" s="798">
        <v>1988</v>
      </c>
      <c r="S506" s="799">
        <v>44960</v>
      </c>
      <c r="T506" s="800" t="s">
        <v>147</v>
      </c>
      <c r="U506" s="801" t="s">
        <v>1217</v>
      </c>
      <c r="V506" s="802" t="s">
        <v>9049</v>
      </c>
      <c r="W506" s="802" t="s">
        <v>5836</v>
      </c>
      <c r="X506" s="800" t="s">
        <v>9051</v>
      </c>
      <c r="Y506" s="800" t="s">
        <v>9052</v>
      </c>
      <c r="Z506" s="802" t="s">
        <v>9050</v>
      </c>
      <c r="AA506" s="803">
        <f t="shared" ref="AA506" si="44">N506</f>
        <v>45691</v>
      </c>
      <c r="AB506" s="804" t="s">
        <v>656</v>
      </c>
      <c r="AC506" s="800">
        <v>25</v>
      </c>
      <c r="AE506" s="800">
        <v>82</v>
      </c>
      <c r="AG506" s="800">
        <v>134</v>
      </c>
      <c r="AH506" s="800">
        <v>25</v>
      </c>
      <c r="AI506" s="800">
        <v>26</v>
      </c>
      <c r="AJ506" s="800">
        <v>34</v>
      </c>
      <c r="AK506" s="800">
        <v>85</v>
      </c>
      <c r="AL506" s="800">
        <v>1</v>
      </c>
    </row>
    <row r="507" spans="1:40" s="710" customFormat="1" ht="12.75" customHeight="1">
      <c r="A507" s="700">
        <v>506</v>
      </c>
      <c r="B507" s="700"/>
      <c r="C507" s="701"/>
      <c r="D507" s="701"/>
      <c r="E507" s="701" t="s">
        <v>3050</v>
      </c>
      <c r="F507" s="702"/>
      <c r="G507" s="703"/>
      <c r="H507" s="703"/>
      <c r="I507" s="701"/>
      <c r="J507" s="701"/>
      <c r="K507" s="701"/>
      <c r="L507" s="704"/>
      <c r="M507" s="705"/>
      <c r="N507" s="706"/>
      <c r="O507" s="707"/>
      <c r="P507" s="738"/>
      <c r="Q507" s="708"/>
      <c r="R507" s="708"/>
      <c r="S507" s="709"/>
      <c r="U507" s="711"/>
      <c r="V507" s="712"/>
      <c r="W507" s="712"/>
      <c r="Z507" s="712"/>
      <c r="AA507" s="713"/>
      <c r="AB507" s="714"/>
      <c r="AN507" s="710" t="str">
        <f ca="1">IF(N507="","",IF(DAYS360(N507,NOW())&gt;720,"neplatné viac ako 2roky",""))</f>
        <v/>
      </c>
    </row>
    <row r="508" spans="1:40" s="710" customFormat="1" ht="12.75" customHeight="1">
      <c r="A508" s="700" t="s">
        <v>3867</v>
      </c>
      <c r="B508" s="700"/>
      <c r="C508" s="701"/>
      <c r="D508" s="701"/>
      <c r="E508" s="701" t="s">
        <v>8828</v>
      </c>
      <c r="F508" s="702"/>
      <c r="G508" s="703"/>
      <c r="H508" s="703"/>
      <c r="I508" s="701"/>
      <c r="J508" s="701"/>
      <c r="K508" s="701"/>
      <c r="L508" s="704"/>
      <c r="M508" s="705"/>
      <c r="N508" s="706"/>
      <c r="O508" s="707"/>
      <c r="P508" s="738"/>
      <c r="Q508" s="708"/>
      <c r="R508" s="708"/>
      <c r="S508" s="709"/>
      <c r="U508" s="711"/>
      <c r="V508" s="712"/>
      <c r="W508" s="712"/>
      <c r="Z508" s="712"/>
      <c r="AA508" s="713"/>
      <c r="AB508" s="714"/>
      <c r="AN508" s="710" t="str">
        <f ca="1">IF(N508="","",IF(DAYS360(N508,NOW())&gt;720,"neplatné viac ako 2roky",""))</f>
        <v/>
      </c>
    </row>
    <row r="509" spans="1:40" s="710" customFormat="1" ht="12.75" customHeight="1">
      <c r="A509" s="700">
        <v>508</v>
      </c>
      <c r="B509" s="700" t="s">
        <v>729</v>
      </c>
      <c r="C509" s="701" t="s">
        <v>10248</v>
      </c>
      <c r="D509" s="701"/>
      <c r="E509" s="293" t="s">
        <v>3058</v>
      </c>
      <c r="F509" s="739"/>
      <c r="G509" s="716" t="s">
        <v>9197</v>
      </c>
      <c r="H509" s="716"/>
      <c r="I509" s="293" t="s">
        <v>10249</v>
      </c>
      <c r="J509" s="293"/>
      <c r="K509" s="293" t="s">
        <v>10250</v>
      </c>
      <c r="L509" s="717" t="s">
        <v>10251</v>
      </c>
      <c r="M509" s="937">
        <v>42508</v>
      </c>
      <c r="N509" s="719">
        <v>45928</v>
      </c>
      <c r="O509" s="707" t="s">
        <v>722</v>
      </c>
      <c r="P509" s="729">
        <f>N509</f>
        <v>45928</v>
      </c>
      <c r="Q509" s="720">
        <v>21287</v>
      </c>
      <c r="R509" s="720">
        <v>1987</v>
      </c>
      <c r="S509" s="721">
        <v>45197</v>
      </c>
      <c r="T509" s="722" t="s">
        <v>147</v>
      </c>
      <c r="U509" s="723" t="s">
        <v>1217</v>
      </c>
      <c r="V509" s="712" t="s">
        <v>1115</v>
      </c>
      <c r="W509" s="712" t="s">
        <v>449</v>
      </c>
      <c r="X509" s="722" t="s">
        <v>10252</v>
      </c>
      <c r="Y509" s="722" t="s">
        <v>816</v>
      </c>
      <c r="Z509" s="724" t="s">
        <v>235</v>
      </c>
      <c r="AA509" s="725">
        <f>N509</f>
        <v>45928</v>
      </c>
      <c r="AB509" s="726" t="s">
        <v>1487</v>
      </c>
      <c r="AC509" s="722">
        <v>26</v>
      </c>
      <c r="AD509" s="722"/>
      <c r="AE509" s="722">
        <v>94</v>
      </c>
      <c r="AF509" s="722"/>
      <c r="AG509" s="722">
        <v>112</v>
      </c>
      <c r="AH509" s="722"/>
      <c r="AI509" s="722">
        <v>28</v>
      </c>
      <c r="AJ509" s="722">
        <v>34</v>
      </c>
      <c r="AK509" s="722">
        <v>80</v>
      </c>
      <c r="AL509" s="722">
        <v>1</v>
      </c>
    </row>
    <row r="510" spans="1:40" ht="12.75" customHeight="1">
      <c r="A510" s="700">
        <v>509</v>
      </c>
      <c r="B510" s="700"/>
      <c r="C510" s="701"/>
      <c r="D510" s="701"/>
      <c r="E510" s="293" t="s">
        <v>3058</v>
      </c>
      <c r="F510" s="739"/>
      <c r="G510" s="716"/>
      <c r="H510" s="716"/>
      <c r="I510" s="293"/>
      <c r="J510" s="293"/>
      <c r="K510" s="293"/>
      <c r="L510" s="717"/>
      <c r="M510" s="718"/>
      <c r="N510" s="719"/>
      <c r="O510" s="707"/>
      <c r="S510" s="721"/>
      <c r="AA510" s="725"/>
      <c r="AG510" s="710"/>
      <c r="AH510" s="710"/>
      <c r="AI510" s="710"/>
      <c r="AJ510" s="710"/>
      <c r="AK510" s="710"/>
      <c r="AN510" s="722" t="str">
        <f ca="1">IF(N510="","",IF(DAYS360(N510,NOW())&gt;720,"neplatné viac ako 2roky",""))</f>
        <v/>
      </c>
    </row>
    <row r="511" spans="1:40" s="710" customFormat="1" ht="12.75" customHeight="1">
      <c r="A511" s="700">
        <v>510</v>
      </c>
      <c r="B511" s="700"/>
      <c r="C511" s="701"/>
      <c r="D511" s="701"/>
      <c r="E511" s="701" t="s">
        <v>3525</v>
      </c>
      <c r="F511" s="702"/>
      <c r="G511" s="703"/>
      <c r="H511" s="703"/>
      <c r="I511" s="701"/>
      <c r="J511" s="701"/>
      <c r="K511" s="701"/>
      <c r="L511" s="704"/>
      <c r="M511" s="705"/>
      <c r="N511" s="706"/>
      <c r="O511" s="707"/>
      <c r="P511" s="738"/>
      <c r="Q511" s="708"/>
      <c r="R511" s="708"/>
      <c r="S511" s="709"/>
      <c r="U511" s="711"/>
      <c r="V511" s="712"/>
      <c r="W511" s="712"/>
      <c r="Z511" s="712"/>
      <c r="AA511" s="713">
        <f>N511</f>
        <v>0</v>
      </c>
      <c r="AB511" s="714"/>
      <c r="AN511" s="710" t="str">
        <f ca="1">IF(N511="","",IF(DAYS360(N511,NOW())&gt;720,"neplatné viac ako 2roky",""))</f>
        <v/>
      </c>
    </row>
    <row r="512" spans="1:40" ht="12.75" customHeight="1">
      <c r="A512" s="700">
        <v>511</v>
      </c>
      <c r="B512" s="700"/>
      <c r="C512" s="701"/>
      <c r="D512" s="701"/>
      <c r="E512" s="293" t="s">
        <v>3051</v>
      </c>
      <c r="F512" s="739"/>
      <c r="G512" s="716"/>
      <c r="H512" s="716"/>
      <c r="I512" s="293"/>
      <c r="J512" s="293"/>
      <c r="K512" s="293"/>
      <c r="L512" s="717"/>
      <c r="M512" s="718"/>
      <c r="N512" s="719"/>
      <c r="O512" s="707"/>
      <c r="S512" s="721"/>
      <c r="AA512" s="725"/>
      <c r="AN512" s="722" t="str">
        <f ca="1">IF(N512="","",IF(DAYS360(N512,NOW())&gt;720,"neplatné viac ako 2roky",""))</f>
        <v/>
      </c>
    </row>
    <row r="513" spans="1:40" s="710" customFormat="1" ht="12.75" customHeight="1">
      <c r="A513" s="700">
        <v>512</v>
      </c>
      <c r="B513" s="710" t="s">
        <v>729</v>
      </c>
      <c r="C513" s="710" t="s">
        <v>5235</v>
      </c>
      <c r="E513" s="710" t="s">
        <v>5236</v>
      </c>
      <c r="G513" s="750" t="s">
        <v>5237</v>
      </c>
      <c r="I513" s="710" t="s">
        <v>60</v>
      </c>
      <c r="K513" s="710" t="s">
        <v>1713</v>
      </c>
      <c r="L513" s="704" t="s">
        <v>1712</v>
      </c>
      <c r="M513" s="738">
        <v>43694</v>
      </c>
      <c r="N513" s="738">
        <v>45131</v>
      </c>
      <c r="O513" s="707" t="s">
        <v>722</v>
      </c>
      <c r="P513" s="738">
        <f>N513</f>
        <v>45131</v>
      </c>
      <c r="Q513" s="708">
        <v>19441</v>
      </c>
      <c r="R513" s="708">
        <v>2019</v>
      </c>
      <c r="S513" s="709">
        <v>44401</v>
      </c>
      <c r="T513" s="710" t="s">
        <v>7189</v>
      </c>
      <c r="U513" s="711" t="s">
        <v>722</v>
      </c>
      <c r="V513" s="712" t="s">
        <v>5766</v>
      </c>
      <c r="W513" s="712" t="s">
        <v>5766</v>
      </c>
      <c r="X513" s="710" t="s">
        <v>2250</v>
      </c>
      <c r="Y513" s="710" t="s">
        <v>4869</v>
      </c>
      <c r="Z513" s="712" t="s">
        <v>1525</v>
      </c>
      <c r="AA513" s="713">
        <f>N513</f>
        <v>45131</v>
      </c>
      <c r="AB513" s="714" t="s">
        <v>656</v>
      </c>
      <c r="AC513" s="710">
        <v>30.4</v>
      </c>
      <c r="AE513" s="710">
        <v>90</v>
      </c>
      <c r="AG513" s="710">
        <v>149</v>
      </c>
      <c r="AI513" s="710">
        <v>25</v>
      </c>
      <c r="AJ513" s="710">
        <v>35</v>
      </c>
      <c r="AK513" s="710">
        <v>90</v>
      </c>
      <c r="AL513" s="710">
        <v>1</v>
      </c>
    </row>
    <row r="514" spans="1:40" ht="12.75" customHeight="1">
      <c r="A514" s="700">
        <v>513</v>
      </c>
      <c r="B514" s="730" t="s">
        <v>729</v>
      </c>
      <c r="C514" s="730" t="s">
        <v>198</v>
      </c>
      <c r="E514" s="730" t="s">
        <v>4483</v>
      </c>
      <c r="G514" s="731" t="s">
        <v>4484</v>
      </c>
      <c r="I514" s="730" t="s">
        <v>110</v>
      </c>
      <c r="K514" s="293" t="s">
        <v>2399</v>
      </c>
      <c r="L514" s="717" t="s">
        <v>146</v>
      </c>
      <c r="M514" s="738">
        <v>43261</v>
      </c>
      <c r="N514" s="738">
        <v>45428</v>
      </c>
      <c r="O514" s="707" t="s">
        <v>722</v>
      </c>
      <c r="P514" s="729">
        <f t="shared" ref="P514" si="45">N514</f>
        <v>45428</v>
      </c>
      <c r="Q514" s="708">
        <v>22699</v>
      </c>
      <c r="R514" s="708">
        <v>1989</v>
      </c>
      <c r="S514" s="721">
        <v>44697</v>
      </c>
      <c r="T514" s="710" t="s">
        <v>3910</v>
      </c>
      <c r="U514" s="711" t="s">
        <v>721</v>
      </c>
      <c r="V514" s="712" t="s">
        <v>363</v>
      </c>
      <c r="W514" s="712" t="s">
        <v>5842</v>
      </c>
      <c r="X514" s="710" t="s">
        <v>148</v>
      </c>
      <c r="Y514" s="710" t="s">
        <v>1050</v>
      </c>
      <c r="Z514" s="712" t="s">
        <v>1051</v>
      </c>
      <c r="AA514" s="725">
        <f t="shared" ref="AA514" si="46">N514</f>
        <v>45428</v>
      </c>
      <c r="AB514" s="714" t="s">
        <v>1</v>
      </c>
      <c r="AC514" s="710">
        <v>30</v>
      </c>
      <c r="AD514" s="710"/>
      <c r="AE514" s="710">
        <v>87</v>
      </c>
      <c r="AF514" s="710"/>
      <c r="AG514" s="710">
        <v>120</v>
      </c>
      <c r="AH514" s="710"/>
      <c r="AI514" s="710">
        <v>28</v>
      </c>
      <c r="AJ514" s="710">
        <v>34</v>
      </c>
      <c r="AK514" s="710">
        <v>85</v>
      </c>
      <c r="AL514" s="710">
        <v>1</v>
      </c>
    </row>
    <row r="515" spans="1:40" s="693" customFormat="1" ht="12.75" customHeight="1">
      <c r="A515" s="682">
        <v>514</v>
      </c>
      <c r="B515" s="682" t="s">
        <v>8124</v>
      </c>
      <c r="C515" s="684"/>
      <c r="D515" s="684"/>
      <c r="E515" s="684" t="s">
        <v>4478</v>
      </c>
      <c r="F515" s="698"/>
      <c r="G515" s="685"/>
      <c r="H515" s="685"/>
      <c r="J515" s="684"/>
      <c r="K515" s="684"/>
      <c r="L515" s="686"/>
      <c r="M515" s="734"/>
      <c r="N515" s="688"/>
      <c r="O515" s="689"/>
      <c r="P515" s="690"/>
      <c r="Q515" s="691"/>
      <c r="R515" s="691"/>
      <c r="S515" s="692"/>
      <c r="U515" s="694"/>
      <c r="V515" s="695"/>
      <c r="W515" s="695"/>
      <c r="Z515" s="695"/>
      <c r="AA515" s="696"/>
      <c r="AB515" s="697"/>
      <c r="AN515" s="693" t="str">
        <f ca="1">IF(N515="","",IF(DAYS360(N515,NOW())&gt;720,"neplatné viac ako 2roky",""))</f>
        <v/>
      </c>
    </row>
    <row r="516" spans="1:40" ht="12.75" customHeight="1">
      <c r="A516" s="700">
        <v>515</v>
      </c>
      <c r="B516" s="700"/>
      <c r="C516" s="701"/>
      <c r="D516" s="701"/>
      <c r="E516" s="293" t="s">
        <v>4490</v>
      </c>
      <c r="F516" s="739"/>
      <c r="G516" s="716"/>
      <c r="H516" s="716"/>
      <c r="J516" s="293"/>
      <c r="K516" s="710"/>
      <c r="L516" s="717"/>
      <c r="M516" s="738"/>
      <c r="N516" s="738"/>
      <c r="O516" s="707"/>
      <c r="Q516" s="708"/>
      <c r="R516" s="708"/>
      <c r="S516" s="721"/>
      <c r="T516" s="710"/>
      <c r="U516" s="711"/>
      <c r="V516" s="712"/>
      <c r="W516" s="712"/>
      <c r="X516" s="710"/>
      <c r="Y516" s="710"/>
      <c r="Z516" s="712"/>
      <c r="AA516" s="725"/>
      <c r="AN516" s="722" t="str">
        <f ca="1">IF(N516="","",IF(DAYS360(N516,NOW())&gt;720,"neplatné viac ako 2roky",""))</f>
        <v/>
      </c>
    </row>
    <row r="517" spans="1:40" s="710" customFormat="1" ht="12.75" customHeight="1">
      <c r="A517" s="700">
        <v>516</v>
      </c>
      <c r="G517" s="711"/>
      <c r="L517" s="763"/>
      <c r="M517" s="763"/>
      <c r="N517" s="763"/>
      <c r="O517" s="707"/>
      <c r="P517" s="729">
        <f>N517</f>
        <v>0</v>
      </c>
      <c r="Q517" s="708"/>
      <c r="R517" s="708"/>
      <c r="S517" s="721">
        <f t="shared" ref="S517:S555" si="47">SUM(N517-366)</f>
        <v>-366</v>
      </c>
      <c r="U517" s="711"/>
      <c r="V517" s="712"/>
      <c r="W517" s="712"/>
      <c r="Z517" s="712"/>
      <c r="AA517" s="725">
        <f t="shared" ref="AA517:AA555" si="48">N517</f>
        <v>0</v>
      </c>
      <c r="AB517" s="714"/>
    </row>
    <row r="518" spans="1:40" s="693" customFormat="1" ht="12.75" customHeight="1">
      <c r="A518" s="682" t="s">
        <v>4390</v>
      </c>
      <c r="B518" s="682"/>
      <c r="C518" s="684"/>
      <c r="D518" s="684"/>
      <c r="E518" s="684"/>
      <c r="F518" s="698"/>
      <c r="G518" s="685"/>
      <c r="H518" s="685"/>
      <c r="I518" s="684"/>
      <c r="J518" s="684"/>
      <c r="K518" s="684"/>
      <c r="L518" s="686"/>
      <c r="M518" s="734"/>
      <c r="N518" s="688"/>
      <c r="O518" s="689"/>
      <c r="P518" s="690"/>
      <c r="Q518" s="691"/>
      <c r="R518" s="691"/>
      <c r="S518" s="692"/>
      <c r="U518" s="694"/>
      <c r="V518" s="695"/>
      <c r="W518" s="695"/>
      <c r="Z518" s="695"/>
      <c r="AA518" s="696"/>
      <c r="AB518" s="697"/>
      <c r="AN518" s="693" t="str">
        <f ca="1">IF(N518="","",IF(DAYS360(N518,NOW())&gt;720,"neplatné viac ako 2roky",""))</f>
        <v/>
      </c>
    </row>
    <row r="519" spans="1:40" s="710" customFormat="1" ht="12.75" customHeight="1">
      <c r="A519" s="700">
        <v>518</v>
      </c>
      <c r="G519" s="750"/>
      <c r="H519" s="750"/>
      <c r="L519" s="714"/>
      <c r="M519" s="738"/>
      <c r="N519" s="738"/>
      <c r="O519" s="711"/>
      <c r="P519" s="729">
        <f>N519</f>
        <v>0</v>
      </c>
      <c r="Q519" s="708"/>
      <c r="R519" s="708"/>
      <c r="S519" s="721">
        <f t="shared" si="47"/>
        <v>-366</v>
      </c>
      <c r="U519" s="711"/>
      <c r="V519" s="712"/>
      <c r="W519" s="712"/>
      <c r="Z519" s="712"/>
      <c r="AA519" s="725">
        <f t="shared" si="48"/>
        <v>0</v>
      </c>
      <c r="AB519" s="714"/>
      <c r="AN519" s="710" t="str">
        <f ca="1">IF(N519="","",IF(DAYS360(N519,NOW())&gt;720,"neplatné viac ako 2roky",""))</f>
        <v/>
      </c>
    </row>
    <row r="520" spans="1:40" s="710" customFormat="1" ht="12.75" customHeight="1">
      <c r="A520" s="700">
        <v>519</v>
      </c>
      <c r="C520" s="742"/>
      <c r="G520" s="750"/>
      <c r="H520" s="750"/>
      <c r="I520" s="701"/>
      <c r="L520" s="714"/>
      <c r="M520" s="738"/>
      <c r="N520" s="738"/>
      <c r="O520" s="711"/>
      <c r="P520" s="738"/>
      <c r="Q520" s="767"/>
      <c r="R520" s="708"/>
      <c r="S520" s="709"/>
      <c r="U520" s="711"/>
      <c r="V520" s="712"/>
      <c r="W520" s="712"/>
      <c r="Z520" s="712"/>
      <c r="AA520" s="713"/>
      <c r="AB520" s="714"/>
    </row>
    <row r="521" spans="1:40" s="693" customFormat="1" ht="12.75" customHeight="1">
      <c r="A521" s="682" t="s">
        <v>4391</v>
      </c>
      <c r="G521" s="755"/>
      <c r="H521" s="755"/>
      <c r="L521" s="697"/>
      <c r="M521" s="690"/>
      <c r="N521" s="690"/>
      <c r="O521" s="694"/>
      <c r="P521" s="690"/>
      <c r="Q521" s="772"/>
      <c r="R521" s="691"/>
      <c r="S521" s="692"/>
      <c r="U521" s="694"/>
      <c r="V521" s="695"/>
      <c r="W521" s="695"/>
      <c r="Z521" s="695"/>
      <c r="AA521" s="696"/>
      <c r="AB521" s="697"/>
    </row>
    <row r="522" spans="1:40" s="693" customFormat="1" ht="12.75" customHeight="1">
      <c r="A522" s="682" t="s">
        <v>4392</v>
      </c>
      <c r="G522" s="755"/>
      <c r="H522" s="755"/>
      <c r="L522" s="697"/>
      <c r="M522" s="690"/>
      <c r="N522" s="690"/>
      <c r="O522" s="694"/>
      <c r="P522" s="690"/>
      <c r="Q522" s="691"/>
      <c r="R522" s="691"/>
      <c r="S522" s="692"/>
      <c r="U522" s="694"/>
      <c r="V522" s="695"/>
      <c r="W522" s="695"/>
      <c r="Z522" s="695"/>
      <c r="AA522" s="696"/>
      <c r="AB522" s="697"/>
    </row>
    <row r="523" spans="1:40" ht="12.75" customHeight="1">
      <c r="A523" s="700">
        <v>522</v>
      </c>
      <c r="B523" s="710"/>
      <c r="C523" s="710"/>
      <c r="D523" s="710"/>
      <c r="N523" s="729"/>
      <c r="P523" s="729">
        <f t="shared" ref="P523:P555" si="49">N523</f>
        <v>0</v>
      </c>
      <c r="S523" s="721">
        <f t="shared" si="47"/>
        <v>-366</v>
      </c>
      <c r="AA523" s="725">
        <f t="shared" si="48"/>
        <v>0</v>
      </c>
    </row>
    <row r="524" spans="1:40" ht="12.75" customHeight="1">
      <c r="A524" s="740">
        <v>523</v>
      </c>
      <c r="B524" s="710"/>
      <c r="C524" s="710"/>
      <c r="D524" s="710"/>
      <c r="P524" s="729">
        <f t="shared" si="49"/>
        <v>0</v>
      </c>
      <c r="S524" s="721">
        <f t="shared" si="47"/>
        <v>-366</v>
      </c>
      <c r="AA524" s="725">
        <f t="shared" si="48"/>
        <v>0</v>
      </c>
    </row>
    <row r="525" spans="1:40" ht="12.75" customHeight="1">
      <c r="A525" s="740">
        <v>524</v>
      </c>
      <c r="B525" s="710"/>
      <c r="C525" s="710"/>
      <c r="D525" s="710"/>
      <c r="P525" s="729">
        <f t="shared" si="49"/>
        <v>0</v>
      </c>
      <c r="S525" s="721">
        <f t="shared" si="47"/>
        <v>-366</v>
      </c>
      <c r="AA525" s="725">
        <f t="shared" si="48"/>
        <v>0</v>
      </c>
    </row>
    <row r="526" spans="1:40" ht="12.75" customHeight="1">
      <c r="A526" s="740">
        <v>525</v>
      </c>
      <c r="B526" s="710"/>
      <c r="C526" s="710"/>
      <c r="D526" s="710"/>
      <c r="P526" s="729">
        <f t="shared" si="49"/>
        <v>0</v>
      </c>
      <c r="S526" s="721">
        <f t="shared" si="47"/>
        <v>-366</v>
      </c>
      <c r="AA526" s="725">
        <f t="shared" si="48"/>
        <v>0</v>
      </c>
    </row>
    <row r="527" spans="1:40" ht="12.75" customHeight="1">
      <c r="A527" s="740">
        <v>526</v>
      </c>
      <c r="B527" s="710"/>
      <c r="C527" s="710"/>
      <c r="D527" s="710"/>
      <c r="P527" s="729">
        <f t="shared" si="49"/>
        <v>0</v>
      </c>
      <c r="S527" s="721">
        <f t="shared" si="47"/>
        <v>-366</v>
      </c>
      <c r="AA527" s="725">
        <f t="shared" si="48"/>
        <v>0</v>
      </c>
    </row>
    <row r="528" spans="1:40" ht="12.75" customHeight="1">
      <c r="A528" s="740">
        <v>527</v>
      </c>
      <c r="B528" s="710"/>
      <c r="C528" s="710"/>
      <c r="D528" s="710"/>
      <c r="P528" s="729">
        <f t="shared" si="49"/>
        <v>0</v>
      </c>
      <c r="S528" s="721">
        <f t="shared" si="47"/>
        <v>-366</v>
      </c>
      <c r="AA528" s="725">
        <f t="shared" si="48"/>
        <v>0</v>
      </c>
      <c r="AB528" s="758"/>
      <c r="AD528" s="722">
        <v>94</v>
      </c>
      <c r="AF528" s="722">
        <v>159</v>
      </c>
      <c r="AH528" s="722">
        <v>25</v>
      </c>
    </row>
    <row r="529" spans="1:27" ht="12.75" customHeight="1">
      <c r="A529" s="740">
        <v>528</v>
      </c>
      <c r="B529" s="710"/>
      <c r="C529" s="710"/>
      <c r="D529" s="710"/>
      <c r="P529" s="729">
        <f t="shared" si="49"/>
        <v>0</v>
      </c>
      <c r="S529" s="721">
        <f t="shared" si="47"/>
        <v>-366</v>
      </c>
      <c r="AA529" s="725">
        <f t="shared" si="48"/>
        <v>0</v>
      </c>
    </row>
    <row r="530" spans="1:27" ht="12.75" customHeight="1">
      <c r="A530" s="740">
        <v>529</v>
      </c>
      <c r="B530" s="710"/>
      <c r="C530" s="710"/>
      <c r="D530" s="710"/>
      <c r="P530" s="729">
        <f t="shared" si="49"/>
        <v>0</v>
      </c>
      <c r="S530" s="721">
        <f t="shared" si="47"/>
        <v>-366</v>
      </c>
      <c r="AA530" s="725">
        <f t="shared" si="48"/>
        <v>0</v>
      </c>
    </row>
    <row r="531" spans="1:27" ht="12.75" customHeight="1">
      <c r="A531" s="740">
        <v>530</v>
      </c>
      <c r="B531" s="710"/>
      <c r="C531" s="710"/>
      <c r="D531" s="710"/>
      <c r="P531" s="729">
        <f t="shared" si="49"/>
        <v>0</v>
      </c>
      <c r="S531" s="721">
        <f t="shared" si="47"/>
        <v>-366</v>
      </c>
      <c r="AA531" s="725">
        <f t="shared" si="48"/>
        <v>0</v>
      </c>
    </row>
    <row r="532" spans="1:27" ht="12.75" customHeight="1">
      <c r="A532" s="740">
        <v>531</v>
      </c>
      <c r="B532" s="710"/>
      <c r="C532" s="710"/>
      <c r="D532" s="710"/>
      <c r="P532" s="729">
        <f t="shared" si="49"/>
        <v>0</v>
      </c>
      <c r="S532" s="721">
        <f t="shared" si="47"/>
        <v>-366</v>
      </c>
      <c r="AA532" s="725">
        <f t="shared" si="48"/>
        <v>0</v>
      </c>
    </row>
    <row r="533" spans="1:27" ht="12.75" customHeight="1">
      <c r="A533" s="740">
        <v>532</v>
      </c>
      <c r="B533" s="710"/>
      <c r="C533" s="710"/>
      <c r="D533" s="710"/>
      <c r="P533" s="729">
        <f t="shared" si="49"/>
        <v>0</v>
      </c>
      <c r="S533" s="721">
        <f t="shared" si="47"/>
        <v>-366</v>
      </c>
      <c r="AA533" s="725">
        <f t="shared" si="48"/>
        <v>0</v>
      </c>
    </row>
    <row r="534" spans="1:27" ht="12.75" customHeight="1">
      <c r="A534" s="740">
        <v>533</v>
      </c>
      <c r="B534" s="710"/>
      <c r="C534" s="710"/>
      <c r="D534" s="710"/>
      <c r="P534" s="729">
        <f t="shared" si="49"/>
        <v>0</v>
      </c>
      <c r="S534" s="721">
        <f t="shared" si="47"/>
        <v>-366</v>
      </c>
      <c r="AA534" s="725">
        <f t="shared" si="48"/>
        <v>0</v>
      </c>
    </row>
    <row r="535" spans="1:27" ht="12.75" customHeight="1">
      <c r="A535" s="740">
        <v>534</v>
      </c>
      <c r="B535" s="710"/>
      <c r="C535" s="710"/>
      <c r="D535" s="710"/>
      <c r="P535" s="729">
        <f t="shared" si="49"/>
        <v>0</v>
      </c>
      <c r="S535" s="721">
        <f t="shared" si="47"/>
        <v>-366</v>
      </c>
      <c r="AA535" s="725">
        <f t="shared" si="48"/>
        <v>0</v>
      </c>
    </row>
    <row r="536" spans="1:27" ht="12.75" customHeight="1">
      <c r="A536" s="740">
        <v>535</v>
      </c>
      <c r="B536" s="710"/>
      <c r="C536" s="710"/>
      <c r="D536" s="710"/>
      <c r="P536" s="729">
        <f t="shared" si="49"/>
        <v>0</v>
      </c>
      <c r="S536" s="721">
        <f t="shared" si="47"/>
        <v>-366</v>
      </c>
      <c r="AA536" s="725">
        <f t="shared" si="48"/>
        <v>0</v>
      </c>
    </row>
    <row r="537" spans="1:27" ht="12.75" customHeight="1">
      <c r="A537" s="740">
        <v>536</v>
      </c>
      <c r="B537" s="710"/>
      <c r="C537" s="710"/>
      <c r="D537" s="710"/>
      <c r="P537" s="729">
        <f t="shared" si="49"/>
        <v>0</v>
      </c>
      <c r="S537" s="721">
        <f t="shared" si="47"/>
        <v>-366</v>
      </c>
      <c r="AA537" s="725">
        <f t="shared" si="48"/>
        <v>0</v>
      </c>
    </row>
    <row r="538" spans="1:27" ht="12.75" customHeight="1">
      <c r="A538" s="740">
        <v>537</v>
      </c>
      <c r="B538" s="710"/>
      <c r="C538" s="710"/>
      <c r="D538" s="710"/>
      <c r="P538" s="729">
        <f t="shared" si="49"/>
        <v>0</v>
      </c>
      <c r="S538" s="721">
        <f t="shared" si="47"/>
        <v>-366</v>
      </c>
      <c r="AA538" s="725">
        <f t="shared" si="48"/>
        <v>0</v>
      </c>
    </row>
    <row r="539" spans="1:27" ht="12.75" customHeight="1">
      <c r="A539" s="740">
        <v>538</v>
      </c>
      <c r="B539" s="710"/>
      <c r="C539" s="710"/>
      <c r="D539" s="710"/>
      <c r="P539" s="729">
        <f t="shared" si="49"/>
        <v>0</v>
      </c>
      <c r="S539" s="721">
        <f t="shared" si="47"/>
        <v>-366</v>
      </c>
      <c r="AA539" s="725">
        <f t="shared" si="48"/>
        <v>0</v>
      </c>
    </row>
    <row r="540" spans="1:27" ht="12.75" customHeight="1">
      <c r="A540" s="740">
        <v>539</v>
      </c>
      <c r="B540" s="710"/>
      <c r="C540" s="710"/>
      <c r="D540" s="710"/>
      <c r="P540" s="729">
        <f t="shared" si="49"/>
        <v>0</v>
      </c>
      <c r="S540" s="721">
        <f t="shared" si="47"/>
        <v>-366</v>
      </c>
      <c r="AA540" s="725">
        <f t="shared" si="48"/>
        <v>0</v>
      </c>
    </row>
    <row r="541" spans="1:27" ht="12.75" customHeight="1">
      <c r="A541" s="740">
        <v>540</v>
      </c>
      <c r="B541" s="710"/>
      <c r="C541" s="710"/>
      <c r="D541" s="710"/>
      <c r="P541" s="729">
        <f t="shared" si="49"/>
        <v>0</v>
      </c>
      <c r="S541" s="721">
        <f t="shared" si="47"/>
        <v>-366</v>
      </c>
      <c r="AA541" s="725">
        <f t="shared" si="48"/>
        <v>0</v>
      </c>
    </row>
    <row r="542" spans="1:27" ht="12.75" customHeight="1">
      <c r="A542" s="740">
        <v>541</v>
      </c>
      <c r="B542" s="710"/>
      <c r="C542" s="710"/>
      <c r="D542" s="710"/>
      <c r="P542" s="729">
        <f t="shared" si="49"/>
        <v>0</v>
      </c>
      <c r="S542" s="721">
        <f t="shared" si="47"/>
        <v>-366</v>
      </c>
      <c r="AA542" s="725">
        <f t="shared" si="48"/>
        <v>0</v>
      </c>
    </row>
    <row r="543" spans="1:27" ht="12.75" customHeight="1">
      <c r="A543" s="740">
        <v>542</v>
      </c>
      <c r="B543" s="710"/>
      <c r="C543" s="710"/>
      <c r="D543" s="710"/>
      <c r="P543" s="729">
        <f t="shared" si="49"/>
        <v>0</v>
      </c>
      <c r="S543" s="721">
        <f t="shared" si="47"/>
        <v>-366</v>
      </c>
      <c r="AA543" s="725">
        <f t="shared" si="48"/>
        <v>0</v>
      </c>
    </row>
    <row r="544" spans="1:27" ht="12.75" customHeight="1">
      <c r="A544" s="740">
        <v>543</v>
      </c>
      <c r="B544" s="710"/>
      <c r="C544" s="710"/>
      <c r="D544" s="710"/>
      <c r="P544" s="729">
        <f t="shared" si="49"/>
        <v>0</v>
      </c>
      <c r="S544" s="721">
        <f t="shared" si="47"/>
        <v>-366</v>
      </c>
      <c r="AA544" s="725">
        <f t="shared" si="48"/>
        <v>0</v>
      </c>
    </row>
    <row r="545" spans="1:38" ht="12.75" customHeight="1">
      <c r="A545" s="740">
        <v>544</v>
      </c>
      <c r="B545" s="710"/>
      <c r="C545" s="710"/>
      <c r="D545" s="710"/>
      <c r="P545" s="729">
        <f t="shared" si="49"/>
        <v>0</v>
      </c>
      <c r="S545" s="721">
        <f t="shared" si="47"/>
        <v>-366</v>
      </c>
      <c r="AA545" s="725">
        <f t="shared" si="48"/>
        <v>0</v>
      </c>
    </row>
    <row r="546" spans="1:38" ht="12.75" customHeight="1">
      <c r="A546" s="740">
        <v>545</v>
      </c>
      <c r="B546" s="710"/>
      <c r="C546" s="710"/>
      <c r="D546" s="710"/>
      <c r="P546" s="729">
        <f t="shared" si="49"/>
        <v>0</v>
      </c>
      <c r="S546" s="721">
        <f t="shared" si="47"/>
        <v>-366</v>
      </c>
      <c r="AA546" s="725">
        <f t="shared" si="48"/>
        <v>0</v>
      </c>
    </row>
    <row r="547" spans="1:38" ht="12.75" customHeight="1">
      <c r="A547" s="740">
        <v>546</v>
      </c>
      <c r="B547" s="710"/>
      <c r="C547" s="710"/>
      <c r="D547" s="710"/>
      <c r="P547" s="729">
        <f t="shared" si="49"/>
        <v>0</v>
      </c>
      <c r="S547" s="721">
        <f t="shared" si="47"/>
        <v>-366</v>
      </c>
      <c r="AA547" s="725">
        <f t="shared" si="48"/>
        <v>0</v>
      </c>
    </row>
    <row r="548" spans="1:38" ht="12.75" customHeight="1">
      <c r="A548" s="740">
        <v>547</v>
      </c>
      <c r="B548" s="710"/>
      <c r="C548" s="710"/>
      <c r="D548" s="710"/>
      <c r="P548" s="729">
        <f t="shared" si="49"/>
        <v>0</v>
      </c>
      <c r="S548" s="721">
        <f t="shared" si="47"/>
        <v>-366</v>
      </c>
      <c r="AA548" s="725">
        <f t="shared" si="48"/>
        <v>0</v>
      </c>
    </row>
    <row r="549" spans="1:38" ht="12.75" customHeight="1">
      <c r="A549" s="740">
        <v>548</v>
      </c>
      <c r="B549" s="710"/>
      <c r="C549" s="710"/>
      <c r="D549" s="710"/>
      <c r="P549" s="729">
        <f t="shared" si="49"/>
        <v>0</v>
      </c>
      <c r="S549" s="721">
        <f t="shared" si="47"/>
        <v>-366</v>
      </c>
      <c r="AA549" s="725">
        <f t="shared" si="48"/>
        <v>0</v>
      </c>
    </row>
    <row r="550" spans="1:38" ht="12.75" customHeight="1">
      <c r="A550" s="740">
        <v>549</v>
      </c>
      <c r="B550" s="710"/>
      <c r="C550" s="710"/>
      <c r="D550" s="710"/>
      <c r="P550" s="729">
        <f t="shared" si="49"/>
        <v>0</v>
      </c>
      <c r="S550" s="721">
        <f t="shared" si="47"/>
        <v>-366</v>
      </c>
      <c r="AA550" s="725">
        <f t="shared" si="48"/>
        <v>0</v>
      </c>
    </row>
    <row r="551" spans="1:38" ht="12.75" customHeight="1">
      <c r="A551" s="740">
        <v>550</v>
      </c>
      <c r="B551" s="710"/>
      <c r="C551" s="710"/>
      <c r="D551" s="710"/>
      <c r="P551" s="729">
        <f t="shared" si="49"/>
        <v>0</v>
      </c>
      <c r="S551" s="721">
        <f t="shared" si="47"/>
        <v>-366</v>
      </c>
      <c r="AA551" s="725">
        <f t="shared" si="48"/>
        <v>0</v>
      </c>
    </row>
    <row r="552" spans="1:38" ht="12.75" customHeight="1">
      <c r="A552" s="740">
        <v>551</v>
      </c>
      <c r="B552" s="710"/>
      <c r="C552" s="710"/>
      <c r="D552" s="710"/>
      <c r="P552" s="729">
        <f t="shared" si="49"/>
        <v>0</v>
      </c>
      <c r="S552" s="721">
        <f t="shared" si="47"/>
        <v>-366</v>
      </c>
      <c r="AA552" s="725">
        <f t="shared" si="48"/>
        <v>0</v>
      </c>
    </row>
    <row r="553" spans="1:38" ht="12.75" customHeight="1">
      <c r="A553" s="740">
        <v>552</v>
      </c>
      <c r="B553" s="710"/>
      <c r="C553" s="710"/>
      <c r="D553" s="710"/>
      <c r="P553" s="729">
        <f t="shared" si="49"/>
        <v>0</v>
      </c>
      <c r="S553" s="721">
        <f t="shared" si="47"/>
        <v>-366</v>
      </c>
      <c r="AA553" s="725">
        <f t="shared" si="48"/>
        <v>0</v>
      </c>
    </row>
    <row r="554" spans="1:38" ht="12.75" customHeight="1">
      <c r="A554" s="740">
        <v>553</v>
      </c>
      <c r="B554" s="710"/>
      <c r="C554" s="710"/>
      <c r="D554" s="710"/>
      <c r="P554" s="729">
        <f t="shared" si="49"/>
        <v>0</v>
      </c>
      <c r="S554" s="721">
        <f t="shared" si="47"/>
        <v>-366</v>
      </c>
      <c r="AA554" s="725">
        <f t="shared" si="48"/>
        <v>0</v>
      </c>
    </row>
    <row r="555" spans="1:38" ht="12.75" customHeight="1">
      <c r="A555" s="740">
        <v>554</v>
      </c>
      <c r="B555" s="710"/>
      <c r="C555" s="710"/>
      <c r="D555" s="710"/>
      <c r="P555" s="729">
        <f t="shared" si="49"/>
        <v>0</v>
      </c>
      <c r="S555" s="721">
        <f t="shared" si="47"/>
        <v>-366</v>
      </c>
      <c r="AA555" s="725">
        <f t="shared" si="48"/>
        <v>0</v>
      </c>
    </row>
    <row r="556" spans="1:38" ht="12.75" customHeight="1">
      <c r="A556" s="700">
        <v>555</v>
      </c>
      <c r="B556" s="700" t="s">
        <v>730</v>
      </c>
      <c r="C556" s="700" t="s">
        <v>5936</v>
      </c>
      <c r="D556" s="700"/>
      <c r="E556" s="293" t="s">
        <v>1753</v>
      </c>
      <c r="F556" s="739"/>
      <c r="G556" s="716" t="s">
        <v>5937</v>
      </c>
      <c r="H556" s="716"/>
      <c r="I556" s="740" t="s">
        <v>5939</v>
      </c>
      <c r="J556" s="740"/>
      <c r="K556" s="293" t="s">
        <v>2299</v>
      </c>
      <c r="L556" s="717" t="s">
        <v>740</v>
      </c>
      <c r="M556" s="733">
        <v>41345</v>
      </c>
      <c r="N556" s="719">
        <v>45441</v>
      </c>
      <c r="O556" s="707" t="s">
        <v>722</v>
      </c>
      <c r="P556" s="729">
        <f>N556</f>
        <v>45441</v>
      </c>
      <c r="Q556" s="720">
        <v>22352</v>
      </c>
      <c r="R556" s="720" t="s">
        <v>5938</v>
      </c>
      <c r="S556" s="721">
        <v>44710</v>
      </c>
      <c r="T556" s="722" t="s">
        <v>862</v>
      </c>
      <c r="U556" s="723" t="s">
        <v>722</v>
      </c>
      <c r="V556" s="712" t="s">
        <v>8189</v>
      </c>
      <c r="W556" s="712" t="s">
        <v>8190</v>
      </c>
      <c r="X556" s="722" t="s">
        <v>845</v>
      </c>
      <c r="Y556" s="722" t="s">
        <v>1408</v>
      </c>
      <c r="Z556" s="724" t="s">
        <v>846</v>
      </c>
      <c r="AA556" s="725">
        <f>N556</f>
        <v>45441</v>
      </c>
      <c r="AB556" s="726" t="s">
        <v>1</v>
      </c>
      <c r="AC556" s="722">
        <v>268</v>
      </c>
      <c r="AE556" s="722">
        <v>328</v>
      </c>
      <c r="AG556" s="722">
        <v>450</v>
      </c>
      <c r="AI556" s="722">
        <v>58</v>
      </c>
      <c r="AJ556" s="722">
        <v>60</v>
      </c>
      <c r="AK556" s="722">
        <v>130</v>
      </c>
      <c r="AL556" s="722">
        <v>2</v>
      </c>
    </row>
    <row r="557" spans="1:38" ht="12.75" customHeight="1">
      <c r="A557" s="740">
        <v>556</v>
      </c>
      <c r="B557" s="710"/>
      <c r="C557" s="710"/>
      <c r="D557" s="710"/>
      <c r="P557" s="729">
        <f t="shared" ref="P557:P620" si="50">N557</f>
        <v>0</v>
      </c>
      <c r="S557" s="721">
        <f t="shared" ref="S557:S620" si="51">SUM(N557-366)</f>
        <v>-366</v>
      </c>
      <c r="AA557" s="725">
        <f t="shared" ref="AA557:AA620" si="52">N557</f>
        <v>0</v>
      </c>
    </row>
    <row r="558" spans="1:38" ht="12.75" customHeight="1">
      <c r="A558" s="740">
        <v>557</v>
      </c>
      <c r="B558" s="710"/>
      <c r="C558" s="710"/>
      <c r="D558" s="710"/>
      <c r="P558" s="729">
        <f t="shared" si="50"/>
        <v>0</v>
      </c>
      <c r="S558" s="721">
        <f t="shared" si="51"/>
        <v>-366</v>
      </c>
      <c r="AA558" s="725">
        <f t="shared" si="52"/>
        <v>0</v>
      </c>
    </row>
    <row r="559" spans="1:38" ht="12.75" customHeight="1">
      <c r="A559" s="740">
        <v>558</v>
      </c>
      <c r="B559" s="710"/>
      <c r="C559" s="710"/>
      <c r="D559" s="710"/>
      <c r="P559" s="729">
        <f t="shared" si="50"/>
        <v>0</v>
      </c>
      <c r="S559" s="721">
        <f t="shared" si="51"/>
        <v>-366</v>
      </c>
      <c r="AA559" s="725">
        <f t="shared" si="52"/>
        <v>0</v>
      </c>
    </row>
    <row r="560" spans="1:38" ht="12.75" customHeight="1">
      <c r="A560" s="740">
        <v>559</v>
      </c>
      <c r="B560" s="710"/>
      <c r="C560" s="710"/>
      <c r="D560" s="710"/>
      <c r="P560" s="729">
        <f t="shared" si="50"/>
        <v>0</v>
      </c>
      <c r="S560" s="721">
        <f t="shared" si="51"/>
        <v>-366</v>
      </c>
      <c r="AA560" s="725">
        <f t="shared" si="52"/>
        <v>0</v>
      </c>
    </row>
    <row r="561" spans="1:27" ht="12.75" customHeight="1">
      <c r="A561" s="740">
        <v>560</v>
      </c>
      <c r="B561" s="710"/>
      <c r="C561" s="710"/>
      <c r="D561" s="710"/>
      <c r="P561" s="729">
        <f t="shared" si="50"/>
        <v>0</v>
      </c>
      <c r="S561" s="721">
        <f t="shared" si="51"/>
        <v>-366</v>
      </c>
      <c r="AA561" s="725">
        <f t="shared" si="52"/>
        <v>0</v>
      </c>
    </row>
    <row r="562" spans="1:27" ht="12.75" customHeight="1">
      <c r="A562" s="740">
        <v>561</v>
      </c>
      <c r="B562" s="710"/>
      <c r="C562" s="710"/>
      <c r="D562" s="710"/>
      <c r="P562" s="729">
        <f t="shared" si="50"/>
        <v>0</v>
      </c>
      <c r="S562" s="721">
        <f t="shared" si="51"/>
        <v>-366</v>
      </c>
      <c r="AA562" s="725">
        <f t="shared" si="52"/>
        <v>0</v>
      </c>
    </row>
    <row r="563" spans="1:27" ht="12.75" customHeight="1">
      <c r="A563" s="740">
        <v>562</v>
      </c>
      <c r="B563" s="710"/>
      <c r="C563" s="710"/>
      <c r="D563" s="710"/>
      <c r="P563" s="729">
        <f t="shared" si="50"/>
        <v>0</v>
      </c>
      <c r="S563" s="721">
        <f t="shared" si="51"/>
        <v>-366</v>
      </c>
      <c r="AA563" s="725">
        <f t="shared" si="52"/>
        <v>0</v>
      </c>
    </row>
    <row r="564" spans="1:27" ht="12.75" customHeight="1">
      <c r="A564" s="740">
        <v>563</v>
      </c>
      <c r="B564" s="710"/>
      <c r="C564" s="710"/>
      <c r="D564" s="710"/>
      <c r="P564" s="729">
        <f t="shared" si="50"/>
        <v>0</v>
      </c>
      <c r="S564" s="721">
        <f t="shared" si="51"/>
        <v>-366</v>
      </c>
      <c r="AA564" s="725">
        <f t="shared" si="52"/>
        <v>0</v>
      </c>
    </row>
    <row r="565" spans="1:27" ht="12.75" customHeight="1">
      <c r="A565" s="740">
        <v>564</v>
      </c>
      <c r="B565" s="710"/>
      <c r="C565" s="710"/>
      <c r="D565" s="710"/>
      <c r="P565" s="729">
        <f t="shared" si="50"/>
        <v>0</v>
      </c>
      <c r="S565" s="721">
        <f t="shared" si="51"/>
        <v>-366</v>
      </c>
      <c r="AA565" s="725">
        <f t="shared" si="52"/>
        <v>0</v>
      </c>
    </row>
    <row r="566" spans="1:27" ht="12.75" customHeight="1">
      <c r="A566" s="740">
        <v>565</v>
      </c>
      <c r="B566" s="710"/>
      <c r="C566" s="710"/>
      <c r="D566" s="710"/>
      <c r="P566" s="729">
        <f t="shared" si="50"/>
        <v>0</v>
      </c>
      <c r="S566" s="721">
        <f t="shared" si="51"/>
        <v>-366</v>
      </c>
      <c r="AA566" s="725">
        <f t="shared" si="52"/>
        <v>0</v>
      </c>
    </row>
    <row r="567" spans="1:27" ht="12.75" customHeight="1">
      <c r="A567" s="740">
        <v>566</v>
      </c>
      <c r="B567" s="710"/>
      <c r="C567" s="710"/>
      <c r="D567" s="710"/>
      <c r="P567" s="729">
        <f t="shared" si="50"/>
        <v>0</v>
      </c>
      <c r="S567" s="721">
        <f t="shared" si="51"/>
        <v>-366</v>
      </c>
      <c r="AA567" s="725">
        <f t="shared" si="52"/>
        <v>0</v>
      </c>
    </row>
    <row r="568" spans="1:27" ht="12.75" customHeight="1">
      <c r="A568" s="740">
        <v>567</v>
      </c>
      <c r="B568" s="710"/>
      <c r="C568" s="710"/>
      <c r="D568" s="710"/>
      <c r="P568" s="729">
        <f t="shared" si="50"/>
        <v>0</v>
      </c>
      <c r="S568" s="721">
        <f t="shared" si="51"/>
        <v>-366</v>
      </c>
      <c r="AA568" s="725">
        <f t="shared" si="52"/>
        <v>0</v>
      </c>
    </row>
    <row r="569" spans="1:27" ht="12.75" customHeight="1">
      <c r="A569" s="740">
        <v>568</v>
      </c>
      <c r="B569" s="710"/>
      <c r="C569" s="710"/>
      <c r="D569" s="710"/>
      <c r="P569" s="729">
        <f t="shared" si="50"/>
        <v>0</v>
      </c>
      <c r="S569" s="721">
        <f t="shared" si="51"/>
        <v>-366</v>
      </c>
      <c r="AA569" s="725">
        <f t="shared" si="52"/>
        <v>0</v>
      </c>
    </row>
    <row r="570" spans="1:27" ht="12.75" customHeight="1">
      <c r="A570" s="740">
        <v>569</v>
      </c>
      <c r="B570" s="710"/>
      <c r="C570" s="710"/>
      <c r="D570" s="710"/>
      <c r="P570" s="729">
        <f t="shared" si="50"/>
        <v>0</v>
      </c>
      <c r="S570" s="721">
        <f t="shared" si="51"/>
        <v>-366</v>
      </c>
      <c r="AA570" s="725">
        <f t="shared" si="52"/>
        <v>0</v>
      </c>
    </row>
    <row r="571" spans="1:27" ht="12.75" customHeight="1">
      <c r="A571" s="740">
        <v>570</v>
      </c>
      <c r="B571" s="710"/>
      <c r="C571" s="710"/>
      <c r="D571" s="710"/>
      <c r="P571" s="729">
        <f t="shared" si="50"/>
        <v>0</v>
      </c>
      <c r="S571" s="721">
        <f t="shared" si="51"/>
        <v>-366</v>
      </c>
      <c r="AA571" s="725">
        <f t="shared" si="52"/>
        <v>0</v>
      </c>
    </row>
    <row r="572" spans="1:27" ht="12.75" customHeight="1">
      <c r="A572" s="740">
        <v>571</v>
      </c>
      <c r="B572" s="710"/>
      <c r="C572" s="710"/>
      <c r="D572" s="710"/>
      <c r="P572" s="729">
        <f t="shared" si="50"/>
        <v>0</v>
      </c>
      <c r="S572" s="721">
        <f t="shared" si="51"/>
        <v>-366</v>
      </c>
      <c r="AA572" s="725">
        <f t="shared" si="52"/>
        <v>0</v>
      </c>
    </row>
    <row r="573" spans="1:27" ht="12.75" customHeight="1">
      <c r="A573" s="740">
        <v>572</v>
      </c>
      <c r="B573" s="710"/>
      <c r="C573" s="710"/>
      <c r="D573" s="710"/>
      <c r="P573" s="729">
        <f t="shared" si="50"/>
        <v>0</v>
      </c>
      <c r="S573" s="721">
        <f t="shared" si="51"/>
        <v>-366</v>
      </c>
      <c r="AA573" s="725">
        <f t="shared" si="52"/>
        <v>0</v>
      </c>
    </row>
    <row r="574" spans="1:27" ht="12.75" customHeight="1">
      <c r="A574" s="740">
        <v>573</v>
      </c>
      <c r="B574" s="710"/>
      <c r="C574" s="710"/>
      <c r="D574" s="710"/>
      <c r="P574" s="729">
        <f t="shared" si="50"/>
        <v>0</v>
      </c>
      <c r="S574" s="721">
        <f t="shared" si="51"/>
        <v>-366</v>
      </c>
      <c r="AA574" s="725">
        <f t="shared" si="52"/>
        <v>0</v>
      </c>
    </row>
    <row r="575" spans="1:27" ht="12.75" customHeight="1">
      <c r="A575" s="740">
        <v>574</v>
      </c>
      <c r="B575" s="710"/>
      <c r="C575" s="710"/>
      <c r="D575" s="710"/>
      <c r="P575" s="729">
        <f t="shared" si="50"/>
        <v>0</v>
      </c>
      <c r="S575" s="721">
        <f t="shared" si="51"/>
        <v>-366</v>
      </c>
      <c r="AA575" s="725">
        <f t="shared" si="52"/>
        <v>0</v>
      </c>
    </row>
    <row r="576" spans="1:27" ht="12.75" customHeight="1">
      <c r="A576" s="740">
        <v>575</v>
      </c>
      <c r="B576" s="710"/>
      <c r="C576" s="710"/>
      <c r="D576" s="710"/>
      <c r="P576" s="729">
        <f t="shared" si="50"/>
        <v>0</v>
      </c>
      <c r="S576" s="721">
        <f t="shared" si="51"/>
        <v>-366</v>
      </c>
      <c r="AA576" s="725">
        <f t="shared" si="52"/>
        <v>0</v>
      </c>
    </row>
    <row r="577" spans="1:27" ht="12.75" customHeight="1">
      <c r="A577" s="740">
        <v>576</v>
      </c>
      <c r="B577" s="710"/>
      <c r="C577" s="710"/>
      <c r="D577" s="710"/>
      <c r="P577" s="729">
        <f t="shared" si="50"/>
        <v>0</v>
      </c>
      <c r="S577" s="721">
        <f t="shared" si="51"/>
        <v>-366</v>
      </c>
      <c r="AA577" s="725">
        <f t="shared" si="52"/>
        <v>0</v>
      </c>
    </row>
    <row r="578" spans="1:27" ht="12.75" customHeight="1">
      <c r="A578" s="740">
        <v>577</v>
      </c>
      <c r="B578" s="710"/>
      <c r="C578" s="710"/>
      <c r="D578" s="710"/>
      <c r="P578" s="729">
        <f t="shared" si="50"/>
        <v>0</v>
      </c>
      <c r="S578" s="721">
        <f t="shared" si="51"/>
        <v>-366</v>
      </c>
      <c r="AA578" s="725">
        <f t="shared" si="52"/>
        <v>0</v>
      </c>
    </row>
    <row r="579" spans="1:27" ht="12.75" customHeight="1">
      <c r="A579" s="740">
        <v>578</v>
      </c>
      <c r="B579" s="710"/>
      <c r="C579" s="710"/>
      <c r="D579" s="710"/>
      <c r="P579" s="729">
        <f t="shared" si="50"/>
        <v>0</v>
      </c>
      <c r="S579" s="721">
        <f t="shared" si="51"/>
        <v>-366</v>
      </c>
      <c r="AA579" s="725">
        <f t="shared" si="52"/>
        <v>0</v>
      </c>
    </row>
    <row r="580" spans="1:27" ht="12.75" customHeight="1">
      <c r="A580" s="740">
        <v>579</v>
      </c>
      <c r="B580" s="710"/>
      <c r="C580" s="710"/>
      <c r="D580" s="710"/>
      <c r="P580" s="729">
        <f t="shared" si="50"/>
        <v>0</v>
      </c>
      <c r="S580" s="721">
        <f t="shared" si="51"/>
        <v>-366</v>
      </c>
      <c r="AA580" s="725">
        <f t="shared" si="52"/>
        <v>0</v>
      </c>
    </row>
    <row r="581" spans="1:27" ht="12.75" customHeight="1">
      <c r="A581" s="740">
        <v>580</v>
      </c>
      <c r="B581" s="710"/>
      <c r="C581" s="710"/>
      <c r="D581" s="710"/>
      <c r="P581" s="729">
        <f t="shared" si="50"/>
        <v>0</v>
      </c>
      <c r="S581" s="721">
        <f t="shared" si="51"/>
        <v>-366</v>
      </c>
      <c r="AA581" s="725">
        <f t="shared" si="52"/>
        <v>0</v>
      </c>
    </row>
    <row r="582" spans="1:27" ht="12.75" customHeight="1">
      <c r="A582" s="740">
        <v>581</v>
      </c>
      <c r="B582" s="710"/>
      <c r="C582" s="710"/>
      <c r="D582" s="710"/>
      <c r="P582" s="729">
        <f t="shared" si="50"/>
        <v>0</v>
      </c>
      <c r="S582" s="721">
        <f t="shared" si="51"/>
        <v>-366</v>
      </c>
      <c r="AA582" s="725">
        <f t="shared" si="52"/>
        <v>0</v>
      </c>
    </row>
    <row r="583" spans="1:27" ht="12.75" customHeight="1">
      <c r="A583" s="740">
        <v>582</v>
      </c>
      <c r="B583" s="710"/>
      <c r="C583" s="710"/>
      <c r="D583" s="710"/>
      <c r="P583" s="729">
        <f t="shared" si="50"/>
        <v>0</v>
      </c>
      <c r="S583" s="721">
        <f t="shared" si="51"/>
        <v>-366</v>
      </c>
      <c r="AA583" s="725">
        <f t="shared" si="52"/>
        <v>0</v>
      </c>
    </row>
    <row r="584" spans="1:27" ht="12.75" customHeight="1">
      <c r="A584" s="740">
        <v>583</v>
      </c>
      <c r="B584" s="710"/>
      <c r="C584" s="710"/>
      <c r="D584" s="710"/>
      <c r="P584" s="729">
        <f t="shared" si="50"/>
        <v>0</v>
      </c>
      <c r="S584" s="721">
        <f t="shared" si="51"/>
        <v>-366</v>
      </c>
      <c r="AA584" s="725">
        <f t="shared" si="52"/>
        <v>0</v>
      </c>
    </row>
    <row r="585" spans="1:27" ht="12.75" customHeight="1">
      <c r="A585" s="740">
        <v>584</v>
      </c>
      <c r="B585" s="710"/>
      <c r="C585" s="710"/>
      <c r="D585" s="710"/>
      <c r="P585" s="729">
        <f t="shared" si="50"/>
        <v>0</v>
      </c>
      <c r="S585" s="721">
        <f t="shared" si="51"/>
        <v>-366</v>
      </c>
      <c r="AA585" s="725">
        <f t="shared" si="52"/>
        <v>0</v>
      </c>
    </row>
    <row r="586" spans="1:27" ht="12.75" customHeight="1">
      <c r="A586" s="740">
        <v>585</v>
      </c>
      <c r="B586" s="710"/>
      <c r="C586" s="710"/>
      <c r="D586" s="710"/>
      <c r="P586" s="729">
        <f t="shared" si="50"/>
        <v>0</v>
      </c>
      <c r="S586" s="721">
        <f t="shared" si="51"/>
        <v>-366</v>
      </c>
      <c r="AA586" s="725">
        <f t="shared" si="52"/>
        <v>0</v>
      </c>
    </row>
    <row r="587" spans="1:27" ht="12.75" customHeight="1">
      <c r="A587" s="740">
        <v>586</v>
      </c>
      <c r="B587" s="710"/>
      <c r="C587" s="710"/>
      <c r="D587" s="710"/>
      <c r="P587" s="729">
        <f t="shared" si="50"/>
        <v>0</v>
      </c>
      <c r="S587" s="721">
        <f t="shared" si="51"/>
        <v>-366</v>
      </c>
      <c r="AA587" s="725">
        <f t="shared" si="52"/>
        <v>0</v>
      </c>
    </row>
    <row r="588" spans="1:27" ht="12.75" customHeight="1">
      <c r="A588" s="740">
        <v>587</v>
      </c>
      <c r="B588" s="710"/>
      <c r="C588" s="710"/>
      <c r="D588" s="710"/>
      <c r="P588" s="729">
        <f t="shared" si="50"/>
        <v>0</v>
      </c>
      <c r="S588" s="721">
        <f t="shared" si="51"/>
        <v>-366</v>
      </c>
      <c r="AA588" s="725">
        <f t="shared" si="52"/>
        <v>0</v>
      </c>
    </row>
    <row r="589" spans="1:27" ht="12.75" customHeight="1">
      <c r="A589" s="740">
        <v>588</v>
      </c>
      <c r="B589" s="710"/>
      <c r="C589" s="710"/>
      <c r="D589" s="710"/>
      <c r="P589" s="729">
        <f t="shared" si="50"/>
        <v>0</v>
      </c>
      <c r="S589" s="721">
        <f t="shared" si="51"/>
        <v>-366</v>
      </c>
      <c r="AA589" s="725">
        <f t="shared" si="52"/>
        <v>0</v>
      </c>
    </row>
    <row r="590" spans="1:27" ht="12.75" customHeight="1">
      <c r="A590" s="740">
        <v>589</v>
      </c>
      <c r="B590" s="710"/>
      <c r="C590" s="710"/>
      <c r="D590" s="710"/>
      <c r="P590" s="729">
        <f t="shared" si="50"/>
        <v>0</v>
      </c>
      <c r="S590" s="721">
        <f t="shared" si="51"/>
        <v>-366</v>
      </c>
      <c r="AA590" s="725">
        <f t="shared" si="52"/>
        <v>0</v>
      </c>
    </row>
    <row r="591" spans="1:27" ht="12.75" customHeight="1">
      <c r="A591" s="740">
        <v>590</v>
      </c>
      <c r="B591" s="710"/>
      <c r="C591" s="710"/>
      <c r="D591" s="710"/>
      <c r="P591" s="729">
        <f t="shared" si="50"/>
        <v>0</v>
      </c>
      <c r="S591" s="721">
        <f t="shared" si="51"/>
        <v>-366</v>
      </c>
      <c r="AA591" s="725">
        <f t="shared" si="52"/>
        <v>0</v>
      </c>
    </row>
    <row r="592" spans="1:27" ht="12.75" customHeight="1">
      <c r="A592" s="740">
        <v>591</v>
      </c>
      <c r="B592" s="710"/>
      <c r="C592" s="710"/>
      <c r="D592" s="710"/>
      <c r="P592" s="729">
        <f t="shared" si="50"/>
        <v>0</v>
      </c>
      <c r="S592" s="721">
        <f t="shared" si="51"/>
        <v>-366</v>
      </c>
      <c r="AA592" s="725">
        <f t="shared" si="52"/>
        <v>0</v>
      </c>
    </row>
    <row r="593" spans="1:27" ht="12.75" customHeight="1">
      <c r="A593" s="740">
        <v>592</v>
      </c>
      <c r="B593" s="710"/>
      <c r="C593" s="710"/>
      <c r="D593" s="710"/>
      <c r="P593" s="729">
        <f t="shared" si="50"/>
        <v>0</v>
      </c>
      <c r="S593" s="721">
        <f t="shared" si="51"/>
        <v>-366</v>
      </c>
      <c r="AA593" s="725">
        <f t="shared" si="52"/>
        <v>0</v>
      </c>
    </row>
    <row r="594" spans="1:27" ht="12.75" customHeight="1">
      <c r="A594" s="740">
        <v>593</v>
      </c>
      <c r="B594" s="710"/>
      <c r="C594" s="710"/>
      <c r="D594" s="710"/>
      <c r="P594" s="729">
        <f t="shared" si="50"/>
        <v>0</v>
      </c>
      <c r="S594" s="721">
        <f t="shared" si="51"/>
        <v>-366</v>
      </c>
      <c r="AA594" s="725">
        <f t="shared" si="52"/>
        <v>0</v>
      </c>
    </row>
    <row r="595" spans="1:27" ht="12.75" customHeight="1">
      <c r="A595" s="740">
        <v>594</v>
      </c>
      <c r="B595" s="710"/>
      <c r="C595" s="710"/>
      <c r="D595" s="710"/>
      <c r="P595" s="729">
        <f t="shared" si="50"/>
        <v>0</v>
      </c>
      <c r="S595" s="721">
        <f t="shared" si="51"/>
        <v>-366</v>
      </c>
      <c r="AA595" s="725">
        <f t="shared" si="52"/>
        <v>0</v>
      </c>
    </row>
    <row r="596" spans="1:27" ht="12.75" customHeight="1">
      <c r="A596" s="740">
        <v>595</v>
      </c>
      <c r="B596" s="710"/>
      <c r="C596" s="710"/>
      <c r="D596" s="710"/>
      <c r="P596" s="729">
        <f t="shared" si="50"/>
        <v>0</v>
      </c>
      <c r="S596" s="721">
        <f t="shared" si="51"/>
        <v>-366</v>
      </c>
      <c r="AA596" s="725">
        <f t="shared" si="52"/>
        <v>0</v>
      </c>
    </row>
    <row r="597" spans="1:27" ht="12.75" customHeight="1">
      <c r="A597" s="740">
        <v>596</v>
      </c>
      <c r="B597" s="710"/>
      <c r="C597" s="710"/>
      <c r="D597" s="710"/>
      <c r="P597" s="729">
        <f t="shared" si="50"/>
        <v>0</v>
      </c>
      <c r="S597" s="721">
        <f t="shared" si="51"/>
        <v>-366</v>
      </c>
      <c r="AA597" s="725">
        <f t="shared" si="52"/>
        <v>0</v>
      </c>
    </row>
    <row r="598" spans="1:27" ht="12.75" customHeight="1">
      <c r="A598" s="740">
        <v>597</v>
      </c>
      <c r="B598" s="710"/>
      <c r="C598" s="710"/>
      <c r="D598" s="710"/>
      <c r="P598" s="729">
        <f t="shared" si="50"/>
        <v>0</v>
      </c>
      <c r="S598" s="721">
        <f t="shared" si="51"/>
        <v>-366</v>
      </c>
      <c r="AA598" s="725">
        <f t="shared" si="52"/>
        <v>0</v>
      </c>
    </row>
    <row r="599" spans="1:27" ht="12.75" customHeight="1">
      <c r="A599" s="740">
        <v>598</v>
      </c>
      <c r="B599" s="710"/>
      <c r="C599" s="710"/>
      <c r="D599" s="710"/>
      <c r="P599" s="729">
        <f t="shared" si="50"/>
        <v>0</v>
      </c>
      <c r="S599" s="721">
        <f t="shared" si="51"/>
        <v>-366</v>
      </c>
      <c r="AA599" s="725">
        <f t="shared" si="52"/>
        <v>0</v>
      </c>
    </row>
    <row r="600" spans="1:27" ht="12.75" customHeight="1">
      <c r="A600" s="740">
        <v>599</v>
      </c>
      <c r="B600" s="710"/>
      <c r="C600" s="710"/>
      <c r="D600" s="710"/>
      <c r="P600" s="729">
        <f t="shared" si="50"/>
        <v>0</v>
      </c>
      <c r="S600" s="721">
        <f t="shared" si="51"/>
        <v>-366</v>
      </c>
      <c r="AA600" s="725">
        <f t="shared" si="52"/>
        <v>0</v>
      </c>
    </row>
    <row r="601" spans="1:27" ht="12.75" customHeight="1">
      <c r="A601" s="740">
        <v>600</v>
      </c>
      <c r="B601" s="710"/>
      <c r="C601" s="710"/>
      <c r="D601" s="710"/>
      <c r="P601" s="729">
        <f t="shared" si="50"/>
        <v>0</v>
      </c>
      <c r="S601" s="721">
        <f t="shared" si="51"/>
        <v>-366</v>
      </c>
      <c r="AA601" s="725">
        <f t="shared" si="52"/>
        <v>0</v>
      </c>
    </row>
    <row r="602" spans="1:27" ht="12.75" customHeight="1">
      <c r="A602" s="740">
        <v>601</v>
      </c>
      <c r="B602" s="710"/>
      <c r="C602" s="710"/>
      <c r="D602" s="710"/>
      <c r="P602" s="729">
        <f t="shared" si="50"/>
        <v>0</v>
      </c>
      <c r="S602" s="721">
        <f t="shared" si="51"/>
        <v>-366</v>
      </c>
      <c r="AA602" s="725">
        <f t="shared" si="52"/>
        <v>0</v>
      </c>
    </row>
    <row r="603" spans="1:27" ht="12.75" customHeight="1">
      <c r="A603" s="740">
        <v>602</v>
      </c>
      <c r="B603" s="710"/>
      <c r="C603" s="710"/>
      <c r="D603" s="710"/>
      <c r="P603" s="729">
        <f t="shared" si="50"/>
        <v>0</v>
      </c>
      <c r="S603" s="721">
        <f t="shared" si="51"/>
        <v>-366</v>
      </c>
      <c r="AA603" s="725">
        <f t="shared" si="52"/>
        <v>0</v>
      </c>
    </row>
    <row r="604" spans="1:27" ht="12.75" customHeight="1">
      <c r="A604" s="740">
        <v>603</v>
      </c>
      <c r="B604" s="710"/>
      <c r="C604" s="710"/>
      <c r="D604" s="710"/>
      <c r="P604" s="729">
        <f t="shared" si="50"/>
        <v>0</v>
      </c>
      <c r="S604" s="721">
        <f t="shared" si="51"/>
        <v>-366</v>
      </c>
      <c r="AA604" s="725">
        <f t="shared" si="52"/>
        <v>0</v>
      </c>
    </row>
    <row r="605" spans="1:27" ht="12.75" customHeight="1">
      <c r="A605" s="740">
        <v>604</v>
      </c>
      <c r="B605" s="710"/>
      <c r="C605" s="710"/>
      <c r="D605" s="710"/>
      <c r="P605" s="729">
        <f t="shared" si="50"/>
        <v>0</v>
      </c>
      <c r="S605" s="721">
        <f t="shared" si="51"/>
        <v>-366</v>
      </c>
      <c r="AA605" s="725">
        <f t="shared" si="52"/>
        <v>0</v>
      </c>
    </row>
    <row r="606" spans="1:27" ht="12.75" customHeight="1">
      <c r="A606" s="740">
        <v>605</v>
      </c>
      <c r="B606" s="710"/>
      <c r="C606" s="710"/>
      <c r="D606" s="710"/>
      <c r="P606" s="729">
        <f t="shared" si="50"/>
        <v>0</v>
      </c>
      <c r="S606" s="721">
        <f t="shared" si="51"/>
        <v>-366</v>
      </c>
      <c r="AA606" s="725">
        <f t="shared" si="52"/>
        <v>0</v>
      </c>
    </row>
    <row r="607" spans="1:27" ht="12.75" customHeight="1">
      <c r="A607" s="740">
        <v>606</v>
      </c>
      <c r="B607" s="710"/>
      <c r="C607" s="710"/>
      <c r="D607" s="710"/>
      <c r="P607" s="729">
        <f t="shared" si="50"/>
        <v>0</v>
      </c>
      <c r="S607" s="721">
        <f t="shared" si="51"/>
        <v>-366</v>
      </c>
      <c r="AA607" s="725">
        <f t="shared" si="52"/>
        <v>0</v>
      </c>
    </row>
    <row r="608" spans="1:27" ht="12.75" customHeight="1">
      <c r="A608" s="740">
        <v>607</v>
      </c>
      <c r="B608" s="710"/>
      <c r="C608" s="710"/>
      <c r="D608" s="710"/>
      <c r="P608" s="729">
        <f t="shared" si="50"/>
        <v>0</v>
      </c>
      <c r="S608" s="721">
        <f t="shared" si="51"/>
        <v>-366</v>
      </c>
      <c r="AA608" s="725">
        <f t="shared" si="52"/>
        <v>0</v>
      </c>
    </row>
    <row r="609" spans="1:27" ht="12.75" customHeight="1">
      <c r="A609" s="740">
        <v>608</v>
      </c>
      <c r="B609" s="710"/>
      <c r="C609" s="710"/>
      <c r="D609" s="710"/>
      <c r="P609" s="729">
        <f t="shared" si="50"/>
        <v>0</v>
      </c>
      <c r="S609" s="721">
        <f t="shared" si="51"/>
        <v>-366</v>
      </c>
      <c r="AA609" s="725">
        <f t="shared" si="52"/>
        <v>0</v>
      </c>
    </row>
    <row r="610" spans="1:27" ht="12.75" customHeight="1">
      <c r="A610" s="740">
        <v>609</v>
      </c>
      <c r="B610" s="710"/>
      <c r="C610" s="710"/>
      <c r="D610" s="710"/>
      <c r="P610" s="729">
        <f t="shared" si="50"/>
        <v>0</v>
      </c>
      <c r="S610" s="721">
        <f t="shared" si="51"/>
        <v>-366</v>
      </c>
      <c r="AA610" s="725">
        <f t="shared" si="52"/>
        <v>0</v>
      </c>
    </row>
    <row r="611" spans="1:27" ht="12.75" customHeight="1">
      <c r="A611" s="740">
        <v>610</v>
      </c>
      <c r="B611" s="710"/>
      <c r="C611" s="710"/>
      <c r="D611" s="710"/>
      <c r="P611" s="729">
        <f t="shared" si="50"/>
        <v>0</v>
      </c>
      <c r="S611" s="721">
        <f t="shared" si="51"/>
        <v>-366</v>
      </c>
      <c r="AA611" s="725">
        <f t="shared" si="52"/>
        <v>0</v>
      </c>
    </row>
    <row r="612" spans="1:27" ht="12.75" customHeight="1">
      <c r="A612" s="740">
        <v>611</v>
      </c>
      <c r="B612" s="710"/>
      <c r="C612" s="710"/>
      <c r="D612" s="710"/>
      <c r="P612" s="729">
        <f t="shared" si="50"/>
        <v>0</v>
      </c>
      <c r="S612" s="721">
        <f t="shared" si="51"/>
        <v>-366</v>
      </c>
      <c r="AA612" s="725">
        <f t="shared" si="52"/>
        <v>0</v>
      </c>
    </row>
    <row r="613" spans="1:27" ht="12.75" customHeight="1">
      <c r="A613" s="740">
        <v>612</v>
      </c>
      <c r="B613" s="710"/>
      <c r="C613" s="710"/>
      <c r="D613" s="710"/>
      <c r="P613" s="729">
        <f t="shared" si="50"/>
        <v>0</v>
      </c>
      <c r="S613" s="721">
        <f t="shared" si="51"/>
        <v>-366</v>
      </c>
      <c r="AA613" s="725">
        <f t="shared" si="52"/>
        <v>0</v>
      </c>
    </row>
    <row r="614" spans="1:27" ht="12.75" customHeight="1">
      <c r="A614" s="740">
        <v>613</v>
      </c>
      <c r="B614" s="710"/>
      <c r="C614" s="710"/>
      <c r="D614" s="710"/>
      <c r="P614" s="729">
        <f t="shared" si="50"/>
        <v>0</v>
      </c>
      <c r="S614" s="721">
        <f t="shared" si="51"/>
        <v>-366</v>
      </c>
      <c r="AA614" s="725">
        <f t="shared" si="52"/>
        <v>0</v>
      </c>
    </row>
    <row r="615" spans="1:27" ht="12.75" customHeight="1">
      <c r="A615" s="740">
        <v>614</v>
      </c>
      <c r="B615" s="710"/>
      <c r="C615" s="710"/>
      <c r="D615" s="710"/>
      <c r="P615" s="729">
        <f t="shared" si="50"/>
        <v>0</v>
      </c>
      <c r="S615" s="721">
        <f t="shared" si="51"/>
        <v>-366</v>
      </c>
      <c r="AA615" s="725">
        <f t="shared" si="52"/>
        <v>0</v>
      </c>
    </row>
    <row r="616" spans="1:27" ht="12.75" customHeight="1">
      <c r="A616" s="740">
        <v>615</v>
      </c>
      <c r="B616" s="710"/>
      <c r="C616" s="710"/>
      <c r="D616" s="710"/>
      <c r="P616" s="729">
        <f t="shared" si="50"/>
        <v>0</v>
      </c>
      <c r="S616" s="721">
        <f t="shared" si="51"/>
        <v>-366</v>
      </c>
      <c r="AA616" s="725">
        <f t="shared" si="52"/>
        <v>0</v>
      </c>
    </row>
    <row r="617" spans="1:27" ht="12.75" customHeight="1">
      <c r="A617" s="740">
        <v>616</v>
      </c>
      <c r="B617" s="710"/>
      <c r="C617" s="710"/>
      <c r="D617" s="710"/>
      <c r="P617" s="729">
        <f t="shared" si="50"/>
        <v>0</v>
      </c>
      <c r="S617" s="721">
        <f t="shared" si="51"/>
        <v>-366</v>
      </c>
      <c r="AA617" s="725">
        <f t="shared" si="52"/>
        <v>0</v>
      </c>
    </row>
    <row r="618" spans="1:27" ht="12.75" customHeight="1">
      <c r="A618" s="740">
        <v>617</v>
      </c>
      <c r="B618" s="710"/>
      <c r="C618" s="710"/>
      <c r="D618" s="710"/>
      <c r="P618" s="729">
        <f t="shared" si="50"/>
        <v>0</v>
      </c>
      <c r="S618" s="721">
        <f t="shared" si="51"/>
        <v>-366</v>
      </c>
      <c r="AA618" s="725">
        <f t="shared" si="52"/>
        <v>0</v>
      </c>
    </row>
    <row r="619" spans="1:27" ht="12.75" customHeight="1">
      <c r="A619" s="740">
        <v>618</v>
      </c>
      <c r="B619" s="710"/>
      <c r="C619" s="710"/>
      <c r="D619" s="710"/>
      <c r="P619" s="729">
        <f t="shared" si="50"/>
        <v>0</v>
      </c>
      <c r="S619" s="721">
        <f t="shared" si="51"/>
        <v>-366</v>
      </c>
      <c r="AA619" s="725">
        <f t="shared" si="52"/>
        <v>0</v>
      </c>
    </row>
    <row r="620" spans="1:27" ht="12.75" customHeight="1">
      <c r="A620" s="740">
        <v>619</v>
      </c>
      <c r="B620" s="710"/>
      <c r="C620" s="710"/>
      <c r="D620" s="710"/>
      <c r="P620" s="729">
        <f t="shared" si="50"/>
        <v>0</v>
      </c>
      <c r="S620" s="721">
        <f t="shared" si="51"/>
        <v>-366</v>
      </c>
      <c r="AA620" s="725">
        <f t="shared" si="52"/>
        <v>0</v>
      </c>
    </row>
    <row r="621" spans="1:27" ht="12.75" customHeight="1">
      <c r="A621" s="740">
        <v>620</v>
      </c>
      <c r="B621" s="710"/>
      <c r="C621" s="710"/>
      <c r="D621" s="710"/>
      <c r="P621" s="729">
        <f t="shared" ref="P621:P684" si="53">N621</f>
        <v>0</v>
      </c>
      <c r="S621" s="721">
        <f t="shared" ref="S621:S684" si="54">SUM(N621-366)</f>
        <v>-366</v>
      </c>
      <c r="AA621" s="725">
        <f t="shared" ref="AA621:AA684" si="55">N621</f>
        <v>0</v>
      </c>
    </row>
    <row r="622" spans="1:27" ht="12.75" customHeight="1">
      <c r="A622" s="740">
        <v>621</v>
      </c>
      <c r="B622" s="710"/>
      <c r="C622" s="710"/>
      <c r="D622" s="710"/>
      <c r="P622" s="729">
        <f t="shared" si="53"/>
        <v>0</v>
      </c>
      <c r="S622" s="721">
        <f t="shared" si="54"/>
        <v>-366</v>
      </c>
      <c r="AA622" s="725">
        <f t="shared" si="55"/>
        <v>0</v>
      </c>
    </row>
    <row r="623" spans="1:27" ht="12.75" customHeight="1">
      <c r="A623" s="740">
        <v>622</v>
      </c>
      <c r="B623" s="710"/>
      <c r="C623" s="710"/>
      <c r="D623" s="710"/>
      <c r="P623" s="729">
        <f t="shared" si="53"/>
        <v>0</v>
      </c>
      <c r="S623" s="721">
        <f t="shared" si="54"/>
        <v>-366</v>
      </c>
      <c r="AA623" s="725">
        <f t="shared" si="55"/>
        <v>0</v>
      </c>
    </row>
    <row r="624" spans="1:27" ht="12.75" customHeight="1">
      <c r="A624" s="740">
        <v>623</v>
      </c>
      <c r="B624" s="710"/>
      <c r="C624" s="710"/>
      <c r="D624" s="710"/>
      <c r="P624" s="729">
        <f t="shared" si="53"/>
        <v>0</v>
      </c>
      <c r="S624" s="721">
        <f t="shared" si="54"/>
        <v>-366</v>
      </c>
      <c r="AA624" s="725">
        <f t="shared" si="55"/>
        <v>0</v>
      </c>
    </row>
    <row r="625" spans="1:27" ht="12.75" customHeight="1">
      <c r="A625" s="740">
        <v>624</v>
      </c>
      <c r="B625" s="710"/>
      <c r="C625" s="710"/>
      <c r="D625" s="710"/>
      <c r="P625" s="729">
        <f t="shared" si="53"/>
        <v>0</v>
      </c>
      <c r="S625" s="721">
        <f t="shared" si="54"/>
        <v>-366</v>
      </c>
      <c r="AA625" s="725">
        <f t="shared" si="55"/>
        <v>0</v>
      </c>
    </row>
    <row r="626" spans="1:27" ht="12.75" customHeight="1">
      <c r="A626" s="740">
        <v>625</v>
      </c>
      <c r="B626" s="710"/>
      <c r="C626" s="710"/>
      <c r="D626" s="710"/>
      <c r="P626" s="729">
        <f t="shared" si="53"/>
        <v>0</v>
      </c>
      <c r="S626" s="721">
        <f t="shared" si="54"/>
        <v>-366</v>
      </c>
      <c r="AA626" s="725">
        <f t="shared" si="55"/>
        <v>0</v>
      </c>
    </row>
    <row r="627" spans="1:27" ht="12.75" customHeight="1">
      <c r="A627" s="740">
        <v>626</v>
      </c>
      <c r="B627" s="710"/>
      <c r="C627" s="710"/>
      <c r="D627" s="710"/>
      <c r="P627" s="729">
        <f t="shared" si="53"/>
        <v>0</v>
      </c>
      <c r="S627" s="721">
        <f t="shared" si="54"/>
        <v>-366</v>
      </c>
      <c r="AA627" s="725">
        <f t="shared" si="55"/>
        <v>0</v>
      </c>
    </row>
    <row r="628" spans="1:27" ht="12.75" customHeight="1">
      <c r="A628" s="740">
        <v>627</v>
      </c>
      <c r="B628" s="710"/>
      <c r="C628" s="710"/>
      <c r="D628" s="710"/>
      <c r="P628" s="729">
        <f t="shared" si="53"/>
        <v>0</v>
      </c>
      <c r="S628" s="721">
        <f t="shared" si="54"/>
        <v>-366</v>
      </c>
      <c r="AA628" s="725">
        <f t="shared" si="55"/>
        <v>0</v>
      </c>
    </row>
    <row r="629" spans="1:27" ht="12.75" customHeight="1">
      <c r="A629" s="740">
        <v>628</v>
      </c>
      <c r="B629" s="710"/>
      <c r="C629" s="710"/>
      <c r="D629" s="710"/>
      <c r="P629" s="729">
        <f t="shared" si="53"/>
        <v>0</v>
      </c>
      <c r="S629" s="721">
        <f t="shared" si="54"/>
        <v>-366</v>
      </c>
      <c r="AA629" s="725">
        <f t="shared" si="55"/>
        <v>0</v>
      </c>
    </row>
    <row r="630" spans="1:27" ht="12.75" customHeight="1">
      <c r="A630" s="740">
        <v>629</v>
      </c>
      <c r="B630" s="710"/>
      <c r="C630" s="710"/>
      <c r="D630" s="710"/>
      <c r="P630" s="729">
        <f t="shared" si="53"/>
        <v>0</v>
      </c>
      <c r="S630" s="721">
        <f t="shared" si="54"/>
        <v>-366</v>
      </c>
      <c r="AA630" s="725">
        <f t="shared" si="55"/>
        <v>0</v>
      </c>
    </row>
    <row r="631" spans="1:27" ht="12.75" customHeight="1">
      <c r="A631" s="740">
        <v>630</v>
      </c>
      <c r="B631" s="710"/>
      <c r="C631" s="710"/>
      <c r="D631" s="710"/>
      <c r="P631" s="729">
        <f t="shared" si="53"/>
        <v>0</v>
      </c>
      <c r="S631" s="721">
        <f t="shared" si="54"/>
        <v>-366</v>
      </c>
      <c r="AA631" s="725">
        <f t="shared" si="55"/>
        <v>0</v>
      </c>
    </row>
    <row r="632" spans="1:27" ht="12.75" customHeight="1">
      <c r="A632" s="740">
        <v>631</v>
      </c>
      <c r="B632" s="710"/>
      <c r="C632" s="710"/>
      <c r="D632" s="710"/>
      <c r="P632" s="729">
        <f t="shared" si="53"/>
        <v>0</v>
      </c>
      <c r="S632" s="721">
        <f t="shared" si="54"/>
        <v>-366</v>
      </c>
      <c r="AA632" s="725">
        <f t="shared" si="55"/>
        <v>0</v>
      </c>
    </row>
    <row r="633" spans="1:27" ht="12.75" customHeight="1">
      <c r="A633" s="740">
        <v>632</v>
      </c>
      <c r="B633" s="710"/>
      <c r="C633" s="710"/>
      <c r="D633" s="710"/>
      <c r="P633" s="729">
        <f t="shared" si="53"/>
        <v>0</v>
      </c>
      <c r="S633" s="721">
        <f t="shared" si="54"/>
        <v>-366</v>
      </c>
      <c r="AA633" s="725">
        <f t="shared" si="55"/>
        <v>0</v>
      </c>
    </row>
    <row r="634" spans="1:27" ht="12.75" customHeight="1">
      <c r="A634" s="740">
        <v>633</v>
      </c>
      <c r="B634" s="710"/>
      <c r="C634" s="710"/>
      <c r="D634" s="710"/>
      <c r="P634" s="729">
        <f t="shared" si="53"/>
        <v>0</v>
      </c>
      <c r="S634" s="721">
        <f t="shared" si="54"/>
        <v>-366</v>
      </c>
      <c r="AA634" s="725">
        <f t="shared" si="55"/>
        <v>0</v>
      </c>
    </row>
    <row r="635" spans="1:27" ht="12.75" customHeight="1">
      <c r="A635" s="740">
        <v>634</v>
      </c>
      <c r="B635" s="710"/>
      <c r="C635" s="710"/>
      <c r="D635" s="710"/>
      <c r="P635" s="729">
        <f t="shared" si="53"/>
        <v>0</v>
      </c>
      <c r="S635" s="721">
        <f t="shared" si="54"/>
        <v>-366</v>
      </c>
      <c r="AA635" s="725">
        <f t="shared" si="55"/>
        <v>0</v>
      </c>
    </row>
    <row r="636" spans="1:27" ht="12.75" customHeight="1">
      <c r="A636" s="740">
        <v>635</v>
      </c>
      <c r="B636" s="710"/>
      <c r="C636" s="710"/>
      <c r="D636" s="710"/>
      <c r="P636" s="729">
        <f t="shared" si="53"/>
        <v>0</v>
      </c>
      <c r="S636" s="721">
        <f t="shared" si="54"/>
        <v>-366</v>
      </c>
      <c r="AA636" s="725">
        <f t="shared" si="55"/>
        <v>0</v>
      </c>
    </row>
    <row r="637" spans="1:27" ht="12.75" customHeight="1">
      <c r="A637" s="740">
        <v>636</v>
      </c>
      <c r="B637" s="710"/>
      <c r="C637" s="710"/>
      <c r="D637" s="710"/>
      <c r="P637" s="729">
        <f t="shared" si="53"/>
        <v>0</v>
      </c>
      <c r="S637" s="721">
        <f t="shared" si="54"/>
        <v>-366</v>
      </c>
      <c r="AA637" s="725">
        <f t="shared" si="55"/>
        <v>0</v>
      </c>
    </row>
    <row r="638" spans="1:27" ht="12.75" customHeight="1">
      <c r="A638" s="740">
        <v>637</v>
      </c>
      <c r="B638" s="710"/>
      <c r="C638" s="710"/>
      <c r="D638" s="710"/>
      <c r="P638" s="729">
        <f t="shared" si="53"/>
        <v>0</v>
      </c>
      <c r="S638" s="721">
        <f t="shared" si="54"/>
        <v>-366</v>
      </c>
      <c r="AA638" s="725">
        <f t="shared" si="55"/>
        <v>0</v>
      </c>
    </row>
    <row r="639" spans="1:27" ht="12.75" customHeight="1">
      <c r="A639" s="740">
        <v>638</v>
      </c>
      <c r="B639" s="710"/>
      <c r="C639" s="710"/>
      <c r="D639" s="710"/>
      <c r="P639" s="729">
        <f t="shared" si="53"/>
        <v>0</v>
      </c>
      <c r="S639" s="721">
        <f t="shared" si="54"/>
        <v>-366</v>
      </c>
      <c r="AA639" s="725">
        <f t="shared" si="55"/>
        <v>0</v>
      </c>
    </row>
    <row r="640" spans="1:27" ht="12.75" customHeight="1">
      <c r="A640" s="740">
        <v>639</v>
      </c>
      <c r="B640" s="710"/>
      <c r="C640" s="710"/>
      <c r="D640" s="710"/>
      <c r="P640" s="729">
        <f t="shared" si="53"/>
        <v>0</v>
      </c>
      <c r="S640" s="721">
        <f t="shared" si="54"/>
        <v>-366</v>
      </c>
      <c r="AA640" s="725">
        <f t="shared" si="55"/>
        <v>0</v>
      </c>
    </row>
    <row r="641" spans="1:27" ht="12.75" customHeight="1">
      <c r="A641" s="740">
        <v>640</v>
      </c>
      <c r="B641" s="710"/>
      <c r="C641" s="710"/>
      <c r="D641" s="710"/>
      <c r="P641" s="729">
        <f t="shared" si="53"/>
        <v>0</v>
      </c>
      <c r="S641" s="721">
        <f t="shared" si="54"/>
        <v>-366</v>
      </c>
      <c r="AA641" s="725">
        <f t="shared" si="55"/>
        <v>0</v>
      </c>
    </row>
    <row r="642" spans="1:27" ht="12.75" customHeight="1">
      <c r="A642" s="740">
        <v>641</v>
      </c>
      <c r="B642" s="710"/>
      <c r="C642" s="710"/>
      <c r="D642" s="710"/>
      <c r="P642" s="729">
        <f t="shared" si="53"/>
        <v>0</v>
      </c>
      <c r="S642" s="721">
        <f t="shared" si="54"/>
        <v>-366</v>
      </c>
      <c r="AA642" s="725">
        <f t="shared" si="55"/>
        <v>0</v>
      </c>
    </row>
    <row r="643" spans="1:27" ht="12.75" customHeight="1">
      <c r="A643" s="740">
        <v>642</v>
      </c>
      <c r="B643" s="710"/>
      <c r="C643" s="710"/>
      <c r="D643" s="710"/>
      <c r="P643" s="729">
        <f t="shared" si="53"/>
        <v>0</v>
      </c>
      <c r="S643" s="721">
        <f t="shared" si="54"/>
        <v>-366</v>
      </c>
      <c r="AA643" s="725">
        <f t="shared" si="55"/>
        <v>0</v>
      </c>
    </row>
    <row r="644" spans="1:27" ht="12.75" customHeight="1">
      <c r="A644" s="740">
        <v>643</v>
      </c>
      <c r="B644" s="710"/>
      <c r="C644" s="710"/>
      <c r="D644" s="710"/>
      <c r="P644" s="729">
        <f t="shared" si="53"/>
        <v>0</v>
      </c>
      <c r="S644" s="721">
        <f t="shared" si="54"/>
        <v>-366</v>
      </c>
      <c r="AA644" s="725">
        <f t="shared" si="55"/>
        <v>0</v>
      </c>
    </row>
    <row r="645" spans="1:27" ht="12.75" customHeight="1">
      <c r="A645" s="740">
        <v>644</v>
      </c>
      <c r="B645" s="710"/>
      <c r="C645" s="710"/>
      <c r="D645" s="710"/>
      <c r="P645" s="729">
        <f t="shared" si="53"/>
        <v>0</v>
      </c>
      <c r="S645" s="721">
        <f t="shared" si="54"/>
        <v>-366</v>
      </c>
      <c r="AA645" s="725">
        <f t="shared" si="55"/>
        <v>0</v>
      </c>
    </row>
    <row r="646" spans="1:27" ht="12.75" customHeight="1">
      <c r="A646" s="740">
        <v>645</v>
      </c>
      <c r="B646" s="710"/>
      <c r="C646" s="710"/>
      <c r="D646" s="710"/>
      <c r="P646" s="729">
        <f t="shared" si="53"/>
        <v>0</v>
      </c>
      <c r="S646" s="721">
        <f t="shared" si="54"/>
        <v>-366</v>
      </c>
      <c r="AA646" s="725">
        <f t="shared" si="55"/>
        <v>0</v>
      </c>
    </row>
    <row r="647" spans="1:27" ht="12.75" customHeight="1">
      <c r="A647" s="740">
        <v>646</v>
      </c>
      <c r="B647" s="710"/>
      <c r="C647" s="710"/>
      <c r="D647" s="710"/>
      <c r="P647" s="729">
        <f t="shared" si="53"/>
        <v>0</v>
      </c>
      <c r="S647" s="721">
        <f t="shared" si="54"/>
        <v>-366</v>
      </c>
      <c r="AA647" s="725">
        <f t="shared" si="55"/>
        <v>0</v>
      </c>
    </row>
    <row r="648" spans="1:27" ht="12.75" customHeight="1">
      <c r="A648" s="740">
        <v>647</v>
      </c>
      <c r="B648" s="710"/>
      <c r="C648" s="710"/>
      <c r="D648" s="710"/>
      <c r="P648" s="729">
        <f t="shared" si="53"/>
        <v>0</v>
      </c>
      <c r="S648" s="721">
        <f t="shared" si="54"/>
        <v>-366</v>
      </c>
      <c r="AA648" s="725">
        <f t="shared" si="55"/>
        <v>0</v>
      </c>
    </row>
    <row r="649" spans="1:27" ht="12.75" customHeight="1">
      <c r="A649" s="740">
        <v>648</v>
      </c>
      <c r="B649" s="710"/>
      <c r="C649" s="710"/>
      <c r="D649" s="710"/>
      <c r="P649" s="729">
        <f t="shared" si="53"/>
        <v>0</v>
      </c>
      <c r="S649" s="721">
        <f t="shared" si="54"/>
        <v>-366</v>
      </c>
      <c r="AA649" s="725">
        <f t="shared" si="55"/>
        <v>0</v>
      </c>
    </row>
    <row r="650" spans="1:27" ht="12.75" customHeight="1">
      <c r="A650" s="740">
        <v>649</v>
      </c>
      <c r="B650" s="710"/>
      <c r="C650" s="710"/>
      <c r="D650" s="710"/>
      <c r="P650" s="729">
        <f t="shared" si="53"/>
        <v>0</v>
      </c>
      <c r="S650" s="721">
        <f t="shared" si="54"/>
        <v>-366</v>
      </c>
      <c r="AA650" s="725">
        <f t="shared" si="55"/>
        <v>0</v>
      </c>
    </row>
    <row r="651" spans="1:27" ht="12.75" customHeight="1">
      <c r="A651" s="740">
        <v>650</v>
      </c>
      <c r="B651" s="710"/>
      <c r="C651" s="710"/>
      <c r="D651" s="710"/>
      <c r="P651" s="729">
        <f t="shared" si="53"/>
        <v>0</v>
      </c>
      <c r="S651" s="721">
        <f t="shared" si="54"/>
        <v>-366</v>
      </c>
      <c r="AA651" s="725">
        <f t="shared" si="55"/>
        <v>0</v>
      </c>
    </row>
    <row r="652" spans="1:27" ht="12.75" customHeight="1">
      <c r="A652" s="740">
        <v>651</v>
      </c>
      <c r="B652" s="710"/>
      <c r="C652" s="710"/>
      <c r="D652" s="710"/>
      <c r="P652" s="729">
        <f t="shared" si="53"/>
        <v>0</v>
      </c>
      <c r="S652" s="721">
        <f t="shared" si="54"/>
        <v>-366</v>
      </c>
      <c r="AA652" s="725">
        <f t="shared" si="55"/>
        <v>0</v>
      </c>
    </row>
    <row r="653" spans="1:27" ht="12.75" customHeight="1">
      <c r="A653" s="740">
        <v>652</v>
      </c>
      <c r="B653" s="710"/>
      <c r="C653" s="710"/>
      <c r="D653" s="710"/>
      <c r="P653" s="729">
        <f t="shared" si="53"/>
        <v>0</v>
      </c>
      <c r="S653" s="721">
        <f t="shared" si="54"/>
        <v>-366</v>
      </c>
      <c r="AA653" s="725">
        <f t="shared" si="55"/>
        <v>0</v>
      </c>
    </row>
    <row r="654" spans="1:27" ht="12.75" customHeight="1">
      <c r="A654" s="740">
        <v>653</v>
      </c>
      <c r="B654" s="710"/>
      <c r="C654" s="710"/>
      <c r="D654" s="710"/>
      <c r="P654" s="729">
        <f t="shared" si="53"/>
        <v>0</v>
      </c>
      <c r="S654" s="721">
        <f t="shared" si="54"/>
        <v>-366</v>
      </c>
      <c r="AA654" s="725">
        <f t="shared" si="55"/>
        <v>0</v>
      </c>
    </row>
    <row r="655" spans="1:27" ht="12.75" customHeight="1">
      <c r="A655" s="740">
        <v>654</v>
      </c>
      <c r="B655" s="710"/>
      <c r="C655" s="710"/>
      <c r="D655" s="710"/>
      <c r="P655" s="729">
        <f t="shared" si="53"/>
        <v>0</v>
      </c>
      <c r="S655" s="721">
        <f t="shared" si="54"/>
        <v>-366</v>
      </c>
      <c r="AA655" s="725">
        <f t="shared" si="55"/>
        <v>0</v>
      </c>
    </row>
    <row r="656" spans="1:27" ht="12.75" customHeight="1">
      <c r="A656" s="740">
        <v>655</v>
      </c>
      <c r="B656" s="710"/>
      <c r="C656" s="710"/>
      <c r="D656" s="710"/>
      <c r="P656" s="729">
        <f t="shared" si="53"/>
        <v>0</v>
      </c>
      <c r="S656" s="721">
        <f t="shared" si="54"/>
        <v>-366</v>
      </c>
      <c r="AA656" s="725">
        <f t="shared" si="55"/>
        <v>0</v>
      </c>
    </row>
    <row r="657" spans="1:38" ht="12.75" customHeight="1">
      <c r="A657" s="740">
        <v>656</v>
      </c>
      <c r="B657" s="710"/>
      <c r="C657" s="710"/>
      <c r="D657" s="710"/>
      <c r="P657" s="729">
        <f t="shared" si="53"/>
        <v>0</v>
      </c>
      <c r="S657" s="721">
        <f t="shared" si="54"/>
        <v>-366</v>
      </c>
      <c r="AA657" s="725">
        <f t="shared" si="55"/>
        <v>0</v>
      </c>
    </row>
    <row r="658" spans="1:38" ht="12.75" customHeight="1">
      <c r="A658" s="740">
        <v>657</v>
      </c>
      <c r="B658" s="710"/>
      <c r="C658" s="710"/>
      <c r="D658" s="710"/>
      <c r="P658" s="729">
        <f t="shared" si="53"/>
        <v>0</v>
      </c>
      <c r="S658" s="721">
        <f t="shared" si="54"/>
        <v>-366</v>
      </c>
      <c r="AA658" s="725">
        <f t="shared" si="55"/>
        <v>0</v>
      </c>
    </row>
    <row r="659" spans="1:38" ht="12.75" customHeight="1">
      <c r="A659" s="740">
        <v>658</v>
      </c>
      <c r="B659" s="710"/>
      <c r="C659" s="710"/>
      <c r="D659" s="710"/>
      <c r="P659" s="729">
        <f t="shared" si="53"/>
        <v>0</v>
      </c>
      <c r="S659" s="721">
        <f t="shared" si="54"/>
        <v>-366</v>
      </c>
      <c r="AA659" s="725">
        <f t="shared" si="55"/>
        <v>0</v>
      </c>
    </row>
    <row r="660" spans="1:38" ht="12.75" customHeight="1">
      <c r="A660" s="740">
        <v>659</v>
      </c>
      <c r="B660" s="710"/>
      <c r="C660" s="710"/>
      <c r="D660" s="710"/>
      <c r="P660" s="729">
        <f t="shared" si="53"/>
        <v>0</v>
      </c>
      <c r="S660" s="721">
        <f t="shared" si="54"/>
        <v>-366</v>
      </c>
      <c r="AA660" s="725">
        <f t="shared" si="55"/>
        <v>0</v>
      </c>
    </row>
    <row r="661" spans="1:38" ht="12.75" customHeight="1">
      <c r="A661" s="740">
        <v>660</v>
      </c>
      <c r="B661" s="710"/>
      <c r="C661" s="710"/>
      <c r="D661" s="710"/>
      <c r="P661" s="729">
        <f t="shared" si="53"/>
        <v>0</v>
      </c>
      <c r="S661" s="721">
        <f t="shared" si="54"/>
        <v>-366</v>
      </c>
      <c r="AA661" s="725">
        <f t="shared" si="55"/>
        <v>0</v>
      </c>
    </row>
    <row r="662" spans="1:38" ht="12.75" customHeight="1">
      <c r="A662" s="740">
        <v>661</v>
      </c>
      <c r="B662" s="710"/>
      <c r="C662" s="710"/>
      <c r="D662" s="710"/>
      <c r="P662" s="729">
        <f t="shared" si="53"/>
        <v>0</v>
      </c>
      <c r="S662" s="721">
        <f t="shared" si="54"/>
        <v>-366</v>
      </c>
      <c r="AA662" s="725">
        <f t="shared" si="55"/>
        <v>0</v>
      </c>
    </row>
    <row r="663" spans="1:38" ht="12.75" customHeight="1">
      <c r="A663" s="740">
        <v>662</v>
      </c>
      <c r="B663" s="710"/>
      <c r="C663" s="710"/>
      <c r="D663" s="710"/>
      <c r="P663" s="729">
        <f t="shared" si="53"/>
        <v>0</v>
      </c>
      <c r="S663" s="721">
        <f t="shared" si="54"/>
        <v>-366</v>
      </c>
      <c r="AA663" s="725">
        <f t="shared" si="55"/>
        <v>0</v>
      </c>
    </row>
    <row r="664" spans="1:38" ht="12.75" customHeight="1">
      <c r="A664" s="740">
        <v>663</v>
      </c>
      <c r="B664" s="710"/>
      <c r="C664" s="710"/>
      <c r="D664" s="710"/>
      <c r="P664" s="729">
        <f t="shared" si="53"/>
        <v>0</v>
      </c>
      <c r="S664" s="721">
        <f t="shared" si="54"/>
        <v>-366</v>
      </c>
      <c r="AA664" s="725">
        <f t="shared" si="55"/>
        <v>0</v>
      </c>
    </row>
    <row r="665" spans="1:38" ht="12.75" customHeight="1">
      <c r="A665" s="740">
        <v>664</v>
      </c>
      <c r="B665" s="710"/>
      <c r="C665" s="710"/>
      <c r="D665" s="710"/>
      <c r="P665" s="729">
        <f t="shared" si="53"/>
        <v>0</v>
      </c>
      <c r="S665" s="721">
        <f t="shared" si="54"/>
        <v>-366</v>
      </c>
      <c r="AA665" s="725">
        <f t="shared" si="55"/>
        <v>0</v>
      </c>
    </row>
    <row r="666" spans="1:38" ht="12.75" customHeight="1">
      <c r="A666" s="740">
        <v>665</v>
      </c>
      <c r="B666" s="710"/>
      <c r="C666" s="710"/>
      <c r="D666" s="710"/>
      <c r="P666" s="729">
        <f t="shared" si="53"/>
        <v>0</v>
      </c>
      <c r="S666" s="721">
        <f t="shared" si="54"/>
        <v>-366</v>
      </c>
      <c r="AA666" s="725">
        <f t="shared" si="55"/>
        <v>0</v>
      </c>
    </row>
    <row r="667" spans="1:38" ht="12.75" customHeight="1">
      <c r="A667" s="740">
        <v>666</v>
      </c>
      <c r="B667" s="700"/>
      <c r="C667" s="710"/>
      <c r="D667" s="701"/>
      <c r="E667" s="701"/>
      <c r="F667" s="702"/>
      <c r="G667" s="703"/>
      <c r="H667" s="703"/>
      <c r="I667" s="293"/>
      <c r="J667" s="701"/>
      <c r="K667" s="742"/>
      <c r="L667" s="717"/>
      <c r="M667" s="743"/>
      <c r="N667" s="738"/>
      <c r="O667" s="707"/>
      <c r="Q667" s="708"/>
      <c r="R667" s="708"/>
      <c r="S667" s="721"/>
      <c r="T667" s="710"/>
      <c r="U667" s="711"/>
      <c r="V667" s="712"/>
      <c r="W667" s="712"/>
      <c r="X667" s="710"/>
      <c r="Y667" s="710"/>
      <c r="Z667" s="712"/>
      <c r="AA667" s="725"/>
      <c r="AB667" s="714"/>
      <c r="AC667" s="710"/>
      <c r="AD667" s="710"/>
      <c r="AE667" s="710"/>
      <c r="AF667" s="710"/>
      <c r="AG667" s="710"/>
      <c r="AH667" s="710"/>
      <c r="AI667" s="710"/>
      <c r="AJ667" s="710"/>
      <c r="AK667" s="710"/>
      <c r="AL667" s="710"/>
    </row>
    <row r="668" spans="1:38" ht="12.75" customHeight="1">
      <c r="A668" s="740">
        <v>667</v>
      </c>
      <c r="B668" s="710"/>
      <c r="C668" s="710"/>
      <c r="D668" s="710"/>
      <c r="P668" s="729">
        <f t="shared" si="53"/>
        <v>0</v>
      </c>
      <c r="S668" s="721">
        <f t="shared" si="54"/>
        <v>-366</v>
      </c>
      <c r="AA668" s="725">
        <f t="shared" si="55"/>
        <v>0</v>
      </c>
    </row>
    <row r="669" spans="1:38" ht="12.75" customHeight="1">
      <c r="A669" s="740">
        <v>668</v>
      </c>
      <c r="B669" s="710"/>
      <c r="C669" s="710"/>
      <c r="D669" s="710"/>
      <c r="P669" s="729">
        <f t="shared" si="53"/>
        <v>0</v>
      </c>
      <c r="S669" s="721">
        <f t="shared" si="54"/>
        <v>-366</v>
      </c>
      <c r="AA669" s="725">
        <f t="shared" si="55"/>
        <v>0</v>
      </c>
    </row>
    <row r="670" spans="1:38" ht="12.75" customHeight="1">
      <c r="A670" s="740">
        <v>669</v>
      </c>
      <c r="B670" s="710"/>
      <c r="C670" s="710"/>
      <c r="D670" s="710"/>
      <c r="P670" s="729">
        <f t="shared" si="53"/>
        <v>0</v>
      </c>
      <c r="S670" s="721">
        <f t="shared" si="54"/>
        <v>-366</v>
      </c>
      <c r="AA670" s="725">
        <f t="shared" si="55"/>
        <v>0</v>
      </c>
    </row>
    <row r="671" spans="1:38" ht="12.75" customHeight="1">
      <c r="A671" s="740">
        <v>670</v>
      </c>
      <c r="B671" s="710"/>
      <c r="C671" s="710"/>
      <c r="D671" s="710"/>
      <c r="P671" s="729">
        <f t="shared" si="53"/>
        <v>0</v>
      </c>
      <c r="S671" s="721">
        <f t="shared" si="54"/>
        <v>-366</v>
      </c>
      <c r="AA671" s="725">
        <f t="shared" si="55"/>
        <v>0</v>
      </c>
    </row>
    <row r="672" spans="1:38" ht="12.75" customHeight="1">
      <c r="A672" s="740">
        <v>671</v>
      </c>
      <c r="B672" s="710"/>
      <c r="C672" s="710"/>
      <c r="D672" s="710"/>
      <c r="P672" s="729">
        <f t="shared" si="53"/>
        <v>0</v>
      </c>
      <c r="S672" s="721">
        <f t="shared" si="54"/>
        <v>-366</v>
      </c>
      <c r="AA672" s="725">
        <f t="shared" si="55"/>
        <v>0</v>
      </c>
    </row>
    <row r="673" spans="1:27" ht="12.75" customHeight="1">
      <c r="A673" s="740">
        <v>672</v>
      </c>
      <c r="B673" s="710"/>
      <c r="C673" s="710"/>
      <c r="D673" s="710"/>
      <c r="P673" s="729">
        <f t="shared" si="53"/>
        <v>0</v>
      </c>
      <c r="S673" s="721">
        <f t="shared" si="54"/>
        <v>-366</v>
      </c>
      <c r="AA673" s="725">
        <f t="shared" si="55"/>
        <v>0</v>
      </c>
    </row>
    <row r="674" spans="1:27" ht="12.75" customHeight="1">
      <c r="A674" s="740">
        <v>673</v>
      </c>
      <c r="B674" s="710"/>
      <c r="C674" s="710"/>
      <c r="D674" s="710"/>
      <c r="P674" s="729">
        <f t="shared" si="53"/>
        <v>0</v>
      </c>
      <c r="S674" s="721">
        <f t="shared" si="54"/>
        <v>-366</v>
      </c>
      <c r="AA674" s="725">
        <f t="shared" si="55"/>
        <v>0</v>
      </c>
    </row>
    <row r="675" spans="1:27" ht="12.75" customHeight="1">
      <c r="A675" s="740">
        <v>674</v>
      </c>
      <c r="B675" s="710"/>
      <c r="C675" s="710"/>
      <c r="D675" s="710"/>
      <c r="P675" s="729">
        <f t="shared" si="53"/>
        <v>0</v>
      </c>
      <c r="S675" s="721">
        <f t="shared" si="54"/>
        <v>-366</v>
      </c>
      <c r="AA675" s="725">
        <f t="shared" si="55"/>
        <v>0</v>
      </c>
    </row>
    <row r="676" spans="1:27" ht="12.75" customHeight="1">
      <c r="A676" s="740">
        <v>675</v>
      </c>
      <c r="B676" s="710"/>
      <c r="C676" s="710"/>
      <c r="D676" s="710"/>
      <c r="P676" s="729">
        <f t="shared" si="53"/>
        <v>0</v>
      </c>
      <c r="S676" s="721">
        <f t="shared" si="54"/>
        <v>-366</v>
      </c>
      <c r="AA676" s="725">
        <f t="shared" si="55"/>
        <v>0</v>
      </c>
    </row>
    <row r="677" spans="1:27" ht="12.75" customHeight="1">
      <c r="A677" s="740">
        <v>676</v>
      </c>
      <c r="B677" s="710"/>
      <c r="C677" s="710"/>
      <c r="D677" s="710"/>
      <c r="P677" s="729">
        <f t="shared" si="53"/>
        <v>0</v>
      </c>
      <c r="S677" s="721">
        <f t="shared" si="54"/>
        <v>-366</v>
      </c>
      <c r="AA677" s="725">
        <f t="shared" si="55"/>
        <v>0</v>
      </c>
    </row>
    <row r="678" spans="1:27" ht="12.75" customHeight="1">
      <c r="A678" s="740">
        <v>677</v>
      </c>
      <c r="B678" s="710"/>
      <c r="C678" s="710"/>
      <c r="D678" s="710"/>
      <c r="P678" s="729">
        <f t="shared" si="53"/>
        <v>0</v>
      </c>
      <c r="S678" s="721">
        <f t="shared" si="54"/>
        <v>-366</v>
      </c>
      <c r="AA678" s="725">
        <f t="shared" si="55"/>
        <v>0</v>
      </c>
    </row>
    <row r="679" spans="1:27" ht="12.75" customHeight="1">
      <c r="A679" s="740">
        <v>678</v>
      </c>
      <c r="B679" s="710"/>
      <c r="C679" s="710"/>
      <c r="D679" s="710"/>
      <c r="P679" s="729">
        <f t="shared" si="53"/>
        <v>0</v>
      </c>
      <c r="S679" s="721">
        <f t="shared" si="54"/>
        <v>-366</v>
      </c>
      <c r="AA679" s="725">
        <f t="shared" si="55"/>
        <v>0</v>
      </c>
    </row>
    <row r="680" spans="1:27" ht="12.75" customHeight="1">
      <c r="A680" s="740">
        <v>679</v>
      </c>
      <c r="B680" s="710"/>
      <c r="C680" s="710"/>
      <c r="D680" s="710"/>
      <c r="P680" s="729">
        <f t="shared" si="53"/>
        <v>0</v>
      </c>
      <c r="S680" s="721">
        <f t="shared" si="54"/>
        <v>-366</v>
      </c>
      <c r="AA680" s="725">
        <f t="shared" si="55"/>
        <v>0</v>
      </c>
    </row>
    <row r="681" spans="1:27" ht="12.75" customHeight="1">
      <c r="A681" s="740">
        <v>680</v>
      </c>
      <c r="B681" s="710"/>
      <c r="C681" s="710"/>
      <c r="D681" s="710"/>
      <c r="P681" s="729">
        <f t="shared" si="53"/>
        <v>0</v>
      </c>
      <c r="S681" s="721">
        <f t="shared" si="54"/>
        <v>-366</v>
      </c>
      <c r="AA681" s="725">
        <f t="shared" si="55"/>
        <v>0</v>
      </c>
    </row>
    <row r="682" spans="1:27" ht="12.75" customHeight="1">
      <c r="A682" s="740">
        <v>681</v>
      </c>
      <c r="B682" s="710"/>
      <c r="C682" s="710"/>
      <c r="D682" s="710"/>
      <c r="P682" s="729">
        <f t="shared" si="53"/>
        <v>0</v>
      </c>
      <c r="S682" s="721">
        <f t="shared" si="54"/>
        <v>-366</v>
      </c>
      <c r="AA682" s="725">
        <f t="shared" si="55"/>
        <v>0</v>
      </c>
    </row>
    <row r="683" spans="1:27" ht="12.75" customHeight="1">
      <c r="A683" s="740">
        <v>682</v>
      </c>
      <c r="B683" s="710"/>
      <c r="C683" s="710"/>
      <c r="D683" s="710"/>
      <c r="P683" s="729">
        <f t="shared" si="53"/>
        <v>0</v>
      </c>
      <c r="S683" s="721">
        <f t="shared" si="54"/>
        <v>-366</v>
      </c>
      <c r="AA683" s="725">
        <f t="shared" si="55"/>
        <v>0</v>
      </c>
    </row>
    <row r="684" spans="1:27" ht="12.75" customHeight="1">
      <c r="A684" s="740">
        <v>683</v>
      </c>
      <c r="B684" s="710"/>
      <c r="C684" s="710"/>
      <c r="D684" s="710"/>
      <c r="P684" s="729">
        <f t="shared" si="53"/>
        <v>0</v>
      </c>
      <c r="S684" s="721">
        <f t="shared" si="54"/>
        <v>-366</v>
      </c>
      <c r="AA684" s="725">
        <f t="shared" si="55"/>
        <v>0</v>
      </c>
    </row>
    <row r="685" spans="1:27" ht="12.75" customHeight="1">
      <c r="A685" s="740">
        <v>684</v>
      </c>
      <c r="B685" s="710"/>
      <c r="C685" s="710"/>
      <c r="D685" s="710"/>
      <c r="P685" s="729">
        <f t="shared" ref="P685:P747" si="56">N685</f>
        <v>0</v>
      </c>
      <c r="S685" s="721">
        <f t="shared" ref="S685:S747" si="57">SUM(N685-366)</f>
        <v>-366</v>
      </c>
      <c r="AA685" s="725">
        <f t="shared" ref="AA685:AA747" si="58">N685</f>
        <v>0</v>
      </c>
    </row>
    <row r="686" spans="1:27" ht="12.75" customHeight="1">
      <c r="A686" s="740">
        <v>685</v>
      </c>
      <c r="B686" s="710"/>
      <c r="C686" s="710"/>
      <c r="D686" s="710"/>
      <c r="P686" s="729">
        <f t="shared" si="56"/>
        <v>0</v>
      </c>
      <c r="S686" s="721">
        <f t="shared" si="57"/>
        <v>-366</v>
      </c>
      <c r="AA686" s="725">
        <f t="shared" si="58"/>
        <v>0</v>
      </c>
    </row>
    <row r="687" spans="1:27" ht="12.75" customHeight="1">
      <c r="A687" s="740">
        <v>686</v>
      </c>
      <c r="B687" s="710"/>
      <c r="C687" s="710"/>
      <c r="D687" s="710"/>
      <c r="P687" s="729">
        <f t="shared" si="56"/>
        <v>0</v>
      </c>
      <c r="S687" s="721">
        <f t="shared" si="57"/>
        <v>-366</v>
      </c>
      <c r="AA687" s="725">
        <f t="shared" si="58"/>
        <v>0</v>
      </c>
    </row>
    <row r="688" spans="1:27" ht="12.75" customHeight="1">
      <c r="A688" s="740">
        <v>687</v>
      </c>
      <c r="B688" s="710"/>
      <c r="C688" s="710"/>
      <c r="D688" s="710"/>
      <c r="P688" s="729">
        <f t="shared" si="56"/>
        <v>0</v>
      </c>
      <c r="S688" s="721">
        <f t="shared" si="57"/>
        <v>-366</v>
      </c>
      <c r="AA688" s="725">
        <f t="shared" si="58"/>
        <v>0</v>
      </c>
    </row>
    <row r="689" spans="1:27" ht="12.75" customHeight="1">
      <c r="A689" s="740">
        <v>688</v>
      </c>
      <c r="B689" s="710"/>
      <c r="C689" s="710"/>
      <c r="D689" s="710"/>
      <c r="P689" s="729">
        <f t="shared" si="56"/>
        <v>0</v>
      </c>
      <c r="S689" s="721">
        <f t="shared" si="57"/>
        <v>-366</v>
      </c>
      <c r="AA689" s="725">
        <f t="shared" si="58"/>
        <v>0</v>
      </c>
    </row>
    <row r="690" spans="1:27" ht="12.75" customHeight="1">
      <c r="A690" s="740">
        <v>689</v>
      </c>
      <c r="B690" s="710"/>
      <c r="C690" s="710"/>
      <c r="D690" s="710"/>
      <c r="P690" s="729">
        <f t="shared" si="56"/>
        <v>0</v>
      </c>
      <c r="S690" s="721">
        <f t="shared" si="57"/>
        <v>-366</v>
      </c>
      <c r="AA690" s="725">
        <f t="shared" si="58"/>
        <v>0</v>
      </c>
    </row>
    <row r="691" spans="1:27" ht="12.75" customHeight="1">
      <c r="A691" s="740">
        <v>690</v>
      </c>
      <c r="B691" s="710"/>
      <c r="C691" s="710"/>
      <c r="D691" s="710"/>
      <c r="P691" s="729">
        <f t="shared" si="56"/>
        <v>0</v>
      </c>
      <c r="S691" s="721">
        <f t="shared" si="57"/>
        <v>-366</v>
      </c>
      <c r="AA691" s="725">
        <f t="shared" si="58"/>
        <v>0</v>
      </c>
    </row>
    <row r="692" spans="1:27" ht="12.75" customHeight="1">
      <c r="A692" s="740">
        <v>691</v>
      </c>
      <c r="B692" s="710"/>
      <c r="C692" s="710"/>
      <c r="D692" s="710"/>
      <c r="P692" s="729">
        <f t="shared" si="56"/>
        <v>0</v>
      </c>
      <c r="S692" s="721">
        <f t="shared" si="57"/>
        <v>-366</v>
      </c>
      <c r="AA692" s="725">
        <f t="shared" si="58"/>
        <v>0</v>
      </c>
    </row>
    <row r="693" spans="1:27" ht="12.75" customHeight="1">
      <c r="A693" s="740">
        <v>692</v>
      </c>
      <c r="B693" s="710"/>
      <c r="C693" s="710"/>
      <c r="D693" s="710"/>
      <c r="P693" s="729">
        <f t="shared" si="56"/>
        <v>0</v>
      </c>
      <c r="S693" s="721">
        <f t="shared" si="57"/>
        <v>-366</v>
      </c>
      <c r="AA693" s="725">
        <f t="shared" si="58"/>
        <v>0</v>
      </c>
    </row>
    <row r="694" spans="1:27" ht="12.75" customHeight="1">
      <c r="A694" s="740">
        <v>693</v>
      </c>
      <c r="B694" s="710"/>
      <c r="C694" s="710"/>
      <c r="D694" s="710"/>
      <c r="P694" s="729">
        <f t="shared" si="56"/>
        <v>0</v>
      </c>
      <c r="S694" s="721">
        <f t="shared" si="57"/>
        <v>-366</v>
      </c>
      <c r="AA694" s="725">
        <f t="shared" si="58"/>
        <v>0</v>
      </c>
    </row>
    <row r="695" spans="1:27" ht="12.75" customHeight="1">
      <c r="A695" s="740">
        <v>694</v>
      </c>
      <c r="B695" s="710"/>
      <c r="C695" s="710"/>
      <c r="D695" s="710"/>
      <c r="P695" s="729">
        <f t="shared" si="56"/>
        <v>0</v>
      </c>
      <c r="S695" s="721">
        <f t="shared" si="57"/>
        <v>-366</v>
      </c>
      <c r="AA695" s="725">
        <f t="shared" si="58"/>
        <v>0</v>
      </c>
    </row>
    <row r="696" spans="1:27" ht="12.75" customHeight="1">
      <c r="A696" s="740">
        <v>695</v>
      </c>
      <c r="B696" s="710"/>
      <c r="C696" s="710"/>
      <c r="D696" s="710"/>
      <c r="P696" s="729">
        <f t="shared" si="56"/>
        <v>0</v>
      </c>
      <c r="S696" s="721">
        <f t="shared" si="57"/>
        <v>-366</v>
      </c>
      <c r="AA696" s="725">
        <f t="shared" si="58"/>
        <v>0</v>
      </c>
    </row>
    <row r="697" spans="1:27" ht="12.75" customHeight="1">
      <c r="A697" s="740">
        <v>696</v>
      </c>
      <c r="B697" s="710"/>
      <c r="C697" s="710"/>
      <c r="D697" s="710"/>
      <c r="P697" s="729">
        <f t="shared" si="56"/>
        <v>0</v>
      </c>
      <c r="S697" s="721">
        <f t="shared" si="57"/>
        <v>-366</v>
      </c>
      <c r="AA697" s="725">
        <f t="shared" si="58"/>
        <v>0</v>
      </c>
    </row>
    <row r="698" spans="1:27" ht="12.75" customHeight="1">
      <c r="A698" s="740">
        <v>697</v>
      </c>
      <c r="B698" s="710"/>
      <c r="C698" s="710"/>
      <c r="D698" s="710"/>
      <c r="P698" s="729">
        <f t="shared" si="56"/>
        <v>0</v>
      </c>
      <c r="S698" s="721">
        <f t="shared" si="57"/>
        <v>-366</v>
      </c>
      <c r="AA698" s="725">
        <f t="shared" si="58"/>
        <v>0</v>
      </c>
    </row>
    <row r="699" spans="1:27" ht="12.75" customHeight="1">
      <c r="A699" s="740">
        <v>698</v>
      </c>
      <c r="B699" s="710"/>
      <c r="C699" s="710"/>
      <c r="D699" s="710"/>
      <c r="P699" s="729">
        <f t="shared" si="56"/>
        <v>0</v>
      </c>
      <c r="S699" s="721">
        <f t="shared" si="57"/>
        <v>-366</v>
      </c>
      <c r="AA699" s="725">
        <f t="shared" si="58"/>
        <v>0</v>
      </c>
    </row>
    <row r="700" spans="1:27" ht="12.75" customHeight="1">
      <c r="A700" s="740">
        <v>699</v>
      </c>
      <c r="B700" s="710"/>
      <c r="C700" s="710"/>
      <c r="D700" s="710"/>
      <c r="P700" s="729">
        <f t="shared" si="56"/>
        <v>0</v>
      </c>
      <c r="S700" s="721">
        <f t="shared" si="57"/>
        <v>-366</v>
      </c>
      <c r="AA700" s="725">
        <f t="shared" si="58"/>
        <v>0</v>
      </c>
    </row>
    <row r="701" spans="1:27" ht="12.75" customHeight="1">
      <c r="A701" s="740">
        <v>700</v>
      </c>
      <c r="B701" s="710"/>
      <c r="C701" s="710"/>
      <c r="D701" s="710"/>
      <c r="P701" s="729">
        <f t="shared" si="56"/>
        <v>0</v>
      </c>
      <c r="S701" s="721">
        <f t="shared" si="57"/>
        <v>-366</v>
      </c>
      <c r="AA701" s="725">
        <f t="shared" si="58"/>
        <v>0</v>
      </c>
    </row>
    <row r="702" spans="1:27" ht="12.75" customHeight="1">
      <c r="A702" s="740">
        <v>701</v>
      </c>
      <c r="B702" s="710"/>
      <c r="C702" s="710"/>
      <c r="D702" s="710"/>
      <c r="P702" s="729">
        <f t="shared" si="56"/>
        <v>0</v>
      </c>
      <c r="S702" s="721">
        <f t="shared" si="57"/>
        <v>-366</v>
      </c>
      <c r="AA702" s="725">
        <f t="shared" si="58"/>
        <v>0</v>
      </c>
    </row>
    <row r="703" spans="1:27" ht="12.75" customHeight="1">
      <c r="A703" s="740">
        <v>702</v>
      </c>
      <c r="B703" s="710"/>
      <c r="C703" s="710"/>
      <c r="D703" s="710"/>
      <c r="P703" s="729">
        <f t="shared" si="56"/>
        <v>0</v>
      </c>
      <c r="S703" s="721">
        <f t="shared" si="57"/>
        <v>-366</v>
      </c>
      <c r="AA703" s="725">
        <f t="shared" si="58"/>
        <v>0</v>
      </c>
    </row>
    <row r="704" spans="1:27" ht="12.75" customHeight="1">
      <c r="A704" s="740">
        <v>703</v>
      </c>
      <c r="B704" s="710"/>
      <c r="C704" s="710"/>
      <c r="D704" s="710"/>
      <c r="P704" s="729">
        <f t="shared" si="56"/>
        <v>0</v>
      </c>
      <c r="S704" s="721">
        <f t="shared" si="57"/>
        <v>-366</v>
      </c>
      <c r="AA704" s="725">
        <f t="shared" si="58"/>
        <v>0</v>
      </c>
    </row>
    <row r="705" spans="1:38" ht="12.75" customHeight="1">
      <c r="A705" s="740">
        <v>704</v>
      </c>
      <c r="B705" s="710"/>
      <c r="C705" s="710"/>
      <c r="D705" s="710"/>
      <c r="P705" s="729">
        <f t="shared" si="56"/>
        <v>0</v>
      </c>
      <c r="S705" s="721">
        <f t="shared" si="57"/>
        <v>-366</v>
      </c>
      <c r="AA705" s="725">
        <f t="shared" si="58"/>
        <v>0</v>
      </c>
    </row>
    <row r="706" spans="1:38" ht="12.75" customHeight="1">
      <c r="A706" s="740">
        <v>705</v>
      </c>
      <c r="B706" s="710"/>
      <c r="C706" s="710"/>
      <c r="D706" s="710"/>
      <c r="P706" s="729">
        <f t="shared" si="56"/>
        <v>0</v>
      </c>
      <c r="S706" s="721">
        <f t="shared" si="57"/>
        <v>-366</v>
      </c>
      <c r="AA706" s="725">
        <f t="shared" si="58"/>
        <v>0</v>
      </c>
    </row>
    <row r="707" spans="1:38" ht="12.75" customHeight="1">
      <c r="A707" s="740">
        <v>706</v>
      </c>
      <c r="B707" s="710"/>
      <c r="C707" s="710"/>
      <c r="D707" s="710"/>
      <c r="P707" s="729">
        <f t="shared" si="56"/>
        <v>0</v>
      </c>
      <c r="S707" s="721">
        <f t="shared" si="57"/>
        <v>-366</v>
      </c>
      <c r="AA707" s="725">
        <f t="shared" si="58"/>
        <v>0</v>
      </c>
    </row>
    <row r="708" spans="1:38" ht="12.75" customHeight="1">
      <c r="A708" s="740">
        <v>707</v>
      </c>
      <c r="B708" s="710"/>
      <c r="C708" s="710"/>
      <c r="D708" s="710"/>
      <c r="P708" s="729">
        <f t="shared" si="56"/>
        <v>0</v>
      </c>
      <c r="S708" s="721">
        <f t="shared" si="57"/>
        <v>-366</v>
      </c>
      <c r="AA708" s="725">
        <f t="shared" si="58"/>
        <v>0</v>
      </c>
    </row>
    <row r="709" spans="1:38" ht="12.75" customHeight="1">
      <c r="A709" s="740">
        <v>708</v>
      </c>
      <c r="B709" s="710"/>
      <c r="C709" s="710"/>
      <c r="D709" s="710"/>
      <c r="P709" s="729">
        <f t="shared" si="56"/>
        <v>0</v>
      </c>
      <c r="S709" s="721">
        <f t="shared" si="57"/>
        <v>-366</v>
      </c>
      <c r="AA709" s="725">
        <f t="shared" si="58"/>
        <v>0</v>
      </c>
    </row>
    <row r="710" spans="1:38" ht="12.75" customHeight="1">
      <c r="A710" s="740">
        <v>709</v>
      </c>
      <c r="B710" s="710"/>
      <c r="C710" s="710"/>
      <c r="D710" s="710"/>
      <c r="P710" s="729">
        <f t="shared" si="56"/>
        <v>0</v>
      </c>
      <c r="S710" s="721">
        <f t="shared" si="57"/>
        <v>-366</v>
      </c>
      <c r="AA710" s="725">
        <f t="shared" si="58"/>
        <v>0</v>
      </c>
    </row>
    <row r="711" spans="1:38" ht="12.75" customHeight="1">
      <c r="A711" s="740">
        <v>710</v>
      </c>
      <c r="B711" s="710"/>
      <c r="C711" s="710"/>
      <c r="D711" s="710"/>
      <c r="P711" s="729">
        <f t="shared" si="56"/>
        <v>0</v>
      </c>
      <c r="S711" s="721">
        <f t="shared" si="57"/>
        <v>-366</v>
      </c>
      <c r="AA711" s="725">
        <f t="shared" si="58"/>
        <v>0</v>
      </c>
    </row>
    <row r="712" spans="1:38" ht="12.75" customHeight="1">
      <c r="A712" s="740">
        <v>711</v>
      </c>
      <c r="B712" s="710"/>
      <c r="C712" s="710"/>
      <c r="D712" s="710"/>
      <c r="P712" s="729">
        <f t="shared" si="56"/>
        <v>0</v>
      </c>
      <c r="S712" s="721">
        <f t="shared" si="57"/>
        <v>-366</v>
      </c>
      <c r="AA712" s="725">
        <f t="shared" si="58"/>
        <v>0</v>
      </c>
    </row>
    <row r="713" spans="1:38" ht="12.75" customHeight="1">
      <c r="A713" s="740">
        <v>712</v>
      </c>
      <c r="B713" s="710"/>
      <c r="C713" s="710"/>
      <c r="D713" s="710"/>
      <c r="P713" s="729">
        <f t="shared" si="56"/>
        <v>0</v>
      </c>
      <c r="S713" s="721">
        <f t="shared" si="57"/>
        <v>-366</v>
      </c>
      <c r="AA713" s="725">
        <f t="shared" si="58"/>
        <v>0</v>
      </c>
    </row>
    <row r="714" spans="1:38" ht="12.75" customHeight="1">
      <c r="A714" s="740">
        <v>713</v>
      </c>
      <c r="B714" s="710"/>
      <c r="C714" s="710"/>
      <c r="D714" s="710"/>
      <c r="P714" s="729">
        <f t="shared" si="56"/>
        <v>0</v>
      </c>
      <c r="S714" s="721">
        <f t="shared" si="57"/>
        <v>-366</v>
      </c>
      <c r="AA714" s="725">
        <f t="shared" si="58"/>
        <v>0</v>
      </c>
    </row>
    <row r="715" spans="1:38" ht="12.75" customHeight="1">
      <c r="A715" s="740">
        <v>714</v>
      </c>
      <c r="B715" s="710"/>
      <c r="C715" s="710"/>
      <c r="D715" s="710"/>
      <c r="P715" s="729">
        <f t="shared" si="56"/>
        <v>0</v>
      </c>
      <c r="S715" s="721">
        <f t="shared" si="57"/>
        <v>-366</v>
      </c>
      <c r="AA715" s="725">
        <f t="shared" si="58"/>
        <v>0</v>
      </c>
    </row>
    <row r="716" spans="1:38" ht="12.75" customHeight="1">
      <c r="A716" s="740">
        <v>715</v>
      </c>
      <c r="B716" s="710"/>
      <c r="C716" s="710"/>
      <c r="D716" s="710"/>
      <c r="P716" s="729">
        <f t="shared" si="56"/>
        <v>0</v>
      </c>
      <c r="S716" s="721">
        <f t="shared" si="57"/>
        <v>-366</v>
      </c>
      <c r="AA716" s="725">
        <f t="shared" si="58"/>
        <v>0</v>
      </c>
    </row>
    <row r="717" spans="1:38" ht="12.75" customHeight="1">
      <c r="A717" s="740">
        <v>716</v>
      </c>
      <c r="B717" s="710"/>
      <c r="C717" s="710"/>
      <c r="D717" s="710"/>
      <c r="P717" s="729">
        <f t="shared" si="56"/>
        <v>0</v>
      </c>
      <c r="S717" s="721">
        <f t="shared" si="57"/>
        <v>-366</v>
      </c>
      <c r="AA717" s="725">
        <f t="shared" si="58"/>
        <v>0</v>
      </c>
    </row>
    <row r="718" spans="1:38" ht="12.75" customHeight="1">
      <c r="A718" s="740">
        <v>717</v>
      </c>
      <c r="B718" s="710" t="s">
        <v>730</v>
      </c>
      <c r="C718" s="710" t="s">
        <v>4487</v>
      </c>
      <c r="D718" s="710"/>
      <c r="E718" s="730" t="s">
        <v>3775</v>
      </c>
      <c r="G718" s="731" t="s">
        <v>4489</v>
      </c>
      <c r="I718" s="730" t="s">
        <v>4488</v>
      </c>
      <c r="K718" s="730" t="s">
        <v>3776</v>
      </c>
      <c r="L718" s="732" t="s">
        <v>3777</v>
      </c>
      <c r="M718" s="733">
        <v>43317</v>
      </c>
      <c r="N718" s="729">
        <v>45596</v>
      </c>
      <c r="O718" s="711" t="s">
        <v>722</v>
      </c>
      <c r="P718" s="729">
        <f t="shared" si="56"/>
        <v>45596</v>
      </c>
      <c r="Q718" s="720">
        <v>22694</v>
      </c>
      <c r="R718" s="720">
        <v>2018</v>
      </c>
      <c r="S718" s="721">
        <v>44865</v>
      </c>
      <c r="T718" s="722" t="s">
        <v>4059</v>
      </c>
      <c r="U718" s="723" t="s">
        <v>1217</v>
      </c>
      <c r="V718" s="724" t="s">
        <v>8890</v>
      </c>
      <c r="W718" s="724" t="s">
        <v>8891</v>
      </c>
      <c r="X718" s="722" t="s">
        <v>8892</v>
      </c>
      <c r="Y718" s="722" t="s">
        <v>8893</v>
      </c>
      <c r="Z718" s="724" t="s">
        <v>8894</v>
      </c>
      <c r="AA718" s="725">
        <f t="shared" si="58"/>
        <v>45596</v>
      </c>
      <c r="AB718" s="773" t="s">
        <v>1</v>
      </c>
      <c r="AC718" s="774">
        <v>235</v>
      </c>
      <c r="AD718" s="774"/>
      <c r="AE718" s="774">
        <v>295</v>
      </c>
      <c r="AF718" s="774"/>
      <c r="AG718" s="774">
        <v>450</v>
      </c>
      <c r="AH718" s="774"/>
      <c r="AI718" s="774">
        <v>54</v>
      </c>
      <c r="AJ718" s="774">
        <v>60</v>
      </c>
      <c r="AK718" s="774">
        <v>145</v>
      </c>
      <c r="AL718" s="774">
        <v>2</v>
      </c>
    </row>
    <row r="719" spans="1:38" ht="12.75" customHeight="1">
      <c r="A719" s="740">
        <v>718</v>
      </c>
      <c r="B719" s="710"/>
      <c r="C719" s="710"/>
      <c r="D719" s="710"/>
      <c r="P719" s="729">
        <f t="shared" si="56"/>
        <v>0</v>
      </c>
      <c r="S719" s="721">
        <f t="shared" si="57"/>
        <v>-366</v>
      </c>
      <c r="AA719" s="725">
        <f t="shared" si="58"/>
        <v>0</v>
      </c>
    </row>
    <row r="720" spans="1:38" ht="12.75" customHeight="1">
      <c r="A720" s="740">
        <v>719</v>
      </c>
      <c r="B720" s="710"/>
      <c r="C720" s="710"/>
      <c r="D720" s="710"/>
      <c r="P720" s="729">
        <f t="shared" si="56"/>
        <v>0</v>
      </c>
      <c r="S720" s="721">
        <f t="shared" si="57"/>
        <v>-366</v>
      </c>
      <c r="AA720" s="725">
        <f t="shared" si="58"/>
        <v>0</v>
      </c>
    </row>
    <row r="721" spans="1:27" ht="12.75" customHeight="1">
      <c r="A721" s="740">
        <v>720</v>
      </c>
      <c r="B721" s="710"/>
      <c r="C721" s="710"/>
      <c r="D721" s="710"/>
      <c r="P721" s="729">
        <f t="shared" si="56"/>
        <v>0</v>
      </c>
      <c r="S721" s="721">
        <f t="shared" si="57"/>
        <v>-366</v>
      </c>
      <c r="AA721" s="725">
        <f t="shared" si="58"/>
        <v>0</v>
      </c>
    </row>
    <row r="722" spans="1:27" ht="12.75" customHeight="1">
      <c r="A722" s="740">
        <v>721</v>
      </c>
      <c r="B722" s="710"/>
      <c r="C722" s="710"/>
      <c r="D722" s="710"/>
      <c r="P722" s="729">
        <f t="shared" si="56"/>
        <v>0</v>
      </c>
      <c r="S722" s="721">
        <f t="shared" si="57"/>
        <v>-366</v>
      </c>
      <c r="AA722" s="725">
        <f t="shared" si="58"/>
        <v>0</v>
      </c>
    </row>
    <row r="723" spans="1:27" ht="12.75" customHeight="1">
      <c r="A723" s="740">
        <v>722</v>
      </c>
      <c r="B723" s="710"/>
      <c r="C723" s="710"/>
      <c r="D723" s="710"/>
      <c r="P723" s="729">
        <f t="shared" si="56"/>
        <v>0</v>
      </c>
      <c r="S723" s="721">
        <f t="shared" si="57"/>
        <v>-366</v>
      </c>
      <c r="AA723" s="725">
        <f t="shared" si="58"/>
        <v>0</v>
      </c>
    </row>
    <row r="724" spans="1:27" ht="12.75" customHeight="1">
      <c r="A724" s="740">
        <v>723</v>
      </c>
      <c r="B724" s="710"/>
      <c r="C724" s="710"/>
      <c r="D724" s="710"/>
      <c r="P724" s="729">
        <f t="shared" si="56"/>
        <v>0</v>
      </c>
      <c r="S724" s="721">
        <f t="shared" si="57"/>
        <v>-366</v>
      </c>
      <c r="AA724" s="725">
        <f t="shared" si="58"/>
        <v>0</v>
      </c>
    </row>
    <row r="725" spans="1:27" ht="12.75" customHeight="1">
      <c r="A725" s="740">
        <v>724</v>
      </c>
      <c r="B725" s="710"/>
      <c r="C725" s="710"/>
      <c r="D725" s="710"/>
      <c r="P725" s="729">
        <f t="shared" si="56"/>
        <v>0</v>
      </c>
      <c r="S725" s="721">
        <f t="shared" si="57"/>
        <v>-366</v>
      </c>
      <c r="AA725" s="725">
        <f t="shared" si="58"/>
        <v>0</v>
      </c>
    </row>
    <row r="726" spans="1:27" ht="12.75" customHeight="1">
      <c r="A726" s="740">
        <v>725</v>
      </c>
      <c r="B726" s="710"/>
      <c r="C726" s="710"/>
      <c r="D726" s="710"/>
      <c r="P726" s="729">
        <f t="shared" si="56"/>
        <v>0</v>
      </c>
      <c r="S726" s="721">
        <f t="shared" si="57"/>
        <v>-366</v>
      </c>
      <c r="AA726" s="725">
        <f t="shared" si="58"/>
        <v>0</v>
      </c>
    </row>
    <row r="727" spans="1:27" ht="12.75" customHeight="1">
      <c r="A727" s="740">
        <v>726</v>
      </c>
      <c r="B727" s="710"/>
      <c r="C727" s="710"/>
      <c r="D727" s="710"/>
      <c r="P727" s="729">
        <f t="shared" si="56"/>
        <v>0</v>
      </c>
      <c r="S727" s="721">
        <f t="shared" si="57"/>
        <v>-366</v>
      </c>
      <c r="AA727" s="725">
        <f t="shared" si="58"/>
        <v>0</v>
      </c>
    </row>
    <row r="728" spans="1:27" ht="12.75" customHeight="1">
      <c r="A728" s="740">
        <v>727</v>
      </c>
      <c r="B728" s="710"/>
      <c r="C728" s="710"/>
      <c r="D728" s="710"/>
      <c r="I728" s="710"/>
      <c r="P728" s="729">
        <f t="shared" si="56"/>
        <v>0</v>
      </c>
      <c r="S728" s="721">
        <f t="shared" si="57"/>
        <v>-366</v>
      </c>
      <c r="AA728" s="725">
        <f t="shared" si="58"/>
        <v>0</v>
      </c>
    </row>
    <row r="729" spans="1:27" ht="12.75" customHeight="1">
      <c r="A729" s="740">
        <v>728</v>
      </c>
      <c r="B729" s="710"/>
      <c r="C729" s="710"/>
      <c r="D729" s="710"/>
      <c r="P729" s="729">
        <f t="shared" si="56"/>
        <v>0</v>
      </c>
      <c r="S729" s="721">
        <f t="shared" si="57"/>
        <v>-366</v>
      </c>
      <c r="AA729" s="725">
        <f t="shared" si="58"/>
        <v>0</v>
      </c>
    </row>
    <row r="730" spans="1:27" ht="12.75" customHeight="1">
      <c r="A730" s="740">
        <v>729</v>
      </c>
      <c r="B730" s="710"/>
      <c r="C730" s="710"/>
      <c r="D730" s="710"/>
      <c r="P730" s="729">
        <f t="shared" si="56"/>
        <v>0</v>
      </c>
      <c r="S730" s="721">
        <f t="shared" si="57"/>
        <v>-366</v>
      </c>
      <c r="AA730" s="725">
        <f t="shared" si="58"/>
        <v>0</v>
      </c>
    </row>
    <row r="731" spans="1:27" ht="12.75" customHeight="1">
      <c r="A731" s="740">
        <v>730</v>
      </c>
      <c r="B731" s="710"/>
      <c r="C731" s="710"/>
      <c r="D731" s="710"/>
      <c r="P731" s="729">
        <f t="shared" si="56"/>
        <v>0</v>
      </c>
      <c r="S731" s="721">
        <f t="shared" si="57"/>
        <v>-366</v>
      </c>
      <c r="AA731" s="725">
        <f t="shared" si="58"/>
        <v>0</v>
      </c>
    </row>
    <row r="732" spans="1:27" ht="12.75" customHeight="1">
      <c r="A732" s="740">
        <v>731</v>
      </c>
      <c r="B732" s="710"/>
      <c r="C732" s="710"/>
      <c r="D732" s="710"/>
      <c r="P732" s="729">
        <f t="shared" si="56"/>
        <v>0</v>
      </c>
      <c r="S732" s="721">
        <f t="shared" si="57"/>
        <v>-366</v>
      </c>
      <c r="AA732" s="725">
        <f t="shared" si="58"/>
        <v>0</v>
      </c>
    </row>
    <row r="733" spans="1:27" ht="12.75" customHeight="1">
      <c r="A733" s="740">
        <v>732</v>
      </c>
      <c r="B733" s="710"/>
      <c r="C733" s="710"/>
      <c r="D733" s="710"/>
      <c r="P733" s="729">
        <f t="shared" si="56"/>
        <v>0</v>
      </c>
      <c r="S733" s="721">
        <f t="shared" si="57"/>
        <v>-366</v>
      </c>
      <c r="AA733" s="725">
        <f t="shared" si="58"/>
        <v>0</v>
      </c>
    </row>
    <row r="734" spans="1:27" ht="12.75" customHeight="1">
      <c r="A734" s="740">
        <v>733</v>
      </c>
      <c r="B734" s="710"/>
      <c r="C734" s="710"/>
      <c r="D734" s="710"/>
      <c r="P734" s="729">
        <f t="shared" si="56"/>
        <v>0</v>
      </c>
      <c r="S734" s="721">
        <f t="shared" si="57"/>
        <v>-366</v>
      </c>
      <c r="AA734" s="725">
        <f t="shared" si="58"/>
        <v>0</v>
      </c>
    </row>
    <row r="735" spans="1:27" ht="12.75" customHeight="1">
      <c r="A735" s="740">
        <v>734</v>
      </c>
      <c r="B735" s="710"/>
      <c r="C735" s="710"/>
      <c r="D735" s="710"/>
      <c r="P735" s="729">
        <f t="shared" si="56"/>
        <v>0</v>
      </c>
      <c r="S735" s="721">
        <f t="shared" si="57"/>
        <v>-366</v>
      </c>
      <c r="AA735" s="725">
        <f t="shared" si="58"/>
        <v>0</v>
      </c>
    </row>
    <row r="736" spans="1:27" ht="12.75" customHeight="1">
      <c r="A736" s="740">
        <v>735</v>
      </c>
      <c r="B736" s="710"/>
      <c r="C736" s="710"/>
      <c r="D736" s="710"/>
      <c r="P736" s="729">
        <f t="shared" si="56"/>
        <v>0</v>
      </c>
      <c r="S736" s="721">
        <f t="shared" si="57"/>
        <v>-366</v>
      </c>
      <c r="AA736" s="725">
        <f t="shared" si="58"/>
        <v>0</v>
      </c>
    </row>
    <row r="737" spans="1:38" ht="12.75" customHeight="1">
      <c r="A737" s="700">
        <v>736</v>
      </c>
      <c r="P737" s="729">
        <f t="shared" si="56"/>
        <v>0</v>
      </c>
      <c r="S737" s="721">
        <f t="shared" si="57"/>
        <v>-366</v>
      </c>
      <c r="AA737" s="725">
        <f t="shared" si="58"/>
        <v>0</v>
      </c>
    </row>
    <row r="738" spans="1:38" ht="12.75" customHeight="1">
      <c r="A738" s="700">
        <v>737</v>
      </c>
      <c r="B738" s="700" t="s">
        <v>730</v>
      </c>
      <c r="C738" s="744" t="s">
        <v>2038</v>
      </c>
      <c r="D738" s="701"/>
      <c r="E738" s="715" t="s">
        <v>8029</v>
      </c>
      <c r="F738" s="293"/>
      <c r="G738" s="716" t="s">
        <v>1267</v>
      </c>
      <c r="H738" s="716"/>
      <c r="I738" s="293" t="s">
        <v>963</v>
      </c>
      <c r="J738" s="293"/>
      <c r="K738" s="293" t="s">
        <v>8023</v>
      </c>
      <c r="L738" s="717" t="s">
        <v>8024</v>
      </c>
      <c r="M738" s="718">
        <v>38847</v>
      </c>
      <c r="N738" s="719">
        <v>45393</v>
      </c>
      <c r="O738" s="711" t="s">
        <v>129</v>
      </c>
      <c r="P738" s="729">
        <f t="shared" si="56"/>
        <v>45393</v>
      </c>
      <c r="Q738" s="720">
        <v>22314</v>
      </c>
      <c r="R738" s="720" t="s">
        <v>8025</v>
      </c>
      <c r="S738" s="721">
        <v>44662</v>
      </c>
      <c r="T738" s="722" t="s">
        <v>4059</v>
      </c>
      <c r="U738" s="723" t="s">
        <v>722</v>
      </c>
      <c r="V738" s="724" t="s">
        <v>1281</v>
      </c>
      <c r="W738" s="724" t="s">
        <v>7497</v>
      </c>
      <c r="X738" s="722" t="s">
        <v>8026</v>
      </c>
      <c r="Y738" s="722" t="s">
        <v>8027</v>
      </c>
      <c r="Z738" s="724" t="s">
        <v>8028</v>
      </c>
      <c r="AA738" s="725">
        <f t="shared" si="58"/>
        <v>45393</v>
      </c>
      <c r="AB738" s="726" t="s">
        <v>1</v>
      </c>
      <c r="AC738" s="722">
        <v>232</v>
      </c>
      <c r="AE738" s="722">
        <v>292</v>
      </c>
      <c r="AG738" s="722">
        <v>450</v>
      </c>
      <c r="AI738" s="722">
        <v>54</v>
      </c>
      <c r="AJ738" s="722">
        <v>60</v>
      </c>
      <c r="AK738" s="722">
        <v>140</v>
      </c>
      <c r="AL738" s="722">
        <v>2</v>
      </c>
    </row>
    <row r="739" spans="1:38" ht="12.75" customHeight="1">
      <c r="A739" s="700">
        <v>738</v>
      </c>
      <c r="B739" s="710"/>
      <c r="C739" s="710"/>
      <c r="D739" s="710"/>
      <c r="P739" s="729">
        <f t="shared" si="56"/>
        <v>0</v>
      </c>
      <c r="S739" s="721">
        <f t="shared" si="57"/>
        <v>-366</v>
      </c>
      <c r="AA739" s="725">
        <f t="shared" si="58"/>
        <v>0</v>
      </c>
    </row>
    <row r="740" spans="1:38" ht="12.75" customHeight="1">
      <c r="A740" s="700">
        <v>739</v>
      </c>
      <c r="B740" s="710"/>
      <c r="C740" s="710"/>
      <c r="D740" s="710"/>
      <c r="P740" s="729">
        <f t="shared" si="56"/>
        <v>0</v>
      </c>
      <c r="S740" s="721">
        <f t="shared" si="57"/>
        <v>-366</v>
      </c>
      <c r="AA740" s="725">
        <f t="shared" si="58"/>
        <v>0</v>
      </c>
    </row>
    <row r="741" spans="1:38" ht="12.75" customHeight="1">
      <c r="A741" s="700">
        <v>740</v>
      </c>
      <c r="B741" s="710"/>
      <c r="C741" s="710"/>
      <c r="D741" s="710"/>
      <c r="P741" s="729">
        <f t="shared" si="56"/>
        <v>0</v>
      </c>
      <c r="S741" s="721">
        <f t="shared" si="57"/>
        <v>-366</v>
      </c>
      <c r="AA741" s="725">
        <f t="shared" si="58"/>
        <v>0</v>
      </c>
    </row>
    <row r="742" spans="1:38" ht="12.75" customHeight="1">
      <c r="A742" s="700">
        <v>741</v>
      </c>
      <c r="B742" s="710"/>
      <c r="C742" s="710"/>
      <c r="D742" s="710"/>
      <c r="P742" s="729">
        <f t="shared" si="56"/>
        <v>0</v>
      </c>
      <c r="S742" s="721">
        <f t="shared" si="57"/>
        <v>-366</v>
      </c>
      <c r="AA742" s="725">
        <f t="shared" si="58"/>
        <v>0</v>
      </c>
    </row>
    <row r="743" spans="1:38" ht="12.75" customHeight="1">
      <c r="A743" s="700">
        <v>742</v>
      </c>
      <c r="B743" s="710"/>
      <c r="C743" s="710"/>
      <c r="D743" s="710"/>
      <c r="P743" s="729">
        <f t="shared" si="56"/>
        <v>0</v>
      </c>
      <c r="S743" s="721">
        <f t="shared" si="57"/>
        <v>-366</v>
      </c>
      <c r="AA743" s="725">
        <f t="shared" si="58"/>
        <v>0</v>
      </c>
    </row>
    <row r="744" spans="1:38" ht="12.75" customHeight="1">
      <c r="A744" s="700">
        <v>743</v>
      </c>
      <c r="B744" s="710"/>
      <c r="C744" s="710"/>
      <c r="D744" s="710"/>
      <c r="P744" s="729">
        <f t="shared" si="56"/>
        <v>0</v>
      </c>
      <c r="S744" s="721">
        <f t="shared" si="57"/>
        <v>-366</v>
      </c>
      <c r="AA744" s="725">
        <f t="shared" si="58"/>
        <v>0</v>
      </c>
    </row>
    <row r="745" spans="1:38" ht="12.75" customHeight="1">
      <c r="A745" s="700">
        <v>744</v>
      </c>
      <c r="B745" s="710"/>
      <c r="C745" s="710"/>
      <c r="D745" s="710"/>
      <c r="P745" s="729">
        <f t="shared" si="56"/>
        <v>0</v>
      </c>
      <c r="S745" s="721">
        <f t="shared" si="57"/>
        <v>-366</v>
      </c>
      <c r="AA745" s="725">
        <f t="shared" si="58"/>
        <v>0</v>
      </c>
    </row>
    <row r="746" spans="1:38" ht="12.75" customHeight="1">
      <c r="A746" s="700">
        <v>745</v>
      </c>
      <c r="B746" s="710"/>
      <c r="C746" s="710"/>
      <c r="D746" s="710"/>
      <c r="P746" s="729">
        <f t="shared" si="56"/>
        <v>0</v>
      </c>
      <c r="S746" s="721">
        <f t="shared" si="57"/>
        <v>-366</v>
      </c>
      <c r="AA746" s="725">
        <f t="shared" si="58"/>
        <v>0</v>
      </c>
    </row>
    <row r="747" spans="1:38" ht="12.75" customHeight="1">
      <c r="A747" s="700">
        <v>746</v>
      </c>
      <c r="B747" s="710"/>
      <c r="C747" s="710"/>
      <c r="D747" s="710"/>
      <c r="P747" s="729">
        <f t="shared" si="56"/>
        <v>0</v>
      </c>
      <c r="S747" s="721">
        <f t="shared" si="57"/>
        <v>-366</v>
      </c>
      <c r="AA747" s="725">
        <f t="shared" si="58"/>
        <v>0</v>
      </c>
    </row>
    <row r="748" spans="1:38" ht="12.75" customHeight="1">
      <c r="A748" s="700">
        <v>747</v>
      </c>
      <c r="B748" s="700"/>
      <c r="C748" s="701"/>
      <c r="D748" s="701"/>
      <c r="E748" s="715" t="s">
        <v>6179</v>
      </c>
      <c r="F748" s="293"/>
      <c r="G748" s="703"/>
      <c r="H748" s="716"/>
      <c r="I748" s="293"/>
      <c r="J748" s="293"/>
      <c r="K748" s="293"/>
      <c r="L748" s="717"/>
      <c r="M748" s="718"/>
      <c r="N748" s="719"/>
      <c r="S748" s="721"/>
      <c r="AA748" s="725"/>
    </row>
    <row r="749" spans="1:38" ht="12.75" customHeight="1">
      <c r="A749" s="740">
        <v>748</v>
      </c>
      <c r="P749" s="729">
        <f t="shared" ref="P749:P812" si="59">N749</f>
        <v>0</v>
      </c>
      <c r="S749" s="721">
        <f t="shared" ref="S749:S812" si="60">SUM(N749-366)</f>
        <v>-366</v>
      </c>
      <c r="AA749" s="725">
        <f t="shared" ref="AA749:AA812" si="61">N749</f>
        <v>0</v>
      </c>
    </row>
    <row r="750" spans="1:38" ht="12.75" customHeight="1">
      <c r="A750" s="740">
        <v>749</v>
      </c>
      <c r="P750" s="729">
        <f t="shared" si="59"/>
        <v>0</v>
      </c>
      <c r="S750" s="721">
        <f t="shared" si="60"/>
        <v>-366</v>
      </c>
      <c r="AA750" s="725">
        <f t="shared" si="61"/>
        <v>0</v>
      </c>
    </row>
    <row r="751" spans="1:38" ht="12.75" customHeight="1">
      <c r="A751" s="740">
        <v>750</v>
      </c>
      <c r="B751" s="710"/>
      <c r="C751" s="710"/>
      <c r="D751" s="710"/>
      <c r="P751" s="729">
        <f t="shared" si="59"/>
        <v>0</v>
      </c>
      <c r="S751" s="721">
        <f t="shared" si="60"/>
        <v>-366</v>
      </c>
      <c r="AA751" s="725">
        <f t="shared" si="61"/>
        <v>0</v>
      </c>
    </row>
    <row r="752" spans="1:38" ht="12.75" customHeight="1">
      <c r="A752" s="740">
        <v>751</v>
      </c>
      <c r="P752" s="729">
        <f t="shared" si="59"/>
        <v>0</v>
      </c>
      <c r="S752" s="721">
        <f t="shared" si="60"/>
        <v>-366</v>
      </c>
      <c r="AA752" s="725">
        <f t="shared" si="61"/>
        <v>0</v>
      </c>
    </row>
    <row r="753" spans="1:39" ht="12.75" customHeight="1">
      <c r="A753" s="740">
        <v>752</v>
      </c>
      <c r="B753" s="700"/>
      <c r="C753" s="701"/>
      <c r="D753" s="701"/>
      <c r="E753" s="293"/>
      <c r="F753" s="293"/>
      <c r="G753" s="716"/>
      <c r="H753" s="716"/>
      <c r="I753" s="293"/>
      <c r="J753" s="293"/>
      <c r="K753" s="293"/>
      <c r="L753" s="717"/>
      <c r="M753" s="718"/>
      <c r="N753" s="719"/>
      <c r="P753" s="729">
        <f t="shared" si="59"/>
        <v>0</v>
      </c>
      <c r="S753" s="721">
        <f t="shared" si="60"/>
        <v>-366</v>
      </c>
      <c r="AA753" s="725">
        <f t="shared" si="61"/>
        <v>0</v>
      </c>
    </row>
    <row r="754" spans="1:39" ht="12.75" customHeight="1">
      <c r="A754" s="740">
        <v>753</v>
      </c>
      <c r="B754" s="710"/>
      <c r="C754" s="710"/>
      <c r="D754" s="710"/>
      <c r="P754" s="729">
        <f t="shared" si="59"/>
        <v>0</v>
      </c>
      <c r="S754" s="721">
        <f t="shared" si="60"/>
        <v>-366</v>
      </c>
      <c r="AA754" s="725">
        <f t="shared" si="61"/>
        <v>0</v>
      </c>
    </row>
    <row r="755" spans="1:39" ht="12.75" customHeight="1">
      <c r="A755" s="740">
        <v>754</v>
      </c>
      <c r="B755" s="710"/>
      <c r="C755" s="710"/>
      <c r="D755" s="710"/>
      <c r="P755" s="729">
        <f t="shared" si="59"/>
        <v>0</v>
      </c>
      <c r="S755" s="721">
        <f t="shared" si="60"/>
        <v>-366</v>
      </c>
      <c r="AA755" s="725">
        <f t="shared" si="61"/>
        <v>0</v>
      </c>
    </row>
    <row r="756" spans="1:39" ht="12.75" customHeight="1">
      <c r="A756" s="740">
        <v>755</v>
      </c>
      <c r="B756" s="710"/>
      <c r="C756" s="710"/>
      <c r="D756" s="710"/>
      <c r="P756" s="729">
        <f t="shared" si="59"/>
        <v>0</v>
      </c>
      <c r="S756" s="721">
        <f t="shared" si="60"/>
        <v>-366</v>
      </c>
      <c r="AA756" s="725">
        <f t="shared" si="61"/>
        <v>0</v>
      </c>
    </row>
    <row r="757" spans="1:39" ht="12.75" customHeight="1">
      <c r="A757" s="740">
        <v>756</v>
      </c>
      <c r="B757" s="710"/>
      <c r="C757" s="710"/>
      <c r="D757" s="710"/>
      <c r="P757" s="729">
        <f t="shared" si="59"/>
        <v>0</v>
      </c>
      <c r="S757" s="721">
        <f t="shared" si="60"/>
        <v>-366</v>
      </c>
      <c r="AA757" s="725">
        <f t="shared" si="61"/>
        <v>0</v>
      </c>
    </row>
    <row r="758" spans="1:39" s="710" customFormat="1" ht="12.75" customHeight="1">
      <c r="A758" s="700">
        <v>757</v>
      </c>
      <c r="B758" s="710" t="s">
        <v>730</v>
      </c>
      <c r="C758" s="710" t="s">
        <v>777</v>
      </c>
      <c r="E758" s="710" t="s">
        <v>2862</v>
      </c>
      <c r="G758" s="750" t="s">
        <v>2863</v>
      </c>
      <c r="H758" s="750"/>
      <c r="I758" s="710" t="s">
        <v>963</v>
      </c>
      <c r="K758" s="710" t="s">
        <v>2864</v>
      </c>
      <c r="L758" s="714" t="s">
        <v>2865</v>
      </c>
      <c r="M758" s="738">
        <v>40338</v>
      </c>
      <c r="N758" s="738">
        <v>45571</v>
      </c>
      <c r="O758" s="711" t="s">
        <v>722</v>
      </c>
      <c r="P758" s="738">
        <f t="shared" si="59"/>
        <v>45571</v>
      </c>
      <c r="Q758" s="708">
        <v>16597</v>
      </c>
      <c r="R758" s="708">
        <v>2010</v>
      </c>
      <c r="S758" s="709">
        <v>44840</v>
      </c>
      <c r="T758" s="710" t="s">
        <v>4059</v>
      </c>
      <c r="U758" s="711" t="s">
        <v>722</v>
      </c>
      <c r="V758" s="712" t="s">
        <v>8802</v>
      </c>
      <c r="W758" s="712" t="s">
        <v>8803</v>
      </c>
      <c r="X758" s="710" t="s">
        <v>2866</v>
      </c>
      <c r="Y758" s="710" t="s">
        <v>8804</v>
      </c>
      <c r="Z758" s="712" t="s">
        <v>2867</v>
      </c>
      <c r="AA758" s="713">
        <f t="shared" si="61"/>
        <v>45571</v>
      </c>
      <c r="AB758" s="714" t="s">
        <v>656</v>
      </c>
      <c r="AC758" s="710">
        <v>200</v>
      </c>
      <c r="AE758" s="710">
        <v>260</v>
      </c>
      <c r="AG758" s="710">
        <v>450</v>
      </c>
      <c r="AI758" s="710">
        <v>50</v>
      </c>
      <c r="AJ758" s="710">
        <v>55</v>
      </c>
      <c r="AK758" s="710">
        <v>95</v>
      </c>
      <c r="AL758" s="710">
        <v>2</v>
      </c>
    </row>
    <row r="759" spans="1:39" ht="12.75" customHeight="1">
      <c r="A759" s="740">
        <v>758</v>
      </c>
      <c r="B759" s="710"/>
      <c r="C759" s="710"/>
      <c r="D759" s="710"/>
      <c r="P759" s="729">
        <f t="shared" si="59"/>
        <v>0</v>
      </c>
      <c r="S759" s="721">
        <f t="shared" si="60"/>
        <v>-366</v>
      </c>
      <c r="AA759" s="725">
        <f t="shared" si="61"/>
        <v>0</v>
      </c>
    </row>
    <row r="760" spans="1:39" ht="12.75" customHeight="1">
      <c r="A760" s="740">
        <v>759</v>
      </c>
      <c r="B760" s="710"/>
      <c r="C760" s="710"/>
      <c r="D760" s="710"/>
      <c r="P760" s="729">
        <f t="shared" si="59"/>
        <v>0</v>
      </c>
      <c r="S760" s="721">
        <f t="shared" si="60"/>
        <v>-366</v>
      </c>
      <c r="AA760" s="725">
        <f t="shared" si="61"/>
        <v>0</v>
      </c>
    </row>
    <row r="761" spans="1:39" ht="12.75" customHeight="1">
      <c r="A761" s="740">
        <v>760</v>
      </c>
      <c r="B761" s="710"/>
      <c r="C761" s="710"/>
      <c r="D761" s="710"/>
      <c r="P761" s="729">
        <f t="shared" si="59"/>
        <v>0</v>
      </c>
      <c r="S761" s="721">
        <f t="shared" si="60"/>
        <v>-366</v>
      </c>
      <c r="AA761" s="725">
        <f t="shared" si="61"/>
        <v>0</v>
      </c>
    </row>
    <row r="762" spans="1:39" ht="12.75" customHeight="1">
      <c r="A762" s="740">
        <v>761</v>
      </c>
      <c r="B762" s="710"/>
      <c r="C762" s="710"/>
      <c r="D762" s="710"/>
      <c r="P762" s="729">
        <f t="shared" si="59"/>
        <v>0</v>
      </c>
      <c r="S762" s="721">
        <f t="shared" si="60"/>
        <v>-366</v>
      </c>
      <c r="AA762" s="725">
        <f t="shared" si="61"/>
        <v>0</v>
      </c>
    </row>
    <row r="763" spans="1:39" ht="12.75" customHeight="1">
      <c r="A763" s="740">
        <v>762</v>
      </c>
      <c r="B763" s="710"/>
      <c r="C763" s="710"/>
      <c r="D763" s="710"/>
      <c r="P763" s="729">
        <f t="shared" si="59"/>
        <v>0</v>
      </c>
      <c r="S763" s="721">
        <f t="shared" si="60"/>
        <v>-366</v>
      </c>
      <c r="AA763" s="725">
        <f t="shared" si="61"/>
        <v>0</v>
      </c>
    </row>
    <row r="764" spans="1:39" ht="12.75" customHeight="1">
      <c r="A764" s="740">
        <v>763</v>
      </c>
      <c r="B764" s="710"/>
      <c r="C764" s="710"/>
      <c r="D764" s="710"/>
      <c r="P764" s="729">
        <f t="shared" si="59"/>
        <v>0</v>
      </c>
      <c r="S764" s="721">
        <f t="shared" si="60"/>
        <v>-366</v>
      </c>
      <c r="AA764" s="725">
        <f t="shared" si="61"/>
        <v>0</v>
      </c>
    </row>
    <row r="765" spans="1:39" ht="12.75" customHeight="1">
      <c r="A765" s="740">
        <v>764</v>
      </c>
      <c r="B765" s="710"/>
      <c r="C765" s="710"/>
      <c r="D765" s="710"/>
      <c r="P765" s="729">
        <f t="shared" si="59"/>
        <v>0</v>
      </c>
      <c r="S765" s="721">
        <f t="shared" si="60"/>
        <v>-366</v>
      </c>
      <c r="AA765" s="725">
        <f t="shared" si="61"/>
        <v>0</v>
      </c>
    </row>
    <row r="766" spans="1:39" ht="12.75" customHeight="1">
      <c r="A766" s="740">
        <v>765</v>
      </c>
      <c r="B766" s="710"/>
      <c r="C766" s="710"/>
      <c r="D766" s="710"/>
      <c r="P766" s="729">
        <f t="shared" si="59"/>
        <v>0</v>
      </c>
      <c r="S766" s="721">
        <f t="shared" si="60"/>
        <v>-366</v>
      </c>
      <c r="AA766" s="725">
        <f t="shared" si="61"/>
        <v>0</v>
      </c>
    </row>
    <row r="767" spans="1:39" ht="12.75" customHeight="1">
      <c r="A767" s="700">
        <v>766</v>
      </c>
      <c r="B767" s="710"/>
      <c r="C767" s="710"/>
      <c r="D767" s="710"/>
      <c r="I767" s="293"/>
      <c r="J767" s="293"/>
      <c r="N767" s="729"/>
      <c r="P767" s="729">
        <f t="shared" si="59"/>
        <v>0</v>
      </c>
      <c r="S767" s="721">
        <f t="shared" si="60"/>
        <v>-366</v>
      </c>
      <c r="AA767" s="725">
        <f t="shared" si="61"/>
        <v>0</v>
      </c>
      <c r="AM767" s="721"/>
    </row>
    <row r="768" spans="1:39" ht="12.75" customHeight="1">
      <c r="A768" s="740">
        <v>767</v>
      </c>
      <c r="B768" s="710"/>
      <c r="C768" s="710"/>
      <c r="D768" s="710"/>
      <c r="P768" s="729">
        <f t="shared" si="59"/>
        <v>0</v>
      </c>
      <c r="S768" s="721">
        <f t="shared" si="60"/>
        <v>-366</v>
      </c>
      <c r="AA768" s="725">
        <f t="shared" si="61"/>
        <v>0</v>
      </c>
    </row>
    <row r="769" spans="1:38" ht="12.75" customHeight="1">
      <c r="A769" s="740">
        <v>768</v>
      </c>
      <c r="B769" s="710"/>
      <c r="C769" s="710"/>
      <c r="D769" s="710"/>
      <c r="P769" s="729">
        <f t="shared" si="59"/>
        <v>0</v>
      </c>
      <c r="S769" s="721">
        <f t="shared" si="60"/>
        <v>-366</v>
      </c>
      <c r="AA769" s="725">
        <f t="shared" si="61"/>
        <v>0</v>
      </c>
    </row>
    <row r="770" spans="1:38" ht="12.75" customHeight="1">
      <c r="A770" s="740">
        <v>769</v>
      </c>
      <c r="B770" s="710"/>
      <c r="C770" s="710"/>
      <c r="D770" s="710"/>
      <c r="P770" s="729">
        <f t="shared" si="59"/>
        <v>0</v>
      </c>
      <c r="S770" s="721">
        <f t="shared" si="60"/>
        <v>-366</v>
      </c>
      <c r="AA770" s="725">
        <f t="shared" si="61"/>
        <v>0</v>
      </c>
    </row>
    <row r="771" spans="1:38" ht="12.75" customHeight="1">
      <c r="A771" s="740">
        <v>770</v>
      </c>
      <c r="B771" s="710"/>
      <c r="C771" s="710"/>
      <c r="D771" s="710"/>
      <c r="P771" s="729">
        <f t="shared" si="59"/>
        <v>0</v>
      </c>
      <c r="S771" s="721">
        <f t="shared" si="60"/>
        <v>-366</v>
      </c>
      <c r="AA771" s="725">
        <f t="shared" si="61"/>
        <v>0</v>
      </c>
    </row>
    <row r="772" spans="1:38" ht="12.75" customHeight="1">
      <c r="A772" s="740">
        <v>771</v>
      </c>
      <c r="B772" s="710"/>
      <c r="C772" s="710"/>
      <c r="D772" s="710"/>
      <c r="P772" s="729">
        <f t="shared" si="59"/>
        <v>0</v>
      </c>
      <c r="S772" s="721">
        <f t="shared" si="60"/>
        <v>-366</v>
      </c>
      <c r="AA772" s="725">
        <f t="shared" si="61"/>
        <v>0</v>
      </c>
    </row>
    <row r="773" spans="1:38" ht="12.75" customHeight="1">
      <c r="A773" s="740">
        <v>772</v>
      </c>
      <c r="B773" s="710"/>
      <c r="C773" s="710"/>
      <c r="D773" s="710"/>
      <c r="P773" s="729">
        <f t="shared" si="59"/>
        <v>0</v>
      </c>
      <c r="S773" s="721">
        <f t="shared" si="60"/>
        <v>-366</v>
      </c>
      <c r="AA773" s="725">
        <f t="shared" si="61"/>
        <v>0</v>
      </c>
    </row>
    <row r="774" spans="1:38" ht="12.75" customHeight="1">
      <c r="A774" s="740">
        <v>773</v>
      </c>
      <c r="B774" s="710"/>
      <c r="C774" s="710"/>
      <c r="D774" s="710"/>
      <c r="P774" s="729">
        <f t="shared" si="59"/>
        <v>0</v>
      </c>
      <c r="S774" s="721">
        <f t="shared" si="60"/>
        <v>-366</v>
      </c>
      <c r="AA774" s="725">
        <f t="shared" si="61"/>
        <v>0</v>
      </c>
    </row>
    <row r="775" spans="1:38" ht="12.75" customHeight="1">
      <c r="A775" s="740">
        <v>774</v>
      </c>
      <c r="B775" s="710"/>
      <c r="C775" s="710"/>
      <c r="D775" s="710"/>
      <c r="P775" s="729">
        <f t="shared" si="59"/>
        <v>0</v>
      </c>
      <c r="S775" s="721">
        <f t="shared" si="60"/>
        <v>-366</v>
      </c>
      <c r="AA775" s="725">
        <f t="shared" si="61"/>
        <v>0</v>
      </c>
    </row>
    <row r="776" spans="1:38" ht="12.75" customHeight="1">
      <c r="A776" s="740">
        <v>775</v>
      </c>
      <c r="B776" s="710"/>
      <c r="C776" s="710"/>
      <c r="D776" s="710"/>
      <c r="P776" s="729">
        <f t="shared" si="59"/>
        <v>0</v>
      </c>
      <c r="S776" s="721">
        <f t="shared" si="60"/>
        <v>-366</v>
      </c>
      <c r="AA776" s="725">
        <f t="shared" si="61"/>
        <v>0</v>
      </c>
    </row>
    <row r="777" spans="1:38" ht="12.75" customHeight="1">
      <c r="A777" s="740">
        <v>776</v>
      </c>
      <c r="B777" s="710"/>
      <c r="C777" s="710"/>
      <c r="D777" s="710"/>
      <c r="P777" s="729">
        <f t="shared" si="59"/>
        <v>0</v>
      </c>
      <c r="S777" s="721">
        <f t="shared" si="60"/>
        <v>-366</v>
      </c>
      <c r="AA777" s="725">
        <f t="shared" si="61"/>
        <v>0</v>
      </c>
    </row>
    <row r="778" spans="1:38" ht="12.75" customHeight="1">
      <c r="A778" s="700">
        <v>777</v>
      </c>
      <c r="B778" s="700" t="s">
        <v>730</v>
      </c>
      <c r="C778" s="701" t="s">
        <v>1490</v>
      </c>
      <c r="D778" s="701"/>
      <c r="E778" s="293" t="s">
        <v>7493</v>
      </c>
      <c r="F778" s="293"/>
      <c r="G778" s="716" t="s">
        <v>1489</v>
      </c>
      <c r="H778" s="716"/>
      <c r="I778" s="293" t="s">
        <v>1491</v>
      </c>
      <c r="J778" s="293"/>
      <c r="K778" s="293" t="s">
        <v>315</v>
      </c>
      <c r="L778" s="717" t="s">
        <v>316</v>
      </c>
      <c r="M778" s="718">
        <v>38847</v>
      </c>
      <c r="N778" s="719">
        <v>45879</v>
      </c>
      <c r="O778" s="711" t="s">
        <v>788</v>
      </c>
      <c r="P778" s="729">
        <f t="shared" si="59"/>
        <v>45879</v>
      </c>
      <c r="Q778" s="720">
        <v>19434</v>
      </c>
      <c r="R778" s="720" t="s">
        <v>7237</v>
      </c>
      <c r="S778" s="721">
        <v>45148</v>
      </c>
      <c r="T778" s="722" t="s">
        <v>862</v>
      </c>
      <c r="U778" s="723" t="s">
        <v>722</v>
      </c>
      <c r="V778" s="724" t="s">
        <v>9937</v>
      </c>
      <c r="W778" s="724" t="s">
        <v>9938</v>
      </c>
      <c r="X778" s="722" t="s">
        <v>1045</v>
      </c>
      <c r="Y778" s="722" t="s">
        <v>5912</v>
      </c>
      <c r="Z778" s="724" t="s">
        <v>706</v>
      </c>
      <c r="AA778" s="725">
        <f t="shared" si="61"/>
        <v>45879</v>
      </c>
      <c r="AB778" s="726">
        <v>3</v>
      </c>
      <c r="AC778" s="722">
        <v>225</v>
      </c>
      <c r="AE778" s="722">
        <v>290</v>
      </c>
      <c r="AG778" s="722">
        <v>450</v>
      </c>
      <c r="AI778" s="722">
        <v>52</v>
      </c>
      <c r="AJ778" s="722">
        <v>60</v>
      </c>
      <c r="AK778" s="722">
        <v>110</v>
      </c>
      <c r="AL778" s="722">
        <v>2</v>
      </c>
    </row>
    <row r="779" spans="1:38" ht="12.75" customHeight="1">
      <c r="A779" s="700">
        <v>778</v>
      </c>
      <c r="B779" s="710"/>
      <c r="C779" s="710"/>
      <c r="D779" s="710"/>
      <c r="P779" s="729">
        <f t="shared" si="59"/>
        <v>0</v>
      </c>
      <c r="S779" s="721">
        <f t="shared" si="60"/>
        <v>-366</v>
      </c>
      <c r="AA779" s="725">
        <f t="shared" si="61"/>
        <v>0</v>
      </c>
    </row>
    <row r="780" spans="1:38" ht="12.75" customHeight="1">
      <c r="A780" s="700">
        <v>779</v>
      </c>
      <c r="B780" s="710"/>
      <c r="C780" s="710"/>
      <c r="D780" s="710"/>
      <c r="P780" s="729">
        <f t="shared" si="59"/>
        <v>0</v>
      </c>
      <c r="S780" s="721">
        <f t="shared" si="60"/>
        <v>-366</v>
      </c>
      <c r="AA780" s="725">
        <f t="shared" si="61"/>
        <v>0</v>
      </c>
    </row>
    <row r="781" spans="1:38" ht="12.75" customHeight="1">
      <c r="A781" s="700">
        <v>780</v>
      </c>
      <c r="B781" s="710"/>
      <c r="C781" s="710"/>
      <c r="D781" s="710"/>
      <c r="P781" s="729">
        <f t="shared" si="59"/>
        <v>0</v>
      </c>
      <c r="S781" s="721">
        <f t="shared" si="60"/>
        <v>-366</v>
      </c>
      <c r="AA781" s="725">
        <f t="shared" si="61"/>
        <v>0</v>
      </c>
    </row>
    <row r="782" spans="1:38" ht="12.75" customHeight="1">
      <c r="A782" s="700">
        <v>781</v>
      </c>
      <c r="B782" s="710"/>
      <c r="C782" s="710"/>
      <c r="D782" s="710"/>
      <c r="P782" s="729">
        <f t="shared" si="59"/>
        <v>0</v>
      </c>
      <c r="S782" s="721">
        <f t="shared" si="60"/>
        <v>-366</v>
      </c>
      <c r="AA782" s="725">
        <f t="shared" si="61"/>
        <v>0</v>
      </c>
    </row>
    <row r="783" spans="1:38" ht="12.75" customHeight="1">
      <c r="A783" s="700">
        <v>782</v>
      </c>
      <c r="B783" s="710"/>
      <c r="C783" s="710"/>
      <c r="D783" s="710"/>
      <c r="P783" s="729">
        <f t="shared" si="59"/>
        <v>0</v>
      </c>
      <c r="S783" s="721">
        <f t="shared" si="60"/>
        <v>-366</v>
      </c>
      <c r="AA783" s="725">
        <f t="shared" si="61"/>
        <v>0</v>
      </c>
    </row>
    <row r="784" spans="1:38" ht="12.75" customHeight="1">
      <c r="A784" s="700">
        <v>783</v>
      </c>
      <c r="B784" s="710"/>
      <c r="C784" s="710"/>
      <c r="D784" s="710"/>
      <c r="P784" s="729">
        <f t="shared" si="59"/>
        <v>0</v>
      </c>
      <c r="S784" s="721">
        <f t="shared" si="60"/>
        <v>-366</v>
      </c>
      <c r="AA784" s="725">
        <f t="shared" si="61"/>
        <v>0</v>
      </c>
    </row>
    <row r="785" spans="1:38" ht="12.75" customHeight="1">
      <c r="A785" s="700">
        <v>784</v>
      </c>
      <c r="B785" s="710"/>
      <c r="C785" s="710"/>
      <c r="D785" s="710"/>
      <c r="P785" s="729">
        <f t="shared" si="59"/>
        <v>0</v>
      </c>
      <c r="S785" s="721">
        <f t="shared" si="60"/>
        <v>-366</v>
      </c>
      <c r="AA785" s="725">
        <f t="shared" si="61"/>
        <v>0</v>
      </c>
    </row>
    <row r="786" spans="1:38" ht="12.75" customHeight="1">
      <c r="A786" s="700">
        <v>785</v>
      </c>
      <c r="B786" s="710"/>
      <c r="C786" s="710"/>
      <c r="D786" s="710"/>
      <c r="P786" s="729">
        <f t="shared" si="59"/>
        <v>0</v>
      </c>
      <c r="S786" s="721">
        <f t="shared" si="60"/>
        <v>-366</v>
      </c>
      <c r="AA786" s="725">
        <f t="shared" si="61"/>
        <v>0</v>
      </c>
    </row>
    <row r="787" spans="1:38" ht="12.75" customHeight="1">
      <c r="A787" s="700">
        <v>786</v>
      </c>
      <c r="B787" s="710"/>
      <c r="C787" s="710"/>
      <c r="D787" s="710"/>
      <c r="P787" s="729">
        <f t="shared" si="59"/>
        <v>0</v>
      </c>
      <c r="S787" s="721">
        <f t="shared" si="60"/>
        <v>-366</v>
      </c>
      <c r="AA787" s="725">
        <f t="shared" si="61"/>
        <v>0</v>
      </c>
    </row>
    <row r="788" spans="1:38" ht="12.75" customHeight="1">
      <c r="A788" s="700">
        <v>787</v>
      </c>
      <c r="B788" s="710"/>
      <c r="C788" s="710"/>
      <c r="D788" s="710"/>
      <c r="P788" s="729">
        <f t="shared" si="59"/>
        <v>0</v>
      </c>
      <c r="S788" s="721">
        <f t="shared" si="60"/>
        <v>-366</v>
      </c>
      <c r="AA788" s="725">
        <f t="shared" si="61"/>
        <v>0</v>
      </c>
    </row>
    <row r="789" spans="1:38" ht="12.75" customHeight="1">
      <c r="A789" s="700">
        <v>788</v>
      </c>
      <c r="B789" s="710"/>
      <c r="C789" s="710"/>
      <c r="D789" s="710"/>
      <c r="P789" s="729">
        <f t="shared" si="59"/>
        <v>0</v>
      </c>
      <c r="S789" s="721">
        <f t="shared" si="60"/>
        <v>-366</v>
      </c>
      <c r="AA789" s="725">
        <f t="shared" si="61"/>
        <v>0</v>
      </c>
    </row>
    <row r="790" spans="1:38" s="800" customFormat="1" ht="12.75" customHeight="1">
      <c r="A790" s="789">
        <v>789</v>
      </c>
      <c r="B790" s="789" t="s">
        <v>730</v>
      </c>
      <c r="C790" s="790" t="s">
        <v>10271</v>
      </c>
      <c r="D790" s="790"/>
      <c r="E790" s="790" t="s">
        <v>10272</v>
      </c>
      <c r="F790" s="790"/>
      <c r="G790" s="792" t="s">
        <v>10275</v>
      </c>
      <c r="H790" s="792"/>
      <c r="I790" s="790" t="s">
        <v>10273</v>
      </c>
      <c r="J790" s="790"/>
      <c r="K790" s="790" t="s">
        <v>10276</v>
      </c>
      <c r="L790" s="793" t="s">
        <v>10277</v>
      </c>
      <c r="M790" s="794">
        <v>39574</v>
      </c>
      <c r="N790" s="795">
        <v>45965</v>
      </c>
      <c r="O790" s="801" t="s">
        <v>721</v>
      </c>
      <c r="P790" s="797">
        <f t="shared" si="59"/>
        <v>45965</v>
      </c>
      <c r="Q790" s="798">
        <v>14639</v>
      </c>
      <c r="R790" s="798">
        <v>2007</v>
      </c>
      <c r="S790" s="799">
        <v>45234</v>
      </c>
      <c r="T790" s="800" t="s">
        <v>2314</v>
      </c>
      <c r="U790" s="801" t="s">
        <v>6322</v>
      </c>
      <c r="V790" s="802" t="s">
        <v>1281</v>
      </c>
      <c r="W790" s="802" t="s">
        <v>10274</v>
      </c>
      <c r="X790" s="800" t="s">
        <v>10278</v>
      </c>
      <c r="Y790" s="800" t="s">
        <v>10279</v>
      </c>
      <c r="Z790" s="802" t="s">
        <v>10280</v>
      </c>
      <c r="AA790" s="803">
        <f t="shared" si="61"/>
        <v>45965</v>
      </c>
      <c r="AB790" s="804">
        <v>3</v>
      </c>
      <c r="AC790" s="800">
        <v>210</v>
      </c>
      <c r="AE790" s="800">
        <v>285</v>
      </c>
      <c r="AG790" s="800">
        <v>450</v>
      </c>
      <c r="AI790" s="800">
        <v>60</v>
      </c>
      <c r="AJ790" s="800">
        <v>65</v>
      </c>
      <c r="AK790" s="800">
        <v>110</v>
      </c>
      <c r="AL790" s="800">
        <v>2</v>
      </c>
    </row>
    <row r="791" spans="1:38" ht="12.75" customHeight="1">
      <c r="A791" s="740">
        <v>790</v>
      </c>
      <c r="B791" s="710"/>
      <c r="C791" s="710"/>
      <c r="D791" s="710"/>
      <c r="P791" s="729">
        <f t="shared" si="59"/>
        <v>0</v>
      </c>
      <c r="S791" s="721">
        <f t="shared" si="60"/>
        <v>-366</v>
      </c>
      <c r="AA791" s="725">
        <f t="shared" si="61"/>
        <v>0</v>
      </c>
    </row>
    <row r="792" spans="1:38" ht="12.75" customHeight="1">
      <c r="A792" s="740">
        <v>791</v>
      </c>
      <c r="B792" s="710"/>
      <c r="C792" s="710"/>
      <c r="D792" s="710"/>
      <c r="P792" s="729">
        <f t="shared" si="59"/>
        <v>0</v>
      </c>
      <c r="S792" s="721">
        <f t="shared" si="60"/>
        <v>-366</v>
      </c>
      <c r="AA792" s="725">
        <f t="shared" si="61"/>
        <v>0</v>
      </c>
    </row>
    <row r="793" spans="1:38" ht="12.75" customHeight="1">
      <c r="A793" s="740">
        <v>792</v>
      </c>
      <c r="B793" s="710"/>
      <c r="C793" s="710"/>
      <c r="D793" s="710"/>
      <c r="P793" s="729">
        <f t="shared" si="59"/>
        <v>0</v>
      </c>
      <c r="S793" s="721">
        <f t="shared" si="60"/>
        <v>-366</v>
      </c>
      <c r="AA793" s="725">
        <f t="shared" si="61"/>
        <v>0</v>
      </c>
    </row>
    <row r="794" spans="1:38" ht="12.75" customHeight="1">
      <c r="A794" s="740">
        <v>793</v>
      </c>
      <c r="B794" s="710"/>
      <c r="C794" s="710"/>
      <c r="D794" s="710"/>
      <c r="P794" s="729">
        <f t="shared" si="59"/>
        <v>0</v>
      </c>
      <c r="S794" s="721">
        <f t="shared" si="60"/>
        <v>-366</v>
      </c>
      <c r="AA794" s="725">
        <f t="shared" si="61"/>
        <v>0</v>
      </c>
    </row>
    <row r="795" spans="1:38" ht="12.75" customHeight="1">
      <c r="A795" s="740">
        <v>794</v>
      </c>
      <c r="B795" s="710"/>
      <c r="C795" s="710"/>
      <c r="D795" s="710"/>
      <c r="P795" s="729">
        <f t="shared" si="59"/>
        <v>0</v>
      </c>
      <c r="S795" s="721">
        <f t="shared" si="60"/>
        <v>-366</v>
      </c>
      <c r="AA795" s="725">
        <f t="shared" si="61"/>
        <v>0</v>
      </c>
    </row>
    <row r="796" spans="1:38" ht="12.75" customHeight="1">
      <c r="A796" s="740">
        <v>795</v>
      </c>
      <c r="B796" s="710"/>
      <c r="C796" s="710"/>
      <c r="D796" s="710"/>
      <c r="P796" s="729">
        <f t="shared" si="59"/>
        <v>0</v>
      </c>
      <c r="S796" s="721">
        <f t="shared" si="60"/>
        <v>-366</v>
      </c>
      <c r="AA796" s="725">
        <f t="shared" si="61"/>
        <v>0</v>
      </c>
    </row>
    <row r="797" spans="1:38" ht="12.75" customHeight="1">
      <c r="A797" s="740">
        <v>796</v>
      </c>
      <c r="B797" s="710"/>
      <c r="C797" s="710"/>
      <c r="D797" s="710"/>
      <c r="P797" s="729">
        <f t="shared" si="59"/>
        <v>0</v>
      </c>
      <c r="S797" s="721">
        <f t="shared" si="60"/>
        <v>-366</v>
      </c>
      <c r="AA797" s="725">
        <f t="shared" si="61"/>
        <v>0</v>
      </c>
    </row>
    <row r="798" spans="1:38" ht="12.75" customHeight="1">
      <c r="A798" s="740">
        <v>797</v>
      </c>
      <c r="B798" s="710"/>
      <c r="C798" s="710"/>
      <c r="D798" s="710"/>
      <c r="P798" s="729">
        <f t="shared" si="59"/>
        <v>0</v>
      </c>
      <c r="S798" s="721">
        <f t="shared" si="60"/>
        <v>-366</v>
      </c>
      <c r="AA798" s="725">
        <f t="shared" si="61"/>
        <v>0</v>
      </c>
    </row>
    <row r="799" spans="1:38" ht="12.75" customHeight="1">
      <c r="A799" s="740">
        <v>798</v>
      </c>
      <c r="B799" s="710"/>
      <c r="C799" s="710"/>
      <c r="D799" s="710"/>
      <c r="P799" s="729">
        <f t="shared" si="59"/>
        <v>0</v>
      </c>
      <c r="S799" s="721">
        <f t="shared" si="60"/>
        <v>-366</v>
      </c>
      <c r="AA799" s="725">
        <f t="shared" si="61"/>
        <v>0</v>
      </c>
    </row>
    <row r="800" spans="1:38" ht="12.75" customHeight="1">
      <c r="A800" s="740">
        <v>799</v>
      </c>
      <c r="B800" s="710"/>
      <c r="C800" s="710"/>
      <c r="D800" s="710"/>
      <c r="P800" s="729">
        <f t="shared" si="59"/>
        <v>0</v>
      </c>
      <c r="S800" s="721">
        <f t="shared" si="60"/>
        <v>-366</v>
      </c>
      <c r="AA800" s="725">
        <f t="shared" si="61"/>
        <v>0</v>
      </c>
    </row>
    <row r="801" spans="1:38" ht="12.75" customHeight="1">
      <c r="A801" s="740">
        <v>800</v>
      </c>
      <c r="B801" s="710"/>
      <c r="C801" s="710"/>
      <c r="D801" s="710"/>
      <c r="P801" s="729">
        <f t="shared" si="59"/>
        <v>0</v>
      </c>
      <c r="S801" s="721">
        <f t="shared" si="60"/>
        <v>-366</v>
      </c>
      <c r="AA801" s="725">
        <f t="shared" si="61"/>
        <v>0</v>
      </c>
    </row>
    <row r="802" spans="1:38" ht="12.75" customHeight="1">
      <c r="A802" s="740">
        <v>801</v>
      </c>
      <c r="B802" s="710"/>
      <c r="C802" s="710"/>
      <c r="D802" s="710"/>
      <c r="P802" s="729">
        <f t="shared" si="59"/>
        <v>0</v>
      </c>
      <c r="S802" s="721">
        <f t="shared" si="60"/>
        <v>-366</v>
      </c>
      <c r="AA802" s="725">
        <f t="shared" si="61"/>
        <v>0</v>
      </c>
    </row>
    <row r="803" spans="1:38" ht="12.75" customHeight="1">
      <c r="A803" s="740">
        <v>802</v>
      </c>
      <c r="B803" s="710"/>
      <c r="C803" s="710"/>
      <c r="D803" s="710"/>
      <c r="P803" s="729">
        <f t="shared" si="59"/>
        <v>0</v>
      </c>
      <c r="S803" s="721">
        <f t="shared" si="60"/>
        <v>-366</v>
      </c>
      <c r="AA803" s="725">
        <f t="shared" si="61"/>
        <v>0</v>
      </c>
    </row>
    <row r="804" spans="1:38" ht="12.75" customHeight="1">
      <c r="A804" s="740">
        <v>803</v>
      </c>
      <c r="B804" s="710"/>
      <c r="C804" s="710"/>
      <c r="D804" s="710"/>
      <c r="P804" s="729">
        <f t="shared" si="59"/>
        <v>0</v>
      </c>
      <c r="S804" s="721">
        <f t="shared" si="60"/>
        <v>-366</v>
      </c>
      <c r="AA804" s="725">
        <f t="shared" si="61"/>
        <v>0</v>
      </c>
    </row>
    <row r="805" spans="1:38" ht="12.75" customHeight="1">
      <c r="A805" s="740">
        <v>804</v>
      </c>
      <c r="B805" s="710"/>
      <c r="C805" s="710"/>
      <c r="D805" s="710"/>
      <c r="P805" s="729">
        <f t="shared" si="59"/>
        <v>0</v>
      </c>
      <c r="S805" s="721">
        <f t="shared" si="60"/>
        <v>-366</v>
      </c>
      <c r="AA805" s="725">
        <f t="shared" si="61"/>
        <v>0</v>
      </c>
    </row>
    <row r="806" spans="1:38" ht="12.75" customHeight="1">
      <c r="A806" s="740">
        <v>805</v>
      </c>
      <c r="B806" s="710" t="s">
        <v>730</v>
      </c>
      <c r="C806" s="710" t="s">
        <v>1193</v>
      </c>
      <c r="D806" s="710"/>
      <c r="E806" s="710" t="s">
        <v>2928</v>
      </c>
      <c r="F806" s="710"/>
      <c r="G806" s="711" t="s">
        <v>1197</v>
      </c>
      <c r="H806" s="710"/>
      <c r="I806" s="710" t="s">
        <v>1638</v>
      </c>
      <c r="J806" s="710"/>
      <c r="K806" s="293" t="s">
        <v>1570</v>
      </c>
      <c r="L806" s="717" t="s">
        <v>1571</v>
      </c>
      <c r="M806" s="733">
        <v>41481</v>
      </c>
      <c r="N806" s="719">
        <v>45844</v>
      </c>
      <c r="O806" s="707" t="s">
        <v>722</v>
      </c>
      <c r="P806" s="729">
        <f t="shared" si="59"/>
        <v>45844</v>
      </c>
      <c r="Q806" s="708">
        <v>19409</v>
      </c>
      <c r="R806" s="708">
        <v>1993</v>
      </c>
      <c r="S806" s="721">
        <v>45113</v>
      </c>
      <c r="T806" s="710" t="s">
        <v>2314</v>
      </c>
      <c r="U806" s="711" t="s">
        <v>722</v>
      </c>
      <c r="V806" s="712" t="s">
        <v>9754</v>
      </c>
      <c r="W806" s="712" t="s">
        <v>9755</v>
      </c>
      <c r="X806" s="722" t="s">
        <v>1749</v>
      </c>
      <c r="Y806" s="722" t="s">
        <v>1573</v>
      </c>
      <c r="Z806" s="724" t="s">
        <v>1574</v>
      </c>
      <c r="AA806" s="725">
        <f>N806</f>
        <v>45844</v>
      </c>
      <c r="AB806" s="714" t="s">
        <v>656</v>
      </c>
      <c r="AC806" s="710" t="s">
        <v>1194</v>
      </c>
      <c r="AD806" s="710"/>
      <c r="AE806" s="710">
        <v>263</v>
      </c>
      <c r="AF806" s="710"/>
      <c r="AG806" s="710">
        <v>400</v>
      </c>
      <c r="AH806" s="710"/>
      <c r="AI806" s="710">
        <v>42</v>
      </c>
      <c r="AJ806" s="710">
        <v>46</v>
      </c>
      <c r="AK806" s="710">
        <v>100</v>
      </c>
      <c r="AL806" s="710">
        <v>2</v>
      </c>
    </row>
    <row r="807" spans="1:38" ht="12.75" customHeight="1">
      <c r="A807" s="740">
        <v>806</v>
      </c>
      <c r="B807" s="710"/>
      <c r="C807" s="710"/>
      <c r="D807" s="710"/>
      <c r="P807" s="729">
        <f t="shared" si="59"/>
        <v>0</v>
      </c>
      <c r="S807" s="721">
        <f t="shared" si="60"/>
        <v>-366</v>
      </c>
      <c r="AA807" s="725">
        <f t="shared" si="61"/>
        <v>0</v>
      </c>
    </row>
    <row r="808" spans="1:38" ht="12.75" customHeight="1">
      <c r="A808" s="740">
        <v>807</v>
      </c>
      <c r="B808" s="710"/>
      <c r="C808" s="710"/>
      <c r="D808" s="710"/>
      <c r="P808" s="729">
        <f t="shared" si="59"/>
        <v>0</v>
      </c>
      <c r="S808" s="721">
        <f t="shared" si="60"/>
        <v>-366</v>
      </c>
      <c r="AA808" s="725">
        <f t="shared" si="61"/>
        <v>0</v>
      </c>
    </row>
    <row r="809" spans="1:38" ht="12.75" customHeight="1">
      <c r="A809" s="740">
        <v>808</v>
      </c>
      <c r="B809" s="710"/>
      <c r="C809" s="710"/>
      <c r="D809" s="710"/>
      <c r="P809" s="729">
        <f t="shared" si="59"/>
        <v>0</v>
      </c>
      <c r="S809" s="721">
        <f t="shared" si="60"/>
        <v>-366</v>
      </c>
      <c r="AA809" s="725">
        <f t="shared" si="61"/>
        <v>0</v>
      </c>
    </row>
    <row r="810" spans="1:38" ht="12.75" customHeight="1">
      <c r="A810" s="740">
        <v>809</v>
      </c>
      <c r="B810" s="710"/>
      <c r="C810" s="710"/>
      <c r="D810" s="710"/>
      <c r="P810" s="729">
        <f t="shared" si="59"/>
        <v>0</v>
      </c>
      <c r="S810" s="721">
        <f t="shared" si="60"/>
        <v>-366</v>
      </c>
      <c r="AA810" s="725">
        <f t="shared" si="61"/>
        <v>0</v>
      </c>
    </row>
    <row r="811" spans="1:38" ht="12.75" customHeight="1">
      <c r="A811" s="740">
        <v>810</v>
      </c>
      <c r="B811" s="710"/>
      <c r="C811" s="710"/>
      <c r="D811" s="710"/>
      <c r="P811" s="729">
        <f t="shared" si="59"/>
        <v>0</v>
      </c>
      <c r="S811" s="721">
        <f t="shared" si="60"/>
        <v>-366</v>
      </c>
      <c r="AA811" s="725">
        <f t="shared" si="61"/>
        <v>0</v>
      </c>
    </row>
    <row r="812" spans="1:38" ht="12.75" customHeight="1">
      <c r="A812" s="740">
        <v>811</v>
      </c>
      <c r="B812" s="710"/>
      <c r="C812" s="710"/>
      <c r="D812" s="710"/>
      <c r="P812" s="729">
        <f t="shared" si="59"/>
        <v>0</v>
      </c>
      <c r="S812" s="721">
        <f t="shared" si="60"/>
        <v>-366</v>
      </c>
      <c r="AA812" s="725">
        <f t="shared" si="61"/>
        <v>0</v>
      </c>
    </row>
    <row r="813" spans="1:38" ht="12.75" customHeight="1">
      <c r="A813" s="740">
        <v>812</v>
      </c>
      <c r="B813" s="710"/>
      <c r="C813" s="710"/>
      <c r="D813" s="710"/>
      <c r="P813" s="729">
        <f t="shared" ref="P813:P876" si="62">N813</f>
        <v>0</v>
      </c>
      <c r="S813" s="721">
        <f t="shared" ref="S813:S876" si="63">SUM(N813-366)</f>
        <v>-366</v>
      </c>
      <c r="AA813" s="725">
        <f t="shared" ref="AA813:AA876" si="64">N813</f>
        <v>0</v>
      </c>
    </row>
    <row r="814" spans="1:38" ht="12.75" customHeight="1">
      <c r="A814" s="740">
        <v>813</v>
      </c>
      <c r="B814" s="710"/>
      <c r="C814" s="710"/>
      <c r="D814" s="710"/>
      <c r="P814" s="729">
        <f t="shared" si="62"/>
        <v>0</v>
      </c>
      <c r="S814" s="721">
        <f t="shared" si="63"/>
        <v>-366</v>
      </c>
      <c r="AA814" s="725">
        <f t="shared" si="64"/>
        <v>0</v>
      </c>
    </row>
    <row r="815" spans="1:38" ht="12.75" customHeight="1">
      <c r="A815" s="740">
        <v>814</v>
      </c>
      <c r="B815" s="710"/>
      <c r="C815" s="710"/>
      <c r="D815" s="710"/>
      <c r="P815" s="729">
        <f t="shared" si="62"/>
        <v>0</v>
      </c>
      <c r="S815" s="721">
        <f t="shared" si="63"/>
        <v>-366</v>
      </c>
      <c r="AA815" s="725">
        <f t="shared" si="64"/>
        <v>0</v>
      </c>
    </row>
    <row r="816" spans="1:38" ht="12.75" customHeight="1">
      <c r="A816" s="740">
        <v>815</v>
      </c>
      <c r="B816" s="710"/>
      <c r="C816" s="710"/>
      <c r="D816" s="710"/>
      <c r="P816" s="729">
        <f t="shared" si="62"/>
        <v>0</v>
      </c>
      <c r="S816" s="721">
        <f t="shared" si="63"/>
        <v>-366</v>
      </c>
      <c r="AA816" s="725">
        <f t="shared" si="64"/>
        <v>0</v>
      </c>
    </row>
    <row r="817" spans="1:27" ht="12.75" customHeight="1">
      <c r="A817" s="740">
        <v>816</v>
      </c>
      <c r="B817" s="710"/>
      <c r="C817" s="710"/>
      <c r="D817" s="710"/>
      <c r="P817" s="729">
        <f t="shared" si="62"/>
        <v>0</v>
      </c>
      <c r="S817" s="721">
        <f t="shared" si="63"/>
        <v>-366</v>
      </c>
      <c r="AA817" s="725">
        <f t="shared" si="64"/>
        <v>0</v>
      </c>
    </row>
    <row r="818" spans="1:27" ht="12.75" customHeight="1">
      <c r="A818" s="740">
        <v>817</v>
      </c>
      <c r="B818" s="710"/>
      <c r="C818" s="710"/>
      <c r="D818" s="710"/>
      <c r="P818" s="729">
        <f t="shared" si="62"/>
        <v>0</v>
      </c>
      <c r="S818" s="721">
        <f t="shared" si="63"/>
        <v>-366</v>
      </c>
      <c r="AA818" s="725">
        <f t="shared" si="64"/>
        <v>0</v>
      </c>
    </row>
    <row r="819" spans="1:27" ht="12.75" customHeight="1">
      <c r="A819" s="740">
        <v>818</v>
      </c>
      <c r="B819" s="710"/>
      <c r="C819" s="710"/>
      <c r="D819" s="710"/>
      <c r="P819" s="729">
        <f t="shared" si="62"/>
        <v>0</v>
      </c>
      <c r="S819" s="721">
        <f t="shared" si="63"/>
        <v>-366</v>
      </c>
      <c r="AA819" s="725">
        <f t="shared" si="64"/>
        <v>0</v>
      </c>
    </row>
    <row r="820" spans="1:27" ht="12.75" customHeight="1">
      <c r="A820" s="740">
        <v>819</v>
      </c>
      <c r="B820" s="710"/>
      <c r="C820" s="710"/>
      <c r="D820" s="710"/>
      <c r="P820" s="729">
        <f t="shared" si="62"/>
        <v>0</v>
      </c>
      <c r="S820" s="721">
        <f t="shared" si="63"/>
        <v>-366</v>
      </c>
      <c r="AA820" s="725">
        <f t="shared" si="64"/>
        <v>0</v>
      </c>
    </row>
    <row r="821" spans="1:27" ht="12.75" customHeight="1">
      <c r="A821" s="740">
        <v>820</v>
      </c>
      <c r="B821" s="710"/>
      <c r="C821" s="710"/>
      <c r="D821" s="710"/>
      <c r="P821" s="729">
        <f t="shared" si="62"/>
        <v>0</v>
      </c>
      <c r="S821" s="721">
        <f t="shared" si="63"/>
        <v>-366</v>
      </c>
      <c r="AA821" s="725">
        <f t="shared" si="64"/>
        <v>0</v>
      </c>
    </row>
    <row r="822" spans="1:27" ht="12.75" customHeight="1">
      <c r="A822" s="740">
        <v>821</v>
      </c>
      <c r="B822" s="710"/>
      <c r="C822" s="710"/>
      <c r="D822" s="710"/>
      <c r="P822" s="729">
        <f t="shared" si="62"/>
        <v>0</v>
      </c>
      <c r="S822" s="721">
        <f t="shared" si="63"/>
        <v>-366</v>
      </c>
      <c r="AA822" s="725">
        <f t="shared" si="64"/>
        <v>0</v>
      </c>
    </row>
    <row r="823" spans="1:27" ht="12.75" customHeight="1">
      <c r="A823" s="740">
        <v>822</v>
      </c>
      <c r="B823" s="710"/>
      <c r="C823" s="710"/>
      <c r="D823" s="710"/>
      <c r="P823" s="729">
        <f t="shared" si="62"/>
        <v>0</v>
      </c>
      <c r="S823" s="721">
        <f t="shared" si="63"/>
        <v>-366</v>
      </c>
      <c r="AA823" s="725">
        <f t="shared" si="64"/>
        <v>0</v>
      </c>
    </row>
    <row r="824" spans="1:27" ht="12.75" customHeight="1">
      <c r="A824" s="740">
        <v>823</v>
      </c>
      <c r="B824" s="710"/>
      <c r="C824" s="710"/>
      <c r="D824" s="710"/>
      <c r="P824" s="729">
        <f t="shared" si="62"/>
        <v>0</v>
      </c>
      <c r="S824" s="721">
        <f t="shared" si="63"/>
        <v>-366</v>
      </c>
      <c r="AA824" s="725">
        <f t="shared" si="64"/>
        <v>0</v>
      </c>
    </row>
    <row r="825" spans="1:27" ht="12.75" customHeight="1">
      <c r="A825" s="740">
        <v>824</v>
      </c>
      <c r="B825" s="710"/>
      <c r="C825" s="710"/>
      <c r="D825" s="710"/>
      <c r="P825" s="729">
        <f t="shared" si="62"/>
        <v>0</v>
      </c>
      <c r="S825" s="721">
        <f t="shared" si="63"/>
        <v>-366</v>
      </c>
      <c r="AA825" s="725">
        <f t="shared" si="64"/>
        <v>0</v>
      </c>
    </row>
    <row r="826" spans="1:27" ht="12.75" customHeight="1">
      <c r="A826" s="740">
        <v>825</v>
      </c>
      <c r="B826" s="710"/>
      <c r="C826" s="710"/>
      <c r="D826" s="710"/>
      <c r="P826" s="729">
        <f t="shared" si="62"/>
        <v>0</v>
      </c>
      <c r="S826" s="721">
        <f t="shared" si="63"/>
        <v>-366</v>
      </c>
      <c r="AA826" s="725">
        <f t="shared" si="64"/>
        <v>0</v>
      </c>
    </row>
    <row r="827" spans="1:27" ht="12.75" customHeight="1">
      <c r="A827" s="740">
        <v>826</v>
      </c>
      <c r="B827" s="710"/>
      <c r="C827" s="710"/>
      <c r="D827" s="710"/>
      <c r="P827" s="729">
        <f t="shared" si="62"/>
        <v>0</v>
      </c>
      <c r="S827" s="721">
        <f t="shared" si="63"/>
        <v>-366</v>
      </c>
      <c r="AA827" s="725">
        <f t="shared" si="64"/>
        <v>0</v>
      </c>
    </row>
    <row r="828" spans="1:27" ht="12.75" customHeight="1">
      <c r="A828" s="740">
        <v>827</v>
      </c>
      <c r="B828" s="710"/>
      <c r="C828" s="710"/>
      <c r="D828" s="710"/>
      <c r="P828" s="729">
        <f t="shared" si="62"/>
        <v>0</v>
      </c>
      <c r="S828" s="721">
        <f t="shared" si="63"/>
        <v>-366</v>
      </c>
      <c r="AA828" s="725">
        <f t="shared" si="64"/>
        <v>0</v>
      </c>
    </row>
    <row r="829" spans="1:27" ht="12.75" customHeight="1">
      <c r="A829" s="740">
        <v>828</v>
      </c>
      <c r="B829" s="710"/>
      <c r="C829" s="710"/>
      <c r="D829" s="710"/>
      <c r="P829" s="729">
        <f t="shared" si="62"/>
        <v>0</v>
      </c>
      <c r="S829" s="721">
        <f t="shared" si="63"/>
        <v>-366</v>
      </c>
      <c r="AA829" s="725">
        <f t="shared" si="64"/>
        <v>0</v>
      </c>
    </row>
    <row r="830" spans="1:27" ht="12.75" customHeight="1">
      <c r="A830" s="740">
        <v>829</v>
      </c>
      <c r="B830" s="710"/>
      <c r="C830" s="710"/>
      <c r="D830" s="710"/>
      <c r="P830" s="729">
        <f t="shared" si="62"/>
        <v>0</v>
      </c>
      <c r="S830" s="721">
        <f t="shared" si="63"/>
        <v>-366</v>
      </c>
      <c r="AA830" s="725">
        <f t="shared" si="64"/>
        <v>0</v>
      </c>
    </row>
    <row r="831" spans="1:27" ht="12.75" customHeight="1">
      <c r="A831" s="740">
        <v>830</v>
      </c>
      <c r="B831" s="710"/>
      <c r="C831" s="710"/>
      <c r="D831" s="710"/>
      <c r="P831" s="729">
        <f t="shared" si="62"/>
        <v>0</v>
      </c>
      <c r="S831" s="721">
        <f t="shared" si="63"/>
        <v>-366</v>
      </c>
      <c r="AA831" s="725">
        <f t="shared" si="64"/>
        <v>0</v>
      </c>
    </row>
    <row r="832" spans="1:27" ht="12.75" customHeight="1">
      <c r="A832" s="740">
        <v>831</v>
      </c>
      <c r="B832" s="710"/>
      <c r="C832" s="710"/>
      <c r="D832" s="710"/>
      <c r="P832" s="729">
        <f t="shared" si="62"/>
        <v>0</v>
      </c>
      <c r="S832" s="721">
        <f t="shared" si="63"/>
        <v>-366</v>
      </c>
      <c r="AA832" s="725">
        <f t="shared" si="64"/>
        <v>0</v>
      </c>
    </row>
    <row r="833" spans="1:27" ht="12.75" customHeight="1">
      <c r="A833" s="740">
        <v>832</v>
      </c>
      <c r="B833" s="710"/>
      <c r="C833" s="710"/>
      <c r="D833" s="710"/>
      <c r="P833" s="729">
        <f t="shared" si="62"/>
        <v>0</v>
      </c>
      <c r="S833" s="721">
        <f t="shared" si="63"/>
        <v>-366</v>
      </c>
      <c r="AA833" s="725">
        <f t="shared" si="64"/>
        <v>0</v>
      </c>
    </row>
    <row r="834" spans="1:27" ht="12.75" customHeight="1">
      <c r="A834" s="740">
        <v>833</v>
      </c>
      <c r="B834" s="710"/>
      <c r="C834" s="710"/>
      <c r="D834" s="710"/>
      <c r="P834" s="729">
        <f t="shared" si="62"/>
        <v>0</v>
      </c>
      <c r="S834" s="721">
        <f t="shared" si="63"/>
        <v>-366</v>
      </c>
      <c r="AA834" s="725">
        <f t="shared" si="64"/>
        <v>0</v>
      </c>
    </row>
    <row r="835" spans="1:27" ht="12.75" customHeight="1">
      <c r="A835" s="740">
        <v>834</v>
      </c>
      <c r="B835" s="710"/>
      <c r="C835" s="710"/>
      <c r="D835" s="710"/>
      <c r="P835" s="729">
        <f t="shared" si="62"/>
        <v>0</v>
      </c>
      <c r="S835" s="721">
        <f t="shared" si="63"/>
        <v>-366</v>
      </c>
      <c r="AA835" s="725">
        <f t="shared" si="64"/>
        <v>0</v>
      </c>
    </row>
    <row r="836" spans="1:27" ht="12.75" customHeight="1">
      <c r="A836" s="740">
        <v>835</v>
      </c>
      <c r="B836" s="710"/>
      <c r="C836" s="710"/>
      <c r="D836" s="710"/>
      <c r="P836" s="729">
        <f t="shared" si="62"/>
        <v>0</v>
      </c>
      <c r="S836" s="721">
        <f t="shared" si="63"/>
        <v>-366</v>
      </c>
      <c r="AA836" s="725">
        <f t="shared" si="64"/>
        <v>0</v>
      </c>
    </row>
    <row r="837" spans="1:27" ht="12.75" customHeight="1">
      <c r="A837" s="740">
        <v>836</v>
      </c>
      <c r="B837" s="710"/>
      <c r="C837" s="710"/>
      <c r="D837" s="710"/>
      <c r="P837" s="729">
        <f t="shared" si="62"/>
        <v>0</v>
      </c>
      <c r="S837" s="721">
        <f t="shared" si="63"/>
        <v>-366</v>
      </c>
      <c r="AA837" s="725">
        <f t="shared" si="64"/>
        <v>0</v>
      </c>
    </row>
    <row r="838" spans="1:27" ht="12.75" customHeight="1">
      <c r="A838" s="740">
        <v>837</v>
      </c>
      <c r="B838" s="710"/>
      <c r="C838" s="710"/>
      <c r="D838" s="710"/>
      <c r="P838" s="729">
        <f t="shared" si="62"/>
        <v>0</v>
      </c>
      <c r="S838" s="721">
        <f t="shared" si="63"/>
        <v>-366</v>
      </c>
      <c r="AA838" s="725">
        <f t="shared" si="64"/>
        <v>0</v>
      </c>
    </row>
    <row r="839" spans="1:27" ht="12.75" customHeight="1">
      <c r="A839" s="740">
        <v>838</v>
      </c>
      <c r="B839" s="710"/>
      <c r="C839" s="710"/>
      <c r="D839" s="710"/>
      <c r="P839" s="729">
        <f t="shared" si="62"/>
        <v>0</v>
      </c>
      <c r="S839" s="721">
        <f t="shared" si="63"/>
        <v>-366</v>
      </c>
      <c r="AA839" s="725">
        <f t="shared" si="64"/>
        <v>0</v>
      </c>
    </row>
    <row r="840" spans="1:27" ht="12.75" customHeight="1">
      <c r="A840" s="740">
        <v>839</v>
      </c>
      <c r="B840" s="710"/>
      <c r="C840" s="710"/>
      <c r="D840" s="710"/>
      <c r="P840" s="729">
        <f t="shared" si="62"/>
        <v>0</v>
      </c>
      <c r="S840" s="721">
        <f t="shared" si="63"/>
        <v>-366</v>
      </c>
      <c r="AA840" s="725">
        <f t="shared" si="64"/>
        <v>0</v>
      </c>
    </row>
    <row r="841" spans="1:27" ht="12.75" customHeight="1">
      <c r="A841" s="740">
        <v>840</v>
      </c>
      <c r="B841" s="710"/>
      <c r="C841" s="710"/>
      <c r="D841" s="710"/>
      <c r="P841" s="729">
        <f t="shared" si="62"/>
        <v>0</v>
      </c>
      <c r="S841" s="721">
        <f t="shared" si="63"/>
        <v>-366</v>
      </c>
      <c r="AA841" s="725">
        <f t="shared" si="64"/>
        <v>0</v>
      </c>
    </row>
    <row r="842" spans="1:27" ht="12.75" customHeight="1">
      <c r="A842" s="740">
        <v>841</v>
      </c>
      <c r="B842" s="710"/>
      <c r="C842" s="710"/>
      <c r="D842" s="710"/>
      <c r="P842" s="729">
        <f t="shared" si="62"/>
        <v>0</v>
      </c>
      <c r="S842" s="721">
        <f t="shared" si="63"/>
        <v>-366</v>
      </c>
      <c r="AA842" s="725">
        <f t="shared" si="64"/>
        <v>0</v>
      </c>
    </row>
    <row r="843" spans="1:27" ht="12.75" customHeight="1">
      <c r="A843" s="740">
        <v>842</v>
      </c>
      <c r="B843" s="710"/>
      <c r="C843" s="710"/>
      <c r="D843" s="710"/>
      <c r="P843" s="729">
        <f t="shared" si="62"/>
        <v>0</v>
      </c>
      <c r="S843" s="721">
        <f t="shared" si="63"/>
        <v>-366</v>
      </c>
      <c r="AA843" s="725">
        <f t="shared" si="64"/>
        <v>0</v>
      </c>
    </row>
    <row r="844" spans="1:27" ht="12.75" customHeight="1">
      <c r="A844" s="740">
        <v>843</v>
      </c>
      <c r="B844" s="710"/>
      <c r="C844" s="710"/>
      <c r="D844" s="710"/>
      <c r="P844" s="729">
        <f t="shared" si="62"/>
        <v>0</v>
      </c>
      <c r="S844" s="721">
        <f t="shared" si="63"/>
        <v>-366</v>
      </c>
      <c r="AA844" s="725">
        <f t="shared" si="64"/>
        <v>0</v>
      </c>
    </row>
    <row r="845" spans="1:27" ht="12.75" customHeight="1">
      <c r="A845" s="740">
        <v>844</v>
      </c>
      <c r="B845" s="710"/>
      <c r="C845" s="710"/>
      <c r="D845" s="710"/>
      <c r="P845" s="729">
        <f t="shared" si="62"/>
        <v>0</v>
      </c>
      <c r="S845" s="721">
        <f t="shared" si="63"/>
        <v>-366</v>
      </c>
      <c r="AA845" s="725">
        <f t="shared" si="64"/>
        <v>0</v>
      </c>
    </row>
    <row r="846" spans="1:27" ht="12.75" customHeight="1">
      <c r="A846" s="740">
        <v>845</v>
      </c>
      <c r="B846" s="710"/>
      <c r="C846" s="710"/>
      <c r="D846" s="710"/>
      <c r="P846" s="729">
        <f t="shared" si="62"/>
        <v>0</v>
      </c>
      <c r="S846" s="721">
        <f t="shared" si="63"/>
        <v>-366</v>
      </c>
      <c r="AA846" s="725">
        <f t="shared" si="64"/>
        <v>0</v>
      </c>
    </row>
    <row r="847" spans="1:27" ht="12.75" customHeight="1">
      <c r="A847" s="740">
        <v>846</v>
      </c>
      <c r="B847" s="710"/>
      <c r="C847" s="710"/>
      <c r="D847" s="710"/>
      <c r="P847" s="729">
        <f t="shared" si="62"/>
        <v>0</v>
      </c>
      <c r="S847" s="721">
        <f t="shared" si="63"/>
        <v>-366</v>
      </c>
      <c r="AA847" s="725">
        <f t="shared" si="64"/>
        <v>0</v>
      </c>
    </row>
    <row r="848" spans="1:27" ht="12.75" customHeight="1">
      <c r="A848" s="740">
        <v>847</v>
      </c>
      <c r="B848" s="710"/>
      <c r="C848" s="710"/>
      <c r="D848" s="710"/>
      <c r="P848" s="729">
        <f t="shared" si="62"/>
        <v>0</v>
      </c>
      <c r="S848" s="721">
        <f t="shared" si="63"/>
        <v>-366</v>
      </c>
      <c r="AA848" s="725">
        <f t="shared" si="64"/>
        <v>0</v>
      </c>
    </row>
    <row r="849" spans="1:27" ht="12.75" customHeight="1">
      <c r="A849" s="740">
        <v>848</v>
      </c>
      <c r="B849" s="710"/>
      <c r="C849" s="710"/>
      <c r="D849" s="710"/>
      <c r="P849" s="729">
        <f t="shared" si="62"/>
        <v>0</v>
      </c>
      <c r="S849" s="721">
        <f t="shared" si="63"/>
        <v>-366</v>
      </c>
      <c r="AA849" s="725">
        <f t="shared" si="64"/>
        <v>0</v>
      </c>
    </row>
    <row r="850" spans="1:27" ht="12.75" customHeight="1">
      <c r="A850" s="740">
        <v>849</v>
      </c>
      <c r="B850" s="710"/>
      <c r="C850" s="710"/>
      <c r="D850" s="710"/>
      <c r="P850" s="729">
        <f t="shared" si="62"/>
        <v>0</v>
      </c>
      <c r="S850" s="721">
        <f t="shared" si="63"/>
        <v>-366</v>
      </c>
      <c r="AA850" s="725">
        <f t="shared" si="64"/>
        <v>0</v>
      </c>
    </row>
    <row r="851" spans="1:27" ht="12.75" customHeight="1">
      <c r="A851" s="740">
        <v>850</v>
      </c>
      <c r="B851" s="710"/>
      <c r="C851" s="710"/>
      <c r="D851" s="710"/>
      <c r="P851" s="729">
        <f t="shared" si="62"/>
        <v>0</v>
      </c>
      <c r="S851" s="721">
        <f t="shared" si="63"/>
        <v>-366</v>
      </c>
      <c r="AA851" s="725">
        <f t="shared" si="64"/>
        <v>0</v>
      </c>
    </row>
    <row r="852" spans="1:27" ht="12.75" customHeight="1">
      <c r="A852" s="740">
        <v>851</v>
      </c>
      <c r="B852" s="710"/>
      <c r="C852" s="710"/>
      <c r="D852" s="710"/>
      <c r="P852" s="729">
        <f t="shared" si="62"/>
        <v>0</v>
      </c>
      <c r="S852" s="721">
        <f t="shared" si="63"/>
        <v>-366</v>
      </c>
      <c r="AA852" s="725">
        <f t="shared" si="64"/>
        <v>0</v>
      </c>
    </row>
    <row r="853" spans="1:27" ht="12.75" customHeight="1">
      <c r="A853" s="740">
        <v>852</v>
      </c>
      <c r="B853" s="710"/>
      <c r="C853" s="710"/>
      <c r="D853" s="710"/>
      <c r="P853" s="729">
        <f t="shared" si="62"/>
        <v>0</v>
      </c>
      <c r="S853" s="721">
        <f t="shared" si="63"/>
        <v>-366</v>
      </c>
      <c r="AA853" s="725">
        <f t="shared" si="64"/>
        <v>0</v>
      </c>
    </row>
    <row r="854" spans="1:27" ht="12.75" customHeight="1">
      <c r="A854" s="740">
        <v>853</v>
      </c>
      <c r="B854" s="710"/>
      <c r="C854" s="710"/>
      <c r="D854" s="710"/>
      <c r="P854" s="729">
        <f t="shared" si="62"/>
        <v>0</v>
      </c>
      <c r="S854" s="721">
        <f t="shared" si="63"/>
        <v>-366</v>
      </c>
      <c r="AA854" s="725">
        <f t="shared" si="64"/>
        <v>0</v>
      </c>
    </row>
    <row r="855" spans="1:27" ht="12.75" customHeight="1">
      <c r="A855" s="740">
        <v>854</v>
      </c>
      <c r="B855" s="710"/>
      <c r="C855" s="710"/>
      <c r="D855" s="710"/>
      <c r="P855" s="729">
        <f t="shared" si="62"/>
        <v>0</v>
      </c>
      <c r="S855" s="721">
        <f t="shared" si="63"/>
        <v>-366</v>
      </c>
      <c r="AA855" s="725">
        <f t="shared" si="64"/>
        <v>0</v>
      </c>
    </row>
    <row r="856" spans="1:27" ht="12.75" customHeight="1">
      <c r="A856" s="740">
        <v>855</v>
      </c>
      <c r="B856" s="710"/>
      <c r="C856" s="710"/>
      <c r="D856" s="710"/>
      <c r="P856" s="729">
        <f t="shared" si="62"/>
        <v>0</v>
      </c>
      <c r="S856" s="721">
        <f t="shared" si="63"/>
        <v>-366</v>
      </c>
      <c r="AA856" s="725">
        <f t="shared" si="64"/>
        <v>0</v>
      </c>
    </row>
    <row r="857" spans="1:27" ht="12.75" customHeight="1">
      <c r="A857" s="740">
        <v>856</v>
      </c>
      <c r="B857" s="710"/>
      <c r="C857" s="710"/>
      <c r="D857" s="710"/>
      <c r="P857" s="729">
        <f t="shared" si="62"/>
        <v>0</v>
      </c>
      <c r="S857" s="721">
        <f t="shared" si="63"/>
        <v>-366</v>
      </c>
      <c r="AA857" s="725">
        <f t="shared" si="64"/>
        <v>0</v>
      </c>
    </row>
    <row r="858" spans="1:27" ht="12.75" customHeight="1">
      <c r="A858" s="740">
        <v>857</v>
      </c>
      <c r="B858" s="710"/>
      <c r="C858" s="710"/>
      <c r="D858" s="710"/>
      <c r="P858" s="729">
        <f t="shared" si="62"/>
        <v>0</v>
      </c>
      <c r="S858" s="721">
        <f t="shared" si="63"/>
        <v>-366</v>
      </c>
      <c r="AA858" s="725">
        <f t="shared" si="64"/>
        <v>0</v>
      </c>
    </row>
    <row r="859" spans="1:27" ht="12.75" customHeight="1">
      <c r="A859" s="740">
        <v>858</v>
      </c>
      <c r="B859" s="710"/>
      <c r="C859" s="710"/>
      <c r="D859" s="710"/>
      <c r="P859" s="729">
        <f t="shared" si="62"/>
        <v>0</v>
      </c>
      <c r="S859" s="721">
        <f t="shared" si="63"/>
        <v>-366</v>
      </c>
      <c r="AA859" s="725">
        <f t="shared" si="64"/>
        <v>0</v>
      </c>
    </row>
    <row r="860" spans="1:27" ht="12.75" customHeight="1">
      <c r="A860" s="740">
        <v>859</v>
      </c>
      <c r="B860" s="710"/>
      <c r="C860" s="710"/>
      <c r="D860" s="710"/>
      <c r="P860" s="729">
        <f t="shared" si="62"/>
        <v>0</v>
      </c>
      <c r="S860" s="721">
        <f t="shared" si="63"/>
        <v>-366</v>
      </c>
      <c r="AA860" s="725">
        <f t="shared" si="64"/>
        <v>0</v>
      </c>
    </row>
    <row r="861" spans="1:27" ht="12.75" customHeight="1">
      <c r="A861" s="740">
        <v>860</v>
      </c>
      <c r="B861" s="710"/>
      <c r="C861" s="710"/>
      <c r="D861" s="710"/>
      <c r="P861" s="729">
        <f t="shared" si="62"/>
        <v>0</v>
      </c>
      <c r="S861" s="721">
        <f t="shared" si="63"/>
        <v>-366</v>
      </c>
      <c r="AA861" s="725">
        <f t="shared" si="64"/>
        <v>0</v>
      </c>
    </row>
    <row r="862" spans="1:27" ht="12.75" customHeight="1">
      <c r="A862" s="740">
        <v>861</v>
      </c>
      <c r="B862" s="710"/>
      <c r="C862" s="710"/>
      <c r="D862" s="710"/>
      <c r="P862" s="729">
        <f t="shared" si="62"/>
        <v>0</v>
      </c>
      <c r="S862" s="721">
        <f t="shared" si="63"/>
        <v>-366</v>
      </c>
      <c r="AA862" s="725">
        <f t="shared" si="64"/>
        <v>0</v>
      </c>
    </row>
    <row r="863" spans="1:27" ht="12.75" customHeight="1">
      <c r="A863" s="700">
        <v>862</v>
      </c>
      <c r="P863" s="729">
        <f t="shared" si="62"/>
        <v>0</v>
      </c>
      <c r="S863" s="721">
        <f t="shared" si="63"/>
        <v>-366</v>
      </c>
      <c r="AA863" s="725">
        <f t="shared" si="64"/>
        <v>0</v>
      </c>
    </row>
    <row r="864" spans="1:27" ht="12.75" customHeight="1">
      <c r="A864" s="740">
        <v>863</v>
      </c>
      <c r="B864" s="710"/>
      <c r="C864" s="710"/>
      <c r="D864" s="710"/>
      <c r="P864" s="729">
        <f t="shared" si="62"/>
        <v>0</v>
      </c>
      <c r="S864" s="721">
        <f t="shared" si="63"/>
        <v>-366</v>
      </c>
      <c r="AA864" s="725">
        <f t="shared" si="64"/>
        <v>0</v>
      </c>
    </row>
    <row r="865" spans="1:27" ht="12.75" customHeight="1">
      <c r="A865" s="740">
        <v>864</v>
      </c>
      <c r="B865" s="710"/>
      <c r="C865" s="710"/>
      <c r="D865" s="710"/>
      <c r="P865" s="729">
        <f t="shared" si="62"/>
        <v>0</v>
      </c>
      <c r="S865" s="721">
        <f t="shared" si="63"/>
        <v>-366</v>
      </c>
      <c r="AA865" s="725">
        <f t="shared" si="64"/>
        <v>0</v>
      </c>
    </row>
    <row r="866" spans="1:27" ht="12.75" customHeight="1">
      <c r="A866" s="740">
        <v>865</v>
      </c>
      <c r="B866" s="710"/>
      <c r="C866" s="710"/>
      <c r="D866" s="710"/>
      <c r="N866" s="729"/>
      <c r="P866" s="729">
        <f t="shared" si="62"/>
        <v>0</v>
      </c>
      <c r="S866" s="721">
        <f t="shared" si="63"/>
        <v>-366</v>
      </c>
      <c r="AA866" s="725">
        <f t="shared" si="64"/>
        <v>0</v>
      </c>
    </row>
    <row r="867" spans="1:27" ht="12.75" customHeight="1">
      <c r="A867" s="740">
        <v>866</v>
      </c>
      <c r="B867" s="710"/>
      <c r="C867" s="710"/>
      <c r="D867" s="710"/>
      <c r="P867" s="729">
        <f t="shared" si="62"/>
        <v>0</v>
      </c>
      <c r="S867" s="721">
        <f t="shared" si="63"/>
        <v>-366</v>
      </c>
      <c r="AA867" s="725">
        <f t="shared" si="64"/>
        <v>0</v>
      </c>
    </row>
    <row r="868" spans="1:27" ht="12.75" customHeight="1">
      <c r="A868" s="740">
        <v>867</v>
      </c>
      <c r="B868" s="710"/>
      <c r="C868" s="710"/>
      <c r="D868" s="710"/>
      <c r="P868" s="729">
        <f t="shared" si="62"/>
        <v>0</v>
      </c>
      <c r="S868" s="721">
        <f t="shared" si="63"/>
        <v>-366</v>
      </c>
      <c r="AA868" s="725">
        <f t="shared" si="64"/>
        <v>0</v>
      </c>
    </row>
    <row r="869" spans="1:27" ht="12.75" customHeight="1">
      <c r="A869" s="740">
        <v>868</v>
      </c>
      <c r="B869" s="710"/>
      <c r="C869" s="710"/>
      <c r="D869" s="710"/>
      <c r="P869" s="729">
        <f t="shared" si="62"/>
        <v>0</v>
      </c>
      <c r="S869" s="721">
        <f t="shared" si="63"/>
        <v>-366</v>
      </c>
      <c r="AA869" s="725">
        <f t="shared" si="64"/>
        <v>0</v>
      </c>
    </row>
    <row r="870" spans="1:27" ht="12.75" customHeight="1">
      <c r="A870" s="740">
        <v>869</v>
      </c>
      <c r="B870" s="710"/>
      <c r="C870" s="710"/>
      <c r="D870" s="710"/>
      <c r="P870" s="729">
        <f t="shared" si="62"/>
        <v>0</v>
      </c>
      <c r="S870" s="721">
        <f t="shared" si="63"/>
        <v>-366</v>
      </c>
      <c r="AA870" s="725">
        <f t="shared" si="64"/>
        <v>0</v>
      </c>
    </row>
    <row r="871" spans="1:27" ht="12.75" customHeight="1">
      <c r="A871" s="740">
        <v>870</v>
      </c>
      <c r="B871" s="710"/>
      <c r="C871" s="710"/>
      <c r="D871" s="710"/>
      <c r="P871" s="729">
        <f t="shared" si="62"/>
        <v>0</v>
      </c>
      <c r="S871" s="721">
        <f t="shared" si="63"/>
        <v>-366</v>
      </c>
      <c r="AA871" s="725">
        <f t="shared" si="64"/>
        <v>0</v>
      </c>
    </row>
    <row r="872" spans="1:27" ht="12.75" customHeight="1">
      <c r="A872" s="740">
        <v>871</v>
      </c>
      <c r="B872" s="710"/>
      <c r="C872" s="710"/>
      <c r="D872" s="710"/>
      <c r="P872" s="729">
        <f t="shared" si="62"/>
        <v>0</v>
      </c>
      <c r="S872" s="721">
        <f t="shared" si="63"/>
        <v>-366</v>
      </c>
      <c r="AA872" s="725">
        <f t="shared" si="64"/>
        <v>0</v>
      </c>
    </row>
    <row r="873" spans="1:27" ht="12.75" customHeight="1">
      <c r="A873" s="740">
        <v>872</v>
      </c>
      <c r="B873" s="710"/>
      <c r="C873" s="710"/>
      <c r="D873" s="710"/>
      <c r="P873" s="729">
        <f t="shared" si="62"/>
        <v>0</v>
      </c>
      <c r="S873" s="721">
        <f t="shared" si="63"/>
        <v>-366</v>
      </c>
      <c r="AA873" s="725">
        <f t="shared" si="64"/>
        <v>0</v>
      </c>
    </row>
    <row r="874" spans="1:27" ht="12.75" customHeight="1">
      <c r="A874" s="740">
        <v>873</v>
      </c>
      <c r="B874" s="710"/>
      <c r="C874" s="710"/>
      <c r="D874" s="710"/>
      <c r="P874" s="729">
        <f t="shared" si="62"/>
        <v>0</v>
      </c>
      <c r="S874" s="721">
        <f t="shared" si="63"/>
        <v>-366</v>
      </c>
      <c r="AA874" s="725">
        <f t="shared" si="64"/>
        <v>0</v>
      </c>
    </row>
    <row r="875" spans="1:27" ht="12.75" customHeight="1">
      <c r="A875" s="740">
        <v>874</v>
      </c>
      <c r="B875" s="710"/>
      <c r="C875" s="710"/>
      <c r="D875" s="710"/>
      <c r="P875" s="729">
        <f t="shared" si="62"/>
        <v>0</v>
      </c>
      <c r="S875" s="721">
        <f t="shared" si="63"/>
        <v>-366</v>
      </c>
      <c r="AA875" s="725">
        <f t="shared" si="64"/>
        <v>0</v>
      </c>
    </row>
    <row r="876" spans="1:27" ht="12.75" customHeight="1">
      <c r="A876" s="740">
        <v>875</v>
      </c>
      <c r="B876" s="710"/>
      <c r="C876" s="710"/>
      <c r="D876" s="710"/>
      <c r="P876" s="729">
        <f t="shared" si="62"/>
        <v>0</v>
      </c>
      <c r="S876" s="721">
        <f t="shared" si="63"/>
        <v>-366</v>
      </c>
      <c r="AA876" s="725">
        <f t="shared" si="64"/>
        <v>0</v>
      </c>
    </row>
    <row r="877" spans="1:27" ht="12.75" customHeight="1">
      <c r="A877" s="740">
        <v>876</v>
      </c>
      <c r="B877" s="710"/>
      <c r="C877" s="710"/>
      <c r="D877" s="710"/>
      <c r="P877" s="729">
        <f t="shared" ref="P877:P940" si="65">N877</f>
        <v>0</v>
      </c>
      <c r="S877" s="721">
        <f t="shared" ref="S877:S940" si="66">SUM(N877-366)</f>
        <v>-366</v>
      </c>
      <c r="AA877" s="725">
        <f t="shared" ref="AA877:AA940" si="67">N877</f>
        <v>0</v>
      </c>
    </row>
    <row r="878" spans="1:27" ht="12.75" customHeight="1">
      <c r="A878" s="740">
        <v>877</v>
      </c>
      <c r="B878" s="710"/>
      <c r="C878" s="710"/>
      <c r="D878" s="710"/>
      <c r="P878" s="729">
        <f t="shared" si="65"/>
        <v>0</v>
      </c>
      <c r="S878" s="721">
        <f t="shared" si="66"/>
        <v>-366</v>
      </c>
      <c r="AA878" s="725">
        <f t="shared" si="67"/>
        <v>0</v>
      </c>
    </row>
    <row r="879" spans="1:27" ht="12.75" customHeight="1">
      <c r="A879" s="740">
        <v>878</v>
      </c>
      <c r="B879" s="710"/>
      <c r="C879" s="710"/>
      <c r="D879" s="710"/>
      <c r="P879" s="729">
        <f t="shared" si="65"/>
        <v>0</v>
      </c>
      <c r="S879" s="721">
        <f t="shared" si="66"/>
        <v>-366</v>
      </c>
      <c r="AA879" s="725">
        <f t="shared" si="67"/>
        <v>0</v>
      </c>
    </row>
    <row r="880" spans="1:27" ht="12.75" customHeight="1">
      <c r="A880" s="740">
        <v>879</v>
      </c>
      <c r="B880" s="710"/>
      <c r="C880" s="710"/>
      <c r="D880" s="710"/>
      <c r="P880" s="729">
        <f t="shared" si="65"/>
        <v>0</v>
      </c>
      <c r="S880" s="721">
        <f t="shared" si="66"/>
        <v>-366</v>
      </c>
      <c r="AA880" s="725">
        <f t="shared" si="67"/>
        <v>0</v>
      </c>
    </row>
    <row r="881" spans="1:27" ht="12.75" customHeight="1">
      <c r="A881" s="740">
        <v>880</v>
      </c>
      <c r="B881" s="710"/>
      <c r="C881" s="710"/>
      <c r="D881" s="710"/>
      <c r="P881" s="729">
        <f t="shared" si="65"/>
        <v>0</v>
      </c>
      <c r="S881" s="721">
        <f t="shared" si="66"/>
        <v>-366</v>
      </c>
      <c r="AA881" s="725">
        <f t="shared" si="67"/>
        <v>0</v>
      </c>
    </row>
    <row r="882" spans="1:27" ht="12.75" customHeight="1">
      <c r="A882" s="740">
        <v>881</v>
      </c>
      <c r="B882" s="710"/>
      <c r="C882" s="710"/>
      <c r="D882" s="710"/>
      <c r="P882" s="729">
        <f t="shared" si="65"/>
        <v>0</v>
      </c>
      <c r="S882" s="721">
        <f t="shared" si="66"/>
        <v>-366</v>
      </c>
      <c r="AA882" s="725">
        <f t="shared" si="67"/>
        <v>0</v>
      </c>
    </row>
    <row r="883" spans="1:27" ht="12.75" customHeight="1">
      <c r="A883" s="740">
        <v>882</v>
      </c>
      <c r="B883" s="710"/>
      <c r="C883" s="710"/>
      <c r="D883" s="710"/>
      <c r="P883" s="729">
        <f t="shared" si="65"/>
        <v>0</v>
      </c>
      <c r="S883" s="721">
        <f t="shared" si="66"/>
        <v>-366</v>
      </c>
      <c r="AA883" s="725">
        <f t="shared" si="67"/>
        <v>0</v>
      </c>
    </row>
    <row r="884" spans="1:27" ht="12.75" customHeight="1">
      <c r="A884" s="740">
        <v>883</v>
      </c>
      <c r="B884" s="710"/>
      <c r="C884" s="710"/>
      <c r="D884" s="710"/>
      <c r="P884" s="729">
        <f t="shared" si="65"/>
        <v>0</v>
      </c>
      <c r="S884" s="721">
        <f t="shared" si="66"/>
        <v>-366</v>
      </c>
      <c r="AA884" s="725">
        <f t="shared" si="67"/>
        <v>0</v>
      </c>
    </row>
    <row r="885" spans="1:27" ht="12.75" customHeight="1">
      <c r="A885" s="740">
        <v>884</v>
      </c>
      <c r="B885" s="710"/>
      <c r="C885" s="710"/>
      <c r="D885" s="710"/>
      <c r="P885" s="729">
        <f t="shared" si="65"/>
        <v>0</v>
      </c>
      <c r="S885" s="721">
        <f t="shared" si="66"/>
        <v>-366</v>
      </c>
      <c r="AA885" s="725">
        <f t="shared" si="67"/>
        <v>0</v>
      </c>
    </row>
    <row r="886" spans="1:27" ht="12.75" customHeight="1">
      <c r="A886" s="740">
        <v>885</v>
      </c>
      <c r="B886" s="710"/>
      <c r="C886" s="710"/>
      <c r="D886" s="710"/>
      <c r="P886" s="729">
        <f t="shared" si="65"/>
        <v>0</v>
      </c>
      <c r="S886" s="721">
        <f t="shared" si="66"/>
        <v>-366</v>
      </c>
      <c r="AA886" s="725">
        <f t="shared" si="67"/>
        <v>0</v>
      </c>
    </row>
    <row r="887" spans="1:27" ht="12.75" customHeight="1">
      <c r="A887" s="740">
        <v>886</v>
      </c>
      <c r="B887" s="710"/>
      <c r="C887" s="710"/>
      <c r="D887" s="710"/>
      <c r="P887" s="729">
        <f t="shared" si="65"/>
        <v>0</v>
      </c>
      <c r="S887" s="721">
        <f t="shared" si="66"/>
        <v>-366</v>
      </c>
      <c r="AA887" s="725">
        <f t="shared" si="67"/>
        <v>0</v>
      </c>
    </row>
    <row r="888" spans="1:27" ht="12.75" customHeight="1">
      <c r="A888" s="740">
        <v>887</v>
      </c>
      <c r="B888" s="710"/>
      <c r="C888" s="710"/>
      <c r="D888" s="710"/>
      <c r="P888" s="729">
        <f t="shared" si="65"/>
        <v>0</v>
      </c>
      <c r="S888" s="721">
        <f t="shared" si="66"/>
        <v>-366</v>
      </c>
      <c r="AA888" s="725">
        <f t="shared" si="67"/>
        <v>0</v>
      </c>
    </row>
    <row r="889" spans="1:27" ht="12.75" customHeight="1">
      <c r="A889" s="740">
        <v>888</v>
      </c>
      <c r="B889" s="710"/>
      <c r="C889" s="710"/>
      <c r="D889" s="710"/>
      <c r="P889" s="729">
        <f t="shared" si="65"/>
        <v>0</v>
      </c>
      <c r="S889" s="721">
        <f t="shared" si="66"/>
        <v>-366</v>
      </c>
      <c r="AA889" s="725">
        <f t="shared" si="67"/>
        <v>0</v>
      </c>
    </row>
    <row r="890" spans="1:27" ht="12.75" customHeight="1">
      <c r="A890" s="740">
        <v>889</v>
      </c>
      <c r="B890" s="710"/>
      <c r="C890" s="710"/>
      <c r="D890" s="710"/>
      <c r="P890" s="729">
        <f t="shared" si="65"/>
        <v>0</v>
      </c>
      <c r="S890" s="721">
        <f t="shared" si="66"/>
        <v>-366</v>
      </c>
      <c r="AA890" s="725">
        <f t="shared" si="67"/>
        <v>0</v>
      </c>
    </row>
    <row r="891" spans="1:27" ht="12.75" customHeight="1">
      <c r="A891" s="740">
        <v>890</v>
      </c>
      <c r="B891" s="710"/>
      <c r="C891" s="710"/>
      <c r="D891" s="710"/>
      <c r="P891" s="729">
        <f t="shared" si="65"/>
        <v>0</v>
      </c>
      <c r="S891" s="721">
        <f t="shared" si="66"/>
        <v>-366</v>
      </c>
      <c r="AA891" s="725">
        <f t="shared" si="67"/>
        <v>0</v>
      </c>
    </row>
    <row r="892" spans="1:27" ht="12.75" customHeight="1">
      <c r="A892" s="740">
        <v>891</v>
      </c>
      <c r="B892" s="710"/>
      <c r="C892" s="710"/>
      <c r="D892" s="710"/>
      <c r="P892" s="729">
        <f t="shared" si="65"/>
        <v>0</v>
      </c>
      <c r="S892" s="721">
        <f t="shared" si="66"/>
        <v>-366</v>
      </c>
      <c r="AA892" s="725">
        <f t="shared" si="67"/>
        <v>0</v>
      </c>
    </row>
    <row r="893" spans="1:27" ht="12.75" customHeight="1">
      <c r="A893" s="740">
        <v>892</v>
      </c>
      <c r="B893" s="710"/>
      <c r="C893" s="710"/>
      <c r="D893" s="710"/>
      <c r="P893" s="729">
        <f t="shared" si="65"/>
        <v>0</v>
      </c>
      <c r="S893" s="721">
        <f t="shared" si="66"/>
        <v>-366</v>
      </c>
      <c r="AA893" s="725">
        <f t="shared" si="67"/>
        <v>0</v>
      </c>
    </row>
    <row r="894" spans="1:27" ht="12.75" customHeight="1">
      <c r="A894" s="740">
        <v>893</v>
      </c>
      <c r="B894" s="710"/>
      <c r="C894" s="710"/>
      <c r="D894" s="710"/>
      <c r="P894" s="729">
        <f t="shared" si="65"/>
        <v>0</v>
      </c>
      <c r="S894" s="721">
        <f t="shared" si="66"/>
        <v>-366</v>
      </c>
      <c r="AA894" s="725">
        <f t="shared" si="67"/>
        <v>0</v>
      </c>
    </row>
    <row r="895" spans="1:27" ht="12.75" customHeight="1">
      <c r="A895" s="740">
        <v>894</v>
      </c>
      <c r="B895" s="710"/>
      <c r="C895" s="710"/>
      <c r="D895" s="710"/>
      <c r="P895" s="729">
        <f t="shared" si="65"/>
        <v>0</v>
      </c>
      <c r="S895" s="721">
        <f t="shared" si="66"/>
        <v>-366</v>
      </c>
      <c r="AA895" s="725">
        <f t="shared" si="67"/>
        <v>0</v>
      </c>
    </row>
    <row r="896" spans="1:27" ht="12.75" customHeight="1">
      <c r="A896" s="740">
        <v>895</v>
      </c>
      <c r="B896" s="710"/>
      <c r="C896" s="710"/>
      <c r="D896" s="710"/>
      <c r="P896" s="729">
        <f t="shared" si="65"/>
        <v>0</v>
      </c>
      <c r="S896" s="721">
        <f t="shared" si="66"/>
        <v>-366</v>
      </c>
      <c r="AA896" s="725">
        <f t="shared" si="67"/>
        <v>0</v>
      </c>
    </row>
    <row r="897" spans="1:27" ht="12.75" customHeight="1">
      <c r="A897" s="740">
        <v>896</v>
      </c>
      <c r="B897" s="710"/>
      <c r="C897" s="710"/>
      <c r="D897" s="710"/>
      <c r="P897" s="729">
        <f t="shared" si="65"/>
        <v>0</v>
      </c>
      <c r="S897" s="721">
        <f t="shared" si="66"/>
        <v>-366</v>
      </c>
      <c r="AA897" s="725">
        <f t="shared" si="67"/>
        <v>0</v>
      </c>
    </row>
    <row r="898" spans="1:27" ht="12.75" customHeight="1">
      <c r="A898" s="740">
        <v>897</v>
      </c>
      <c r="B898" s="710"/>
      <c r="C898" s="710"/>
      <c r="D898" s="710"/>
      <c r="P898" s="729">
        <f t="shared" si="65"/>
        <v>0</v>
      </c>
      <c r="S898" s="721">
        <f t="shared" si="66"/>
        <v>-366</v>
      </c>
      <c r="AA898" s="725">
        <f t="shared" si="67"/>
        <v>0</v>
      </c>
    </row>
    <row r="899" spans="1:27" ht="12.75" customHeight="1">
      <c r="A899" s="740">
        <v>898</v>
      </c>
      <c r="B899" s="710"/>
      <c r="C899" s="710"/>
      <c r="D899" s="710"/>
      <c r="P899" s="729">
        <f t="shared" si="65"/>
        <v>0</v>
      </c>
      <c r="S899" s="721">
        <f t="shared" si="66"/>
        <v>-366</v>
      </c>
      <c r="AA899" s="725">
        <f t="shared" si="67"/>
        <v>0</v>
      </c>
    </row>
    <row r="900" spans="1:27" ht="12.75" customHeight="1">
      <c r="A900" s="740">
        <v>899</v>
      </c>
      <c r="B900" s="710"/>
      <c r="C900" s="710"/>
      <c r="D900" s="710"/>
      <c r="P900" s="729">
        <f t="shared" si="65"/>
        <v>0</v>
      </c>
      <c r="S900" s="721">
        <f t="shared" si="66"/>
        <v>-366</v>
      </c>
      <c r="AA900" s="725">
        <f t="shared" si="67"/>
        <v>0</v>
      </c>
    </row>
    <row r="901" spans="1:27" ht="12.75" customHeight="1">
      <c r="A901" s="740">
        <v>900</v>
      </c>
      <c r="B901" s="710"/>
      <c r="C901" s="710"/>
      <c r="D901" s="710"/>
      <c r="P901" s="729">
        <f t="shared" si="65"/>
        <v>0</v>
      </c>
      <c r="S901" s="721">
        <f t="shared" si="66"/>
        <v>-366</v>
      </c>
      <c r="AA901" s="725">
        <f t="shared" si="67"/>
        <v>0</v>
      </c>
    </row>
    <row r="902" spans="1:27" ht="12.75" customHeight="1">
      <c r="A902" s="740">
        <v>901</v>
      </c>
      <c r="B902" s="710"/>
      <c r="C902" s="710"/>
      <c r="D902" s="710"/>
      <c r="P902" s="729">
        <f t="shared" si="65"/>
        <v>0</v>
      </c>
      <c r="S902" s="721">
        <f t="shared" si="66"/>
        <v>-366</v>
      </c>
      <c r="AA902" s="725">
        <f t="shared" si="67"/>
        <v>0</v>
      </c>
    </row>
    <row r="903" spans="1:27" ht="12.75" customHeight="1">
      <c r="A903" s="740">
        <v>902</v>
      </c>
      <c r="B903" s="710"/>
      <c r="C903" s="710"/>
      <c r="D903" s="710"/>
      <c r="P903" s="729">
        <f t="shared" si="65"/>
        <v>0</v>
      </c>
      <c r="S903" s="721">
        <f t="shared" si="66"/>
        <v>-366</v>
      </c>
      <c r="AA903" s="725">
        <f t="shared" si="67"/>
        <v>0</v>
      </c>
    </row>
    <row r="904" spans="1:27" ht="12.75" customHeight="1">
      <c r="A904" s="740">
        <v>903</v>
      </c>
      <c r="B904" s="710"/>
      <c r="C904" s="710"/>
      <c r="D904" s="710"/>
      <c r="P904" s="729">
        <f t="shared" si="65"/>
        <v>0</v>
      </c>
      <c r="S904" s="721">
        <f t="shared" si="66"/>
        <v>-366</v>
      </c>
      <c r="AA904" s="725">
        <f t="shared" si="67"/>
        <v>0</v>
      </c>
    </row>
    <row r="905" spans="1:27" ht="12.75" customHeight="1">
      <c r="A905" s="740">
        <v>904</v>
      </c>
      <c r="B905" s="710"/>
      <c r="C905" s="710"/>
      <c r="D905" s="710"/>
      <c r="P905" s="729">
        <f t="shared" si="65"/>
        <v>0</v>
      </c>
      <c r="S905" s="721">
        <f t="shared" si="66"/>
        <v>-366</v>
      </c>
      <c r="AA905" s="725">
        <f t="shared" si="67"/>
        <v>0</v>
      </c>
    </row>
    <row r="906" spans="1:27" ht="12.75" customHeight="1">
      <c r="A906" s="740">
        <v>905</v>
      </c>
      <c r="B906" s="710"/>
      <c r="C906" s="710"/>
      <c r="D906" s="710"/>
      <c r="P906" s="729">
        <f t="shared" si="65"/>
        <v>0</v>
      </c>
      <c r="S906" s="721">
        <f t="shared" si="66"/>
        <v>-366</v>
      </c>
      <c r="AA906" s="725">
        <f t="shared" si="67"/>
        <v>0</v>
      </c>
    </row>
    <row r="907" spans="1:27" ht="12.75" customHeight="1">
      <c r="A907" s="740">
        <v>906</v>
      </c>
      <c r="B907" s="710"/>
      <c r="C907" s="710"/>
      <c r="D907" s="710"/>
      <c r="P907" s="729">
        <f t="shared" si="65"/>
        <v>0</v>
      </c>
      <c r="S907" s="721">
        <f t="shared" si="66"/>
        <v>-366</v>
      </c>
      <c r="AA907" s="725">
        <f t="shared" si="67"/>
        <v>0</v>
      </c>
    </row>
    <row r="908" spans="1:27" ht="12.75" customHeight="1">
      <c r="A908" s="740">
        <v>907</v>
      </c>
      <c r="B908" s="710"/>
      <c r="C908" s="710"/>
      <c r="D908" s="710"/>
      <c r="P908" s="729">
        <f t="shared" si="65"/>
        <v>0</v>
      </c>
      <c r="S908" s="721">
        <f t="shared" si="66"/>
        <v>-366</v>
      </c>
      <c r="AA908" s="725">
        <f t="shared" si="67"/>
        <v>0</v>
      </c>
    </row>
    <row r="909" spans="1:27" ht="12.75" customHeight="1">
      <c r="A909" s="740">
        <v>908</v>
      </c>
      <c r="B909" s="710"/>
      <c r="C909" s="710"/>
      <c r="D909" s="710"/>
      <c r="P909" s="729">
        <f t="shared" si="65"/>
        <v>0</v>
      </c>
      <c r="S909" s="721">
        <f t="shared" si="66"/>
        <v>-366</v>
      </c>
      <c r="AA909" s="725">
        <f t="shared" si="67"/>
        <v>0</v>
      </c>
    </row>
    <row r="910" spans="1:27" ht="12.75" customHeight="1">
      <c r="A910" s="740">
        <v>909</v>
      </c>
      <c r="B910" s="710"/>
      <c r="C910" s="710"/>
      <c r="D910" s="710"/>
      <c r="P910" s="729">
        <f t="shared" si="65"/>
        <v>0</v>
      </c>
      <c r="S910" s="721">
        <f t="shared" si="66"/>
        <v>-366</v>
      </c>
      <c r="AA910" s="725">
        <f t="shared" si="67"/>
        <v>0</v>
      </c>
    </row>
    <row r="911" spans="1:27" ht="12.75" customHeight="1">
      <c r="A911" s="740">
        <v>910</v>
      </c>
      <c r="B911" s="710"/>
      <c r="C911" s="710"/>
      <c r="D911" s="710"/>
      <c r="P911" s="729">
        <f t="shared" si="65"/>
        <v>0</v>
      </c>
      <c r="S911" s="721">
        <f t="shared" si="66"/>
        <v>-366</v>
      </c>
      <c r="AA911" s="725">
        <f t="shared" si="67"/>
        <v>0</v>
      </c>
    </row>
    <row r="912" spans="1:27" ht="12.75" customHeight="1">
      <c r="A912" s="740">
        <v>911</v>
      </c>
      <c r="B912" s="710"/>
      <c r="C912" s="710"/>
      <c r="D912" s="710"/>
      <c r="P912" s="729">
        <f t="shared" si="65"/>
        <v>0</v>
      </c>
      <c r="S912" s="721">
        <f t="shared" si="66"/>
        <v>-366</v>
      </c>
      <c r="AA912" s="725">
        <f t="shared" si="67"/>
        <v>0</v>
      </c>
    </row>
    <row r="913" spans="1:38" s="710" customFormat="1" ht="12.75" customHeight="1">
      <c r="A913" s="700">
        <v>912</v>
      </c>
      <c r="B913" s="710" t="s">
        <v>730</v>
      </c>
      <c r="C913" s="710" t="s">
        <v>212</v>
      </c>
      <c r="E913" s="710" t="s">
        <v>9190</v>
      </c>
      <c r="G913" s="750" t="s">
        <v>1556</v>
      </c>
      <c r="H913" s="750"/>
      <c r="I913" s="710" t="s">
        <v>963</v>
      </c>
      <c r="K913" s="710" t="s">
        <v>4421</v>
      </c>
      <c r="L913" s="714" t="s">
        <v>781</v>
      </c>
      <c r="M913" s="738">
        <v>41153</v>
      </c>
      <c r="N913" s="738">
        <v>45725</v>
      </c>
      <c r="O913" s="711" t="s">
        <v>722</v>
      </c>
      <c r="P913" s="738">
        <f t="shared" si="65"/>
        <v>45725</v>
      </c>
      <c r="Q913" s="708">
        <v>18513</v>
      </c>
      <c r="R913" s="708">
        <v>2011</v>
      </c>
      <c r="S913" s="709">
        <v>44994</v>
      </c>
      <c r="T913" s="710" t="s">
        <v>4059</v>
      </c>
      <c r="U913" s="711" t="s">
        <v>722</v>
      </c>
      <c r="V913" s="712" t="s">
        <v>9191</v>
      </c>
      <c r="W913" s="712" t="s">
        <v>9192</v>
      </c>
      <c r="X913" s="710" t="s">
        <v>4422</v>
      </c>
      <c r="Y913" s="710" t="s">
        <v>2432</v>
      </c>
      <c r="Z913" s="712" t="s">
        <v>2433</v>
      </c>
      <c r="AA913" s="713">
        <f t="shared" si="67"/>
        <v>45725</v>
      </c>
      <c r="AB913" s="714" t="s">
        <v>1</v>
      </c>
      <c r="AC913" s="710">
        <v>187</v>
      </c>
      <c r="AE913" s="710">
        <v>255</v>
      </c>
      <c r="AG913" s="710">
        <v>450</v>
      </c>
      <c r="AI913" s="710">
        <v>60</v>
      </c>
      <c r="AJ913" s="710">
        <v>65</v>
      </c>
      <c r="AK913" s="710">
        <v>140</v>
      </c>
      <c r="AL913" s="710">
        <v>2</v>
      </c>
    </row>
    <row r="914" spans="1:38" ht="12.75" customHeight="1">
      <c r="A914" s="740">
        <v>913</v>
      </c>
      <c r="B914" s="710"/>
      <c r="C914" s="710"/>
      <c r="D914" s="710"/>
      <c r="P914" s="729">
        <f t="shared" si="65"/>
        <v>0</v>
      </c>
      <c r="S914" s="721">
        <f t="shared" si="66"/>
        <v>-366</v>
      </c>
      <c r="AA914" s="725">
        <f t="shared" si="67"/>
        <v>0</v>
      </c>
    </row>
    <row r="915" spans="1:38" ht="12.75" customHeight="1">
      <c r="A915" s="740">
        <v>914</v>
      </c>
      <c r="B915" s="710"/>
      <c r="C915" s="710"/>
      <c r="D915" s="710"/>
      <c r="P915" s="729">
        <f t="shared" si="65"/>
        <v>0</v>
      </c>
      <c r="S915" s="721">
        <f t="shared" si="66"/>
        <v>-366</v>
      </c>
      <c r="AA915" s="725">
        <f t="shared" si="67"/>
        <v>0</v>
      </c>
    </row>
    <row r="916" spans="1:38" ht="12.75" customHeight="1">
      <c r="A916" s="740">
        <v>915</v>
      </c>
      <c r="B916" s="710"/>
      <c r="C916" s="710"/>
      <c r="D916" s="710"/>
      <c r="P916" s="729">
        <f t="shared" si="65"/>
        <v>0</v>
      </c>
      <c r="S916" s="721">
        <f t="shared" si="66"/>
        <v>-366</v>
      </c>
      <c r="AA916" s="725">
        <f t="shared" si="67"/>
        <v>0</v>
      </c>
    </row>
    <row r="917" spans="1:38" ht="12.75" customHeight="1">
      <c r="A917" s="740">
        <v>916</v>
      </c>
      <c r="B917" s="710"/>
      <c r="C917" s="710"/>
      <c r="D917" s="710"/>
      <c r="P917" s="729">
        <f t="shared" si="65"/>
        <v>0</v>
      </c>
      <c r="S917" s="721">
        <f t="shared" si="66"/>
        <v>-366</v>
      </c>
      <c r="AA917" s="725">
        <f t="shared" si="67"/>
        <v>0</v>
      </c>
    </row>
    <row r="918" spans="1:38" ht="12.75" customHeight="1">
      <c r="A918" s="740">
        <v>917</v>
      </c>
      <c r="B918" s="710"/>
      <c r="C918" s="710"/>
      <c r="D918" s="710"/>
      <c r="P918" s="729">
        <f t="shared" si="65"/>
        <v>0</v>
      </c>
      <c r="S918" s="721">
        <f t="shared" si="66"/>
        <v>-366</v>
      </c>
      <c r="AA918" s="725">
        <f t="shared" si="67"/>
        <v>0</v>
      </c>
    </row>
    <row r="919" spans="1:38" ht="12.75" customHeight="1">
      <c r="A919" s="740">
        <v>918</v>
      </c>
      <c r="B919" s="710"/>
      <c r="C919" s="710"/>
      <c r="D919" s="710"/>
      <c r="P919" s="729">
        <f t="shared" si="65"/>
        <v>0</v>
      </c>
      <c r="S919" s="721">
        <f t="shared" si="66"/>
        <v>-366</v>
      </c>
      <c r="AA919" s="725">
        <f t="shared" si="67"/>
        <v>0</v>
      </c>
    </row>
    <row r="920" spans="1:38" ht="12.75" customHeight="1">
      <c r="A920" s="740">
        <v>919</v>
      </c>
      <c r="B920" s="710"/>
      <c r="C920" s="710"/>
      <c r="D920" s="710"/>
      <c r="P920" s="729">
        <f t="shared" si="65"/>
        <v>0</v>
      </c>
      <c r="S920" s="721">
        <f t="shared" si="66"/>
        <v>-366</v>
      </c>
      <c r="AA920" s="725">
        <f t="shared" si="67"/>
        <v>0</v>
      </c>
    </row>
    <row r="921" spans="1:38" ht="12.75" customHeight="1">
      <c r="A921" s="740">
        <v>920</v>
      </c>
      <c r="B921" s="710"/>
      <c r="C921" s="710"/>
      <c r="D921" s="710"/>
      <c r="P921" s="729">
        <f t="shared" si="65"/>
        <v>0</v>
      </c>
      <c r="S921" s="721">
        <f t="shared" si="66"/>
        <v>-366</v>
      </c>
      <c r="AA921" s="725">
        <f t="shared" si="67"/>
        <v>0</v>
      </c>
    </row>
    <row r="922" spans="1:38" ht="12.75" customHeight="1">
      <c r="A922" s="740">
        <v>921</v>
      </c>
      <c r="B922" s="710"/>
      <c r="C922" s="710"/>
      <c r="D922" s="710"/>
      <c r="P922" s="729">
        <f t="shared" si="65"/>
        <v>0</v>
      </c>
      <c r="S922" s="721">
        <f t="shared" si="66"/>
        <v>-366</v>
      </c>
      <c r="AA922" s="725">
        <f t="shared" si="67"/>
        <v>0</v>
      </c>
    </row>
    <row r="923" spans="1:38" ht="12.75" customHeight="1">
      <c r="A923" s="740">
        <v>922</v>
      </c>
      <c r="B923" s="710"/>
      <c r="C923" s="710"/>
      <c r="D923" s="710"/>
      <c r="P923" s="729">
        <f t="shared" si="65"/>
        <v>0</v>
      </c>
      <c r="S923" s="721">
        <f t="shared" si="66"/>
        <v>-366</v>
      </c>
      <c r="AA923" s="725">
        <f t="shared" si="67"/>
        <v>0</v>
      </c>
    </row>
    <row r="924" spans="1:38" ht="12.75" customHeight="1">
      <c r="A924" s="740">
        <v>923</v>
      </c>
      <c r="B924" s="710"/>
      <c r="C924" s="710"/>
      <c r="D924" s="710"/>
      <c r="P924" s="729">
        <f t="shared" si="65"/>
        <v>0</v>
      </c>
      <c r="S924" s="721">
        <f t="shared" si="66"/>
        <v>-366</v>
      </c>
      <c r="AA924" s="725">
        <f t="shared" si="67"/>
        <v>0</v>
      </c>
    </row>
    <row r="925" spans="1:38" ht="12.75" customHeight="1">
      <c r="A925" s="740">
        <v>924</v>
      </c>
      <c r="B925" s="710"/>
      <c r="C925" s="710"/>
      <c r="D925" s="710"/>
      <c r="P925" s="729">
        <f t="shared" si="65"/>
        <v>0</v>
      </c>
      <c r="S925" s="721">
        <f t="shared" si="66"/>
        <v>-366</v>
      </c>
      <c r="AA925" s="725">
        <f t="shared" si="67"/>
        <v>0</v>
      </c>
    </row>
    <row r="926" spans="1:38" ht="12.75" customHeight="1">
      <c r="A926" s="740">
        <v>925</v>
      </c>
      <c r="B926" s="710"/>
      <c r="C926" s="710"/>
      <c r="D926" s="710"/>
      <c r="P926" s="729">
        <f t="shared" si="65"/>
        <v>0</v>
      </c>
      <c r="S926" s="721">
        <f t="shared" si="66"/>
        <v>-366</v>
      </c>
      <c r="AA926" s="725">
        <f t="shared" si="67"/>
        <v>0</v>
      </c>
    </row>
    <row r="927" spans="1:38" ht="12.75" customHeight="1">
      <c r="A927" s="740">
        <v>926</v>
      </c>
      <c r="B927" s="710"/>
      <c r="C927" s="710"/>
      <c r="D927" s="710"/>
      <c r="P927" s="729">
        <f t="shared" si="65"/>
        <v>0</v>
      </c>
      <c r="S927" s="721">
        <f t="shared" si="66"/>
        <v>-366</v>
      </c>
      <c r="AA927" s="725">
        <f t="shared" si="67"/>
        <v>0</v>
      </c>
    </row>
    <row r="928" spans="1:38" ht="12.75" customHeight="1">
      <c r="A928" s="740">
        <v>927</v>
      </c>
      <c r="B928" s="710"/>
      <c r="C928" s="710"/>
      <c r="D928" s="710"/>
      <c r="P928" s="729">
        <f t="shared" si="65"/>
        <v>0</v>
      </c>
      <c r="S928" s="721">
        <f t="shared" si="66"/>
        <v>-366</v>
      </c>
      <c r="AA928" s="725">
        <f t="shared" si="67"/>
        <v>0</v>
      </c>
    </row>
    <row r="929" spans="1:27" ht="12.75" customHeight="1">
      <c r="A929" s="740">
        <v>928</v>
      </c>
      <c r="B929" s="710"/>
      <c r="C929" s="710"/>
      <c r="D929" s="710"/>
      <c r="P929" s="729">
        <f t="shared" si="65"/>
        <v>0</v>
      </c>
      <c r="S929" s="721">
        <f t="shared" si="66"/>
        <v>-366</v>
      </c>
      <c r="AA929" s="725">
        <f t="shared" si="67"/>
        <v>0</v>
      </c>
    </row>
    <row r="930" spans="1:27" ht="12.75" customHeight="1">
      <c r="A930" s="740">
        <v>929</v>
      </c>
      <c r="B930" s="710"/>
      <c r="C930" s="710"/>
      <c r="D930" s="710"/>
      <c r="P930" s="729">
        <f t="shared" si="65"/>
        <v>0</v>
      </c>
      <c r="S930" s="721">
        <f t="shared" si="66"/>
        <v>-366</v>
      </c>
      <c r="AA930" s="725">
        <f t="shared" si="67"/>
        <v>0</v>
      </c>
    </row>
    <row r="931" spans="1:27" ht="12.75" customHeight="1">
      <c r="A931" s="740">
        <v>930</v>
      </c>
      <c r="B931" s="710"/>
      <c r="C931" s="710"/>
      <c r="D931" s="710"/>
      <c r="P931" s="729">
        <f t="shared" si="65"/>
        <v>0</v>
      </c>
      <c r="S931" s="721">
        <f t="shared" si="66"/>
        <v>-366</v>
      </c>
      <c r="AA931" s="725">
        <f t="shared" si="67"/>
        <v>0</v>
      </c>
    </row>
    <row r="932" spans="1:27" ht="12.75" customHeight="1">
      <c r="A932" s="740">
        <v>931</v>
      </c>
      <c r="B932" s="710"/>
      <c r="C932" s="710"/>
      <c r="D932" s="710"/>
      <c r="P932" s="729">
        <f t="shared" si="65"/>
        <v>0</v>
      </c>
      <c r="S932" s="721">
        <f t="shared" si="66"/>
        <v>-366</v>
      </c>
      <c r="AA932" s="725">
        <f t="shared" si="67"/>
        <v>0</v>
      </c>
    </row>
    <row r="933" spans="1:27" ht="12.75" customHeight="1">
      <c r="A933" s="740">
        <v>932</v>
      </c>
      <c r="B933" s="710"/>
      <c r="C933" s="710"/>
      <c r="D933" s="710"/>
      <c r="P933" s="729">
        <f t="shared" si="65"/>
        <v>0</v>
      </c>
      <c r="S933" s="721">
        <f t="shared" si="66"/>
        <v>-366</v>
      </c>
      <c r="AA933" s="725">
        <f t="shared" si="67"/>
        <v>0</v>
      </c>
    </row>
    <row r="934" spans="1:27" ht="12.75" customHeight="1">
      <c r="A934" s="740">
        <v>933</v>
      </c>
      <c r="B934" s="710"/>
      <c r="C934" s="710"/>
      <c r="D934" s="710"/>
      <c r="P934" s="729">
        <f t="shared" si="65"/>
        <v>0</v>
      </c>
      <c r="S934" s="721">
        <f t="shared" si="66"/>
        <v>-366</v>
      </c>
      <c r="AA934" s="725">
        <f t="shared" si="67"/>
        <v>0</v>
      </c>
    </row>
    <row r="935" spans="1:27" ht="12.75" customHeight="1">
      <c r="A935" s="740">
        <v>934</v>
      </c>
      <c r="B935" s="710"/>
      <c r="C935" s="710"/>
      <c r="D935" s="710"/>
      <c r="P935" s="729">
        <f t="shared" si="65"/>
        <v>0</v>
      </c>
      <c r="S935" s="721">
        <f t="shared" si="66"/>
        <v>-366</v>
      </c>
      <c r="AA935" s="725">
        <f t="shared" si="67"/>
        <v>0</v>
      </c>
    </row>
    <row r="936" spans="1:27" ht="12.75" customHeight="1">
      <c r="A936" s="740">
        <v>935</v>
      </c>
      <c r="B936" s="710"/>
      <c r="C936" s="710"/>
      <c r="D936" s="710"/>
      <c r="P936" s="729">
        <f t="shared" si="65"/>
        <v>0</v>
      </c>
      <c r="S936" s="721">
        <f t="shared" si="66"/>
        <v>-366</v>
      </c>
      <c r="AA936" s="725">
        <f t="shared" si="67"/>
        <v>0</v>
      </c>
    </row>
    <row r="937" spans="1:27" ht="12.75" customHeight="1">
      <c r="A937" s="740">
        <v>936</v>
      </c>
      <c r="B937" s="710"/>
      <c r="C937" s="710"/>
      <c r="D937" s="710"/>
      <c r="P937" s="729">
        <f t="shared" si="65"/>
        <v>0</v>
      </c>
      <c r="S937" s="721">
        <f t="shared" si="66"/>
        <v>-366</v>
      </c>
      <c r="AA937" s="725">
        <f t="shared" si="67"/>
        <v>0</v>
      </c>
    </row>
    <row r="938" spans="1:27" ht="12.75" customHeight="1">
      <c r="A938" s="740">
        <v>937</v>
      </c>
      <c r="B938" s="710"/>
      <c r="C938" s="710"/>
      <c r="D938" s="710"/>
      <c r="P938" s="729">
        <f t="shared" si="65"/>
        <v>0</v>
      </c>
      <c r="S938" s="721">
        <f t="shared" si="66"/>
        <v>-366</v>
      </c>
      <c r="AA938" s="725">
        <f t="shared" si="67"/>
        <v>0</v>
      </c>
    </row>
    <row r="939" spans="1:27" ht="12.75" customHeight="1">
      <c r="A939" s="740">
        <v>938</v>
      </c>
      <c r="B939" s="710"/>
      <c r="C939" s="710"/>
      <c r="D939" s="710"/>
      <c r="P939" s="729">
        <f t="shared" si="65"/>
        <v>0</v>
      </c>
      <c r="S939" s="721">
        <f t="shared" si="66"/>
        <v>-366</v>
      </c>
      <c r="AA939" s="725">
        <f t="shared" si="67"/>
        <v>0</v>
      </c>
    </row>
    <row r="940" spans="1:27" ht="12.75" customHeight="1">
      <c r="A940" s="740">
        <v>939</v>
      </c>
      <c r="B940" s="710"/>
      <c r="C940" s="710"/>
      <c r="D940" s="710"/>
      <c r="P940" s="729">
        <f t="shared" si="65"/>
        <v>0</v>
      </c>
      <c r="S940" s="721">
        <f t="shared" si="66"/>
        <v>-366</v>
      </c>
      <c r="AA940" s="725">
        <f t="shared" si="67"/>
        <v>0</v>
      </c>
    </row>
    <row r="941" spans="1:27" ht="12.75" customHeight="1">
      <c r="A941" s="740">
        <v>940</v>
      </c>
      <c r="B941" s="710"/>
      <c r="C941" s="710"/>
      <c r="D941" s="710"/>
      <c r="P941" s="729">
        <f t="shared" ref="P941:P1000" si="68">N941</f>
        <v>0</v>
      </c>
      <c r="S941" s="721">
        <f t="shared" ref="S941:S1000" si="69">SUM(N941-366)</f>
        <v>-366</v>
      </c>
      <c r="AA941" s="725">
        <f t="shared" ref="AA941:AA1000" si="70">N941</f>
        <v>0</v>
      </c>
    </row>
    <row r="942" spans="1:27" ht="12.75" customHeight="1">
      <c r="A942" s="740">
        <v>941</v>
      </c>
      <c r="B942" s="710"/>
      <c r="C942" s="710"/>
      <c r="D942" s="710"/>
      <c r="P942" s="729">
        <f t="shared" si="68"/>
        <v>0</v>
      </c>
      <c r="S942" s="721">
        <f t="shared" si="69"/>
        <v>-366</v>
      </c>
      <c r="AA942" s="725">
        <f t="shared" si="70"/>
        <v>0</v>
      </c>
    </row>
    <row r="943" spans="1:27" ht="12.75" customHeight="1">
      <c r="A943" s="740">
        <v>942</v>
      </c>
      <c r="B943" s="710"/>
      <c r="C943" s="710"/>
      <c r="D943" s="710"/>
      <c r="P943" s="729">
        <f t="shared" si="68"/>
        <v>0</v>
      </c>
      <c r="S943" s="721">
        <f t="shared" si="69"/>
        <v>-366</v>
      </c>
      <c r="AA943" s="725">
        <f t="shared" si="70"/>
        <v>0</v>
      </c>
    </row>
    <row r="944" spans="1:27" ht="12.75" customHeight="1">
      <c r="A944" s="740">
        <v>943</v>
      </c>
      <c r="B944" s="710"/>
      <c r="C944" s="710"/>
      <c r="D944" s="710"/>
      <c r="P944" s="729">
        <f t="shared" si="68"/>
        <v>0</v>
      </c>
      <c r="S944" s="721">
        <f t="shared" si="69"/>
        <v>-366</v>
      </c>
      <c r="AA944" s="725">
        <f t="shared" si="70"/>
        <v>0</v>
      </c>
    </row>
    <row r="945" spans="1:27" ht="12.75" customHeight="1">
      <c r="A945" s="740">
        <v>944</v>
      </c>
      <c r="B945" s="710"/>
      <c r="C945" s="710"/>
      <c r="D945" s="710"/>
      <c r="P945" s="729">
        <f t="shared" si="68"/>
        <v>0</v>
      </c>
      <c r="S945" s="721">
        <f t="shared" si="69"/>
        <v>-366</v>
      </c>
      <c r="AA945" s="725">
        <f t="shared" si="70"/>
        <v>0</v>
      </c>
    </row>
    <row r="946" spans="1:27" ht="12.75" customHeight="1">
      <c r="A946" s="740">
        <v>945</v>
      </c>
      <c r="B946" s="710"/>
      <c r="C946" s="710"/>
      <c r="D946" s="710"/>
      <c r="P946" s="729">
        <f t="shared" si="68"/>
        <v>0</v>
      </c>
      <c r="S946" s="721">
        <f t="shared" si="69"/>
        <v>-366</v>
      </c>
      <c r="AA946" s="725">
        <f t="shared" si="70"/>
        <v>0</v>
      </c>
    </row>
    <row r="947" spans="1:27" ht="12.75" customHeight="1">
      <c r="A947" s="740">
        <v>946</v>
      </c>
      <c r="B947" s="710"/>
      <c r="C947" s="710"/>
      <c r="D947" s="710"/>
      <c r="P947" s="729">
        <f t="shared" si="68"/>
        <v>0</v>
      </c>
      <c r="S947" s="721">
        <f t="shared" si="69"/>
        <v>-366</v>
      </c>
      <c r="AA947" s="725">
        <f t="shared" si="70"/>
        <v>0</v>
      </c>
    </row>
    <row r="948" spans="1:27" ht="12.75" customHeight="1">
      <c r="A948" s="740">
        <v>947</v>
      </c>
      <c r="B948" s="710"/>
      <c r="C948" s="710"/>
      <c r="D948" s="710"/>
      <c r="P948" s="729">
        <f t="shared" si="68"/>
        <v>0</v>
      </c>
      <c r="S948" s="721">
        <f t="shared" si="69"/>
        <v>-366</v>
      </c>
      <c r="AA948" s="725">
        <f t="shared" si="70"/>
        <v>0</v>
      </c>
    </row>
    <row r="949" spans="1:27" ht="12.75" customHeight="1">
      <c r="A949" s="740">
        <v>948</v>
      </c>
      <c r="B949" s="710"/>
      <c r="C949" s="710"/>
      <c r="D949" s="710"/>
      <c r="P949" s="729">
        <f t="shared" si="68"/>
        <v>0</v>
      </c>
      <c r="S949" s="721">
        <f t="shared" si="69"/>
        <v>-366</v>
      </c>
      <c r="AA949" s="725">
        <f t="shared" si="70"/>
        <v>0</v>
      </c>
    </row>
    <row r="950" spans="1:27" ht="12.75" customHeight="1">
      <c r="A950" s="740">
        <v>949</v>
      </c>
      <c r="B950" s="710"/>
      <c r="C950" s="710"/>
      <c r="D950" s="710"/>
      <c r="P950" s="729">
        <f t="shared" si="68"/>
        <v>0</v>
      </c>
      <c r="S950" s="721">
        <f t="shared" si="69"/>
        <v>-366</v>
      </c>
      <c r="AA950" s="725">
        <f t="shared" si="70"/>
        <v>0</v>
      </c>
    </row>
    <row r="951" spans="1:27" ht="12.75" customHeight="1">
      <c r="A951" s="740">
        <v>950</v>
      </c>
      <c r="B951" s="710"/>
      <c r="C951" s="710"/>
      <c r="D951" s="710"/>
      <c r="P951" s="729">
        <f t="shared" si="68"/>
        <v>0</v>
      </c>
      <c r="S951" s="721">
        <f t="shared" si="69"/>
        <v>-366</v>
      </c>
      <c r="AA951" s="725">
        <f t="shared" si="70"/>
        <v>0</v>
      </c>
    </row>
    <row r="952" spans="1:27" ht="12.75" customHeight="1">
      <c r="A952" s="740">
        <v>951</v>
      </c>
      <c r="B952" s="710"/>
      <c r="C952" s="710"/>
      <c r="D952" s="710"/>
      <c r="P952" s="729">
        <f t="shared" si="68"/>
        <v>0</v>
      </c>
      <c r="S952" s="721">
        <f t="shared" si="69"/>
        <v>-366</v>
      </c>
      <c r="AA952" s="725">
        <f t="shared" si="70"/>
        <v>0</v>
      </c>
    </row>
    <row r="953" spans="1:27" ht="12.75" customHeight="1">
      <c r="A953" s="740">
        <v>952</v>
      </c>
      <c r="B953" s="710"/>
      <c r="C953" s="710"/>
      <c r="D953" s="710"/>
      <c r="P953" s="729">
        <f t="shared" si="68"/>
        <v>0</v>
      </c>
      <c r="S953" s="721">
        <f t="shared" si="69"/>
        <v>-366</v>
      </c>
      <c r="AA953" s="725">
        <f t="shared" si="70"/>
        <v>0</v>
      </c>
    </row>
    <row r="954" spans="1:27" ht="12.75" customHeight="1">
      <c r="A954" s="740">
        <v>953</v>
      </c>
      <c r="B954" s="710"/>
      <c r="C954" s="710"/>
      <c r="D954" s="710"/>
      <c r="P954" s="729">
        <f t="shared" si="68"/>
        <v>0</v>
      </c>
      <c r="S954" s="721">
        <f t="shared" si="69"/>
        <v>-366</v>
      </c>
      <c r="AA954" s="725">
        <f t="shared" si="70"/>
        <v>0</v>
      </c>
    </row>
    <row r="955" spans="1:27" ht="12.75" customHeight="1">
      <c r="A955" s="740">
        <v>954</v>
      </c>
      <c r="B955" s="710"/>
      <c r="C955" s="710"/>
      <c r="D955" s="710"/>
      <c r="P955" s="729">
        <f t="shared" si="68"/>
        <v>0</v>
      </c>
      <c r="S955" s="721">
        <f t="shared" si="69"/>
        <v>-366</v>
      </c>
      <c r="AA955" s="725">
        <f t="shared" si="70"/>
        <v>0</v>
      </c>
    </row>
    <row r="956" spans="1:27" ht="12.75" customHeight="1">
      <c r="A956" s="740">
        <v>955</v>
      </c>
      <c r="B956" s="710"/>
      <c r="C956" s="710"/>
      <c r="D956" s="710"/>
      <c r="P956" s="729">
        <f t="shared" si="68"/>
        <v>0</v>
      </c>
      <c r="S956" s="721">
        <f t="shared" si="69"/>
        <v>-366</v>
      </c>
      <c r="AA956" s="725">
        <f t="shared" si="70"/>
        <v>0</v>
      </c>
    </row>
    <row r="957" spans="1:27" ht="12.75" customHeight="1">
      <c r="A957" s="740">
        <v>956</v>
      </c>
      <c r="B957" s="710"/>
      <c r="C957" s="710"/>
      <c r="D957" s="710"/>
      <c r="P957" s="729">
        <f t="shared" si="68"/>
        <v>0</v>
      </c>
      <c r="S957" s="721">
        <f t="shared" si="69"/>
        <v>-366</v>
      </c>
      <c r="AA957" s="725">
        <f t="shared" si="70"/>
        <v>0</v>
      </c>
    </row>
    <row r="958" spans="1:27" ht="12.75" customHeight="1">
      <c r="A958" s="740">
        <v>957</v>
      </c>
      <c r="B958" s="710"/>
      <c r="C958" s="710"/>
      <c r="D958" s="710"/>
      <c r="P958" s="729">
        <f t="shared" si="68"/>
        <v>0</v>
      </c>
      <c r="S958" s="721">
        <f t="shared" si="69"/>
        <v>-366</v>
      </c>
      <c r="AA958" s="725">
        <f t="shared" si="70"/>
        <v>0</v>
      </c>
    </row>
    <row r="959" spans="1:27" ht="12.75" customHeight="1">
      <c r="A959" s="740">
        <v>958</v>
      </c>
      <c r="B959" s="710"/>
      <c r="C959" s="710"/>
      <c r="D959" s="710"/>
      <c r="P959" s="729">
        <f t="shared" si="68"/>
        <v>0</v>
      </c>
      <c r="S959" s="721">
        <f t="shared" si="69"/>
        <v>-366</v>
      </c>
      <c r="AA959" s="725">
        <f t="shared" si="70"/>
        <v>0</v>
      </c>
    </row>
    <row r="960" spans="1:27" ht="12.75" customHeight="1">
      <c r="A960" s="740">
        <v>959</v>
      </c>
      <c r="B960" s="710"/>
      <c r="C960" s="710"/>
      <c r="D960" s="710"/>
      <c r="P960" s="729">
        <f t="shared" si="68"/>
        <v>0</v>
      </c>
      <c r="S960" s="721">
        <f t="shared" si="69"/>
        <v>-366</v>
      </c>
      <c r="AA960" s="725">
        <f t="shared" si="70"/>
        <v>0</v>
      </c>
    </row>
    <row r="961" spans="1:27" ht="12.75" customHeight="1">
      <c r="A961" s="740">
        <v>960</v>
      </c>
      <c r="B961" s="710"/>
      <c r="C961" s="710"/>
      <c r="D961" s="710"/>
      <c r="P961" s="729">
        <f t="shared" si="68"/>
        <v>0</v>
      </c>
      <c r="S961" s="721">
        <f t="shared" si="69"/>
        <v>-366</v>
      </c>
      <c r="AA961" s="725">
        <f t="shared" si="70"/>
        <v>0</v>
      </c>
    </row>
    <row r="962" spans="1:27" ht="12.75" customHeight="1">
      <c r="A962" s="740">
        <v>961</v>
      </c>
      <c r="B962" s="710"/>
      <c r="C962" s="710"/>
      <c r="D962" s="710"/>
      <c r="P962" s="729">
        <f t="shared" si="68"/>
        <v>0</v>
      </c>
      <c r="S962" s="721">
        <f t="shared" si="69"/>
        <v>-366</v>
      </c>
      <c r="AA962" s="725">
        <f t="shared" si="70"/>
        <v>0</v>
      </c>
    </row>
    <row r="963" spans="1:27" ht="12.75" customHeight="1">
      <c r="A963" s="740">
        <v>962</v>
      </c>
      <c r="B963" s="710"/>
      <c r="C963" s="710"/>
      <c r="D963" s="710"/>
      <c r="P963" s="729">
        <f t="shared" si="68"/>
        <v>0</v>
      </c>
      <c r="S963" s="721">
        <f t="shared" si="69"/>
        <v>-366</v>
      </c>
      <c r="AA963" s="725">
        <f t="shared" si="70"/>
        <v>0</v>
      </c>
    </row>
    <row r="964" spans="1:27" ht="12.75" customHeight="1">
      <c r="A964" s="740">
        <v>963</v>
      </c>
      <c r="B964" s="710"/>
      <c r="C964" s="710"/>
      <c r="D964" s="710"/>
      <c r="P964" s="729">
        <f t="shared" si="68"/>
        <v>0</v>
      </c>
      <c r="S964" s="721">
        <f t="shared" si="69"/>
        <v>-366</v>
      </c>
      <c r="AA964" s="725">
        <f t="shared" si="70"/>
        <v>0</v>
      </c>
    </row>
    <row r="965" spans="1:27" ht="12.75" customHeight="1">
      <c r="A965" s="740">
        <v>964</v>
      </c>
      <c r="B965" s="710"/>
      <c r="C965" s="710"/>
      <c r="D965" s="710"/>
      <c r="P965" s="729">
        <f t="shared" si="68"/>
        <v>0</v>
      </c>
      <c r="S965" s="721">
        <f t="shared" si="69"/>
        <v>-366</v>
      </c>
      <c r="AA965" s="725">
        <f t="shared" si="70"/>
        <v>0</v>
      </c>
    </row>
    <row r="966" spans="1:27" ht="12.75" customHeight="1">
      <c r="A966" s="740">
        <v>965</v>
      </c>
      <c r="B966" s="710"/>
      <c r="C966" s="710"/>
      <c r="D966" s="710"/>
      <c r="P966" s="729">
        <f t="shared" si="68"/>
        <v>0</v>
      </c>
      <c r="S966" s="721">
        <f t="shared" si="69"/>
        <v>-366</v>
      </c>
      <c r="AA966" s="725">
        <f t="shared" si="70"/>
        <v>0</v>
      </c>
    </row>
    <row r="967" spans="1:27" ht="12.75" customHeight="1">
      <c r="A967" s="740">
        <v>966</v>
      </c>
      <c r="B967" s="710"/>
      <c r="C967" s="710"/>
      <c r="D967" s="710"/>
      <c r="P967" s="729">
        <f t="shared" si="68"/>
        <v>0</v>
      </c>
      <c r="S967" s="721">
        <f t="shared" si="69"/>
        <v>-366</v>
      </c>
      <c r="AA967" s="725">
        <f t="shared" si="70"/>
        <v>0</v>
      </c>
    </row>
    <row r="968" spans="1:27" ht="12.75" customHeight="1">
      <c r="A968" s="740">
        <v>967</v>
      </c>
      <c r="B968" s="710"/>
      <c r="C968" s="710"/>
      <c r="D968" s="710"/>
      <c r="P968" s="729">
        <f t="shared" si="68"/>
        <v>0</v>
      </c>
      <c r="S968" s="721">
        <f t="shared" si="69"/>
        <v>-366</v>
      </c>
      <c r="AA968" s="725">
        <f t="shared" si="70"/>
        <v>0</v>
      </c>
    </row>
    <row r="969" spans="1:27" ht="12.75" customHeight="1">
      <c r="A969" s="740">
        <v>968</v>
      </c>
      <c r="B969" s="710"/>
      <c r="C969" s="710"/>
      <c r="D969" s="710"/>
      <c r="P969" s="729">
        <f t="shared" si="68"/>
        <v>0</v>
      </c>
      <c r="S969" s="721">
        <f t="shared" si="69"/>
        <v>-366</v>
      </c>
      <c r="AA969" s="725">
        <f t="shared" si="70"/>
        <v>0</v>
      </c>
    </row>
    <row r="970" spans="1:27" ht="12.75" customHeight="1">
      <c r="A970" s="740">
        <v>969</v>
      </c>
      <c r="B970" s="710"/>
      <c r="C970" s="710"/>
      <c r="D970" s="710"/>
      <c r="P970" s="729">
        <f t="shared" si="68"/>
        <v>0</v>
      </c>
      <c r="S970" s="721">
        <f t="shared" si="69"/>
        <v>-366</v>
      </c>
      <c r="AA970" s="725">
        <f t="shared" si="70"/>
        <v>0</v>
      </c>
    </row>
    <row r="971" spans="1:27" ht="12.75" customHeight="1">
      <c r="A971" s="740">
        <v>970</v>
      </c>
      <c r="B971" s="710"/>
      <c r="C971" s="710"/>
      <c r="D971" s="710"/>
      <c r="P971" s="729">
        <f t="shared" si="68"/>
        <v>0</v>
      </c>
      <c r="S971" s="721">
        <f t="shared" si="69"/>
        <v>-366</v>
      </c>
      <c r="AA971" s="725">
        <f t="shared" si="70"/>
        <v>0</v>
      </c>
    </row>
    <row r="972" spans="1:27" ht="12.75" customHeight="1">
      <c r="A972" s="740">
        <v>971</v>
      </c>
      <c r="B972" s="710"/>
      <c r="C972" s="710"/>
      <c r="D972" s="710"/>
      <c r="P972" s="729">
        <f t="shared" si="68"/>
        <v>0</v>
      </c>
      <c r="S972" s="721">
        <f t="shared" si="69"/>
        <v>-366</v>
      </c>
      <c r="AA972" s="725">
        <f t="shared" si="70"/>
        <v>0</v>
      </c>
    </row>
    <row r="973" spans="1:27" ht="12.75" customHeight="1">
      <c r="A973" s="740">
        <v>972</v>
      </c>
      <c r="B973" s="710"/>
      <c r="C973" s="710"/>
      <c r="D973" s="710"/>
      <c r="P973" s="729">
        <f t="shared" si="68"/>
        <v>0</v>
      </c>
      <c r="S973" s="721">
        <f t="shared" si="69"/>
        <v>-366</v>
      </c>
      <c r="AA973" s="725">
        <f t="shared" si="70"/>
        <v>0</v>
      </c>
    </row>
    <row r="974" spans="1:27" ht="12.75" customHeight="1">
      <c r="A974" s="740">
        <v>973</v>
      </c>
      <c r="B974" s="710"/>
      <c r="C974" s="710"/>
      <c r="D974" s="710"/>
      <c r="P974" s="729">
        <f t="shared" si="68"/>
        <v>0</v>
      </c>
      <c r="S974" s="721">
        <f t="shared" si="69"/>
        <v>-366</v>
      </c>
      <c r="AA974" s="725">
        <f t="shared" si="70"/>
        <v>0</v>
      </c>
    </row>
    <row r="975" spans="1:27" ht="12.75" customHeight="1">
      <c r="A975" s="740">
        <v>974</v>
      </c>
      <c r="B975" s="710"/>
      <c r="C975" s="710"/>
      <c r="D975" s="710"/>
      <c r="P975" s="729">
        <f t="shared" si="68"/>
        <v>0</v>
      </c>
      <c r="S975" s="721">
        <f t="shared" si="69"/>
        <v>-366</v>
      </c>
      <c r="AA975" s="725">
        <f t="shared" si="70"/>
        <v>0</v>
      </c>
    </row>
    <row r="976" spans="1:27" ht="12.75" customHeight="1">
      <c r="A976" s="740">
        <v>975</v>
      </c>
      <c r="B976" s="710"/>
      <c r="C976" s="710"/>
      <c r="D976" s="710"/>
      <c r="P976" s="729">
        <f t="shared" si="68"/>
        <v>0</v>
      </c>
      <c r="S976" s="721">
        <f t="shared" si="69"/>
        <v>-366</v>
      </c>
      <c r="AA976" s="725">
        <f t="shared" si="70"/>
        <v>0</v>
      </c>
    </row>
    <row r="977" spans="1:27" ht="12.75" customHeight="1">
      <c r="A977" s="740">
        <v>976</v>
      </c>
      <c r="B977" s="710"/>
      <c r="C977" s="710"/>
      <c r="D977" s="710"/>
      <c r="P977" s="729">
        <f t="shared" si="68"/>
        <v>0</v>
      </c>
      <c r="S977" s="721">
        <f t="shared" si="69"/>
        <v>-366</v>
      </c>
      <c r="AA977" s="725">
        <f t="shared" si="70"/>
        <v>0</v>
      </c>
    </row>
    <row r="978" spans="1:27" ht="12.75" customHeight="1">
      <c r="A978" s="740">
        <v>977</v>
      </c>
      <c r="B978" s="710"/>
      <c r="C978" s="710"/>
      <c r="D978" s="710"/>
      <c r="P978" s="729">
        <f t="shared" si="68"/>
        <v>0</v>
      </c>
      <c r="S978" s="721">
        <f t="shared" si="69"/>
        <v>-366</v>
      </c>
      <c r="AA978" s="725">
        <f t="shared" si="70"/>
        <v>0</v>
      </c>
    </row>
    <row r="979" spans="1:27" ht="12.75" customHeight="1">
      <c r="A979" s="740">
        <v>978</v>
      </c>
      <c r="B979" s="710"/>
      <c r="C979" s="710"/>
      <c r="D979" s="710"/>
      <c r="P979" s="729">
        <f t="shared" si="68"/>
        <v>0</v>
      </c>
      <c r="S979" s="721">
        <f t="shared" si="69"/>
        <v>-366</v>
      </c>
      <c r="AA979" s="725">
        <f t="shared" si="70"/>
        <v>0</v>
      </c>
    </row>
    <row r="980" spans="1:27" ht="12.75" customHeight="1">
      <c r="A980" s="740">
        <v>979</v>
      </c>
      <c r="B980" s="710"/>
      <c r="C980" s="710"/>
      <c r="D980" s="710"/>
      <c r="P980" s="729">
        <f t="shared" si="68"/>
        <v>0</v>
      </c>
      <c r="S980" s="721">
        <f t="shared" si="69"/>
        <v>-366</v>
      </c>
      <c r="AA980" s="725">
        <f t="shared" si="70"/>
        <v>0</v>
      </c>
    </row>
    <row r="981" spans="1:27" ht="12.75" customHeight="1">
      <c r="A981" s="740">
        <v>980</v>
      </c>
      <c r="B981" s="710"/>
      <c r="C981" s="710"/>
      <c r="D981" s="710"/>
      <c r="P981" s="729">
        <f t="shared" si="68"/>
        <v>0</v>
      </c>
      <c r="S981" s="721">
        <f t="shared" si="69"/>
        <v>-366</v>
      </c>
      <c r="AA981" s="725">
        <f t="shared" si="70"/>
        <v>0</v>
      </c>
    </row>
    <row r="982" spans="1:27" ht="12.75" customHeight="1">
      <c r="A982" s="740">
        <v>981</v>
      </c>
      <c r="B982" s="710"/>
      <c r="C982" s="710"/>
      <c r="D982" s="710"/>
      <c r="P982" s="729">
        <f t="shared" si="68"/>
        <v>0</v>
      </c>
      <c r="S982" s="721">
        <f t="shared" si="69"/>
        <v>-366</v>
      </c>
      <c r="AA982" s="725">
        <f t="shared" si="70"/>
        <v>0</v>
      </c>
    </row>
    <row r="983" spans="1:27" ht="12.75" customHeight="1">
      <c r="A983" s="740">
        <v>982</v>
      </c>
      <c r="B983" s="710"/>
      <c r="C983" s="710"/>
      <c r="D983" s="710"/>
      <c r="P983" s="729">
        <f t="shared" si="68"/>
        <v>0</v>
      </c>
      <c r="S983" s="721">
        <f t="shared" si="69"/>
        <v>-366</v>
      </c>
      <c r="AA983" s="725">
        <f t="shared" si="70"/>
        <v>0</v>
      </c>
    </row>
    <row r="984" spans="1:27" ht="12.75" customHeight="1">
      <c r="A984" s="740">
        <v>983</v>
      </c>
      <c r="B984" s="710"/>
      <c r="C984" s="710"/>
      <c r="D984" s="710"/>
      <c r="P984" s="729">
        <f t="shared" si="68"/>
        <v>0</v>
      </c>
      <c r="S984" s="721">
        <f t="shared" si="69"/>
        <v>-366</v>
      </c>
      <c r="AA984" s="725">
        <f t="shared" si="70"/>
        <v>0</v>
      </c>
    </row>
    <row r="985" spans="1:27" ht="12.75" customHeight="1">
      <c r="A985" s="740">
        <v>984</v>
      </c>
      <c r="B985" s="710"/>
      <c r="C985" s="710"/>
      <c r="D985" s="710"/>
      <c r="P985" s="729">
        <f t="shared" si="68"/>
        <v>0</v>
      </c>
      <c r="S985" s="721">
        <f t="shared" si="69"/>
        <v>-366</v>
      </c>
      <c r="AA985" s="725">
        <f t="shared" si="70"/>
        <v>0</v>
      </c>
    </row>
    <row r="986" spans="1:27" ht="12.75" customHeight="1">
      <c r="A986" s="740">
        <v>985</v>
      </c>
      <c r="B986" s="710"/>
      <c r="C986" s="710"/>
      <c r="D986" s="710"/>
      <c r="P986" s="729">
        <f t="shared" si="68"/>
        <v>0</v>
      </c>
      <c r="S986" s="721">
        <f t="shared" si="69"/>
        <v>-366</v>
      </c>
      <c r="AA986" s="725">
        <f t="shared" si="70"/>
        <v>0</v>
      </c>
    </row>
    <row r="987" spans="1:27" ht="12.75" customHeight="1">
      <c r="A987" s="740">
        <v>986</v>
      </c>
      <c r="B987" s="710"/>
      <c r="C987" s="710"/>
      <c r="D987" s="710"/>
      <c r="P987" s="729">
        <f t="shared" si="68"/>
        <v>0</v>
      </c>
      <c r="S987" s="721">
        <f t="shared" si="69"/>
        <v>-366</v>
      </c>
      <c r="AA987" s="725">
        <f t="shared" si="70"/>
        <v>0</v>
      </c>
    </row>
    <row r="988" spans="1:27" ht="12.75" customHeight="1">
      <c r="A988" s="740">
        <v>987</v>
      </c>
      <c r="B988" s="710"/>
      <c r="C988" s="710"/>
      <c r="D988" s="710"/>
      <c r="P988" s="729">
        <f t="shared" si="68"/>
        <v>0</v>
      </c>
      <c r="S988" s="721">
        <f t="shared" si="69"/>
        <v>-366</v>
      </c>
      <c r="AA988" s="725">
        <f t="shared" si="70"/>
        <v>0</v>
      </c>
    </row>
    <row r="989" spans="1:27" ht="12.75" customHeight="1">
      <c r="A989" s="740">
        <v>988</v>
      </c>
      <c r="B989" s="710"/>
      <c r="C989" s="710"/>
      <c r="D989" s="710"/>
      <c r="P989" s="729">
        <f t="shared" si="68"/>
        <v>0</v>
      </c>
      <c r="S989" s="721">
        <f t="shared" si="69"/>
        <v>-366</v>
      </c>
      <c r="AA989" s="725">
        <f t="shared" si="70"/>
        <v>0</v>
      </c>
    </row>
    <row r="990" spans="1:27" ht="12.75" customHeight="1">
      <c r="A990" s="740">
        <v>989</v>
      </c>
      <c r="B990" s="710"/>
      <c r="C990" s="710"/>
      <c r="D990" s="710"/>
      <c r="P990" s="729">
        <f t="shared" si="68"/>
        <v>0</v>
      </c>
      <c r="S990" s="721">
        <f t="shared" si="69"/>
        <v>-366</v>
      </c>
      <c r="AA990" s="725">
        <f t="shared" si="70"/>
        <v>0</v>
      </c>
    </row>
    <row r="991" spans="1:27" ht="12.75" customHeight="1">
      <c r="A991" s="740">
        <v>990</v>
      </c>
      <c r="B991" s="710"/>
      <c r="C991" s="710"/>
      <c r="D991" s="710"/>
      <c r="P991" s="729">
        <f t="shared" si="68"/>
        <v>0</v>
      </c>
      <c r="S991" s="721">
        <f t="shared" si="69"/>
        <v>-366</v>
      </c>
      <c r="AA991" s="725">
        <f t="shared" si="70"/>
        <v>0</v>
      </c>
    </row>
    <row r="992" spans="1:27" ht="12.75" customHeight="1">
      <c r="A992" s="740">
        <v>991</v>
      </c>
      <c r="B992" s="710"/>
      <c r="C992" s="710"/>
      <c r="D992" s="710"/>
      <c r="P992" s="729">
        <f t="shared" si="68"/>
        <v>0</v>
      </c>
      <c r="S992" s="721">
        <f t="shared" si="69"/>
        <v>-366</v>
      </c>
      <c r="AA992" s="725">
        <f t="shared" si="70"/>
        <v>0</v>
      </c>
    </row>
    <row r="993" spans="1:27" ht="12.75" customHeight="1">
      <c r="A993" s="740">
        <v>992</v>
      </c>
      <c r="B993" s="710"/>
      <c r="C993" s="710"/>
      <c r="D993" s="710"/>
      <c r="P993" s="729">
        <f t="shared" si="68"/>
        <v>0</v>
      </c>
      <c r="S993" s="721">
        <f t="shared" si="69"/>
        <v>-366</v>
      </c>
      <c r="AA993" s="725">
        <f t="shared" si="70"/>
        <v>0</v>
      </c>
    </row>
    <row r="994" spans="1:27" ht="12.75" customHeight="1">
      <c r="A994" s="740">
        <v>993</v>
      </c>
      <c r="B994" s="710"/>
      <c r="C994" s="710"/>
      <c r="D994" s="710"/>
      <c r="P994" s="729">
        <f t="shared" si="68"/>
        <v>0</v>
      </c>
      <c r="S994" s="721">
        <f t="shared" si="69"/>
        <v>-366</v>
      </c>
      <c r="AA994" s="725">
        <f t="shared" si="70"/>
        <v>0</v>
      </c>
    </row>
    <row r="995" spans="1:27" ht="12.75" customHeight="1">
      <c r="A995" s="740">
        <v>994</v>
      </c>
      <c r="B995" s="710"/>
      <c r="C995" s="710"/>
      <c r="D995" s="710"/>
      <c r="P995" s="729">
        <f t="shared" si="68"/>
        <v>0</v>
      </c>
      <c r="S995" s="721">
        <f t="shared" si="69"/>
        <v>-366</v>
      </c>
      <c r="AA995" s="725">
        <f t="shared" si="70"/>
        <v>0</v>
      </c>
    </row>
    <row r="996" spans="1:27" ht="12.75" customHeight="1">
      <c r="A996" s="740">
        <v>995</v>
      </c>
      <c r="B996" s="710"/>
      <c r="C996" s="710"/>
      <c r="D996" s="710"/>
      <c r="P996" s="729">
        <f t="shared" si="68"/>
        <v>0</v>
      </c>
      <c r="S996" s="721">
        <f t="shared" si="69"/>
        <v>-366</v>
      </c>
      <c r="AA996" s="725">
        <f t="shared" si="70"/>
        <v>0</v>
      </c>
    </row>
    <row r="997" spans="1:27" ht="12.75" customHeight="1">
      <c r="A997" s="740">
        <v>996</v>
      </c>
      <c r="B997" s="710"/>
      <c r="C997" s="710"/>
      <c r="D997" s="710"/>
      <c r="P997" s="729">
        <f t="shared" si="68"/>
        <v>0</v>
      </c>
      <c r="S997" s="721">
        <f t="shared" si="69"/>
        <v>-366</v>
      </c>
      <c r="AA997" s="725">
        <f t="shared" si="70"/>
        <v>0</v>
      </c>
    </row>
    <row r="998" spans="1:27" ht="12.75" customHeight="1">
      <c r="A998" s="740">
        <v>997</v>
      </c>
      <c r="B998" s="710"/>
      <c r="C998" s="710"/>
      <c r="D998" s="710"/>
      <c r="P998" s="729">
        <f t="shared" si="68"/>
        <v>0</v>
      </c>
      <c r="S998" s="721">
        <f t="shared" si="69"/>
        <v>-366</v>
      </c>
      <c r="AA998" s="725">
        <f t="shared" si="70"/>
        <v>0</v>
      </c>
    </row>
    <row r="999" spans="1:27" ht="12.75" customHeight="1">
      <c r="A999" s="740">
        <v>998</v>
      </c>
      <c r="B999" s="710"/>
      <c r="C999" s="710"/>
      <c r="D999" s="710"/>
      <c r="P999" s="729">
        <f t="shared" si="68"/>
        <v>0</v>
      </c>
      <c r="S999" s="721">
        <f t="shared" si="69"/>
        <v>-366</v>
      </c>
      <c r="AA999" s="725">
        <f t="shared" si="70"/>
        <v>0</v>
      </c>
    </row>
    <row r="1000" spans="1:27" ht="12.75" customHeight="1">
      <c r="A1000" s="740">
        <v>999</v>
      </c>
      <c r="B1000" s="710"/>
      <c r="C1000" s="710"/>
      <c r="D1000" s="710"/>
      <c r="P1000" s="729">
        <f t="shared" si="68"/>
        <v>0</v>
      </c>
      <c r="S1000" s="721">
        <f t="shared" si="69"/>
        <v>-366</v>
      </c>
      <c r="AA1000" s="725">
        <f t="shared" si="70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505 P512 P418 AA418 P57 AA57 P69 AA69 P19:P20 P61 P17 P71 P748 P8 P102 P12:P14 P77 AA61 P53 P44 P398 P55 P83:P84 P37 N468:N471 N11:N51 N53:N55 N864:N65536 N463:N466 N224:N399 N421:N422 N60:N63 N473:N488 N411:N413 N738:N789 N490:N512 N424:N426 N65:N67 N415:N419 P2 N1:N9 N454:N458 N515:N736 N401 N69:N222 N403:N409 N428:N438 N440:N452 N57:N58 N460 N791:N862">
    <cfRule type="cellIs" dxfId="88" priority="92" stopIfTrue="1" operator="equal">
      <formula>""</formula>
    </cfRule>
    <cfRule type="cellIs" dxfId="87" priority="93" stopIfTrue="1" operator="lessThan">
      <formula>NOW()</formula>
    </cfRule>
  </conditionalFormatting>
  <conditionalFormatting sqref="N421:N422 N473:N488 N468:N471 N53:N55 N864:N65536 N11:N51 N463:N466 P2:P8 N224:N399 N60:N63 N411:N413 N738:N789 N490:N512 N424:N426 P203 P667 N65:N67 N415:N419 N1:N9 N454:N458 N515:N736 N401 N69:N222 N403:N409 N428:N438 N440:N452 N57:N58 N460 N791:N862">
    <cfRule type="cellIs" dxfId="86" priority="90" stopIfTrue="1" operator="equal">
      <formula>""</formula>
    </cfRule>
    <cfRule type="cellIs" dxfId="85" priority="91" stopIfTrue="1" operator="lessThan">
      <formula>NOW()</formula>
    </cfRule>
  </conditionalFormatting>
  <conditionalFormatting sqref="Z31">
    <cfRule type="cellIs" dxfId="84" priority="88" stopIfTrue="1" operator="equal">
      <formula>""</formula>
    </cfRule>
    <cfRule type="cellIs" dxfId="83" priority="89" stopIfTrue="1" operator="lessThan">
      <formula>NOW()</formula>
    </cfRule>
  </conditionalFormatting>
  <conditionalFormatting sqref="N8 P2:P8">
    <cfRule type="cellIs" dxfId="82" priority="86" stopIfTrue="1" operator="equal">
      <formula>""</formula>
    </cfRule>
    <cfRule type="cellIs" dxfId="81" priority="87" stopIfTrue="1" operator="lessThan">
      <formula>NOW()</formula>
    </cfRule>
  </conditionalFormatting>
  <conditionalFormatting sqref="N8 P2:P8">
    <cfRule type="cellIs" dxfId="80" priority="84" stopIfTrue="1" operator="equal">
      <formula>""</formula>
    </cfRule>
    <cfRule type="cellIs" dxfId="79" priority="85" stopIfTrue="1" operator="lessThan">
      <formula>NOW()</formula>
    </cfRule>
  </conditionalFormatting>
  <conditionalFormatting sqref="N489">
    <cfRule type="cellIs" dxfId="78" priority="82" stopIfTrue="1" operator="equal">
      <formula>""</formula>
    </cfRule>
    <cfRule type="cellIs" dxfId="77" priority="83" stopIfTrue="1" operator="lessThan">
      <formula>NOW()</formula>
    </cfRule>
  </conditionalFormatting>
  <conditionalFormatting sqref="N48">
    <cfRule type="cellIs" dxfId="76" priority="80" stopIfTrue="1" operator="equal">
      <formula>""</formula>
    </cfRule>
    <cfRule type="cellIs" dxfId="75" priority="81" stopIfTrue="1" operator="lessThan">
      <formula>NOW()</formula>
    </cfRule>
  </conditionalFormatting>
  <conditionalFormatting sqref="N48">
    <cfRule type="cellIs" dxfId="74" priority="78" stopIfTrue="1" operator="equal">
      <formula>""</formula>
    </cfRule>
    <cfRule type="cellIs" dxfId="73" priority="79" stopIfTrue="1" operator="lessThan">
      <formula>NOW()</formula>
    </cfRule>
  </conditionalFormatting>
  <conditionalFormatting sqref="P203">
    <cfRule type="cellIs" dxfId="72" priority="76" stopIfTrue="1" operator="equal">
      <formula>""</formula>
    </cfRule>
    <cfRule type="cellIs" dxfId="71" priority="77" stopIfTrue="1" operator="lessThan">
      <formula>NOW()</formula>
    </cfRule>
  </conditionalFormatting>
  <conditionalFormatting sqref="P203">
    <cfRule type="cellIs" dxfId="70" priority="74" stopIfTrue="1" operator="equal">
      <formula>""</formula>
    </cfRule>
    <cfRule type="cellIs" dxfId="69" priority="75" stopIfTrue="1" operator="lessThan">
      <formula>NOW()</formula>
    </cfRule>
  </conditionalFormatting>
  <conditionalFormatting sqref="P667">
    <cfRule type="cellIs" dxfId="68" priority="72" stopIfTrue="1" operator="equal">
      <formula>""</formula>
    </cfRule>
    <cfRule type="cellIs" dxfId="67" priority="73" stopIfTrue="1" operator="lessThan">
      <formula>NOW()</formula>
    </cfRule>
  </conditionalFormatting>
  <conditionalFormatting sqref="P667">
    <cfRule type="cellIs" dxfId="66" priority="70" stopIfTrue="1" operator="equal">
      <formula>""</formula>
    </cfRule>
    <cfRule type="cellIs" dxfId="65" priority="71" stopIfTrue="1" operator="lessThan">
      <formula>NOW()</formula>
    </cfRule>
  </conditionalFormatting>
  <conditionalFormatting sqref="N64">
    <cfRule type="cellIs" dxfId="64" priority="68" stopIfTrue="1" operator="equal">
      <formula>""</formula>
    </cfRule>
    <cfRule type="cellIs" dxfId="63" priority="69" stopIfTrue="1" operator="lessThan">
      <formula>NOW()</formula>
    </cfRule>
  </conditionalFormatting>
  <conditionalFormatting sqref="N64">
    <cfRule type="cellIs" dxfId="62" priority="66" stopIfTrue="1" operator="equal">
      <formula>""</formula>
    </cfRule>
    <cfRule type="cellIs" dxfId="61" priority="67" stopIfTrue="1" operator="lessThan">
      <formula>NOW()</formula>
    </cfRule>
  </conditionalFormatting>
  <conditionalFormatting sqref="N453">
    <cfRule type="cellIs" dxfId="60" priority="64" stopIfTrue="1" operator="equal">
      <formula>""</formula>
    </cfRule>
    <cfRule type="cellIs" dxfId="59" priority="65" stopIfTrue="1" operator="lessThan">
      <formula>NOW()</formula>
    </cfRule>
  </conditionalFormatting>
  <conditionalFormatting sqref="N453">
    <cfRule type="cellIs" dxfId="58" priority="62" stopIfTrue="1" operator="equal">
      <formula>""</formula>
    </cfRule>
    <cfRule type="cellIs" dxfId="57" priority="63" stopIfTrue="1" operator="lessThan">
      <formula>NOW()</formula>
    </cfRule>
  </conditionalFormatting>
  <conditionalFormatting sqref="N414">
    <cfRule type="cellIs" dxfId="56" priority="60" stopIfTrue="1" operator="equal">
      <formula>""</formula>
    </cfRule>
    <cfRule type="cellIs" dxfId="55" priority="61" stopIfTrue="1" operator="lessThan">
      <formula>NOW()</formula>
    </cfRule>
  </conditionalFormatting>
  <conditionalFormatting sqref="N414">
    <cfRule type="cellIs" dxfId="54" priority="58" stopIfTrue="1" operator="equal">
      <formula>""</formula>
    </cfRule>
    <cfRule type="cellIs" dxfId="53" priority="59" stopIfTrue="1" operator="lessThan">
      <formula>NOW()</formula>
    </cfRule>
  </conditionalFormatting>
  <conditionalFormatting sqref="N414">
    <cfRule type="cellIs" dxfId="52" priority="55" stopIfTrue="1" operator="lessThan">
      <formula>NOW()</formula>
    </cfRule>
    <cfRule type="cellIs" dxfId="51" priority="56" stopIfTrue="1" operator="lessThan">
      <formula>NOW()</formula>
    </cfRule>
    <cfRule type="cellIs" dxfId="50" priority="57" stopIfTrue="1" operator="lessThan">
      <formula>(TODAY)</formula>
    </cfRule>
  </conditionalFormatting>
  <conditionalFormatting sqref="N414">
    <cfRule type="cellIs" dxfId="49" priority="53" stopIfTrue="1" operator="equal">
      <formula>""</formula>
    </cfRule>
    <cfRule type="cellIs" dxfId="48" priority="54" stopIfTrue="1" operator="lessThan">
      <formula>NOW()</formula>
    </cfRule>
  </conditionalFormatting>
  <conditionalFormatting sqref="N414">
    <cfRule type="cellIs" dxfId="47" priority="51" stopIfTrue="1" operator="equal">
      <formula>""</formula>
    </cfRule>
    <cfRule type="cellIs" dxfId="46" priority="52" stopIfTrue="1" operator="lessThan">
      <formula>NOW()</formula>
    </cfRule>
  </conditionalFormatting>
  <conditionalFormatting sqref="N414">
    <cfRule type="cellIs" dxfId="45" priority="48" stopIfTrue="1" operator="lessThan">
      <formula>NOW()</formula>
    </cfRule>
    <cfRule type="cellIs" dxfId="44" priority="49" stopIfTrue="1" operator="lessThan">
      <formula>NOW()</formula>
    </cfRule>
    <cfRule type="cellIs" dxfId="43" priority="50" stopIfTrue="1" operator="lessThan">
      <formula>(TODAY)</formula>
    </cfRule>
  </conditionalFormatting>
  <conditionalFormatting sqref="N414">
    <cfRule type="cellIs" dxfId="42" priority="46" stopIfTrue="1" operator="equal">
      <formula>""</formula>
    </cfRule>
    <cfRule type="cellIs" dxfId="41" priority="47" stopIfTrue="1" operator="lessThan">
      <formula>NOW()</formula>
    </cfRule>
  </conditionalFormatting>
  <conditionalFormatting sqref="N414">
    <cfRule type="cellIs" dxfId="40" priority="44" stopIfTrue="1" operator="equal">
      <formula>""</formula>
    </cfRule>
    <cfRule type="cellIs" dxfId="39" priority="45" stopIfTrue="1" operator="lessThan">
      <formula>NOW()</formula>
    </cfRule>
  </conditionalFormatting>
  <conditionalFormatting sqref="N458">
    <cfRule type="cellIs" dxfId="38" priority="38" stopIfTrue="1" operator="equal">
      <formula>""</formula>
    </cfRule>
    <cfRule type="cellIs" dxfId="37" priority="39" stopIfTrue="1" operator="lessThan">
      <formula>NOW()</formula>
    </cfRule>
  </conditionalFormatting>
  <conditionalFormatting sqref="N458">
    <cfRule type="cellIs" dxfId="36" priority="36" stopIfTrue="1" operator="equal">
      <formula>""</formula>
    </cfRule>
    <cfRule type="cellIs" dxfId="35" priority="37" stopIfTrue="1" operator="lessThan">
      <formula>NOW()</formula>
    </cfRule>
  </conditionalFormatting>
  <conditionalFormatting sqref="N455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455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402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402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402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P402 N402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N402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N410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410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427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427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439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439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P56 N56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56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790 N790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790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2" sqref="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78"/>
      <c r="B1" s="478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6"/>
      <c r="U1" s="486">
        <v>346</v>
      </c>
      <c r="V1" s="487"/>
      <c r="W1" s="487"/>
      <c r="X1" s="487"/>
      <c r="Y1" s="487"/>
      <c r="Z1" s="1301" t="s">
        <v>4537</v>
      </c>
      <c r="AA1" s="1301"/>
      <c r="AB1" s="1301"/>
      <c r="AC1" s="1301"/>
      <c r="AD1" s="1301"/>
      <c r="AE1" s="1301"/>
      <c r="AF1" s="1301"/>
      <c r="AG1" s="1301"/>
      <c r="AH1" s="1301"/>
      <c r="AI1" s="1301"/>
      <c r="AJ1" s="1301"/>
      <c r="AK1" s="1301"/>
      <c r="AL1" s="1301"/>
      <c r="AM1" s="1302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07"/>
      <c r="B2" s="1083" t="s">
        <v>564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508"/>
      <c r="U2" s="488"/>
      <c r="V2" s="489"/>
      <c r="W2" s="489"/>
      <c r="X2" s="489"/>
      <c r="Y2" s="489"/>
      <c r="Z2" s="1084"/>
      <c r="AA2" s="1084"/>
      <c r="AB2" s="1084"/>
      <c r="AC2" s="1084"/>
      <c r="AD2" s="1084"/>
      <c r="AE2" s="1084"/>
      <c r="AF2" s="1084"/>
      <c r="AG2" s="1084"/>
      <c r="AH2" s="1084"/>
      <c r="AI2" s="1084"/>
      <c r="AJ2" s="1084"/>
      <c r="AK2" s="1084"/>
      <c r="AL2" s="1084"/>
      <c r="AM2" s="1303"/>
      <c r="AZ2" s="8"/>
      <c r="BA2" s="1"/>
      <c r="BB2" s="2"/>
      <c r="BC2" s="2"/>
      <c r="BD2" s="2"/>
      <c r="BE2" s="3"/>
      <c r="BF2" s="1391" t="s">
        <v>3998</v>
      </c>
      <c r="BG2" s="1392"/>
      <c r="BH2" s="1392"/>
      <c r="BI2" s="1392"/>
      <c r="BJ2" s="1392"/>
      <c r="BK2" s="1393"/>
      <c r="BL2" s="1"/>
      <c r="BM2" s="2"/>
      <c r="BN2" s="2"/>
      <c r="BO2" s="2"/>
      <c r="BP2" s="3"/>
      <c r="BS2" s="1"/>
      <c r="BT2" s="2"/>
      <c r="BU2" s="2"/>
      <c r="BV2" s="2"/>
      <c r="BW2" s="3"/>
      <c r="BX2" s="1403" t="s">
        <v>3998</v>
      </c>
      <c r="BY2" s="1404"/>
      <c r="BZ2" s="1404"/>
      <c r="CA2" s="1404"/>
      <c r="CB2" s="1404"/>
      <c r="CC2" s="1405"/>
      <c r="CD2" s="1"/>
      <c r="CE2" s="2"/>
      <c r="CF2" s="2"/>
      <c r="CG2" s="2"/>
      <c r="CH2" s="3"/>
      <c r="CI2" s="9"/>
    </row>
    <row r="3" spans="1:87" ht="3" customHeight="1">
      <c r="A3" s="507"/>
      <c r="B3" s="1083"/>
      <c r="C3" s="1083"/>
      <c r="D3" s="1083"/>
      <c r="E3" s="1083"/>
      <c r="F3" s="1083"/>
      <c r="G3" s="1083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508"/>
      <c r="U3" s="488"/>
      <c r="V3" s="489"/>
      <c r="W3" s="489"/>
      <c r="X3" s="489"/>
      <c r="Y3" s="489"/>
      <c r="Z3" s="1084"/>
      <c r="AA3" s="1084"/>
      <c r="AB3" s="1084"/>
      <c r="AC3" s="1084"/>
      <c r="AD3" s="1084"/>
      <c r="AE3" s="1084"/>
      <c r="AF3" s="1084"/>
      <c r="AG3" s="1084"/>
      <c r="AH3" s="1084"/>
      <c r="AI3" s="1084"/>
      <c r="AJ3" s="1084"/>
      <c r="AK3" s="1084"/>
      <c r="AL3" s="1084"/>
      <c r="AM3" s="1303"/>
      <c r="AZ3" s="8"/>
      <c r="BA3" s="8"/>
      <c r="BE3" s="9"/>
      <c r="BF3" s="1394"/>
      <c r="BG3" s="1395"/>
      <c r="BH3" s="1395"/>
      <c r="BI3" s="1395"/>
      <c r="BJ3" s="1395"/>
      <c r="BK3" s="1396"/>
      <c r="BL3" s="8"/>
      <c r="BP3" s="9"/>
      <c r="BS3" s="8"/>
      <c r="BW3" s="9"/>
      <c r="BX3" s="1406"/>
      <c r="BY3" s="1407"/>
      <c r="BZ3" s="1407"/>
      <c r="CA3" s="1407"/>
      <c r="CB3" s="1407"/>
      <c r="CC3" s="1408"/>
      <c r="CD3" s="8"/>
      <c r="CH3" s="9"/>
      <c r="CI3" s="9"/>
    </row>
    <row r="4" spans="1:87" ht="3.75" customHeight="1">
      <c r="A4" s="507"/>
      <c r="B4" s="1083"/>
      <c r="C4" s="1083"/>
      <c r="D4" s="1083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508"/>
      <c r="U4" s="488"/>
      <c r="V4" s="489"/>
      <c r="W4" s="489"/>
      <c r="X4" s="489"/>
      <c r="Y4" s="489"/>
      <c r="Z4" s="1304" t="s">
        <v>6872</v>
      </c>
      <c r="AA4" s="1304"/>
      <c r="AB4" s="1304"/>
      <c r="AC4" s="1304"/>
      <c r="AD4" s="1304"/>
      <c r="AE4" s="1304"/>
      <c r="AF4" s="1304"/>
      <c r="AG4" s="1304"/>
      <c r="AH4" s="1304"/>
      <c r="AI4" s="1304"/>
      <c r="AJ4" s="1304"/>
      <c r="AK4" s="1304"/>
      <c r="AL4" s="1304"/>
      <c r="AM4" s="1305"/>
      <c r="AZ4" s="8"/>
      <c r="BA4" s="8"/>
      <c r="BE4" s="9"/>
      <c r="BF4" s="1394"/>
      <c r="BG4" s="1395"/>
      <c r="BH4" s="1395"/>
      <c r="BI4" s="1395"/>
      <c r="BJ4" s="1395"/>
      <c r="BK4" s="1396"/>
      <c r="BL4" s="8"/>
      <c r="BP4" s="9"/>
      <c r="BS4" s="8"/>
      <c r="BW4" s="9"/>
      <c r="BX4" s="1406"/>
      <c r="BY4" s="1407"/>
      <c r="BZ4" s="1407"/>
      <c r="CA4" s="1407"/>
      <c r="CB4" s="1407"/>
      <c r="CC4" s="1408"/>
      <c r="CD4" s="8"/>
      <c r="CH4" s="9"/>
      <c r="CI4" s="9"/>
    </row>
    <row r="5" spans="1:87" ht="6" customHeight="1">
      <c r="A5" s="507"/>
      <c r="B5" s="1083"/>
      <c r="C5" s="1083"/>
      <c r="D5" s="1083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508"/>
      <c r="U5" s="495"/>
      <c r="V5" s="515" t="s">
        <v>6871</v>
      </c>
      <c r="W5" s="516"/>
      <c r="X5" s="516"/>
      <c r="Y5" s="516"/>
      <c r="Z5" s="1304"/>
      <c r="AA5" s="1304"/>
      <c r="AB5" s="1304"/>
      <c r="AC5" s="1304"/>
      <c r="AD5" s="1304"/>
      <c r="AE5" s="1304"/>
      <c r="AF5" s="1304"/>
      <c r="AG5" s="1304"/>
      <c r="AH5" s="1304"/>
      <c r="AI5" s="1304"/>
      <c r="AJ5" s="1304"/>
      <c r="AK5" s="1304"/>
      <c r="AL5" s="1304"/>
      <c r="AM5" s="1305"/>
      <c r="AZ5" s="8"/>
      <c r="BA5" s="1046" t="s">
        <v>1474</v>
      </c>
      <c r="BB5" s="1047"/>
      <c r="BC5" s="1047"/>
      <c r="BD5" s="1047"/>
      <c r="BE5" s="1048"/>
      <c r="BF5" s="1397" t="s">
        <v>1476</v>
      </c>
      <c r="BG5" s="1398"/>
      <c r="BH5" s="1398"/>
      <c r="BI5" s="1398"/>
      <c r="BJ5" s="1398"/>
      <c r="BK5" s="1399"/>
      <c r="BL5" s="1046" t="s">
        <v>1475</v>
      </c>
      <c r="BM5" s="1047"/>
      <c r="BN5" s="1047"/>
      <c r="BO5" s="1047"/>
      <c r="BP5" s="1048"/>
      <c r="BS5" s="1046" t="s">
        <v>1474</v>
      </c>
      <c r="BT5" s="1047"/>
      <c r="BU5" s="1047"/>
      <c r="BV5" s="1047"/>
      <c r="BW5" s="1048"/>
      <c r="BX5" s="1397" t="s">
        <v>1476</v>
      </c>
      <c r="BY5" s="1398"/>
      <c r="BZ5" s="1398"/>
      <c r="CA5" s="1398"/>
      <c r="CB5" s="1398"/>
      <c r="CC5" s="1399"/>
      <c r="CD5" s="1046" t="s">
        <v>1475</v>
      </c>
      <c r="CE5" s="1330"/>
      <c r="CF5" s="1330"/>
      <c r="CG5" s="1330"/>
      <c r="CH5" s="1331"/>
      <c r="CI5" s="9"/>
    </row>
    <row r="6" spans="1:87" ht="3" customHeight="1">
      <c r="A6" s="507"/>
      <c r="B6" s="1083"/>
      <c r="C6" s="1083"/>
      <c r="D6" s="1083"/>
      <c r="E6" s="1083"/>
      <c r="F6" s="1083"/>
      <c r="G6" s="1083"/>
      <c r="H6" s="1083"/>
      <c r="I6" s="1083"/>
      <c r="J6" s="1083"/>
      <c r="K6" s="1083"/>
      <c r="L6" s="1083"/>
      <c r="M6" s="1083"/>
      <c r="N6" s="1083"/>
      <c r="O6" s="1083"/>
      <c r="P6" s="1083"/>
      <c r="Q6" s="1083"/>
      <c r="R6" s="1083"/>
      <c r="S6" s="1083"/>
      <c r="T6" s="508"/>
      <c r="U6" s="1298" t="s">
        <v>6447</v>
      </c>
      <c r="V6" s="1299"/>
      <c r="W6" s="1299"/>
      <c r="X6" s="1299"/>
      <c r="Y6" s="1299"/>
      <c r="Z6" s="1299"/>
      <c r="AA6" s="1299"/>
      <c r="AB6" s="1299"/>
      <c r="AC6" s="1299"/>
      <c r="AD6" s="1299"/>
      <c r="AE6" s="1299"/>
      <c r="AF6" s="1299"/>
      <c r="AG6" s="1299"/>
      <c r="AH6" s="1299"/>
      <c r="AI6" s="1299"/>
      <c r="AJ6" s="1299"/>
      <c r="AK6" s="1299"/>
      <c r="AL6" s="1299"/>
      <c r="AM6" s="1300"/>
      <c r="AZ6" s="8"/>
      <c r="BA6" s="1046"/>
      <c r="BB6" s="1047"/>
      <c r="BC6" s="1047"/>
      <c r="BD6" s="1047"/>
      <c r="BE6" s="1048"/>
      <c r="BF6" s="1397"/>
      <c r="BG6" s="1398"/>
      <c r="BH6" s="1398"/>
      <c r="BI6" s="1398"/>
      <c r="BJ6" s="1398"/>
      <c r="BK6" s="1399"/>
      <c r="BL6" s="1046"/>
      <c r="BM6" s="1047"/>
      <c r="BN6" s="1047"/>
      <c r="BO6" s="1047"/>
      <c r="BP6" s="1048"/>
      <c r="BS6" s="1046"/>
      <c r="BT6" s="1047"/>
      <c r="BU6" s="1047"/>
      <c r="BV6" s="1047"/>
      <c r="BW6" s="1048"/>
      <c r="BX6" s="1397"/>
      <c r="BY6" s="1398"/>
      <c r="BZ6" s="1398"/>
      <c r="CA6" s="1398"/>
      <c r="CB6" s="1398"/>
      <c r="CC6" s="1399"/>
      <c r="CD6" s="1332"/>
      <c r="CE6" s="1330"/>
      <c r="CF6" s="1330"/>
      <c r="CG6" s="1330"/>
      <c r="CH6" s="1331"/>
      <c r="CI6" s="9"/>
    </row>
    <row r="7" spans="1:87" ht="1.5" customHeight="1">
      <c r="A7" s="507"/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  <c r="S7" s="1083"/>
      <c r="T7" s="508"/>
      <c r="U7" s="1298"/>
      <c r="V7" s="1299"/>
      <c r="W7" s="1299"/>
      <c r="X7" s="1299"/>
      <c r="Y7" s="1299"/>
      <c r="Z7" s="1299"/>
      <c r="AA7" s="1299"/>
      <c r="AB7" s="1299"/>
      <c r="AC7" s="1299"/>
      <c r="AD7" s="1299"/>
      <c r="AE7" s="1299"/>
      <c r="AF7" s="1299"/>
      <c r="AG7" s="1299"/>
      <c r="AH7" s="1299"/>
      <c r="AI7" s="1299"/>
      <c r="AJ7" s="1299"/>
      <c r="AK7" s="1299"/>
      <c r="AL7" s="1299"/>
      <c r="AM7" s="1300"/>
      <c r="AZ7" s="8"/>
      <c r="BA7" s="1049"/>
      <c r="BB7" s="1050"/>
      <c r="BC7" s="1050"/>
      <c r="BD7" s="1050"/>
      <c r="BE7" s="1051"/>
      <c r="BF7" s="1400"/>
      <c r="BG7" s="1401"/>
      <c r="BH7" s="1401"/>
      <c r="BI7" s="1401"/>
      <c r="BJ7" s="1401"/>
      <c r="BK7" s="1402"/>
      <c r="BL7" s="1049"/>
      <c r="BM7" s="1050"/>
      <c r="BN7" s="1050"/>
      <c r="BO7" s="1050"/>
      <c r="BP7" s="1051"/>
      <c r="BS7" s="1049"/>
      <c r="BT7" s="1050"/>
      <c r="BU7" s="1050"/>
      <c r="BV7" s="1050"/>
      <c r="BW7" s="1051"/>
      <c r="BX7" s="1400"/>
      <c r="BY7" s="1401"/>
      <c r="BZ7" s="1401"/>
      <c r="CA7" s="1401"/>
      <c r="CB7" s="1401"/>
      <c r="CC7" s="1402"/>
      <c r="CD7" s="1333"/>
      <c r="CE7" s="1334"/>
      <c r="CF7" s="1334"/>
      <c r="CG7" s="1334"/>
      <c r="CH7" s="1335"/>
      <c r="CI7" s="9"/>
    </row>
    <row r="8" spans="1:87" ht="4.5" customHeight="1">
      <c r="A8" s="507"/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  <c r="P8" s="1083"/>
      <c r="Q8" s="1083"/>
      <c r="R8" s="1083"/>
      <c r="S8" s="1083"/>
      <c r="T8" s="508"/>
      <c r="U8" s="1298"/>
      <c r="V8" s="1299"/>
      <c r="W8" s="1299"/>
      <c r="X8" s="1299"/>
      <c r="Y8" s="1299"/>
      <c r="Z8" s="1299"/>
      <c r="AA8" s="1299"/>
      <c r="AB8" s="1299"/>
      <c r="AC8" s="1299"/>
      <c r="AD8" s="1299"/>
      <c r="AE8" s="1299"/>
      <c r="AF8" s="1299"/>
      <c r="AG8" s="1299"/>
      <c r="AH8" s="1299"/>
      <c r="AI8" s="1299"/>
      <c r="AJ8" s="1299"/>
      <c r="AK8" s="1299"/>
      <c r="AL8" s="1299"/>
      <c r="AM8" s="1300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07"/>
      <c r="B9" s="1083"/>
      <c r="C9" s="1083"/>
      <c r="D9" s="1083"/>
      <c r="E9" s="1083"/>
      <c r="F9" s="1083"/>
      <c r="G9" s="1083"/>
      <c r="H9" s="1083"/>
      <c r="I9" s="1083"/>
      <c r="J9" s="1083"/>
      <c r="K9" s="1083"/>
      <c r="L9" s="1083"/>
      <c r="M9" s="1083"/>
      <c r="N9" s="1083"/>
      <c r="O9" s="1083"/>
      <c r="P9" s="1083"/>
      <c r="Q9" s="1083"/>
      <c r="R9" s="1083"/>
      <c r="S9" s="1083"/>
      <c r="T9" s="508"/>
      <c r="U9" s="1255" t="s">
        <v>4535</v>
      </c>
      <c r="V9" s="1256"/>
      <c r="W9" s="1256"/>
      <c r="X9" s="1256"/>
      <c r="Y9" s="1256"/>
      <c r="Z9" s="1256"/>
      <c r="AA9" s="1256"/>
      <c r="AB9" s="1256"/>
      <c r="AC9" s="1256"/>
      <c r="AD9" s="1256"/>
      <c r="AE9" s="1256"/>
      <c r="AF9" s="1256"/>
      <c r="AG9" s="1256"/>
      <c r="AH9" s="1256"/>
      <c r="AI9" s="1256"/>
      <c r="AJ9" s="1256"/>
      <c r="AK9" s="1091" t="str">
        <f>CONCATENATE("č.",INDEX('LŠZ P'!A$2:AN$2002,U1,17))</f>
        <v>č.24041</v>
      </c>
      <c r="AL9" s="1258"/>
      <c r="AM9" s="1259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07"/>
      <c r="B10" s="1083"/>
      <c r="C10" s="1083"/>
      <c r="D10" s="1083"/>
      <c r="E10" s="1083"/>
      <c r="F10" s="1083"/>
      <c r="G10" s="1083"/>
      <c r="H10" s="1083"/>
      <c r="I10" s="1083"/>
      <c r="J10" s="1083"/>
      <c r="K10" s="1083"/>
      <c r="L10" s="1083"/>
      <c r="M10" s="1083"/>
      <c r="N10" s="1083"/>
      <c r="O10" s="1083"/>
      <c r="P10" s="1083"/>
      <c r="Q10" s="1083"/>
      <c r="R10" s="1083"/>
      <c r="S10" s="1083"/>
      <c r="T10" s="508"/>
      <c r="U10" s="1257"/>
      <c r="V10" s="1256"/>
      <c r="W10" s="1256"/>
      <c r="X10" s="1256"/>
      <c r="Y10" s="1256"/>
      <c r="Z10" s="1256"/>
      <c r="AA10" s="1256"/>
      <c r="AB10" s="1256"/>
      <c r="AC10" s="1256"/>
      <c r="AD10" s="1256"/>
      <c r="AE10" s="1256"/>
      <c r="AF10" s="1256"/>
      <c r="AG10" s="1256"/>
      <c r="AH10" s="1256"/>
      <c r="AI10" s="1256"/>
      <c r="AJ10" s="1256"/>
      <c r="AK10" s="1258"/>
      <c r="AL10" s="1258"/>
      <c r="AM10" s="1259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07"/>
      <c r="B11" s="1094" t="s">
        <v>289</v>
      </c>
      <c r="C11" s="1095"/>
      <c r="D11" s="1095"/>
      <c r="E11" s="1095"/>
      <c r="F11" s="1095"/>
      <c r="G11" s="1095"/>
      <c r="H11" s="1095"/>
      <c r="I11" s="1095"/>
      <c r="J11" s="1095"/>
      <c r="K11" s="1095"/>
      <c r="L11" s="1095"/>
      <c r="M11" s="1095"/>
      <c r="N11" s="1095"/>
      <c r="O11" s="479"/>
      <c r="P11" s="1238">
        <f>INDEX('LŠZ P'!A$2:AN$2002,U1,28)</f>
        <v>0</v>
      </c>
      <c r="Q11" s="1239"/>
      <c r="R11" s="1239"/>
      <c r="S11" s="1240"/>
      <c r="T11" s="508"/>
      <c r="U11" s="480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81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07"/>
      <c r="B12" s="1095"/>
      <c r="C12" s="1095"/>
      <c r="D12" s="1095"/>
      <c r="E12" s="1095"/>
      <c r="F12" s="1095"/>
      <c r="G12" s="1095"/>
      <c r="H12" s="1095"/>
      <c r="I12" s="1095"/>
      <c r="J12" s="1095"/>
      <c r="K12" s="1095"/>
      <c r="L12" s="1095"/>
      <c r="M12" s="1095"/>
      <c r="N12" s="1095"/>
      <c r="O12" s="482"/>
      <c r="P12" s="1241"/>
      <c r="Q12" s="1260"/>
      <c r="R12" s="1260"/>
      <c r="S12" s="1243"/>
      <c r="T12" s="508"/>
      <c r="U12" s="507"/>
      <c r="V12" s="1297" t="s">
        <v>1651</v>
      </c>
      <c r="W12" s="1297"/>
      <c r="X12" s="1297"/>
      <c r="Y12" s="1297"/>
      <c r="Z12" s="1324" t="s">
        <v>1652</v>
      </c>
      <c r="AA12" s="1325"/>
      <c r="AB12" s="1325"/>
      <c r="AC12" s="1325"/>
      <c r="AD12" s="1325"/>
      <c r="AE12" s="1325"/>
      <c r="AF12" s="1325"/>
      <c r="AG12" s="1325"/>
      <c r="AH12" s="1325"/>
      <c r="AI12" s="1325"/>
      <c r="AJ12" s="1325"/>
      <c r="AK12" s="1325"/>
      <c r="AL12" s="1326"/>
      <c r="AM12" s="508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07"/>
      <c r="B13" s="1261" t="s">
        <v>786</v>
      </c>
      <c r="C13" s="1261"/>
      <c r="D13" s="1261"/>
      <c r="E13" s="1261"/>
      <c r="F13" s="1261"/>
      <c r="G13" s="1261"/>
      <c r="H13" s="1261"/>
      <c r="I13" s="1261"/>
      <c r="J13" s="1262" t="str">
        <f>CONCATENATE("O-PG / ",INDEX('LŠZ P'!A$2:AN2002,U1,38)," place")</f>
        <v>O-PG /  place</v>
      </c>
      <c r="K13" s="1263"/>
      <c r="L13" s="1263"/>
      <c r="M13" s="1263"/>
      <c r="N13" s="1264"/>
      <c r="O13" s="483"/>
      <c r="P13" s="1241"/>
      <c r="Q13" s="1260"/>
      <c r="R13" s="1260"/>
      <c r="S13" s="1243"/>
      <c r="T13" s="508"/>
      <c r="U13" s="507"/>
      <c r="V13" s="1297"/>
      <c r="W13" s="1297"/>
      <c r="X13" s="1297"/>
      <c r="Y13" s="1297"/>
      <c r="Z13" s="1327"/>
      <c r="AA13" s="1297"/>
      <c r="AB13" s="1297"/>
      <c r="AC13" s="1297"/>
      <c r="AD13" s="1297"/>
      <c r="AE13" s="1297"/>
      <c r="AF13" s="1297"/>
      <c r="AG13" s="1297"/>
      <c r="AH13" s="1297"/>
      <c r="AI13" s="1297"/>
      <c r="AJ13" s="1297"/>
      <c r="AK13" s="1297"/>
      <c r="AL13" s="1328"/>
      <c r="AM13" s="508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07"/>
      <c r="B14" s="1261"/>
      <c r="C14" s="1261"/>
      <c r="D14" s="1261"/>
      <c r="E14" s="1261"/>
      <c r="F14" s="1261"/>
      <c r="G14" s="1261"/>
      <c r="H14" s="1261"/>
      <c r="I14" s="1261"/>
      <c r="J14" s="1265"/>
      <c r="K14" s="1266"/>
      <c r="L14" s="1266"/>
      <c r="M14" s="1266"/>
      <c r="N14" s="1267"/>
      <c r="O14" s="483"/>
      <c r="P14" s="1241"/>
      <c r="Q14" s="1260"/>
      <c r="R14" s="1260"/>
      <c r="S14" s="1243"/>
      <c r="T14" s="508"/>
      <c r="U14" s="507"/>
      <c r="V14" s="512"/>
      <c r="W14" s="512"/>
      <c r="X14" s="512"/>
      <c r="Y14" s="512"/>
      <c r="Z14" s="1223" t="str">
        <f>CONCATENATE(INDEX('LŠZ P'!A$2:AN2002,U1,3)," (",INDEX('LŠZ P'!A$2:AN2002,U1,9),")")</f>
        <v>FUNKY M (DAVINCI)</v>
      </c>
      <c r="AA14" s="1224"/>
      <c r="AB14" s="1224"/>
      <c r="AC14" s="1224"/>
      <c r="AD14" s="1224"/>
      <c r="AE14" s="1224"/>
      <c r="AF14" s="1224"/>
      <c r="AG14" s="1224"/>
      <c r="AH14" s="1224"/>
      <c r="AI14" s="1224"/>
      <c r="AJ14" s="1224"/>
      <c r="AK14" s="1224"/>
      <c r="AL14" s="1225"/>
      <c r="AM14" s="508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07"/>
      <c r="B15" s="1104" t="s">
        <v>9550</v>
      </c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5"/>
      <c r="N15" s="1105"/>
      <c r="O15" s="1105"/>
      <c r="P15" s="1105"/>
      <c r="Q15" s="1105"/>
      <c r="R15" s="1105"/>
      <c r="S15" s="1106"/>
      <c r="T15" s="508"/>
      <c r="U15" s="507"/>
      <c r="V15" s="1216" t="s">
        <v>648</v>
      </c>
      <c r="W15" s="1216"/>
      <c r="X15" s="1216"/>
      <c r="Y15" s="1216"/>
      <c r="Z15" s="1223"/>
      <c r="AA15" s="1224"/>
      <c r="AB15" s="1224"/>
      <c r="AC15" s="1224"/>
      <c r="AD15" s="1224"/>
      <c r="AE15" s="1224"/>
      <c r="AF15" s="1224"/>
      <c r="AG15" s="1224"/>
      <c r="AH15" s="1224"/>
      <c r="AI15" s="1224"/>
      <c r="AJ15" s="1224"/>
      <c r="AK15" s="1224"/>
      <c r="AL15" s="1225"/>
      <c r="AM15" s="508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07"/>
      <c r="B16" s="1107"/>
      <c r="C16" s="1108"/>
      <c r="D16" s="1108"/>
      <c r="E16" s="1108"/>
      <c r="F16" s="1108"/>
      <c r="G16" s="1108"/>
      <c r="H16" s="1108"/>
      <c r="I16" s="1108"/>
      <c r="J16" s="1108"/>
      <c r="K16" s="1108"/>
      <c r="L16" s="1108"/>
      <c r="M16" s="1108"/>
      <c r="N16" s="1108"/>
      <c r="O16" s="1108"/>
      <c r="P16" s="1108"/>
      <c r="Q16" s="1108"/>
      <c r="R16" s="1108"/>
      <c r="S16" s="1109"/>
      <c r="T16" s="508"/>
      <c r="U16" s="507"/>
      <c r="V16" s="1216"/>
      <c r="W16" s="1216"/>
      <c r="X16" s="1216"/>
      <c r="Y16" s="1216"/>
      <c r="Z16" s="1223"/>
      <c r="AA16" s="1224"/>
      <c r="AB16" s="1224"/>
      <c r="AC16" s="1224"/>
      <c r="AD16" s="1224"/>
      <c r="AE16" s="1224"/>
      <c r="AF16" s="1224"/>
      <c r="AG16" s="1224"/>
      <c r="AH16" s="1224"/>
      <c r="AI16" s="1224"/>
      <c r="AJ16" s="1224"/>
      <c r="AK16" s="1224"/>
      <c r="AL16" s="1225"/>
      <c r="AM16" s="508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07"/>
      <c r="B17" s="1107"/>
      <c r="C17" s="1108"/>
      <c r="D17" s="1108"/>
      <c r="E17" s="1108"/>
      <c r="F17" s="1108"/>
      <c r="G17" s="1108"/>
      <c r="H17" s="1108"/>
      <c r="I17" s="1108"/>
      <c r="J17" s="1108"/>
      <c r="K17" s="1108"/>
      <c r="L17" s="1108"/>
      <c r="M17" s="1108"/>
      <c r="N17" s="1108"/>
      <c r="O17" s="1108"/>
      <c r="P17" s="1108"/>
      <c r="Q17" s="1108"/>
      <c r="R17" s="1108"/>
      <c r="S17" s="1109"/>
      <c r="T17" s="508"/>
      <c r="U17" s="507"/>
      <c r="V17" s="512"/>
      <c r="W17" s="512"/>
      <c r="X17" s="512"/>
      <c r="Y17" s="512"/>
      <c r="Z17" s="1226"/>
      <c r="AA17" s="1227"/>
      <c r="AB17" s="1227"/>
      <c r="AC17" s="1227"/>
      <c r="AD17" s="1227"/>
      <c r="AE17" s="1227"/>
      <c r="AF17" s="1227"/>
      <c r="AG17" s="1227"/>
      <c r="AH17" s="1227"/>
      <c r="AI17" s="1227"/>
      <c r="AJ17" s="1227"/>
      <c r="AK17" s="1227"/>
      <c r="AL17" s="1228"/>
      <c r="AM17" s="508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07"/>
      <c r="B18" s="1107"/>
      <c r="C18" s="1108"/>
      <c r="D18" s="1108"/>
      <c r="E18" s="1108"/>
      <c r="F18" s="1108"/>
      <c r="G18" s="1108"/>
      <c r="H18" s="1108"/>
      <c r="I18" s="1108"/>
      <c r="J18" s="1108"/>
      <c r="K18" s="1108"/>
      <c r="L18" s="1108"/>
      <c r="M18" s="1108"/>
      <c r="N18" s="1108"/>
      <c r="O18" s="1108"/>
      <c r="P18" s="1108"/>
      <c r="Q18" s="1108"/>
      <c r="R18" s="1108"/>
      <c r="S18" s="1109"/>
      <c r="T18" s="508"/>
      <c r="U18" s="507"/>
      <c r="V18" s="512"/>
      <c r="W18" s="512"/>
      <c r="X18" s="512"/>
      <c r="Y18" s="512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512"/>
      <c r="AM18" s="508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07"/>
      <c r="B19" s="1107"/>
      <c r="C19" s="1108"/>
      <c r="D19" s="1108"/>
      <c r="E19" s="1108"/>
      <c r="F19" s="1108"/>
      <c r="G19" s="1108"/>
      <c r="H19" s="1108"/>
      <c r="I19" s="1108"/>
      <c r="J19" s="1108"/>
      <c r="K19" s="1108"/>
      <c r="L19" s="1108"/>
      <c r="M19" s="1108"/>
      <c r="N19" s="1108"/>
      <c r="O19" s="1108"/>
      <c r="P19" s="1108"/>
      <c r="Q19" s="1108"/>
      <c r="R19" s="1108"/>
      <c r="S19" s="1109"/>
      <c r="T19" s="508"/>
      <c r="U19" s="507"/>
      <c r="V19" s="1277" t="s">
        <v>1413</v>
      </c>
      <c r="W19" s="1277"/>
      <c r="X19" s="1277"/>
      <c r="Y19" s="1277"/>
      <c r="Z19" s="1277"/>
      <c r="AA19" s="1277"/>
      <c r="AB19" s="1277"/>
      <c r="AC19" s="1278" t="str">
        <f>INDEX('LŠZ P'!A$2:AN$2002,U1,5)</f>
        <v>OM-P346</v>
      </c>
      <c r="AD19" s="1279"/>
      <c r="AE19" s="1279"/>
      <c r="AF19" s="1279"/>
      <c r="AG19" s="1279"/>
      <c r="AH19" s="1279"/>
      <c r="AI19" s="1279"/>
      <c r="AJ19" s="1279"/>
      <c r="AK19" s="1279"/>
      <c r="AL19" s="1280"/>
      <c r="AM19" s="508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07"/>
      <c r="B20" s="1107"/>
      <c r="C20" s="1108"/>
      <c r="D20" s="1108"/>
      <c r="E20" s="1108"/>
      <c r="F20" s="1108"/>
      <c r="G20" s="1108"/>
      <c r="H20" s="1108"/>
      <c r="I20" s="1108"/>
      <c r="J20" s="1108"/>
      <c r="K20" s="1108"/>
      <c r="L20" s="1108"/>
      <c r="M20" s="1108"/>
      <c r="N20" s="1108"/>
      <c r="O20" s="1108"/>
      <c r="P20" s="1108"/>
      <c r="Q20" s="1108"/>
      <c r="R20" s="1108"/>
      <c r="S20" s="1109"/>
      <c r="T20" s="508"/>
      <c r="U20" s="507"/>
      <c r="V20" s="512"/>
      <c r="W20" s="512"/>
      <c r="X20" s="512"/>
      <c r="Y20" s="512"/>
      <c r="Z20" s="512"/>
      <c r="AA20" s="512"/>
      <c r="AB20" s="512"/>
      <c r="AC20" s="1281"/>
      <c r="AD20" s="1282"/>
      <c r="AE20" s="1282"/>
      <c r="AF20" s="1282"/>
      <c r="AG20" s="1282"/>
      <c r="AH20" s="1282"/>
      <c r="AI20" s="1282"/>
      <c r="AJ20" s="1282"/>
      <c r="AK20" s="1282"/>
      <c r="AL20" s="1283"/>
      <c r="AM20" s="508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52" t="s">
        <v>3998</v>
      </c>
      <c r="BG20" s="1053"/>
      <c r="BH20" s="1053"/>
      <c r="BI20" s="1053"/>
      <c r="BJ20" s="1053"/>
      <c r="BK20" s="1054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52" t="s">
        <v>3998</v>
      </c>
      <c r="BY20" s="1053"/>
      <c r="BZ20" s="1053"/>
      <c r="CA20" s="1053"/>
      <c r="CB20" s="1053"/>
      <c r="CC20" s="1054"/>
      <c r="CD20" s="1"/>
      <c r="CE20" s="2"/>
      <c r="CF20" s="2"/>
      <c r="CG20" s="2"/>
      <c r="CH20" s="3"/>
      <c r="CI20" s="9"/>
    </row>
    <row r="21" spans="1:87" ht="4.5" customHeight="1">
      <c r="A21" s="507"/>
      <c r="B21" s="1110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N21" s="1111"/>
      <c r="O21" s="1111"/>
      <c r="P21" s="1111"/>
      <c r="Q21" s="1111"/>
      <c r="R21" s="1111"/>
      <c r="S21" s="1112"/>
      <c r="T21" s="508"/>
      <c r="U21" s="507"/>
      <c r="V21" s="1261" t="s">
        <v>1414</v>
      </c>
      <c r="W21" s="1261"/>
      <c r="X21" s="1261"/>
      <c r="Y21" s="1261"/>
      <c r="Z21" s="1261"/>
      <c r="AA21" s="1261"/>
      <c r="AB21" s="1261"/>
      <c r="AC21" s="1284"/>
      <c r="AD21" s="1282"/>
      <c r="AE21" s="1282"/>
      <c r="AF21" s="1282"/>
      <c r="AG21" s="1282"/>
      <c r="AH21" s="1282"/>
      <c r="AI21" s="1282"/>
      <c r="AJ21" s="1282"/>
      <c r="AK21" s="1282"/>
      <c r="AL21" s="1283"/>
      <c r="AM21" s="508"/>
      <c r="AZ21" s="8"/>
      <c r="BA21" s="8"/>
      <c r="BE21" s="9"/>
      <c r="BF21" s="1055"/>
      <c r="BG21" s="1056"/>
      <c r="BH21" s="1056"/>
      <c r="BI21" s="1056"/>
      <c r="BJ21" s="1056"/>
      <c r="BK21" s="1057"/>
      <c r="BL21" s="8"/>
      <c r="BP21" s="9"/>
      <c r="BS21" s="8"/>
      <c r="BW21" s="9"/>
      <c r="BX21" s="1055"/>
      <c r="BY21" s="1056"/>
      <c r="BZ21" s="1056"/>
      <c r="CA21" s="1056"/>
      <c r="CB21" s="1056"/>
      <c r="CC21" s="1057"/>
      <c r="CD21" s="8"/>
      <c r="CH21" s="9"/>
      <c r="CI21" s="9"/>
    </row>
    <row r="22" spans="1:87" ht="3.75" customHeight="1">
      <c r="A22" s="507"/>
      <c r="B22" s="480"/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479"/>
      <c r="R22" s="479"/>
      <c r="S22" s="479"/>
      <c r="T22" s="508"/>
      <c r="U22" s="507"/>
      <c r="V22" s="1261"/>
      <c r="W22" s="1261"/>
      <c r="X22" s="1261"/>
      <c r="Y22" s="1261"/>
      <c r="Z22" s="1261"/>
      <c r="AA22" s="1261"/>
      <c r="AB22" s="1261"/>
      <c r="AC22" s="1285"/>
      <c r="AD22" s="1286"/>
      <c r="AE22" s="1286"/>
      <c r="AF22" s="1286"/>
      <c r="AG22" s="1286"/>
      <c r="AH22" s="1286"/>
      <c r="AI22" s="1286"/>
      <c r="AJ22" s="1286"/>
      <c r="AK22" s="1286"/>
      <c r="AL22" s="1287"/>
      <c r="AM22" s="508"/>
      <c r="AZ22" s="8"/>
      <c r="BA22" s="1046" t="s">
        <v>1474</v>
      </c>
      <c r="BB22" s="1047"/>
      <c r="BC22" s="1047"/>
      <c r="BD22" s="1047"/>
      <c r="BE22" s="1048"/>
      <c r="BF22" s="1055"/>
      <c r="BG22" s="1056"/>
      <c r="BH22" s="1056"/>
      <c r="BI22" s="1056"/>
      <c r="BJ22" s="1056"/>
      <c r="BK22" s="1057"/>
      <c r="BL22" s="1046" t="s">
        <v>1475</v>
      </c>
      <c r="BM22" s="1047"/>
      <c r="BN22" s="1047"/>
      <c r="BO22" s="1047"/>
      <c r="BP22" s="1048"/>
      <c r="BS22" s="1046" t="s">
        <v>1474</v>
      </c>
      <c r="BT22" s="1047"/>
      <c r="BU22" s="1047"/>
      <c r="BV22" s="1047"/>
      <c r="BW22" s="1048"/>
      <c r="BX22" s="1055"/>
      <c r="BY22" s="1056"/>
      <c r="BZ22" s="1056"/>
      <c r="CA22" s="1056"/>
      <c r="CB22" s="1056"/>
      <c r="CC22" s="1057"/>
      <c r="CD22" s="1046" t="s">
        <v>1475</v>
      </c>
      <c r="CE22" s="1330"/>
      <c r="CF22" s="1330"/>
      <c r="CG22" s="1330"/>
      <c r="CH22" s="1331"/>
      <c r="CI22" s="9"/>
    </row>
    <row r="23" spans="1:87" ht="5.25" customHeight="1">
      <c r="A23" s="507"/>
      <c r="B23" s="1203" t="s">
        <v>1626</v>
      </c>
      <c r="C23" s="1204"/>
      <c r="D23" s="1204"/>
      <c r="E23" s="1204"/>
      <c r="F23" s="1204"/>
      <c r="G23" s="1204"/>
      <c r="H23" s="1205"/>
      <c r="I23" s="1123" t="s">
        <v>1640</v>
      </c>
      <c r="J23" s="1124"/>
      <c r="K23" s="1124"/>
      <c r="L23" s="1125"/>
      <c r="M23" s="1132" t="s">
        <v>1641</v>
      </c>
      <c r="N23" s="1247"/>
      <c r="O23" s="1247"/>
      <c r="P23" s="1248"/>
      <c r="Q23" s="1132" t="s">
        <v>1642</v>
      </c>
      <c r="R23" s="1247"/>
      <c r="S23" s="1248"/>
      <c r="T23" s="508"/>
      <c r="U23" s="507"/>
      <c r="V23" s="512"/>
      <c r="W23" s="512"/>
      <c r="X23" s="512"/>
      <c r="Y23" s="512"/>
      <c r="Z23" s="512"/>
      <c r="AA23" s="512"/>
      <c r="AB23" s="512"/>
      <c r="AC23" s="512"/>
      <c r="AD23" s="512"/>
      <c r="AE23" s="512"/>
      <c r="AF23" s="512"/>
      <c r="AG23" s="512"/>
      <c r="AH23" s="512"/>
      <c r="AI23" s="512"/>
      <c r="AJ23" s="512"/>
      <c r="AK23" s="512"/>
      <c r="AL23" s="512"/>
      <c r="AM23" s="508"/>
      <c r="AZ23" s="8"/>
      <c r="BA23" s="1046"/>
      <c r="BB23" s="1047"/>
      <c r="BC23" s="1047"/>
      <c r="BD23" s="1047"/>
      <c r="BE23" s="1048"/>
      <c r="BF23" s="1046" t="s">
        <v>1476</v>
      </c>
      <c r="BG23" s="1047"/>
      <c r="BH23" s="1047"/>
      <c r="BI23" s="1047"/>
      <c r="BJ23" s="1047"/>
      <c r="BK23" s="1048"/>
      <c r="BL23" s="1046"/>
      <c r="BM23" s="1047"/>
      <c r="BN23" s="1047"/>
      <c r="BO23" s="1047"/>
      <c r="BP23" s="1048"/>
      <c r="BS23" s="1046"/>
      <c r="BT23" s="1047"/>
      <c r="BU23" s="1047"/>
      <c r="BV23" s="1047"/>
      <c r="BW23" s="1048"/>
      <c r="BX23" s="1046" t="s">
        <v>1476</v>
      </c>
      <c r="BY23" s="1047"/>
      <c r="BZ23" s="1047"/>
      <c r="CA23" s="1047"/>
      <c r="CB23" s="1047"/>
      <c r="CC23" s="1048"/>
      <c r="CD23" s="1332"/>
      <c r="CE23" s="1330"/>
      <c r="CF23" s="1330"/>
      <c r="CG23" s="1330"/>
      <c r="CH23" s="1331"/>
      <c r="CI23" s="9"/>
    </row>
    <row r="24" spans="1:87" ht="4.5" customHeight="1">
      <c r="A24" s="507"/>
      <c r="B24" s="1206"/>
      <c r="C24" s="1207"/>
      <c r="D24" s="1207"/>
      <c r="E24" s="1207"/>
      <c r="F24" s="1207"/>
      <c r="G24" s="1207"/>
      <c r="H24" s="1208"/>
      <c r="I24" s="1126"/>
      <c r="J24" s="1127"/>
      <c r="K24" s="1127"/>
      <c r="L24" s="1128"/>
      <c r="M24" s="1249"/>
      <c r="N24" s="1250"/>
      <c r="O24" s="1250"/>
      <c r="P24" s="1251"/>
      <c r="Q24" s="1249"/>
      <c r="R24" s="1250"/>
      <c r="S24" s="1251"/>
      <c r="T24" s="508"/>
      <c r="U24" s="507"/>
      <c r="V24" s="1261" t="s">
        <v>1624</v>
      </c>
      <c r="W24" s="1261"/>
      <c r="X24" s="1261"/>
      <c r="Y24" s="1261"/>
      <c r="Z24" s="1261"/>
      <c r="AA24" s="1261"/>
      <c r="AB24" s="1261"/>
      <c r="AC24" s="1141" t="str">
        <f>CONCATENATE(INDEX('LŠZ P'!A$2:AN$2002,U1,11),"                                                                                                     ",INDEX('LŠZ P'!A$2:AN$2002,U1,24),", ",INDEX('LŠZ P'!A$2:AN$2002,U1,25),"                                                 ",INDEX('LŠZ P'!A$2:AN$2002,U1,12))</f>
        <v>Peter KISKA                                                                                                     Crossboy, Ballintogher, 46039                                                 9.8.1977</v>
      </c>
      <c r="AD24" s="1142"/>
      <c r="AE24" s="1142"/>
      <c r="AF24" s="1142"/>
      <c r="AG24" s="1142"/>
      <c r="AH24" s="1142"/>
      <c r="AI24" s="1142"/>
      <c r="AJ24" s="1142"/>
      <c r="AK24" s="1142"/>
      <c r="AL24" s="1143"/>
      <c r="AM24" s="508"/>
      <c r="AZ24" s="8"/>
      <c r="BA24" s="1049"/>
      <c r="BB24" s="1050"/>
      <c r="BC24" s="1050"/>
      <c r="BD24" s="1050"/>
      <c r="BE24" s="1051"/>
      <c r="BF24" s="1049"/>
      <c r="BG24" s="1050"/>
      <c r="BH24" s="1050"/>
      <c r="BI24" s="1050"/>
      <c r="BJ24" s="1050"/>
      <c r="BK24" s="1051"/>
      <c r="BL24" s="1049"/>
      <c r="BM24" s="1050"/>
      <c r="BN24" s="1050"/>
      <c r="BO24" s="1050"/>
      <c r="BP24" s="1051"/>
      <c r="BS24" s="1049"/>
      <c r="BT24" s="1050"/>
      <c r="BU24" s="1050"/>
      <c r="BV24" s="1050"/>
      <c r="BW24" s="1051"/>
      <c r="BX24" s="1049"/>
      <c r="BY24" s="1050"/>
      <c r="BZ24" s="1050"/>
      <c r="CA24" s="1050"/>
      <c r="CB24" s="1050"/>
      <c r="CC24" s="1051"/>
      <c r="CD24" s="1333"/>
      <c r="CE24" s="1334"/>
      <c r="CF24" s="1334"/>
      <c r="CG24" s="1334"/>
      <c r="CH24" s="1335"/>
      <c r="CI24" s="9"/>
    </row>
    <row r="25" spans="1:87" ht="3.75" customHeight="1">
      <c r="A25" s="507"/>
      <c r="B25" s="1209"/>
      <c r="C25" s="1210"/>
      <c r="D25" s="1210"/>
      <c r="E25" s="1210"/>
      <c r="F25" s="1210"/>
      <c r="G25" s="1210"/>
      <c r="H25" s="1211"/>
      <c r="I25" s="1129"/>
      <c r="J25" s="1130"/>
      <c r="K25" s="1130"/>
      <c r="L25" s="1131"/>
      <c r="M25" s="1252"/>
      <c r="N25" s="1253"/>
      <c r="O25" s="1253"/>
      <c r="P25" s="1254"/>
      <c r="Q25" s="1252"/>
      <c r="R25" s="1253"/>
      <c r="S25" s="1254"/>
      <c r="T25" s="508"/>
      <c r="U25" s="507"/>
      <c r="V25" s="1261"/>
      <c r="W25" s="1261"/>
      <c r="X25" s="1261"/>
      <c r="Y25" s="1261"/>
      <c r="Z25" s="1261"/>
      <c r="AA25" s="1261"/>
      <c r="AB25" s="1261"/>
      <c r="AC25" s="1144"/>
      <c r="AD25" s="1145"/>
      <c r="AE25" s="1145"/>
      <c r="AF25" s="1145"/>
      <c r="AG25" s="1145"/>
      <c r="AH25" s="1145"/>
      <c r="AI25" s="1145"/>
      <c r="AJ25" s="1145"/>
      <c r="AK25" s="1145"/>
      <c r="AL25" s="1146"/>
      <c r="AM25" s="508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07"/>
      <c r="B26" s="1268" t="s">
        <v>459</v>
      </c>
      <c r="C26" s="1269"/>
      <c r="D26" s="1269"/>
      <c r="E26" s="1269"/>
      <c r="F26" s="1269"/>
      <c r="G26" s="1269"/>
      <c r="H26" s="1270"/>
      <c r="I26" s="1288">
        <f>INDEX('LŠZ P'!A$2:AN$2002,U1,29)</f>
        <v>85</v>
      </c>
      <c r="J26" s="1289"/>
      <c r="K26" s="1289"/>
      <c r="L26" s="1290"/>
      <c r="M26" s="1194">
        <f>INDEX('LŠZ P'!A$2:AN$2002,U1,31)</f>
        <v>105</v>
      </c>
      <c r="N26" s="1195"/>
      <c r="O26" s="1195"/>
      <c r="P26" s="1196"/>
      <c r="Q26" s="1194" t="str">
        <f>INDEX('LŠZ P'!A$2:AN$2002,U1,33)</f>
        <v>NIL</v>
      </c>
      <c r="R26" s="1195"/>
      <c r="S26" s="1196"/>
      <c r="T26" s="508"/>
      <c r="U26" s="507"/>
      <c r="V26" s="1261" t="s">
        <v>1625</v>
      </c>
      <c r="W26" s="1261"/>
      <c r="X26" s="1261"/>
      <c r="Y26" s="1261"/>
      <c r="Z26" s="1261"/>
      <c r="AA26" s="1261"/>
      <c r="AB26" s="1329"/>
      <c r="AC26" s="1144"/>
      <c r="AD26" s="1145"/>
      <c r="AE26" s="1145"/>
      <c r="AF26" s="1145"/>
      <c r="AG26" s="1145"/>
      <c r="AH26" s="1145"/>
      <c r="AI26" s="1145"/>
      <c r="AJ26" s="1145"/>
      <c r="AK26" s="1145"/>
      <c r="AL26" s="1146"/>
      <c r="AM26" s="508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07"/>
      <c r="B27" s="1271"/>
      <c r="C27" s="1272"/>
      <c r="D27" s="1272"/>
      <c r="E27" s="1272"/>
      <c r="F27" s="1272"/>
      <c r="G27" s="1272"/>
      <c r="H27" s="1273"/>
      <c r="I27" s="1291"/>
      <c r="J27" s="1292"/>
      <c r="K27" s="1292"/>
      <c r="L27" s="1293"/>
      <c r="M27" s="1197"/>
      <c r="N27" s="1198"/>
      <c r="O27" s="1198"/>
      <c r="P27" s="1199"/>
      <c r="Q27" s="1197"/>
      <c r="R27" s="1198"/>
      <c r="S27" s="1199"/>
      <c r="T27" s="508"/>
      <c r="U27" s="507"/>
      <c r="V27" s="1261"/>
      <c r="W27" s="1261"/>
      <c r="X27" s="1261"/>
      <c r="Y27" s="1261"/>
      <c r="Z27" s="1261"/>
      <c r="AA27" s="1261"/>
      <c r="AB27" s="1329"/>
      <c r="AC27" s="1144"/>
      <c r="AD27" s="1145"/>
      <c r="AE27" s="1145"/>
      <c r="AF27" s="1145"/>
      <c r="AG27" s="1145"/>
      <c r="AH27" s="1145"/>
      <c r="AI27" s="1145"/>
      <c r="AJ27" s="1145"/>
      <c r="AK27" s="1145"/>
      <c r="AL27" s="1146"/>
      <c r="AM27" s="508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07"/>
      <c r="B28" s="1274"/>
      <c r="C28" s="1275"/>
      <c r="D28" s="1275"/>
      <c r="E28" s="1275"/>
      <c r="F28" s="1275"/>
      <c r="G28" s="1275"/>
      <c r="H28" s="1276"/>
      <c r="I28" s="1294"/>
      <c r="J28" s="1295"/>
      <c r="K28" s="1295"/>
      <c r="L28" s="1296"/>
      <c r="M28" s="1200"/>
      <c r="N28" s="1201"/>
      <c r="O28" s="1201"/>
      <c r="P28" s="1202"/>
      <c r="Q28" s="1200"/>
      <c r="R28" s="1201"/>
      <c r="S28" s="1202"/>
      <c r="T28" s="508"/>
      <c r="U28" s="507"/>
      <c r="V28" s="512"/>
      <c r="W28" s="512"/>
      <c r="X28" s="512"/>
      <c r="Y28" s="512"/>
      <c r="Z28" s="512"/>
      <c r="AA28" s="512"/>
      <c r="AB28" s="512"/>
      <c r="AC28" s="1144"/>
      <c r="AD28" s="1145"/>
      <c r="AE28" s="1145"/>
      <c r="AF28" s="1145"/>
      <c r="AG28" s="1145"/>
      <c r="AH28" s="1145"/>
      <c r="AI28" s="1145"/>
      <c r="AJ28" s="1145"/>
      <c r="AK28" s="1145"/>
      <c r="AL28" s="1146"/>
      <c r="AM28" s="508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07"/>
      <c r="B29" s="1212" t="s">
        <v>3919</v>
      </c>
      <c r="C29" s="1213"/>
      <c r="D29" s="1213"/>
      <c r="E29" s="1213"/>
      <c r="F29" s="1213"/>
      <c r="G29" s="1213"/>
      <c r="H29" s="1214"/>
      <c r="I29" s="1203" t="s">
        <v>3920</v>
      </c>
      <c r="J29" s="1204"/>
      <c r="K29" s="1204"/>
      <c r="L29" s="1205"/>
      <c r="M29" s="1203" t="s">
        <v>3921</v>
      </c>
      <c r="N29" s="1204"/>
      <c r="O29" s="1204"/>
      <c r="P29" s="1205"/>
      <c r="Q29" s="1212" t="s">
        <v>3922</v>
      </c>
      <c r="R29" s="1213"/>
      <c r="S29" s="1214"/>
      <c r="T29" s="508"/>
      <c r="U29" s="507"/>
      <c r="V29" s="1261" t="s">
        <v>1627</v>
      </c>
      <c r="W29" s="1261"/>
      <c r="X29" s="1261"/>
      <c r="Y29" s="1261"/>
      <c r="Z29" s="1261"/>
      <c r="AA29" s="1261"/>
      <c r="AB29" s="1261"/>
      <c r="AC29" s="1144"/>
      <c r="AD29" s="1145"/>
      <c r="AE29" s="1145"/>
      <c r="AF29" s="1145"/>
      <c r="AG29" s="1145"/>
      <c r="AH29" s="1145"/>
      <c r="AI29" s="1145"/>
      <c r="AJ29" s="1145"/>
      <c r="AK29" s="1145"/>
      <c r="AL29" s="1146"/>
      <c r="AM29" s="508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07"/>
      <c r="B30" s="1215"/>
      <c r="C30" s="1216"/>
      <c r="D30" s="1216"/>
      <c r="E30" s="1216"/>
      <c r="F30" s="1216"/>
      <c r="G30" s="1216"/>
      <c r="H30" s="1217"/>
      <c r="I30" s="1206"/>
      <c r="J30" s="1207"/>
      <c r="K30" s="1207"/>
      <c r="L30" s="1208"/>
      <c r="M30" s="1206"/>
      <c r="N30" s="1207"/>
      <c r="O30" s="1207"/>
      <c r="P30" s="1208"/>
      <c r="Q30" s="1215"/>
      <c r="R30" s="1216"/>
      <c r="S30" s="1217"/>
      <c r="T30" s="508"/>
      <c r="U30" s="507"/>
      <c r="V30" s="1261"/>
      <c r="W30" s="1261"/>
      <c r="X30" s="1261"/>
      <c r="Y30" s="1261"/>
      <c r="Z30" s="1261"/>
      <c r="AA30" s="1261"/>
      <c r="AB30" s="1261"/>
      <c r="AC30" s="1144"/>
      <c r="AD30" s="1145"/>
      <c r="AE30" s="1145"/>
      <c r="AF30" s="1145"/>
      <c r="AG30" s="1145"/>
      <c r="AH30" s="1145"/>
      <c r="AI30" s="1145"/>
      <c r="AJ30" s="1145"/>
      <c r="AK30" s="1145"/>
      <c r="AL30" s="1146"/>
      <c r="AM30" s="508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07"/>
      <c r="B31" s="1218"/>
      <c r="C31" s="1219"/>
      <c r="D31" s="1219"/>
      <c r="E31" s="1219"/>
      <c r="F31" s="1219"/>
      <c r="G31" s="1219"/>
      <c r="H31" s="1220"/>
      <c r="I31" s="1209"/>
      <c r="J31" s="1210"/>
      <c r="K31" s="1210"/>
      <c r="L31" s="1211"/>
      <c r="M31" s="1209"/>
      <c r="N31" s="1210"/>
      <c r="O31" s="1210"/>
      <c r="P31" s="1211"/>
      <c r="Q31" s="1218"/>
      <c r="R31" s="1219"/>
      <c r="S31" s="1220"/>
      <c r="T31" s="508"/>
      <c r="U31" s="507"/>
      <c r="V31" s="1261" t="s">
        <v>1628</v>
      </c>
      <c r="W31" s="1261"/>
      <c r="X31" s="1261"/>
      <c r="Y31" s="1261"/>
      <c r="Z31" s="1261"/>
      <c r="AA31" s="1261"/>
      <c r="AB31" s="1261"/>
      <c r="AC31" s="1144"/>
      <c r="AD31" s="1145"/>
      <c r="AE31" s="1145"/>
      <c r="AF31" s="1145"/>
      <c r="AG31" s="1145"/>
      <c r="AH31" s="1145"/>
      <c r="AI31" s="1145"/>
      <c r="AJ31" s="1145"/>
      <c r="AK31" s="1145"/>
      <c r="AL31" s="1146"/>
      <c r="AM31" s="508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07"/>
      <c r="B32" s="1141" t="s">
        <v>4084</v>
      </c>
      <c r="C32" s="1176"/>
      <c r="D32" s="1176"/>
      <c r="E32" s="1176"/>
      <c r="F32" s="1176"/>
      <c r="G32" s="1176"/>
      <c r="H32" s="1177"/>
      <c r="I32" s="1065" t="str">
        <f>INDEX('LŠZ P'!A$2:AN$2002,U1,35)</f>
        <v>NIL</v>
      </c>
      <c r="J32" s="1066"/>
      <c r="K32" s="1066"/>
      <c r="L32" s="1067"/>
      <c r="M32" s="1194">
        <f>INDEX('LŠZ P'!A$2:AN$2002,U1,36)</f>
        <v>1</v>
      </c>
      <c r="N32" s="1195"/>
      <c r="O32" s="1195"/>
      <c r="P32" s="1196"/>
      <c r="Q32" s="1065">
        <f>INDEX('LŠZ P'!A$2:AN$2002,U1,37)</f>
        <v>0</v>
      </c>
      <c r="R32" s="1066"/>
      <c r="S32" s="1067"/>
      <c r="T32" s="508"/>
      <c r="U32" s="507"/>
      <c r="V32" s="1261"/>
      <c r="W32" s="1261"/>
      <c r="X32" s="1261"/>
      <c r="Y32" s="1261"/>
      <c r="Z32" s="1261"/>
      <c r="AA32" s="1261"/>
      <c r="AB32" s="1261"/>
      <c r="AC32" s="1144"/>
      <c r="AD32" s="1145"/>
      <c r="AE32" s="1145"/>
      <c r="AF32" s="1145"/>
      <c r="AG32" s="1145"/>
      <c r="AH32" s="1145"/>
      <c r="AI32" s="1145"/>
      <c r="AJ32" s="1145"/>
      <c r="AK32" s="1145"/>
      <c r="AL32" s="1146"/>
      <c r="AM32" s="508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07"/>
      <c r="B33" s="1178"/>
      <c r="C33" s="1179"/>
      <c r="D33" s="1179"/>
      <c r="E33" s="1179"/>
      <c r="F33" s="1179"/>
      <c r="G33" s="1179"/>
      <c r="H33" s="1180"/>
      <c r="I33" s="1068"/>
      <c r="J33" s="1069"/>
      <c r="K33" s="1069"/>
      <c r="L33" s="1070"/>
      <c r="M33" s="1197"/>
      <c r="N33" s="1198"/>
      <c r="O33" s="1198"/>
      <c r="P33" s="1199"/>
      <c r="Q33" s="1068"/>
      <c r="R33" s="1069"/>
      <c r="S33" s="1070"/>
      <c r="T33" s="508"/>
      <c r="U33" s="507"/>
      <c r="V33" s="484"/>
      <c r="W33" s="512"/>
      <c r="X33" s="512"/>
      <c r="Y33" s="512"/>
      <c r="Z33" s="512"/>
      <c r="AA33" s="512"/>
      <c r="AB33" s="512"/>
      <c r="AC33" s="1147"/>
      <c r="AD33" s="1148"/>
      <c r="AE33" s="1148"/>
      <c r="AF33" s="1148"/>
      <c r="AG33" s="1148"/>
      <c r="AH33" s="1148"/>
      <c r="AI33" s="1148"/>
      <c r="AJ33" s="1148"/>
      <c r="AK33" s="1148"/>
      <c r="AL33" s="1149"/>
      <c r="AM33" s="508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07"/>
      <c r="B34" s="1181"/>
      <c r="C34" s="1182"/>
      <c r="D34" s="1182"/>
      <c r="E34" s="1182"/>
      <c r="F34" s="1182"/>
      <c r="G34" s="1182"/>
      <c r="H34" s="1183"/>
      <c r="I34" s="1071"/>
      <c r="J34" s="1072"/>
      <c r="K34" s="1072"/>
      <c r="L34" s="1073"/>
      <c r="M34" s="1200"/>
      <c r="N34" s="1201"/>
      <c r="O34" s="1201"/>
      <c r="P34" s="1202"/>
      <c r="Q34" s="1071"/>
      <c r="R34" s="1072"/>
      <c r="S34" s="1073"/>
      <c r="T34" s="508"/>
      <c r="U34" s="507"/>
      <c r="V34" s="1216" t="s">
        <v>460</v>
      </c>
      <c r="W34" s="1216"/>
      <c r="X34" s="1216"/>
      <c r="Y34" s="1216"/>
      <c r="Z34" s="1216"/>
      <c r="AA34" s="1216"/>
      <c r="AB34" s="1217"/>
      <c r="AC34" s="1315">
        <f>INDEX('LŠZ P'!A$2:AN$2002,U1,13)</f>
        <v>45317</v>
      </c>
      <c r="AD34" s="1316"/>
      <c r="AE34" s="1316"/>
      <c r="AF34" s="1316"/>
      <c r="AG34" s="1316"/>
      <c r="AH34" s="1316"/>
      <c r="AI34" s="1316"/>
      <c r="AJ34" s="1316"/>
      <c r="AK34" s="1316"/>
      <c r="AL34" s="1317"/>
      <c r="AM34" s="508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07"/>
      <c r="B35" s="1212" t="s">
        <v>463</v>
      </c>
      <c r="C35" s="1213"/>
      <c r="D35" s="1213"/>
      <c r="E35" s="1214"/>
      <c r="F35" s="1193">
        <f>INDEX('LŠZ P'!A$2:AN$2002,U1,18)</f>
        <v>2022</v>
      </c>
      <c r="G35" s="1169"/>
      <c r="H35" s="1203" t="s">
        <v>464</v>
      </c>
      <c r="I35" s="1205"/>
      <c r="J35" s="1306" t="str">
        <f>INDEX('LŠZ P'!A$2:AN$2002,U1,7)</f>
        <v>AFK-MAA013-GDBVW</v>
      </c>
      <c r="K35" s="1307"/>
      <c r="L35" s="1307"/>
      <c r="M35" s="1307"/>
      <c r="N35" s="1307"/>
      <c r="O35" s="1307"/>
      <c r="P35" s="1308"/>
      <c r="Q35" s="1268" t="str">
        <f>INDEX('LŠZ P'!A$2:AN$2002,U1,15)</f>
        <v>P</v>
      </c>
      <c r="R35" s="1204"/>
      <c r="S35" s="1205"/>
      <c r="T35" s="508"/>
      <c r="U35" s="507"/>
      <c r="V35" s="1216"/>
      <c r="W35" s="1216"/>
      <c r="X35" s="1216"/>
      <c r="Y35" s="1216"/>
      <c r="Z35" s="1216"/>
      <c r="AA35" s="1216"/>
      <c r="AB35" s="1217"/>
      <c r="AC35" s="1318"/>
      <c r="AD35" s="1319"/>
      <c r="AE35" s="1319"/>
      <c r="AF35" s="1319"/>
      <c r="AG35" s="1319"/>
      <c r="AH35" s="1319"/>
      <c r="AI35" s="1319"/>
      <c r="AJ35" s="1319"/>
      <c r="AK35" s="1319"/>
      <c r="AL35" s="1320"/>
      <c r="AM35" s="508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07"/>
      <c r="B36" s="1215"/>
      <c r="C36" s="1216"/>
      <c r="D36" s="1216"/>
      <c r="E36" s="1217"/>
      <c r="F36" s="1170"/>
      <c r="G36" s="1172"/>
      <c r="H36" s="1206"/>
      <c r="I36" s="1208"/>
      <c r="J36" s="1309"/>
      <c r="K36" s="1310"/>
      <c r="L36" s="1310"/>
      <c r="M36" s="1310"/>
      <c r="N36" s="1310"/>
      <c r="O36" s="1310"/>
      <c r="P36" s="1311"/>
      <c r="Q36" s="1206"/>
      <c r="R36" s="1207"/>
      <c r="S36" s="1208"/>
      <c r="T36" s="508"/>
      <c r="U36" s="507"/>
      <c r="V36" s="1261" t="s">
        <v>461</v>
      </c>
      <c r="W36" s="1261"/>
      <c r="X36" s="1261"/>
      <c r="Y36" s="1261"/>
      <c r="Z36" s="1261"/>
      <c r="AA36" s="1261"/>
      <c r="AB36" s="1261"/>
      <c r="AC36" s="1318"/>
      <c r="AD36" s="1319"/>
      <c r="AE36" s="1319"/>
      <c r="AF36" s="1319"/>
      <c r="AG36" s="1319"/>
      <c r="AH36" s="1319"/>
      <c r="AI36" s="1319"/>
      <c r="AJ36" s="1319"/>
      <c r="AK36" s="1319"/>
      <c r="AL36" s="1320"/>
      <c r="AM36" s="508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07"/>
      <c r="B37" s="1218"/>
      <c r="C37" s="1219"/>
      <c r="D37" s="1219"/>
      <c r="E37" s="1220"/>
      <c r="F37" s="1173"/>
      <c r="G37" s="1175"/>
      <c r="H37" s="1209"/>
      <c r="I37" s="1211"/>
      <c r="J37" s="1312"/>
      <c r="K37" s="1313"/>
      <c r="L37" s="1313"/>
      <c r="M37" s="1313"/>
      <c r="N37" s="1313"/>
      <c r="O37" s="1313"/>
      <c r="P37" s="1314"/>
      <c r="Q37" s="1209"/>
      <c r="R37" s="1210"/>
      <c r="S37" s="1211"/>
      <c r="T37" s="508"/>
      <c r="U37" s="507"/>
      <c r="V37" s="1261"/>
      <c r="W37" s="1261"/>
      <c r="X37" s="1261"/>
      <c r="Y37" s="1261"/>
      <c r="Z37" s="1261"/>
      <c r="AA37" s="1261"/>
      <c r="AB37" s="1261"/>
      <c r="AC37" s="1321"/>
      <c r="AD37" s="1322"/>
      <c r="AE37" s="1322"/>
      <c r="AF37" s="1322"/>
      <c r="AG37" s="1322"/>
      <c r="AH37" s="1322"/>
      <c r="AI37" s="1322"/>
      <c r="AJ37" s="1322"/>
      <c r="AK37" s="1322"/>
      <c r="AL37" s="1323"/>
      <c r="AM37" s="508"/>
      <c r="AZ37" s="8"/>
      <c r="CI37" s="9"/>
    </row>
    <row r="38" spans="1:87" ht="3" customHeight="1">
      <c r="A38" s="509"/>
      <c r="B38" s="513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1"/>
      <c r="U38" s="509"/>
      <c r="V38" s="510"/>
      <c r="W38" s="510"/>
      <c r="X38" s="510"/>
      <c r="Y38" s="510"/>
      <c r="Z38" s="510"/>
      <c r="AA38" s="510"/>
      <c r="AB38" s="510"/>
      <c r="AC38" s="510"/>
      <c r="AD38" s="510"/>
      <c r="AE38" s="510"/>
      <c r="AF38" s="510"/>
      <c r="AG38" s="510"/>
      <c r="AH38" s="510"/>
      <c r="AI38" s="510"/>
      <c r="AJ38" s="510"/>
      <c r="AK38" s="510"/>
      <c r="AL38" s="510"/>
      <c r="AM38" s="511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85"/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2"/>
      <c r="U39" s="486">
        <v>356</v>
      </c>
      <c r="V39" s="487"/>
      <c r="W39" s="487"/>
      <c r="X39" s="487"/>
      <c r="Y39" s="487"/>
      <c r="Z39" s="1336" t="s">
        <v>4537</v>
      </c>
      <c r="AA39" s="1337"/>
      <c r="AB39" s="1337"/>
      <c r="AC39" s="1337"/>
      <c r="AD39" s="1337"/>
      <c r="AE39" s="1337"/>
      <c r="AF39" s="1337"/>
      <c r="AG39" s="1337"/>
      <c r="AH39" s="1337"/>
      <c r="AI39" s="1337"/>
      <c r="AJ39" s="1337"/>
      <c r="AK39" s="1337"/>
      <c r="AL39" s="1337"/>
      <c r="AM39" s="1338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73"/>
      <c r="B40" s="1083" t="s">
        <v>564</v>
      </c>
      <c r="C40" s="1083"/>
      <c r="D40" s="1083"/>
      <c r="E40" s="1083"/>
      <c r="F40" s="1083"/>
      <c r="G40" s="1083"/>
      <c r="H40" s="1083"/>
      <c r="I40" s="1083"/>
      <c r="J40" s="1083"/>
      <c r="K40" s="1083"/>
      <c r="L40" s="1083"/>
      <c r="M40" s="1083"/>
      <c r="N40" s="1083"/>
      <c r="O40" s="1083"/>
      <c r="P40" s="1083"/>
      <c r="Q40" s="1083"/>
      <c r="R40" s="1083"/>
      <c r="S40" s="1083"/>
      <c r="T40" s="474"/>
      <c r="U40" s="488">
        <v>154</v>
      </c>
      <c r="V40" s="489"/>
      <c r="W40" s="489"/>
      <c r="X40" s="489"/>
      <c r="Y40" s="489"/>
      <c r="Z40" s="1339"/>
      <c r="AA40" s="1339"/>
      <c r="AB40" s="1339"/>
      <c r="AC40" s="1339"/>
      <c r="AD40" s="1339"/>
      <c r="AE40" s="1339"/>
      <c r="AF40" s="1339"/>
      <c r="AG40" s="1339"/>
      <c r="AH40" s="1339"/>
      <c r="AI40" s="1339"/>
      <c r="AJ40" s="1339"/>
      <c r="AK40" s="1339"/>
      <c r="AL40" s="1339"/>
      <c r="AM40" s="1340"/>
      <c r="AZ40" s="8"/>
      <c r="BA40" s="1"/>
      <c r="BB40" s="2"/>
      <c r="BC40" s="2"/>
      <c r="BD40" s="2"/>
      <c r="BE40" s="3"/>
      <c r="BF40" s="1052" t="s">
        <v>3998</v>
      </c>
      <c r="BG40" s="1053"/>
      <c r="BH40" s="1053"/>
      <c r="BI40" s="1053"/>
      <c r="BJ40" s="1053"/>
      <c r="BK40" s="1054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52" t="s">
        <v>3998</v>
      </c>
      <c r="BY40" s="1053"/>
      <c r="BZ40" s="1053"/>
      <c r="CA40" s="1053"/>
      <c r="CB40" s="1053"/>
      <c r="CC40" s="1054"/>
      <c r="CD40" s="1"/>
      <c r="CE40" s="2"/>
      <c r="CF40" s="2"/>
      <c r="CG40" s="2"/>
      <c r="CH40" s="3"/>
      <c r="CI40" s="9"/>
    </row>
    <row r="41" spans="1:87" ht="3.75" customHeight="1">
      <c r="A41" s="473"/>
      <c r="B41" s="1083"/>
      <c r="C41" s="1083"/>
      <c r="D41" s="1083"/>
      <c r="E41" s="1083"/>
      <c r="F41" s="1083"/>
      <c r="G41" s="1083"/>
      <c r="H41" s="1083"/>
      <c r="I41" s="1083"/>
      <c r="J41" s="1083"/>
      <c r="K41" s="1083"/>
      <c r="L41" s="1083"/>
      <c r="M41" s="1083"/>
      <c r="N41" s="1083"/>
      <c r="O41" s="1083"/>
      <c r="P41" s="1083"/>
      <c r="Q41" s="1083"/>
      <c r="R41" s="1083"/>
      <c r="S41" s="1083"/>
      <c r="T41" s="474"/>
      <c r="U41" s="488"/>
      <c r="V41" s="489"/>
      <c r="W41" s="489"/>
      <c r="X41" s="489"/>
      <c r="Y41" s="489"/>
      <c r="Z41" s="1339"/>
      <c r="AA41" s="1339"/>
      <c r="AB41" s="1339"/>
      <c r="AC41" s="1339"/>
      <c r="AD41" s="1339"/>
      <c r="AE41" s="1339"/>
      <c r="AF41" s="1339"/>
      <c r="AG41" s="1339"/>
      <c r="AH41" s="1339"/>
      <c r="AI41" s="1339"/>
      <c r="AJ41" s="1339"/>
      <c r="AK41" s="1339"/>
      <c r="AL41" s="1339"/>
      <c r="AM41" s="1340"/>
      <c r="AZ41" s="8"/>
      <c r="BA41" s="8"/>
      <c r="BE41" s="9"/>
      <c r="BF41" s="1055"/>
      <c r="BG41" s="1056"/>
      <c r="BH41" s="1056"/>
      <c r="BI41" s="1056"/>
      <c r="BJ41" s="1056"/>
      <c r="BK41" s="1057"/>
      <c r="BL41" s="8"/>
      <c r="BP41" s="9"/>
      <c r="BS41" s="8"/>
      <c r="BW41" s="9"/>
      <c r="BX41" s="1055"/>
      <c r="BY41" s="1056"/>
      <c r="BZ41" s="1056"/>
      <c r="CA41" s="1056"/>
      <c r="CB41" s="1056"/>
      <c r="CC41" s="1057"/>
      <c r="CD41" s="8"/>
      <c r="CH41" s="9"/>
      <c r="CI41" s="9"/>
    </row>
    <row r="42" spans="1:87" ht="5.25" customHeight="1">
      <c r="A42" s="473"/>
      <c r="B42" s="1083"/>
      <c r="C42" s="1083"/>
      <c r="D42" s="1083"/>
      <c r="E42" s="1083"/>
      <c r="F42" s="1083"/>
      <c r="G42" s="1083"/>
      <c r="H42" s="1083"/>
      <c r="I42" s="1083"/>
      <c r="J42" s="1083"/>
      <c r="K42" s="1083"/>
      <c r="L42" s="1083"/>
      <c r="M42" s="1083"/>
      <c r="N42" s="1083"/>
      <c r="O42" s="1083"/>
      <c r="P42" s="1083"/>
      <c r="Q42" s="1083"/>
      <c r="R42" s="1083"/>
      <c r="S42" s="1083"/>
      <c r="T42" s="474"/>
      <c r="U42" s="495"/>
      <c r="V42" s="1084" t="s">
        <v>4536</v>
      </c>
      <c r="W42" s="1085"/>
      <c r="X42" s="1085"/>
      <c r="Y42" s="1085"/>
      <c r="Z42" s="1085"/>
      <c r="AA42" s="1085"/>
      <c r="AB42" s="1085"/>
      <c r="AC42" s="1085"/>
      <c r="AD42" s="1085"/>
      <c r="AE42" s="1085"/>
      <c r="AF42" s="1085"/>
      <c r="AG42" s="1085"/>
      <c r="AH42" s="1085"/>
      <c r="AI42" s="1085"/>
      <c r="AJ42" s="1085"/>
      <c r="AK42" s="1085"/>
      <c r="AL42" s="1085"/>
      <c r="AM42" s="1086"/>
      <c r="AZ42" s="8"/>
      <c r="BA42" s="1046" t="s">
        <v>1474</v>
      </c>
      <c r="BB42" s="1047"/>
      <c r="BC42" s="1047"/>
      <c r="BD42" s="1047"/>
      <c r="BE42" s="1048"/>
      <c r="BF42" s="1055"/>
      <c r="BG42" s="1056"/>
      <c r="BH42" s="1056"/>
      <c r="BI42" s="1056"/>
      <c r="BJ42" s="1056"/>
      <c r="BK42" s="1057"/>
      <c r="BL42" s="1046" t="s">
        <v>1475</v>
      </c>
      <c r="BM42" s="1047"/>
      <c r="BN42" s="1047"/>
      <c r="BO42" s="1047"/>
      <c r="BP42" s="1048"/>
      <c r="BS42" s="1046" t="s">
        <v>1474</v>
      </c>
      <c r="BT42" s="1047"/>
      <c r="BU42" s="1047"/>
      <c r="BV42" s="1047"/>
      <c r="BW42" s="1048"/>
      <c r="BX42" s="1055"/>
      <c r="BY42" s="1056"/>
      <c r="BZ42" s="1056"/>
      <c r="CA42" s="1056"/>
      <c r="CB42" s="1056"/>
      <c r="CC42" s="1057"/>
      <c r="CD42" s="1046" t="s">
        <v>1475</v>
      </c>
      <c r="CE42" s="1330"/>
      <c r="CF42" s="1330"/>
      <c r="CG42" s="1330"/>
      <c r="CH42" s="1331"/>
      <c r="CI42" s="9"/>
    </row>
    <row r="43" spans="1:87" ht="5.25" customHeight="1">
      <c r="A43" s="473"/>
      <c r="B43" s="1083"/>
      <c r="C43" s="1083"/>
      <c r="D43" s="1083"/>
      <c r="E43" s="1083"/>
      <c r="F43" s="1083"/>
      <c r="G43" s="1083"/>
      <c r="H43" s="1083"/>
      <c r="I43" s="1083"/>
      <c r="J43" s="1083"/>
      <c r="K43" s="1083"/>
      <c r="L43" s="1083"/>
      <c r="M43" s="1083"/>
      <c r="N43" s="1083"/>
      <c r="O43" s="1083"/>
      <c r="P43" s="1083"/>
      <c r="Q43" s="1083"/>
      <c r="R43" s="1083"/>
      <c r="S43" s="1083"/>
      <c r="T43" s="474"/>
      <c r="U43" s="495"/>
      <c r="V43" s="1085"/>
      <c r="W43" s="1085"/>
      <c r="X43" s="1085"/>
      <c r="Y43" s="1085"/>
      <c r="Z43" s="1085"/>
      <c r="AA43" s="1085"/>
      <c r="AB43" s="1085"/>
      <c r="AC43" s="1085"/>
      <c r="AD43" s="1085"/>
      <c r="AE43" s="1085"/>
      <c r="AF43" s="1085"/>
      <c r="AG43" s="1085"/>
      <c r="AH43" s="1085"/>
      <c r="AI43" s="1085"/>
      <c r="AJ43" s="1085"/>
      <c r="AK43" s="1085"/>
      <c r="AL43" s="1085"/>
      <c r="AM43" s="1086"/>
      <c r="AZ43" s="8"/>
      <c r="BA43" s="1046"/>
      <c r="BB43" s="1047"/>
      <c r="BC43" s="1047"/>
      <c r="BD43" s="1047"/>
      <c r="BE43" s="1048"/>
      <c r="BF43" s="1046" t="s">
        <v>1476</v>
      </c>
      <c r="BG43" s="1047"/>
      <c r="BH43" s="1047"/>
      <c r="BI43" s="1047"/>
      <c r="BJ43" s="1047"/>
      <c r="BK43" s="1048"/>
      <c r="BL43" s="1046"/>
      <c r="BM43" s="1047"/>
      <c r="BN43" s="1047"/>
      <c r="BO43" s="1047"/>
      <c r="BP43" s="1048"/>
      <c r="BS43" s="1046"/>
      <c r="BT43" s="1047"/>
      <c r="BU43" s="1047"/>
      <c r="BV43" s="1047"/>
      <c r="BW43" s="1048"/>
      <c r="BX43" s="1046" t="s">
        <v>1476</v>
      </c>
      <c r="BY43" s="1047"/>
      <c r="BZ43" s="1047"/>
      <c r="CA43" s="1047"/>
      <c r="CB43" s="1047"/>
      <c r="CC43" s="1048"/>
      <c r="CD43" s="1332"/>
      <c r="CE43" s="1330"/>
      <c r="CF43" s="1330"/>
      <c r="CG43" s="1330"/>
      <c r="CH43" s="1331"/>
      <c r="CI43" s="9"/>
    </row>
    <row r="44" spans="1:87" ht="5.25" customHeight="1">
      <c r="A44" s="473"/>
      <c r="B44" s="1083"/>
      <c r="C44" s="1083"/>
      <c r="D44" s="1083"/>
      <c r="E44" s="1083"/>
      <c r="F44" s="1083"/>
      <c r="G44" s="1083"/>
      <c r="H44" s="1083"/>
      <c r="I44" s="1083"/>
      <c r="J44" s="1083"/>
      <c r="K44" s="1083"/>
      <c r="L44" s="1083"/>
      <c r="M44" s="1083"/>
      <c r="N44" s="1083"/>
      <c r="O44" s="1083"/>
      <c r="P44" s="1083"/>
      <c r="Q44" s="1083"/>
      <c r="R44" s="1083"/>
      <c r="S44" s="1083"/>
      <c r="T44" s="474"/>
      <c r="U44" s="1346" t="s">
        <v>6446</v>
      </c>
      <c r="V44" s="1347"/>
      <c r="W44" s="1347"/>
      <c r="X44" s="1347"/>
      <c r="Y44" s="1347"/>
      <c r="Z44" s="1347"/>
      <c r="AA44" s="1347"/>
      <c r="AB44" s="1347"/>
      <c r="AC44" s="1347"/>
      <c r="AD44" s="1347"/>
      <c r="AE44" s="1347"/>
      <c r="AF44" s="1347"/>
      <c r="AG44" s="1347"/>
      <c r="AH44" s="1347"/>
      <c r="AI44" s="1347"/>
      <c r="AJ44" s="1347"/>
      <c r="AK44" s="1347"/>
      <c r="AL44" s="1347"/>
      <c r="AM44" s="1348"/>
      <c r="AZ44" s="8"/>
      <c r="BA44" s="1049"/>
      <c r="BB44" s="1050"/>
      <c r="BC44" s="1050"/>
      <c r="BD44" s="1050"/>
      <c r="BE44" s="1051"/>
      <c r="BF44" s="1049"/>
      <c r="BG44" s="1050"/>
      <c r="BH44" s="1050"/>
      <c r="BI44" s="1050"/>
      <c r="BJ44" s="1050"/>
      <c r="BK44" s="1051"/>
      <c r="BL44" s="1049"/>
      <c r="BM44" s="1050"/>
      <c r="BN44" s="1050"/>
      <c r="BO44" s="1050"/>
      <c r="BP44" s="1051"/>
      <c r="BS44" s="1049"/>
      <c r="BT44" s="1050"/>
      <c r="BU44" s="1050"/>
      <c r="BV44" s="1050"/>
      <c r="BW44" s="1051"/>
      <c r="BX44" s="1049"/>
      <c r="BY44" s="1050"/>
      <c r="BZ44" s="1050"/>
      <c r="CA44" s="1050"/>
      <c r="CB44" s="1050"/>
      <c r="CC44" s="1051"/>
      <c r="CD44" s="1333"/>
      <c r="CE44" s="1334"/>
      <c r="CF44" s="1334"/>
      <c r="CG44" s="1334"/>
      <c r="CH44" s="1335"/>
      <c r="CI44" s="9"/>
    </row>
    <row r="45" spans="1:87" ht="5.25" customHeight="1">
      <c r="A45" s="473"/>
      <c r="B45" s="1083"/>
      <c r="C45" s="1083"/>
      <c r="D45" s="1083"/>
      <c r="E45" s="1083"/>
      <c r="F45" s="1083"/>
      <c r="G45" s="1083"/>
      <c r="H45" s="1083"/>
      <c r="I45" s="1083"/>
      <c r="J45" s="1083"/>
      <c r="K45" s="1083"/>
      <c r="L45" s="1083"/>
      <c r="M45" s="1083"/>
      <c r="N45" s="1083"/>
      <c r="O45" s="1083"/>
      <c r="P45" s="1083"/>
      <c r="Q45" s="1083"/>
      <c r="R45" s="1083"/>
      <c r="S45" s="1083"/>
      <c r="T45" s="474"/>
      <c r="U45" s="1349"/>
      <c r="V45" s="1347"/>
      <c r="W45" s="1347"/>
      <c r="X45" s="1347"/>
      <c r="Y45" s="1347"/>
      <c r="Z45" s="1347"/>
      <c r="AA45" s="1347"/>
      <c r="AB45" s="1347"/>
      <c r="AC45" s="1347"/>
      <c r="AD45" s="1347"/>
      <c r="AE45" s="1347"/>
      <c r="AF45" s="1347"/>
      <c r="AG45" s="1347"/>
      <c r="AH45" s="1347"/>
      <c r="AI45" s="1347"/>
      <c r="AJ45" s="1347"/>
      <c r="AK45" s="1347"/>
      <c r="AL45" s="1347"/>
      <c r="AM45" s="1348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73"/>
      <c r="B46" s="1083"/>
      <c r="C46" s="1083"/>
      <c r="D46" s="1083"/>
      <c r="E46" s="1083"/>
      <c r="F46" s="1083"/>
      <c r="G46" s="1083"/>
      <c r="H46" s="1083"/>
      <c r="I46" s="1083"/>
      <c r="J46" s="1083"/>
      <c r="K46" s="1083"/>
      <c r="L46" s="1083"/>
      <c r="M46" s="1083"/>
      <c r="N46" s="1083"/>
      <c r="O46" s="1083"/>
      <c r="P46" s="1083"/>
      <c r="Q46" s="1083"/>
      <c r="R46" s="1083"/>
      <c r="S46" s="1083"/>
      <c r="T46" s="474"/>
      <c r="U46" s="1087" t="s">
        <v>4535</v>
      </c>
      <c r="V46" s="1350"/>
      <c r="W46" s="1350"/>
      <c r="X46" s="1350"/>
      <c r="Y46" s="1350"/>
      <c r="Z46" s="1350"/>
      <c r="AA46" s="1350"/>
      <c r="AB46" s="1350"/>
      <c r="AC46" s="1350"/>
      <c r="AD46" s="1350"/>
      <c r="AE46" s="1350"/>
      <c r="AF46" s="1350"/>
      <c r="AG46" s="1350"/>
      <c r="AH46" s="1350"/>
      <c r="AI46" s="1350"/>
      <c r="AJ46" s="1350"/>
      <c r="AK46" s="1091" t="str">
        <f>CONCATENATE("č.",INDEX('LŠZ P'!A$2:AN$2002,U39,17))</f>
        <v>č.23039</v>
      </c>
      <c r="AL46" s="1092"/>
      <c r="AM46" s="1089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73"/>
      <c r="B47" s="1083"/>
      <c r="C47" s="1083"/>
      <c r="D47" s="1083"/>
      <c r="E47" s="1083"/>
      <c r="F47" s="1083"/>
      <c r="G47" s="1083"/>
      <c r="H47" s="1083"/>
      <c r="I47" s="1083"/>
      <c r="J47" s="1083"/>
      <c r="K47" s="1083"/>
      <c r="L47" s="1083"/>
      <c r="M47" s="1083"/>
      <c r="N47" s="1083"/>
      <c r="O47" s="1083"/>
      <c r="P47" s="1083"/>
      <c r="Q47" s="1083"/>
      <c r="R47" s="1083"/>
      <c r="S47" s="1083"/>
      <c r="T47" s="474"/>
      <c r="U47" s="1351"/>
      <c r="V47" s="1350"/>
      <c r="W47" s="1350"/>
      <c r="X47" s="1350"/>
      <c r="Y47" s="1350"/>
      <c r="Z47" s="1350"/>
      <c r="AA47" s="1350"/>
      <c r="AB47" s="1350"/>
      <c r="AC47" s="1350"/>
      <c r="AD47" s="1350"/>
      <c r="AE47" s="1350"/>
      <c r="AF47" s="1350"/>
      <c r="AG47" s="1350"/>
      <c r="AH47" s="1350"/>
      <c r="AI47" s="1350"/>
      <c r="AJ47" s="1350"/>
      <c r="AK47" s="1092"/>
      <c r="AL47" s="1092"/>
      <c r="AM47" s="1089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73"/>
      <c r="B48" s="1094" t="s">
        <v>289</v>
      </c>
      <c r="C48" s="1095"/>
      <c r="D48" s="1095"/>
      <c r="E48" s="1095"/>
      <c r="F48" s="1095"/>
      <c r="G48" s="1095"/>
      <c r="H48" s="1095"/>
      <c r="I48" s="1095"/>
      <c r="J48" s="1095"/>
      <c r="K48" s="1095"/>
      <c r="L48" s="1095"/>
      <c r="M48" s="1095"/>
      <c r="N48" s="1095"/>
      <c r="O48" s="489"/>
      <c r="P48" s="1238">
        <f>INDEX('LŠZ P'!A$2:AN$2002,U39,28)</f>
        <v>0</v>
      </c>
      <c r="Q48" s="1239"/>
      <c r="R48" s="1239"/>
      <c r="S48" s="1240"/>
      <c r="T48" s="474"/>
      <c r="U48" s="488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  <c r="AM48" s="490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73"/>
      <c r="B49" s="1095"/>
      <c r="C49" s="1095"/>
      <c r="D49" s="1095"/>
      <c r="E49" s="1095"/>
      <c r="F49" s="1095"/>
      <c r="G49" s="1095"/>
      <c r="H49" s="1095"/>
      <c r="I49" s="1095"/>
      <c r="J49" s="1095"/>
      <c r="K49" s="1095"/>
      <c r="L49" s="1095"/>
      <c r="M49" s="1095"/>
      <c r="N49" s="1095"/>
      <c r="O49" s="491"/>
      <c r="P49" s="1241"/>
      <c r="Q49" s="1242"/>
      <c r="R49" s="1242"/>
      <c r="S49" s="1243"/>
      <c r="T49" s="474"/>
      <c r="U49" s="473"/>
      <c r="V49" s="1096" t="s">
        <v>1651</v>
      </c>
      <c r="W49" s="1096"/>
      <c r="X49" s="1096"/>
      <c r="Y49" s="1096"/>
      <c r="Z49" s="1097" t="s">
        <v>1652</v>
      </c>
      <c r="AA49" s="1098"/>
      <c r="AB49" s="1098"/>
      <c r="AC49" s="1098"/>
      <c r="AD49" s="1098"/>
      <c r="AE49" s="1098"/>
      <c r="AF49" s="1098"/>
      <c r="AG49" s="1098"/>
      <c r="AH49" s="1098"/>
      <c r="AI49" s="1098"/>
      <c r="AJ49" s="1098"/>
      <c r="AK49" s="1098"/>
      <c r="AL49" s="1099"/>
      <c r="AM49" s="474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73"/>
      <c r="B50" s="1058" t="s">
        <v>786</v>
      </c>
      <c r="C50" s="1058"/>
      <c r="D50" s="1058"/>
      <c r="E50" s="1058"/>
      <c r="F50" s="1058"/>
      <c r="G50" s="1058"/>
      <c r="H50" s="1058"/>
      <c r="I50" s="1058"/>
      <c r="J50" s="1059" t="str">
        <f>CONCATENATE("O-PG / ",INDEX('LŠZ P'!A$2:AN2002,U39,38)," place")</f>
        <v>O-PG /  place</v>
      </c>
      <c r="K50" s="1060"/>
      <c r="L50" s="1060"/>
      <c r="M50" s="1060"/>
      <c r="N50" s="1061"/>
      <c r="O50" s="492"/>
      <c r="P50" s="1241"/>
      <c r="Q50" s="1242"/>
      <c r="R50" s="1242"/>
      <c r="S50" s="1243"/>
      <c r="T50" s="474"/>
      <c r="U50" s="473"/>
      <c r="V50" s="1096"/>
      <c r="W50" s="1096"/>
      <c r="X50" s="1096"/>
      <c r="Y50" s="1096"/>
      <c r="Z50" s="1100"/>
      <c r="AA50" s="1101"/>
      <c r="AB50" s="1101"/>
      <c r="AC50" s="1101"/>
      <c r="AD50" s="1101"/>
      <c r="AE50" s="1101"/>
      <c r="AF50" s="1101"/>
      <c r="AG50" s="1101"/>
      <c r="AH50" s="1101"/>
      <c r="AI50" s="1101"/>
      <c r="AJ50" s="1101"/>
      <c r="AK50" s="1101"/>
      <c r="AL50" s="1102"/>
      <c r="AM50" s="474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73"/>
      <c r="B51" s="1058"/>
      <c r="C51" s="1058"/>
      <c r="D51" s="1058"/>
      <c r="E51" s="1058"/>
      <c r="F51" s="1058"/>
      <c r="G51" s="1058"/>
      <c r="H51" s="1058"/>
      <c r="I51" s="1058"/>
      <c r="J51" s="1062"/>
      <c r="K51" s="1063"/>
      <c r="L51" s="1063"/>
      <c r="M51" s="1063"/>
      <c r="N51" s="1064"/>
      <c r="O51" s="492"/>
      <c r="P51" s="1244"/>
      <c r="Q51" s="1245"/>
      <c r="R51" s="1245"/>
      <c r="S51" s="1246"/>
      <c r="T51" s="474"/>
      <c r="U51" s="473"/>
      <c r="V51" s="17"/>
      <c r="W51" s="17"/>
      <c r="X51" s="17"/>
      <c r="Y51" s="17"/>
      <c r="Z51" s="1358" t="str">
        <f>CONCATENATE(INDEX('LŠZ P'!A$2:AN$2002,U39,3)," (",INDEX('LŠZ P'!A$2:AN$2002,U39,9),")")</f>
        <v>KIBO L (UP)</v>
      </c>
      <c r="AA51" s="1359"/>
      <c r="AB51" s="1359"/>
      <c r="AC51" s="1359"/>
      <c r="AD51" s="1359"/>
      <c r="AE51" s="1359"/>
      <c r="AF51" s="1359"/>
      <c r="AG51" s="1359"/>
      <c r="AH51" s="1359"/>
      <c r="AI51" s="1359"/>
      <c r="AJ51" s="1359"/>
      <c r="AK51" s="1359"/>
      <c r="AL51" s="1360"/>
      <c r="AM51" s="474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73"/>
      <c r="B52" s="1104" t="s">
        <v>6853</v>
      </c>
      <c r="C52" s="1105"/>
      <c r="D52" s="1105"/>
      <c r="E52" s="1105"/>
      <c r="F52" s="1105"/>
      <c r="G52" s="1105"/>
      <c r="H52" s="1105"/>
      <c r="I52" s="1105"/>
      <c r="J52" s="1105"/>
      <c r="K52" s="1105"/>
      <c r="L52" s="1105"/>
      <c r="M52" s="1105"/>
      <c r="N52" s="1105"/>
      <c r="O52" s="1105"/>
      <c r="P52" s="1105"/>
      <c r="Q52" s="1105"/>
      <c r="R52" s="1105"/>
      <c r="S52" s="1106"/>
      <c r="T52" s="474"/>
      <c r="U52" s="473"/>
      <c r="V52" s="1058" t="s">
        <v>648</v>
      </c>
      <c r="W52" s="1058"/>
      <c r="X52" s="1058"/>
      <c r="Y52" s="1058"/>
      <c r="Z52" s="1358"/>
      <c r="AA52" s="1359"/>
      <c r="AB52" s="1359"/>
      <c r="AC52" s="1359"/>
      <c r="AD52" s="1359"/>
      <c r="AE52" s="1359"/>
      <c r="AF52" s="1359"/>
      <c r="AG52" s="1359"/>
      <c r="AH52" s="1359"/>
      <c r="AI52" s="1359"/>
      <c r="AJ52" s="1359"/>
      <c r="AK52" s="1359"/>
      <c r="AL52" s="1360"/>
      <c r="AM52" s="474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73"/>
      <c r="B53" s="1107"/>
      <c r="C53" s="1108"/>
      <c r="D53" s="1108"/>
      <c r="E53" s="1108"/>
      <c r="F53" s="1108"/>
      <c r="G53" s="1108"/>
      <c r="H53" s="1108"/>
      <c r="I53" s="1108"/>
      <c r="J53" s="1108"/>
      <c r="K53" s="1108"/>
      <c r="L53" s="1108"/>
      <c r="M53" s="1108"/>
      <c r="N53" s="1108"/>
      <c r="O53" s="1108"/>
      <c r="P53" s="1108"/>
      <c r="Q53" s="1108"/>
      <c r="R53" s="1108"/>
      <c r="S53" s="1109"/>
      <c r="T53" s="474"/>
      <c r="U53" s="473"/>
      <c r="V53" s="1058"/>
      <c r="W53" s="1058"/>
      <c r="X53" s="1058"/>
      <c r="Y53" s="1058"/>
      <c r="Z53" s="1358"/>
      <c r="AA53" s="1359"/>
      <c r="AB53" s="1359"/>
      <c r="AC53" s="1359"/>
      <c r="AD53" s="1359"/>
      <c r="AE53" s="1359"/>
      <c r="AF53" s="1359"/>
      <c r="AG53" s="1359"/>
      <c r="AH53" s="1359"/>
      <c r="AI53" s="1359"/>
      <c r="AJ53" s="1359"/>
      <c r="AK53" s="1359"/>
      <c r="AL53" s="1360"/>
      <c r="AM53" s="474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73"/>
      <c r="B54" s="1107"/>
      <c r="C54" s="1108"/>
      <c r="D54" s="1108"/>
      <c r="E54" s="1108"/>
      <c r="F54" s="1108"/>
      <c r="G54" s="1108"/>
      <c r="H54" s="1108"/>
      <c r="I54" s="1108"/>
      <c r="J54" s="1108"/>
      <c r="K54" s="1108"/>
      <c r="L54" s="1108"/>
      <c r="M54" s="1108"/>
      <c r="N54" s="1108"/>
      <c r="O54" s="1108"/>
      <c r="P54" s="1108"/>
      <c r="Q54" s="1108"/>
      <c r="R54" s="1108"/>
      <c r="S54" s="1109"/>
      <c r="T54" s="474"/>
      <c r="U54" s="473"/>
      <c r="V54" s="17"/>
      <c r="W54" s="17"/>
      <c r="X54" s="17"/>
      <c r="Y54" s="17"/>
      <c r="Z54" s="1361"/>
      <c r="AA54" s="1362"/>
      <c r="AB54" s="1362"/>
      <c r="AC54" s="1362"/>
      <c r="AD54" s="1362"/>
      <c r="AE54" s="1362"/>
      <c r="AF54" s="1362"/>
      <c r="AG54" s="1362"/>
      <c r="AH54" s="1362"/>
      <c r="AI54" s="1362"/>
      <c r="AJ54" s="1362"/>
      <c r="AK54" s="1362"/>
      <c r="AL54" s="1363"/>
      <c r="AM54" s="474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73"/>
      <c r="B55" s="1107"/>
      <c r="C55" s="1108"/>
      <c r="D55" s="1108"/>
      <c r="E55" s="1108"/>
      <c r="F55" s="1108"/>
      <c r="G55" s="1108"/>
      <c r="H55" s="1108"/>
      <c r="I55" s="1108"/>
      <c r="J55" s="1108"/>
      <c r="K55" s="1108"/>
      <c r="L55" s="1108"/>
      <c r="M55" s="1108"/>
      <c r="N55" s="1108"/>
      <c r="O55" s="1108"/>
      <c r="P55" s="1108"/>
      <c r="Q55" s="1108"/>
      <c r="R55" s="1108"/>
      <c r="S55" s="1109"/>
      <c r="T55" s="474"/>
      <c r="U55" s="473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74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73"/>
      <c r="B56" s="1107"/>
      <c r="C56" s="1108"/>
      <c r="D56" s="1108"/>
      <c r="E56" s="1108"/>
      <c r="F56" s="1108"/>
      <c r="G56" s="1108"/>
      <c r="H56" s="1108"/>
      <c r="I56" s="1108"/>
      <c r="J56" s="1108"/>
      <c r="K56" s="1108"/>
      <c r="L56" s="1108"/>
      <c r="M56" s="1108"/>
      <c r="N56" s="1108"/>
      <c r="O56" s="1108"/>
      <c r="P56" s="1108"/>
      <c r="Q56" s="1108"/>
      <c r="R56" s="1108"/>
      <c r="S56" s="1109"/>
      <c r="T56" s="474"/>
      <c r="U56" s="473"/>
      <c r="V56" s="1103" t="s">
        <v>1413</v>
      </c>
      <c r="W56" s="1103"/>
      <c r="X56" s="1103"/>
      <c r="Y56" s="1103"/>
      <c r="Z56" s="1103"/>
      <c r="AA56" s="1103"/>
      <c r="AB56" s="1103"/>
      <c r="AC56" s="1113" t="str">
        <f>INDEX('LŠZ P'!A$2:AN$2002,U39,5)</f>
        <v>OM-P356</v>
      </c>
      <c r="AD56" s="1114"/>
      <c r="AE56" s="1114"/>
      <c r="AF56" s="1114"/>
      <c r="AG56" s="1114"/>
      <c r="AH56" s="1114"/>
      <c r="AI56" s="1114"/>
      <c r="AJ56" s="1114"/>
      <c r="AK56" s="1114"/>
      <c r="AL56" s="1115"/>
      <c r="AM56" s="474"/>
      <c r="AZ56" s="28"/>
      <c r="BA56" s="14"/>
      <c r="BB56" s="14"/>
      <c r="BC56" s="14"/>
      <c r="CI56" s="9"/>
    </row>
    <row r="57" spans="1:87" ht="4.5" customHeight="1">
      <c r="A57" s="473"/>
      <c r="B57" s="1107"/>
      <c r="C57" s="1108"/>
      <c r="D57" s="1108"/>
      <c r="E57" s="1108"/>
      <c r="F57" s="1108"/>
      <c r="G57" s="1108"/>
      <c r="H57" s="1108"/>
      <c r="I57" s="1108"/>
      <c r="J57" s="1108"/>
      <c r="K57" s="1108"/>
      <c r="L57" s="1108"/>
      <c r="M57" s="1108"/>
      <c r="N57" s="1108"/>
      <c r="O57" s="1108"/>
      <c r="P57" s="1108"/>
      <c r="Q57" s="1108"/>
      <c r="R57" s="1108"/>
      <c r="S57" s="1109"/>
      <c r="T57" s="474"/>
      <c r="U57" s="473"/>
      <c r="V57" s="17"/>
      <c r="W57" s="17"/>
      <c r="X57" s="17"/>
      <c r="Y57" s="17"/>
      <c r="Z57" s="17"/>
      <c r="AA57" s="17"/>
      <c r="AB57" s="17"/>
      <c r="AC57" s="1116"/>
      <c r="AD57" s="1117"/>
      <c r="AE57" s="1117"/>
      <c r="AF57" s="1117"/>
      <c r="AG57" s="1117"/>
      <c r="AH57" s="1117"/>
      <c r="AI57" s="1117"/>
      <c r="AJ57" s="1117"/>
      <c r="AK57" s="1117"/>
      <c r="AL57" s="1118"/>
      <c r="AM57" s="474"/>
      <c r="AZ57" s="28"/>
      <c r="BA57" s="308"/>
      <c r="BB57" s="307"/>
      <c r="BC57" s="307"/>
      <c r="BD57" s="2"/>
      <c r="BE57" s="3"/>
      <c r="BF57" s="1052" t="s">
        <v>3998</v>
      </c>
      <c r="BG57" s="1053"/>
      <c r="BH57" s="1053"/>
      <c r="BI57" s="1053"/>
      <c r="BJ57" s="1053"/>
      <c r="BK57" s="1054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52" t="s">
        <v>3998</v>
      </c>
      <c r="BY57" s="1053"/>
      <c r="BZ57" s="1053"/>
      <c r="CA57" s="1053"/>
      <c r="CB57" s="1053"/>
      <c r="CC57" s="1054"/>
      <c r="CD57" s="1"/>
      <c r="CE57" s="2"/>
      <c r="CF57" s="2"/>
      <c r="CG57" s="2"/>
      <c r="CH57" s="3"/>
      <c r="CI57" s="9"/>
    </row>
    <row r="58" spans="1:87" ht="4.5" customHeight="1">
      <c r="A58" s="473"/>
      <c r="B58" s="1110"/>
      <c r="C58" s="1111"/>
      <c r="D58" s="1111"/>
      <c r="E58" s="1111"/>
      <c r="F58" s="1111"/>
      <c r="G58" s="1111"/>
      <c r="H58" s="1111"/>
      <c r="I58" s="1111"/>
      <c r="J58" s="1111"/>
      <c r="K58" s="1111"/>
      <c r="L58" s="1111"/>
      <c r="M58" s="1111"/>
      <c r="N58" s="1111"/>
      <c r="O58" s="1111"/>
      <c r="P58" s="1111"/>
      <c r="Q58" s="1111"/>
      <c r="R58" s="1111"/>
      <c r="S58" s="1112"/>
      <c r="T58" s="474"/>
      <c r="U58" s="473"/>
      <c r="V58" s="1103" t="s">
        <v>1414</v>
      </c>
      <c r="W58" s="1103"/>
      <c r="X58" s="1103"/>
      <c r="Y58" s="1103"/>
      <c r="Z58" s="1103"/>
      <c r="AA58" s="1103"/>
      <c r="AB58" s="1103"/>
      <c r="AC58" s="1119"/>
      <c r="AD58" s="1117"/>
      <c r="AE58" s="1117"/>
      <c r="AF58" s="1117"/>
      <c r="AG58" s="1117"/>
      <c r="AH58" s="1117"/>
      <c r="AI58" s="1117"/>
      <c r="AJ58" s="1117"/>
      <c r="AK58" s="1117"/>
      <c r="AL58" s="1118"/>
      <c r="AM58" s="474"/>
      <c r="AZ58" s="8"/>
      <c r="BA58" s="8"/>
      <c r="BE58" s="9"/>
      <c r="BF58" s="1055"/>
      <c r="BG58" s="1056"/>
      <c r="BH58" s="1056"/>
      <c r="BI58" s="1056"/>
      <c r="BJ58" s="1056"/>
      <c r="BK58" s="1057"/>
      <c r="BL58" s="8"/>
      <c r="BP58" s="9"/>
      <c r="BS58" s="8"/>
      <c r="BW58" s="9"/>
      <c r="BX58" s="1055"/>
      <c r="BY58" s="1056"/>
      <c r="BZ58" s="1056"/>
      <c r="CA58" s="1056"/>
      <c r="CB58" s="1056"/>
      <c r="CC58" s="1057"/>
      <c r="CD58" s="8"/>
      <c r="CH58" s="9"/>
      <c r="CI58" s="9"/>
    </row>
    <row r="59" spans="1:87" ht="3.75" customHeight="1">
      <c r="A59" s="473"/>
      <c r="B59" s="489"/>
      <c r="C59" s="489"/>
      <c r="D59" s="489"/>
      <c r="E59" s="489"/>
      <c r="F59" s="489"/>
      <c r="G59" s="489"/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74"/>
      <c r="U59" s="473"/>
      <c r="V59" s="1103"/>
      <c r="W59" s="1103"/>
      <c r="X59" s="1103"/>
      <c r="Y59" s="1103"/>
      <c r="Z59" s="1103"/>
      <c r="AA59" s="1103"/>
      <c r="AB59" s="1103"/>
      <c r="AC59" s="1120"/>
      <c r="AD59" s="1121"/>
      <c r="AE59" s="1121"/>
      <c r="AF59" s="1121"/>
      <c r="AG59" s="1121"/>
      <c r="AH59" s="1121"/>
      <c r="AI59" s="1121"/>
      <c r="AJ59" s="1121"/>
      <c r="AK59" s="1121"/>
      <c r="AL59" s="1122"/>
      <c r="AM59" s="474"/>
      <c r="AZ59" s="8"/>
      <c r="BA59" s="1046" t="s">
        <v>1474</v>
      </c>
      <c r="BB59" s="1047"/>
      <c r="BC59" s="1047"/>
      <c r="BD59" s="1047"/>
      <c r="BE59" s="1048"/>
      <c r="BF59" s="1055"/>
      <c r="BG59" s="1056"/>
      <c r="BH59" s="1056"/>
      <c r="BI59" s="1056"/>
      <c r="BJ59" s="1056"/>
      <c r="BK59" s="1057"/>
      <c r="BL59" s="1046" t="s">
        <v>1475</v>
      </c>
      <c r="BM59" s="1047"/>
      <c r="BN59" s="1047"/>
      <c r="BO59" s="1047"/>
      <c r="BP59" s="1048"/>
      <c r="BS59" s="1046" t="s">
        <v>1474</v>
      </c>
      <c r="BT59" s="1047"/>
      <c r="BU59" s="1047"/>
      <c r="BV59" s="1047"/>
      <c r="BW59" s="1048"/>
      <c r="BX59" s="1055"/>
      <c r="BY59" s="1056"/>
      <c r="BZ59" s="1056"/>
      <c r="CA59" s="1056"/>
      <c r="CB59" s="1056"/>
      <c r="CC59" s="1057"/>
      <c r="CD59" s="1046" t="s">
        <v>1475</v>
      </c>
      <c r="CE59" s="1330"/>
      <c r="CF59" s="1330"/>
      <c r="CG59" s="1330"/>
      <c r="CH59" s="1331"/>
      <c r="CI59" s="9"/>
    </row>
    <row r="60" spans="1:87" ht="5.25" customHeight="1">
      <c r="A60" s="473"/>
      <c r="B60" s="1203" t="s">
        <v>1626</v>
      </c>
      <c r="C60" s="1204"/>
      <c r="D60" s="1204"/>
      <c r="E60" s="1204"/>
      <c r="F60" s="1204"/>
      <c r="G60" s="1204"/>
      <c r="H60" s="1205"/>
      <c r="I60" s="1123" t="s">
        <v>1640</v>
      </c>
      <c r="J60" s="1124"/>
      <c r="K60" s="1124"/>
      <c r="L60" s="1125"/>
      <c r="M60" s="1132" t="s">
        <v>1641</v>
      </c>
      <c r="N60" s="1247"/>
      <c r="O60" s="1247"/>
      <c r="P60" s="1248"/>
      <c r="Q60" s="1132" t="s">
        <v>1642</v>
      </c>
      <c r="R60" s="1247"/>
      <c r="S60" s="1248"/>
      <c r="T60" s="474"/>
      <c r="U60" s="473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74"/>
      <c r="AZ60" s="8"/>
      <c r="BA60" s="1046"/>
      <c r="BB60" s="1047"/>
      <c r="BC60" s="1047"/>
      <c r="BD60" s="1047"/>
      <c r="BE60" s="1048"/>
      <c r="BF60" s="1046" t="s">
        <v>1476</v>
      </c>
      <c r="BG60" s="1047"/>
      <c r="BH60" s="1047"/>
      <c r="BI60" s="1047"/>
      <c r="BJ60" s="1047"/>
      <c r="BK60" s="1048"/>
      <c r="BL60" s="1046"/>
      <c r="BM60" s="1047"/>
      <c r="BN60" s="1047"/>
      <c r="BO60" s="1047"/>
      <c r="BP60" s="1048"/>
      <c r="BS60" s="1046"/>
      <c r="BT60" s="1047"/>
      <c r="BU60" s="1047"/>
      <c r="BV60" s="1047"/>
      <c r="BW60" s="1048"/>
      <c r="BX60" s="1046" t="s">
        <v>1476</v>
      </c>
      <c r="BY60" s="1047"/>
      <c r="BZ60" s="1047"/>
      <c r="CA60" s="1047"/>
      <c r="CB60" s="1047"/>
      <c r="CC60" s="1048"/>
      <c r="CD60" s="1332"/>
      <c r="CE60" s="1330"/>
      <c r="CF60" s="1330"/>
      <c r="CG60" s="1330"/>
      <c r="CH60" s="1331"/>
      <c r="CI60" s="9"/>
    </row>
    <row r="61" spans="1:87" ht="4.5" customHeight="1">
      <c r="A61" s="473"/>
      <c r="B61" s="1206"/>
      <c r="C61" s="1207"/>
      <c r="D61" s="1207"/>
      <c r="E61" s="1207"/>
      <c r="F61" s="1207"/>
      <c r="G61" s="1207"/>
      <c r="H61" s="1208"/>
      <c r="I61" s="1126"/>
      <c r="J61" s="1127"/>
      <c r="K61" s="1127"/>
      <c r="L61" s="1128"/>
      <c r="M61" s="1249"/>
      <c r="N61" s="1250"/>
      <c r="O61" s="1250"/>
      <c r="P61" s="1251"/>
      <c r="Q61" s="1249"/>
      <c r="R61" s="1250"/>
      <c r="S61" s="1251"/>
      <c r="T61" s="474"/>
      <c r="U61" s="473"/>
      <c r="V61" s="1261" t="s">
        <v>1624</v>
      </c>
      <c r="W61" s="1261"/>
      <c r="X61" s="1261"/>
      <c r="Y61" s="1261"/>
      <c r="Z61" s="1261"/>
      <c r="AA61" s="1261"/>
      <c r="AB61" s="1261"/>
      <c r="AC61" s="1065" t="str">
        <f>CONCATENATE(INDEX('LŠZ P'!A$2:AN$2002,U39,11),"                                                                                                     ",INDEX('LŠZ P'!A$2:AN$2002,U39,24),", ",INDEX('LŠZ P'!A$2:AN$2002,U39,25),"                                                 ",INDEX('LŠZ P'!A$2:AN$2002,U39,12))</f>
        <v>Marek JÁNOŠÍK                                                                                                     Cyrila a Metoda 16/29, 45677                                                 28.3.1977</v>
      </c>
      <c r="AD61" s="1195"/>
      <c r="AE61" s="1195"/>
      <c r="AF61" s="1195"/>
      <c r="AG61" s="1195"/>
      <c r="AH61" s="1195"/>
      <c r="AI61" s="1195"/>
      <c r="AJ61" s="1195"/>
      <c r="AK61" s="1195"/>
      <c r="AL61" s="1196"/>
      <c r="AM61" s="474"/>
      <c r="AZ61" s="8"/>
      <c r="BA61" s="1049"/>
      <c r="BB61" s="1050"/>
      <c r="BC61" s="1050"/>
      <c r="BD61" s="1050"/>
      <c r="BE61" s="1051"/>
      <c r="BF61" s="1049"/>
      <c r="BG61" s="1050"/>
      <c r="BH61" s="1050"/>
      <c r="BI61" s="1050"/>
      <c r="BJ61" s="1050"/>
      <c r="BK61" s="1051"/>
      <c r="BL61" s="1049"/>
      <c r="BM61" s="1050"/>
      <c r="BN61" s="1050"/>
      <c r="BO61" s="1050"/>
      <c r="BP61" s="1051"/>
      <c r="BS61" s="1049"/>
      <c r="BT61" s="1050"/>
      <c r="BU61" s="1050"/>
      <c r="BV61" s="1050"/>
      <c r="BW61" s="1051"/>
      <c r="BX61" s="1049"/>
      <c r="BY61" s="1050"/>
      <c r="BZ61" s="1050"/>
      <c r="CA61" s="1050"/>
      <c r="CB61" s="1050"/>
      <c r="CC61" s="1051"/>
      <c r="CD61" s="1333"/>
      <c r="CE61" s="1334"/>
      <c r="CF61" s="1334"/>
      <c r="CG61" s="1334"/>
      <c r="CH61" s="1335"/>
      <c r="CI61" s="9"/>
    </row>
    <row r="62" spans="1:87" ht="4.5" customHeight="1">
      <c r="A62" s="473"/>
      <c r="B62" s="1209"/>
      <c r="C62" s="1210"/>
      <c r="D62" s="1210"/>
      <c r="E62" s="1210"/>
      <c r="F62" s="1210"/>
      <c r="G62" s="1210"/>
      <c r="H62" s="1211"/>
      <c r="I62" s="1129"/>
      <c r="J62" s="1130"/>
      <c r="K62" s="1130"/>
      <c r="L62" s="1131"/>
      <c r="M62" s="1252"/>
      <c r="N62" s="1253"/>
      <c r="O62" s="1253"/>
      <c r="P62" s="1254"/>
      <c r="Q62" s="1252"/>
      <c r="R62" s="1253"/>
      <c r="S62" s="1254"/>
      <c r="T62" s="474"/>
      <c r="U62" s="473"/>
      <c r="V62" s="1261"/>
      <c r="W62" s="1261"/>
      <c r="X62" s="1261"/>
      <c r="Y62" s="1261"/>
      <c r="Z62" s="1261"/>
      <c r="AA62" s="1261"/>
      <c r="AB62" s="1261"/>
      <c r="AC62" s="1197"/>
      <c r="AD62" s="1198"/>
      <c r="AE62" s="1198"/>
      <c r="AF62" s="1198"/>
      <c r="AG62" s="1198"/>
      <c r="AH62" s="1198"/>
      <c r="AI62" s="1198"/>
      <c r="AJ62" s="1198"/>
      <c r="AK62" s="1198"/>
      <c r="AL62" s="1199"/>
      <c r="AM62" s="474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73"/>
      <c r="B63" s="1141" t="s">
        <v>459</v>
      </c>
      <c r="C63" s="1184"/>
      <c r="D63" s="1184"/>
      <c r="E63" s="1184"/>
      <c r="F63" s="1184"/>
      <c r="G63" s="1184"/>
      <c r="H63" s="1185"/>
      <c r="I63" s="1065">
        <f>INDEX('LŠZ P'!A$2:AN$2002,U39,29)</f>
        <v>100</v>
      </c>
      <c r="J63" s="1066"/>
      <c r="K63" s="1066"/>
      <c r="L63" s="1067"/>
      <c r="M63" s="1194">
        <f>INDEX('LŠZ P'!A$2:AN$2002,U39,31)</f>
        <v>130</v>
      </c>
      <c r="N63" s="1195"/>
      <c r="O63" s="1195"/>
      <c r="P63" s="1196"/>
      <c r="Q63" s="1194" t="str">
        <f>INDEX('LŠZ P'!A$2:AN$2002,U39,33)</f>
        <v>NIL</v>
      </c>
      <c r="R63" s="1195"/>
      <c r="S63" s="1196"/>
      <c r="T63" s="474"/>
      <c r="U63" s="473"/>
      <c r="V63" s="1216" t="s">
        <v>1625</v>
      </c>
      <c r="W63" s="1216"/>
      <c r="X63" s="1216"/>
      <c r="Y63" s="1216"/>
      <c r="Z63" s="1216"/>
      <c r="AA63" s="1216"/>
      <c r="AB63" s="1216"/>
      <c r="AC63" s="1197"/>
      <c r="AD63" s="1198"/>
      <c r="AE63" s="1198"/>
      <c r="AF63" s="1198"/>
      <c r="AG63" s="1198"/>
      <c r="AH63" s="1198"/>
      <c r="AI63" s="1198"/>
      <c r="AJ63" s="1198"/>
      <c r="AK63" s="1198"/>
      <c r="AL63" s="1199"/>
      <c r="AM63" s="474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73"/>
      <c r="B64" s="1186"/>
      <c r="C64" s="1187"/>
      <c r="D64" s="1187"/>
      <c r="E64" s="1187"/>
      <c r="F64" s="1187"/>
      <c r="G64" s="1187"/>
      <c r="H64" s="1188"/>
      <c r="I64" s="1068"/>
      <c r="J64" s="1069"/>
      <c r="K64" s="1069"/>
      <c r="L64" s="1070"/>
      <c r="M64" s="1197"/>
      <c r="N64" s="1198"/>
      <c r="O64" s="1198"/>
      <c r="P64" s="1199"/>
      <c r="Q64" s="1197"/>
      <c r="R64" s="1198"/>
      <c r="S64" s="1199"/>
      <c r="T64" s="474"/>
      <c r="U64" s="473"/>
      <c r="V64" s="1216"/>
      <c r="W64" s="1216"/>
      <c r="X64" s="1216"/>
      <c r="Y64" s="1216"/>
      <c r="Z64" s="1216"/>
      <c r="AA64" s="1216"/>
      <c r="AB64" s="1216"/>
      <c r="AC64" s="1197"/>
      <c r="AD64" s="1198"/>
      <c r="AE64" s="1198"/>
      <c r="AF64" s="1198"/>
      <c r="AG64" s="1198"/>
      <c r="AH64" s="1198"/>
      <c r="AI64" s="1198"/>
      <c r="AJ64" s="1198"/>
      <c r="AK64" s="1198"/>
      <c r="AL64" s="1199"/>
      <c r="AM64" s="474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73"/>
      <c r="B65" s="1189"/>
      <c r="C65" s="1190"/>
      <c r="D65" s="1190"/>
      <c r="E65" s="1190"/>
      <c r="F65" s="1190"/>
      <c r="G65" s="1190"/>
      <c r="H65" s="1191"/>
      <c r="I65" s="1071"/>
      <c r="J65" s="1072"/>
      <c r="K65" s="1072"/>
      <c r="L65" s="1073"/>
      <c r="M65" s="1200"/>
      <c r="N65" s="1201"/>
      <c r="O65" s="1201"/>
      <c r="P65" s="1202"/>
      <c r="Q65" s="1200"/>
      <c r="R65" s="1201"/>
      <c r="S65" s="1202"/>
      <c r="T65" s="474"/>
      <c r="U65" s="473"/>
      <c r="V65" s="17"/>
      <c r="W65" s="17"/>
      <c r="X65" s="17"/>
      <c r="Y65" s="17"/>
      <c r="Z65" s="17"/>
      <c r="AA65" s="17"/>
      <c r="AB65" s="17"/>
      <c r="AC65" s="1197"/>
      <c r="AD65" s="1198"/>
      <c r="AE65" s="1198"/>
      <c r="AF65" s="1198"/>
      <c r="AG65" s="1198"/>
      <c r="AH65" s="1198"/>
      <c r="AI65" s="1198"/>
      <c r="AJ65" s="1198"/>
      <c r="AK65" s="1198"/>
      <c r="AL65" s="1199"/>
      <c r="AM65" s="474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73"/>
      <c r="B66" s="1212" t="s">
        <v>8516</v>
      </c>
      <c r="C66" s="1213"/>
      <c r="D66" s="1213"/>
      <c r="E66" s="1213"/>
      <c r="F66" s="1213"/>
      <c r="G66" s="1213"/>
      <c r="H66" s="1214"/>
      <c r="I66" s="1123" t="s">
        <v>1056</v>
      </c>
      <c r="J66" s="1124"/>
      <c r="K66" s="1124"/>
      <c r="L66" s="1125"/>
      <c r="M66" s="1123" t="s">
        <v>1054</v>
      </c>
      <c r="N66" s="1124"/>
      <c r="O66" s="1124"/>
      <c r="P66" s="1125"/>
      <c r="Q66" s="1123" t="s">
        <v>75</v>
      </c>
      <c r="R66" s="1124"/>
      <c r="S66" s="1125"/>
      <c r="T66" s="474"/>
      <c r="U66" s="473"/>
      <c r="V66" s="1103" t="s">
        <v>1627</v>
      </c>
      <c r="W66" s="1103"/>
      <c r="X66" s="1103"/>
      <c r="Y66" s="1103"/>
      <c r="Z66" s="1103"/>
      <c r="AA66" s="1103"/>
      <c r="AB66" s="1103"/>
      <c r="AC66" s="1197"/>
      <c r="AD66" s="1198"/>
      <c r="AE66" s="1198"/>
      <c r="AF66" s="1198"/>
      <c r="AG66" s="1198"/>
      <c r="AH66" s="1198"/>
      <c r="AI66" s="1198"/>
      <c r="AJ66" s="1198"/>
      <c r="AK66" s="1198"/>
      <c r="AL66" s="1199"/>
      <c r="AM66" s="474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73"/>
      <c r="B67" s="1215"/>
      <c r="C67" s="1216"/>
      <c r="D67" s="1216"/>
      <c r="E67" s="1216"/>
      <c r="F67" s="1216"/>
      <c r="G67" s="1216"/>
      <c r="H67" s="1217"/>
      <c r="I67" s="1126"/>
      <c r="J67" s="1127"/>
      <c r="K67" s="1127"/>
      <c r="L67" s="1128"/>
      <c r="M67" s="1126"/>
      <c r="N67" s="1127"/>
      <c r="O67" s="1127"/>
      <c r="P67" s="1128"/>
      <c r="Q67" s="1126"/>
      <c r="R67" s="1127"/>
      <c r="S67" s="1128"/>
      <c r="T67" s="474"/>
      <c r="U67" s="473"/>
      <c r="V67" s="1103"/>
      <c r="W67" s="1103"/>
      <c r="X67" s="1103"/>
      <c r="Y67" s="1103"/>
      <c r="Z67" s="1103"/>
      <c r="AA67" s="1103"/>
      <c r="AB67" s="1103"/>
      <c r="AC67" s="1197"/>
      <c r="AD67" s="1198"/>
      <c r="AE67" s="1198"/>
      <c r="AF67" s="1198"/>
      <c r="AG67" s="1198"/>
      <c r="AH67" s="1198"/>
      <c r="AI67" s="1198"/>
      <c r="AJ67" s="1198"/>
      <c r="AK67" s="1198"/>
      <c r="AL67" s="1199"/>
      <c r="AM67" s="474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73"/>
      <c r="B68" s="1218"/>
      <c r="C68" s="1219"/>
      <c r="D68" s="1219"/>
      <c r="E68" s="1219"/>
      <c r="F68" s="1219"/>
      <c r="G68" s="1219"/>
      <c r="H68" s="1220"/>
      <c r="I68" s="1129"/>
      <c r="J68" s="1130"/>
      <c r="K68" s="1130"/>
      <c r="L68" s="1131"/>
      <c r="M68" s="1129"/>
      <c r="N68" s="1130"/>
      <c r="O68" s="1130"/>
      <c r="P68" s="1131"/>
      <c r="Q68" s="1129"/>
      <c r="R68" s="1130"/>
      <c r="S68" s="1131"/>
      <c r="T68" s="474"/>
      <c r="U68" s="473"/>
      <c r="V68" s="1103" t="s">
        <v>1628</v>
      </c>
      <c r="W68" s="1103"/>
      <c r="X68" s="1103"/>
      <c r="Y68" s="1103"/>
      <c r="Z68" s="1103"/>
      <c r="AA68" s="1103"/>
      <c r="AB68" s="1103"/>
      <c r="AC68" s="1197"/>
      <c r="AD68" s="1198"/>
      <c r="AE68" s="1198"/>
      <c r="AF68" s="1198"/>
      <c r="AG68" s="1198"/>
      <c r="AH68" s="1198"/>
      <c r="AI68" s="1198"/>
      <c r="AJ68" s="1198"/>
      <c r="AK68" s="1198"/>
      <c r="AL68" s="1199"/>
      <c r="AM68" s="474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73"/>
      <c r="B69" s="1141" t="s">
        <v>4084</v>
      </c>
      <c r="C69" s="1176"/>
      <c r="D69" s="1176"/>
      <c r="E69" s="1176"/>
      <c r="F69" s="1176"/>
      <c r="G69" s="1176"/>
      <c r="H69" s="1177"/>
      <c r="I69" s="1065">
        <f>INDEX('LŠZ P'!A$2:AN$2002,U39,35)</f>
        <v>53</v>
      </c>
      <c r="J69" s="1066"/>
      <c r="K69" s="1066"/>
      <c r="L69" s="1067"/>
      <c r="M69" s="1065">
        <f>INDEX('LŠZ P'!A$2:AN$2002,U39,36)</f>
        <v>1</v>
      </c>
      <c r="N69" s="1066"/>
      <c r="O69" s="1066"/>
      <c r="P69" s="1067"/>
      <c r="Q69" s="1065">
        <f>INDEX('LŠZ P'!A$2:AN$2002,U39,37)</f>
        <v>0</v>
      </c>
      <c r="R69" s="1066"/>
      <c r="S69" s="1067"/>
      <c r="T69" s="474"/>
      <c r="U69" s="473"/>
      <c r="V69" s="1103"/>
      <c r="W69" s="1103"/>
      <c r="X69" s="1103"/>
      <c r="Y69" s="1103"/>
      <c r="Z69" s="1103"/>
      <c r="AA69" s="1103"/>
      <c r="AB69" s="1103"/>
      <c r="AC69" s="1197"/>
      <c r="AD69" s="1198"/>
      <c r="AE69" s="1198"/>
      <c r="AF69" s="1198"/>
      <c r="AG69" s="1198"/>
      <c r="AH69" s="1198"/>
      <c r="AI69" s="1198"/>
      <c r="AJ69" s="1198"/>
      <c r="AK69" s="1198"/>
      <c r="AL69" s="1199"/>
      <c r="AM69" s="474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73"/>
      <c r="B70" s="1178"/>
      <c r="C70" s="1179"/>
      <c r="D70" s="1179"/>
      <c r="E70" s="1179"/>
      <c r="F70" s="1179"/>
      <c r="G70" s="1179"/>
      <c r="H70" s="1180"/>
      <c r="I70" s="1068"/>
      <c r="J70" s="1069"/>
      <c r="K70" s="1069"/>
      <c r="L70" s="1070"/>
      <c r="M70" s="1068"/>
      <c r="N70" s="1069"/>
      <c r="O70" s="1069"/>
      <c r="P70" s="1070"/>
      <c r="Q70" s="1068"/>
      <c r="R70" s="1069"/>
      <c r="S70" s="1070"/>
      <c r="T70" s="474"/>
      <c r="U70" s="473"/>
      <c r="V70" s="493"/>
      <c r="W70" s="17"/>
      <c r="X70" s="17"/>
      <c r="Y70" s="17"/>
      <c r="Z70" s="17"/>
      <c r="AA70" s="17"/>
      <c r="AB70" s="17"/>
      <c r="AC70" s="1200"/>
      <c r="AD70" s="1201"/>
      <c r="AE70" s="1201"/>
      <c r="AF70" s="1201"/>
      <c r="AG70" s="1201"/>
      <c r="AH70" s="1201"/>
      <c r="AI70" s="1201"/>
      <c r="AJ70" s="1201"/>
      <c r="AK70" s="1201"/>
      <c r="AL70" s="1202"/>
      <c r="AM70" s="474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73"/>
      <c r="B71" s="1181"/>
      <c r="C71" s="1182"/>
      <c r="D71" s="1182"/>
      <c r="E71" s="1182"/>
      <c r="F71" s="1182"/>
      <c r="G71" s="1182"/>
      <c r="H71" s="1183"/>
      <c r="I71" s="1071"/>
      <c r="J71" s="1072"/>
      <c r="K71" s="1072"/>
      <c r="L71" s="1073"/>
      <c r="M71" s="1071"/>
      <c r="N71" s="1072"/>
      <c r="O71" s="1072"/>
      <c r="P71" s="1073"/>
      <c r="Q71" s="1071"/>
      <c r="R71" s="1072"/>
      <c r="S71" s="1073"/>
      <c r="T71" s="474"/>
      <c r="U71" s="473"/>
      <c r="V71" s="1058" t="s">
        <v>460</v>
      </c>
      <c r="W71" s="1058"/>
      <c r="X71" s="1058"/>
      <c r="Y71" s="1058"/>
      <c r="Z71" s="1058"/>
      <c r="AA71" s="1058"/>
      <c r="AB71" s="1341"/>
      <c r="AC71" s="1150">
        <f>INDEX('LŠZ P'!A$2:AN$2002,U39,13)</f>
        <v>42613</v>
      </c>
      <c r="AD71" s="1151"/>
      <c r="AE71" s="1151"/>
      <c r="AF71" s="1151"/>
      <c r="AG71" s="1151"/>
      <c r="AH71" s="1151"/>
      <c r="AI71" s="1151"/>
      <c r="AJ71" s="1151"/>
      <c r="AK71" s="1151"/>
      <c r="AL71" s="1152"/>
      <c r="AM71" s="474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73"/>
      <c r="B72" s="1074" t="s">
        <v>463</v>
      </c>
      <c r="C72" s="1075"/>
      <c r="D72" s="1075"/>
      <c r="E72" s="1076"/>
      <c r="F72" s="1193">
        <f>INDEX('LŠZ P'!A$2:AN$2002,U39,18)</f>
        <v>2016</v>
      </c>
      <c r="G72" s="1169"/>
      <c r="H72" s="1123" t="s">
        <v>464</v>
      </c>
      <c r="I72" s="1125"/>
      <c r="J72" s="1229" t="str">
        <f>INDEX('LŠZ P'!A$2:AN$2002,U39,7)</f>
        <v>XB4520411656131</v>
      </c>
      <c r="K72" s="1230"/>
      <c r="L72" s="1230"/>
      <c r="M72" s="1230"/>
      <c r="N72" s="1230"/>
      <c r="O72" s="1230"/>
      <c r="P72" s="1231"/>
      <c r="Q72" s="1141" t="str">
        <f>INDEX('LŠZ P'!A$2:AN$2002,U39,15)</f>
        <v>P</v>
      </c>
      <c r="R72" s="1124"/>
      <c r="S72" s="1125"/>
      <c r="T72" s="474"/>
      <c r="U72" s="473"/>
      <c r="V72" s="1058"/>
      <c r="W72" s="1058"/>
      <c r="X72" s="1058"/>
      <c r="Y72" s="1058"/>
      <c r="Z72" s="1058"/>
      <c r="AA72" s="1058"/>
      <c r="AB72" s="1341"/>
      <c r="AC72" s="1153"/>
      <c r="AD72" s="1154"/>
      <c r="AE72" s="1154"/>
      <c r="AF72" s="1154"/>
      <c r="AG72" s="1154"/>
      <c r="AH72" s="1154"/>
      <c r="AI72" s="1154"/>
      <c r="AJ72" s="1154"/>
      <c r="AK72" s="1154"/>
      <c r="AL72" s="1155"/>
      <c r="AM72" s="474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73"/>
      <c r="B73" s="1077"/>
      <c r="C73" s="1078"/>
      <c r="D73" s="1078"/>
      <c r="E73" s="1079"/>
      <c r="F73" s="1170"/>
      <c r="G73" s="1172"/>
      <c r="H73" s="1126"/>
      <c r="I73" s="1128"/>
      <c r="J73" s="1232"/>
      <c r="K73" s="1233"/>
      <c r="L73" s="1233"/>
      <c r="M73" s="1233"/>
      <c r="N73" s="1233"/>
      <c r="O73" s="1233"/>
      <c r="P73" s="1234"/>
      <c r="Q73" s="1126"/>
      <c r="R73" s="1127"/>
      <c r="S73" s="1128"/>
      <c r="T73" s="474"/>
      <c r="U73" s="473"/>
      <c r="V73" s="1103" t="s">
        <v>461</v>
      </c>
      <c r="W73" s="1103"/>
      <c r="X73" s="1103"/>
      <c r="Y73" s="1103"/>
      <c r="Z73" s="1103"/>
      <c r="AA73" s="1103"/>
      <c r="AB73" s="1103"/>
      <c r="AC73" s="1153"/>
      <c r="AD73" s="1154"/>
      <c r="AE73" s="1154"/>
      <c r="AF73" s="1154"/>
      <c r="AG73" s="1154"/>
      <c r="AH73" s="1154"/>
      <c r="AI73" s="1154"/>
      <c r="AJ73" s="1154"/>
      <c r="AK73" s="1154"/>
      <c r="AL73" s="1155"/>
      <c r="AM73" s="474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73"/>
      <c r="B74" s="1080"/>
      <c r="C74" s="1081"/>
      <c r="D74" s="1081"/>
      <c r="E74" s="1082"/>
      <c r="F74" s="1173"/>
      <c r="G74" s="1175"/>
      <c r="H74" s="1129"/>
      <c r="I74" s="1131"/>
      <c r="J74" s="1235"/>
      <c r="K74" s="1236"/>
      <c r="L74" s="1236"/>
      <c r="M74" s="1236"/>
      <c r="N74" s="1236"/>
      <c r="O74" s="1236"/>
      <c r="P74" s="1237"/>
      <c r="Q74" s="1129"/>
      <c r="R74" s="1130"/>
      <c r="S74" s="1131"/>
      <c r="T74" s="474"/>
      <c r="U74" s="473"/>
      <c r="V74" s="1103"/>
      <c r="W74" s="1103"/>
      <c r="X74" s="1103"/>
      <c r="Y74" s="1103"/>
      <c r="Z74" s="1103"/>
      <c r="AA74" s="1103"/>
      <c r="AB74" s="1103"/>
      <c r="AC74" s="1156"/>
      <c r="AD74" s="1157"/>
      <c r="AE74" s="1157"/>
      <c r="AF74" s="1157"/>
      <c r="AG74" s="1157"/>
      <c r="AH74" s="1157"/>
      <c r="AI74" s="1157"/>
      <c r="AJ74" s="1157"/>
      <c r="AK74" s="1157"/>
      <c r="AL74" s="1158"/>
      <c r="AM74" s="474"/>
      <c r="AZ74" s="8"/>
      <c r="CI74" s="9"/>
    </row>
    <row r="75" spans="1:87" ht="3" customHeight="1">
      <c r="A75" s="475"/>
      <c r="B75" s="469"/>
      <c r="C75" s="469"/>
      <c r="D75" s="469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77"/>
      <c r="U75" s="475"/>
      <c r="V75" s="476"/>
      <c r="W75" s="476"/>
      <c r="X75" s="476"/>
      <c r="Y75" s="476"/>
      <c r="Z75" s="476"/>
      <c r="AA75" s="476"/>
      <c r="AB75" s="476"/>
      <c r="AC75" s="476"/>
      <c r="AD75" s="476"/>
      <c r="AE75" s="476"/>
      <c r="AF75" s="476"/>
      <c r="AG75" s="476"/>
      <c r="AH75" s="476"/>
      <c r="AI75" s="476"/>
      <c r="AJ75" s="476"/>
      <c r="AK75" s="476"/>
      <c r="AL75" s="476"/>
      <c r="AM75" s="477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85"/>
      <c r="B76" s="471"/>
      <c r="C76" s="471"/>
      <c r="D76" s="471"/>
      <c r="E76" s="471"/>
      <c r="F76" s="471"/>
      <c r="G76" s="471"/>
      <c r="H76" s="471"/>
      <c r="I76" s="471"/>
      <c r="J76" s="471"/>
      <c r="K76" s="471"/>
      <c r="L76" s="471"/>
      <c r="M76" s="471"/>
      <c r="N76" s="471"/>
      <c r="O76" s="471"/>
      <c r="P76" s="471"/>
      <c r="Q76" s="471"/>
      <c r="R76" s="471"/>
      <c r="S76" s="471"/>
      <c r="T76" s="472"/>
      <c r="U76" s="486">
        <v>307</v>
      </c>
      <c r="V76" s="487"/>
      <c r="W76" s="487"/>
      <c r="X76" s="487"/>
      <c r="Y76" s="487"/>
      <c r="Z76" s="1336" t="s">
        <v>4537</v>
      </c>
      <c r="AA76" s="1337"/>
      <c r="AB76" s="1337"/>
      <c r="AC76" s="1337"/>
      <c r="AD76" s="1337"/>
      <c r="AE76" s="1337"/>
      <c r="AF76" s="1337"/>
      <c r="AG76" s="1337"/>
      <c r="AH76" s="1337"/>
      <c r="AI76" s="1337"/>
      <c r="AJ76" s="1337"/>
      <c r="AK76" s="1337"/>
      <c r="AL76" s="1337"/>
      <c r="AM76" s="1338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73"/>
      <c r="B77" s="1083" t="s">
        <v>564</v>
      </c>
      <c r="C77" s="1083"/>
      <c r="D77" s="1083"/>
      <c r="E77" s="1083"/>
      <c r="F77" s="1083"/>
      <c r="G77" s="1083"/>
      <c r="H77" s="1083"/>
      <c r="I77" s="1083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474"/>
      <c r="U77" s="488"/>
      <c r="V77" s="489"/>
      <c r="W77" s="489"/>
      <c r="X77" s="489"/>
      <c r="Y77" s="489"/>
      <c r="Z77" s="1339"/>
      <c r="AA77" s="1339"/>
      <c r="AB77" s="1339"/>
      <c r="AC77" s="1339"/>
      <c r="AD77" s="1339"/>
      <c r="AE77" s="1339"/>
      <c r="AF77" s="1339"/>
      <c r="AG77" s="1339"/>
      <c r="AH77" s="1339"/>
      <c r="AI77" s="1339"/>
      <c r="AJ77" s="1339"/>
      <c r="AK77" s="1339"/>
      <c r="AL77" s="1339"/>
      <c r="AM77" s="1340"/>
      <c r="AZ77" s="8"/>
      <c r="BA77" s="1"/>
      <c r="BB77" s="2"/>
      <c r="BC77" s="2"/>
      <c r="BD77" s="2"/>
      <c r="BE77" s="3"/>
      <c r="BF77" s="1052" t="s">
        <v>3998</v>
      </c>
      <c r="BG77" s="1053"/>
      <c r="BH77" s="1053"/>
      <c r="BI77" s="1053"/>
      <c r="BJ77" s="1053"/>
      <c r="BK77" s="1054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52" t="s">
        <v>3998</v>
      </c>
      <c r="BY77" s="1053"/>
      <c r="BZ77" s="1053"/>
      <c r="CA77" s="1053"/>
      <c r="CB77" s="1053"/>
      <c r="CC77" s="1054"/>
      <c r="CD77" s="1"/>
      <c r="CE77" s="2"/>
      <c r="CF77" s="2"/>
      <c r="CG77" s="2"/>
      <c r="CH77" s="3"/>
      <c r="CI77" s="9"/>
    </row>
    <row r="78" spans="1:87" ht="3" customHeight="1">
      <c r="A78" s="473"/>
      <c r="B78" s="1083"/>
      <c r="C78" s="1083"/>
      <c r="D78" s="1083"/>
      <c r="E78" s="1083"/>
      <c r="F78" s="1083"/>
      <c r="G78" s="1083"/>
      <c r="H78" s="1083"/>
      <c r="I78" s="1083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474"/>
      <c r="U78" s="488"/>
      <c r="V78" s="489"/>
      <c r="W78" s="489"/>
      <c r="X78" s="489"/>
      <c r="Y78" s="489"/>
      <c r="Z78" s="1339"/>
      <c r="AA78" s="1339"/>
      <c r="AB78" s="1339"/>
      <c r="AC78" s="1339"/>
      <c r="AD78" s="1339"/>
      <c r="AE78" s="1339"/>
      <c r="AF78" s="1339"/>
      <c r="AG78" s="1339"/>
      <c r="AH78" s="1339"/>
      <c r="AI78" s="1339"/>
      <c r="AJ78" s="1339"/>
      <c r="AK78" s="1339"/>
      <c r="AL78" s="1339"/>
      <c r="AM78" s="1340"/>
      <c r="AZ78" s="8"/>
      <c r="BA78" s="8"/>
      <c r="BE78" s="9"/>
      <c r="BF78" s="1055"/>
      <c r="BG78" s="1056"/>
      <c r="BH78" s="1056"/>
      <c r="BI78" s="1056"/>
      <c r="BJ78" s="1056"/>
      <c r="BK78" s="1057"/>
      <c r="BL78" s="8"/>
      <c r="BP78" s="9"/>
      <c r="BS78" s="8"/>
      <c r="BW78" s="9"/>
      <c r="BX78" s="1055"/>
      <c r="BY78" s="1056"/>
      <c r="BZ78" s="1056"/>
      <c r="CA78" s="1056"/>
      <c r="CB78" s="1056"/>
      <c r="CC78" s="1057"/>
      <c r="CD78" s="8"/>
      <c r="CH78" s="9"/>
      <c r="CI78" s="9"/>
    </row>
    <row r="79" spans="1:87" ht="4.5" customHeight="1">
      <c r="A79" s="473"/>
      <c r="B79" s="1083"/>
      <c r="C79" s="1083"/>
      <c r="D79" s="1083"/>
      <c r="E79" s="1083"/>
      <c r="F79" s="1083"/>
      <c r="G79" s="1083"/>
      <c r="H79" s="1083"/>
      <c r="I79" s="1083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474"/>
      <c r="U79" s="488"/>
      <c r="V79" s="1222" t="s">
        <v>4536</v>
      </c>
      <c r="W79" s="1342"/>
      <c r="X79" s="1342"/>
      <c r="Y79" s="1342"/>
      <c r="Z79" s="1342"/>
      <c r="AA79" s="1342"/>
      <c r="AB79" s="1342"/>
      <c r="AC79" s="1342"/>
      <c r="AD79" s="1342"/>
      <c r="AE79" s="1342"/>
      <c r="AF79" s="1342"/>
      <c r="AG79" s="1342"/>
      <c r="AH79" s="1342"/>
      <c r="AI79" s="1342"/>
      <c r="AJ79" s="1342"/>
      <c r="AK79" s="1342"/>
      <c r="AL79" s="1342"/>
      <c r="AM79" s="1343"/>
      <c r="AZ79" s="8"/>
      <c r="BA79" s="1046" t="s">
        <v>1474</v>
      </c>
      <c r="BB79" s="1047"/>
      <c r="BC79" s="1047"/>
      <c r="BD79" s="1047"/>
      <c r="BE79" s="1048"/>
      <c r="BF79" s="1055"/>
      <c r="BG79" s="1056"/>
      <c r="BH79" s="1056"/>
      <c r="BI79" s="1056"/>
      <c r="BJ79" s="1056"/>
      <c r="BK79" s="1057"/>
      <c r="BL79" s="1046" t="s">
        <v>1475</v>
      </c>
      <c r="BM79" s="1047"/>
      <c r="BN79" s="1047"/>
      <c r="BO79" s="1047"/>
      <c r="BP79" s="1048"/>
      <c r="BS79" s="1046" t="s">
        <v>1474</v>
      </c>
      <c r="BT79" s="1047"/>
      <c r="BU79" s="1047"/>
      <c r="BV79" s="1047"/>
      <c r="BW79" s="1048"/>
      <c r="BX79" s="1055"/>
      <c r="BY79" s="1056"/>
      <c r="BZ79" s="1056"/>
      <c r="CA79" s="1056"/>
      <c r="CB79" s="1056"/>
      <c r="CC79" s="1057"/>
      <c r="CD79" s="1046" t="s">
        <v>1475</v>
      </c>
      <c r="CE79" s="1330"/>
      <c r="CF79" s="1330"/>
      <c r="CG79" s="1330"/>
      <c r="CH79" s="1331"/>
      <c r="CI79" s="9"/>
    </row>
    <row r="80" spans="1:87" ht="5.25" customHeight="1">
      <c r="A80" s="473"/>
      <c r="B80" s="1083"/>
      <c r="C80" s="1083"/>
      <c r="D80" s="1083"/>
      <c r="E80" s="1083"/>
      <c r="F80" s="1083"/>
      <c r="G80" s="1083"/>
      <c r="H80" s="1083"/>
      <c r="I80" s="1083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474"/>
      <c r="U80" s="488"/>
      <c r="V80" s="1342"/>
      <c r="W80" s="1342"/>
      <c r="X80" s="1342"/>
      <c r="Y80" s="1342"/>
      <c r="Z80" s="1342"/>
      <c r="AA80" s="1342"/>
      <c r="AB80" s="1342"/>
      <c r="AC80" s="1342"/>
      <c r="AD80" s="1342"/>
      <c r="AE80" s="1342"/>
      <c r="AF80" s="1342"/>
      <c r="AG80" s="1342"/>
      <c r="AH80" s="1342"/>
      <c r="AI80" s="1342"/>
      <c r="AJ80" s="1342"/>
      <c r="AK80" s="1342"/>
      <c r="AL80" s="1342"/>
      <c r="AM80" s="1343"/>
      <c r="AZ80" s="8"/>
      <c r="BA80" s="1046"/>
      <c r="BB80" s="1047"/>
      <c r="BC80" s="1047"/>
      <c r="BD80" s="1047"/>
      <c r="BE80" s="1048"/>
      <c r="BF80" s="1046" t="s">
        <v>1476</v>
      </c>
      <c r="BG80" s="1047"/>
      <c r="BH80" s="1047"/>
      <c r="BI80" s="1047"/>
      <c r="BJ80" s="1047"/>
      <c r="BK80" s="1048"/>
      <c r="BL80" s="1046"/>
      <c r="BM80" s="1047"/>
      <c r="BN80" s="1047"/>
      <c r="BO80" s="1047"/>
      <c r="BP80" s="1048"/>
      <c r="BS80" s="1046"/>
      <c r="BT80" s="1047"/>
      <c r="BU80" s="1047"/>
      <c r="BV80" s="1047"/>
      <c r="BW80" s="1048"/>
      <c r="BX80" s="1046" t="s">
        <v>1476</v>
      </c>
      <c r="BY80" s="1047"/>
      <c r="BZ80" s="1047"/>
      <c r="CA80" s="1047"/>
      <c r="CB80" s="1047"/>
      <c r="CC80" s="1048"/>
      <c r="CD80" s="1332"/>
      <c r="CE80" s="1330"/>
      <c r="CF80" s="1330"/>
      <c r="CG80" s="1330"/>
      <c r="CH80" s="1331"/>
      <c r="CI80" s="9"/>
    </row>
    <row r="81" spans="1:87" ht="5.25" customHeight="1">
      <c r="A81" s="473"/>
      <c r="B81" s="1083"/>
      <c r="C81" s="1083"/>
      <c r="D81" s="1083"/>
      <c r="E81" s="1083"/>
      <c r="F81" s="1083"/>
      <c r="G81" s="1083"/>
      <c r="H81" s="1083"/>
      <c r="I81" s="1083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474"/>
      <c r="U81" s="1221" t="s">
        <v>2068</v>
      </c>
      <c r="V81" s="1344"/>
      <c r="W81" s="1344"/>
      <c r="X81" s="1344"/>
      <c r="Y81" s="1344"/>
      <c r="Z81" s="1344"/>
      <c r="AA81" s="1344"/>
      <c r="AB81" s="1344"/>
      <c r="AC81" s="1344"/>
      <c r="AD81" s="1344"/>
      <c r="AE81" s="1344"/>
      <c r="AF81" s="1344"/>
      <c r="AG81" s="1344"/>
      <c r="AH81" s="1344"/>
      <c r="AI81" s="1344"/>
      <c r="AJ81" s="1344"/>
      <c r="AK81" s="1344"/>
      <c r="AL81" s="1344"/>
      <c r="AM81" s="1340"/>
      <c r="AZ81" s="8"/>
      <c r="BA81" s="1049"/>
      <c r="BB81" s="1050"/>
      <c r="BC81" s="1050"/>
      <c r="BD81" s="1050"/>
      <c r="BE81" s="1051"/>
      <c r="BF81" s="1049"/>
      <c r="BG81" s="1050"/>
      <c r="BH81" s="1050"/>
      <c r="BI81" s="1050"/>
      <c r="BJ81" s="1050"/>
      <c r="BK81" s="1051"/>
      <c r="BL81" s="1049"/>
      <c r="BM81" s="1050"/>
      <c r="BN81" s="1050"/>
      <c r="BO81" s="1050"/>
      <c r="BP81" s="1051"/>
      <c r="BS81" s="1049"/>
      <c r="BT81" s="1050"/>
      <c r="BU81" s="1050"/>
      <c r="BV81" s="1050"/>
      <c r="BW81" s="1051"/>
      <c r="BX81" s="1049"/>
      <c r="BY81" s="1050"/>
      <c r="BZ81" s="1050"/>
      <c r="CA81" s="1050"/>
      <c r="CB81" s="1050"/>
      <c r="CC81" s="1051"/>
      <c r="CD81" s="1333"/>
      <c r="CE81" s="1334"/>
      <c r="CF81" s="1334"/>
      <c r="CG81" s="1334"/>
      <c r="CH81" s="1335"/>
      <c r="CI81" s="9"/>
    </row>
    <row r="82" spans="1:87" ht="5.25" customHeight="1">
      <c r="A82" s="473"/>
      <c r="B82" s="1083"/>
      <c r="C82" s="1083"/>
      <c r="D82" s="1083"/>
      <c r="E82" s="1083"/>
      <c r="F82" s="1083"/>
      <c r="G82" s="1083"/>
      <c r="H82" s="1083"/>
      <c r="I82" s="1083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474"/>
      <c r="U82" s="1345"/>
      <c r="V82" s="1344"/>
      <c r="W82" s="1344"/>
      <c r="X82" s="1344"/>
      <c r="Y82" s="1344"/>
      <c r="Z82" s="1344"/>
      <c r="AA82" s="1344"/>
      <c r="AB82" s="1344"/>
      <c r="AC82" s="1344"/>
      <c r="AD82" s="1344"/>
      <c r="AE82" s="1344"/>
      <c r="AF82" s="1344"/>
      <c r="AG82" s="1344"/>
      <c r="AH82" s="1344"/>
      <c r="AI82" s="1344"/>
      <c r="AJ82" s="1344"/>
      <c r="AK82" s="1344"/>
      <c r="AL82" s="1344"/>
      <c r="AM82" s="1340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73"/>
      <c r="B83" s="1083"/>
      <c r="C83" s="1083"/>
      <c r="D83" s="1083"/>
      <c r="E83" s="1083"/>
      <c r="F83" s="1083"/>
      <c r="G83" s="1083"/>
      <c r="H83" s="1083"/>
      <c r="I83" s="1083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474"/>
      <c r="U83" s="1221" t="s">
        <v>6881</v>
      </c>
      <c r="V83" s="1222"/>
      <c r="W83" s="1222"/>
      <c r="X83" s="1222"/>
      <c r="Y83" s="1222"/>
      <c r="Z83" s="1222"/>
      <c r="AA83" s="1222"/>
      <c r="AB83" s="1222"/>
      <c r="AC83" s="1222"/>
      <c r="AD83" s="1222"/>
      <c r="AE83" s="1222"/>
      <c r="AF83" s="1222"/>
      <c r="AG83" s="1222"/>
      <c r="AH83" s="1222"/>
      <c r="AI83" s="1222"/>
      <c r="AJ83" s="1222"/>
      <c r="AK83" s="1096" t="str">
        <f>CONCATENATE("č.",INDEX('LŠZ P'!A$2:AN$2002,U76,17))</f>
        <v>č.22720</v>
      </c>
      <c r="AL83" s="1339"/>
      <c r="AM83" s="1340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73"/>
      <c r="B84" s="1083"/>
      <c r="C84" s="1083"/>
      <c r="D84" s="1083"/>
      <c r="E84" s="1083"/>
      <c r="F84" s="1083"/>
      <c r="G84" s="1083"/>
      <c r="H84" s="1083"/>
      <c r="I84" s="1083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474"/>
      <c r="U84" s="1221"/>
      <c r="V84" s="1222"/>
      <c r="W84" s="1222"/>
      <c r="X84" s="1222"/>
      <c r="Y84" s="1222"/>
      <c r="Z84" s="1222"/>
      <c r="AA84" s="1222"/>
      <c r="AB84" s="1222"/>
      <c r="AC84" s="1222"/>
      <c r="AD84" s="1222"/>
      <c r="AE84" s="1222"/>
      <c r="AF84" s="1222"/>
      <c r="AG84" s="1222"/>
      <c r="AH84" s="1222"/>
      <c r="AI84" s="1222"/>
      <c r="AJ84" s="1222"/>
      <c r="AK84" s="1339"/>
      <c r="AL84" s="1339"/>
      <c r="AM84" s="1340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73"/>
      <c r="B85" s="1094" t="s">
        <v>289</v>
      </c>
      <c r="C85" s="1095"/>
      <c r="D85" s="1095"/>
      <c r="E85" s="1095"/>
      <c r="F85" s="1095"/>
      <c r="G85" s="1095"/>
      <c r="H85" s="1095"/>
      <c r="I85" s="1095"/>
      <c r="J85" s="1095"/>
      <c r="K85" s="1095"/>
      <c r="L85" s="1095"/>
      <c r="M85" s="1095"/>
      <c r="N85" s="1095"/>
      <c r="O85" s="489"/>
      <c r="P85" s="1238">
        <f>INDEX('LŠZ P'!A$2:AN$2002,U76,28)</f>
        <v>0</v>
      </c>
      <c r="Q85" s="1239"/>
      <c r="R85" s="1239"/>
      <c r="S85" s="1240"/>
      <c r="T85" s="474"/>
      <c r="U85" s="488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90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73"/>
      <c r="B86" s="1095"/>
      <c r="C86" s="1095"/>
      <c r="D86" s="1095"/>
      <c r="E86" s="1095"/>
      <c r="F86" s="1095"/>
      <c r="G86" s="1095"/>
      <c r="H86" s="1095"/>
      <c r="I86" s="1095"/>
      <c r="J86" s="1095"/>
      <c r="K86" s="1095"/>
      <c r="L86" s="1095"/>
      <c r="M86" s="1095"/>
      <c r="N86" s="1095"/>
      <c r="O86" s="491"/>
      <c r="P86" s="1241"/>
      <c r="Q86" s="1242"/>
      <c r="R86" s="1242"/>
      <c r="S86" s="1243"/>
      <c r="T86" s="474"/>
      <c r="U86" s="473"/>
      <c r="V86" s="1096" t="s">
        <v>1651</v>
      </c>
      <c r="W86" s="1096"/>
      <c r="X86" s="1096"/>
      <c r="Y86" s="1096"/>
      <c r="Z86" s="1097" t="s">
        <v>1652</v>
      </c>
      <c r="AA86" s="1098"/>
      <c r="AB86" s="1098"/>
      <c r="AC86" s="1098"/>
      <c r="AD86" s="1098"/>
      <c r="AE86" s="1098"/>
      <c r="AF86" s="1098"/>
      <c r="AG86" s="1098"/>
      <c r="AH86" s="1098"/>
      <c r="AI86" s="1098"/>
      <c r="AJ86" s="1098"/>
      <c r="AK86" s="1098"/>
      <c r="AL86" s="1099"/>
      <c r="AM86" s="474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73"/>
      <c r="B87" s="1058" t="s">
        <v>786</v>
      </c>
      <c r="C87" s="1058"/>
      <c r="D87" s="1058"/>
      <c r="E87" s="1058"/>
      <c r="F87" s="1058"/>
      <c r="G87" s="1058"/>
      <c r="H87" s="1058"/>
      <c r="I87" s="1058"/>
      <c r="J87" s="1059" t="str">
        <f>CONCATENATE("O-PG / ",INDEX('LŠZ P'!A$2:AN2002,U76,38)," place")</f>
        <v>O-PG /  place</v>
      </c>
      <c r="K87" s="1060"/>
      <c r="L87" s="1060"/>
      <c r="M87" s="1060"/>
      <c r="N87" s="1061"/>
      <c r="O87" s="492"/>
      <c r="P87" s="1241"/>
      <c r="Q87" s="1242"/>
      <c r="R87" s="1242"/>
      <c r="S87" s="1243"/>
      <c r="T87" s="474"/>
      <c r="U87" s="473"/>
      <c r="V87" s="1096"/>
      <c r="W87" s="1096"/>
      <c r="X87" s="1096"/>
      <c r="Y87" s="1096"/>
      <c r="Z87" s="1100"/>
      <c r="AA87" s="1101"/>
      <c r="AB87" s="1101"/>
      <c r="AC87" s="1101"/>
      <c r="AD87" s="1101"/>
      <c r="AE87" s="1101"/>
      <c r="AF87" s="1101"/>
      <c r="AG87" s="1101"/>
      <c r="AH87" s="1101"/>
      <c r="AI87" s="1101"/>
      <c r="AJ87" s="1101"/>
      <c r="AK87" s="1101"/>
      <c r="AL87" s="1102"/>
      <c r="AM87" s="474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73"/>
      <c r="B88" s="1058"/>
      <c r="C88" s="1058"/>
      <c r="D88" s="1058"/>
      <c r="E88" s="1058"/>
      <c r="F88" s="1058"/>
      <c r="G88" s="1058"/>
      <c r="H88" s="1058"/>
      <c r="I88" s="1058"/>
      <c r="J88" s="1062"/>
      <c r="K88" s="1063"/>
      <c r="L88" s="1063"/>
      <c r="M88" s="1063"/>
      <c r="N88" s="1064"/>
      <c r="O88" s="492"/>
      <c r="P88" s="1244"/>
      <c r="Q88" s="1245"/>
      <c r="R88" s="1245"/>
      <c r="S88" s="1246"/>
      <c r="T88" s="474"/>
      <c r="U88" s="473"/>
      <c r="V88" s="17"/>
      <c r="W88" s="17"/>
      <c r="X88" s="17"/>
      <c r="Y88" s="17"/>
      <c r="Z88" s="1223" t="str">
        <f>CONCATENATE(INDEX('LŠZ P'!A$2:AN$2002,U76,3)," (",INDEX('LŠZ P'!A$2:AN$2002,U76,9),")")</f>
        <v>EAZY 2 XS (AIRDESIGN)</v>
      </c>
      <c r="AA88" s="1224"/>
      <c r="AB88" s="1224"/>
      <c r="AC88" s="1224"/>
      <c r="AD88" s="1224"/>
      <c r="AE88" s="1224"/>
      <c r="AF88" s="1224"/>
      <c r="AG88" s="1224"/>
      <c r="AH88" s="1224"/>
      <c r="AI88" s="1224"/>
      <c r="AJ88" s="1224"/>
      <c r="AK88" s="1224"/>
      <c r="AL88" s="1225"/>
      <c r="AM88" s="474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73"/>
      <c r="B89" s="1104" t="s">
        <v>6852</v>
      </c>
      <c r="C89" s="1105"/>
      <c r="D89" s="1105"/>
      <c r="E89" s="1105"/>
      <c r="F89" s="1105"/>
      <c r="G89" s="1105"/>
      <c r="H89" s="1105"/>
      <c r="I89" s="1105"/>
      <c r="J89" s="1105"/>
      <c r="K89" s="1105"/>
      <c r="L89" s="1105"/>
      <c r="M89" s="1105"/>
      <c r="N89" s="1105"/>
      <c r="O89" s="1105"/>
      <c r="P89" s="1105"/>
      <c r="Q89" s="1105"/>
      <c r="R89" s="1105"/>
      <c r="S89" s="1106"/>
      <c r="T89" s="474"/>
      <c r="U89" s="473"/>
      <c r="V89" s="1058" t="s">
        <v>648</v>
      </c>
      <c r="W89" s="1058"/>
      <c r="X89" s="1058"/>
      <c r="Y89" s="1058"/>
      <c r="Z89" s="1223"/>
      <c r="AA89" s="1224"/>
      <c r="AB89" s="1224"/>
      <c r="AC89" s="1224"/>
      <c r="AD89" s="1224"/>
      <c r="AE89" s="1224"/>
      <c r="AF89" s="1224"/>
      <c r="AG89" s="1224"/>
      <c r="AH89" s="1224"/>
      <c r="AI89" s="1224"/>
      <c r="AJ89" s="1224"/>
      <c r="AK89" s="1224"/>
      <c r="AL89" s="1225"/>
      <c r="AM89" s="474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73"/>
      <c r="B90" s="1107"/>
      <c r="C90" s="1108"/>
      <c r="D90" s="1108"/>
      <c r="E90" s="1108"/>
      <c r="F90" s="1108"/>
      <c r="G90" s="1108"/>
      <c r="H90" s="1108"/>
      <c r="I90" s="1108"/>
      <c r="J90" s="1108"/>
      <c r="K90" s="1108"/>
      <c r="L90" s="1108"/>
      <c r="M90" s="1108"/>
      <c r="N90" s="1108"/>
      <c r="O90" s="1108"/>
      <c r="P90" s="1108"/>
      <c r="Q90" s="1108"/>
      <c r="R90" s="1108"/>
      <c r="S90" s="1109"/>
      <c r="T90" s="474"/>
      <c r="U90" s="473"/>
      <c r="V90" s="1058"/>
      <c r="W90" s="1058"/>
      <c r="X90" s="1058"/>
      <c r="Y90" s="1058"/>
      <c r="Z90" s="1223"/>
      <c r="AA90" s="1224"/>
      <c r="AB90" s="1224"/>
      <c r="AC90" s="1224"/>
      <c r="AD90" s="1224"/>
      <c r="AE90" s="1224"/>
      <c r="AF90" s="1224"/>
      <c r="AG90" s="1224"/>
      <c r="AH90" s="1224"/>
      <c r="AI90" s="1224"/>
      <c r="AJ90" s="1224"/>
      <c r="AK90" s="1224"/>
      <c r="AL90" s="1225"/>
      <c r="AM90" s="474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73"/>
      <c r="B91" s="1107"/>
      <c r="C91" s="1108"/>
      <c r="D91" s="1108"/>
      <c r="E91" s="1108"/>
      <c r="F91" s="1108"/>
      <c r="G91" s="1108"/>
      <c r="H91" s="1108"/>
      <c r="I91" s="1108"/>
      <c r="J91" s="1108"/>
      <c r="K91" s="1108"/>
      <c r="L91" s="1108"/>
      <c r="M91" s="1108"/>
      <c r="N91" s="1108"/>
      <c r="O91" s="1108"/>
      <c r="P91" s="1108"/>
      <c r="Q91" s="1108"/>
      <c r="R91" s="1108"/>
      <c r="S91" s="1109"/>
      <c r="T91" s="474"/>
      <c r="U91" s="473"/>
      <c r="V91" s="17"/>
      <c r="W91" s="17"/>
      <c r="X91" s="17"/>
      <c r="Y91" s="17"/>
      <c r="Z91" s="1226"/>
      <c r="AA91" s="1227"/>
      <c r="AB91" s="1227"/>
      <c r="AC91" s="1227"/>
      <c r="AD91" s="1227"/>
      <c r="AE91" s="1227"/>
      <c r="AF91" s="1227"/>
      <c r="AG91" s="1227"/>
      <c r="AH91" s="1227"/>
      <c r="AI91" s="1227"/>
      <c r="AJ91" s="1227"/>
      <c r="AK91" s="1227"/>
      <c r="AL91" s="1228"/>
      <c r="AM91" s="474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73"/>
      <c r="B92" s="1107"/>
      <c r="C92" s="1108"/>
      <c r="D92" s="1108"/>
      <c r="E92" s="1108"/>
      <c r="F92" s="1108"/>
      <c r="G92" s="1108"/>
      <c r="H92" s="1108"/>
      <c r="I92" s="1108"/>
      <c r="J92" s="1108"/>
      <c r="K92" s="1108"/>
      <c r="L92" s="1108"/>
      <c r="M92" s="1108"/>
      <c r="N92" s="1108"/>
      <c r="O92" s="1108"/>
      <c r="P92" s="1108"/>
      <c r="Q92" s="1108"/>
      <c r="R92" s="1108"/>
      <c r="S92" s="1109"/>
      <c r="T92" s="474"/>
      <c r="U92" s="473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74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73"/>
      <c r="B93" s="1107"/>
      <c r="C93" s="1108"/>
      <c r="D93" s="1108"/>
      <c r="E93" s="1108"/>
      <c r="F93" s="1108"/>
      <c r="G93" s="1108"/>
      <c r="H93" s="1108"/>
      <c r="I93" s="1108"/>
      <c r="J93" s="1108"/>
      <c r="K93" s="1108"/>
      <c r="L93" s="1108"/>
      <c r="M93" s="1108"/>
      <c r="N93" s="1108"/>
      <c r="O93" s="1108"/>
      <c r="P93" s="1108"/>
      <c r="Q93" s="1108"/>
      <c r="R93" s="1108"/>
      <c r="S93" s="1109"/>
      <c r="T93" s="474"/>
      <c r="U93" s="473"/>
      <c r="V93" s="1103" t="s">
        <v>1413</v>
      </c>
      <c r="W93" s="1103"/>
      <c r="X93" s="1103"/>
      <c r="Y93" s="1103"/>
      <c r="Z93" s="1103"/>
      <c r="AA93" s="1103"/>
      <c r="AB93" s="1103"/>
      <c r="AC93" s="1113" t="str">
        <f>INDEX('LŠZ P'!A$2:AN$2002,U76,5)</f>
        <v>OM-P307</v>
      </c>
      <c r="AD93" s="1114"/>
      <c r="AE93" s="1114"/>
      <c r="AF93" s="1114"/>
      <c r="AG93" s="1114"/>
      <c r="AH93" s="1114"/>
      <c r="AI93" s="1114"/>
      <c r="AJ93" s="1114"/>
      <c r="AK93" s="1114"/>
      <c r="AL93" s="1115"/>
      <c r="AM93" s="474"/>
      <c r="AZ93" s="28"/>
      <c r="BA93" s="14"/>
      <c r="BB93" s="14"/>
      <c r="BC93" s="14"/>
      <c r="CI93" s="9"/>
    </row>
    <row r="94" spans="1:87" ht="3.75" customHeight="1">
      <c r="A94" s="473"/>
      <c r="B94" s="1107"/>
      <c r="C94" s="1108"/>
      <c r="D94" s="1108"/>
      <c r="E94" s="1108"/>
      <c r="F94" s="1108"/>
      <c r="G94" s="1108"/>
      <c r="H94" s="1108"/>
      <c r="I94" s="1108"/>
      <c r="J94" s="1108"/>
      <c r="K94" s="1108"/>
      <c r="L94" s="1108"/>
      <c r="M94" s="1108"/>
      <c r="N94" s="1108"/>
      <c r="O94" s="1108"/>
      <c r="P94" s="1108"/>
      <c r="Q94" s="1108"/>
      <c r="R94" s="1108"/>
      <c r="S94" s="1109"/>
      <c r="T94" s="474"/>
      <c r="U94" s="473"/>
      <c r="V94" s="17"/>
      <c r="W94" s="17"/>
      <c r="X94" s="17"/>
      <c r="Y94" s="17"/>
      <c r="Z94" s="17"/>
      <c r="AA94" s="17"/>
      <c r="AB94" s="17"/>
      <c r="AC94" s="1116"/>
      <c r="AD94" s="1117"/>
      <c r="AE94" s="1117"/>
      <c r="AF94" s="1117"/>
      <c r="AG94" s="1117"/>
      <c r="AH94" s="1117"/>
      <c r="AI94" s="1117"/>
      <c r="AJ94" s="1117"/>
      <c r="AK94" s="1117"/>
      <c r="AL94" s="1118"/>
      <c r="AM94" s="474"/>
      <c r="AZ94" s="28"/>
      <c r="BA94" s="308"/>
      <c r="BB94" s="307"/>
      <c r="BC94" s="307"/>
      <c r="BD94" s="2"/>
      <c r="BE94" s="3"/>
      <c r="BF94" s="1052" t="s">
        <v>3998</v>
      </c>
      <c r="BG94" s="1053"/>
      <c r="BH94" s="1053"/>
      <c r="BI94" s="1053"/>
      <c r="BJ94" s="1053"/>
      <c r="BK94" s="1054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52" t="s">
        <v>3998</v>
      </c>
      <c r="BY94" s="1053"/>
      <c r="BZ94" s="1053"/>
      <c r="CA94" s="1053"/>
      <c r="CB94" s="1053"/>
      <c r="CC94" s="1054"/>
      <c r="CD94" s="1"/>
      <c r="CE94" s="2"/>
      <c r="CF94" s="2"/>
      <c r="CG94" s="2"/>
      <c r="CH94" s="3"/>
      <c r="CI94" s="9"/>
    </row>
    <row r="95" spans="1:87" ht="3.75" customHeight="1">
      <c r="A95" s="473"/>
      <c r="B95" s="1110"/>
      <c r="C95" s="1111"/>
      <c r="D95" s="1111"/>
      <c r="E95" s="1111"/>
      <c r="F95" s="1111"/>
      <c r="G95" s="1111"/>
      <c r="H95" s="1111"/>
      <c r="I95" s="1111"/>
      <c r="J95" s="1111"/>
      <c r="K95" s="1111"/>
      <c r="L95" s="1111"/>
      <c r="M95" s="1111"/>
      <c r="N95" s="1111"/>
      <c r="O95" s="1111"/>
      <c r="P95" s="1111"/>
      <c r="Q95" s="1111"/>
      <c r="R95" s="1111"/>
      <c r="S95" s="1112"/>
      <c r="T95" s="474"/>
      <c r="U95" s="473"/>
      <c r="V95" s="1103" t="s">
        <v>1414</v>
      </c>
      <c r="W95" s="1103"/>
      <c r="X95" s="1103"/>
      <c r="Y95" s="1103"/>
      <c r="Z95" s="1103"/>
      <c r="AA95" s="1103"/>
      <c r="AB95" s="1103"/>
      <c r="AC95" s="1119"/>
      <c r="AD95" s="1117"/>
      <c r="AE95" s="1117"/>
      <c r="AF95" s="1117"/>
      <c r="AG95" s="1117"/>
      <c r="AH95" s="1117"/>
      <c r="AI95" s="1117"/>
      <c r="AJ95" s="1117"/>
      <c r="AK95" s="1117"/>
      <c r="AL95" s="1118"/>
      <c r="AM95" s="474"/>
      <c r="AZ95" s="8"/>
      <c r="BA95" s="8"/>
      <c r="BE95" s="9"/>
      <c r="BF95" s="1055"/>
      <c r="BG95" s="1056"/>
      <c r="BH95" s="1056"/>
      <c r="BI95" s="1056"/>
      <c r="BJ95" s="1056"/>
      <c r="BK95" s="1057"/>
      <c r="BL95" s="8"/>
      <c r="BP95" s="9"/>
      <c r="BS95" s="8"/>
      <c r="BW95" s="9"/>
      <c r="BX95" s="1055"/>
      <c r="BY95" s="1056"/>
      <c r="BZ95" s="1056"/>
      <c r="CA95" s="1056"/>
      <c r="CB95" s="1056"/>
      <c r="CC95" s="1057"/>
      <c r="CD95" s="8"/>
      <c r="CH95" s="9"/>
      <c r="CI95" s="9"/>
    </row>
    <row r="96" spans="1:87" ht="4.5" customHeight="1">
      <c r="A96" s="473"/>
      <c r="B96" s="489"/>
      <c r="C96" s="489"/>
      <c r="D96" s="489"/>
      <c r="E96" s="489"/>
      <c r="F96" s="489"/>
      <c r="G96" s="489"/>
      <c r="H96" s="489"/>
      <c r="I96" s="489"/>
      <c r="J96" s="489"/>
      <c r="K96" s="489"/>
      <c r="L96" s="489"/>
      <c r="M96" s="489"/>
      <c r="N96" s="489"/>
      <c r="O96" s="489"/>
      <c r="P96" s="489"/>
      <c r="Q96" s="489"/>
      <c r="R96" s="489"/>
      <c r="S96" s="489"/>
      <c r="T96" s="474"/>
      <c r="U96" s="473"/>
      <c r="V96" s="1103"/>
      <c r="W96" s="1103"/>
      <c r="X96" s="1103"/>
      <c r="Y96" s="1103"/>
      <c r="Z96" s="1103"/>
      <c r="AA96" s="1103"/>
      <c r="AB96" s="1103"/>
      <c r="AC96" s="1120"/>
      <c r="AD96" s="1121"/>
      <c r="AE96" s="1121"/>
      <c r="AF96" s="1121"/>
      <c r="AG96" s="1121"/>
      <c r="AH96" s="1121"/>
      <c r="AI96" s="1121"/>
      <c r="AJ96" s="1121"/>
      <c r="AK96" s="1121"/>
      <c r="AL96" s="1122"/>
      <c r="AM96" s="474"/>
      <c r="AZ96" s="8"/>
      <c r="BA96" s="1046" t="s">
        <v>1474</v>
      </c>
      <c r="BB96" s="1047"/>
      <c r="BC96" s="1047"/>
      <c r="BD96" s="1047"/>
      <c r="BE96" s="1048"/>
      <c r="BF96" s="1055"/>
      <c r="BG96" s="1056"/>
      <c r="BH96" s="1056"/>
      <c r="BI96" s="1056"/>
      <c r="BJ96" s="1056"/>
      <c r="BK96" s="1057"/>
      <c r="BL96" s="1046" t="s">
        <v>1475</v>
      </c>
      <c r="BM96" s="1047"/>
      <c r="BN96" s="1047"/>
      <c r="BO96" s="1047"/>
      <c r="BP96" s="1048"/>
      <c r="BS96" s="1046" t="s">
        <v>1474</v>
      </c>
      <c r="BT96" s="1047"/>
      <c r="BU96" s="1047"/>
      <c r="BV96" s="1047"/>
      <c r="BW96" s="1048"/>
      <c r="BX96" s="1055"/>
      <c r="BY96" s="1056"/>
      <c r="BZ96" s="1056"/>
      <c r="CA96" s="1056"/>
      <c r="CB96" s="1056"/>
      <c r="CC96" s="1057"/>
      <c r="CD96" s="1046" t="s">
        <v>1475</v>
      </c>
      <c r="CE96" s="1330"/>
      <c r="CF96" s="1330"/>
      <c r="CG96" s="1330"/>
      <c r="CH96" s="1331"/>
      <c r="CI96" s="9"/>
    </row>
    <row r="97" spans="1:87" ht="4.5" customHeight="1">
      <c r="A97" s="473"/>
      <c r="B97" s="1203" t="s">
        <v>1626</v>
      </c>
      <c r="C97" s="1204"/>
      <c r="D97" s="1204"/>
      <c r="E97" s="1204"/>
      <c r="F97" s="1204"/>
      <c r="G97" s="1204"/>
      <c r="H97" s="1205"/>
      <c r="I97" s="1123" t="s">
        <v>3916</v>
      </c>
      <c r="J97" s="1124"/>
      <c r="K97" s="1124"/>
      <c r="L97" s="1125"/>
      <c r="M97" s="1132" t="s">
        <v>3917</v>
      </c>
      <c r="N97" s="1133"/>
      <c r="O97" s="1133"/>
      <c r="P97" s="1134"/>
      <c r="Q97" s="1132" t="s">
        <v>3918</v>
      </c>
      <c r="R97" s="1133"/>
      <c r="S97" s="1134"/>
      <c r="T97" s="474"/>
      <c r="U97" s="473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74"/>
      <c r="AZ97" s="8"/>
      <c r="BA97" s="1046"/>
      <c r="BB97" s="1047"/>
      <c r="BC97" s="1047"/>
      <c r="BD97" s="1047"/>
      <c r="BE97" s="1048"/>
      <c r="BF97" s="1046" t="s">
        <v>1476</v>
      </c>
      <c r="BG97" s="1047"/>
      <c r="BH97" s="1047"/>
      <c r="BI97" s="1047"/>
      <c r="BJ97" s="1047"/>
      <c r="BK97" s="1048"/>
      <c r="BL97" s="1046"/>
      <c r="BM97" s="1047"/>
      <c r="BN97" s="1047"/>
      <c r="BO97" s="1047"/>
      <c r="BP97" s="1048"/>
      <c r="BS97" s="1046"/>
      <c r="BT97" s="1047"/>
      <c r="BU97" s="1047"/>
      <c r="BV97" s="1047"/>
      <c r="BW97" s="1048"/>
      <c r="BX97" s="1046" t="s">
        <v>1476</v>
      </c>
      <c r="BY97" s="1047"/>
      <c r="BZ97" s="1047"/>
      <c r="CA97" s="1047"/>
      <c r="CB97" s="1047"/>
      <c r="CC97" s="1048"/>
      <c r="CD97" s="1332"/>
      <c r="CE97" s="1330"/>
      <c r="CF97" s="1330"/>
      <c r="CG97" s="1330"/>
      <c r="CH97" s="1331"/>
      <c r="CI97" s="9"/>
    </row>
    <row r="98" spans="1:87" ht="4.5" customHeight="1">
      <c r="A98" s="473"/>
      <c r="B98" s="1206"/>
      <c r="C98" s="1207"/>
      <c r="D98" s="1207"/>
      <c r="E98" s="1207"/>
      <c r="F98" s="1207"/>
      <c r="G98" s="1207"/>
      <c r="H98" s="1208"/>
      <c r="I98" s="1126"/>
      <c r="J98" s="1127"/>
      <c r="K98" s="1127"/>
      <c r="L98" s="1128"/>
      <c r="M98" s="1135"/>
      <c r="N98" s="1136"/>
      <c r="O98" s="1136"/>
      <c r="P98" s="1137"/>
      <c r="Q98" s="1135"/>
      <c r="R98" s="1136"/>
      <c r="S98" s="1137"/>
      <c r="T98" s="474"/>
      <c r="U98" s="473"/>
      <c r="V98" s="1103" t="s">
        <v>1624</v>
      </c>
      <c r="W98" s="1103"/>
      <c r="X98" s="1103"/>
      <c r="Y98" s="1103"/>
      <c r="Z98" s="1103"/>
      <c r="AA98" s="1103"/>
      <c r="AB98" s="1103"/>
      <c r="AC98" s="1065" t="str">
        <f>CONCATENATE(INDEX('LŠZ P'!A$2:AN$2002,U76,11),"                                                                                                     ",INDEX('LŠZ P'!A$2:AN$2002,U76,24),", ",INDEX('LŠZ P'!A$2:AN$2002,U76,25),"                                                 ",INDEX('LŠZ P'!A$2:AN$2002,U76,12))</f>
        <v>Miriama TÓBIKOVÁ                                                                                                     Francisciho 207/21, 45606                                                 27.5.1998</v>
      </c>
      <c r="AD98" s="1195"/>
      <c r="AE98" s="1195"/>
      <c r="AF98" s="1195"/>
      <c r="AG98" s="1195"/>
      <c r="AH98" s="1195"/>
      <c r="AI98" s="1195"/>
      <c r="AJ98" s="1195"/>
      <c r="AK98" s="1195"/>
      <c r="AL98" s="1196"/>
      <c r="AM98" s="474"/>
      <c r="AZ98" s="8"/>
      <c r="BA98" s="1049"/>
      <c r="BB98" s="1050"/>
      <c r="BC98" s="1050"/>
      <c r="BD98" s="1050"/>
      <c r="BE98" s="1051"/>
      <c r="BF98" s="1049"/>
      <c r="BG98" s="1050"/>
      <c r="BH98" s="1050"/>
      <c r="BI98" s="1050"/>
      <c r="BJ98" s="1050"/>
      <c r="BK98" s="1051"/>
      <c r="BL98" s="1049"/>
      <c r="BM98" s="1050"/>
      <c r="BN98" s="1050"/>
      <c r="BO98" s="1050"/>
      <c r="BP98" s="1051"/>
      <c r="BS98" s="1049"/>
      <c r="BT98" s="1050"/>
      <c r="BU98" s="1050"/>
      <c r="BV98" s="1050"/>
      <c r="BW98" s="1051"/>
      <c r="BX98" s="1049"/>
      <c r="BY98" s="1050"/>
      <c r="BZ98" s="1050"/>
      <c r="CA98" s="1050"/>
      <c r="CB98" s="1050"/>
      <c r="CC98" s="1051"/>
      <c r="CD98" s="1333"/>
      <c r="CE98" s="1334"/>
      <c r="CF98" s="1334"/>
      <c r="CG98" s="1334"/>
      <c r="CH98" s="1335"/>
      <c r="CI98" s="9"/>
    </row>
    <row r="99" spans="1:87" ht="4.5" customHeight="1">
      <c r="A99" s="473"/>
      <c r="B99" s="1209"/>
      <c r="C99" s="1210"/>
      <c r="D99" s="1210"/>
      <c r="E99" s="1210"/>
      <c r="F99" s="1210"/>
      <c r="G99" s="1210"/>
      <c r="H99" s="1211"/>
      <c r="I99" s="1129"/>
      <c r="J99" s="1130"/>
      <c r="K99" s="1130"/>
      <c r="L99" s="1131"/>
      <c r="M99" s="1138"/>
      <c r="N99" s="1139"/>
      <c r="O99" s="1139"/>
      <c r="P99" s="1140"/>
      <c r="Q99" s="1138"/>
      <c r="R99" s="1139"/>
      <c r="S99" s="1140"/>
      <c r="T99" s="474"/>
      <c r="U99" s="473"/>
      <c r="V99" s="1103"/>
      <c r="W99" s="1103"/>
      <c r="X99" s="1103"/>
      <c r="Y99" s="1103"/>
      <c r="Z99" s="1103"/>
      <c r="AA99" s="1103"/>
      <c r="AB99" s="1103"/>
      <c r="AC99" s="1197"/>
      <c r="AD99" s="1198"/>
      <c r="AE99" s="1198"/>
      <c r="AF99" s="1198"/>
      <c r="AG99" s="1198"/>
      <c r="AH99" s="1198"/>
      <c r="AI99" s="1198"/>
      <c r="AJ99" s="1198"/>
      <c r="AK99" s="1198"/>
      <c r="AL99" s="1199"/>
      <c r="AM99" s="474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73"/>
      <c r="B100" s="1141" t="s">
        <v>459</v>
      </c>
      <c r="C100" s="1184"/>
      <c r="D100" s="1184"/>
      <c r="E100" s="1184"/>
      <c r="F100" s="1184"/>
      <c r="G100" s="1184"/>
      <c r="H100" s="1185"/>
      <c r="I100" s="1065">
        <f>INDEX('LŠZ P'!A$2:AN$2002,U76,29)</f>
        <v>60</v>
      </c>
      <c r="J100" s="1066"/>
      <c r="K100" s="1066"/>
      <c r="L100" s="1067"/>
      <c r="M100" s="1194">
        <f>INDEX('LŠZ P'!A$2:AN$2002,U76,31)</f>
        <v>78</v>
      </c>
      <c r="N100" s="1195"/>
      <c r="O100" s="1195"/>
      <c r="P100" s="1196"/>
      <c r="Q100" s="1194" t="str">
        <f>INDEX('LŠZ P'!A$2:AN$2002,U76,33)</f>
        <v>NIL</v>
      </c>
      <c r="R100" s="1195"/>
      <c r="S100" s="1196"/>
      <c r="T100" s="474"/>
      <c r="U100" s="473"/>
      <c r="V100" s="1103" t="s">
        <v>1625</v>
      </c>
      <c r="W100" s="1103"/>
      <c r="X100" s="1103"/>
      <c r="Y100" s="1103"/>
      <c r="Z100" s="1103"/>
      <c r="AA100" s="1103"/>
      <c r="AB100" s="1103"/>
      <c r="AC100" s="1197"/>
      <c r="AD100" s="1198"/>
      <c r="AE100" s="1198"/>
      <c r="AF100" s="1198"/>
      <c r="AG100" s="1198"/>
      <c r="AH100" s="1198"/>
      <c r="AI100" s="1198"/>
      <c r="AJ100" s="1198"/>
      <c r="AK100" s="1198"/>
      <c r="AL100" s="1199"/>
      <c r="AM100" s="474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73"/>
      <c r="B101" s="1186"/>
      <c r="C101" s="1187"/>
      <c r="D101" s="1187"/>
      <c r="E101" s="1187"/>
      <c r="F101" s="1187"/>
      <c r="G101" s="1187"/>
      <c r="H101" s="1188"/>
      <c r="I101" s="1068"/>
      <c r="J101" s="1069"/>
      <c r="K101" s="1069"/>
      <c r="L101" s="1070"/>
      <c r="M101" s="1197"/>
      <c r="N101" s="1198"/>
      <c r="O101" s="1198"/>
      <c r="P101" s="1199"/>
      <c r="Q101" s="1197"/>
      <c r="R101" s="1198"/>
      <c r="S101" s="1199"/>
      <c r="T101" s="474"/>
      <c r="U101" s="473"/>
      <c r="V101" s="1103"/>
      <c r="W101" s="1103"/>
      <c r="X101" s="1103"/>
      <c r="Y101" s="1103"/>
      <c r="Z101" s="1103"/>
      <c r="AA101" s="1103"/>
      <c r="AB101" s="1103"/>
      <c r="AC101" s="1197"/>
      <c r="AD101" s="1198"/>
      <c r="AE101" s="1198"/>
      <c r="AF101" s="1198"/>
      <c r="AG101" s="1198"/>
      <c r="AH101" s="1198"/>
      <c r="AI101" s="1198"/>
      <c r="AJ101" s="1198"/>
      <c r="AK101" s="1198"/>
      <c r="AL101" s="1199"/>
      <c r="AM101" s="474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73"/>
      <c r="B102" s="1189"/>
      <c r="C102" s="1190"/>
      <c r="D102" s="1190"/>
      <c r="E102" s="1190"/>
      <c r="F102" s="1190"/>
      <c r="G102" s="1190"/>
      <c r="H102" s="1191"/>
      <c r="I102" s="1071"/>
      <c r="J102" s="1072"/>
      <c r="K102" s="1072"/>
      <c r="L102" s="1073"/>
      <c r="M102" s="1200"/>
      <c r="N102" s="1201"/>
      <c r="O102" s="1201"/>
      <c r="P102" s="1202"/>
      <c r="Q102" s="1200"/>
      <c r="R102" s="1201"/>
      <c r="S102" s="1202"/>
      <c r="T102" s="474"/>
      <c r="U102" s="473"/>
      <c r="V102" s="468"/>
      <c r="W102" s="468"/>
      <c r="X102" s="468"/>
      <c r="Y102" s="468"/>
      <c r="Z102" s="468"/>
      <c r="AA102" s="468"/>
      <c r="AB102" s="468"/>
      <c r="AC102" s="1197"/>
      <c r="AD102" s="1198"/>
      <c r="AE102" s="1198"/>
      <c r="AF102" s="1198"/>
      <c r="AG102" s="1198"/>
      <c r="AH102" s="1198"/>
      <c r="AI102" s="1198"/>
      <c r="AJ102" s="1198"/>
      <c r="AK102" s="1198"/>
      <c r="AL102" s="1199"/>
      <c r="AM102" s="474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73"/>
      <c r="B103" s="1212" t="s">
        <v>8516</v>
      </c>
      <c r="C103" s="1213"/>
      <c r="D103" s="1213"/>
      <c r="E103" s="1213"/>
      <c r="F103" s="1213"/>
      <c r="G103" s="1213"/>
      <c r="H103" s="1214"/>
      <c r="I103" s="1123" t="s">
        <v>3920</v>
      </c>
      <c r="J103" s="1075"/>
      <c r="K103" s="1075"/>
      <c r="L103" s="1076"/>
      <c r="M103" s="1123" t="s">
        <v>3921</v>
      </c>
      <c r="N103" s="1075"/>
      <c r="O103" s="1075"/>
      <c r="P103" s="1076"/>
      <c r="Q103" s="1123" t="s">
        <v>3922</v>
      </c>
      <c r="R103" s="1075"/>
      <c r="S103" s="1076"/>
      <c r="T103" s="474"/>
      <c r="U103" s="473"/>
      <c r="V103" s="1103" t="s">
        <v>1627</v>
      </c>
      <c r="W103" s="1103"/>
      <c r="X103" s="1103"/>
      <c r="Y103" s="1103"/>
      <c r="Z103" s="1103"/>
      <c r="AA103" s="1103"/>
      <c r="AB103" s="1103"/>
      <c r="AC103" s="1197"/>
      <c r="AD103" s="1198"/>
      <c r="AE103" s="1198"/>
      <c r="AF103" s="1198"/>
      <c r="AG103" s="1198"/>
      <c r="AH103" s="1198"/>
      <c r="AI103" s="1198"/>
      <c r="AJ103" s="1198"/>
      <c r="AK103" s="1198"/>
      <c r="AL103" s="1199"/>
      <c r="AM103" s="474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73"/>
      <c r="B104" s="1215"/>
      <c r="C104" s="1216"/>
      <c r="D104" s="1216"/>
      <c r="E104" s="1216"/>
      <c r="F104" s="1216"/>
      <c r="G104" s="1216"/>
      <c r="H104" s="1217"/>
      <c r="I104" s="1077"/>
      <c r="J104" s="1078"/>
      <c r="K104" s="1078"/>
      <c r="L104" s="1079"/>
      <c r="M104" s="1077"/>
      <c r="N104" s="1078"/>
      <c r="O104" s="1078"/>
      <c r="P104" s="1079"/>
      <c r="Q104" s="1077"/>
      <c r="R104" s="1078"/>
      <c r="S104" s="1079"/>
      <c r="T104" s="474"/>
      <c r="U104" s="473"/>
      <c r="V104" s="1103"/>
      <c r="W104" s="1103"/>
      <c r="X104" s="1103"/>
      <c r="Y104" s="1103"/>
      <c r="Z104" s="1103"/>
      <c r="AA104" s="1103"/>
      <c r="AB104" s="1103"/>
      <c r="AC104" s="1197"/>
      <c r="AD104" s="1198"/>
      <c r="AE104" s="1198"/>
      <c r="AF104" s="1198"/>
      <c r="AG104" s="1198"/>
      <c r="AH104" s="1198"/>
      <c r="AI104" s="1198"/>
      <c r="AJ104" s="1198"/>
      <c r="AK104" s="1198"/>
      <c r="AL104" s="1199"/>
      <c r="AM104" s="474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73"/>
      <c r="B105" s="1218"/>
      <c r="C105" s="1219"/>
      <c r="D105" s="1219"/>
      <c r="E105" s="1219"/>
      <c r="F105" s="1219"/>
      <c r="G105" s="1219"/>
      <c r="H105" s="1220"/>
      <c r="I105" s="1080"/>
      <c r="J105" s="1081"/>
      <c r="K105" s="1081"/>
      <c r="L105" s="1082"/>
      <c r="M105" s="1080"/>
      <c r="N105" s="1081"/>
      <c r="O105" s="1081"/>
      <c r="P105" s="1082"/>
      <c r="Q105" s="1080"/>
      <c r="R105" s="1081"/>
      <c r="S105" s="1082"/>
      <c r="T105" s="474"/>
      <c r="U105" s="473"/>
      <c r="V105" s="1103" t="s">
        <v>1628</v>
      </c>
      <c r="W105" s="1103"/>
      <c r="X105" s="1103"/>
      <c r="Y105" s="1103"/>
      <c r="Z105" s="1103"/>
      <c r="AA105" s="1103"/>
      <c r="AB105" s="1103"/>
      <c r="AC105" s="1197"/>
      <c r="AD105" s="1198"/>
      <c r="AE105" s="1198"/>
      <c r="AF105" s="1198"/>
      <c r="AG105" s="1198"/>
      <c r="AH105" s="1198"/>
      <c r="AI105" s="1198"/>
      <c r="AJ105" s="1198"/>
      <c r="AK105" s="1198"/>
      <c r="AL105" s="1199"/>
      <c r="AM105" s="474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73"/>
      <c r="B106" s="1141" t="s">
        <v>4541</v>
      </c>
      <c r="C106" s="1176"/>
      <c r="D106" s="1176"/>
      <c r="E106" s="1176"/>
      <c r="F106" s="1176"/>
      <c r="G106" s="1176"/>
      <c r="H106" s="1177"/>
      <c r="I106" s="1065" t="str">
        <f>INDEX('LŠZ P'!A$2:AN$2002,U76,35)</f>
        <v>NIL</v>
      </c>
      <c r="J106" s="1066"/>
      <c r="K106" s="1066"/>
      <c r="L106" s="1067"/>
      <c r="M106" s="1065">
        <f>INDEX('LŠZ P'!A$2:AN$2002,U76,36)</f>
        <v>1</v>
      </c>
      <c r="N106" s="1066"/>
      <c r="O106" s="1066"/>
      <c r="P106" s="1067"/>
      <c r="Q106" s="1065">
        <f>INDEX('LŠZ P'!A$2:AN$2002,U76,37)</f>
        <v>0</v>
      </c>
      <c r="R106" s="1066"/>
      <c r="S106" s="1067"/>
      <c r="T106" s="474"/>
      <c r="U106" s="473"/>
      <c r="V106" s="1103"/>
      <c r="W106" s="1103"/>
      <c r="X106" s="1103"/>
      <c r="Y106" s="1103"/>
      <c r="Z106" s="1103"/>
      <c r="AA106" s="1103"/>
      <c r="AB106" s="1103"/>
      <c r="AC106" s="1197"/>
      <c r="AD106" s="1198"/>
      <c r="AE106" s="1198"/>
      <c r="AF106" s="1198"/>
      <c r="AG106" s="1198"/>
      <c r="AH106" s="1198"/>
      <c r="AI106" s="1198"/>
      <c r="AJ106" s="1198"/>
      <c r="AK106" s="1198"/>
      <c r="AL106" s="1199"/>
      <c r="AM106" s="474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73"/>
      <c r="B107" s="1178"/>
      <c r="C107" s="1179"/>
      <c r="D107" s="1179"/>
      <c r="E107" s="1179"/>
      <c r="F107" s="1179"/>
      <c r="G107" s="1179"/>
      <c r="H107" s="1180"/>
      <c r="I107" s="1068"/>
      <c r="J107" s="1069"/>
      <c r="K107" s="1069"/>
      <c r="L107" s="1070"/>
      <c r="M107" s="1068"/>
      <c r="N107" s="1069"/>
      <c r="O107" s="1069"/>
      <c r="P107" s="1070"/>
      <c r="Q107" s="1068"/>
      <c r="R107" s="1069"/>
      <c r="S107" s="1070"/>
      <c r="T107" s="474"/>
      <c r="U107" s="473"/>
      <c r="V107" s="496"/>
      <c r="W107" s="468"/>
      <c r="X107" s="468"/>
      <c r="Y107" s="468"/>
      <c r="Z107" s="468"/>
      <c r="AA107" s="468"/>
      <c r="AB107" s="468"/>
      <c r="AC107" s="1200"/>
      <c r="AD107" s="1201"/>
      <c r="AE107" s="1201"/>
      <c r="AF107" s="1201"/>
      <c r="AG107" s="1201"/>
      <c r="AH107" s="1201"/>
      <c r="AI107" s="1201"/>
      <c r="AJ107" s="1201"/>
      <c r="AK107" s="1201"/>
      <c r="AL107" s="1202"/>
      <c r="AM107" s="474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73"/>
      <c r="B108" s="1181"/>
      <c r="C108" s="1182"/>
      <c r="D108" s="1182"/>
      <c r="E108" s="1182"/>
      <c r="F108" s="1182"/>
      <c r="G108" s="1182"/>
      <c r="H108" s="1183"/>
      <c r="I108" s="1071"/>
      <c r="J108" s="1072"/>
      <c r="K108" s="1072"/>
      <c r="L108" s="1073"/>
      <c r="M108" s="1071"/>
      <c r="N108" s="1072"/>
      <c r="O108" s="1072"/>
      <c r="P108" s="1073"/>
      <c r="Q108" s="1071"/>
      <c r="R108" s="1072"/>
      <c r="S108" s="1073"/>
      <c r="T108" s="474"/>
      <c r="U108" s="473"/>
      <c r="V108" s="1103" t="s">
        <v>460</v>
      </c>
      <c r="W108" s="1103"/>
      <c r="X108" s="1103"/>
      <c r="Y108" s="1103"/>
      <c r="Z108" s="1103"/>
      <c r="AA108" s="1103"/>
      <c r="AB108" s="1192"/>
      <c r="AC108" s="1150">
        <f>INDEX('LŠZ P'!A$2:AN$2002,U76,13)</f>
        <v>44901</v>
      </c>
      <c r="AD108" s="1151"/>
      <c r="AE108" s="1151"/>
      <c r="AF108" s="1151"/>
      <c r="AG108" s="1151"/>
      <c r="AH108" s="1151"/>
      <c r="AI108" s="1151"/>
      <c r="AJ108" s="1151"/>
      <c r="AK108" s="1151"/>
      <c r="AL108" s="1152"/>
      <c r="AM108" s="474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73"/>
      <c r="B109" s="1074" t="s">
        <v>463</v>
      </c>
      <c r="C109" s="1075"/>
      <c r="D109" s="1075"/>
      <c r="E109" s="1076"/>
      <c r="F109" s="1193">
        <f>INDEX('LŠZ P'!A$2:AN$2002,U76,18)</f>
        <v>2021</v>
      </c>
      <c r="G109" s="1169"/>
      <c r="H109" s="1123" t="s">
        <v>464</v>
      </c>
      <c r="I109" s="1125"/>
      <c r="J109" s="1159" t="str">
        <f>INDEX('LŠZ P'!A$2:AN$2002,U76,7)</f>
        <v>212527P</v>
      </c>
      <c r="K109" s="1160"/>
      <c r="L109" s="1160"/>
      <c r="M109" s="1160"/>
      <c r="N109" s="1160"/>
      <c r="O109" s="1160"/>
      <c r="P109" s="1161"/>
      <c r="Q109" s="1065" t="str">
        <f>INDEX('LŠZ P'!A$2:AN$2002,U76,15)</f>
        <v>P</v>
      </c>
      <c r="R109" s="1168"/>
      <c r="S109" s="1169"/>
      <c r="T109" s="474"/>
      <c r="U109" s="473"/>
      <c r="V109" s="1103"/>
      <c r="W109" s="1103"/>
      <c r="X109" s="1103"/>
      <c r="Y109" s="1103"/>
      <c r="Z109" s="1103"/>
      <c r="AA109" s="1103"/>
      <c r="AB109" s="1192"/>
      <c r="AC109" s="1153"/>
      <c r="AD109" s="1154"/>
      <c r="AE109" s="1154"/>
      <c r="AF109" s="1154"/>
      <c r="AG109" s="1154"/>
      <c r="AH109" s="1154"/>
      <c r="AI109" s="1154"/>
      <c r="AJ109" s="1154"/>
      <c r="AK109" s="1154"/>
      <c r="AL109" s="1155"/>
      <c r="AM109" s="474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73"/>
      <c r="B110" s="1077"/>
      <c r="C110" s="1078"/>
      <c r="D110" s="1078"/>
      <c r="E110" s="1079"/>
      <c r="F110" s="1170"/>
      <c r="G110" s="1172"/>
      <c r="H110" s="1126"/>
      <c r="I110" s="1128"/>
      <c r="J110" s="1162"/>
      <c r="K110" s="1163"/>
      <c r="L110" s="1163"/>
      <c r="M110" s="1163"/>
      <c r="N110" s="1163"/>
      <c r="O110" s="1163"/>
      <c r="P110" s="1164"/>
      <c r="Q110" s="1170"/>
      <c r="R110" s="1171"/>
      <c r="S110" s="1172"/>
      <c r="T110" s="474"/>
      <c r="U110" s="473"/>
      <c r="V110" s="1103" t="s">
        <v>461</v>
      </c>
      <c r="W110" s="1103"/>
      <c r="X110" s="1103"/>
      <c r="Y110" s="1103"/>
      <c r="Z110" s="1103"/>
      <c r="AA110" s="1103"/>
      <c r="AB110" s="1103"/>
      <c r="AC110" s="1153"/>
      <c r="AD110" s="1154"/>
      <c r="AE110" s="1154"/>
      <c r="AF110" s="1154"/>
      <c r="AG110" s="1154"/>
      <c r="AH110" s="1154"/>
      <c r="AI110" s="1154"/>
      <c r="AJ110" s="1154"/>
      <c r="AK110" s="1154"/>
      <c r="AL110" s="1155"/>
      <c r="AM110" s="474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73"/>
      <c r="B111" s="1080"/>
      <c r="C111" s="1081"/>
      <c r="D111" s="1081"/>
      <c r="E111" s="1082"/>
      <c r="F111" s="1173"/>
      <c r="G111" s="1175"/>
      <c r="H111" s="1129"/>
      <c r="I111" s="1131"/>
      <c r="J111" s="1165"/>
      <c r="K111" s="1166"/>
      <c r="L111" s="1166"/>
      <c r="M111" s="1166"/>
      <c r="N111" s="1166"/>
      <c r="O111" s="1166"/>
      <c r="P111" s="1167"/>
      <c r="Q111" s="1173"/>
      <c r="R111" s="1174"/>
      <c r="S111" s="1175"/>
      <c r="T111" s="474"/>
      <c r="U111" s="473"/>
      <c r="V111" s="1103"/>
      <c r="W111" s="1103"/>
      <c r="X111" s="1103"/>
      <c r="Y111" s="1103"/>
      <c r="Z111" s="1103"/>
      <c r="AA111" s="1103"/>
      <c r="AB111" s="1103"/>
      <c r="AC111" s="1156"/>
      <c r="AD111" s="1157"/>
      <c r="AE111" s="1157"/>
      <c r="AF111" s="1157"/>
      <c r="AG111" s="1157"/>
      <c r="AH111" s="1157"/>
      <c r="AI111" s="1157"/>
      <c r="AJ111" s="1157"/>
      <c r="AK111" s="1157"/>
      <c r="AL111" s="1158"/>
      <c r="AM111" s="474"/>
      <c r="AZ111" s="8"/>
      <c r="CI111" s="9"/>
    </row>
    <row r="112" spans="1:87" ht="3" customHeight="1">
      <c r="A112" s="494" t="s">
        <v>5057</v>
      </c>
      <c r="B112" s="469"/>
      <c r="C112" s="469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77"/>
      <c r="U112" s="475"/>
      <c r="V112" s="476"/>
      <c r="W112" s="476"/>
      <c r="X112" s="476"/>
      <c r="Y112" s="476"/>
      <c r="Z112" s="476"/>
      <c r="AA112" s="476"/>
      <c r="AB112" s="476"/>
      <c r="AC112" s="476"/>
      <c r="AD112" s="476"/>
      <c r="AE112" s="476"/>
      <c r="AF112" s="476"/>
      <c r="AG112" s="476"/>
      <c r="AH112" s="476"/>
      <c r="AI112" s="476"/>
      <c r="AJ112" s="476"/>
      <c r="AK112" s="476"/>
      <c r="AL112" s="476"/>
      <c r="AM112" s="477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85"/>
      <c r="B113" s="471"/>
      <c r="C113" s="471"/>
      <c r="D113" s="471"/>
      <c r="E113" s="471"/>
      <c r="F113" s="471"/>
      <c r="G113" s="471"/>
      <c r="H113" s="471"/>
      <c r="I113" s="47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1"/>
      <c r="T113" s="472"/>
      <c r="U113" s="486">
        <v>353</v>
      </c>
      <c r="V113" s="487"/>
      <c r="W113" s="487"/>
      <c r="X113" s="487"/>
      <c r="Y113" s="487"/>
      <c r="Z113" s="1336" t="s">
        <v>4537</v>
      </c>
      <c r="AA113" s="1337"/>
      <c r="AB113" s="1337"/>
      <c r="AC113" s="1337"/>
      <c r="AD113" s="1337"/>
      <c r="AE113" s="1337"/>
      <c r="AF113" s="1337"/>
      <c r="AG113" s="1337"/>
      <c r="AH113" s="1337"/>
      <c r="AI113" s="1337"/>
      <c r="AJ113" s="1337"/>
      <c r="AK113" s="1337"/>
      <c r="AL113" s="1337"/>
      <c r="AM113" s="1338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73"/>
      <c r="B114" s="1083" t="s">
        <v>564</v>
      </c>
      <c r="C114" s="1083"/>
      <c r="D114" s="1083"/>
      <c r="E114" s="1083"/>
      <c r="F114" s="1083"/>
      <c r="G114" s="1083"/>
      <c r="H114" s="1083"/>
      <c r="I114" s="1083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474"/>
      <c r="U114" s="488"/>
      <c r="V114" s="489"/>
      <c r="W114" s="489"/>
      <c r="X114" s="489"/>
      <c r="Y114" s="489"/>
      <c r="Z114" s="1339"/>
      <c r="AA114" s="1339"/>
      <c r="AB114" s="1339"/>
      <c r="AC114" s="1339"/>
      <c r="AD114" s="1339"/>
      <c r="AE114" s="1339"/>
      <c r="AF114" s="1339"/>
      <c r="AG114" s="1339"/>
      <c r="AH114" s="1339"/>
      <c r="AI114" s="1339"/>
      <c r="AJ114" s="1339"/>
      <c r="AK114" s="1339"/>
      <c r="AL114" s="1339"/>
      <c r="AM114" s="1340"/>
      <c r="AZ114" s="8"/>
      <c r="BA114" s="1"/>
      <c r="BB114" s="2"/>
      <c r="BC114" s="2"/>
      <c r="BD114" s="2"/>
      <c r="BE114" s="3"/>
      <c r="BF114" s="1052" t="s">
        <v>3998</v>
      </c>
      <c r="BG114" s="1053"/>
      <c r="BH114" s="1053"/>
      <c r="BI114" s="1053"/>
      <c r="BJ114" s="1053"/>
      <c r="BK114" s="1054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52" t="s">
        <v>3998</v>
      </c>
      <c r="BY114" s="1053"/>
      <c r="BZ114" s="1053"/>
      <c r="CA114" s="1053"/>
      <c r="CB114" s="1053"/>
      <c r="CC114" s="1054"/>
      <c r="CD114" s="1"/>
      <c r="CE114" s="2"/>
      <c r="CF114" s="2"/>
      <c r="CG114" s="2"/>
      <c r="CH114" s="3"/>
      <c r="CI114" s="9"/>
    </row>
    <row r="115" spans="1:87" ht="3.75" customHeight="1">
      <c r="A115" s="473"/>
      <c r="B115" s="1083"/>
      <c r="C115" s="1083"/>
      <c r="D115" s="1083"/>
      <c r="E115" s="1083"/>
      <c r="F115" s="1083"/>
      <c r="G115" s="1083"/>
      <c r="H115" s="1083"/>
      <c r="I115" s="1083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474"/>
      <c r="U115" s="488"/>
      <c r="V115" s="489"/>
      <c r="W115" s="489"/>
      <c r="X115" s="489"/>
      <c r="Y115" s="489"/>
      <c r="Z115" s="1339"/>
      <c r="AA115" s="1339"/>
      <c r="AB115" s="1339"/>
      <c r="AC115" s="1339"/>
      <c r="AD115" s="1339"/>
      <c r="AE115" s="1339"/>
      <c r="AF115" s="1339"/>
      <c r="AG115" s="1339"/>
      <c r="AH115" s="1339"/>
      <c r="AI115" s="1339"/>
      <c r="AJ115" s="1339"/>
      <c r="AK115" s="1339"/>
      <c r="AL115" s="1339"/>
      <c r="AM115" s="1340"/>
      <c r="AZ115" s="8"/>
      <c r="BA115" s="8"/>
      <c r="BE115" s="9"/>
      <c r="BF115" s="1055"/>
      <c r="BG115" s="1056"/>
      <c r="BH115" s="1056"/>
      <c r="BI115" s="1056"/>
      <c r="BJ115" s="1056"/>
      <c r="BK115" s="1057"/>
      <c r="BL115" s="8"/>
      <c r="BP115" s="9"/>
      <c r="BS115" s="8"/>
      <c r="BW115" s="9"/>
      <c r="BX115" s="1055"/>
      <c r="BY115" s="1056"/>
      <c r="BZ115" s="1056"/>
      <c r="CA115" s="1056"/>
      <c r="CB115" s="1056"/>
      <c r="CC115" s="1057"/>
      <c r="CD115" s="8"/>
      <c r="CH115" s="9"/>
      <c r="CI115" s="9"/>
    </row>
    <row r="116" spans="1:87" ht="4.5" customHeight="1">
      <c r="A116" s="473"/>
      <c r="B116" s="1083"/>
      <c r="C116" s="1083"/>
      <c r="D116" s="1083"/>
      <c r="E116" s="1083"/>
      <c r="F116" s="1083"/>
      <c r="G116" s="1083"/>
      <c r="H116" s="1083"/>
      <c r="I116" s="1083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474"/>
      <c r="U116" s="495"/>
      <c r="V116" s="1084" t="s">
        <v>4536</v>
      </c>
      <c r="W116" s="1085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5"/>
      <c r="AJ116" s="1085"/>
      <c r="AK116" s="1085"/>
      <c r="AL116" s="1085"/>
      <c r="AM116" s="1086"/>
      <c r="AZ116" s="8"/>
      <c r="BA116" s="1046" t="s">
        <v>1474</v>
      </c>
      <c r="BB116" s="1047"/>
      <c r="BC116" s="1047"/>
      <c r="BD116" s="1047"/>
      <c r="BE116" s="1048"/>
      <c r="BF116" s="1055"/>
      <c r="BG116" s="1056"/>
      <c r="BH116" s="1056"/>
      <c r="BI116" s="1056"/>
      <c r="BJ116" s="1056"/>
      <c r="BK116" s="1057"/>
      <c r="BL116" s="1046" t="s">
        <v>1475</v>
      </c>
      <c r="BM116" s="1047"/>
      <c r="BN116" s="1047"/>
      <c r="BO116" s="1047"/>
      <c r="BP116" s="1048"/>
      <c r="BS116" s="1046" t="s">
        <v>1474</v>
      </c>
      <c r="BT116" s="1047"/>
      <c r="BU116" s="1047"/>
      <c r="BV116" s="1047"/>
      <c r="BW116" s="1048"/>
      <c r="BX116" s="1055"/>
      <c r="BY116" s="1056"/>
      <c r="BZ116" s="1056"/>
      <c r="CA116" s="1056"/>
      <c r="CB116" s="1056"/>
      <c r="CC116" s="1057"/>
      <c r="CD116" s="1046" t="s">
        <v>1475</v>
      </c>
      <c r="CE116" s="1330"/>
      <c r="CF116" s="1330"/>
      <c r="CG116" s="1330"/>
      <c r="CH116" s="1331"/>
      <c r="CI116" s="9"/>
    </row>
    <row r="117" spans="1:87" ht="5.25" customHeight="1">
      <c r="A117" s="473"/>
      <c r="B117" s="1083"/>
      <c r="C117" s="1083"/>
      <c r="D117" s="1083"/>
      <c r="E117" s="1083"/>
      <c r="F117" s="1083"/>
      <c r="G117" s="1083"/>
      <c r="H117" s="1083"/>
      <c r="I117" s="1083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474"/>
      <c r="U117" s="495"/>
      <c r="V117" s="1085"/>
      <c r="W117" s="1085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5"/>
      <c r="AJ117" s="1085"/>
      <c r="AK117" s="1085"/>
      <c r="AL117" s="1085"/>
      <c r="AM117" s="1086"/>
      <c r="AZ117" s="8"/>
      <c r="BA117" s="1046"/>
      <c r="BB117" s="1047"/>
      <c r="BC117" s="1047"/>
      <c r="BD117" s="1047"/>
      <c r="BE117" s="1048"/>
      <c r="BF117" s="1046" t="s">
        <v>1476</v>
      </c>
      <c r="BG117" s="1047"/>
      <c r="BH117" s="1047"/>
      <c r="BI117" s="1047"/>
      <c r="BJ117" s="1047"/>
      <c r="BK117" s="1048"/>
      <c r="BL117" s="1046"/>
      <c r="BM117" s="1047"/>
      <c r="BN117" s="1047"/>
      <c r="BO117" s="1047"/>
      <c r="BP117" s="1048"/>
      <c r="BS117" s="1046"/>
      <c r="BT117" s="1047"/>
      <c r="BU117" s="1047"/>
      <c r="BV117" s="1047"/>
      <c r="BW117" s="1048"/>
      <c r="BX117" s="1046" t="s">
        <v>1476</v>
      </c>
      <c r="BY117" s="1047"/>
      <c r="BZ117" s="1047"/>
      <c r="CA117" s="1047"/>
      <c r="CB117" s="1047"/>
      <c r="CC117" s="1048"/>
      <c r="CD117" s="1332"/>
      <c r="CE117" s="1330"/>
      <c r="CF117" s="1330"/>
      <c r="CG117" s="1330"/>
      <c r="CH117" s="1331"/>
      <c r="CI117" s="9"/>
    </row>
    <row r="118" spans="1:87" ht="5.25" customHeight="1">
      <c r="A118" s="473"/>
      <c r="B118" s="1083"/>
      <c r="C118" s="1083"/>
      <c r="D118" s="1083"/>
      <c r="E118" s="1083"/>
      <c r="F118" s="1083"/>
      <c r="G118" s="1083"/>
      <c r="H118" s="1083"/>
      <c r="I118" s="1083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474"/>
      <c r="U118" s="1087" t="s">
        <v>6447</v>
      </c>
      <c r="V118" s="1088"/>
      <c r="W118" s="1088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8"/>
      <c r="AJ118" s="1088"/>
      <c r="AK118" s="1088"/>
      <c r="AL118" s="1088"/>
      <c r="AM118" s="1089"/>
      <c r="AZ118" s="8"/>
      <c r="BA118" s="1049"/>
      <c r="BB118" s="1050"/>
      <c r="BC118" s="1050"/>
      <c r="BD118" s="1050"/>
      <c r="BE118" s="1051"/>
      <c r="BF118" s="1049"/>
      <c r="BG118" s="1050"/>
      <c r="BH118" s="1050"/>
      <c r="BI118" s="1050"/>
      <c r="BJ118" s="1050"/>
      <c r="BK118" s="1051"/>
      <c r="BL118" s="1049"/>
      <c r="BM118" s="1050"/>
      <c r="BN118" s="1050"/>
      <c r="BO118" s="1050"/>
      <c r="BP118" s="1051"/>
      <c r="BS118" s="1049"/>
      <c r="BT118" s="1050"/>
      <c r="BU118" s="1050"/>
      <c r="BV118" s="1050"/>
      <c r="BW118" s="1051"/>
      <c r="BX118" s="1049"/>
      <c r="BY118" s="1050"/>
      <c r="BZ118" s="1050"/>
      <c r="CA118" s="1050"/>
      <c r="CB118" s="1050"/>
      <c r="CC118" s="1051"/>
      <c r="CD118" s="1333"/>
      <c r="CE118" s="1334"/>
      <c r="CF118" s="1334"/>
      <c r="CG118" s="1334"/>
      <c r="CH118" s="1335"/>
      <c r="CI118" s="9"/>
    </row>
    <row r="119" spans="1:87" ht="4.5" customHeight="1">
      <c r="A119" s="473"/>
      <c r="B119" s="1083"/>
      <c r="C119" s="1083"/>
      <c r="D119" s="1083"/>
      <c r="E119" s="1083"/>
      <c r="F119" s="1083"/>
      <c r="G119" s="1083"/>
      <c r="H119" s="1083"/>
      <c r="I119" s="1083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474"/>
      <c r="U119" s="1090"/>
      <c r="V119" s="1088"/>
      <c r="W119" s="1088"/>
      <c r="X119" s="1088"/>
      <c r="Y119" s="1088"/>
      <c r="Z119" s="1088"/>
      <c r="AA119" s="1088"/>
      <c r="AB119" s="1088"/>
      <c r="AC119" s="1088"/>
      <c r="AD119" s="1088"/>
      <c r="AE119" s="1088"/>
      <c r="AF119" s="1088"/>
      <c r="AG119" s="1088"/>
      <c r="AH119" s="1088"/>
      <c r="AI119" s="1088"/>
      <c r="AJ119" s="1088"/>
      <c r="AK119" s="1088"/>
      <c r="AL119" s="1088"/>
      <c r="AM119" s="1089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73"/>
      <c r="B120" s="1083"/>
      <c r="C120" s="1083"/>
      <c r="D120" s="1083"/>
      <c r="E120" s="1083"/>
      <c r="F120" s="1083"/>
      <c r="G120" s="1083"/>
      <c r="H120" s="1083"/>
      <c r="I120" s="1083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474"/>
      <c r="U120" s="1087" t="s">
        <v>4535</v>
      </c>
      <c r="V120" s="1093"/>
      <c r="W120" s="1093"/>
      <c r="X120" s="1093"/>
      <c r="Y120" s="1093"/>
      <c r="Z120" s="1093"/>
      <c r="AA120" s="1093"/>
      <c r="AB120" s="1093"/>
      <c r="AC120" s="1093"/>
      <c r="AD120" s="1093"/>
      <c r="AE120" s="1093"/>
      <c r="AF120" s="1093"/>
      <c r="AG120" s="1093"/>
      <c r="AH120" s="1093"/>
      <c r="AI120" s="1093"/>
      <c r="AJ120" s="1093"/>
      <c r="AK120" s="1091" t="str">
        <f>CONCATENATE("č.",INDEX('LŠZ P'!A$2:AN$2002,U113,17))</f>
        <v>č.22721</v>
      </c>
      <c r="AL120" s="1092"/>
      <c r="AM120" s="1089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73"/>
      <c r="B121" s="1083"/>
      <c r="C121" s="1083"/>
      <c r="D121" s="1083"/>
      <c r="E121" s="1083"/>
      <c r="F121" s="1083"/>
      <c r="G121" s="1083"/>
      <c r="H121" s="1083"/>
      <c r="I121" s="1083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474"/>
      <c r="U121" s="1087"/>
      <c r="V121" s="1093"/>
      <c r="W121" s="1093"/>
      <c r="X121" s="1093"/>
      <c r="Y121" s="1093"/>
      <c r="Z121" s="1093"/>
      <c r="AA121" s="1093"/>
      <c r="AB121" s="1093"/>
      <c r="AC121" s="1093"/>
      <c r="AD121" s="1093"/>
      <c r="AE121" s="1093"/>
      <c r="AF121" s="1093"/>
      <c r="AG121" s="1093"/>
      <c r="AH121" s="1093"/>
      <c r="AI121" s="1093"/>
      <c r="AJ121" s="1093"/>
      <c r="AK121" s="1092"/>
      <c r="AL121" s="1092"/>
      <c r="AM121" s="1089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73"/>
      <c r="B122" s="1094" t="s">
        <v>289</v>
      </c>
      <c r="C122" s="1095"/>
      <c r="D122" s="1095"/>
      <c r="E122" s="1095"/>
      <c r="F122" s="1095"/>
      <c r="G122" s="1095"/>
      <c r="H122" s="1095"/>
      <c r="I122" s="1095"/>
      <c r="J122" s="1095"/>
      <c r="K122" s="1095"/>
      <c r="L122" s="1095"/>
      <c r="M122" s="1095"/>
      <c r="N122" s="1095"/>
      <c r="O122" s="489"/>
      <c r="P122" s="1238">
        <f>INDEX('LŠZ P'!A$2:AN$2002,U113,28)</f>
        <v>0</v>
      </c>
      <c r="Q122" s="1239"/>
      <c r="R122" s="1239"/>
      <c r="S122" s="1240"/>
      <c r="T122" s="474"/>
      <c r="U122" s="488"/>
      <c r="V122" s="470"/>
      <c r="W122" s="470"/>
      <c r="X122" s="470"/>
      <c r="Y122" s="470"/>
      <c r="Z122" s="470"/>
      <c r="AA122" s="470"/>
      <c r="AB122" s="470"/>
      <c r="AC122" s="470"/>
      <c r="AD122" s="470"/>
      <c r="AE122" s="470"/>
      <c r="AF122" s="470"/>
      <c r="AG122" s="470"/>
      <c r="AH122" s="470"/>
      <c r="AI122" s="470"/>
      <c r="AJ122" s="470"/>
      <c r="AK122" s="470"/>
      <c r="AL122" s="470"/>
      <c r="AM122" s="490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73"/>
      <c r="B123" s="1095"/>
      <c r="C123" s="1095"/>
      <c r="D123" s="1095"/>
      <c r="E123" s="1095"/>
      <c r="F123" s="1095"/>
      <c r="G123" s="1095"/>
      <c r="H123" s="1095"/>
      <c r="I123" s="1095"/>
      <c r="J123" s="1095"/>
      <c r="K123" s="1095"/>
      <c r="L123" s="1095"/>
      <c r="M123" s="1095"/>
      <c r="N123" s="1095"/>
      <c r="O123" s="491"/>
      <c r="P123" s="1241"/>
      <c r="Q123" s="1242"/>
      <c r="R123" s="1242"/>
      <c r="S123" s="1243"/>
      <c r="T123" s="474"/>
      <c r="U123" s="473"/>
      <c r="V123" s="1096" t="s">
        <v>1651</v>
      </c>
      <c r="W123" s="1096"/>
      <c r="X123" s="1096"/>
      <c r="Y123" s="1096"/>
      <c r="Z123" s="1097" t="s">
        <v>1652</v>
      </c>
      <c r="AA123" s="1098"/>
      <c r="AB123" s="1098"/>
      <c r="AC123" s="1098"/>
      <c r="AD123" s="1098"/>
      <c r="AE123" s="1098"/>
      <c r="AF123" s="1098"/>
      <c r="AG123" s="1098"/>
      <c r="AH123" s="1098"/>
      <c r="AI123" s="1098"/>
      <c r="AJ123" s="1098"/>
      <c r="AK123" s="1098"/>
      <c r="AL123" s="1099"/>
      <c r="AM123" s="474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73"/>
      <c r="B124" s="1058" t="s">
        <v>786</v>
      </c>
      <c r="C124" s="1058"/>
      <c r="D124" s="1058"/>
      <c r="E124" s="1058"/>
      <c r="F124" s="1058"/>
      <c r="G124" s="1058"/>
      <c r="H124" s="1058"/>
      <c r="I124" s="1058"/>
      <c r="J124" s="1059" t="str">
        <f>CONCATENATE("O-PG / ",INDEX('LŠZ P'!A$2:AN2002,U113,38)," place")</f>
        <v>O-PG /  place</v>
      </c>
      <c r="K124" s="1060"/>
      <c r="L124" s="1060"/>
      <c r="M124" s="1060"/>
      <c r="N124" s="1061"/>
      <c r="O124" s="492"/>
      <c r="P124" s="1241"/>
      <c r="Q124" s="1242"/>
      <c r="R124" s="1242"/>
      <c r="S124" s="1243"/>
      <c r="T124" s="474"/>
      <c r="U124" s="473"/>
      <c r="V124" s="1096"/>
      <c r="W124" s="1096"/>
      <c r="X124" s="1096"/>
      <c r="Y124" s="1096"/>
      <c r="Z124" s="1100"/>
      <c r="AA124" s="1101"/>
      <c r="AB124" s="1101"/>
      <c r="AC124" s="1101"/>
      <c r="AD124" s="1101"/>
      <c r="AE124" s="1101"/>
      <c r="AF124" s="1101"/>
      <c r="AG124" s="1101"/>
      <c r="AH124" s="1101"/>
      <c r="AI124" s="1101"/>
      <c r="AJ124" s="1101"/>
      <c r="AK124" s="1101"/>
      <c r="AL124" s="1102"/>
      <c r="AM124" s="474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73"/>
      <c r="B125" s="1058"/>
      <c r="C125" s="1058"/>
      <c r="D125" s="1058"/>
      <c r="E125" s="1058"/>
      <c r="F125" s="1058"/>
      <c r="G125" s="1058"/>
      <c r="H125" s="1058"/>
      <c r="I125" s="1058"/>
      <c r="J125" s="1062"/>
      <c r="K125" s="1063"/>
      <c r="L125" s="1063"/>
      <c r="M125" s="1063"/>
      <c r="N125" s="1064"/>
      <c r="O125" s="492"/>
      <c r="P125" s="1244"/>
      <c r="Q125" s="1245"/>
      <c r="R125" s="1245"/>
      <c r="S125" s="1246"/>
      <c r="T125" s="474"/>
      <c r="U125" s="473"/>
      <c r="V125" s="17"/>
      <c r="W125" s="17"/>
      <c r="X125" s="17"/>
      <c r="Y125" s="17"/>
      <c r="Z125" s="1352" t="str">
        <f>CONCATENATE(INDEX('LŠZ P'!A$2:AN$2002,U113,3)," (",INDEX('LŠZ P'!A$2:AN$2002,U113,9),")")</f>
        <v>PLUTO 3 ML (AXIS PARAGL.)</v>
      </c>
      <c r="AA125" s="1353"/>
      <c r="AB125" s="1353"/>
      <c r="AC125" s="1353"/>
      <c r="AD125" s="1353"/>
      <c r="AE125" s="1353"/>
      <c r="AF125" s="1353"/>
      <c r="AG125" s="1353"/>
      <c r="AH125" s="1353"/>
      <c r="AI125" s="1353"/>
      <c r="AJ125" s="1353"/>
      <c r="AK125" s="1353"/>
      <c r="AL125" s="1354"/>
      <c r="AM125" s="474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73"/>
      <c r="B126" s="1104" t="s">
        <v>6853</v>
      </c>
      <c r="C126" s="1105"/>
      <c r="D126" s="1105"/>
      <c r="E126" s="1105"/>
      <c r="F126" s="1105"/>
      <c r="G126" s="1105"/>
      <c r="H126" s="1105"/>
      <c r="I126" s="1105"/>
      <c r="J126" s="1105"/>
      <c r="K126" s="1105"/>
      <c r="L126" s="1105"/>
      <c r="M126" s="1105"/>
      <c r="N126" s="1105"/>
      <c r="O126" s="1105"/>
      <c r="P126" s="1105"/>
      <c r="Q126" s="1105"/>
      <c r="R126" s="1105"/>
      <c r="S126" s="1106"/>
      <c r="T126" s="474"/>
      <c r="U126" s="473"/>
      <c r="V126" s="1058" t="s">
        <v>648</v>
      </c>
      <c r="W126" s="1058"/>
      <c r="X126" s="1058"/>
      <c r="Y126" s="1058"/>
      <c r="Z126" s="1352"/>
      <c r="AA126" s="1353"/>
      <c r="AB126" s="1353"/>
      <c r="AC126" s="1353"/>
      <c r="AD126" s="1353"/>
      <c r="AE126" s="1353"/>
      <c r="AF126" s="1353"/>
      <c r="AG126" s="1353"/>
      <c r="AH126" s="1353"/>
      <c r="AI126" s="1353"/>
      <c r="AJ126" s="1353"/>
      <c r="AK126" s="1353"/>
      <c r="AL126" s="1354"/>
      <c r="AM126" s="474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73"/>
      <c r="B127" s="1107"/>
      <c r="C127" s="1108"/>
      <c r="D127" s="1108"/>
      <c r="E127" s="1108"/>
      <c r="F127" s="1108"/>
      <c r="G127" s="1108"/>
      <c r="H127" s="1108"/>
      <c r="I127" s="1108"/>
      <c r="J127" s="1108"/>
      <c r="K127" s="1108"/>
      <c r="L127" s="1108"/>
      <c r="M127" s="1108"/>
      <c r="N127" s="1108"/>
      <c r="O127" s="1108"/>
      <c r="P127" s="1108"/>
      <c r="Q127" s="1108"/>
      <c r="R127" s="1108"/>
      <c r="S127" s="1109"/>
      <c r="T127" s="474"/>
      <c r="U127" s="473"/>
      <c r="V127" s="1058"/>
      <c r="W127" s="1058"/>
      <c r="X127" s="1058"/>
      <c r="Y127" s="1058"/>
      <c r="Z127" s="1352"/>
      <c r="AA127" s="1353"/>
      <c r="AB127" s="1353"/>
      <c r="AC127" s="1353"/>
      <c r="AD127" s="1353"/>
      <c r="AE127" s="1353"/>
      <c r="AF127" s="1353"/>
      <c r="AG127" s="1353"/>
      <c r="AH127" s="1353"/>
      <c r="AI127" s="1353"/>
      <c r="AJ127" s="1353"/>
      <c r="AK127" s="1353"/>
      <c r="AL127" s="1354"/>
      <c r="AM127" s="474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73"/>
      <c r="B128" s="1107"/>
      <c r="C128" s="1108"/>
      <c r="D128" s="1108"/>
      <c r="E128" s="1108"/>
      <c r="F128" s="1108"/>
      <c r="G128" s="1108"/>
      <c r="H128" s="1108"/>
      <c r="I128" s="1108"/>
      <c r="J128" s="1108"/>
      <c r="K128" s="1108"/>
      <c r="L128" s="1108"/>
      <c r="M128" s="1108"/>
      <c r="N128" s="1108"/>
      <c r="O128" s="1108"/>
      <c r="P128" s="1108"/>
      <c r="Q128" s="1108"/>
      <c r="R128" s="1108"/>
      <c r="S128" s="1109"/>
      <c r="T128" s="474"/>
      <c r="U128" s="473"/>
      <c r="V128" s="17"/>
      <c r="W128" s="17"/>
      <c r="X128" s="17"/>
      <c r="Y128" s="17"/>
      <c r="Z128" s="1355"/>
      <c r="AA128" s="1356"/>
      <c r="AB128" s="1356"/>
      <c r="AC128" s="1356"/>
      <c r="AD128" s="1356"/>
      <c r="AE128" s="1356"/>
      <c r="AF128" s="1356"/>
      <c r="AG128" s="1356"/>
      <c r="AH128" s="1356"/>
      <c r="AI128" s="1356"/>
      <c r="AJ128" s="1356"/>
      <c r="AK128" s="1356"/>
      <c r="AL128" s="1357"/>
      <c r="AM128" s="474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73"/>
      <c r="B129" s="1107"/>
      <c r="C129" s="1108"/>
      <c r="D129" s="1108"/>
      <c r="E129" s="1108"/>
      <c r="F129" s="1108"/>
      <c r="G129" s="1108"/>
      <c r="H129" s="1108"/>
      <c r="I129" s="1108"/>
      <c r="J129" s="1108"/>
      <c r="K129" s="1108"/>
      <c r="L129" s="1108"/>
      <c r="M129" s="1108"/>
      <c r="N129" s="1108"/>
      <c r="O129" s="1108"/>
      <c r="P129" s="1108"/>
      <c r="Q129" s="1108"/>
      <c r="R129" s="1108"/>
      <c r="S129" s="1109"/>
      <c r="T129" s="474"/>
      <c r="U129" s="473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74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73"/>
      <c r="B130" s="1107"/>
      <c r="C130" s="1108"/>
      <c r="D130" s="1108"/>
      <c r="E130" s="1108"/>
      <c r="F130" s="1108"/>
      <c r="G130" s="1108"/>
      <c r="H130" s="1108"/>
      <c r="I130" s="1108"/>
      <c r="J130" s="1108"/>
      <c r="K130" s="1108"/>
      <c r="L130" s="1108"/>
      <c r="M130" s="1108"/>
      <c r="N130" s="1108"/>
      <c r="O130" s="1108"/>
      <c r="P130" s="1108"/>
      <c r="Q130" s="1108"/>
      <c r="R130" s="1108"/>
      <c r="S130" s="1109"/>
      <c r="T130" s="474"/>
      <c r="U130" s="473"/>
      <c r="V130" s="1103" t="s">
        <v>1413</v>
      </c>
      <c r="W130" s="1103"/>
      <c r="X130" s="1103"/>
      <c r="Y130" s="1103"/>
      <c r="Z130" s="1103"/>
      <c r="AA130" s="1103"/>
      <c r="AB130" s="1103"/>
      <c r="AC130" s="1113" t="str">
        <f>INDEX('LŠZ P'!A$2:AN$2002,U113,5)</f>
        <v>OM-P353</v>
      </c>
      <c r="AD130" s="1114"/>
      <c r="AE130" s="1114"/>
      <c r="AF130" s="1114"/>
      <c r="AG130" s="1114"/>
      <c r="AH130" s="1114"/>
      <c r="AI130" s="1114"/>
      <c r="AJ130" s="1114"/>
      <c r="AK130" s="1114"/>
      <c r="AL130" s="1115"/>
      <c r="AM130" s="474"/>
      <c r="AZ130" s="28"/>
      <c r="BA130" s="14"/>
      <c r="BB130" s="14"/>
      <c r="BC130" s="14"/>
      <c r="CI130" s="9"/>
    </row>
    <row r="131" spans="1:87" ht="4.5" customHeight="1">
      <c r="A131" s="473"/>
      <c r="B131" s="1107"/>
      <c r="C131" s="1108"/>
      <c r="D131" s="1108"/>
      <c r="E131" s="1108"/>
      <c r="F131" s="1108"/>
      <c r="G131" s="1108"/>
      <c r="H131" s="1108"/>
      <c r="I131" s="1108"/>
      <c r="J131" s="1108"/>
      <c r="K131" s="1108"/>
      <c r="L131" s="1108"/>
      <c r="M131" s="1108"/>
      <c r="N131" s="1108"/>
      <c r="O131" s="1108"/>
      <c r="P131" s="1108"/>
      <c r="Q131" s="1108"/>
      <c r="R131" s="1108"/>
      <c r="S131" s="1109"/>
      <c r="T131" s="474"/>
      <c r="U131" s="473"/>
      <c r="V131" s="468"/>
      <c r="W131" s="468"/>
      <c r="X131" s="468"/>
      <c r="Y131" s="468"/>
      <c r="Z131" s="468"/>
      <c r="AA131" s="468"/>
      <c r="AB131" s="468"/>
      <c r="AC131" s="1116"/>
      <c r="AD131" s="1117"/>
      <c r="AE131" s="1117"/>
      <c r="AF131" s="1117"/>
      <c r="AG131" s="1117"/>
      <c r="AH131" s="1117"/>
      <c r="AI131" s="1117"/>
      <c r="AJ131" s="1117"/>
      <c r="AK131" s="1117"/>
      <c r="AL131" s="1118"/>
      <c r="AM131" s="474"/>
      <c r="AZ131" s="28"/>
      <c r="BA131" s="308"/>
      <c r="BB131" s="307"/>
      <c r="BC131" s="307"/>
      <c r="BD131" s="2"/>
      <c r="BE131" s="3"/>
      <c r="BF131" s="1052" t="s">
        <v>3998</v>
      </c>
      <c r="BG131" s="1053"/>
      <c r="BH131" s="1053"/>
      <c r="BI131" s="1053"/>
      <c r="BJ131" s="1053"/>
      <c r="BK131" s="1054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52" t="s">
        <v>3998</v>
      </c>
      <c r="BY131" s="1053"/>
      <c r="BZ131" s="1053"/>
      <c r="CA131" s="1053"/>
      <c r="CB131" s="1053"/>
      <c r="CC131" s="1054"/>
      <c r="CD131" s="1"/>
      <c r="CE131" s="2"/>
      <c r="CF131" s="2"/>
      <c r="CG131" s="2"/>
      <c r="CH131" s="3"/>
      <c r="CI131" s="9"/>
    </row>
    <row r="132" spans="1:87" ht="4.5" customHeight="1">
      <c r="A132" s="473"/>
      <c r="B132" s="1110"/>
      <c r="C132" s="1111"/>
      <c r="D132" s="1111"/>
      <c r="E132" s="1111"/>
      <c r="F132" s="1111"/>
      <c r="G132" s="1111"/>
      <c r="H132" s="1111"/>
      <c r="I132" s="1111"/>
      <c r="J132" s="1111"/>
      <c r="K132" s="1111"/>
      <c r="L132" s="1111"/>
      <c r="M132" s="1111"/>
      <c r="N132" s="1111"/>
      <c r="O132" s="1111"/>
      <c r="P132" s="1111"/>
      <c r="Q132" s="1111"/>
      <c r="R132" s="1111"/>
      <c r="S132" s="1112"/>
      <c r="T132" s="474"/>
      <c r="U132" s="473"/>
      <c r="V132" s="1103" t="s">
        <v>1414</v>
      </c>
      <c r="W132" s="1103"/>
      <c r="X132" s="1103"/>
      <c r="Y132" s="1103"/>
      <c r="Z132" s="1103"/>
      <c r="AA132" s="1103"/>
      <c r="AB132" s="1103"/>
      <c r="AC132" s="1119"/>
      <c r="AD132" s="1117"/>
      <c r="AE132" s="1117"/>
      <c r="AF132" s="1117"/>
      <c r="AG132" s="1117"/>
      <c r="AH132" s="1117"/>
      <c r="AI132" s="1117"/>
      <c r="AJ132" s="1117"/>
      <c r="AK132" s="1117"/>
      <c r="AL132" s="1118"/>
      <c r="AM132" s="474"/>
      <c r="AZ132" s="8"/>
      <c r="BA132" s="8"/>
      <c r="BE132" s="9"/>
      <c r="BF132" s="1055"/>
      <c r="BG132" s="1056"/>
      <c r="BH132" s="1056"/>
      <c r="BI132" s="1056"/>
      <c r="BJ132" s="1056"/>
      <c r="BK132" s="1057"/>
      <c r="BL132" s="8"/>
      <c r="BP132" s="9"/>
      <c r="BS132" s="8"/>
      <c r="BW132" s="9"/>
      <c r="BX132" s="1055"/>
      <c r="BY132" s="1056"/>
      <c r="BZ132" s="1056"/>
      <c r="CA132" s="1056"/>
      <c r="CB132" s="1056"/>
      <c r="CC132" s="1057"/>
      <c r="CD132" s="8"/>
      <c r="CH132" s="9"/>
      <c r="CI132" s="9"/>
    </row>
    <row r="133" spans="1:87" ht="3.75" customHeight="1">
      <c r="A133" s="473"/>
      <c r="B133" s="489"/>
      <c r="C133" s="489"/>
      <c r="D133" s="489"/>
      <c r="E133" s="489"/>
      <c r="F133" s="489"/>
      <c r="G133" s="489"/>
      <c r="H133" s="489"/>
      <c r="I133" s="489"/>
      <c r="J133" s="489"/>
      <c r="K133" s="489"/>
      <c r="L133" s="489"/>
      <c r="M133" s="489"/>
      <c r="N133" s="489"/>
      <c r="O133" s="489"/>
      <c r="P133" s="489"/>
      <c r="Q133" s="489"/>
      <c r="R133" s="489"/>
      <c r="S133" s="489"/>
      <c r="T133" s="474"/>
      <c r="U133" s="473"/>
      <c r="V133" s="1103"/>
      <c r="W133" s="1103"/>
      <c r="X133" s="1103"/>
      <c r="Y133" s="1103"/>
      <c r="Z133" s="1103"/>
      <c r="AA133" s="1103"/>
      <c r="AB133" s="1103"/>
      <c r="AC133" s="1120"/>
      <c r="AD133" s="1121"/>
      <c r="AE133" s="1121"/>
      <c r="AF133" s="1121"/>
      <c r="AG133" s="1121"/>
      <c r="AH133" s="1121"/>
      <c r="AI133" s="1121"/>
      <c r="AJ133" s="1121"/>
      <c r="AK133" s="1121"/>
      <c r="AL133" s="1122"/>
      <c r="AM133" s="474"/>
      <c r="AZ133" s="8"/>
      <c r="BA133" s="1046" t="s">
        <v>1474</v>
      </c>
      <c r="BB133" s="1047"/>
      <c r="BC133" s="1047"/>
      <c r="BD133" s="1047"/>
      <c r="BE133" s="1048"/>
      <c r="BF133" s="1055"/>
      <c r="BG133" s="1056"/>
      <c r="BH133" s="1056"/>
      <c r="BI133" s="1056"/>
      <c r="BJ133" s="1056"/>
      <c r="BK133" s="1057"/>
      <c r="BL133" s="1046" t="s">
        <v>1475</v>
      </c>
      <c r="BM133" s="1047"/>
      <c r="BN133" s="1047"/>
      <c r="BO133" s="1047"/>
      <c r="BP133" s="1048"/>
      <c r="BS133" s="1046" t="s">
        <v>1474</v>
      </c>
      <c r="BT133" s="1047"/>
      <c r="BU133" s="1047"/>
      <c r="BV133" s="1047"/>
      <c r="BW133" s="1048"/>
      <c r="BX133" s="1055"/>
      <c r="BY133" s="1056"/>
      <c r="BZ133" s="1056"/>
      <c r="CA133" s="1056"/>
      <c r="CB133" s="1056"/>
      <c r="CC133" s="1057"/>
      <c r="CD133" s="1046" t="s">
        <v>1475</v>
      </c>
      <c r="CE133" s="1330"/>
      <c r="CF133" s="1330"/>
      <c r="CG133" s="1330"/>
      <c r="CH133" s="1331"/>
      <c r="CI133" s="9"/>
    </row>
    <row r="134" spans="1:87" ht="4.5" customHeight="1">
      <c r="A134" s="473"/>
      <c r="B134" s="1123" t="s">
        <v>1626</v>
      </c>
      <c r="C134" s="1124"/>
      <c r="D134" s="1124"/>
      <c r="E134" s="1124"/>
      <c r="F134" s="1124"/>
      <c r="G134" s="1124"/>
      <c r="H134" s="1125"/>
      <c r="I134" s="1123" t="s">
        <v>3916</v>
      </c>
      <c r="J134" s="1124"/>
      <c r="K134" s="1124"/>
      <c r="L134" s="1125"/>
      <c r="M134" s="1132" t="s">
        <v>3917</v>
      </c>
      <c r="N134" s="1133"/>
      <c r="O134" s="1133"/>
      <c r="P134" s="1134"/>
      <c r="Q134" s="1132" t="s">
        <v>3918</v>
      </c>
      <c r="R134" s="1133"/>
      <c r="S134" s="1134"/>
      <c r="T134" s="474"/>
      <c r="U134" s="473"/>
      <c r="V134" s="468"/>
      <c r="W134" s="468"/>
      <c r="X134" s="468"/>
      <c r="Y134" s="468"/>
      <c r="Z134" s="468"/>
      <c r="AA134" s="468"/>
      <c r="AB134" s="468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74"/>
      <c r="AZ134" s="8"/>
      <c r="BA134" s="1046"/>
      <c r="BB134" s="1047"/>
      <c r="BC134" s="1047"/>
      <c r="BD134" s="1047"/>
      <c r="BE134" s="1048"/>
      <c r="BF134" s="1046" t="s">
        <v>1476</v>
      </c>
      <c r="BG134" s="1047"/>
      <c r="BH134" s="1047"/>
      <c r="BI134" s="1047"/>
      <c r="BJ134" s="1047"/>
      <c r="BK134" s="1048"/>
      <c r="BL134" s="1046"/>
      <c r="BM134" s="1047"/>
      <c r="BN134" s="1047"/>
      <c r="BO134" s="1047"/>
      <c r="BP134" s="1048"/>
      <c r="BS134" s="1046"/>
      <c r="BT134" s="1047"/>
      <c r="BU134" s="1047"/>
      <c r="BV134" s="1047"/>
      <c r="BW134" s="1048"/>
      <c r="BX134" s="1046" t="s">
        <v>1476</v>
      </c>
      <c r="BY134" s="1047"/>
      <c r="BZ134" s="1047"/>
      <c r="CA134" s="1047"/>
      <c r="CB134" s="1047"/>
      <c r="CC134" s="1048"/>
      <c r="CD134" s="1332"/>
      <c r="CE134" s="1330"/>
      <c r="CF134" s="1330"/>
      <c r="CG134" s="1330"/>
      <c r="CH134" s="1331"/>
      <c r="CI134" s="9"/>
    </row>
    <row r="135" spans="1:87" ht="4.5" customHeight="1">
      <c r="A135" s="473"/>
      <c r="B135" s="1126"/>
      <c r="C135" s="1127"/>
      <c r="D135" s="1127"/>
      <c r="E135" s="1127"/>
      <c r="F135" s="1127"/>
      <c r="G135" s="1127"/>
      <c r="H135" s="1128"/>
      <c r="I135" s="1126"/>
      <c r="J135" s="1127"/>
      <c r="K135" s="1127"/>
      <c r="L135" s="1128"/>
      <c r="M135" s="1135"/>
      <c r="N135" s="1136"/>
      <c r="O135" s="1136"/>
      <c r="P135" s="1137"/>
      <c r="Q135" s="1135"/>
      <c r="R135" s="1136"/>
      <c r="S135" s="1137"/>
      <c r="T135" s="474"/>
      <c r="U135" s="473"/>
      <c r="V135" s="1103" t="s">
        <v>1624</v>
      </c>
      <c r="W135" s="1103"/>
      <c r="X135" s="1103"/>
      <c r="Y135" s="1103"/>
      <c r="Z135" s="1103"/>
      <c r="AA135" s="1103"/>
      <c r="AB135" s="1103"/>
      <c r="AC135" s="1141" t="str">
        <f>CONCATENATE(INDEX('LŠZ P'!A$2:AN$2002,U113,11),"                                                                               ",INDEX('LŠZ P'!A$2:AN$2002,U113,24),", ",INDEX('LŠZ P'!A$2:AN$2002,U113,25),"                                                                                                                                                                                                                            ",INDEX('LŠZ P'!A$2:AN$2002,U113,12))</f>
        <v>Peter LADZIANSKY                                                                               Učiteľská 11, 45628                                                                                                                                                                                                                            20.10.1977</v>
      </c>
      <c r="AD135" s="1142"/>
      <c r="AE135" s="1142"/>
      <c r="AF135" s="1142"/>
      <c r="AG135" s="1142"/>
      <c r="AH135" s="1142"/>
      <c r="AI135" s="1142"/>
      <c r="AJ135" s="1142"/>
      <c r="AK135" s="1142"/>
      <c r="AL135" s="1143"/>
      <c r="AM135" s="474"/>
      <c r="AZ135" s="8"/>
      <c r="BA135" s="1049"/>
      <c r="BB135" s="1050"/>
      <c r="BC135" s="1050"/>
      <c r="BD135" s="1050"/>
      <c r="BE135" s="1051"/>
      <c r="BF135" s="1049"/>
      <c r="BG135" s="1050"/>
      <c r="BH135" s="1050"/>
      <c r="BI135" s="1050"/>
      <c r="BJ135" s="1050"/>
      <c r="BK135" s="1051"/>
      <c r="BL135" s="1049"/>
      <c r="BM135" s="1050"/>
      <c r="BN135" s="1050"/>
      <c r="BO135" s="1050"/>
      <c r="BP135" s="1051"/>
      <c r="BS135" s="1049"/>
      <c r="BT135" s="1050"/>
      <c r="BU135" s="1050"/>
      <c r="BV135" s="1050"/>
      <c r="BW135" s="1051"/>
      <c r="BX135" s="1049"/>
      <c r="BY135" s="1050"/>
      <c r="BZ135" s="1050"/>
      <c r="CA135" s="1050"/>
      <c r="CB135" s="1050"/>
      <c r="CC135" s="1051"/>
      <c r="CD135" s="1333"/>
      <c r="CE135" s="1334"/>
      <c r="CF135" s="1334"/>
      <c r="CG135" s="1334"/>
      <c r="CH135" s="1335"/>
      <c r="CI135" s="9"/>
    </row>
    <row r="136" spans="1:87" ht="4.5" customHeight="1">
      <c r="A136" s="473"/>
      <c r="B136" s="1129"/>
      <c r="C136" s="1130"/>
      <c r="D136" s="1130"/>
      <c r="E136" s="1130"/>
      <c r="F136" s="1130"/>
      <c r="G136" s="1130"/>
      <c r="H136" s="1131"/>
      <c r="I136" s="1129"/>
      <c r="J136" s="1130"/>
      <c r="K136" s="1130"/>
      <c r="L136" s="1131"/>
      <c r="M136" s="1138"/>
      <c r="N136" s="1139"/>
      <c r="O136" s="1139"/>
      <c r="P136" s="1140"/>
      <c r="Q136" s="1138"/>
      <c r="R136" s="1139"/>
      <c r="S136" s="1140"/>
      <c r="T136" s="474"/>
      <c r="U136" s="473"/>
      <c r="V136" s="1103"/>
      <c r="W136" s="1103"/>
      <c r="X136" s="1103"/>
      <c r="Y136" s="1103"/>
      <c r="Z136" s="1103"/>
      <c r="AA136" s="1103"/>
      <c r="AB136" s="1103"/>
      <c r="AC136" s="1144"/>
      <c r="AD136" s="1145"/>
      <c r="AE136" s="1145"/>
      <c r="AF136" s="1145"/>
      <c r="AG136" s="1145"/>
      <c r="AH136" s="1145"/>
      <c r="AI136" s="1145"/>
      <c r="AJ136" s="1145"/>
      <c r="AK136" s="1145"/>
      <c r="AL136" s="1146"/>
      <c r="AM136" s="474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73"/>
      <c r="B137" s="1141" t="s">
        <v>459</v>
      </c>
      <c r="C137" s="1184"/>
      <c r="D137" s="1184"/>
      <c r="E137" s="1184"/>
      <c r="F137" s="1184"/>
      <c r="G137" s="1184"/>
      <c r="H137" s="1185"/>
      <c r="I137" s="1065">
        <f>INDEX('LŠZ P'!A$2:AN$2002,U113,29)</f>
        <v>90</v>
      </c>
      <c r="J137" s="1066"/>
      <c r="K137" s="1066"/>
      <c r="L137" s="1067"/>
      <c r="M137" s="1194">
        <f>INDEX('LŠZ P'!A$2:AN$2002,U113,31)</f>
        <v>115</v>
      </c>
      <c r="N137" s="1195"/>
      <c r="O137" s="1195"/>
      <c r="P137" s="1196"/>
      <c r="Q137" s="1194">
        <f>INDEX('LŠZ P'!A$2:AN$2002,U113,33)</f>
        <v>22</v>
      </c>
      <c r="R137" s="1195"/>
      <c r="S137" s="1196"/>
      <c r="T137" s="474"/>
      <c r="U137" s="473"/>
      <c r="V137" s="1103" t="s">
        <v>1625</v>
      </c>
      <c r="W137" s="1103"/>
      <c r="X137" s="1103"/>
      <c r="Y137" s="1103"/>
      <c r="Z137" s="1103"/>
      <c r="AA137" s="1103"/>
      <c r="AB137" s="1103"/>
      <c r="AC137" s="1144"/>
      <c r="AD137" s="1145"/>
      <c r="AE137" s="1145"/>
      <c r="AF137" s="1145"/>
      <c r="AG137" s="1145"/>
      <c r="AH137" s="1145"/>
      <c r="AI137" s="1145"/>
      <c r="AJ137" s="1145"/>
      <c r="AK137" s="1145"/>
      <c r="AL137" s="1146"/>
      <c r="AM137" s="474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73"/>
      <c r="B138" s="1186"/>
      <c r="C138" s="1187"/>
      <c r="D138" s="1187"/>
      <c r="E138" s="1187"/>
      <c r="F138" s="1187"/>
      <c r="G138" s="1187"/>
      <c r="H138" s="1188"/>
      <c r="I138" s="1068"/>
      <c r="J138" s="1069"/>
      <c r="K138" s="1069"/>
      <c r="L138" s="1070"/>
      <c r="M138" s="1197"/>
      <c r="N138" s="1198"/>
      <c r="O138" s="1198"/>
      <c r="P138" s="1199"/>
      <c r="Q138" s="1197"/>
      <c r="R138" s="1198"/>
      <c r="S138" s="1199"/>
      <c r="T138" s="474"/>
      <c r="U138" s="473"/>
      <c r="V138" s="1103"/>
      <c r="W138" s="1103"/>
      <c r="X138" s="1103"/>
      <c r="Y138" s="1103"/>
      <c r="Z138" s="1103"/>
      <c r="AA138" s="1103"/>
      <c r="AB138" s="1103"/>
      <c r="AC138" s="1144"/>
      <c r="AD138" s="1145"/>
      <c r="AE138" s="1145"/>
      <c r="AF138" s="1145"/>
      <c r="AG138" s="1145"/>
      <c r="AH138" s="1145"/>
      <c r="AI138" s="1145"/>
      <c r="AJ138" s="1145"/>
      <c r="AK138" s="1145"/>
      <c r="AL138" s="1146"/>
      <c r="AM138" s="474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73"/>
      <c r="B139" s="1189"/>
      <c r="C139" s="1190"/>
      <c r="D139" s="1190"/>
      <c r="E139" s="1190"/>
      <c r="F139" s="1190"/>
      <c r="G139" s="1190"/>
      <c r="H139" s="1191"/>
      <c r="I139" s="1071"/>
      <c r="J139" s="1072"/>
      <c r="K139" s="1072"/>
      <c r="L139" s="1073"/>
      <c r="M139" s="1200"/>
      <c r="N139" s="1201"/>
      <c r="O139" s="1201"/>
      <c r="P139" s="1202"/>
      <c r="Q139" s="1200"/>
      <c r="R139" s="1201"/>
      <c r="S139" s="1202"/>
      <c r="T139" s="474"/>
      <c r="U139" s="473"/>
      <c r="V139" s="468"/>
      <c r="W139" s="468"/>
      <c r="X139" s="468"/>
      <c r="Y139" s="468"/>
      <c r="Z139" s="468"/>
      <c r="AA139" s="468"/>
      <c r="AB139" s="468"/>
      <c r="AC139" s="1144"/>
      <c r="AD139" s="1145"/>
      <c r="AE139" s="1145"/>
      <c r="AF139" s="1145"/>
      <c r="AG139" s="1145"/>
      <c r="AH139" s="1145"/>
      <c r="AI139" s="1145"/>
      <c r="AJ139" s="1145"/>
      <c r="AK139" s="1145"/>
      <c r="AL139" s="1146"/>
      <c r="AM139" s="474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73"/>
      <c r="B140" s="1074" t="s">
        <v>3919</v>
      </c>
      <c r="C140" s="1075"/>
      <c r="D140" s="1075"/>
      <c r="E140" s="1075"/>
      <c r="F140" s="1075"/>
      <c r="G140" s="1075"/>
      <c r="H140" s="1076"/>
      <c r="I140" s="1123" t="s">
        <v>3920</v>
      </c>
      <c r="J140" s="1075"/>
      <c r="K140" s="1075"/>
      <c r="L140" s="1076"/>
      <c r="M140" s="1123" t="s">
        <v>3921</v>
      </c>
      <c r="N140" s="1075"/>
      <c r="O140" s="1075"/>
      <c r="P140" s="1076"/>
      <c r="Q140" s="1123" t="s">
        <v>3922</v>
      </c>
      <c r="R140" s="1075"/>
      <c r="S140" s="1076"/>
      <c r="T140" s="474"/>
      <c r="U140" s="473"/>
      <c r="V140" s="1103" t="s">
        <v>1627</v>
      </c>
      <c r="W140" s="1103"/>
      <c r="X140" s="1103"/>
      <c r="Y140" s="1103"/>
      <c r="Z140" s="1103"/>
      <c r="AA140" s="1103"/>
      <c r="AB140" s="1103"/>
      <c r="AC140" s="1144"/>
      <c r="AD140" s="1145"/>
      <c r="AE140" s="1145"/>
      <c r="AF140" s="1145"/>
      <c r="AG140" s="1145"/>
      <c r="AH140" s="1145"/>
      <c r="AI140" s="1145"/>
      <c r="AJ140" s="1145"/>
      <c r="AK140" s="1145"/>
      <c r="AL140" s="1146"/>
      <c r="AM140" s="474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73"/>
      <c r="B141" s="1077"/>
      <c r="C141" s="1078"/>
      <c r="D141" s="1078"/>
      <c r="E141" s="1078"/>
      <c r="F141" s="1078"/>
      <c r="G141" s="1078"/>
      <c r="H141" s="1079"/>
      <c r="I141" s="1077"/>
      <c r="J141" s="1078"/>
      <c r="K141" s="1078"/>
      <c r="L141" s="1079"/>
      <c r="M141" s="1077"/>
      <c r="N141" s="1078"/>
      <c r="O141" s="1078"/>
      <c r="P141" s="1079"/>
      <c r="Q141" s="1077"/>
      <c r="R141" s="1078"/>
      <c r="S141" s="1079"/>
      <c r="T141" s="474"/>
      <c r="U141" s="473"/>
      <c r="V141" s="1103"/>
      <c r="W141" s="1103"/>
      <c r="X141" s="1103"/>
      <c r="Y141" s="1103"/>
      <c r="Z141" s="1103"/>
      <c r="AA141" s="1103"/>
      <c r="AB141" s="1103"/>
      <c r="AC141" s="1144"/>
      <c r="AD141" s="1145"/>
      <c r="AE141" s="1145"/>
      <c r="AF141" s="1145"/>
      <c r="AG141" s="1145"/>
      <c r="AH141" s="1145"/>
      <c r="AI141" s="1145"/>
      <c r="AJ141" s="1145"/>
      <c r="AK141" s="1145"/>
      <c r="AL141" s="1146"/>
      <c r="AM141" s="474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73"/>
      <c r="B142" s="1080"/>
      <c r="C142" s="1081"/>
      <c r="D142" s="1081"/>
      <c r="E142" s="1081"/>
      <c r="F142" s="1081"/>
      <c r="G142" s="1081"/>
      <c r="H142" s="1082"/>
      <c r="I142" s="1080"/>
      <c r="J142" s="1081"/>
      <c r="K142" s="1081"/>
      <c r="L142" s="1082"/>
      <c r="M142" s="1080"/>
      <c r="N142" s="1081"/>
      <c r="O142" s="1081"/>
      <c r="P142" s="1082"/>
      <c r="Q142" s="1080"/>
      <c r="R142" s="1081"/>
      <c r="S142" s="1082"/>
      <c r="T142" s="474"/>
      <c r="U142" s="473"/>
      <c r="V142" s="1103" t="s">
        <v>1628</v>
      </c>
      <c r="W142" s="1103"/>
      <c r="X142" s="1103"/>
      <c r="Y142" s="1103"/>
      <c r="Z142" s="1103"/>
      <c r="AA142" s="1103"/>
      <c r="AB142" s="1103"/>
      <c r="AC142" s="1144"/>
      <c r="AD142" s="1145"/>
      <c r="AE142" s="1145"/>
      <c r="AF142" s="1145"/>
      <c r="AG142" s="1145"/>
      <c r="AH142" s="1145"/>
      <c r="AI142" s="1145"/>
      <c r="AJ142" s="1145"/>
      <c r="AK142" s="1145"/>
      <c r="AL142" s="1146"/>
      <c r="AM142" s="474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73"/>
      <c r="B143" s="1141" t="s">
        <v>4541</v>
      </c>
      <c r="C143" s="1176"/>
      <c r="D143" s="1176"/>
      <c r="E143" s="1176"/>
      <c r="F143" s="1176"/>
      <c r="G143" s="1176"/>
      <c r="H143" s="1177"/>
      <c r="I143" s="1065">
        <f>INDEX('LŠZ P'!A$2:AN$2002,U113,35)</f>
        <v>54</v>
      </c>
      <c r="J143" s="1066"/>
      <c r="K143" s="1066"/>
      <c r="L143" s="1067"/>
      <c r="M143" s="1065">
        <f>INDEX('LŠZ P'!A$2:AN$2002,U113,36)</f>
        <v>1</v>
      </c>
      <c r="N143" s="1066"/>
      <c r="O143" s="1066"/>
      <c r="P143" s="1067"/>
      <c r="Q143" s="1065">
        <f>INDEX('LŠZ P'!A$2:AN$2002,U113,37)</f>
        <v>0</v>
      </c>
      <c r="R143" s="1066"/>
      <c r="S143" s="1067"/>
      <c r="T143" s="474"/>
      <c r="U143" s="473"/>
      <c r="V143" s="1103"/>
      <c r="W143" s="1103"/>
      <c r="X143" s="1103"/>
      <c r="Y143" s="1103"/>
      <c r="Z143" s="1103"/>
      <c r="AA143" s="1103"/>
      <c r="AB143" s="1103"/>
      <c r="AC143" s="1144"/>
      <c r="AD143" s="1145"/>
      <c r="AE143" s="1145"/>
      <c r="AF143" s="1145"/>
      <c r="AG143" s="1145"/>
      <c r="AH143" s="1145"/>
      <c r="AI143" s="1145"/>
      <c r="AJ143" s="1145"/>
      <c r="AK143" s="1145"/>
      <c r="AL143" s="1146"/>
      <c r="AM143" s="474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73"/>
      <c r="B144" s="1178"/>
      <c r="C144" s="1179"/>
      <c r="D144" s="1179"/>
      <c r="E144" s="1179"/>
      <c r="F144" s="1179"/>
      <c r="G144" s="1179"/>
      <c r="H144" s="1180"/>
      <c r="I144" s="1068"/>
      <c r="J144" s="1069"/>
      <c r="K144" s="1069"/>
      <c r="L144" s="1070"/>
      <c r="M144" s="1068"/>
      <c r="N144" s="1069"/>
      <c r="O144" s="1069"/>
      <c r="P144" s="1070"/>
      <c r="Q144" s="1068"/>
      <c r="R144" s="1069"/>
      <c r="S144" s="1070"/>
      <c r="T144" s="474"/>
      <c r="U144" s="473"/>
      <c r="V144" s="496"/>
      <c r="W144" s="468"/>
      <c r="X144" s="468"/>
      <c r="Y144" s="468"/>
      <c r="Z144" s="468"/>
      <c r="AA144" s="468"/>
      <c r="AB144" s="468"/>
      <c r="AC144" s="1147"/>
      <c r="AD144" s="1148"/>
      <c r="AE144" s="1148"/>
      <c r="AF144" s="1148"/>
      <c r="AG144" s="1148"/>
      <c r="AH144" s="1148"/>
      <c r="AI144" s="1148"/>
      <c r="AJ144" s="1148"/>
      <c r="AK144" s="1148"/>
      <c r="AL144" s="1149"/>
      <c r="AM144" s="474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73"/>
      <c r="B145" s="1181"/>
      <c r="C145" s="1182"/>
      <c r="D145" s="1182"/>
      <c r="E145" s="1182"/>
      <c r="F145" s="1182"/>
      <c r="G145" s="1182"/>
      <c r="H145" s="1183"/>
      <c r="I145" s="1071"/>
      <c r="J145" s="1072"/>
      <c r="K145" s="1072"/>
      <c r="L145" s="1073"/>
      <c r="M145" s="1071"/>
      <c r="N145" s="1072"/>
      <c r="O145" s="1072"/>
      <c r="P145" s="1073"/>
      <c r="Q145" s="1071"/>
      <c r="R145" s="1072"/>
      <c r="S145" s="1073"/>
      <c r="T145" s="474"/>
      <c r="U145" s="473"/>
      <c r="V145" s="1103" t="s">
        <v>460</v>
      </c>
      <c r="W145" s="1103"/>
      <c r="X145" s="1103"/>
      <c r="Y145" s="1103"/>
      <c r="Z145" s="1103"/>
      <c r="AA145" s="1103"/>
      <c r="AB145" s="1192"/>
      <c r="AC145" s="1150">
        <f>INDEX('LŠZ P'!A$2:AN$2002,U113,13)</f>
        <v>44901</v>
      </c>
      <c r="AD145" s="1151"/>
      <c r="AE145" s="1151"/>
      <c r="AF145" s="1151"/>
      <c r="AG145" s="1151"/>
      <c r="AH145" s="1151"/>
      <c r="AI145" s="1151"/>
      <c r="AJ145" s="1151"/>
      <c r="AK145" s="1151"/>
      <c r="AL145" s="1152"/>
      <c r="AM145" s="474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73"/>
      <c r="B146" s="1074" t="s">
        <v>463</v>
      </c>
      <c r="C146" s="1075"/>
      <c r="D146" s="1075"/>
      <c r="E146" s="1076"/>
      <c r="F146" s="1193">
        <f>INDEX('LŠZ P'!A$2:AN$2002,U113,18)</f>
        <v>2022</v>
      </c>
      <c r="G146" s="1169"/>
      <c r="H146" s="1123" t="s">
        <v>464</v>
      </c>
      <c r="I146" s="1125"/>
      <c r="J146" s="1159" t="str">
        <f>INDEX('LŠZ P'!A$2:AN$2002,U113,7)</f>
        <v>14229108ML</v>
      </c>
      <c r="K146" s="1160"/>
      <c r="L146" s="1160"/>
      <c r="M146" s="1160"/>
      <c r="N146" s="1160"/>
      <c r="O146" s="1160"/>
      <c r="P146" s="1161"/>
      <c r="Q146" s="1065" t="str">
        <f>INDEX('LŠZ P'!A$2:AN$2002,U113,15)</f>
        <v>P</v>
      </c>
      <c r="R146" s="1168"/>
      <c r="S146" s="1169"/>
      <c r="T146" s="474"/>
      <c r="U146" s="473"/>
      <c r="V146" s="1103"/>
      <c r="W146" s="1103"/>
      <c r="X146" s="1103"/>
      <c r="Y146" s="1103"/>
      <c r="Z146" s="1103"/>
      <c r="AA146" s="1103"/>
      <c r="AB146" s="1192"/>
      <c r="AC146" s="1153"/>
      <c r="AD146" s="1154"/>
      <c r="AE146" s="1154"/>
      <c r="AF146" s="1154"/>
      <c r="AG146" s="1154"/>
      <c r="AH146" s="1154"/>
      <c r="AI146" s="1154"/>
      <c r="AJ146" s="1154"/>
      <c r="AK146" s="1154"/>
      <c r="AL146" s="1155"/>
      <c r="AM146" s="474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73"/>
      <c r="B147" s="1077"/>
      <c r="C147" s="1078"/>
      <c r="D147" s="1078"/>
      <c r="E147" s="1079"/>
      <c r="F147" s="1170"/>
      <c r="G147" s="1172"/>
      <c r="H147" s="1126"/>
      <c r="I147" s="1128"/>
      <c r="J147" s="1162"/>
      <c r="K147" s="1163"/>
      <c r="L147" s="1163"/>
      <c r="M147" s="1163"/>
      <c r="N147" s="1163"/>
      <c r="O147" s="1163"/>
      <c r="P147" s="1164"/>
      <c r="Q147" s="1170"/>
      <c r="R147" s="1171"/>
      <c r="S147" s="1172"/>
      <c r="T147" s="474"/>
      <c r="U147" s="473"/>
      <c r="V147" s="1103" t="s">
        <v>461</v>
      </c>
      <c r="W147" s="1103"/>
      <c r="X147" s="1103"/>
      <c r="Y147" s="1103"/>
      <c r="Z147" s="1103"/>
      <c r="AA147" s="1103"/>
      <c r="AB147" s="1103"/>
      <c r="AC147" s="1153"/>
      <c r="AD147" s="1154"/>
      <c r="AE147" s="1154"/>
      <c r="AF147" s="1154"/>
      <c r="AG147" s="1154"/>
      <c r="AH147" s="1154"/>
      <c r="AI147" s="1154"/>
      <c r="AJ147" s="1154"/>
      <c r="AK147" s="1154"/>
      <c r="AL147" s="1155"/>
      <c r="AM147" s="474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73"/>
      <c r="B148" s="1080"/>
      <c r="C148" s="1081"/>
      <c r="D148" s="1081"/>
      <c r="E148" s="1082"/>
      <c r="F148" s="1173"/>
      <c r="G148" s="1175"/>
      <c r="H148" s="1129"/>
      <c r="I148" s="1131"/>
      <c r="J148" s="1165"/>
      <c r="K148" s="1166"/>
      <c r="L148" s="1166"/>
      <c r="M148" s="1166"/>
      <c r="N148" s="1166"/>
      <c r="O148" s="1166"/>
      <c r="P148" s="1167"/>
      <c r="Q148" s="1173"/>
      <c r="R148" s="1174"/>
      <c r="S148" s="1175"/>
      <c r="T148" s="474"/>
      <c r="U148" s="473"/>
      <c r="V148" s="1103"/>
      <c r="W148" s="1103"/>
      <c r="X148" s="1103"/>
      <c r="Y148" s="1103"/>
      <c r="Z148" s="1103"/>
      <c r="AA148" s="1103"/>
      <c r="AB148" s="1103"/>
      <c r="AC148" s="1156"/>
      <c r="AD148" s="1157"/>
      <c r="AE148" s="1157"/>
      <c r="AF148" s="1157"/>
      <c r="AG148" s="1157"/>
      <c r="AH148" s="1157"/>
      <c r="AI148" s="1157"/>
      <c r="AJ148" s="1157"/>
      <c r="AK148" s="1157"/>
      <c r="AL148" s="1158"/>
      <c r="AM148" s="474"/>
      <c r="AZ148" s="8"/>
      <c r="CI148" s="9"/>
    </row>
    <row r="149" spans="1:87" ht="3" customHeight="1">
      <c r="A149" s="475"/>
      <c r="B149" s="469"/>
      <c r="C149" s="469"/>
      <c r="D149" s="469"/>
      <c r="E149" s="469"/>
      <c r="F149" s="469"/>
      <c r="G149" s="469"/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477"/>
      <c r="U149" s="475"/>
      <c r="V149" s="476"/>
      <c r="W149" s="476"/>
      <c r="X149" s="476"/>
      <c r="Y149" s="476"/>
      <c r="Z149" s="476"/>
      <c r="AA149" s="476"/>
      <c r="AB149" s="476"/>
      <c r="AC149" s="476"/>
      <c r="AD149" s="476"/>
      <c r="AE149" s="476"/>
      <c r="AF149" s="476"/>
      <c r="AG149" s="476"/>
      <c r="AH149" s="476"/>
      <c r="AI149" s="476"/>
      <c r="AJ149" s="476"/>
      <c r="AK149" s="476"/>
      <c r="AL149" s="476"/>
      <c r="AM149" s="477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85"/>
      <c r="B150" s="471"/>
      <c r="C150" s="471"/>
      <c r="D150" s="471"/>
      <c r="E150" s="471"/>
      <c r="F150" s="471"/>
      <c r="G150" s="471"/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  <c r="T150" s="472"/>
      <c r="U150" s="486">
        <v>411</v>
      </c>
      <c r="V150" s="487"/>
      <c r="W150" s="487"/>
      <c r="X150" s="487"/>
      <c r="Y150" s="487"/>
      <c r="Z150" s="1336" t="s">
        <v>4537</v>
      </c>
      <c r="AA150" s="1337"/>
      <c r="AB150" s="1337"/>
      <c r="AC150" s="1337"/>
      <c r="AD150" s="1337"/>
      <c r="AE150" s="1337"/>
      <c r="AF150" s="1337"/>
      <c r="AG150" s="1337"/>
      <c r="AH150" s="1337"/>
      <c r="AI150" s="1337"/>
      <c r="AJ150" s="1337"/>
      <c r="AK150" s="1337"/>
      <c r="AL150" s="1337"/>
      <c r="AM150" s="1338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73"/>
      <c r="B151" s="1083" t="s">
        <v>564</v>
      </c>
      <c r="C151" s="1083"/>
      <c r="D151" s="1083"/>
      <c r="E151" s="1083"/>
      <c r="F151" s="1083"/>
      <c r="G151" s="1083"/>
      <c r="H151" s="1083"/>
      <c r="I151" s="1083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474"/>
      <c r="U151" s="488"/>
      <c r="V151" s="489"/>
      <c r="W151" s="489"/>
      <c r="X151" s="489"/>
      <c r="Y151" s="489"/>
      <c r="Z151" s="1366"/>
      <c r="AA151" s="1366"/>
      <c r="AB151" s="1366"/>
      <c r="AC151" s="1366"/>
      <c r="AD151" s="1366"/>
      <c r="AE151" s="1366"/>
      <c r="AF151" s="1366"/>
      <c r="AG151" s="1366"/>
      <c r="AH151" s="1366"/>
      <c r="AI151" s="1366"/>
      <c r="AJ151" s="1366"/>
      <c r="AK151" s="1366"/>
      <c r="AL151" s="1366"/>
      <c r="AM151" s="1340"/>
      <c r="AZ151" s="8"/>
      <c r="BA151" s="1"/>
      <c r="BB151" s="2"/>
      <c r="BC151" s="2"/>
      <c r="BD151" s="2"/>
      <c r="BE151" s="3"/>
      <c r="BF151" s="1052" t="s">
        <v>3998</v>
      </c>
      <c r="BG151" s="1053"/>
      <c r="BH151" s="1053"/>
      <c r="BI151" s="1053"/>
      <c r="BJ151" s="1053"/>
      <c r="BK151" s="1054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52" t="s">
        <v>3998</v>
      </c>
      <c r="BY151" s="1053"/>
      <c r="BZ151" s="1053"/>
      <c r="CA151" s="1053"/>
      <c r="CB151" s="1053"/>
      <c r="CC151" s="1054"/>
      <c r="CD151" s="1"/>
      <c r="CE151" s="2"/>
      <c r="CF151" s="2"/>
      <c r="CG151" s="2"/>
      <c r="CH151" s="3"/>
      <c r="CI151" s="9"/>
    </row>
    <row r="152" spans="1:87" ht="3.75" customHeight="1">
      <c r="A152" s="473"/>
      <c r="B152" s="1083"/>
      <c r="C152" s="1083"/>
      <c r="D152" s="1083"/>
      <c r="E152" s="1083"/>
      <c r="F152" s="1083"/>
      <c r="G152" s="1083"/>
      <c r="H152" s="1083"/>
      <c r="I152" s="1083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474"/>
      <c r="U152" s="488"/>
      <c r="V152" s="489"/>
      <c r="W152" s="489"/>
      <c r="X152" s="489"/>
      <c r="Y152" s="489"/>
      <c r="Z152" s="1366"/>
      <c r="AA152" s="1366"/>
      <c r="AB152" s="1366"/>
      <c r="AC152" s="1366"/>
      <c r="AD152" s="1366"/>
      <c r="AE152" s="1366"/>
      <c r="AF152" s="1366"/>
      <c r="AG152" s="1366"/>
      <c r="AH152" s="1366"/>
      <c r="AI152" s="1366"/>
      <c r="AJ152" s="1366"/>
      <c r="AK152" s="1366"/>
      <c r="AL152" s="1366"/>
      <c r="AM152" s="1340"/>
      <c r="AZ152" s="8"/>
      <c r="BA152" s="8"/>
      <c r="BE152" s="9"/>
      <c r="BF152" s="1055"/>
      <c r="BG152" s="1056"/>
      <c r="BH152" s="1056"/>
      <c r="BI152" s="1056"/>
      <c r="BJ152" s="1056"/>
      <c r="BK152" s="1057"/>
      <c r="BL152" s="8"/>
      <c r="BP152" s="9"/>
      <c r="BS152" s="8"/>
      <c r="BW152" s="9"/>
      <c r="BX152" s="1055"/>
      <c r="BY152" s="1056"/>
      <c r="BZ152" s="1056"/>
      <c r="CA152" s="1056"/>
      <c r="CB152" s="1056"/>
      <c r="CC152" s="1057"/>
      <c r="CD152" s="8"/>
      <c r="CH152" s="9"/>
      <c r="CI152" s="9"/>
    </row>
    <row r="153" spans="1:87" ht="4.5" customHeight="1">
      <c r="A153" s="473"/>
      <c r="B153" s="1083"/>
      <c r="C153" s="1083"/>
      <c r="D153" s="1083"/>
      <c r="E153" s="1083"/>
      <c r="F153" s="1083"/>
      <c r="G153" s="1083"/>
      <c r="H153" s="1083"/>
      <c r="I153" s="1083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474"/>
      <c r="U153" s="488"/>
      <c r="V153" s="1084" t="s">
        <v>4536</v>
      </c>
      <c r="W153" s="1364"/>
      <c r="X153" s="1364"/>
      <c r="Y153" s="1364"/>
      <c r="Z153" s="1364"/>
      <c r="AA153" s="1364"/>
      <c r="AB153" s="1364"/>
      <c r="AC153" s="1364"/>
      <c r="AD153" s="1364"/>
      <c r="AE153" s="1364"/>
      <c r="AF153" s="1364"/>
      <c r="AG153" s="1364"/>
      <c r="AH153" s="1364"/>
      <c r="AI153" s="1364"/>
      <c r="AJ153" s="1364"/>
      <c r="AK153" s="1364"/>
      <c r="AL153" s="1364"/>
      <c r="AM153" s="1086"/>
      <c r="AZ153" s="8"/>
      <c r="BA153" s="1046" t="s">
        <v>1474</v>
      </c>
      <c r="BB153" s="1047"/>
      <c r="BC153" s="1047"/>
      <c r="BD153" s="1047"/>
      <c r="BE153" s="1048"/>
      <c r="BF153" s="1055"/>
      <c r="BG153" s="1056"/>
      <c r="BH153" s="1056"/>
      <c r="BI153" s="1056"/>
      <c r="BJ153" s="1056"/>
      <c r="BK153" s="1057"/>
      <c r="BL153" s="1046" t="s">
        <v>1475</v>
      </c>
      <c r="BM153" s="1047"/>
      <c r="BN153" s="1047"/>
      <c r="BO153" s="1047"/>
      <c r="BP153" s="1048"/>
      <c r="BS153" s="1046" t="s">
        <v>1474</v>
      </c>
      <c r="BT153" s="1047"/>
      <c r="BU153" s="1047"/>
      <c r="BV153" s="1047"/>
      <c r="BW153" s="1048"/>
      <c r="BX153" s="1055"/>
      <c r="BY153" s="1056"/>
      <c r="BZ153" s="1056"/>
      <c r="CA153" s="1056"/>
      <c r="CB153" s="1056"/>
      <c r="CC153" s="1057"/>
      <c r="CD153" s="1046" t="s">
        <v>1475</v>
      </c>
      <c r="CE153" s="1330"/>
      <c r="CF153" s="1330"/>
      <c r="CG153" s="1330"/>
      <c r="CH153" s="1331"/>
      <c r="CI153" s="9"/>
    </row>
    <row r="154" spans="1:87" ht="5.25" customHeight="1">
      <c r="A154" s="473"/>
      <c r="B154" s="1083"/>
      <c r="C154" s="1083"/>
      <c r="D154" s="1083"/>
      <c r="E154" s="1083"/>
      <c r="F154" s="1083"/>
      <c r="G154" s="1083"/>
      <c r="H154" s="1083"/>
      <c r="I154" s="1083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474"/>
      <c r="U154" s="488"/>
      <c r="V154" s="1364"/>
      <c r="W154" s="1364"/>
      <c r="X154" s="1364"/>
      <c r="Y154" s="1364"/>
      <c r="Z154" s="1364"/>
      <c r="AA154" s="1364"/>
      <c r="AB154" s="1364"/>
      <c r="AC154" s="1364"/>
      <c r="AD154" s="1364"/>
      <c r="AE154" s="1364"/>
      <c r="AF154" s="1364"/>
      <c r="AG154" s="1364"/>
      <c r="AH154" s="1364"/>
      <c r="AI154" s="1364"/>
      <c r="AJ154" s="1364"/>
      <c r="AK154" s="1364"/>
      <c r="AL154" s="1364"/>
      <c r="AM154" s="1086"/>
      <c r="AZ154" s="8"/>
      <c r="BA154" s="1046"/>
      <c r="BB154" s="1047"/>
      <c r="BC154" s="1047"/>
      <c r="BD154" s="1047"/>
      <c r="BE154" s="1048"/>
      <c r="BF154" s="1046" t="s">
        <v>1476</v>
      </c>
      <c r="BG154" s="1047"/>
      <c r="BH154" s="1047"/>
      <c r="BI154" s="1047"/>
      <c r="BJ154" s="1047"/>
      <c r="BK154" s="1048"/>
      <c r="BL154" s="1046"/>
      <c r="BM154" s="1047"/>
      <c r="BN154" s="1047"/>
      <c r="BO154" s="1047"/>
      <c r="BP154" s="1048"/>
      <c r="BS154" s="1046"/>
      <c r="BT154" s="1047"/>
      <c r="BU154" s="1047"/>
      <c r="BV154" s="1047"/>
      <c r="BW154" s="1048"/>
      <c r="BX154" s="1046" t="s">
        <v>1476</v>
      </c>
      <c r="BY154" s="1047"/>
      <c r="BZ154" s="1047"/>
      <c r="CA154" s="1047"/>
      <c r="CB154" s="1047"/>
      <c r="CC154" s="1048"/>
      <c r="CD154" s="1332"/>
      <c r="CE154" s="1330"/>
      <c r="CF154" s="1330"/>
      <c r="CG154" s="1330"/>
      <c r="CH154" s="1331"/>
      <c r="CI154" s="9"/>
    </row>
    <row r="155" spans="1:87" ht="5.25" customHeight="1">
      <c r="A155" s="473"/>
      <c r="B155" s="1083"/>
      <c r="C155" s="1083"/>
      <c r="D155" s="1083"/>
      <c r="E155" s="1083"/>
      <c r="F155" s="1083"/>
      <c r="G155" s="1083"/>
      <c r="H155" s="1083"/>
      <c r="I155" s="1083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474"/>
      <c r="U155" s="1221" t="s">
        <v>6446</v>
      </c>
      <c r="V155" s="1365"/>
      <c r="W155" s="1365"/>
      <c r="X155" s="1365"/>
      <c r="Y155" s="1365"/>
      <c r="Z155" s="1365"/>
      <c r="AA155" s="1365"/>
      <c r="AB155" s="1365"/>
      <c r="AC155" s="1365"/>
      <c r="AD155" s="1365"/>
      <c r="AE155" s="1365"/>
      <c r="AF155" s="1365"/>
      <c r="AG155" s="1365"/>
      <c r="AH155" s="1365"/>
      <c r="AI155" s="1365"/>
      <c r="AJ155" s="1365"/>
      <c r="AK155" s="1365"/>
      <c r="AL155" s="1365"/>
      <c r="AM155" s="1340"/>
      <c r="AZ155" s="8"/>
      <c r="BA155" s="1049"/>
      <c r="BB155" s="1050"/>
      <c r="BC155" s="1050"/>
      <c r="BD155" s="1050"/>
      <c r="BE155" s="1051"/>
      <c r="BF155" s="1049"/>
      <c r="BG155" s="1050"/>
      <c r="BH155" s="1050"/>
      <c r="BI155" s="1050"/>
      <c r="BJ155" s="1050"/>
      <c r="BK155" s="1051"/>
      <c r="BL155" s="1049"/>
      <c r="BM155" s="1050"/>
      <c r="BN155" s="1050"/>
      <c r="BO155" s="1050"/>
      <c r="BP155" s="1051"/>
      <c r="BS155" s="1049"/>
      <c r="BT155" s="1050"/>
      <c r="BU155" s="1050"/>
      <c r="BV155" s="1050"/>
      <c r="BW155" s="1051"/>
      <c r="BX155" s="1049"/>
      <c r="BY155" s="1050"/>
      <c r="BZ155" s="1050"/>
      <c r="CA155" s="1050"/>
      <c r="CB155" s="1050"/>
      <c r="CC155" s="1051"/>
      <c r="CD155" s="1333"/>
      <c r="CE155" s="1334"/>
      <c r="CF155" s="1334"/>
      <c r="CG155" s="1334"/>
      <c r="CH155" s="1335"/>
      <c r="CI155" s="9"/>
    </row>
    <row r="156" spans="1:87" ht="4.5" customHeight="1">
      <c r="A156" s="473"/>
      <c r="B156" s="1083"/>
      <c r="C156" s="1083"/>
      <c r="D156" s="1083"/>
      <c r="E156" s="1083"/>
      <c r="F156" s="1083"/>
      <c r="G156" s="1083"/>
      <c r="H156" s="1083"/>
      <c r="I156" s="1083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474"/>
      <c r="U156" s="1345"/>
      <c r="V156" s="1365"/>
      <c r="W156" s="1365"/>
      <c r="X156" s="1365"/>
      <c r="Y156" s="1365"/>
      <c r="Z156" s="1365"/>
      <c r="AA156" s="1365"/>
      <c r="AB156" s="1365"/>
      <c r="AC156" s="1365"/>
      <c r="AD156" s="1365"/>
      <c r="AE156" s="1365"/>
      <c r="AF156" s="1365"/>
      <c r="AG156" s="1365"/>
      <c r="AH156" s="1365"/>
      <c r="AI156" s="1365"/>
      <c r="AJ156" s="1365"/>
      <c r="AK156" s="1365"/>
      <c r="AL156" s="1365"/>
      <c r="AM156" s="1340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73"/>
      <c r="B157" s="1083"/>
      <c r="C157" s="1083"/>
      <c r="D157" s="1083"/>
      <c r="E157" s="1083"/>
      <c r="F157" s="1083"/>
      <c r="G157" s="1083"/>
      <c r="H157" s="1083"/>
      <c r="I157" s="1083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474"/>
      <c r="U157" s="1221" t="s">
        <v>4535</v>
      </c>
      <c r="V157" s="1222"/>
      <c r="W157" s="1222"/>
      <c r="X157" s="1222"/>
      <c r="Y157" s="1222"/>
      <c r="Z157" s="1222"/>
      <c r="AA157" s="1222"/>
      <c r="AB157" s="1222"/>
      <c r="AC157" s="1222"/>
      <c r="AD157" s="1222"/>
      <c r="AE157" s="1222"/>
      <c r="AF157" s="1222"/>
      <c r="AG157" s="1222"/>
      <c r="AH157" s="1222"/>
      <c r="AI157" s="1222"/>
      <c r="AJ157" s="1222"/>
      <c r="AK157" s="1096" t="str">
        <f>CONCATENATE("č.",INDEX('LŠZ P'!A$2:AN$2002,U150,17))</f>
        <v>č.22722</v>
      </c>
      <c r="AL157" s="1366"/>
      <c r="AM157" s="1340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73"/>
      <c r="B158" s="1083"/>
      <c r="C158" s="1083"/>
      <c r="D158" s="1083"/>
      <c r="E158" s="1083"/>
      <c r="F158" s="1083"/>
      <c r="G158" s="1083"/>
      <c r="H158" s="1083"/>
      <c r="I158" s="1083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474"/>
      <c r="U158" s="1221"/>
      <c r="V158" s="1222"/>
      <c r="W158" s="1222"/>
      <c r="X158" s="1222"/>
      <c r="Y158" s="1222"/>
      <c r="Z158" s="1222"/>
      <c r="AA158" s="1222"/>
      <c r="AB158" s="1222"/>
      <c r="AC158" s="1222"/>
      <c r="AD158" s="1222"/>
      <c r="AE158" s="1222"/>
      <c r="AF158" s="1222"/>
      <c r="AG158" s="1222"/>
      <c r="AH158" s="1222"/>
      <c r="AI158" s="1222"/>
      <c r="AJ158" s="1222"/>
      <c r="AK158" s="1366"/>
      <c r="AL158" s="1366"/>
      <c r="AM158" s="1340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73"/>
      <c r="B159" s="1094" t="s">
        <v>289</v>
      </c>
      <c r="C159" s="1095"/>
      <c r="D159" s="1095"/>
      <c r="E159" s="1095"/>
      <c r="F159" s="1095"/>
      <c r="G159" s="1095"/>
      <c r="H159" s="1095"/>
      <c r="I159" s="1095"/>
      <c r="J159" s="1095"/>
      <c r="K159" s="1095"/>
      <c r="L159" s="1095"/>
      <c r="M159" s="1095"/>
      <c r="N159" s="1095"/>
      <c r="O159" s="489"/>
      <c r="P159" s="1238">
        <f>INDEX('LŠZ P'!A$2:AN$2002,U150,28)</f>
        <v>0</v>
      </c>
      <c r="Q159" s="1239"/>
      <c r="R159" s="1239"/>
      <c r="S159" s="1240"/>
      <c r="T159" s="474"/>
      <c r="U159" s="488"/>
      <c r="V159" s="470"/>
      <c r="W159" s="470"/>
      <c r="X159" s="470"/>
      <c r="Y159" s="470"/>
      <c r="Z159" s="470"/>
      <c r="AA159" s="470"/>
      <c r="AB159" s="470"/>
      <c r="AC159" s="470"/>
      <c r="AD159" s="470"/>
      <c r="AE159" s="470"/>
      <c r="AF159" s="470"/>
      <c r="AG159" s="470"/>
      <c r="AH159" s="470"/>
      <c r="AI159" s="470"/>
      <c r="AJ159" s="470"/>
      <c r="AK159" s="470"/>
      <c r="AL159" s="470"/>
      <c r="AM159" s="490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73"/>
      <c r="B160" s="1095"/>
      <c r="C160" s="1095"/>
      <c r="D160" s="1095"/>
      <c r="E160" s="1095"/>
      <c r="F160" s="1095"/>
      <c r="G160" s="1095"/>
      <c r="H160" s="1095"/>
      <c r="I160" s="1095"/>
      <c r="J160" s="1095"/>
      <c r="K160" s="1095"/>
      <c r="L160" s="1095"/>
      <c r="M160" s="1095"/>
      <c r="N160" s="1095"/>
      <c r="O160" s="491"/>
      <c r="P160" s="1241"/>
      <c r="Q160" s="1242"/>
      <c r="R160" s="1242"/>
      <c r="S160" s="1243"/>
      <c r="T160" s="474"/>
      <c r="U160" s="473"/>
      <c r="V160" s="1096" t="s">
        <v>1651</v>
      </c>
      <c r="W160" s="1096"/>
      <c r="X160" s="1096"/>
      <c r="Y160" s="1096"/>
      <c r="Z160" s="1097" t="s">
        <v>1652</v>
      </c>
      <c r="AA160" s="1098"/>
      <c r="AB160" s="1098"/>
      <c r="AC160" s="1098"/>
      <c r="AD160" s="1098"/>
      <c r="AE160" s="1098"/>
      <c r="AF160" s="1098"/>
      <c r="AG160" s="1098"/>
      <c r="AH160" s="1098"/>
      <c r="AI160" s="1098"/>
      <c r="AJ160" s="1098"/>
      <c r="AK160" s="1098"/>
      <c r="AL160" s="1099"/>
      <c r="AM160" s="474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73"/>
      <c r="B161" s="1058" t="s">
        <v>786</v>
      </c>
      <c r="C161" s="1058"/>
      <c r="D161" s="1058"/>
      <c r="E161" s="1058"/>
      <c r="F161" s="1058"/>
      <c r="G161" s="1058"/>
      <c r="H161" s="1058"/>
      <c r="I161" s="1058"/>
      <c r="J161" s="1059" t="str">
        <f>CONCATENATE("O-PG / ",INDEX('LŠZ P'!A$2:AN2002,U150,38)," place")</f>
        <v>O-PG /  place</v>
      </c>
      <c r="K161" s="1060"/>
      <c r="L161" s="1060"/>
      <c r="M161" s="1060"/>
      <c r="N161" s="1061"/>
      <c r="O161" s="492"/>
      <c r="P161" s="1241"/>
      <c r="Q161" s="1242"/>
      <c r="R161" s="1242"/>
      <c r="S161" s="1243"/>
      <c r="T161" s="474"/>
      <c r="U161" s="473"/>
      <c r="V161" s="1096"/>
      <c r="W161" s="1096"/>
      <c r="X161" s="1096"/>
      <c r="Y161" s="1096"/>
      <c r="Z161" s="1100"/>
      <c r="AA161" s="1101"/>
      <c r="AB161" s="1101"/>
      <c r="AC161" s="1101"/>
      <c r="AD161" s="1101"/>
      <c r="AE161" s="1101"/>
      <c r="AF161" s="1101"/>
      <c r="AG161" s="1101"/>
      <c r="AH161" s="1101"/>
      <c r="AI161" s="1101"/>
      <c r="AJ161" s="1101"/>
      <c r="AK161" s="1101"/>
      <c r="AL161" s="1102"/>
      <c r="AM161" s="474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73"/>
      <c r="B162" s="1058"/>
      <c r="C162" s="1058"/>
      <c r="D162" s="1058"/>
      <c r="E162" s="1058"/>
      <c r="F162" s="1058"/>
      <c r="G162" s="1058"/>
      <c r="H162" s="1058"/>
      <c r="I162" s="1058"/>
      <c r="J162" s="1062"/>
      <c r="K162" s="1063"/>
      <c r="L162" s="1063"/>
      <c r="M162" s="1063"/>
      <c r="N162" s="1064"/>
      <c r="O162" s="492"/>
      <c r="P162" s="1244"/>
      <c r="Q162" s="1245"/>
      <c r="R162" s="1245"/>
      <c r="S162" s="1246"/>
      <c r="T162" s="474"/>
      <c r="U162" s="473"/>
      <c r="V162" s="17"/>
      <c r="W162" s="17"/>
      <c r="X162" s="17"/>
      <c r="Y162" s="17"/>
      <c r="Z162" s="1367" t="str">
        <f>CONCATENATE(INDEX('LŠZ P'!A$2:AN$2002,U150,3)," (",INDEX('LŠZ P'!A$2:AN$2002,U150,9),")")</f>
        <v>CARANCHO L (DRIFT PARAGL.)</v>
      </c>
      <c r="AA162" s="1368"/>
      <c r="AB162" s="1368"/>
      <c r="AC162" s="1368"/>
      <c r="AD162" s="1368"/>
      <c r="AE162" s="1368"/>
      <c r="AF162" s="1368"/>
      <c r="AG162" s="1368"/>
      <c r="AH162" s="1368"/>
      <c r="AI162" s="1368"/>
      <c r="AJ162" s="1368"/>
      <c r="AK162" s="1368"/>
      <c r="AL162" s="1369"/>
      <c r="AM162" s="474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73"/>
      <c r="B163" s="1104" t="s">
        <v>6853</v>
      </c>
      <c r="C163" s="1105"/>
      <c r="D163" s="1105"/>
      <c r="E163" s="1105"/>
      <c r="F163" s="1105"/>
      <c r="G163" s="1105"/>
      <c r="H163" s="1105"/>
      <c r="I163" s="1105"/>
      <c r="J163" s="1105"/>
      <c r="K163" s="1105"/>
      <c r="L163" s="1105"/>
      <c r="M163" s="1105"/>
      <c r="N163" s="1105"/>
      <c r="O163" s="1105"/>
      <c r="P163" s="1105"/>
      <c r="Q163" s="1105"/>
      <c r="R163" s="1105"/>
      <c r="S163" s="1106"/>
      <c r="T163" s="474"/>
      <c r="U163" s="473"/>
      <c r="V163" s="1058" t="s">
        <v>648</v>
      </c>
      <c r="W163" s="1058"/>
      <c r="X163" s="1058"/>
      <c r="Y163" s="1058"/>
      <c r="Z163" s="1367"/>
      <c r="AA163" s="1368"/>
      <c r="AB163" s="1368"/>
      <c r="AC163" s="1368"/>
      <c r="AD163" s="1368"/>
      <c r="AE163" s="1368"/>
      <c r="AF163" s="1368"/>
      <c r="AG163" s="1368"/>
      <c r="AH163" s="1368"/>
      <c r="AI163" s="1368"/>
      <c r="AJ163" s="1368"/>
      <c r="AK163" s="1368"/>
      <c r="AL163" s="1369"/>
      <c r="AM163" s="474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73"/>
      <c r="B164" s="1107"/>
      <c r="C164" s="1108"/>
      <c r="D164" s="1108"/>
      <c r="E164" s="1108"/>
      <c r="F164" s="1108"/>
      <c r="G164" s="1108"/>
      <c r="H164" s="1108"/>
      <c r="I164" s="1108"/>
      <c r="J164" s="1108"/>
      <c r="K164" s="1108"/>
      <c r="L164" s="1108"/>
      <c r="M164" s="1108"/>
      <c r="N164" s="1108"/>
      <c r="O164" s="1108"/>
      <c r="P164" s="1108"/>
      <c r="Q164" s="1108"/>
      <c r="R164" s="1108"/>
      <c r="S164" s="1109"/>
      <c r="T164" s="474"/>
      <c r="U164" s="473"/>
      <c r="V164" s="1058"/>
      <c r="W164" s="1058"/>
      <c r="X164" s="1058"/>
      <c r="Y164" s="1058"/>
      <c r="Z164" s="1367"/>
      <c r="AA164" s="1368"/>
      <c r="AB164" s="1368"/>
      <c r="AC164" s="1368"/>
      <c r="AD164" s="1368"/>
      <c r="AE164" s="1368"/>
      <c r="AF164" s="1368"/>
      <c r="AG164" s="1368"/>
      <c r="AH164" s="1368"/>
      <c r="AI164" s="1368"/>
      <c r="AJ164" s="1368"/>
      <c r="AK164" s="1368"/>
      <c r="AL164" s="1369"/>
      <c r="AM164" s="474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73"/>
      <c r="B165" s="1107"/>
      <c r="C165" s="1108"/>
      <c r="D165" s="1108"/>
      <c r="E165" s="1108"/>
      <c r="F165" s="1108"/>
      <c r="G165" s="1108"/>
      <c r="H165" s="1108"/>
      <c r="I165" s="1108"/>
      <c r="J165" s="1108"/>
      <c r="K165" s="1108"/>
      <c r="L165" s="1108"/>
      <c r="M165" s="1108"/>
      <c r="N165" s="1108"/>
      <c r="O165" s="1108"/>
      <c r="P165" s="1108"/>
      <c r="Q165" s="1108"/>
      <c r="R165" s="1108"/>
      <c r="S165" s="1109"/>
      <c r="T165" s="474"/>
      <c r="U165" s="473"/>
      <c r="V165" s="17"/>
      <c r="W165" s="17"/>
      <c r="X165" s="17"/>
      <c r="Y165" s="17"/>
      <c r="Z165" s="1370"/>
      <c r="AA165" s="1371"/>
      <c r="AB165" s="1371"/>
      <c r="AC165" s="1371"/>
      <c r="AD165" s="1371"/>
      <c r="AE165" s="1371"/>
      <c r="AF165" s="1371"/>
      <c r="AG165" s="1371"/>
      <c r="AH165" s="1371"/>
      <c r="AI165" s="1371"/>
      <c r="AJ165" s="1371"/>
      <c r="AK165" s="1371"/>
      <c r="AL165" s="1372"/>
      <c r="AM165" s="474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73"/>
      <c r="B166" s="1107"/>
      <c r="C166" s="1108"/>
      <c r="D166" s="1108"/>
      <c r="E166" s="1108"/>
      <c r="F166" s="1108"/>
      <c r="G166" s="1108"/>
      <c r="H166" s="1108"/>
      <c r="I166" s="1108"/>
      <c r="J166" s="1108"/>
      <c r="K166" s="1108"/>
      <c r="L166" s="1108"/>
      <c r="M166" s="1108"/>
      <c r="N166" s="1108"/>
      <c r="O166" s="1108"/>
      <c r="P166" s="1108"/>
      <c r="Q166" s="1108"/>
      <c r="R166" s="1108"/>
      <c r="S166" s="1109"/>
      <c r="T166" s="474"/>
      <c r="U166" s="473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74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73"/>
      <c r="B167" s="1107"/>
      <c r="C167" s="1108"/>
      <c r="D167" s="1108"/>
      <c r="E167" s="1108"/>
      <c r="F167" s="1108"/>
      <c r="G167" s="1108"/>
      <c r="H167" s="1108"/>
      <c r="I167" s="1108"/>
      <c r="J167" s="1108"/>
      <c r="K167" s="1108"/>
      <c r="L167" s="1108"/>
      <c r="M167" s="1108"/>
      <c r="N167" s="1108"/>
      <c r="O167" s="1108"/>
      <c r="P167" s="1108"/>
      <c r="Q167" s="1108"/>
      <c r="R167" s="1108"/>
      <c r="S167" s="1109"/>
      <c r="T167" s="474"/>
      <c r="U167" s="473"/>
      <c r="V167" s="1103" t="s">
        <v>1413</v>
      </c>
      <c r="W167" s="1103"/>
      <c r="X167" s="1103"/>
      <c r="Y167" s="1103"/>
      <c r="Z167" s="1103"/>
      <c r="AA167" s="1103"/>
      <c r="AB167" s="1103"/>
      <c r="AC167" s="1113" t="str">
        <f>INDEX('LŠZ P'!A$2:AN$2002,U150,5)</f>
        <v>OM-P411</v>
      </c>
      <c r="AD167" s="1114"/>
      <c r="AE167" s="1114"/>
      <c r="AF167" s="1114"/>
      <c r="AG167" s="1114"/>
      <c r="AH167" s="1114"/>
      <c r="AI167" s="1114"/>
      <c r="AJ167" s="1114"/>
      <c r="AK167" s="1114"/>
      <c r="AL167" s="1115"/>
      <c r="AM167" s="474"/>
      <c r="AZ167" s="28"/>
      <c r="BA167" s="14"/>
      <c r="BB167" s="14"/>
      <c r="BC167" s="14"/>
      <c r="CI167" s="9"/>
    </row>
    <row r="168" spans="1:87" ht="4.5" customHeight="1">
      <c r="A168" s="473"/>
      <c r="B168" s="1107"/>
      <c r="C168" s="1108"/>
      <c r="D168" s="1108"/>
      <c r="E168" s="1108"/>
      <c r="F168" s="1108"/>
      <c r="G168" s="1108"/>
      <c r="H168" s="1108"/>
      <c r="I168" s="1108"/>
      <c r="J168" s="1108"/>
      <c r="K168" s="1108"/>
      <c r="L168" s="1108"/>
      <c r="M168" s="1108"/>
      <c r="N168" s="1108"/>
      <c r="O168" s="1108"/>
      <c r="P168" s="1108"/>
      <c r="Q168" s="1108"/>
      <c r="R168" s="1108"/>
      <c r="S168" s="1109"/>
      <c r="T168" s="474"/>
      <c r="U168" s="473"/>
      <c r="V168" s="468"/>
      <c r="W168" s="468"/>
      <c r="X168" s="468"/>
      <c r="Y168" s="468"/>
      <c r="Z168" s="468"/>
      <c r="AA168" s="468"/>
      <c r="AB168" s="468"/>
      <c r="AC168" s="1116"/>
      <c r="AD168" s="1117"/>
      <c r="AE168" s="1117"/>
      <c r="AF168" s="1117"/>
      <c r="AG168" s="1117"/>
      <c r="AH168" s="1117"/>
      <c r="AI168" s="1117"/>
      <c r="AJ168" s="1117"/>
      <c r="AK168" s="1117"/>
      <c r="AL168" s="1118"/>
      <c r="AM168" s="474"/>
      <c r="AZ168" s="28"/>
      <c r="BA168" s="308"/>
      <c r="BB168" s="307"/>
      <c r="BC168" s="307"/>
      <c r="BD168" s="2"/>
      <c r="BE168" s="3"/>
      <c r="BF168" s="1052" t="s">
        <v>3998</v>
      </c>
      <c r="BG168" s="1053"/>
      <c r="BH168" s="1053"/>
      <c r="BI168" s="1053"/>
      <c r="BJ168" s="1053"/>
      <c r="BK168" s="1054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52" t="s">
        <v>3998</v>
      </c>
      <c r="BY168" s="1053"/>
      <c r="BZ168" s="1053"/>
      <c r="CA168" s="1053"/>
      <c r="CB168" s="1053"/>
      <c r="CC168" s="1054"/>
      <c r="CD168" s="1"/>
      <c r="CE168" s="2"/>
      <c r="CF168" s="2"/>
      <c r="CG168" s="2"/>
      <c r="CH168" s="3"/>
      <c r="CI168" s="9"/>
    </row>
    <row r="169" spans="1:87" ht="4.5" customHeight="1">
      <c r="A169" s="473"/>
      <c r="B169" s="1110"/>
      <c r="C169" s="1111"/>
      <c r="D169" s="1111"/>
      <c r="E169" s="1111"/>
      <c r="F169" s="1111"/>
      <c r="G169" s="1111"/>
      <c r="H169" s="1111"/>
      <c r="I169" s="1111"/>
      <c r="J169" s="1111"/>
      <c r="K169" s="1111"/>
      <c r="L169" s="1111"/>
      <c r="M169" s="1111"/>
      <c r="N169" s="1111"/>
      <c r="O169" s="1111"/>
      <c r="P169" s="1111"/>
      <c r="Q169" s="1111"/>
      <c r="R169" s="1111"/>
      <c r="S169" s="1112"/>
      <c r="T169" s="474"/>
      <c r="U169" s="473"/>
      <c r="V169" s="1103" t="s">
        <v>1414</v>
      </c>
      <c r="W169" s="1103"/>
      <c r="X169" s="1103"/>
      <c r="Y169" s="1103"/>
      <c r="Z169" s="1103"/>
      <c r="AA169" s="1103"/>
      <c r="AB169" s="1103"/>
      <c r="AC169" s="1119"/>
      <c r="AD169" s="1117"/>
      <c r="AE169" s="1117"/>
      <c r="AF169" s="1117"/>
      <c r="AG169" s="1117"/>
      <c r="AH169" s="1117"/>
      <c r="AI169" s="1117"/>
      <c r="AJ169" s="1117"/>
      <c r="AK169" s="1117"/>
      <c r="AL169" s="1118"/>
      <c r="AM169" s="474"/>
      <c r="AZ169" s="8"/>
      <c r="BA169" s="8"/>
      <c r="BE169" s="9"/>
      <c r="BF169" s="1055"/>
      <c r="BG169" s="1056"/>
      <c r="BH169" s="1056"/>
      <c r="BI169" s="1056"/>
      <c r="BJ169" s="1056"/>
      <c r="BK169" s="1057"/>
      <c r="BL169" s="8"/>
      <c r="BP169" s="9"/>
      <c r="BS169" s="8"/>
      <c r="BW169" s="9"/>
      <c r="BX169" s="1055"/>
      <c r="BY169" s="1056"/>
      <c r="BZ169" s="1056"/>
      <c r="CA169" s="1056"/>
      <c r="CB169" s="1056"/>
      <c r="CC169" s="1057"/>
      <c r="CD169" s="8"/>
      <c r="CH169" s="9"/>
      <c r="CI169" s="9"/>
    </row>
    <row r="170" spans="1:87" ht="3.75" customHeight="1">
      <c r="A170" s="473"/>
      <c r="B170" s="489"/>
      <c r="C170" s="489"/>
      <c r="D170" s="489"/>
      <c r="E170" s="489"/>
      <c r="F170" s="489"/>
      <c r="G170" s="489"/>
      <c r="H170" s="489"/>
      <c r="I170" s="489"/>
      <c r="J170" s="489"/>
      <c r="K170" s="489"/>
      <c r="L170" s="489"/>
      <c r="M170" s="489"/>
      <c r="N170" s="489"/>
      <c r="O170" s="489"/>
      <c r="P170" s="489"/>
      <c r="Q170" s="489"/>
      <c r="R170" s="489"/>
      <c r="S170" s="489"/>
      <c r="T170" s="474"/>
      <c r="U170" s="473"/>
      <c r="V170" s="1103"/>
      <c r="W170" s="1103"/>
      <c r="X170" s="1103"/>
      <c r="Y170" s="1103"/>
      <c r="Z170" s="1103"/>
      <c r="AA170" s="1103"/>
      <c r="AB170" s="1103"/>
      <c r="AC170" s="1120"/>
      <c r="AD170" s="1121"/>
      <c r="AE170" s="1121"/>
      <c r="AF170" s="1121"/>
      <c r="AG170" s="1121"/>
      <c r="AH170" s="1121"/>
      <c r="AI170" s="1121"/>
      <c r="AJ170" s="1121"/>
      <c r="AK170" s="1121"/>
      <c r="AL170" s="1122"/>
      <c r="AM170" s="474"/>
      <c r="AZ170" s="8"/>
      <c r="BA170" s="1046" t="s">
        <v>1474</v>
      </c>
      <c r="BB170" s="1047"/>
      <c r="BC170" s="1047"/>
      <c r="BD170" s="1047"/>
      <c r="BE170" s="1048"/>
      <c r="BF170" s="1055"/>
      <c r="BG170" s="1056"/>
      <c r="BH170" s="1056"/>
      <c r="BI170" s="1056"/>
      <c r="BJ170" s="1056"/>
      <c r="BK170" s="1057"/>
      <c r="BL170" s="1046" t="s">
        <v>1475</v>
      </c>
      <c r="BM170" s="1047"/>
      <c r="BN170" s="1047"/>
      <c r="BO170" s="1047"/>
      <c r="BP170" s="1048"/>
      <c r="BS170" s="1046" t="s">
        <v>1474</v>
      </c>
      <c r="BT170" s="1047"/>
      <c r="BU170" s="1047"/>
      <c r="BV170" s="1047"/>
      <c r="BW170" s="1048"/>
      <c r="BX170" s="1055"/>
      <c r="BY170" s="1056"/>
      <c r="BZ170" s="1056"/>
      <c r="CA170" s="1056"/>
      <c r="CB170" s="1056"/>
      <c r="CC170" s="1057"/>
      <c r="CD170" s="1046" t="s">
        <v>1475</v>
      </c>
      <c r="CE170" s="1330"/>
      <c r="CF170" s="1330"/>
      <c r="CG170" s="1330"/>
      <c r="CH170" s="1331"/>
      <c r="CI170" s="9"/>
    </row>
    <row r="171" spans="1:87" ht="4.5" customHeight="1">
      <c r="A171" s="473"/>
      <c r="B171" s="1123" t="s">
        <v>1626</v>
      </c>
      <c r="C171" s="1124"/>
      <c r="D171" s="1124"/>
      <c r="E171" s="1124"/>
      <c r="F171" s="1124"/>
      <c r="G171" s="1124"/>
      <c r="H171" s="1125"/>
      <c r="I171" s="1123" t="s">
        <v>3916</v>
      </c>
      <c r="J171" s="1124"/>
      <c r="K171" s="1124"/>
      <c r="L171" s="1125"/>
      <c r="M171" s="1132" t="s">
        <v>3917</v>
      </c>
      <c r="N171" s="1133"/>
      <c r="O171" s="1133"/>
      <c r="P171" s="1134"/>
      <c r="Q171" s="1132" t="s">
        <v>3918</v>
      </c>
      <c r="R171" s="1133"/>
      <c r="S171" s="1134"/>
      <c r="T171" s="474"/>
      <c r="U171" s="473"/>
      <c r="V171" s="468"/>
      <c r="W171" s="468"/>
      <c r="X171" s="468"/>
      <c r="Y171" s="468"/>
      <c r="Z171" s="468"/>
      <c r="AA171" s="468"/>
      <c r="AB171" s="468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74"/>
      <c r="AZ171" s="8"/>
      <c r="BA171" s="1046"/>
      <c r="BB171" s="1047"/>
      <c r="BC171" s="1047"/>
      <c r="BD171" s="1047"/>
      <c r="BE171" s="1048"/>
      <c r="BF171" s="1046" t="s">
        <v>1476</v>
      </c>
      <c r="BG171" s="1047"/>
      <c r="BH171" s="1047"/>
      <c r="BI171" s="1047"/>
      <c r="BJ171" s="1047"/>
      <c r="BK171" s="1048"/>
      <c r="BL171" s="1046"/>
      <c r="BM171" s="1047"/>
      <c r="BN171" s="1047"/>
      <c r="BO171" s="1047"/>
      <c r="BP171" s="1048"/>
      <c r="BS171" s="1046"/>
      <c r="BT171" s="1047"/>
      <c r="BU171" s="1047"/>
      <c r="BV171" s="1047"/>
      <c r="BW171" s="1048"/>
      <c r="BX171" s="1046" t="s">
        <v>1476</v>
      </c>
      <c r="BY171" s="1047"/>
      <c r="BZ171" s="1047"/>
      <c r="CA171" s="1047"/>
      <c r="CB171" s="1047"/>
      <c r="CC171" s="1048"/>
      <c r="CD171" s="1332"/>
      <c r="CE171" s="1330"/>
      <c r="CF171" s="1330"/>
      <c r="CG171" s="1330"/>
      <c r="CH171" s="1331"/>
      <c r="CI171" s="9"/>
    </row>
    <row r="172" spans="1:87" ht="4.5" customHeight="1">
      <c r="A172" s="473"/>
      <c r="B172" s="1126"/>
      <c r="C172" s="1127"/>
      <c r="D172" s="1127"/>
      <c r="E172" s="1127"/>
      <c r="F172" s="1127"/>
      <c r="G172" s="1127"/>
      <c r="H172" s="1128"/>
      <c r="I172" s="1126"/>
      <c r="J172" s="1127"/>
      <c r="K172" s="1127"/>
      <c r="L172" s="1128"/>
      <c r="M172" s="1135"/>
      <c r="N172" s="1136"/>
      <c r="O172" s="1136"/>
      <c r="P172" s="1137"/>
      <c r="Q172" s="1135"/>
      <c r="R172" s="1136"/>
      <c r="S172" s="1137"/>
      <c r="T172" s="474"/>
      <c r="U172" s="473"/>
      <c r="V172" s="1103" t="s">
        <v>1624</v>
      </c>
      <c r="W172" s="1103"/>
      <c r="X172" s="1103"/>
      <c r="Y172" s="1103"/>
      <c r="Z172" s="1103"/>
      <c r="AA172" s="1103"/>
      <c r="AB172" s="1103"/>
      <c r="AC172" s="1141" t="str">
        <f>CONCATENATE(INDEX('LŠZ P'!A$2:AN$2002,U150,11),"                                                                             ",INDEX('LŠZ P'!A$2:AN$2002,U150,24),", ",INDEX('LŠZ P'!A$2:AN$2002,U150,25),"                                                              ",INDEX('LŠZ P'!A$2:AN$2002,U150,12))</f>
        <v>Dušan LIPTAI                                                                             Vyšná Slaná 151, 45628                                                              18.2.1974</v>
      </c>
      <c r="AD172" s="1142"/>
      <c r="AE172" s="1142"/>
      <c r="AF172" s="1142"/>
      <c r="AG172" s="1142"/>
      <c r="AH172" s="1142"/>
      <c r="AI172" s="1142"/>
      <c r="AJ172" s="1142"/>
      <c r="AK172" s="1142"/>
      <c r="AL172" s="1143"/>
      <c r="AM172" s="474"/>
      <c r="AZ172" s="8"/>
      <c r="BA172" s="1049"/>
      <c r="BB172" s="1050"/>
      <c r="BC172" s="1050"/>
      <c r="BD172" s="1050"/>
      <c r="BE172" s="1051"/>
      <c r="BF172" s="1049"/>
      <c r="BG172" s="1050"/>
      <c r="BH172" s="1050"/>
      <c r="BI172" s="1050"/>
      <c r="BJ172" s="1050"/>
      <c r="BK172" s="1051"/>
      <c r="BL172" s="1049"/>
      <c r="BM172" s="1050"/>
      <c r="BN172" s="1050"/>
      <c r="BO172" s="1050"/>
      <c r="BP172" s="1051"/>
      <c r="BS172" s="1049"/>
      <c r="BT172" s="1050"/>
      <c r="BU172" s="1050"/>
      <c r="BV172" s="1050"/>
      <c r="BW172" s="1051"/>
      <c r="BX172" s="1049"/>
      <c r="BY172" s="1050"/>
      <c r="BZ172" s="1050"/>
      <c r="CA172" s="1050"/>
      <c r="CB172" s="1050"/>
      <c r="CC172" s="1051"/>
      <c r="CD172" s="1333"/>
      <c r="CE172" s="1334"/>
      <c r="CF172" s="1334"/>
      <c r="CG172" s="1334"/>
      <c r="CH172" s="1335"/>
      <c r="CI172" s="9"/>
    </row>
    <row r="173" spans="1:87" ht="4.5" customHeight="1">
      <c r="A173" s="473"/>
      <c r="B173" s="1129"/>
      <c r="C173" s="1130"/>
      <c r="D173" s="1130"/>
      <c r="E173" s="1130"/>
      <c r="F173" s="1130"/>
      <c r="G173" s="1130"/>
      <c r="H173" s="1131"/>
      <c r="I173" s="1129"/>
      <c r="J173" s="1130"/>
      <c r="K173" s="1130"/>
      <c r="L173" s="1131"/>
      <c r="M173" s="1138"/>
      <c r="N173" s="1139"/>
      <c r="O173" s="1139"/>
      <c r="P173" s="1140"/>
      <c r="Q173" s="1138"/>
      <c r="R173" s="1139"/>
      <c r="S173" s="1140"/>
      <c r="T173" s="474"/>
      <c r="U173" s="473"/>
      <c r="V173" s="1103"/>
      <c r="W173" s="1103"/>
      <c r="X173" s="1103"/>
      <c r="Y173" s="1103"/>
      <c r="Z173" s="1103"/>
      <c r="AA173" s="1103"/>
      <c r="AB173" s="1103"/>
      <c r="AC173" s="1144"/>
      <c r="AD173" s="1145"/>
      <c r="AE173" s="1145"/>
      <c r="AF173" s="1145"/>
      <c r="AG173" s="1145"/>
      <c r="AH173" s="1145"/>
      <c r="AI173" s="1145"/>
      <c r="AJ173" s="1145"/>
      <c r="AK173" s="1145"/>
      <c r="AL173" s="1146"/>
      <c r="AM173" s="474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73"/>
      <c r="B174" s="1141" t="s">
        <v>459</v>
      </c>
      <c r="C174" s="1184"/>
      <c r="D174" s="1184"/>
      <c r="E174" s="1184"/>
      <c r="F174" s="1184"/>
      <c r="G174" s="1184"/>
      <c r="H174" s="1185"/>
      <c r="I174" s="1373">
        <f>INDEX('LŠZ P'!A$2:AN$2002,U150,29)</f>
        <v>93</v>
      </c>
      <c r="J174" s="1374"/>
      <c r="K174" s="1374"/>
      <c r="L174" s="1375"/>
      <c r="M174" s="1194">
        <f>INDEX('LŠZ P'!A$2:AN$2002,U150,31)</f>
        <v>116</v>
      </c>
      <c r="N174" s="1195"/>
      <c r="O174" s="1195"/>
      <c r="P174" s="1196"/>
      <c r="Q174" s="1194" t="str">
        <f>INDEX('LŠZ P'!A$2:AN$2002,U150,33)</f>
        <v>NIL</v>
      </c>
      <c r="R174" s="1195"/>
      <c r="S174" s="1196"/>
      <c r="T174" s="474"/>
      <c r="U174" s="473"/>
      <c r="V174" s="1103" t="s">
        <v>1625</v>
      </c>
      <c r="W174" s="1103"/>
      <c r="X174" s="1103"/>
      <c r="Y174" s="1103"/>
      <c r="Z174" s="1103"/>
      <c r="AA174" s="1103"/>
      <c r="AB174" s="1103"/>
      <c r="AC174" s="1144"/>
      <c r="AD174" s="1145"/>
      <c r="AE174" s="1145"/>
      <c r="AF174" s="1145"/>
      <c r="AG174" s="1145"/>
      <c r="AH174" s="1145"/>
      <c r="AI174" s="1145"/>
      <c r="AJ174" s="1145"/>
      <c r="AK174" s="1145"/>
      <c r="AL174" s="1146"/>
      <c r="AM174" s="474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73"/>
      <c r="B175" s="1186"/>
      <c r="C175" s="1187"/>
      <c r="D175" s="1187"/>
      <c r="E175" s="1187"/>
      <c r="F175" s="1187"/>
      <c r="G175" s="1187"/>
      <c r="H175" s="1188"/>
      <c r="I175" s="1376"/>
      <c r="J175" s="1377"/>
      <c r="K175" s="1377"/>
      <c r="L175" s="1378"/>
      <c r="M175" s="1197"/>
      <c r="N175" s="1198"/>
      <c r="O175" s="1198"/>
      <c r="P175" s="1199"/>
      <c r="Q175" s="1197"/>
      <c r="R175" s="1198"/>
      <c r="S175" s="1199"/>
      <c r="T175" s="474"/>
      <c r="U175" s="473"/>
      <c r="V175" s="1103"/>
      <c r="W175" s="1103"/>
      <c r="X175" s="1103"/>
      <c r="Y175" s="1103"/>
      <c r="Z175" s="1103"/>
      <c r="AA175" s="1103"/>
      <c r="AB175" s="1103"/>
      <c r="AC175" s="1144"/>
      <c r="AD175" s="1145"/>
      <c r="AE175" s="1145"/>
      <c r="AF175" s="1145"/>
      <c r="AG175" s="1145"/>
      <c r="AH175" s="1145"/>
      <c r="AI175" s="1145"/>
      <c r="AJ175" s="1145"/>
      <c r="AK175" s="1145"/>
      <c r="AL175" s="1146"/>
      <c r="AM175" s="474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73"/>
      <c r="B176" s="1189"/>
      <c r="C176" s="1190"/>
      <c r="D176" s="1190"/>
      <c r="E176" s="1190"/>
      <c r="F176" s="1190"/>
      <c r="G176" s="1190"/>
      <c r="H176" s="1191"/>
      <c r="I176" s="1379"/>
      <c r="J176" s="1380"/>
      <c r="K176" s="1380"/>
      <c r="L176" s="1381"/>
      <c r="M176" s="1200"/>
      <c r="N176" s="1201"/>
      <c r="O176" s="1201"/>
      <c r="P176" s="1202"/>
      <c r="Q176" s="1200"/>
      <c r="R176" s="1201"/>
      <c r="S176" s="1202"/>
      <c r="T176" s="474"/>
      <c r="U176" s="473"/>
      <c r="V176" s="468"/>
      <c r="W176" s="468"/>
      <c r="X176" s="468"/>
      <c r="Y176" s="468"/>
      <c r="Z176" s="468"/>
      <c r="AA176" s="468"/>
      <c r="AB176" s="468"/>
      <c r="AC176" s="1144"/>
      <c r="AD176" s="1145"/>
      <c r="AE176" s="1145"/>
      <c r="AF176" s="1145"/>
      <c r="AG176" s="1145"/>
      <c r="AH176" s="1145"/>
      <c r="AI176" s="1145"/>
      <c r="AJ176" s="1145"/>
      <c r="AK176" s="1145"/>
      <c r="AL176" s="1146"/>
      <c r="AM176" s="474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73"/>
      <c r="B177" s="1074" t="s">
        <v>3919</v>
      </c>
      <c r="C177" s="1075"/>
      <c r="D177" s="1075"/>
      <c r="E177" s="1075"/>
      <c r="F177" s="1075"/>
      <c r="G177" s="1075"/>
      <c r="H177" s="1076"/>
      <c r="I177" s="1123" t="s">
        <v>3920</v>
      </c>
      <c r="J177" s="1075"/>
      <c r="K177" s="1075"/>
      <c r="L177" s="1076"/>
      <c r="M177" s="1123" t="s">
        <v>3921</v>
      </c>
      <c r="N177" s="1075"/>
      <c r="O177" s="1075"/>
      <c r="P177" s="1076"/>
      <c r="Q177" s="1123" t="s">
        <v>3922</v>
      </c>
      <c r="R177" s="1075"/>
      <c r="S177" s="1076"/>
      <c r="T177" s="474"/>
      <c r="U177" s="473"/>
      <c r="V177" s="1103" t="s">
        <v>1627</v>
      </c>
      <c r="W177" s="1103"/>
      <c r="X177" s="1103"/>
      <c r="Y177" s="1103"/>
      <c r="Z177" s="1103"/>
      <c r="AA177" s="1103"/>
      <c r="AB177" s="1103"/>
      <c r="AC177" s="1144"/>
      <c r="AD177" s="1145"/>
      <c r="AE177" s="1145"/>
      <c r="AF177" s="1145"/>
      <c r="AG177" s="1145"/>
      <c r="AH177" s="1145"/>
      <c r="AI177" s="1145"/>
      <c r="AJ177" s="1145"/>
      <c r="AK177" s="1145"/>
      <c r="AL177" s="1146"/>
      <c r="AM177" s="474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73"/>
      <c r="B178" s="1077"/>
      <c r="C178" s="1078"/>
      <c r="D178" s="1078"/>
      <c r="E178" s="1078"/>
      <c r="F178" s="1078"/>
      <c r="G178" s="1078"/>
      <c r="H178" s="1079"/>
      <c r="I178" s="1077"/>
      <c r="J178" s="1078"/>
      <c r="K178" s="1078"/>
      <c r="L178" s="1079"/>
      <c r="M178" s="1077"/>
      <c r="N178" s="1078"/>
      <c r="O178" s="1078"/>
      <c r="P178" s="1079"/>
      <c r="Q178" s="1077"/>
      <c r="R178" s="1078"/>
      <c r="S178" s="1079"/>
      <c r="T178" s="474"/>
      <c r="U178" s="473"/>
      <c r="V178" s="1103"/>
      <c r="W178" s="1103"/>
      <c r="X178" s="1103"/>
      <c r="Y178" s="1103"/>
      <c r="Z178" s="1103"/>
      <c r="AA178" s="1103"/>
      <c r="AB178" s="1103"/>
      <c r="AC178" s="1144"/>
      <c r="AD178" s="1145"/>
      <c r="AE178" s="1145"/>
      <c r="AF178" s="1145"/>
      <c r="AG178" s="1145"/>
      <c r="AH178" s="1145"/>
      <c r="AI178" s="1145"/>
      <c r="AJ178" s="1145"/>
      <c r="AK178" s="1145"/>
      <c r="AL178" s="1146"/>
      <c r="AM178" s="474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73"/>
      <c r="B179" s="1080"/>
      <c r="C179" s="1081"/>
      <c r="D179" s="1081"/>
      <c r="E179" s="1081"/>
      <c r="F179" s="1081"/>
      <c r="G179" s="1081"/>
      <c r="H179" s="1082"/>
      <c r="I179" s="1080"/>
      <c r="J179" s="1081"/>
      <c r="K179" s="1081"/>
      <c r="L179" s="1082"/>
      <c r="M179" s="1080"/>
      <c r="N179" s="1081"/>
      <c r="O179" s="1081"/>
      <c r="P179" s="1082"/>
      <c r="Q179" s="1080"/>
      <c r="R179" s="1081"/>
      <c r="S179" s="1082"/>
      <c r="T179" s="474"/>
      <c r="U179" s="473"/>
      <c r="V179" s="1103" t="s">
        <v>1628</v>
      </c>
      <c r="W179" s="1103"/>
      <c r="X179" s="1103"/>
      <c r="Y179" s="1103"/>
      <c r="Z179" s="1103"/>
      <c r="AA179" s="1103"/>
      <c r="AB179" s="1103"/>
      <c r="AC179" s="1144"/>
      <c r="AD179" s="1145"/>
      <c r="AE179" s="1145"/>
      <c r="AF179" s="1145"/>
      <c r="AG179" s="1145"/>
      <c r="AH179" s="1145"/>
      <c r="AI179" s="1145"/>
      <c r="AJ179" s="1145"/>
      <c r="AK179" s="1145"/>
      <c r="AL179" s="1146"/>
      <c r="AM179" s="474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73"/>
      <c r="B180" s="1141" t="s">
        <v>4541</v>
      </c>
      <c r="C180" s="1176"/>
      <c r="D180" s="1176"/>
      <c r="E180" s="1176"/>
      <c r="F180" s="1176"/>
      <c r="G180" s="1176"/>
      <c r="H180" s="1177"/>
      <c r="I180" s="1065" t="str">
        <f>INDEX('LŠZ P'!A$2:AN$2002,U150,35)</f>
        <v>NIL</v>
      </c>
      <c r="J180" s="1066"/>
      <c r="K180" s="1066"/>
      <c r="L180" s="1067"/>
      <c r="M180" s="1065">
        <f>INDEX('LŠZ P'!A$2:AN$2002,U150,36)</f>
        <v>1</v>
      </c>
      <c r="N180" s="1066"/>
      <c r="O180" s="1066"/>
      <c r="P180" s="1067"/>
      <c r="Q180" s="1065">
        <f>INDEX('LŠZ P'!A$2:AN$2002,U150,37)</f>
        <v>0</v>
      </c>
      <c r="R180" s="1066"/>
      <c r="S180" s="1067"/>
      <c r="T180" s="474"/>
      <c r="U180" s="473"/>
      <c r="V180" s="1103"/>
      <c r="W180" s="1103"/>
      <c r="X180" s="1103"/>
      <c r="Y180" s="1103"/>
      <c r="Z180" s="1103"/>
      <c r="AA180" s="1103"/>
      <c r="AB180" s="1103"/>
      <c r="AC180" s="1144"/>
      <c r="AD180" s="1145"/>
      <c r="AE180" s="1145"/>
      <c r="AF180" s="1145"/>
      <c r="AG180" s="1145"/>
      <c r="AH180" s="1145"/>
      <c r="AI180" s="1145"/>
      <c r="AJ180" s="1145"/>
      <c r="AK180" s="1145"/>
      <c r="AL180" s="1146"/>
      <c r="AM180" s="474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73"/>
      <c r="B181" s="1178"/>
      <c r="C181" s="1179"/>
      <c r="D181" s="1179"/>
      <c r="E181" s="1179"/>
      <c r="F181" s="1179"/>
      <c r="G181" s="1179"/>
      <c r="H181" s="1180"/>
      <c r="I181" s="1068"/>
      <c r="J181" s="1069"/>
      <c r="K181" s="1069"/>
      <c r="L181" s="1070"/>
      <c r="M181" s="1068"/>
      <c r="N181" s="1069"/>
      <c r="O181" s="1069"/>
      <c r="P181" s="1070"/>
      <c r="Q181" s="1068"/>
      <c r="R181" s="1069"/>
      <c r="S181" s="1070"/>
      <c r="T181" s="474"/>
      <c r="U181" s="473"/>
      <c r="V181" s="496"/>
      <c r="W181" s="468"/>
      <c r="X181" s="468"/>
      <c r="Y181" s="468"/>
      <c r="Z181" s="468"/>
      <c r="AA181" s="468"/>
      <c r="AB181" s="468"/>
      <c r="AC181" s="1147"/>
      <c r="AD181" s="1148"/>
      <c r="AE181" s="1148"/>
      <c r="AF181" s="1148"/>
      <c r="AG181" s="1148"/>
      <c r="AH181" s="1148"/>
      <c r="AI181" s="1148"/>
      <c r="AJ181" s="1148"/>
      <c r="AK181" s="1148"/>
      <c r="AL181" s="1149"/>
      <c r="AM181" s="474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73"/>
      <c r="B182" s="1181"/>
      <c r="C182" s="1182"/>
      <c r="D182" s="1182"/>
      <c r="E182" s="1182"/>
      <c r="F182" s="1182"/>
      <c r="G182" s="1182"/>
      <c r="H182" s="1183"/>
      <c r="I182" s="1071"/>
      <c r="J182" s="1072"/>
      <c r="K182" s="1072"/>
      <c r="L182" s="1073"/>
      <c r="M182" s="1071"/>
      <c r="N182" s="1072"/>
      <c r="O182" s="1072"/>
      <c r="P182" s="1073"/>
      <c r="Q182" s="1071"/>
      <c r="R182" s="1072"/>
      <c r="S182" s="1073"/>
      <c r="T182" s="474"/>
      <c r="U182" s="473"/>
      <c r="V182" s="1103" t="s">
        <v>460</v>
      </c>
      <c r="W182" s="1103"/>
      <c r="X182" s="1103"/>
      <c r="Y182" s="1103"/>
      <c r="Z182" s="1103"/>
      <c r="AA182" s="1103"/>
      <c r="AB182" s="1192"/>
      <c r="AC182" s="1150">
        <f>INDEX('LŠZ P'!A$2:AN$2002,U150,13)</f>
        <v>44901</v>
      </c>
      <c r="AD182" s="1151"/>
      <c r="AE182" s="1151"/>
      <c r="AF182" s="1151"/>
      <c r="AG182" s="1151"/>
      <c r="AH182" s="1151"/>
      <c r="AI182" s="1151"/>
      <c r="AJ182" s="1151"/>
      <c r="AK182" s="1151"/>
      <c r="AL182" s="1152"/>
      <c r="AM182" s="474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73"/>
      <c r="B183" s="1074" t="s">
        <v>463</v>
      </c>
      <c r="C183" s="1075"/>
      <c r="D183" s="1075"/>
      <c r="E183" s="1076"/>
      <c r="F183" s="1193">
        <f>INDEX('LŠZ P'!A$2:AN$2002,U150,18)</f>
        <v>2022</v>
      </c>
      <c r="G183" s="1169"/>
      <c r="H183" s="1123" t="s">
        <v>464</v>
      </c>
      <c r="I183" s="1125"/>
      <c r="J183" s="1382" t="str">
        <f>INDEX('LŠZ P'!A$2:AN$2002,U150,7)</f>
        <v>210-CARL-95-164</v>
      </c>
      <c r="K183" s="1383"/>
      <c r="L183" s="1383"/>
      <c r="M183" s="1383"/>
      <c r="N183" s="1383"/>
      <c r="O183" s="1383"/>
      <c r="P183" s="1384"/>
      <c r="Q183" s="1065" t="str">
        <f>INDEX('LŠZ P'!A$2:AN$2002,U150,15)</f>
        <v>P</v>
      </c>
      <c r="R183" s="1168"/>
      <c r="S183" s="1169"/>
      <c r="T183" s="474"/>
      <c r="U183" s="473"/>
      <c r="V183" s="1103"/>
      <c r="W183" s="1103"/>
      <c r="X183" s="1103"/>
      <c r="Y183" s="1103"/>
      <c r="Z183" s="1103"/>
      <c r="AA183" s="1103"/>
      <c r="AB183" s="1192"/>
      <c r="AC183" s="1153"/>
      <c r="AD183" s="1154"/>
      <c r="AE183" s="1154"/>
      <c r="AF183" s="1154"/>
      <c r="AG183" s="1154"/>
      <c r="AH183" s="1154"/>
      <c r="AI183" s="1154"/>
      <c r="AJ183" s="1154"/>
      <c r="AK183" s="1154"/>
      <c r="AL183" s="1155"/>
      <c r="AM183" s="474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73"/>
      <c r="B184" s="1077"/>
      <c r="C184" s="1078"/>
      <c r="D184" s="1078"/>
      <c r="E184" s="1079"/>
      <c r="F184" s="1170"/>
      <c r="G184" s="1172"/>
      <c r="H184" s="1126"/>
      <c r="I184" s="1128"/>
      <c r="J184" s="1385"/>
      <c r="K184" s="1386"/>
      <c r="L184" s="1386"/>
      <c r="M184" s="1386"/>
      <c r="N184" s="1386"/>
      <c r="O184" s="1386"/>
      <c r="P184" s="1387"/>
      <c r="Q184" s="1170"/>
      <c r="R184" s="1171"/>
      <c r="S184" s="1172"/>
      <c r="T184" s="474"/>
      <c r="U184" s="473"/>
      <c r="V184" s="1103" t="s">
        <v>461</v>
      </c>
      <c r="W184" s="1103"/>
      <c r="X184" s="1103"/>
      <c r="Y184" s="1103"/>
      <c r="Z184" s="1103"/>
      <c r="AA184" s="1103"/>
      <c r="AB184" s="1103"/>
      <c r="AC184" s="1153"/>
      <c r="AD184" s="1154"/>
      <c r="AE184" s="1154"/>
      <c r="AF184" s="1154"/>
      <c r="AG184" s="1154"/>
      <c r="AH184" s="1154"/>
      <c r="AI184" s="1154"/>
      <c r="AJ184" s="1154"/>
      <c r="AK184" s="1154"/>
      <c r="AL184" s="1155"/>
      <c r="AM184" s="474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73"/>
      <c r="B185" s="1080"/>
      <c r="C185" s="1081"/>
      <c r="D185" s="1081"/>
      <c r="E185" s="1082"/>
      <c r="F185" s="1173"/>
      <c r="G185" s="1175"/>
      <c r="H185" s="1129"/>
      <c r="I185" s="1131"/>
      <c r="J185" s="1388"/>
      <c r="K185" s="1389"/>
      <c r="L185" s="1389"/>
      <c r="M185" s="1389"/>
      <c r="N185" s="1389"/>
      <c r="O185" s="1389"/>
      <c r="P185" s="1390"/>
      <c r="Q185" s="1173"/>
      <c r="R185" s="1174"/>
      <c r="S185" s="1175"/>
      <c r="T185" s="474"/>
      <c r="U185" s="473"/>
      <c r="V185" s="1103"/>
      <c r="W185" s="1103"/>
      <c r="X185" s="1103"/>
      <c r="Y185" s="1103"/>
      <c r="Z185" s="1103"/>
      <c r="AA185" s="1103"/>
      <c r="AB185" s="1103"/>
      <c r="AC185" s="1156"/>
      <c r="AD185" s="1157"/>
      <c r="AE185" s="1157"/>
      <c r="AF185" s="1157"/>
      <c r="AG185" s="1157"/>
      <c r="AH185" s="1157"/>
      <c r="AI185" s="1157"/>
      <c r="AJ185" s="1157"/>
      <c r="AK185" s="1157"/>
      <c r="AL185" s="1158"/>
      <c r="AM185" s="474"/>
      <c r="AZ185" s="8"/>
      <c r="CI185" s="9"/>
    </row>
    <row r="186" spans="1:87" ht="3" customHeight="1">
      <c r="A186" s="475"/>
      <c r="B186" s="469"/>
      <c r="C186" s="469"/>
      <c r="D186" s="469"/>
      <c r="E186" s="469"/>
      <c r="F186" s="469"/>
      <c r="G186" s="469"/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477"/>
      <c r="U186" s="475"/>
      <c r="V186" s="497"/>
      <c r="W186" s="497"/>
      <c r="X186" s="497"/>
      <c r="Y186" s="497"/>
      <c r="Z186" s="497"/>
      <c r="AA186" s="497"/>
      <c r="AB186" s="497"/>
      <c r="AC186" s="476"/>
      <c r="AD186" s="476"/>
      <c r="AE186" s="476"/>
      <c r="AF186" s="476"/>
      <c r="AG186" s="476"/>
      <c r="AH186" s="476"/>
      <c r="AI186" s="476"/>
      <c r="AJ186" s="476"/>
      <c r="AK186" s="476"/>
      <c r="AL186" s="476"/>
      <c r="AM186" s="477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4540</v>
      </c>
    </row>
    <row r="187" spans="1:87" ht="4.5" customHeight="1">
      <c r="A187" s="489"/>
      <c r="B187" s="489"/>
      <c r="C187" s="489"/>
      <c r="D187" s="489"/>
      <c r="E187" s="489"/>
      <c r="F187" s="489"/>
      <c r="G187" s="489"/>
      <c r="H187" s="489"/>
      <c r="I187" s="489"/>
      <c r="J187" s="489"/>
      <c r="K187" s="489"/>
      <c r="L187" s="489"/>
      <c r="M187" s="489"/>
      <c r="N187" s="489"/>
      <c r="O187" s="489"/>
      <c r="P187" s="489"/>
      <c r="Q187" s="489"/>
      <c r="R187" s="489"/>
      <c r="S187" s="489"/>
      <c r="T187" s="489"/>
      <c r="U187" s="489"/>
      <c r="V187" s="489"/>
      <c r="W187" s="489"/>
      <c r="X187" s="489"/>
      <c r="Y187" s="489"/>
      <c r="Z187" s="489"/>
      <c r="AA187" s="489"/>
      <c r="AB187" s="489"/>
      <c r="AC187" s="489"/>
      <c r="AD187" s="489"/>
      <c r="AE187" s="489"/>
      <c r="AF187" s="489"/>
      <c r="AG187" s="489"/>
      <c r="AH187" s="489"/>
      <c r="AI187" s="489"/>
      <c r="AJ187" s="489"/>
      <c r="AK187" s="489"/>
      <c r="AL187" s="489"/>
      <c r="AM187" s="489"/>
    </row>
    <row r="188" spans="1:87" ht="4.5" customHeight="1">
      <c r="A188" s="489"/>
      <c r="B188" s="489"/>
      <c r="C188" s="489"/>
      <c r="D188" s="489"/>
      <c r="E188" s="489"/>
      <c r="F188" s="489"/>
      <c r="G188" s="489"/>
      <c r="H188" s="489"/>
      <c r="I188" s="489"/>
      <c r="J188" s="489"/>
      <c r="K188" s="489"/>
      <c r="L188" s="489"/>
      <c r="M188" s="489"/>
      <c r="N188" s="489"/>
      <c r="O188" s="489"/>
      <c r="P188" s="489"/>
      <c r="Q188" s="489"/>
      <c r="R188" s="489"/>
      <c r="S188" s="489"/>
      <c r="T188" s="489"/>
      <c r="U188" s="489"/>
      <c r="V188" s="489"/>
      <c r="W188" s="489"/>
      <c r="X188" s="489"/>
      <c r="Y188" s="489"/>
      <c r="Z188" s="489"/>
      <c r="AA188" s="489"/>
      <c r="AB188" s="489"/>
      <c r="AC188" s="489"/>
      <c r="AD188" s="489"/>
      <c r="AE188" s="489"/>
      <c r="AF188" s="489"/>
      <c r="AG188" s="489"/>
      <c r="AH188" s="489"/>
      <c r="AI188" s="489"/>
      <c r="AJ188" s="489"/>
      <c r="AK188" s="489"/>
      <c r="AL188" s="489"/>
      <c r="AM188" s="489"/>
    </row>
    <row r="189" spans="1:87" ht="6" customHeight="1">
      <c r="A189" s="489"/>
      <c r="B189" s="489"/>
      <c r="C189" s="489"/>
      <c r="D189" s="489"/>
      <c r="E189" s="489"/>
      <c r="F189" s="489"/>
      <c r="G189" s="489"/>
      <c r="H189" s="489"/>
      <c r="I189" s="489"/>
      <c r="J189" s="489"/>
      <c r="K189" s="489"/>
      <c r="L189" s="489"/>
      <c r="M189" s="489"/>
      <c r="N189" s="489"/>
      <c r="O189" s="489"/>
      <c r="P189" s="489"/>
      <c r="Q189" s="489"/>
      <c r="R189" s="489"/>
      <c r="S189" s="489"/>
      <c r="T189" s="489"/>
      <c r="U189" s="489"/>
      <c r="V189" s="489"/>
      <c r="W189" s="489"/>
      <c r="X189" s="489"/>
      <c r="Y189" s="489"/>
      <c r="Z189" s="489"/>
      <c r="AA189" s="489"/>
      <c r="AB189" s="489"/>
      <c r="AC189" s="489"/>
      <c r="AD189" s="489"/>
      <c r="AE189" s="489"/>
      <c r="AF189" s="489"/>
      <c r="AG189" s="489"/>
      <c r="AH189" s="489"/>
      <c r="AI189" s="489"/>
      <c r="AJ189" s="489"/>
      <c r="AK189" s="489"/>
      <c r="AL189" s="489"/>
      <c r="AM189" s="489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zoomScale="160" zoomScaleNormal="160" workbookViewId="0">
      <selection activeCell="AV1" sqref="AV1:CE38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422</v>
      </c>
      <c r="V1" s="58"/>
      <c r="W1" s="58"/>
      <c r="X1" s="58"/>
      <c r="Y1" s="58"/>
      <c r="Z1" s="1470" t="s">
        <v>4537</v>
      </c>
      <c r="AA1" s="1471"/>
      <c r="AB1" s="1471"/>
      <c r="AC1" s="1471"/>
      <c r="AD1" s="1471"/>
      <c r="AE1" s="1471"/>
      <c r="AF1" s="1471"/>
      <c r="AG1" s="1471"/>
      <c r="AH1" s="1471"/>
      <c r="AI1" s="1471"/>
      <c r="AJ1" s="1471"/>
      <c r="AK1" s="1471"/>
      <c r="AL1" s="1471"/>
      <c r="AM1" s="1472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434" t="s">
        <v>1499</v>
      </c>
      <c r="C2" s="1434"/>
      <c r="D2" s="1434"/>
      <c r="E2" s="1434"/>
      <c r="F2" s="1434"/>
      <c r="G2" s="1434"/>
      <c r="H2" s="1434"/>
      <c r="I2" s="1434"/>
      <c r="J2" s="1434"/>
      <c r="K2" s="1434"/>
      <c r="L2" s="1434"/>
      <c r="M2" s="1434"/>
      <c r="N2" s="1434"/>
      <c r="O2" s="1434"/>
      <c r="P2" s="1434"/>
      <c r="Q2" s="1434"/>
      <c r="R2" s="1434"/>
      <c r="S2" s="1434"/>
      <c r="T2" s="67"/>
      <c r="U2" s="64"/>
      <c r="Z2" s="1468"/>
      <c r="AA2" s="1468"/>
      <c r="AB2" s="1468"/>
      <c r="AC2" s="1468"/>
      <c r="AD2" s="1468"/>
      <c r="AE2" s="1468"/>
      <c r="AF2" s="1468"/>
      <c r="AG2" s="1468"/>
      <c r="AH2" s="1468"/>
      <c r="AI2" s="1468"/>
      <c r="AJ2" s="1468"/>
      <c r="AK2" s="1468"/>
      <c r="AL2" s="1468"/>
      <c r="AM2" s="1469"/>
      <c r="AV2" s="64"/>
      <c r="AW2" s="57"/>
      <c r="AX2" s="58"/>
      <c r="AY2" s="58"/>
      <c r="AZ2" s="58"/>
      <c r="BA2" s="59"/>
      <c r="BB2" s="1052" t="s">
        <v>3998</v>
      </c>
      <c r="BC2" s="1411"/>
      <c r="BD2" s="1411"/>
      <c r="BE2" s="1411"/>
      <c r="BF2" s="1411"/>
      <c r="BG2" s="1412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52" t="s">
        <v>3998</v>
      </c>
      <c r="BU2" s="1411"/>
      <c r="BV2" s="1411"/>
      <c r="BW2" s="1411"/>
      <c r="BX2" s="1411"/>
      <c r="BY2" s="1412"/>
      <c r="BZ2" s="57"/>
      <c r="CA2" s="58"/>
      <c r="CB2" s="58"/>
      <c r="CC2" s="58"/>
      <c r="CD2" s="59"/>
      <c r="CE2" s="65"/>
    </row>
    <row r="3" spans="1:83" ht="3.75" customHeight="1">
      <c r="A3" s="66"/>
      <c r="B3" s="1434"/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  <c r="Q3" s="1434"/>
      <c r="R3" s="1434"/>
      <c r="S3" s="1434"/>
      <c r="T3" s="67"/>
      <c r="U3" s="64"/>
      <c r="Z3" s="1468"/>
      <c r="AA3" s="1468"/>
      <c r="AB3" s="1468"/>
      <c r="AC3" s="1468"/>
      <c r="AD3" s="1468"/>
      <c r="AE3" s="1468"/>
      <c r="AF3" s="1468"/>
      <c r="AG3" s="1468"/>
      <c r="AH3" s="1468"/>
      <c r="AI3" s="1468"/>
      <c r="AJ3" s="1468"/>
      <c r="AK3" s="1468"/>
      <c r="AL3" s="1468"/>
      <c r="AM3" s="1469"/>
      <c r="AV3" s="64"/>
      <c r="AW3" s="64"/>
      <c r="BA3" s="65"/>
      <c r="BB3" s="1413"/>
      <c r="BC3" s="1414"/>
      <c r="BD3" s="1414"/>
      <c r="BE3" s="1414"/>
      <c r="BF3" s="1414"/>
      <c r="BG3" s="1415"/>
      <c r="BH3" s="64"/>
      <c r="BL3" s="65"/>
      <c r="BO3" s="64"/>
      <c r="BS3" s="65"/>
      <c r="BT3" s="1413"/>
      <c r="BU3" s="1414"/>
      <c r="BV3" s="1414"/>
      <c r="BW3" s="1414"/>
      <c r="BX3" s="1414"/>
      <c r="BY3" s="1415"/>
      <c r="BZ3" s="64"/>
      <c r="CD3" s="65"/>
      <c r="CE3" s="65"/>
    </row>
    <row r="4" spans="1:83" ht="4.5" customHeight="1">
      <c r="A4" s="66"/>
      <c r="B4" s="1434"/>
      <c r="C4" s="1434"/>
      <c r="D4" s="1434"/>
      <c r="E4" s="1434"/>
      <c r="F4" s="1434"/>
      <c r="G4" s="1434"/>
      <c r="H4" s="1434"/>
      <c r="I4" s="1434"/>
      <c r="J4" s="1434"/>
      <c r="K4" s="1434"/>
      <c r="L4" s="1434"/>
      <c r="M4" s="1434"/>
      <c r="N4" s="1434"/>
      <c r="O4" s="1434"/>
      <c r="P4" s="1434"/>
      <c r="Q4" s="1434"/>
      <c r="R4" s="1434"/>
      <c r="S4" s="1434"/>
      <c r="T4" s="67"/>
      <c r="U4" s="64"/>
      <c r="V4" s="1222" t="s">
        <v>4539</v>
      </c>
      <c r="W4" s="1479"/>
      <c r="X4" s="1479"/>
      <c r="Y4" s="1479"/>
      <c r="Z4" s="1479"/>
      <c r="AA4" s="1479"/>
      <c r="AB4" s="1479"/>
      <c r="AC4" s="1479"/>
      <c r="AD4" s="1479"/>
      <c r="AE4" s="1479"/>
      <c r="AF4" s="1479"/>
      <c r="AG4" s="1479"/>
      <c r="AH4" s="1479"/>
      <c r="AI4" s="1479"/>
      <c r="AJ4" s="1479"/>
      <c r="AK4" s="1479"/>
      <c r="AL4" s="1479"/>
      <c r="AM4" s="1458"/>
      <c r="AV4" s="64"/>
      <c r="AW4" s="1046" t="s">
        <v>1474</v>
      </c>
      <c r="AX4" s="1330"/>
      <c r="AY4" s="1330"/>
      <c r="AZ4" s="1330"/>
      <c r="BA4" s="1331"/>
      <c r="BB4" s="1413"/>
      <c r="BC4" s="1414"/>
      <c r="BD4" s="1414"/>
      <c r="BE4" s="1414"/>
      <c r="BF4" s="1414"/>
      <c r="BG4" s="1415"/>
      <c r="BH4" s="1046" t="s">
        <v>1475</v>
      </c>
      <c r="BI4" s="1330"/>
      <c r="BJ4" s="1330"/>
      <c r="BK4" s="1330"/>
      <c r="BL4" s="1331"/>
      <c r="BO4" s="1046" t="s">
        <v>1474</v>
      </c>
      <c r="BP4" s="1330"/>
      <c r="BQ4" s="1330"/>
      <c r="BR4" s="1330"/>
      <c r="BS4" s="1331"/>
      <c r="BT4" s="1413"/>
      <c r="BU4" s="1414"/>
      <c r="BV4" s="1414"/>
      <c r="BW4" s="1414"/>
      <c r="BX4" s="1414"/>
      <c r="BY4" s="1415"/>
      <c r="BZ4" s="1046" t="s">
        <v>1475</v>
      </c>
      <c r="CA4" s="1330"/>
      <c r="CB4" s="1330"/>
      <c r="CC4" s="1330"/>
      <c r="CD4" s="1331"/>
      <c r="CE4" s="65"/>
    </row>
    <row r="5" spans="1:83" ht="5.25" customHeight="1">
      <c r="A5" s="66"/>
      <c r="B5" s="1434"/>
      <c r="C5" s="1434"/>
      <c r="D5" s="1434"/>
      <c r="E5" s="1434"/>
      <c r="F5" s="1434"/>
      <c r="G5" s="1434"/>
      <c r="H5" s="1434"/>
      <c r="I5" s="1434"/>
      <c r="J5" s="1434"/>
      <c r="K5" s="1434"/>
      <c r="L5" s="1434"/>
      <c r="M5" s="1434"/>
      <c r="N5" s="1434"/>
      <c r="O5" s="1434"/>
      <c r="P5" s="1434"/>
      <c r="Q5" s="1434"/>
      <c r="R5" s="1434"/>
      <c r="S5" s="1434"/>
      <c r="T5" s="67"/>
      <c r="U5" s="64"/>
      <c r="V5" s="1479"/>
      <c r="W5" s="1479"/>
      <c r="X5" s="1479"/>
      <c r="Y5" s="1479"/>
      <c r="Z5" s="1479"/>
      <c r="AA5" s="1479"/>
      <c r="AB5" s="1479"/>
      <c r="AC5" s="1479"/>
      <c r="AD5" s="1479"/>
      <c r="AE5" s="1479"/>
      <c r="AF5" s="1479"/>
      <c r="AG5" s="1479"/>
      <c r="AH5" s="1479"/>
      <c r="AI5" s="1479"/>
      <c r="AJ5" s="1479"/>
      <c r="AK5" s="1479"/>
      <c r="AL5" s="1479"/>
      <c r="AM5" s="1458"/>
      <c r="AV5" s="64"/>
      <c r="AW5" s="1332"/>
      <c r="AX5" s="1330"/>
      <c r="AY5" s="1330"/>
      <c r="AZ5" s="1330"/>
      <c r="BA5" s="1331"/>
      <c r="BB5" s="1046" t="s">
        <v>1476</v>
      </c>
      <c r="BC5" s="1330"/>
      <c r="BD5" s="1330"/>
      <c r="BE5" s="1330"/>
      <c r="BF5" s="1330"/>
      <c r="BG5" s="1331"/>
      <c r="BH5" s="1332"/>
      <c r="BI5" s="1330"/>
      <c r="BJ5" s="1330"/>
      <c r="BK5" s="1330"/>
      <c r="BL5" s="1331"/>
      <c r="BO5" s="1332"/>
      <c r="BP5" s="1330"/>
      <c r="BQ5" s="1330"/>
      <c r="BR5" s="1330"/>
      <c r="BS5" s="1331"/>
      <c r="BT5" s="1046" t="s">
        <v>1476</v>
      </c>
      <c r="BU5" s="1330"/>
      <c r="BV5" s="1330"/>
      <c r="BW5" s="1330"/>
      <c r="BX5" s="1330"/>
      <c r="BY5" s="1331"/>
      <c r="BZ5" s="1332"/>
      <c r="CA5" s="1330"/>
      <c r="CB5" s="1330"/>
      <c r="CC5" s="1330"/>
      <c r="CD5" s="1331"/>
      <c r="CE5" s="65"/>
    </row>
    <row r="6" spans="1:83" ht="5.25" customHeight="1">
      <c r="A6" s="66"/>
      <c r="B6" s="1434"/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67"/>
      <c r="U6" s="1346" t="s">
        <v>481</v>
      </c>
      <c r="V6" s="1347"/>
      <c r="W6" s="1347"/>
      <c r="X6" s="1347"/>
      <c r="Y6" s="1347"/>
      <c r="Z6" s="1347"/>
      <c r="AA6" s="1347"/>
      <c r="AB6" s="1347"/>
      <c r="AC6" s="1347"/>
      <c r="AD6" s="1347"/>
      <c r="AE6" s="1347"/>
      <c r="AF6" s="1347"/>
      <c r="AG6" s="1347"/>
      <c r="AH6" s="1347"/>
      <c r="AI6" s="1347"/>
      <c r="AJ6" s="1347"/>
      <c r="AK6" s="1347"/>
      <c r="AL6" s="1347"/>
      <c r="AM6" s="1348"/>
      <c r="AV6" s="64"/>
      <c r="AW6" s="1333"/>
      <c r="AX6" s="1334"/>
      <c r="AY6" s="1334"/>
      <c r="AZ6" s="1334"/>
      <c r="BA6" s="1335"/>
      <c r="BB6" s="1333"/>
      <c r="BC6" s="1334"/>
      <c r="BD6" s="1334"/>
      <c r="BE6" s="1334"/>
      <c r="BF6" s="1334"/>
      <c r="BG6" s="1335"/>
      <c r="BH6" s="1333"/>
      <c r="BI6" s="1334"/>
      <c r="BJ6" s="1334"/>
      <c r="BK6" s="1334"/>
      <c r="BL6" s="1335"/>
      <c r="BO6" s="1333"/>
      <c r="BP6" s="1334"/>
      <c r="BQ6" s="1334"/>
      <c r="BR6" s="1334"/>
      <c r="BS6" s="1335"/>
      <c r="BT6" s="1333"/>
      <c r="BU6" s="1334"/>
      <c r="BV6" s="1334"/>
      <c r="BW6" s="1334"/>
      <c r="BX6" s="1334"/>
      <c r="BY6" s="1335"/>
      <c r="BZ6" s="1333"/>
      <c r="CA6" s="1334"/>
      <c r="CB6" s="1334"/>
      <c r="CC6" s="1334"/>
      <c r="CD6" s="1335"/>
      <c r="CE6" s="65"/>
    </row>
    <row r="7" spans="1:83" ht="4.5" customHeight="1">
      <c r="A7" s="66"/>
      <c r="B7" s="1434"/>
      <c r="C7" s="1434"/>
      <c r="D7" s="1434"/>
      <c r="E7" s="1434"/>
      <c r="F7" s="1434"/>
      <c r="G7" s="1434"/>
      <c r="H7" s="1434"/>
      <c r="I7" s="1434"/>
      <c r="J7" s="1434"/>
      <c r="K7" s="1434"/>
      <c r="L7" s="1434"/>
      <c r="M7" s="1434"/>
      <c r="N7" s="1434"/>
      <c r="O7" s="1434"/>
      <c r="P7" s="1434"/>
      <c r="Q7" s="1434"/>
      <c r="R7" s="1434"/>
      <c r="S7" s="1434"/>
      <c r="T7" s="67"/>
      <c r="U7" s="1349"/>
      <c r="V7" s="1347"/>
      <c r="W7" s="1347"/>
      <c r="X7" s="1347"/>
      <c r="Y7" s="1347"/>
      <c r="Z7" s="1347"/>
      <c r="AA7" s="1347"/>
      <c r="AB7" s="1347"/>
      <c r="AC7" s="1347"/>
      <c r="AD7" s="1347"/>
      <c r="AE7" s="1347"/>
      <c r="AF7" s="1347"/>
      <c r="AG7" s="1347"/>
      <c r="AH7" s="1347"/>
      <c r="AI7" s="1347"/>
      <c r="AJ7" s="1347"/>
      <c r="AK7" s="1347"/>
      <c r="AL7" s="1347"/>
      <c r="AM7" s="1348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434"/>
      <c r="C8" s="1434"/>
      <c r="D8" s="1434"/>
      <c r="E8" s="1434"/>
      <c r="F8" s="1434"/>
      <c r="G8" s="1434"/>
      <c r="H8" s="1434"/>
      <c r="I8" s="1434"/>
      <c r="J8" s="1434"/>
      <c r="K8" s="1434"/>
      <c r="L8" s="1434"/>
      <c r="M8" s="1434"/>
      <c r="N8" s="1434"/>
      <c r="O8" s="1434"/>
      <c r="P8" s="1434"/>
      <c r="Q8" s="1434"/>
      <c r="R8" s="1434"/>
      <c r="S8" s="1434"/>
      <c r="T8" s="67"/>
      <c r="U8" s="1221" t="s">
        <v>4535</v>
      </c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347" t="str">
        <f>CONCATENATE("č.",INDEX('LŠZ H'!A$2:AM$999,U1,17))</f>
        <v>č.14387</v>
      </c>
      <c r="AL8" s="1468"/>
      <c r="AM8" s="1469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434"/>
      <c r="C9" s="1434"/>
      <c r="D9" s="1434"/>
      <c r="E9" s="1434"/>
      <c r="F9" s="1434"/>
      <c r="G9" s="1434"/>
      <c r="H9" s="1434"/>
      <c r="I9" s="1434"/>
      <c r="J9" s="1434"/>
      <c r="K9" s="1434"/>
      <c r="L9" s="1434"/>
      <c r="M9" s="1434"/>
      <c r="N9" s="1434"/>
      <c r="O9" s="1434"/>
      <c r="P9" s="1434"/>
      <c r="Q9" s="1434"/>
      <c r="R9" s="1434"/>
      <c r="S9" s="1434"/>
      <c r="T9" s="67"/>
      <c r="U9" s="1221"/>
      <c r="V9" s="1222"/>
      <c r="W9" s="1222"/>
      <c r="X9" s="1222"/>
      <c r="Y9" s="1222"/>
      <c r="Z9" s="1222"/>
      <c r="AA9" s="1222"/>
      <c r="AB9" s="1222"/>
      <c r="AC9" s="1222"/>
      <c r="AD9" s="1222"/>
      <c r="AE9" s="1222"/>
      <c r="AF9" s="1222"/>
      <c r="AG9" s="1222"/>
      <c r="AH9" s="1222"/>
      <c r="AI9" s="1222"/>
      <c r="AJ9" s="1222"/>
      <c r="AK9" s="1468"/>
      <c r="AL9" s="1468"/>
      <c r="AM9" s="1469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409" t="s">
        <v>1517</v>
      </c>
      <c r="C10" s="1495"/>
      <c r="D10" s="1495"/>
      <c r="E10" s="1495"/>
      <c r="F10" s="1495"/>
      <c r="G10" s="1495"/>
      <c r="H10" s="1495"/>
      <c r="I10" s="1495"/>
      <c r="J10" s="1495"/>
      <c r="K10" s="1495"/>
      <c r="L10" s="1495"/>
      <c r="M10" s="1495"/>
      <c r="N10" s="1495"/>
      <c r="P10" s="1535" t="str">
        <f>INDEX('LŠZ H'!A$2:AM$999,U1,28)</f>
        <v>2-3</v>
      </c>
      <c r="Q10" s="1239"/>
      <c r="R10" s="1239"/>
      <c r="S10" s="1240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495"/>
      <c r="C11" s="1495"/>
      <c r="D11" s="1495"/>
      <c r="E11" s="1495"/>
      <c r="F11" s="1495"/>
      <c r="G11" s="1495"/>
      <c r="H11" s="1495"/>
      <c r="I11" s="1495"/>
      <c r="J11" s="1495"/>
      <c r="K11" s="1495"/>
      <c r="L11" s="1495"/>
      <c r="M11" s="1495"/>
      <c r="N11" s="1495"/>
      <c r="O11" s="74"/>
      <c r="P11" s="1241"/>
      <c r="Q11" s="1242"/>
      <c r="R11" s="1242"/>
      <c r="S11" s="1243"/>
      <c r="T11" s="67"/>
      <c r="U11" s="66"/>
      <c r="V11" s="1480" t="s">
        <v>1651</v>
      </c>
      <c r="W11" s="1480"/>
      <c r="X11" s="1480"/>
      <c r="Y11" s="1480"/>
      <c r="Z11" s="1473" t="str">
        <f>IF(INDEX('LŠZ H'!A$2:AM999,U1,2)="ZK"," Závesný klzák / ZK / Hang glider / HG /",(CONCATENATE("Motorový závesný klzák/Powered Hangglider/MZK/PHG/RWL",INDEX('LŠZ H'!A$2:AM999,U1,38),"/")))</f>
        <v xml:space="preserve"> Závesný klzák / ZK / Hang glider / HG /</v>
      </c>
      <c r="AA11" s="1474"/>
      <c r="AB11" s="1474"/>
      <c r="AC11" s="1474"/>
      <c r="AD11" s="1474"/>
      <c r="AE11" s="1474"/>
      <c r="AF11" s="1474"/>
      <c r="AG11" s="1474"/>
      <c r="AH11" s="1474"/>
      <c r="AI11" s="1474"/>
      <c r="AJ11" s="1474"/>
      <c r="AK11" s="1474"/>
      <c r="AL11" s="1475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409" t="s">
        <v>786</v>
      </c>
      <c r="C12" s="1409"/>
      <c r="D12" s="1409"/>
      <c r="E12" s="1409"/>
      <c r="F12" s="1409"/>
      <c r="G12" s="1409"/>
      <c r="H12" s="1409"/>
      <c r="I12" s="1409"/>
      <c r="J12" s="1496" t="str">
        <f>IF(INDEX('LŠZ H'!A$2:AM999,U1,2)="ZK",(CONCATENATE("O-HG / ",INDEX('LŠZ H'!A$2:AM999,U1,38)," place")),(CONCATENATE("RWL ",INDEX('LŠZ H'!A$2:AM999,U1,38),)))</f>
        <v>O-HG / 1 place</v>
      </c>
      <c r="K12" s="1497"/>
      <c r="L12" s="1497"/>
      <c r="M12" s="1497"/>
      <c r="N12" s="1498"/>
      <c r="O12" s="75"/>
      <c r="P12" s="1241"/>
      <c r="Q12" s="1242"/>
      <c r="R12" s="1242"/>
      <c r="S12" s="1243"/>
      <c r="T12" s="67"/>
      <c r="U12" s="66"/>
      <c r="V12" s="1480"/>
      <c r="W12" s="1480"/>
      <c r="X12" s="1480"/>
      <c r="Y12" s="1480"/>
      <c r="Z12" s="1476"/>
      <c r="AA12" s="1477"/>
      <c r="AB12" s="1477"/>
      <c r="AC12" s="1477"/>
      <c r="AD12" s="1477"/>
      <c r="AE12" s="1477"/>
      <c r="AF12" s="1477"/>
      <c r="AG12" s="1477"/>
      <c r="AH12" s="1477"/>
      <c r="AI12" s="1477"/>
      <c r="AJ12" s="1477"/>
      <c r="AK12" s="1477"/>
      <c r="AL12" s="1478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409"/>
      <c r="C13" s="1409"/>
      <c r="D13" s="1409"/>
      <c r="E13" s="1409"/>
      <c r="F13" s="1409"/>
      <c r="G13" s="1409"/>
      <c r="H13" s="1409"/>
      <c r="I13" s="1409"/>
      <c r="J13" s="1499"/>
      <c r="K13" s="1500"/>
      <c r="L13" s="1500"/>
      <c r="M13" s="1500"/>
      <c r="N13" s="1501"/>
      <c r="O13" s="75"/>
      <c r="P13" s="1244"/>
      <c r="Q13" s="1245"/>
      <c r="R13" s="1245"/>
      <c r="S13" s="1246"/>
      <c r="T13" s="67"/>
      <c r="U13" s="66"/>
      <c r="V13" s="69"/>
      <c r="W13" s="69"/>
      <c r="X13" s="69"/>
      <c r="Y13" s="69"/>
      <c r="Z13" s="1520" t="str">
        <f>CONCATENATE(INDEX('LŠZ H'!A$2:AP$999,U1,3)," (",INDEX('LŠZ H'!A$2:AP$999,U1,9),")")</f>
        <v>DUCK D 2-180 (WILLS-WING)</v>
      </c>
      <c r="AA13" s="1521"/>
      <c r="AB13" s="1521"/>
      <c r="AC13" s="1521"/>
      <c r="AD13" s="1521"/>
      <c r="AE13" s="1521"/>
      <c r="AF13" s="1521"/>
      <c r="AG13" s="1521"/>
      <c r="AH13" s="1521"/>
      <c r="AI13" s="1521"/>
      <c r="AJ13" s="1521"/>
      <c r="AK13" s="1521"/>
      <c r="AL13" s="1522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453" t="s">
        <v>4245</v>
      </c>
      <c r="C14" s="1454"/>
      <c r="D14" s="1454"/>
      <c r="E14" s="1454"/>
      <c r="F14" s="1454"/>
      <c r="G14" s="1454"/>
      <c r="H14" s="1454"/>
      <c r="I14" s="1454"/>
      <c r="J14" s="1454"/>
      <c r="K14" s="1454"/>
      <c r="L14" s="1454"/>
      <c r="M14" s="1454"/>
      <c r="N14" s="1454"/>
      <c r="O14" s="1454"/>
      <c r="P14" s="1454"/>
      <c r="Q14" s="1454"/>
      <c r="R14" s="1454"/>
      <c r="S14" s="1455"/>
      <c r="T14" s="67"/>
      <c r="U14" s="66"/>
      <c r="V14" s="1409" t="s">
        <v>648</v>
      </c>
      <c r="W14" s="1409"/>
      <c r="X14" s="1409"/>
      <c r="Y14" s="1409"/>
      <c r="Z14" s="1520"/>
      <c r="AA14" s="1521"/>
      <c r="AB14" s="1521"/>
      <c r="AC14" s="1521"/>
      <c r="AD14" s="1521"/>
      <c r="AE14" s="1521"/>
      <c r="AF14" s="1521"/>
      <c r="AG14" s="1521"/>
      <c r="AH14" s="1521"/>
      <c r="AI14" s="1521"/>
      <c r="AJ14" s="1521"/>
      <c r="AK14" s="1521"/>
      <c r="AL14" s="1522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456"/>
      <c r="C15" s="1457"/>
      <c r="D15" s="1457"/>
      <c r="E15" s="1457"/>
      <c r="F15" s="1457"/>
      <c r="G15" s="1457"/>
      <c r="H15" s="1457"/>
      <c r="I15" s="1457"/>
      <c r="J15" s="1457"/>
      <c r="K15" s="1457"/>
      <c r="L15" s="1457"/>
      <c r="M15" s="1457"/>
      <c r="N15" s="1457"/>
      <c r="O15" s="1457"/>
      <c r="P15" s="1457"/>
      <c r="Q15" s="1457"/>
      <c r="R15" s="1457"/>
      <c r="S15" s="1458"/>
      <c r="T15" s="67"/>
      <c r="U15" s="66"/>
      <c r="V15" s="1409"/>
      <c r="W15" s="1409"/>
      <c r="X15" s="1409"/>
      <c r="Y15" s="1409"/>
      <c r="Z15" s="1520"/>
      <c r="AA15" s="1521"/>
      <c r="AB15" s="1521"/>
      <c r="AC15" s="1521"/>
      <c r="AD15" s="1521"/>
      <c r="AE15" s="1521"/>
      <c r="AF15" s="1521"/>
      <c r="AG15" s="1521"/>
      <c r="AH15" s="1521"/>
      <c r="AI15" s="1521"/>
      <c r="AJ15" s="1521"/>
      <c r="AK15" s="1521"/>
      <c r="AL15" s="1522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456"/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8"/>
      <c r="T16" s="67"/>
      <c r="U16" s="66"/>
      <c r="V16" s="69"/>
      <c r="W16" s="69"/>
      <c r="X16" s="69"/>
      <c r="Y16" s="69"/>
      <c r="Z16" s="1523"/>
      <c r="AA16" s="1524"/>
      <c r="AB16" s="1524"/>
      <c r="AC16" s="1524"/>
      <c r="AD16" s="1524"/>
      <c r="AE16" s="1524"/>
      <c r="AF16" s="1524"/>
      <c r="AG16" s="1524"/>
      <c r="AH16" s="1524"/>
      <c r="AI16" s="1524"/>
      <c r="AJ16" s="1524"/>
      <c r="AK16" s="1524"/>
      <c r="AL16" s="1525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456"/>
      <c r="C17" s="1457"/>
      <c r="D17" s="1457"/>
      <c r="E17" s="1457"/>
      <c r="F17" s="1457"/>
      <c r="G17" s="1457"/>
      <c r="H17" s="1457"/>
      <c r="I17" s="1457"/>
      <c r="J17" s="1457"/>
      <c r="K17" s="1457"/>
      <c r="L17" s="1457"/>
      <c r="M17" s="1457"/>
      <c r="N17" s="1457"/>
      <c r="O17" s="1457"/>
      <c r="P17" s="1457"/>
      <c r="Q17" s="1457"/>
      <c r="R17" s="1457"/>
      <c r="S17" s="1458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456"/>
      <c r="C18" s="1457"/>
      <c r="D18" s="1457"/>
      <c r="E18" s="1457"/>
      <c r="F18" s="1457"/>
      <c r="G18" s="1457"/>
      <c r="H18" s="1457"/>
      <c r="I18" s="1457"/>
      <c r="J18" s="1457"/>
      <c r="K18" s="1457"/>
      <c r="L18" s="1457"/>
      <c r="M18" s="1457"/>
      <c r="N18" s="1457"/>
      <c r="O18" s="1457"/>
      <c r="P18" s="1457"/>
      <c r="Q18" s="1457"/>
      <c r="R18" s="1457"/>
      <c r="S18" s="1458"/>
      <c r="T18" s="67"/>
      <c r="U18" s="66"/>
      <c r="V18" s="1409" t="s">
        <v>1413</v>
      </c>
      <c r="W18" s="1409"/>
      <c r="X18" s="1409"/>
      <c r="Y18" s="1409"/>
      <c r="Z18" s="1409"/>
      <c r="AA18" s="1409"/>
      <c r="AB18" s="1409"/>
      <c r="AC18" s="1511" t="str">
        <f>INDEX('LŠZ H'!A$2:AP$999,U1,5)</f>
        <v>OM-H422</v>
      </c>
      <c r="AD18" s="1512"/>
      <c r="AE18" s="1512"/>
      <c r="AF18" s="1512"/>
      <c r="AG18" s="1512"/>
      <c r="AH18" s="1512"/>
      <c r="AI18" s="1512"/>
      <c r="AJ18" s="1512"/>
      <c r="AK18" s="1512"/>
      <c r="AL18" s="1513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456"/>
      <c r="C19" s="1457"/>
      <c r="D19" s="1457"/>
      <c r="E19" s="1457"/>
      <c r="F19" s="1457"/>
      <c r="G19" s="1457"/>
      <c r="H19" s="1457"/>
      <c r="I19" s="1457"/>
      <c r="J19" s="1457"/>
      <c r="K19" s="1457"/>
      <c r="L19" s="1457"/>
      <c r="M19" s="1457"/>
      <c r="N19" s="1457"/>
      <c r="O19" s="1457"/>
      <c r="P19" s="1457"/>
      <c r="Q19" s="1457"/>
      <c r="R19" s="1457"/>
      <c r="S19" s="1458"/>
      <c r="T19" s="67"/>
      <c r="U19" s="66"/>
      <c r="V19" s="1409"/>
      <c r="W19" s="1409"/>
      <c r="X19" s="1409"/>
      <c r="Y19" s="1409"/>
      <c r="Z19" s="1409"/>
      <c r="AA19" s="1409"/>
      <c r="AB19" s="1409"/>
      <c r="AC19" s="1514"/>
      <c r="AD19" s="1515"/>
      <c r="AE19" s="1515"/>
      <c r="AF19" s="1515"/>
      <c r="AG19" s="1515"/>
      <c r="AH19" s="1515"/>
      <c r="AI19" s="1515"/>
      <c r="AJ19" s="1515"/>
      <c r="AK19" s="1515"/>
      <c r="AL19" s="1516"/>
      <c r="AM19" s="67"/>
      <c r="AV19" s="64"/>
      <c r="CE19" s="65"/>
    </row>
    <row r="20" spans="1:83" ht="4.5" customHeight="1">
      <c r="A20" s="66"/>
      <c r="B20" s="1456"/>
      <c r="C20" s="1457"/>
      <c r="D20" s="1457"/>
      <c r="E20" s="1457"/>
      <c r="F20" s="1457"/>
      <c r="G20" s="1457"/>
      <c r="H20" s="1457"/>
      <c r="I20" s="1457"/>
      <c r="J20" s="1457"/>
      <c r="K20" s="1457"/>
      <c r="L20" s="1457"/>
      <c r="M20" s="1457"/>
      <c r="N20" s="1457"/>
      <c r="O20" s="1457"/>
      <c r="P20" s="1457"/>
      <c r="Q20" s="1457"/>
      <c r="R20" s="1457"/>
      <c r="S20" s="1458"/>
      <c r="T20" s="67"/>
      <c r="U20" s="66"/>
      <c r="V20" s="96"/>
      <c r="W20" s="96"/>
      <c r="X20" s="96"/>
      <c r="Y20" s="96"/>
      <c r="Z20" s="96"/>
      <c r="AA20" s="96"/>
      <c r="AB20" s="96"/>
      <c r="AC20" s="1514"/>
      <c r="AD20" s="1515"/>
      <c r="AE20" s="1515"/>
      <c r="AF20" s="1515"/>
      <c r="AG20" s="1515"/>
      <c r="AH20" s="1515"/>
      <c r="AI20" s="1515"/>
      <c r="AJ20" s="1515"/>
      <c r="AK20" s="1515"/>
      <c r="AL20" s="1516"/>
      <c r="AM20" s="67"/>
      <c r="AV20" s="64"/>
      <c r="AW20" s="57"/>
      <c r="AX20" s="58"/>
      <c r="AY20" s="58"/>
      <c r="AZ20" s="58"/>
      <c r="BA20" s="59"/>
      <c r="BB20" s="1052" t="s">
        <v>3998</v>
      </c>
      <c r="BC20" s="1411"/>
      <c r="BD20" s="1411"/>
      <c r="BE20" s="1411"/>
      <c r="BF20" s="1411"/>
      <c r="BG20" s="1412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52" t="s">
        <v>3998</v>
      </c>
      <c r="BU20" s="1411"/>
      <c r="BV20" s="1411"/>
      <c r="BW20" s="1411"/>
      <c r="BX20" s="1411"/>
      <c r="BY20" s="1412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459"/>
      <c r="C21" s="1460"/>
      <c r="D21" s="1460"/>
      <c r="E21" s="1460"/>
      <c r="F21" s="1460"/>
      <c r="G21" s="1460"/>
      <c r="H21" s="1460"/>
      <c r="I21" s="1460"/>
      <c r="J21" s="1460"/>
      <c r="K21" s="1460"/>
      <c r="L21" s="1460"/>
      <c r="M21" s="1460"/>
      <c r="N21" s="1460"/>
      <c r="O21" s="1460"/>
      <c r="P21" s="1460"/>
      <c r="Q21" s="1460"/>
      <c r="R21" s="1460"/>
      <c r="S21" s="1461"/>
      <c r="T21" s="67"/>
      <c r="U21" s="66"/>
      <c r="V21" s="1409" t="s">
        <v>1414</v>
      </c>
      <c r="W21" s="1409"/>
      <c r="X21" s="1409"/>
      <c r="Y21" s="1409"/>
      <c r="Z21" s="1409"/>
      <c r="AA21" s="1409"/>
      <c r="AB21" s="1409"/>
      <c r="AC21" s="1514"/>
      <c r="AD21" s="1515"/>
      <c r="AE21" s="1515"/>
      <c r="AF21" s="1515"/>
      <c r="AG21" s="1515"/>
      <c r="AH21" s="1515"/>
      <c r="AI21" s="1515"/>
      <c r="AJ21" s="1515"/>
      <c r="AK21" s="1515"/>
      <c r="AL21" s="1516"/>
      <c r="AM21" s="67"/>
      <c r="AV21" s="64"/>
      <c r="AW21" s="64"/>
      <c r="BA21" s="65"/>
      <c r="BB21" s="1413"/>
      <c r="BC21" s="1414"/>
      <c r="BD21" s="1414"/>
      <c r="BE21" s="1414"/>
      <c r="BF21" s="1414"/>
      <c r="BG21" s="1415"/>
      <c r="BH21" s="64"/>
      <c r="BL21" s="65"/>
      <c r="BO21" s="64"/>
      <c r="BS21" s="65"/>
      <c r="BT21" s="1413"/>
      <c r="BU21" s="1414"/>
      <c r="BV21" s="1414"/>
      <c r="BW21" s="1414"/>
      <c r="BX21" s="1414"/>
      <c r="BY21" s="1415"/>
      <c r="BZ21" s="64"/>
      <c r="CD21" s="65"/>
      <c r="CE21" s="65"/>
    </row>
    <row r="22" spans="1:83" ht="3" customHeight="1">
      <c r="A22" s="66"/>
      <c r="T22" s="67"/>
      <c r="U22" s="66"/>
      <c r="V22" s="1409"/>
      <c r="W22" s="1409"/>
      <c r="X22" s="1409"/>
      <c r="Y22" s="1409"/>
      <c r="Z22" s="1409"/>
      <c r="AA22" s="1409"/>
      <c r="AB22" s="1409"/>
      <c r="AC22" s="1517"/>
      <c r="AD22" s="1518"/>
      <c r="AE22" s="1518"/>
      <c r="AF22" s="1518"/>
      <c r="AG22" s="1518"/>
      <c r="AH22" s="1518"/>
      <c r="AI22" s="1518"/>
      <c r="AJ22" s="1518"/>
      <c r="AK22" s="1518"/>
      <c r="AL22" s="1519"/>
      <c r="AM22" s="67"/>
      <c r="AV22" s="64"/>
      <c r="AW22" s="64"/>
      <c r="BA22" s="65"/>
      <c r="BB22" s="1413"/>
      <c r="BC22" s="1414"/>
      <c r="BD22" s="1414"/>
      <c r="BE22" s="1414"/>
      <c r="BF22" s="1414"/>
      <c r="BG22" s="1415"/>
      <c r="BH22" s="64"/>
      <c r="BL22" s="65"/>
      <c r="BO22" s="64"/>
      <c r="BS22" s="65"/>
      <c r="BT22" s="1413"/>
      <c r="BU22" s="1414"/>
      <c r="BV22" s="1414"/>
      <c r="BW22" s="1414"/>
      <c r="BX22" s="1414"/>
      <c r="BY22" s="1415"/>
      <c r="BZ22" s="64"/>
      <c r="CD22" s="65"/>
      <c r="CE22" s="65"/>
    </row>
    <row r="23" spans="1:83" ht="3.75" customHeight="1">
      <c r="A23" s="66"/>
      <c r="B23" s="1123" t="s">
        <v>1626</v>
      </c>
      <c r="C23" s="1124"/>
      <c r="D23" s="1124"/>
      <c r="E23" s="1124"/>
      <c r="F23" s="1124"/>
      <c r="G23" s="1124"/>
      <c r="H23" s="1125"/>
      <c r="I23" s="1123" t="s">
        <v>1640</v>
      </c>
      <c r="J23" s="1124"/>
      <c r="K23" s="1124"/>
      <c r="L23" s="1125"/>
      <c r="M23" s="1132" t="s">
        <v>1641</v>
      </c>
      <c r="N23" s="1133"/>
      <c r="O23" s="1133"/>
      <c r="P23" s="1134"/>
      <c r="Q23" s="1132" t="s">
        <v>1642</v>
      </c>
      <c r="R23" s="1133"/>
      <c r="S23" s="1134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46" t="s">
        <v>1474</v>
      </c>
      <c r="AX23" s="1330"/>
      <c r="AY23" s="1330"/>
      <c r="AZ23" s="1330"/>
      <c r="BA23" s="1331"/>
      <c r="BB23" s="1332" t="s">
        <v>1476</v>
      </c>
      <c r="BC23" s="1330"/>
      <c r="BD23" s="1330"/>
      <c r="BE23" s="1330"/>
      <c r="BF23" s="1330"/>
      <c r="BG23" s="1331"/>
      <c r="BH23" s="1046" t="s">
        <v>1475</v>
      </c>
      <c r="BI23" s="1330"/>
      <c r="BJ23" s="1330"/>
      <c r="BK23" s="1330"/>
      <c r="BL23" s="1331"/>
      <c r="BO23" s="1046" t="s">
        <v>1474</v>
      </c>
      <c r="BP23" s="1330"/>
      <c r="BQ23" s="1330"/>
      <c r="BR23" s="1330"/>
      <c r="BS23" s="1331"/>
      <c r="BT23" s="1332" t="s">
        <v>1476</v>
      </c>
      <c r="BU23" s="1330"/>
      <c r="BV23" s="1330"/>
      <c r="BW23" s="1330"/>
      <c r="BX23" s="1330"/>
      <c r="BY23" s="1331"/>
      <c r="BZ23" s="1046" t="s">
        <v>1475</v>
      </c>
      <c r="CA23" s="1330"/>
      <c r="CB23" s="1330"/>
      <c r="CC23" s="1330"/>
      <c r="CD23" s="1331"/>
      <c r="CE23" s="65"/>
    </row>
    <row r="24" spans="1:83" ht="4.5" customHeight="1">
      <c r="A24" s="66"/>
      <c r="B24" s="1126"/>
      <c r="C24" s="1127"/>
      <c r="D24" s="1127"/>
      <c r="E24" s="1127"/>
      <c r="F24" s="1127"/>
      <c r="G24" s="1127"/>
      <c r="H24" s="1128"/>
      <c r="I24" s="1126"/>
      <c r="J24" s="1127"/>
      <c r="K24" s="1127"/>
      <c r="L24" s="1128"/>
      <c r="M24" s="1135"/>
      <c r="N24" s="1136"/>
      <c r="O24" s="1136"/>
      <c r="P24" s="1137"/>
      <c r="Q24" s="1135"/>
      <c r="R24" s="1136"/>
      <c r="S24" s="1137"/>
      <c r="T24" s="67"/>
      <c r="U24" s="66"/>
      <c r="V24" s="1409" t="s">
        <v>1624</v>
      </c>
      <c r="W24" s="1409"/>
      <c r="X24" s="1409"/>
      <c r="Y24" s="1409"/>
      <c r="Z24" s="1409"/>
      <c r="AA24" s="1409"/>
      <c r="AB24" s="1409"/>
      <c r="AC24" s="1526" t="str">
        <f>CONCATENATE(INDEX('LŠZ H'!A$2:AM$999,U1,11),"                                                                                                                                                        ",INDEX('LŠZ H'!A$2:AM$999,U1,24),", ",INDEX('LŠZ H'!A$2:AM$999,U1,25),"                                                                                  ",INDEX('LŠZ H'!A$2:AM$999,U1,12))</f>
        <v>Vladimír HIRJAK                                                                                                                                                        Jasenov 91, Humenné                                                                                  13.6.1974</v>
      </c>
      <c r="AD24" s="1527"/>
      <c r="AE24" s="1527"/>
      <c r="AF24" s="1527"/>
      <c r="AG24" s="1527"/>
      <c r="AH24" s="1527"/>
      <c r="AI24" s="1527"/>
      <c r="AJ24" s="1527"/>
      <c r="AK24" s="1527"/>
      <c r="AL24" s="1528"/>
      <c r="AM24" s="67"/>
      <c r="AV24" s="64"/>
      <c r="AW24" s="1332"/>
      <c r="AX24" s="1330"/>
      <c r="AY24" s="1330"/>
      <c r="AZ24" s="1330"/>
      <c r="BA24" s="1331"/>
      <c r="BB24" s="1332"/>
      <c r="BC24" s="1330"/>
      <c r="BD24" s="1330"/>
      <c r="BE24" s="1330"/>
      <c r="BF24" s="1330"/>
      <c r="BG24" s="1331"/>
      <c r="BH24" s="1332"/>
      <c r="BI24" s="1330"/>
      <c r="BJ24" s="1330"/>
      <c r="BK24" s="1330"/>
      <c r="BL24" s="1331"/>
      <c r="BO24" s="1332"/>
      <c r="BP24" s="1330"/>
      <c r="BQ24" s="1330"/>
      <c r="BR24" s="1330"/>
      <c r="BS24" s="1331"/>
      <c r="BT24" s="1332"/>
      <c r="BU24" s="1330"/>
      <c r="BV24" s="1330"/>
      <c r="BW24" s="1330"/>
      <c r="BX24" s="1330"/>
      <c r="BY24" s="1331"/>
      <c r="BZ24" s="1332"/>
      <c r="CA24" s="1330"/>
      <c r="CB24" s="1330"/>
      <c r="CC24" s="1330"/>
      <c r="CD24" s="1331"/>
      <c r="CE24" s="65"/>
    </row>
    <row r="25" spans="1:83" ht="4.5" customHeight="1">
      <c r="A25" s="66"/>
      <c r="B25" s="1129"/>
      <c r="C25" s="1130"/>
      <c r="D25" s="1130"/>
      <c r="E25" s="1130"/>
      <c r="F25" s="1130"/>
      <c r="G25" s="1130"/>
      <c r="H25" s="1131"/>
      <c r="I25" s="1129"/>
      <c r="J25" s="1130"/>
      <c r="K25" s="1130"/>
      <c r="L25" s="1131"/>
      <c r="M25" s="1138"/>
      <c r="N25" s="1139"/>
      <c r="O25" s="1139"/>
      <c r="P25" s="1140"/>
      <c r="Q25" s="1138"/>
      <c r="R25" s="1139"/>
      <c r="S25" s="1140"/>
      <c r="T25" s="67"/>
      <c r="U25" s="66"/>
      <c r="V25" s="1409"/>
      <c r="W25" s="1409"/>
      <c r="X25" s="1409"/>
      <c r="Y25" s="1409"/>
      <c r="Z25" s="1409"/>
      <c r="AA25" s="1409"/>
      <c r="AB25" s="1409"/>
      <c r="AC25" s="1529"/>
      <c r="AD25" s="1530"/>
      <c r="AE25" s="1530"/>
      <c r="AF25" s="1530"/>
      <c r="AG25" s="1530"/>
      <c r="AH25" s="1530"/>
      <c r="AI25" s="1530"/>
      <c r="AJ25" s="1530"/>
      <c r="AK25" s="1530"/>
      <c r="AL25" s="1531"/>
      <c r="AM25" s="67"/>
      <c r="AV25" s="64"/>
      <c r="AW25" s="1333"/>
      <c r="AX25" s="1334"/>
      <c r="AY25" s="1334"/>
      <c r="AZ25" s="1334"/>
      <c r="BA25" s="1335"/>
      <c r="BB25" s="1333"/>
      <c r="BC25" s="1334"/>
      <c r="BD25" s="1334"/>
      <c r="BE25" s="1334"/>
      <c r="BF25" s="1334"/>
      <c r="BG25" s="1335"/>
      <c r="BH25" s="1333"/>
      <c r="BI25" s="1334"/>
      <c r="BJ25" s="1334"/>
      <c r="BK25" s="1334"/>
      <c r="BL25" s="1335"/>
      <c r="BO25" s="1333"/>
      <c r="BP25" s="1334"/>
      <c r="BQ25" s="1334"/>
      <c r="BR25" s="1334"/>
      <c r="BS25" s="1335"/>
      <c r="BT25" s="1333"/>
      <c r="BU25" s="1334"/>
      <c r="BV25" s="1334"/>
      <c r="BW25" s="1334"/>
      <c r="BX25" s="1334"/>
      <c r="BY25" s="1335"/>
      <c r="BZ25" s="1333"/>
      <c r="CA25" s="1334"/>
      <c r="CB25" s="1334"/>
      <c r="CC25" s="1334"/>
      <c r="CD25" s="1335"/>
      <c r="CE25" s="65"/>
    </row>
    <row r="26" spans="1:83" ht="4.5" customHeight="1">
      <c r="A26" s="66"/>
      <c r="B26" s="1141" t="s">
        <v>459</v>
      </c>
      <c r="C26" s="1184"/>
      <c r="D26" s="1184"/>
      <c r="E26" s="1184"/>
      <c r="F26" s="1184"/>
      <c r="G26" s="1184"/>
      <c r="H26" s="1185"/>
      <c r="I26" s="1065">
        <f>INDEX('LŠZ H'!A$2:AM$999,U1,29)</f>
        <v>32</v>
      </c>
      <c r="J26" s="1066"/>
      <c r="K26" s="1066"/>
      <c r="L26" s="1067"/>
      <c r="M26" s="1194">
        <f>INDEX('LŠZ H'!A$2:AM$999,U1,31)</f>
        <v>72</v>
      </c>
      <c r="N26" s="1195"/>
      <c r="O26" s="1195"/>
      <c r="P26" s="1196"/>
      <c r="Q26" s="1194">
        <f>INDEX('LŠZ H'!A$2:AM$999,U1,33)</f>
        <v>117</v>
      </c>
      <c r="R26" s="1195"/>
      <c r="S26" s="1196"/>
      <c r="T26" s="67"/>
      <c r="U26" s="66"/>
      <c r="V26" s="1409" t="s">
        <v>1625</v>
      </c>
      <c r="W26" s="1409"/>
      <c r="X26" s="1409"/>
      <c r="Y26" s="1409"/>
      <c r="Z26" s="1409"/>
      <c r="AA26" s="1409"/>
      <c r="AB26" s="1409"/>
      <c r="AC26" s="1529"/>
      <c r="AD26" s="1530"/>
      <c r="AE26" s="1530"/>
      <c r="AF26" s="1530"/>
      <c r="AG26" s="1530"/>
      <c r="AH26" s="1530"/>
      <c r="AI26" s="1530"/>
      <c r="AJ26" s="1530"/>
      <c r="AK26" s="1530"/>
      <c r="AL26" s="1531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86"/>
      <c r="C27" s="1187"/>
      <c r="D27" s="1187"/>
      <c r="E27" s="1187"/>
      <c r="F27" s="1187"/>
      <c r="G27" s="1187"/>
      <c r="H27" s="1188"/>
      <c r="I27" s="1068"/>
      <c r="J27" s="1069"/>
      <c r="K27" s="1069"/>
      <c r="L27" s="1070"/>
      <c r="M27" s="1197"/>
      <c r="N27" s="1198"/>
      <c r="O27" s="1198"/>
      <c r="P27" s="1199"/>
      <c r="Q27" s="1197"/>
      <c r="R27" s="1198"/>
      <c r="S27" s="1199"/>
      <c r="T27" s="67"/>
      <c r="U27" s="66"/>
      <c r="V27" s="1409"/>
      <c r="W27" s="1409"/>
      <c r="X27" s="1409"/>
      <c r="Y27" s="1409"/>
      <c r="Z27" s="1409"/>
      <c r="AA27" s="1409"/>
      <c r="AB27" s="1409"/>
      <c r="AC27" s="1529"/>
      <c r="AD27" s="1530"/>
      <c r="AE27" s="1530"/>
      <c r="AF27" s="1530"/>
      <c r="AG27" s="1530"/>
      <c r="AH27" s="1530"/>
      <c r="AI27" s="1530"/>
      <c r="AJ27" s="1530"/>
      <c r="AK27" s="1530"/>
      <c r="AL27" s="1531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89"/>
      <c r="C28" s="1190"/>
      <c r="D28" s="1190"/>
      <c r="E28" s="1190"/>
      <c r="F28" s="1190"/>
      <c r="G28" s="1190"/>
      <c r="H28" s="1191"/>
      <c r="I28" s="1071"/>
      <c r="J28" s="1072"/>
      <c r="K28" s="1072"/>
      <c r="L28" s="1073"/>
      <c r="M28" s="1200"/>
      <c r="N28" s="1201"/>
      <c r="O28" s="1201"/>
      <c r="P28" s="1202"/>
      <c r="Q28" s="1200"/>
      <c r="R28" s="1201"/>
      <c r="S28" s="1202"/>
      <c r="T28" s="67"/>
      <c r="U28" s="66"/>
      <c r="V28" s="69"/>
      <c r="W28" s="69"/>
      <c r="X28" s="69"/>
      <c r="Y28" s="69"/>
      <c r="Z28" s="69"/>
      <c r="AA28" s="69"/>
      <c r="AB28" s="69"/>
      <c r="AC28" s="1529"/>
      <c r="AD28" s="1530"/>
      <c r="AE28" s="1530"/>
      <c r="AF28" s="1530"/>
      <c r="AG28" s="1530"/>
      <c r="AH28" s="1530"/>
      <c r="AI28" s="1530"/>
      <c r="AJ28" s="1530"/>
      <c r="AK28" s="1530"/>
      <c r="AL28" s="1531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074" t="s">
        <v>1522</v>
      </c>
      <c r="C29" s="1075"/>
      <c r="D29" s="1075"/>
      <c r="E29" s="1075"/>
      <c r="F29" s="1075"/>
      <c r="G29" s="1075"/>
      <c r="H29" s="1076"/>
      <c r="I29" s="1123" t="s">
        <v>1056</v>
      </c>
      <c r="J29" s="1075"/>
      <c r="K29" s="1075"/>
      <c r="L29" s="1076"/>
      <c r="M29" s="1123" t="s">
        <v>1054</v>
      </c>
      <c r="N29" s="1075"/>
      <c r="O29" s="1075"/>
      <c r="P29" s="1076"/>
      <c r="Q29" s="1123" t="s">
        <v>75</v>
      </c>
      <c r="R29" s="1075"/>
      <c r="S29" s="1076"/>
      <c r="T29" s="67"/>
      <c r="U29" s="66"/>
      <c r="V29" s="1409" t="s">
        <v>1627</v>
      </c>
      <c r="W29" s="1409"/>
      <c r="X29" s="1409"/>
      <c r="Y29" s="1409"/>
      <c r="Z29" s="1409"/>
      <c r="AA29" s="1409"/>
      <c r="AB29" s="1409"/>
      <c r="AC29" s="1529"/>
      <c r="AD29" s="1530"/>
      <c r="AE29" s="1530"/>
      <c r="AF29" s="1530"/>
      <c r="AG29" s="1530"/>
      <c r="AH29" s="1530"/>
      <c r="AI29" s="1530"/>
      <c r="AJ29" s="1530"/>
      <c r="AK29" s="1530"/>
      <c r="AL29" s="1531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077"/>
      <c r="C30" s="1078"/>
      <c r="D30" s="1078"/>
      <c r="E30" s="1078"/>
      <c r="F30" s="1078"/>
      <c r="G30" s="1078"/>
      <c r="H30" s="1079"/>
      <c r="I30" s="1077"/>
      <c r="J30" s="1078"/>
      <c r="K30" s="1078"/>
      <c r="L30" s="1079"/>
      <c r="M30" s="1077"/>
      <c r="N30" s="1078"/>
      <c r="O30" s="1078"/>
      <c r="P30" s="1079"/>
      <c r="Q30" s="1077"/>
      <c r="R30" s="1078"/>
      <c r="S30" s="1079"/>
      <c r="T30" s="67"/>
      <c r="U30" s="66"/>
      <c r="V30" s="1409"/>
      <c r="W30" s="1409"/>
      <c r="X30" s="1409"/>
      <c r="Y30" s="1409"/>
      <c r="Z30" s="1409"/>
      <c r="AA30" s="1409"/>
      <c r="AB30" s="1409"/>
      <c r="AC30" s="1529"/>
      <c r="AD30" s="1530"/>
      <c r="AE30" s="1530"/>
      <c r="AF30" s="1530"/>
      <c r="AG30" s="1530"/>
      <c r="AH30" s="1530"/>
      <c r="AI30" s="1530"/>
      <c r="AJ30" s="1530"/>
      <c r="AK30" s="1530"/>
      <c r="AL30" s="1531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080"/>
      <c r="C31" s="1081"/>
      <c r="D31" s="1081"/>
      <c r="E31" s="1081"/>
      <c r="F31" s="1081"/>
      <c r="G31" s="1081"/>
      <c r="H31" s="1082"/>
      <c r="I31" s="1080"/>
      <c r="J31" s="1081"/>
      <c r="K31" s="1081"/>
      <c r="L31" s="1082"/>
      <c r="M31" s="1080"/>
      <c r="N31" s="1081"/>
      <c r="O31" s="1081"/>
      <c r="P31" s="1082"/>
      <c r="Q31" s="1080"/>
      <c r="R31" s="1081"/>
      <c r="S31" s="1082"/>
      <c r="T31" s="67"/>
      <c r="U31" s="66"/>
      <c r="V31" s="1409" t="s">
        <v>1628</v>
      </c>
      <c r="W31" s="1409"/>
      <c r="X31" s="1409"/>
      <c r="Y31" s="1409"/>
      <c r="Z31" s="1409"/>
      <c r="AA31" s="1409"/>
      <c r="AB31" s="1409"/>
      <c r="AC31" s="1529"/>
      <c r="AD31" s="1530"/>
      <c r="AE31" s="1530"/>
      <c r="AF31" s="1530"/>
      <c r="AG31" s="1530"/>
      <c r="AH31" s="1530"/>
      <c r="AI31" s="1530"/>
      <c r="AJ31" s="1530"/>
      <c r="AK31" s="1530"/>
      <c r="AL31" s="1531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141" t="s">
        <v>928</v>
      </c>
      <c r="C32" s="1176"/>
      <c r="D32" s="1176"/>
      <c r="E32" s="1176"/>
      <c r="F32" s="1176"/>
      <c r="G32" s="1176"/>
      <c r="H32" s="1177"/>
      <c r="I32" s="1065">
        <f>INDEX('LŠZ H'!A$2:AM$999,U1,35)</f>
        <v>32</v>
      </c>
      <c r="J32" s="1066"/>
      <c r="K32" s="1066"/>
      <c r="L32" s="1067"/>
      <c r="M32" s="1065">
        <f>INDEX('LŠZ H'!A$2:AM$999,U1,36)</f>
        <v>42</v>
      </c>
      <c r="N32" s="1066"/>
      <c r="O32" s="1066"/>
      <c r="P32" s="1067"/>
      <c r="Q32" s="1065">
        <f>INDEX('LŠZ H'!A$2:AM$999,U1,37)</f>
        <v>75</v>
      </c>
      <c r="R32" s="1066"/>
      <c r="S32" s="1067"/>
      <c r="T32" s="67"/>
      <c r="U32" s="66"/>
      <c r="V32" s="1409"/>
      <c r="W32" s="1409"/>
      <c r="X32" s="1409"/>
      <c r="Y32" s="1409"/>
      <c r="Z32" s="1409"/>
      <c r="AA32" s="1409"/>
      <c r="AB32" s="1409"/>
      <c r="AC32" s="1529"/>
      <c r="AD32" s="1530"/>
      <c r="AE32" s="1530"/>
      <c r="AF32" s="1530"/>
      <c r="AG32" s="1530"/>
      <c r="AH32" s="1530"/>
      <c r="AI32" s="1530"/>
      <c r="AJ32" s="1530"/>
      <c r="AK32" s="1530"/>
      <c r="AL32" s="1531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78"/>
      <c r="C33" s="1179"/>
      <c r="D33" s="1179"/>
      <c r="E33" s="1179"/>
      <c r="F33" s="1179"/>
      <c r="G33" s="1179"/>
      <c r="H33" s="1180"/>
      <c r="I33" s="1068"/>
      <c r="J33" s="1069"/>
      <c r="K33" s="1069"/>
      <c r="L33" s="1070"/>
      <c r="M33" s="1068"/>
      <c r="N33" s="1069"/>
      <c r="O33" s="1069"/>
      <c r="P33" s="1070"/>
      <c r="Q33" s="1068"/>
      <c r="R33" s="1069"/>
      <c r="S33" s="1070"/>
      <c r="T33" s="67"/>
      <c r="U33" s="66"/>
      <c r="V33" s="78"/>
      <c r="W33" s="69"/>
      <c r="X33" s="69"/>
      <c r="Y33" s="69"/>
      <c r="Z33" s="69"/>
      <c r="AA33" s="69"/>
      <c r="AB33" s="69"/>
      <c r="AC33" s="1532"/>
      <c r="AD33" s="1533"/>
      <c r="AE33" s="1533"/>
      <c r="AF33" s="1533"/>
      <c r="AG33" s="1533"/>
      <c r="AH33" s="1533"/>
      <c r="AI33" s="1533"/>
      <c r="AJ33" s="1533"/>
      <c r="AK33" s="1533"/>
      <c r="AL33" s="1534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81"/>
      <c r="C34" s="1182"/>
      <c r="D34" s="1182"/>
      <c r="E34" s="1182"/>
      <c r="F34" s="1182"/>
      <c r="G34" s="1182"/>
      <c r="H34" s="1183"/>
      <c r="I34" s="1071"/>
      <c r="J34" s="1072"/>
      <c r="K34" s="1072"/>
      <c r="L34" s="1073"/>
      <c r="M34" s="1071"/>
      <c r="N34" s="1072"/>
      <c r="O34" s="1072"/>
      <c r="P34" s="1073"/>
      <c r="Q34" s="1071"/>
      <c r="R34" s="1072"/>
      <c r="S34" s="1073"/>
      <c r="T34" s="67"/>
      <c r="U34" s="66"/>
      <c r="V34" s="1409" t="s">
        <v>460</v>
      </c>
      <c r="W34" s="1409"/>
      <c r="X34" s="1409"/>
      <c r="Y34" s="1409"/>
      <c r="Z34" s="1409"/>
      <c r="AA34" s="1409"/>
      <c r="AB34" s="1481"/>
      <c r="AC34" s="1502">
        <f>INDEX('LŠZ H'!A$2:AM$999,U1,13)</f>
        <v>41767</v>
      </c>
      <c r="AD34" s="1503"/>
      <c r="AE34" s="1503"/>
      <c r="AF34" s="1503"/>
      <c r="AG34" s="1503"/>
      <c r="AH34" s="1503"/>
      <c r="AI34" s="1503"/>
      <c r="AJ34" s="1503"/>
      <c r="AK34" s="1503"/>
      <c r="AL34" s="1504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416" t="s">
        <v>463</v>
      </c>
      <c r="C35" s="1417"/>
      <c r="D35" s="1417"/>
      <c r="E35" s="1418"/>
      <c r="F35" s="1193">
        <f>INDEX('LŠZ H'!A$2:AM$999,U1,18)</f>
        <v>1984</v>
      </c>
      <c r="G35" s="1169"/>
      <c r="H35" s="1123" t="s">
        <v>464</v>
      </c>
      <c r="I35" s="1125"/>
      <c r="J35" s="1536" t="str">
        <f>INDEX('LŠZ H'!A$2:AM$999,U1,7)</f>
        <v>11279</v>
      </c>
      <c r="K35" s="1537"/>
      <c r="L35" s="1537"/>
      <c r="M35" s="1537"/>
      <c r="N35" s="1537"/>
      <c r="O35" s="1537"/>
      <c r="P35" s="1538"/>
      <c r="Q35" s="1141" t="str">
        <f>INDEX('LŠZ H'!A$2:AM$999,U1,15)</f>
        <v>P</v>
      </c>
      <c r="R35" s="1124"/>
      <c r="S35" s="1125"/>
      <c r="T35" s="67"/>
      <c r="U35" s="66"/>
      <c r="V35" s="1409"/>
      <c r="W35" s="1409"/>
      <c r="X35" s="1409"/>
      <c r="Y35" s="1409"/>
      <c r="Z35" s="1409"/>
      <c r="AA35" s="1409"/>
      <c r="AB35" s="1481"/>
      <c r="AC35" s="1505"/>
      <c r="AD35" s="1506"/>
      <c r="AE35" s="1506"/>
      <c r="AF35" s="1506"/>
      <c r="AG35" s="1506"/>
      <c r="AH35" s="1506"/>
      <c r="AI35" s="1506"/>
      <c r="AJ35" s="1506"/>
      <c r="AK35" s="1506"/>
      <c r="AL35" s="1507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419"/>
      <c r="C36" s="1420"/>
      <c r="D36" s="1420"/>
      <c r="E36" s="1421"/>
      <c r="F36" s="1170"/>
      <c r="G36" s="1172"/>
      <c r="H36" s="1126"/>
      <c r="I36" s="1128"/>
      <c r="J36" s="1539"/>
      <c r="K36" s="1540"/>
      <c r="L36" s="1540"/>
      <c r="M36" s="1540"/>
      <c r="N36" s="1540"/>
      <c r="O36" s="1540"/>
      <c r="P36" s="1541"/>
      <c r="Q36" s="1126"/>
      <c r="R36" s="1127"/>
      <c r="S36" s="1128"/>
      <c r="T36" s="67"/>
      <c r="U36" s="66"/>
      <c r="V36" s="1409" t="s">
        <v>461</v>
      </c>
      <c r="W36" s="1409"/>
      <c r="X36" s="1409"/>
      <c r="Y36" s="1409"/>
      <c r="Z36" s="1409"/>
      <c r="AA36" s="1409"/>
      <c r="AB36" s="1409"/>
      <c r="AC36" s="1505"/>
      <c r="AD36" s="1506"/>
      <c r="AE36" s="1506"/>
      <c r="AF36" s="1506"/>
      <c r="AG36" s="1506"/>
      <c r="AH36" s="1506"/>
      <c r="AI36" s="1506"/>
      <c r="AJ36" s="1506"/>
      <c r="AK36" s="1506"/>
      <c r="AL36" s="1507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422"/>
      <c r="C37" s="1423"/>
      <c r="D37" s="1423"/>
      <c r="E37" s="1424"/>
      <c r="F37" s="1173"/>
      <c r="G37" s="1175"/>
      <c r="H37" s="1129"/>
      <c r="I37" s="1131"/>
      <c r="J37" s="1542"/>
      <c r="K37" s="1543"/>
      <c r="L37" s="1543"/>
      <c r="M37" s="1543"/>
      <c r="N37" s="1543"/>
      <c r="O37" s="1543"/>
      <c r="P37" s="1544"/>
      <c r="Q37" s="1129"/>
      <c r="R37" s="1130"/>
      <c r="S37" s="1131"/>
      <c r="T37" s="67"/>
      <c r="U37" s="66"/>
      <c r="V37" s="1409"/>
      <c r="W37" s="1409"/>
      <c r="X37" s="1409"/>
      <c r="Y37" s="1409"/>
      <c r="Z37" s="1409"/>
      <c r="AA37" s="1409"/>
      <c r="AB37" s="1409"/>
      <c r="AC37" s="1508"/>
      <c r="AD37" s="1509"/>
      <c r="AE37" s="1509"/>
      <c r="AF37" s="1509"/>
      <c r="AG37" s="1509"/>
      <c r="AH37" s="1509"/>
      <c r="AI37" s="1509"/>
      <c r="AJ37" s="1509"/>
      <c r="AK37" s="1509"/>
      <c r="AL37" s="1510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70" t="s">
        <v>4537</v>
      </c>
      <c r="AA39" s="1471"/>
      <c r="AB39" s="1471"/>
      <c r="AC39" s="1471"/>
      <c r="AD39" s="1471"/>
      <c r="AE39" s="1471"/>
      <c r="AF39" s="1471"/>
      <c r="AG39" s="1471"/>
      <c r="AH39" s="1471"/>
      <c r="AI39" s="1471"/>
      <c r="AJ39" s="1471"/>
      <c r="AK39" s="1471"/>
      <c r="AL39" s="1471"/>
      <c r="AM39" s="1472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434" t="s">
        <v>1499</v>
      </c>
      <c r="C40" s="1434"/>
      <c r="D40" s="1434"/>
      <c r="E40" s="1434"/>
      <c r="F40" s="1434"/>
      <c r="G40" s="1434"/>
      <c r="H40" s="1434"/>
      <c r="I40" s="1434"/>
      <c r="J40" s="1434"/>
      <c r="K40" s="1434"/>
      <c r="L40" s="1434"/>
      <c r="M40" s="1434"/>
      <c r="N40" s="1434"/>
      <c r="O40" s="1434"/>
      <c r="P40" s="1434"/>
      <c r="Q40" s="1434"/>
      <c r="R40" s="1434"/>
      <c r="S40" s="1434"/>
      <c r="T40" s="67"/>
      <c r="U40" s="64"/>
      <c r="Z40" s="1468"/>
      <c r="AA40" s="1468"/>
      <c r="AB40" s="1468"/>
      <c r="AC40" s="1468"/>
      <c r="AD40" s="1468"/>
      <c r="AE40" s="1468"/>
      <c r="AF40" s="1468"/>
      <c r="AG40" s="1468"/>
      <c r="AH40" s="1468"/>
      <c r="AI40" s="1468"/>
      <c r="AJ40" s="1468"/>
      <c r="AK40" s="1468"/>
      <c r="AL40" s="1468"/>
      <c r="AM40" s="1469"/>
      <c r="AV40" s="64"/>
      <c r="AW40" s="57"/>
      <c r="AX40" s="58"/>
      <c r="AY40" s="58"/>
      <c r="AZ40" s="58"/>
      <c r="BA40" s="59"/>
      <c r="BB40" s="1052" t="s">
        <v>3998</v>
      </c>
      <c r="BC40" s="1411"/>
      <c r="BD40" s="1411"/>
      <c r="BE40" s="1411"/>
      <c r="BF40" s="1411"/>
      <c r="BG40" s="1412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52" t="s">
        <v>3998</v>
      </c>
      <c r="BU40" s="1411"/>
      <c r="BV40" s="1411"/>
      <c r="BW40" s="1411"/>
      <c r="BX40" s="1411"/>
      <c r="BY40" s="1412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434"/>
      <c r="C41" s="1434"/>
      <c r="D41" s="1434"/>
      <c r="E41" s="1434"/>
      <c r="F41" s="1434"/>
      <c r="G41" s="1434"/>
      <c r="H41" s="1434"/>
      <c r="I41" s="1434"/>
      <c r="J41" s="1434"/>
      <c r="K41" s="1434"/>
      <c r="L41" s="1434"/>
      <c r="M41" s="1434"/>
      <c r="N41" s="1434"/>
      <c r="O41" s="1434"/>
      <c r="P41" s="1434"/>
      <c r="Q41" s="1434"/>
      <c r="R41" s="1434"/>
      <c r="S41" s="1434"/>
      <c r="T41" s="67"/>
      <c r="U41" s="64"/>
      <c r="Z41" s="1468"/>
      <c r="AA41" s="1468"/>
      <c r="AB41" s="1468"/>
      <c r="AC41" s="1468"/>
      <c r="AD41" s="1468"/>
      <c r="AE41" s="1468"/>
      <c r="AF41" s="1468"/>
      <c r="AG41" s="1468"/>
      <c r="AH41" s="1468"/>
      <c r="AI41" s="1468"/>
      <c r="AJ41" s="1468"/>
      <c r="AK41" s="1468"/>
      <c r="AL41" s="1468"/>
      <c r="AM41" s="1469"/>
      <c r="AV41" s="64"/>
      <c r="AW41" s="64"/>
      <c r="BA41" s="65"/>
      <c r="BB41" s="1413"/>
      <c r="BC41" s="1414"/>
      <c r="BD41" s="1414"/>
      <c r="BE41" s="1414"/>
      <c r="BF41" s="1414"/>
      <c r="BG41" s="1415"/>
      <c r="BH41" s="64"/>
      <c r="BL41" s="65"/>
      <c r="BO41" s="64"/>
      <c r="BS41" s="65"/>
      <c r="BT41" s="1413"/>
      <c r="BU41" s="1414"/>
      <c r="BV41" s="1414"/>
      <c r="BW41" s="1414"/>
      <c r="BX41" s="1414"/>
      <c r="BY41" s="1415"/>
      <c r="BZ41" s="64"/>
      <c r="CD41" s="65"/>
      <c r="CE41" s="65"/>
    </row>
    <row r="42" spans="1:83" ht="5.25" customHeight="1">
      <c r="A42" s="66"/>
      <c r="B42" s="1434"/>
      <c r="C42" s="1434"/>
      <c r="D42" s="1434"/>
      <c r="E42" s="1434"/>
      <c r="F42" s="1434"/>
      <c r="G42" s="1434"/>
      <c r="H42" s="1434"/>
      <c r="I42" s="1434"/>
      <c r="J42" s="1434"/>
      <c r="K42" s="1434"/>
      <c r="L42" s="1434"/>
      <c r="M42" s="1434"/>
      <c r="N42" s="1434"/>
      <c r="O42" s="1434"/>
      <c r="P42" s="1434"/>
      <c r="Q42" s="1434"/>
      <c r="R42" s="1434"/>
      <c r="S42" s="1434"/>
      <c r="T42" s="67"/>
      <c r="U42" s="64"/>
      <c r="V42" s="1222" t="s">
        <v>4536</v>
      </c>
      <c r="W42" s="1479"/>
      <c r="X42" s="1479"/>
      <c r="Y42" s="1479"/>
      <c r="Z42" s="1479"/>
      <c r="AA42" s="1479"/>
      <c r="AB42" s="1479"/>
      <c r="AC42" s="1479"/>
      <c r="AD42" s="1479"/>
      <c r="AE42" s="1479"/>
      <c r="AF42" s="1479"/>
      <c r="AG42" s="1479"/>
      <c r="AH42" s="1479"/>
      <c r="AI42" s="1479"/>
      <c r="AJ42" s="1479"/>
      <c r="AK42" s="1479"/>
      <c r="AL42" s="1479"/>
      <c r="AM42" s="1458"/>
      <c r="AV42" s="64"/>
      <c r="AW42" s="1046" t="s">
        <v>1474</v>
      </c>
      <c r="AX42" s="1330"/>
      <c r="AY42" s="1330"/>
      <c r="AZ42" s="1330"/>
      <c r="BA42" s="1331"/>
      <c r="BB42" s="1413"/>
      <c r="BC42" s="1414"/>
      <c r="BD42" s="1414"/>
      <c r="BE42" s="1414"/>
      <c r="BF42" s="1414"/>
      <c r="BG42" s="1415"/>
      <c r="BH42" s="1046" t="s">
        <v>1475</v>
      </c>
      <c r="BI42" s="1330"/>
      <c r="BJ42" s="1330"/>
      <c r="BK42" s="1330"/>
      <c r="BL42" s="1331"/>
      <c r="BO42" s="1046" t="s">
        <v>1474</v>
      </c>
      <c r="BP42" s="1330"/>
      <c r="BQ42" s="1330"/>
      <c r="BR42" s="1330"/>
      <c r="BS42" s="1331"/>
      <c r="BT42" s="1413"/>
      <c r="BU42" s="1414"/>
      <c r="BV42" s="1414"/>
      <c r="BW42" s="1414"/>
      <c r="BX42" s="1414"/>
      <c r="BY42" s="1415"/>
      <c r="BZ42" s="1046" t="s">
        <v>1475</v>
      </c>
      <c r="CA42" s="1330"/>
      <c r="CB42" s="1330"/>
      <c r="CC42" s="1330"/>
      <c r="CD42" s="1331"/>
      <c r="CE42" s="65"/>
    </row>
    <row r="43" spans="1:83" ht="4.5" customHeight="1">
      <c r="A43" s="66"/>
      <c r="B43" s="1434"/>
      <c r="C43" s="1434"/>
      <c r="D43" s="1434"/>
      <c r="E43" s="1434"/>
      <c r="F43" s="1434"/>
      <c r="G43" s="1434"/>
      <c r="H43" s="1434"/>
      <c r="I43" s="1434"/>
      <c r="J43" s="1434"/>
      <c r="K43" s="1434"/>
      <c r="L43" s="1434"/>
      <c r="M43" s="1434"/>
      <c r="N43" s="1434"/>
      <c r="O43" s="1434"/>
      <c r="P43" s="1434"/>
      <c r="Q43" s="1434"/>
      <c r="R43" s="1434"/>
      <c r="S43" s="1434"/>
      <c r="T43" s="67"/>
      <c r="U43" s="64"/>
      <c r="V43" s="1479"/>
      <c r="W43" s="1479"/>
      <c r="X43" s="1479"/>
      <c r="Y43" s="1479"/>
      <c r="Z43" s="1479"/>
      <c r="AA43" s="1479"/>
      <c r="AB43" s="1479"/>
      <c r="AC43" s="1479"/>
      <c r="AD43" s="1479"/>
      <c r="AE43" s="1479"/>
      <c r="AF43" s="1479"/>
      <c r="AG43" s="1479"/>
      <c r="AH43" s="1479"/>
      <c r="AI43" s="1479"/>
      <c r="AJ43" s="1479"/>
      <c r="AK43" s="1479"/>
      <c r="AL43" s="1479"/>
      <c r="AM43" s="1458"/>
      <c r="AV43" s="64"/>
      <c r="AW43" s="1332"/>
      <c r="AX43" s="1330"/>
      <c r="AY43" s="1330"/>
      <c r="AZ43" s="1330"/>
      <c r="BA43" s="1331"/>
      <c r="BB43" s="1046" t="s">
        <v>1476</v>
      </c>
      <c r="BC43" s="1330"/>
      <c r="BD43" s="1330"/>
      <c r="BE43" s="1330"/>
      <c r="BF43" s="1330"/>
      <c r="BG43" s="1331"/>
      <c r="BH43" s="1332"/>
      <c r="BI43" s="1330"/>
      <c r="BJ43" s="1330"/>
      <c r="BK43" s="1330"/>
      <c r="BL43" s="1331"/>
      <c r="BO43" s="1332"/>
      <c r="BP43" s="1330"/>
      <c r="BQ43" s="1330"/>
      <c r="BR43" s="1330"/>
      <c r="BS43" s="1331"/>
      <c r="BT43" s="1046" t="s">
        <v>1476</v>
      </c>
      <c r="BU43" s="1330"/>
      <c r="BV43" s="1330"/>
      <c r="BW43" s="1330"/>
      <c r="BX43" s="1330"/>
      <c r="BY43" s="1331"/>
      <c r="BZ43" s="1332"/>
      <c r="CA43" s="1330"/>
      <c r="CB43" s="1330"/>
      <c r="CC43" s="1330"/>
      <c r="CD43" s="1331"/>
      <c r="CE43" s="65"/>
    </row>
    <row r="44" spans="1:83" ht="4.5" customHeight="1">
      <c r="A44" s="66"/>
      <c r="B44" s="1434"/>
      <c r="C44" s="1434"/>
      <c r="D44" s="1434"/>
      <c r="E44" s="1434"/>
      <c r="F44" s="1434"/>
      <c r="G44" s="1434"/>
      <c r="H44" s="1434"/>
      <c r="I44" s="1434"/>
      <c r="J44" s="1434"/>
      <c r="K44" s="1434"/>
      <c r="L44" s="1434"/>
      <c r="M44" s="1434"/>
      <c r="N44" s="1434"/>
      <c r="O44" s="1434"/>
      <c r="P44" s="1434"/>
      <c r="Q44" s="1434"/>
      <c r="R44" s="1434"/>
      <c r="S44" s="1434"/>
      <c r="T44" s="67"/>
      <c r="U44" s="1346" t="s">
        <v>481</v>
      </c>
      <c r="V44" s="1347"/>
      <c r="W44" s="1347"/>
      <c r="X44" s="1347"/>
      <c r="Y44" s="1347"/>
      <c r="Z44" s="1347"/>
      <c r="AA44" s="1347"/>
      <c r="AB44" s="1347"/>
      <c r="AC44" s="1347"/>
      <c r="AD44" s="1347"/>
      <c r="AE44" s="1347"/>
      <c r="AF44" s="1347"/>
      <c r="AG44" s="1347"/>
      <c r="AH44" s="1347"/>
      <c r="AI44" s="1347"/>
      <c r="AJ44" s="1347"/>
      <c r="AK44" s="1347"/>
      <c r="AL44" s="1347"/>
      <c r="AM44" s="1348"/>
      <c r="AV44" s="64"/>
      <c r="AW44" s="1333"/>
      <c r="AX44" s="1334"/>
      <c r="AY44" s="1334"/>
      <c r="AZ44" s="1334"/>
      <c r="BA44" s="1335"/>
      <c r="BB44" s="1333"/>
      <c r="BC44" s="1334"/>
      <c r="BD44" s="1334"/>
      <c r="BE44" s="1334"/>
      <c r="BF44" s="1334"/>
      <c r="BG44" s="1335"/>
      <c r="BH44" s="1333"/>
      <c r="BI44" s="1334"/>
      <c r="BJ44" s="1334"/>
      <c r="BK44" s="1334"/>
      <c r="BL44" s="1335"/>
      <c r="BO44" s="1333"/>
      <c r="BP44" s="1334"/>
      <c r="BQ44" s="1334"/>
      <c r="BR44" s="1334"/>
      <c r="BS44" s="1335"/>
      <c r="BT44" s="1333"/>
      <c r="BU44" s="1334"/>
      <c r="BV44" s="1334"/>
      <c r="BW44" s="1334"/>
      <c r="BX44" s="1334"/>
      <c r="BY44" s="1335"/>
      <c r="BZ44" s="1333"/>
      <c r="CA44" s="1334"/>
      <c r="CB44" s="1334"/>
      <c r="CC44" s="1334"/>
      <c r="CD44" s="1335"/>
      <c r="CE44" s="65"/>
    </row>
    <row r="45" spans="1:83" ht="5.25" customHeight="1">
      <c r="A45" s="66"/>
      <c r="B45" s="1434"/>
      <c r="C45" s="1434"/>
      <c r="D45" s="1434"/>
      <c r="E45" s="1434"/>
      <c r="F45" s="1434"/>
      <c r="G45" s="1434"/>
      <c r="H45" s="1434"/>
      <c r="I45" s="1434"/>
      <c r="J45" s="1434"/>
      <c r="K45" s="1434"/>
      <c r="L45" s="1434"/>
      <c r="M45" s="1434"/>
      <c r="N45" s="1434"/>
      <c r="O45" s="1434"/>
      <c r="P45" s="1434"/>
      <c r="Q45" s="1434"/>
      <c r="R45" s="1434"/>
      <c r="S45" s="1434"/>
      <c r="T45" s="67"/>
      <c r="U45" s="1349"/>
      <c r="V45" s="1347"/>
      <c r="W45" s="1347"/>
      <c r="X45" s="1347"/>
      <c r="Y45" s="1347"/>
      <c r="Z45" s="1347"/>
      <c r="AA45" s="1347"/>
      <c r="AB45" s="1347"/>
      <c r="AC45" s="1347"/>
      <c r="AD45" s="1347"/>
      <c r="AE45" s="1347"/>
      <c r="AF45" s="1347"/>
      <c r="AG45" s="1347"/>
      <c r="AH45" s="1347"/>
      <c r="AI45" s="1347"/>
      <c r="AJ45" s="1347"/>
      <c r="AK45" s="1347"/>
      <c r="AL45" s="1347"/>
      <c r="AM45" s="1348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434"/>
      <c r="C46" s="1434"/>
      <c r="D46" s="1434"/>
      <c r="E46" s="1434"/>
      <c r="F46" s="1434"/>
      <c r="G46" s="1434"/>
      <c r="H46" s="1434"/>
      <c r="I46" s="1434"/>
      <c r="J46" s="1434"/>
      <c r="K46" s="1434"/>
      <c r="L46" s="1434"/>
      <c r="M46" s="1434"/>
      <c r="N46" s="1434"/>
      <c r="O46" s="1434"/>
      <c r="P46" s="1434"/>
      <c r="Q46" s="1434"/>
      <c r="R46" s="1434"/>
      <c r="S46" s="1434"/>
      <c r="T46" s="67"/>
      <c r="U46" s="1221" t="s">
        <v>4535</v>
      </c>
      <c r="V46" s="1222"/>
      <c r="W46" s="1222"/>
      <c r="X46" s="1222"/>
      <c r="Y46" s="1222"/>
      <c r="Z46" s="1222"/>
      <c r="AA46" s="1222"/>
      <c r="AB46" s="1222"/>
      <c r="AC46" s="1222"/>
      <c r="AD46" s="1222"/>
      <c r="AE46" s="1222"/>
      <c r="AF46" s="1222"/>
      <c r="AG46" s="1222"/>
      <c r="AH46" s="1222"/>
      <c r="AI46" s="1222"/>
      <c r="AJ46" s="1222"/>
      <c r="AK46" s="1347" t="str">
        <f>CONCATENATE("č.",INDEX('LŠZ H'!A$2:AM$999,U39,17))</f>
        <v>č.22219</v>
      </c>
      <c r="AL46" s="1468"/>
      <c r="AM46" s="1469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434"/>
      <c r="C47" s="1434"/>
      <c r="D47" s="1434"/>
      <c r="E47" s="1434"/>
      <c r="F47" s="1434"/>
      <c r="G47" s="1434"/>
      <c r="H47" s="1434"/>
      <c r="I47" s="1434"/>
      <c r="J47" s="1434"/>
      <c r="K47" s="1434"/>
      <c r="L47" s="1434"/>
      <c r="M47" s="1434"/>
      <c r="N47" s="1434"/>
      <c r="O47" s="1434"/>
      <c r="P47" s="1434"/>
      <c r="Q47" s="1434"/>
      <c r="R47" s="1434"/>
      <c r="S47" s="1434"/>
      <c r="T47" s="67"/>
      <c r="U47" s="1221"/>
      <c r="V47" s="1222"/>
      <c r="W47" s="1222"/>
      <c r="X47" s="1222"/>
      <c r="Y47" s="1222"/>
      <c r="Z47" s="1222"/>
      <c r="AA47" s="1222"/>
      <c r="AB47" s="1222"/>
      <c r="AC47" s="1222"/>
      <c r="AD47" s="1222"/>
      <c r="AE47" s="1222"/>
      <c r="AF47" s="1222"/>
      <c r="AG47" s="1222"/>
      <c r="AH47" s="1222"/>
      <c r="AI47" s="1222"/>
      <c r="AJ47" s="1222"/>
      <c r="AK47" s="1468"/>
      <c r="AL47" s="1468"/>
      <c r="AM47" s="1469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409" t="s">
        <v>1517</v>
      </c>
      <c r="C48" s="1410"/>
      <c r="D48" s="1410"/>
      <c r="E48" s="1410"/>
      <c r="F48" s="1410"/>
      <c r="G48" s="1410"/>
      <c r="H48" s="1410"/>
      <c r="I48" s="1410"/>
      <c r="J48" s="1410"/>
      <c r="K48" s="1410"/>
      <c r="L48" s="1410"/>
      <c r="M48" s="1410"/>
      <c r="N48" s="1410"/>
      <c r="P48" s="1545" t="str">
        <f>INDEX('LŠZ H'!A$2:AM$999,U39,28)</f>
        <v>1</v>
      </c>
      <c r="Q48" s="1546"/>
      <c r="R48" s="1546"/>
      <c r="S48" s="1547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410"/>
      <c r="C49" s="1410"/>
      <c r="D49" s="1410"/>
      <c r="E49" s="1410"/>
      <c r="F49" s="1410"/>
      <c r="G49" s="1410"/>
      <c r="H49" s="1410"/>
      <c r="I49" s="1410"/>
      <c r="J49" s="1410"/>
      <c r="K49" s="1410"/>
      <c r="L49" s="1410"/>
      <c r="M49" s="1410"/>
      <c r="N49" s="1410"/>
      <c r="O49" s="74"/>
      <c r="P49" s="1548"/>
      <c r="Q49" s="1549"/>
      <c r="R49" s="1549"/>
      <c r="S49" s="1550"/>
      <c r="T49" s="67"/>
      <c r="U49" s="66"/>
      <c r="V49" s="1480" t="s">
        <v>1651</v>
      </c>
      <c r="W49" s="1480"/>
      <c r="X49" s="1480"/>
      <c r="Y49" s="1480"/>
      <c r="Z49" s="1473" t="str">
        <f>IF(INDEX('LŠZ H'!A$2:AM1046,U39,2)="ZK"," Závesný klzák / ZK / Hang glider / HG /",(CONCATENATE("Motorový závesný klzák/Powered Hangglider/MZK/PHG/RWL",INDEX('LŠZ H'!A$2:AM1046,U39,38),"/")))</f>
        <v xml:space="preserve"> Závesný klzák / ZK / Hang glider / HG /</v>
      </c>
      <c r="AA49" s="1474"/>
      <c r="AB49" s="1474"/>
      <c r="AC49" s="1474"/>
      <c r="AD49" s="1474"/>
      <c r="AE49" s="1474"/>
      <c r="AF49" s="1474"/>
      <c r="AG49" s="1474"/>
      <c r="AH49" s="1474"/>
      <c r="AI49" s="1474"/>
      <c r="AJ49" s="1474"/>
      <c r="AK49" s="1474"/>
      <c r="AL49" s="1475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409" t="s">
        <v>786</v>
      </c>
      <c r="C50" s="1409"/>
      <c r="D50" s="1409"/>
      <c r="E50" s="1409"/>
      <c r="F50" s="1409"/>
      <c r="G50" s="1409"/>
      <c r="H50" s="1409"/>
      <c r="I50" s="1409"/>
      <c r="J50" s="1496" t="str">
        <f>IF(INDEX('LŠZ H'!A$2:AM1046,U39,2)="ZK",(CONCATENATE("O-HG / ",INDEX('LŠZ H'!A$2:AM1046,U39,38)," place")),(CONCATENATE("RWL ",INDEX('LŠZ H'!A$2:AM1046,U39,38),)))</f>
        <v>O-HG / 2 place</v>
      </c>
      <c r="K50" s="1497"/>
      <c r="L50" s="1497"/>
      <c r="M50" s="1497"/>
      <c r="N50" s="1498"/>
      <c r="O50" s="75"/>
      <c r="P50" s="1548"/>
      <c r="Q50" s="1549"/>
      <c r="R50" s="1549"/>
      <c r="S50" s="1550"/>
      <c r="T50" s="67"/>
      <c r="U50" s="66"/>
      <c r="V50" s="1480"/>
      <c r="W50" s="1480"/>
      <c r="X50" s="1480"/>
      <c r="Y50" s="1480"/>
      <c r="Z50" s="1476"/>
      <c r="AA50" s="1477"/>
      <c r="AB50" s="1477"/>
      <c r="AC50" s="1477"/>
      <c r="AD50" s="1477"/>
      <c r="AE50" s="1477"/>
      <c r="AF50" s="1477"/>
      <c r="AG50" s="1477"/>
      <c r="AH50" s="1477"/>
      <c r="AI50" s="1477"/>
      <c r="AJ50" s="1477"/>
      <c r="AK50" s="1477"/>
      <c r="AL50" s="1478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409"/>
      <c r="C51" s="1409"/>
      <c r="D51" s="1409"/>
      <c r="E51" s="1409"/>
      <c r="F51" s="1409"/>
      <c r="G51" s="1409"/>
      <c r="H51" s="1409"/>
      <c r="I51" s="1409"/>
      <c r="J51" s="1499"/>
      <c r="K51" s="1500"/>
      <c r="L51" s="1500"/>
      <c r="M51" s="1500"/>
      <c r="N51" s="1501"/>
      <c r="O51" s="75"/>
      <c r="P51" s="1551"/>
      <c r="Q51" s="1552"/>
      <c r="R51" s="1552"/>
      <c r="S51" s="1553"/>
      <c r="T51" s="67"/>
      <c r="U51" s="66"/>
      <c r="V51" s="69"/>
      <c r="W51" s="69"/>
      <c r="X51" s="69"/>
      <c r="Y51" s="69"/>
      <c r="Z51" s="1571" t="str">
        <f>CONCATENATE(INDEX('LŠZ H'!A$2:AP$999,U39,3)," (",INDEX('LŠZ H'!A$2:AP$999,U39,9),")")</f>
        <v>FUN 220 T (AIRBORNE)</v>
      </c>
      <c r="AA51" s="1572"/>
      <c r="AB51" s="1572"/>
      <c r="AC51" s="1572"/>
      <c r="AD51" s="1572"/>
      <c r="AE51" s="1572"/>
      <c r="AF51" s="1572"/>
      <c r="AG51" s="1572"/>
      <c r="AH51" s="1572"/>
      <c r="AI51" s="1572"/>
      <c r="AJ51" s="1572"/>
      <c r="AK51" s="1572"/>
      <c r="AL51" s="1573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453" t="s">
        <v>4245</v>
      </c>
      <c r="C52" s="1454"/>
      <c r="D52" s="1454"/>
      <c r="E52" s="1454"/>
      <c r="F52" s="1454"/>
      <c r="G52" s="1454"/>
      <c r="H52" s="1454"/>
      <c r="I52" s="1454"/>
      <c r="J52" s="1454"/>
      <c r="K52" s="1454"/>
      <c r="L52" s="1454"/>
      <c r="M52" s="1454"/>
      <c r="N52" s="1454"/>
      <c r="O52" s="1454"/>
      <c r="P52" s="1454"/>
      <c r="Q52" s="1454"/>
      <c r="R52" s="1454"/>
      <c r="S52" s="1455"/>
      <c r="T52" s="67"/>
      <c r="U52" s="66"/>
      <c r="V52" s="1409" t="s">
        <v>648</v>
      </c>
      <c r="W52" s="1409"/>
      <c r="X52" s="1409"/>
      <c r="Y52" s="1409"/>
      <c r="Z52" s="1571"/>
      <c r="AA52" s="1572"/>
      <c r="AB52" s="1572"/>
      <c r="AC52" s="1572"/>
      <c r="AD52" s="1572"/>
      <c r="AE52" s="1572"/>
      <c r="AF52" s="1572"/>
      <c r="AG52" s="1572"/>
      <c r="AH52" s="1572"/>
      <c r="AI52" s="1572"/>
      <c r="AJ52" s="1572"/>
      <c r="AK52" s="1572"/>
      <c r="AL52" s="1573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456"/>
      <c r="C53" s="1457"/>
      <c r="D53" s="1457"/>
      <c r="E53" s="1457"/>
      <c r="F53" s="1457"/>
      <c r="G53" s="1457"/>
      <c r="H53" s="1457"/>
      <c r="I53" s="1457"/>
      <c r="J53" s="1457"/>
      <c r="K53" s="1457"/>
      <c r="L53" s="1457"/>
      <c r="M53" s="1457"/>
      <c r="N53" s="1457"/>
      <c r="O53" s="1457"/>
      <c r="P53" s="1457"/>
      <c r="Q53" s="1457"/>
      <c r="R53" s="1457"/>
      <c r="S53" s="1458"/>
      <c r="T53" s="67"/>
      <c r="U53" s="66"/>
      <c r="V53" s="1409"/>
      <c r="W53" s="1409"/>
      <c r="X53" s="1409"/>
      <c r="Y53" s="1409"/>
      <c r="Z53" s="1571"/>
      <c r="AA53" s="1572"/>
      <c r="AB53" s="1572"/>
      <c r="AC53" s="1572"/>
      <c r="AD53" s="1572"/>
      <c r="AE53" s="1572"/>
      <c r="AF53" s="1572"/>
      <c r="AG53" s="1572"/>
      <c r="AH53" s="1572"/>
      <c r="AI53" s="1572"/>
      <c r="AJ53" s="1572"/>
      <c r="AK53" s="1572"/>
      <c r="AL53" s="1573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456"/>
      <c r="C54" s="1457"/>
      <c r="D54" s="1457"/>
      <c r="E54" s="1457"/>
      <c r="F54" s="1457"/>
      <c r="G54" s="1457"/>
      <c r="H54" s="1457"/>
      <c r="I54" s="1457"/>
      <c r="J54" s="1457"/>
      <c r="K54" s="1457"/>
      <c r="L54" s="1457"/>
      <c r="M54" s="1457"/>
      <c r="N54" s="1457"/>
      <c r="O54" s="1457"/>
      <c r="P54" s="1457"/>
      <c r="Q54" s="1457"/>
      <c r="R54" s="1457"/>
      <c r="S54" s="1458"/>
      <c r="T54" s="67"/>
      <c r="U54" s="66"/>
      <c r="V54" s="69"/>
      <c r="W54" s="69"/>
      <c r="X54" s="69"/>
      <c r="Y54" s="69"/>
      <c r="Z54" s="1574"/>
      <c r="AA54" s="1575"/>
      <c r="AB54" s="1575"/>
      <c r="AC54" s="1575"/>
      <c r="AD54" s="1575"/>
      <c r="AE54" s="1575"/>
      <c r="AF54" s="1575"/>
      <c r="AG54" s="1575"/>
      <c r="AH54" s="1575"/>
      <c r="AI54" s="1575"/>
      <c r="AJ54" s="1575"/>
      <c r="AK54" s="1575"/>
      <c r="AL54" s="1576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456"/>
      <c r="C55" s="1457"/>
      <c r="D55" s="1457"/>
      <c r="E55" s="1457"/>
      <c r="F55" s="1457"/>
      <c r="G55" s="1457"/>
      <c r="H55" s="1457"/>
      <c r="I55" s="1457"/>
      <c r="J55" s="1457"/>
      <c r="K55" s="1457"/>
      <c r="L55" s="1457"/>
      <c r="M55" s="1457"/>
      <c r="N55" s="1457"/>
      <c r="O55" s="1457"/>
      <c r="P55" s="1457"/>
      <c r="Q55" s="1457"/>
      <c r="R55" s="1457"/>
      <c r="S55" s="1458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456"/>
      <c r="C56" s="1457"/>
      <c r="D56" s="1457"/>
      <c r="E56" s="1457"/>
      <c r="F56" s="1457"/>
      <c r="G56" s="1457"/>
      <c r="H56" s="1457"/>
      <c r="I56" s="1457"/>
      <c r="J56" s="1457"/>
      <c r="K56" s="1457"/>
      <c r="L56" s="1457"/>
      <c r="M56" s="1457"/>
      <c r="N56" s="1457"/>
      <c r="O56" s="1457"/>
      <c r="P56" s="1457"/>
      <c r="Q56" s="1457"/>
      <c r="R56" s="1457"/>
      <c r="S56" s="1458"/>
      <c r="T56" s="67"/>
      <c r="U56" s="66"/>
      <c r="V56" s="1409" t="s">
        <v>1413</v>
      </c>
      <c r="W56" s="1409"/>
      <c r="X56" s="1409"/>
      <c r="Y56" s="1409"/>
      <c r="Z56" s="1409"/>
      <c r="AA56" s="1409"/>
      <c r="AB56" s="1409"/>
      <c r="AC56" s="1554" t="str">
        <f>INDEX('LŠZ H'!A$2:AP$999,U39,5)</f>
        <v>OM-H495</v>
      </c>
      <c r="AD56" s="1555"/>
      <c r="AE56" s="1555"/>
      <c r="AF56" s="1555"/>
      <c r="AG56" s="1555"/>
      <c r="AH56" s="1555"/>
      <c r="AI56" s="1555"/>
      <c r="AJ56" s="1555"/>
      <c r="AK56" s="1555"/>
      <c r="AL56" s="1556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456"/>
      <c r="C57" s="1457"/>
      <c r="D57" s="1457"/>
      <c r="E57" s="1457"/>
      <c r="F57" s="1457"/>
      <c r="G57" s="1457"/>
      <c r="H57" s="1457"/>
      <c r="I57" s="1457"/>
      <c r="J57" s="1457"/>
      <c r="K57" s="1457"/>
      <c r="L57" s="1457"/>
      <c r="M57" s="1457"/>
      <c r="N57" s="1457"/>
      <c r="O57" s="1457"/>
      <c r="P57" s="1457"/>
      <c r="Q57" s="1457"/>
      <c r="R57" s="1457"/>
      <c r="S57" s="1458"/>
      <c r="T57" s="67"/>
      <c r="U57" s="66"/>
      <c r="V57" s="1409"/>
      <c r="W57" s="1409"/>
      <c r="X57" s="1409"/>
      <c r="Y57" s="1409"/>
      <c r="Z57" s="1409"/>
      <c r="AA57" s="1409"/>
      <c r="AB57" s="1409"/>
      <c r="AC57" s="1557"/>
      <c r="AD57" s="1558"/>
      <c r="AE57" s="1558"/>
      <c r="AF57" s="1558"/>
      <c r="AG57" s="1558"/>
      <c r="AH57" s="1558"/>
      <c r="AI57" s="1558"/>
      <c r="AJ57" s="1558"/>
      <c r="AK57" s="1558"/>
      <c r="AL57" s="1559"/>
      <c r="AM57" s="67"/>
      <c r="AV57" s="64"/>
      <c r="CE57" s="65"/>
    </row>
    <row r="58" spans="1:83" ht="4.5" customHeight="1">
      <c r="A58" s="66"/>
      <c r="B58" s="1456"/>
      <c r="C58" s="1457"/>
      <c r="D58" s="1457"/>
      <c r="E58" s="1457"/>
      <c r="F58" s="1457"/>
      <c r="G58" s="1457"/>
      <c r="H58" s="1457"/>
      <c r="I58" s="1457"/>
      <c r="J58" s="1457"/>
      <c r="K58" s="1457"/>
      <c r="L58" s="1457"/>
      <c r="M58" s="1457"/>
      <c r="N58" s="1457"/>
      <c r="O58" s="1457"/>
      <c r="P58" s="1457"/>
      <c r="Q58" s="1457"/>
      <c r="R58" s="1457"/>
      <c r="S58" s="1458"/>
      <c r="T58" s="67"/>
      <c r="U58" s="66"/>
      <c r="V58" s="96"/>
      <c r="W58" s="96"/>
      <c r="X58" s="96"/>
      <c r="Y58" s="96"/>
      <c r="Z58" s="96"/>
      <c r="AA58" s="96"/>
      <c r="AB58" s="96"/>
      <c r="AC58" s="1557"/>
      <c r="AD58" s="1558"/>
      <c r="AE58" s="1558"/>
      <c r="AF58" s="1558"/>
      <c r="AG58" s="1558"/>
      <c r="AH58" s="1558"/>
      <c r="AI58" s="1558"/>
      <c r="AJ58" s="1558"/>
      <c r="AK58" s="1558"/>
      <c r="AL58" s="1559"/>
      <c r="AM58" s="67"/>
      <c r="AV58" s="64"/>
      <c r="AW58" s="57"/>
      <c r="AX58" s="58"/>
      <c r="AY58" s="58"/>
      <c r="AZ58" s="58"/>
      <c r="BA58" s="59"/>
      <c r="BB58" s="1489" t="s">
        <v>4538</v>
      </c>
      <c r="BC58" s="1490"/>
      <c r="BD58" s="1490"/>
      <c r="BE58" s="1490"/>
      <c r="BF58" s="1490"/>
      <c r="BG58" s="1491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52" t="s">
        <v>3998</v>
      </c>
      <c r="BU58" s="1411"/>
      <c r="BV58" s="1411"/>
      <c r="BW58" s="1411"/>
      <c r="BX58" s="1411"/>
      <c r="BY58" s="1412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459"/>
      <c r="C59" s="1460"/>
      <c r="D59" s="1460"/>
      <c r="E59" s="1460"/>
      <c r="F59" s="1460"/>
      <c r="G59" s="1460"/>
      <c r="H59" s="1460"/>
      <c r="I59" s="1460"/>
      <c r="J59" s="1460"/>
      <c r="K59" s="1460"/>
      <c r="L59" s="1460"/>
      <c r="M59" s="1460"/>
      <c r="N59" s="1460"/>
      <c r="O59" s="1460"/>
      <c r="P59" s="1460"/>
      <c r="Q59" s="1460"/>
      <c r="R59" s="1460"/>
      <c r="S59" s="1461"/>
      <c r="T59" s="67"/>
      <c r="U59" s="66"/>
      <c r="V59" s="1409" t="s">
        <v>1414</v>
      </c>
      <c r="W59" s="1409"/>
      <c r="X59" s="1409"/>
      <c r="Y59" s="1409"/>
      <c r="Z59" s="1409"/>
      <c r="AA59" s="1409"/>
      <c r="AB59" s="1409"/>
      <c r="AC59" s="1557"/>
      <c r="AD59" s="1558"/>
      <c r="AE59" s="1558"/>
      <c r="AF59" s="1558"/>
      <c r="AG59" s="1558"/>
      <c r="AH59" s="1558"/>
      <c r="AI59" s="1558"/>
      <c r="AJ59" s="1558"/>
      <c r="AK59" s="1558"/>
      <c r="AL59" s="1559"/>
      <c r="AM59" s="67"/>
      <c r="AV59" s="64"/>
      <c r="AW59" s="64"/>
      <c r="BA59" s="65"/>
      <c r="BB59" s="1492"/>
      <c r="BC59" s="1493"/>
      <c r="BD59" s="1493"/>
      <c r="BE59" s="1493"/>
      <c r="BF59" s="1493"/>
      <c r="BG59" s="1494"/>
      <c r="BH59" s="64"/>
      <c r="BL59" s="65"/>
      <c r="BO59" s="64"/>
      <c r="BS59" s="65"/>
      <c r="BT59" s="1413"/>
      <c r="BU59" s="1414"/>
      <c r="BV59" s="1414"/>
      <c r="BW59" s="1414"/>
      <c r="BX59" s="1414"/>
      <c r="BY59" s="1415"/>
      <c r="BZ59" s="64"/>
      <c r="CD59" s="65"/>
      <c r="CE59" s="65"/>
    </row>
    <row r="60" spans="1:83" ht="4.5" customHeight="1">
      <c r="A60" s="66"/>
      <c r="T60" s="67"/>
      <c r="U60" s="66"/>
      <c r="V60" s="1409"/>
      <c r="W60" s="1409"/>
      <c r="X60" s="1409"/>
      <c r="Y60" s="1409"/>
      <c r="Z60" s="1409"/>
      <c r="AA60" s="1409"/>
      <c r="AB60" s="1409"/>
      <c r="AC60" s="1560"/>
      <c r="AD60" s="1561"/>
      <c r="AE60" s="1561"/>
      <c r="AF60" s="1561"/>
      <c r="AG60" s="1561"/>
      <c r="AH60" s="1561"/>
      <c r="AI60" s="1561"/>
      <c r="AJ60" s="1561"/>
      <c r="AK60" s="1561"/>
      <c r="AL60" s="1562"/>
      <c r="AM60" s="67"/>
      <c r="AV60" s="64"/>
      <c r="AW60" s="64"/>
      <c r="BA60" s="65"/>
      <c r="BB60" s="1492"/>
      <c r="BC60" s="1493"/>
      <c r="BD60" s="1493"/>
      <c r="BE60" s="1493"/>
      <c r="BF60" s="1493"/>
      <c r="BG60" s="1494"/>
      <c r="BH60" s="64"/>
      <c r="BL60" s="65"/>
      <c r="BO60" s="64"/>
      <c r="BS60" s="65"/>
      <c r="BT60" s="1413"/>
      <c r="BU60" s="1414"/>
      <c r="BV60" s="1414"/>
      <c r="BW60" s="1414"/>
      <c r="BX60" s="1414"/>
      <c r="BY60" s="1415"/>
      <c r="BZ60" s="64"/>
      <c r="CD60" s="65"/>
      <c r="CE60" s="65"/>
    </row>
    <row r="61" spans="1:83" ht="3" customHeight="1">
      <c r="A61" s="66"/>
      <c r="B61" s="1123" t="s">
        <v>1626</v>
      </c>
      <c r="C61" s="1124"/>
      <c r="D61" s="1124"/>
      <c r="E61" s="1124"/>
      <c r="F61" s="1124"/>
      <c r="G61" s="1124"/>
      <c r="H61" s="1125"/>
      <c r="I61" s="1123" t="s">
        <v>1640</v>
      </c>
      <c r="J61" s="1124"/>
      <c r="K61" s="1124"/>
      <c r="L61" s="1125"/>
      <c r="M61" s="1132" t="s">
        <v>1641</v>
      </c>
      <c r="N61" s="1133"/>
      <c r="O61" s="1133"/>
      <c r="P61" s="1134"/>
      <c r="Q61" s="1132" t="s">
        <v>1642</v>
      </c>
      <c r="R61" s="1133"/>
      <c r="S61" s="1134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46" t="s">
        <v>1474</v>
      </c>
      <c r="AX61" s="1330"/>
      <c r="AY61" s="1330"/>
      <c r="AZ61" s="1330"/>
      <c r="BA61" s="1331"/>
      <c r="BB61" s="1332" t="s">
        <v>1476</v>
      </c>
      <c r="BC61" s="1330"/>
      <c r="BD61" s="1330"/>
      <c r="BE61" s="1330"/>
      <c r="BF61" s="1330"/>
      <c r="BG61" s="1331"/>
      <c r="BH61" s="1046" t="s">
        <v>1475</v>
      </c>
      <c r="BI61" s="1330"/>
      <c r="BJ61" s="1330"/>
      <c r="BK61" s="1330"/>
      <c r="BL61" s="1331"/>
      <c r="BO61" s="1046" t="s">
        <v>1474</v>
      </c>
      <c r="BP61" s="1330"/>
      <c r="BQ61" s="1330"/>
      <c r="BR61" s="1330"/>
      <c r="BS61" s="1331"/>
      <c r="BT61" s="1332" t="s">
        <v>1476</v>
      </c>
      <c r="BU61" s="1330"/>
      <c r="BV61" s="1330"/>
      <c r="BW61" s="1330"/>
      <c r="BX61" s="1330"/>
      <c r="BY61" s="1331"/>
      <c r="BZ61" s="1046" t="s">
        <v>1475</v>
      </c>
      <c r="CA61" s="1330"/>
      <c r="CB61" s="1330"/>
      <c r="CC61" s="1330"/>
      <c r="CD61" s="1331"/>
      <c r="CE61" s="65"/>
    </row>
    <row r="62" spans="1:83" ht="4.5" customHeight="1">
      <c r="A62" s="66"/>
      <c r="B62" s="1126"/>
      <c r="C62" s="1127"/>
      <c r="D62" s="1127"/>
      <c r="E62" s="1127"/>
      <c r="F62" s="1127"/>
      <c r="G62" s="1127"/>
      <c r="H62" s="1128"/>
      <c r="I62" s="1126"/>
      <c r="J62" s="1127"/>
      <c r="K62" s="1127"/>
      <c r="L62" s="1128"/>
      <c r="M62" s="1135"/>
      <c r="N62" s="1136"/>
      <c r="O62" s="1136"/>
      <c r="P62" s="1137"/>
      <c r="Q62" s="1135"/>
      <c r="R62" s="1136"/>
      <c r="S62" s="1137"/>
      <c r="T62" s="67"/>
      <c r="U62" s="66"/>
      <c r="V62" s="1409" t="s">
        <v>1624</v>
      </c>
      <c r="W62" s="1409"/>
      <c r="X62" s="1409"/>
      <c r="Y62" s="1409"/>
      <c r="Z62" s="1409"/>
      <c r="AA62" s="1409"/>
      <c r="AB62" s="1409"/>
      <c r="AC62" s="1587" t="str">
        <f>CONCATENATE(INDEX('LŠZ H'!A$2:AM$999,U39,11),"                                                                                                   ",INDEX('LŠZ H'!A$2:AM$999,U39,24),", ",INDEX('LŠZ H'!A$2:AM$999,U39,25),"                                                               ",INDEX('LŠZ H'!A$2:AM$999,U39,12))</f>
        <v>Mgr. Martin FORGÁČ                                                                                                   Okružná 16, Detva                                                               9.5.1981</v>
      </c>
      <c r="AD62" s="1588"/>
      <c r="AE62" s="1588"/>
      <c r="AF62" s="1588"/>
      <c r="AG62" s="1588"/>
      <c r="AH62" s="1588"/>
      <c r="AI62" s="1588"/>
      <c r="AJ62" s="1588"/>
      <c r="AK62" s="1588"/>
      <c r="AL62" s="1589"/>
      <c r="AM62" s="67"/>
      <c r="AV62" s="64"/>
      <c r="AW62" s="1332"/>
      <c r="AX62" s="1330"/>
      <c r="AY62" s="1330"/>
      <c r="AZ62" s="1330"/>
      <c r="BA62" s="1331"/>
      <c r="BB62" s="1332"/>
      <c r="BC62" s="1330"/>
      <c r="BD62" s="1330"/>
      <c r="BE62" s="1330"/>
      <c r="BF62" s="1330"/>
      <c r="BG62" s="1331"/>
      <c r="BH62" s="1332"/>
      <c r="BI62" s="1330"/>
      <c r="BJ62" s="1330"/>
      <c r="BK62" s="1330"/>
      <c r="BL62" s="1331"/>
      <c r="BO62" s="1332"/>
      <c r="BP62" s="1330"/>
      <c r="BQ62" s="1330"/>
      <c r="BR62" s="1330"/>
      <c r="BS62" s="1331"/>
      <c r="BT62" s="1332"/>
      <c r="BU62" s="1330"/>
      <c r="BV62" s="1330"/>
      <c r="BW62" s="1330"/>
      <c r="BX62" s="1330"/>
      <c r="BY62" s="1331"/>
      <c r="BZ62" s="1332"/>
      <c r="CA62" s="1330"/>
      <c r="CB62" s="1330"/>
      <c r="CC62" s="1330"/>
      <c r="CD62" s="1331"/>
      <c r="CE62" s="65"/>
    </row>
    <row r="63" spans="1:83" ht="4.5" customHeight="1">
      <c r="A63" s="66"/>
      <c r="B63" s="1129"/>
      <c r="C63" s="1130"/>
      <c r="D63" s="1130"/>
      <c r="E63" s="1130"/>
      <c r="F63" s="1130"/>
      <c r="G63" s="1130"/>
      <c r="H63" s="1131"/>
      <c r="I63" s="1129"/>
      <c r="J63" s="1130"/>
      <c r="K63" s="1130"/>
      <c r="L63" s="1131"/>
      <c r="M63" s="1138"/>
      <c r="N63" s="1139"/>
      <c r="O63" s="1139"/>
      <c r="P63" s="1140"/>
      <c r="Q63" s="1138"/>
      <c r="R63" s="1139"/>
      <c r="S63" s="1140"/>
      <c r="T63" s="67"/>
      <c r="U63" s="66"/>
      <c r="V63" s="1409"/>
      <c r="W63" s="1409"/>
      <c r="X63" s="1409"/>
      <c r="Y63" s="1409"/>
      <c r="Z63" s="1409"/>
      <c r="AA63" s="1409"/>
      <c r="AB63" s="1409"/>
      <c r="AC63" s="1590"/>
      <c r="AD63" s="1591"/>
      <c r="AE63" s="1591"/>
      <c r="AF63" s="1591"/>
      <c r="AG63" s="1591"/>
      <c r="AH63" s="1591"/>
      <c r="AI63" s="1591"/>
      <c r="AJ63" s="1591"/>
      <c r="AK63" s="1591"/>
      <c r="AL63" s="1592"/>
      <c r="AM63" s="67"/>
      <c r="AV63" s="64"/>
      <c r="AW63" s="1333"/>
      <c r="AX63" s="1334"/>
      <c r="AY63" s="1334"/>
      <c r="AZ63" s="1334"/>
      <c r="BA63" s="1335"/>
      <c r="BB63" s="1333"/>
      <c r="BC63" s="1334"/>
      <c r="BD63" s="1334"/>
      <c r="BE63" s="1334"/>
      <c r="BF63" s="1334"/>
      <c r="BG63" s="1335"/>
      <c r="BH63" s="1333"/>
      <c r="BI63" s="1334"/>
      <c r="BJ63" s="1334"/>
      <c r="BK63" s="1334"/>
      <c r="BL63" s="1335"/>
      <c r="BO63" s="1333"/>
      <c r="BP63" s="1334"/>
      <c r="BQ63" s="1334"/>
      <c r="BR63" s="1334"/>
      <c r="BS63" s="1335"/>
      <c r="BT63" s="1333"/>
      <c r="BU63" s="1334"/>
      <c r="BV63" s="1334"/>
      <c r="BW63" s="1334"/>
      <c r="BX63" s="1334"/>
      <c r="BY63" s="1335"/>
      <c r="BZ63" s="1333"/>
      <c r="CA63" s="1334"/>
      <c r="CB63" s="1334"/>
      <c r="CC63" s="1334"/>
      <c r="CD63" s="1335"/>
      <c r="CE63" s="65"/>
    </row>
    <row r="64" spans="1:83" ht="3.75" customHeight="1">
      <c r="A64" s="66"/>
      <c r="B64" s="1435" t="s">
        <v>459</v>
      </c>
      <c r="C64" s="1563"/>
      <c r="D64" s="1563"/>
      <c r="E64" s="1563"/>
      <c r="F64" s="1563"/>
      <c r="G64" s="1563"/>
      <c r="H64" s="1564"/>
      <c r="I64" s="1373">
        <f>INDEX('LŠZ H'!A$2:AM$999,U39,29)</f>
        <v>28</v>
      </c>
      <c r="J64" s="1374"/>
      <c r="K64" s="1374"/>
      <c r="L64" s="1375"/>
      <c r="M64" s="1194">
        <f>INDEX('LŠZ H'!A$2:AM$999,U39,31)</f>
        <v>112</v>
      </c>
      <c r="N64" s="1195"/>
      <c r="O64" s="1195"/>
      <c r="P64" s="1196"/>
      <c r="Q64" s="1194">
        <f>INDEX('LŠZ H'!A$2:AM$999,U39,33)</f>
        <v>204</v>
      </c>
      <c r="R64" s="1195"/>
      <c r="S64" s="1196"/>
      <c r="T64" s="67"/>
      <c r="U64" s="66"/>
      <c r="V64" s="1409" t="s">
        <v>1625</v>
      </c>
      <c r="W64" s="1409"/>
      <c r="X64" s="1409"/>
      <c r="Y64" s="1409"/>
      <c r="Z64" s="1409"/>
      <c r="AA64" s="1409"/>
      <c r="AB64" s="1409"/>
      <c r="AC64" s="1590"/>
      <c r="AD64" s="1591"/>
      <c r="AE64" s="1591"/>
      <c r="AF64" s="1591"/>
      <c r="AG64" s="1591"/>
      <c r="AH64" s="1591"/>
      <c r="AI64" s="1591"/>
      <c r="AJ64" s="1591"/>
      <c r="AK64" s="1591"/>
      <c r="AL64" s="1592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565"/>
      <c r="C65" s="1566"/>
      <c r="D65" s="1566"/>
      <c r="E65" s="1566"/>
      <c r="F65" s="1566"/>
      <c r="G65" s="1566"/>
      <c r="H65" s="1567"/>
      <c r="I65" s="1376"/>
      <c r="J65" s="1377"/>
      <c r="K65" s="1377"/>
      <c r="L65" s="1378"/>
      <c r="M65" s="1197"/>
      <c r="N65" s="1198"/>
      <c r="O65" s="1198"/>
      <c r="P65" s="1199"/>
      <c r="Q65" s="1197"/>
      <c r="R65" s="1198"/>
      <c r="S65" s="1199"/>
      <c r="T65" s="67"/>
      <c r="U65" s="66"/>
      <c r="V65" s="1409"/>
      <c r="W65" s="1409"/>
      <c r="X65" s="1409"/>
      <c r="Y65" s="1409"/>
      <c r="Z65" s="1409"/>
      <c r="AA65" s="1409"/>
      <c r="AB65" s="1409"/>
      <c r="AC65" s="1590"/>
      <c r="AD65" s="1591"/>
      <c r="AE65" s="1591"/>
      <c r="AF65" s="1591"/>
      <c r="AG65" s="1591"/>
      <c r="AH65" s="1591"/>
      <c r="AI65" s="1591"/>
      <c r="AJ65" s="1591"/>
      <c r="AK65" s="1591"/>
      <c r="AL65" s="1592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568"/>
      <c r="C66" s="1569"/>
      <c r="D66" s="1569"/>
      <c r="E66" s="1569"/>
      <c r="F66" s="1569"/>
      <c r="G66" s="1569"/>
      <c r="H66" s="1570"/>
      <c r="I66" s="1379"/>
      <c r="J66" s="1380"/>
      <c r="K66" s="1380"/>
      <c r="L66" s="1381"/>
      <c r="M66" s="1200"/>
      <c r="N66" s="1201"/>
      <c r="O66" s="1201"/>
      <c r="P66" s="1202"/>
      <c r="Q66" s="1200"/>
      <c r="R66" s="1201"/>
      <c r="S66" s="1202"/>
      <c r="T66" s="67"/>
      <c r="U66" s="66"/>
      <c r="V66" s="69"/>
      <c r="W66" s="69"/>
      <c r="X66" s="69"/>
      <c r="Y66" s="69"/>
      <c r="Z66" s="69"/>
      <c r="AA66" s="69"/>
      <c r="AB66" s="69"/>
      <c r="AC66" s="1590"/>
      <c r="AD66" s="1591"/>
      <c r="AE66" s="1591"/>
      <c r="AF66" s="1591"/>
      <c r="AG66" s="1591"/>
      <c r="AH66" s="1591"/>
      <c r="AI66" s="1591"/>
      <c r="AJ66" s="1591"/>
      <c r="AK66" s="1591"/>
      <c r="AL66" s="1592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074" t="s">
        <v>1522</v>
      </c>
      <c r="C67" s="1075"/>
      <c r="D67" s="1075"/>
      <c r="E67" s="1075"/>
      <c r="F67" s="1075"/>
      <c r="G67" s="1075"/>
      <c r="H67" s="1076"/>
      <c r="I67" s="1123" t="s">
        <v>1056</v>
      </c>
      <c r="J67" s="1075"/>
      <c r="K67" s="1075"/>
      <c r="L67" s="1076"/>
      <c r="M67" s="1123" t="s">
        <v>1054</v>
      </c>
      <c r="N67" s="1075"/>
      <c r="O67" s="1075"/>
      <c r="P67" s="1076"/>
      <c r="Q67" s="1123" t="s">
        <v>75</v>
      </c>
      <c r="R67" s="1075"/>
      <c r="S67" s="1076"/>
      <c r="T67" s="67"/>
      <c r="U67" s="66"/>
      <c r="V67" s="1409" t="s">
        <v>1627</v>
      </c>
      <c r="W67" s="1409"/>
      <c r="X67" s="1409"/>
      <c r="Y67" s="1409"/>
      <c r="Z67" s="1409"/>
      <c r="AA67" s="1409"/>
      <c r="AB67" s="1409"/>
      <c r="AC67" s="1590"/>
      <c r="AD67" s="1591"/>
      <c r="AE67" s="1591"/>
      <c r="AF67" s="1591"/>
      <c r="AG67" s="1591"/>
      <c r="AH67" s="1591"/>
      <c r="AI67" s="1591"/>
      <c r="AJ67" s="1591"/>
      <c r="AK67" s="1591"/>
      <c r="AL67" s="1592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077"/>
      <c r="C68" s="1078"/>
      <c r="D68" s="1078"/>
      <c r="E68" s="1078"/>
      <c r="F68" s="1078"/>
      <c r="G68" s="1078"/>
      <c r="H68" s="1079"/>
      <c r="I68" s="1077"/>
      <c r="J68" s="1078"/>
      <c r="K68" s="1078"/>
      <c r="L68" s="1079"/>
      <c r="M68" s="1077"/>
      <c r="N68" s="1078"/>
      <c r="O68" s="1078"/>
      <c r="P68" s="1079"/>
      <c r="Q68" s="1077"/>
      <c r="R68" s="1078"/>
      <c r="S68" s="1079"/>
      <c r="T68" s="67"/>
      <c r="U68" s="66"/>
      <c r="V68" s="1409"/>
      <c r="W68" s="1409"/>
      <c r="X68" s="1409"/>
      <c r="Y68" s="1409"/>
      <c r="Z68" s="1409"/>
      <c r="AA68" s="1409"/>
      <c r="AB68" s="1409"/>
      <c r="AC68" s="1590"/>
      <c r="AD68" s="1591"/>
      <c r="AE68" s="1591"/>
      <c r="AF68" s="1591"/>
      <c r="AG68" s="1591"/>
      <c r="AH68" s="1591"/>
      <c r="AI68" s="1591"/>
      <c r="AJ68" s="1591"/>
      <c r="AK68" s="1591"/>
      <c r="AL68" s="1592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080"/>
      <c r="C69" s="1081"/>
      <c r="D69" s="1081"/>
      <c r="E69" s="1081"/>
      <c r="F69" s="1081"/>
      <c r="G69" s="1081"/>
      <c r="H69" s="1082"/>
      <c r="I69" s="1080"/>
      <c r="J69" s="1081"/>
      <c r="K69" s="1081"/>
      <c r="L69" s="1082"/>
      <c r="M69" s="1080"/>
      <c r="N69" s="1081"/>
      <c r="O69" s="1081"/>
      <c r="P69" s="1082"/>
      <c r="Q69" s="1080"/>
      <c r="R69" s="1081"/>
      <c r="S69" s="1082"/>
      <c r="T69" s="67"/>
      <c r="U69" s="66"/>
      <c r="V69" s="1409" t="s">
        <v>1628</v>
      </c>
      <c r="W69" s="1409"/>
      <c r="X69" s="1409"/>
      <c r="Y69" s="1409"/>
      <c r="Z69" s="1409"/>
      <c r="AA69" s="1409"/>
      <c r="AB69" s="1409"/>
      <c r="AC69" s="1590"/>
      <c r="AD69" s="1591"/>
      <c r="AE69" s="1591"/>
      <c r="AF69" s="1591"/>
      <c r="AG69" s="1591"/>
      <c r="AH69" s="1591"/>
      <c r="AI69" s="1591"/>
      <c r="AJ69" s="1591"/>
      <c r="AK69" s="1591"/>
      <c r="AL69" s="1592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435" t="s">
        <v>928</v>
      </c>
      <c r="C70" s="1436"/>
      <c r="D70" s="1436"/>
      <c r="E70" s="1436"/>
      <c r="F70" s="1436"/>
      <c r="G70" s="1436"/>
      <c r="H70" s="1437"/>
      <c r="I70" s="1444">
        <f>INDEX('LŠZ H'!A$2:AM$999,U39,35)</f>
        <v>35</v>
      </c>
      <c r="J70" s="1445"/>
      <c r="K70" s="1445"/>
      <c r="L70" s="1446"/>
      <c r="M70" s="1444">
        <f>INDEX('LŠZ H'!A$2:AM$999,U39,36)</f>
        <v>40</v>
      </c>
      <c r="N70" s="1445"/>
      <c r="O70" s="1445"/>
      <c r="P70" s="1446"/>
      <c r="Q70" s="1444">
        <f>INDEX('LŠZ H'!A$2:AM$999,U39,37)</f>
        <v>65</v>
      </c>
      <c r="R70" s="1445"/>
      <c r="S70" s="1446"/>
      <c r="T70" s="67"/>
      <c r="U70" s="66"/>
      <c r="V70" s="1409"/>
      <c r="W70" s="1409"/>
      <c r="X70" s="1409"/>
      <c r="Y70" s="1409"/>
      <c r="Z70" s="1409"/>
      <c r="AA70" s="1409"/>
      <c r="AB70" s="1409"/>
      <c r="AC70" s="1590"/>
      <c r="AD70" s="1591"/>
      <c r="AE70" s="1591"/>
      <c r="AF70" s="1591"/>
      <c r="AG70" s="1591"/>
      <c r="AH70" s="1591"/>
      <c r="AI70" s="1591"/>
      <c r="AJ70" s="1591"/>
      <c r="AK70" s="1591"/>
      <c r="AL70" s="1592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438"/>
      <c r="C71" s="1439"/>
      <c r="D71" s="1439"/>
      <c r="E71" s="1439"/>
      <c r="F71" s="1439"/>
      <c r="G71" s="1439"/>
      <c r="H71" s="1440"/>
      <c r="I71" s="1447"/>
      <c r="J71" s="1448"/>
      <c r="K71" s="1448"/>
      <c r="L71" s="1449"/>
      <c r="M71" s="1447"/>
      <c r="N71" s="1448"/>
      <c r="O71" s="1448"/>
      <c r="P71" s="1449"/>
      <c r="Q71" s="1447"/>
      <c r="R71" s="1448"/>
      <c r="S71" s="1449"/>
      <c r="T71" s="67"/>
      <c r="U71" s="66"/>
      <c r="V71" s="78"/>
      <c r="W71" s="69"/>
      <c r="X71" s="69"/>
      <c r="Y71" s="69"/>
      <c r="Z71" s="69"/>
      <c r="AA71" s="69"/>
      <c r="AB71" s="69"/>
      <c r="AC71" s="1593"/>
      <c r="AD71" s="1594"/>
      <c r="AE71" s="1594"/>
      <c r="AF71" s="1594"/>
      <c r="AG71" s="1594"/>
      <c r="AH71" s="1594"/>
      <c r="AI71" s="1594"/>
      <c r="AJ71" s="1594"/>
      <c r="AK71" s="1594"/>
      <c r="AL71" s="1595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441"/>
      <c r="C72" s="1442"/>
      <c r="D72" s="1442"/>
      <c r="E72" s="1442"/>
      <c r="F72" s="1442"/>
      <c r="G72" s="1442"/>
      <c r="H72" s="1443"/>
      <c r="I72" s="1450"/>
      <c r="J72" s="1451"/>
      <c r="K72" s="1451"/>
      <c r="L72" s="1452"/>
      <c r="M72" s="1450"/>
      <c r="N72" s="1451"/>
      <c r="O72" s="1451"/>
      <c r="P72" s="1452"/>
      <c r="Q72" s="1450"/>
      <c r="R72" s="1451"/>
      <c r="S72" s="1452"/>
      <c r="T72" s="67"/>
      <c r="U72" s="66"/>
      <c r="V72" s="1409" t="s">
        <v>460</v>
      </c>
      <c r="W72" s="1409"/>
      <c r="X72" s="1409"/>
      <c r="Y72" s="1409"/>
      <c r="Z72" s="1409"/>
      <c r="AA72" s="1409"/>
      <c r="AB72" s="1481"/>
      <c r="AC72" s="1482">
        <f>INDEX('LŠZ H'!A$2:AM$999,U39,13)</f>
        <v>42610</v>
      </c>
      <c r="AD72" s="1483"/>
      <c r="AE72" s="1483"/>
      <c r="AF72" s="1483"/>
      <c r="AG72" s="1483"/>
      <c r="AH72" s="1483"/>
      <c r="AI72" s="1483"/>
      <c r="AJ72" s="1483"/>
      <c r="AK72" s="1483"/>
      <c r="AL72" s="1484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416" t="s">
        <v>463</v>
      </c>
      <c r="C73" s="1417"/>
      <c r="D73" s="1417"/>
      <c r="E73" s="1418"/>
      <c r="F73" s="1193">
        <f>INDEX('LŠZ H'!A$2:AM$999,U39,18)</f>
        <v>2001</v>
      </c>
      <c r="G73" s="1169"/>
      <c r="H73" s="1123" t="s">
        <v>464</v>
      </c>
      <c r="I73" s="1125"/>
      <c r="J73" s="1425" t="str">
        <f>INDEX('LŠZ H'!A$2:AM$999,U39,7)</f>
        <v>7220-10</v>
      </c>
      <c r="K73" s="1426"/>
      <c r="L73" s="1426"/>
      <c r="M73" s="1426"/>
      <c r="N73" s="1426"/>
      <c r="O73" s="1426"/>
      <c r="P73" s="1427"/>
      <c r="Q73" s="1141" t="str">
        <f>INDEX('LŠZ H'!A$2:AM$999,U39,15)</f>
        <v>P</v>
      </c>
      <c r="R73" s="1124"/>
      <c r="S73" s="1125"/>
      <c r="T73" s="67"/>
      <c r="U73" s="66"/>
      <c r="V73" s="1409"/>
      <c r="W73" s="1409"/>
      <c r="X73" s="1409"/>
      <c r="Y73" s="1409"/>
      <c r="Z73" s="1409"/>
      <c r="AA73" s="1409"/>
      <c r="AB73" s="1481"/>
      <c r="AC73" s="1485"/>
      <c r="AD73" s="1409"/>
      <c r="AE73" s="1409"/>
      <c r="AF73" s="1409"/>
      <c r="AG73" s="1409"/>
      <c r="AH73" s="1409"/>
      <c r="AI73" s="1409"/>
      <c r="AJ73" s="1409"/>
      <c r="AK73" s="1409"/>
      <c r="AL73" s="1481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419"/>
      <c r="C74" s="1420"/>
      <c r="D74" s="1420"/>
      <c r="E74" s="1421"/>
      <c r="F74" s="1170"/>
      <c r="G74" s="1172"/>
      <c r="H74" s="1126"/>
      <c r="I74" s="1128"/>
      <c r="J74" s="1428"/>
      <c r="K74" s="1429"/>
      <c r="L74" s="1429"/>
      <c r="M74" s="1429"/>
      <c r="N74" s="1429"/>
      <c r="O74" s="1429"/>
      <c r="P74" s="1430"/>
      <c r="Q74" s="1126"/>
      <c r="R74" s="1127"/>
      <c r="S74" s="1128"/>
      <c r="T74" s="67"/>
      <c r="U74" s="66"/>
      <c r="V74" s="1409" t="s">
        <v>461</v>
      </c>
      <c r="W74" s="1409"/>
      <c r="X74" s="1409"/>
      <c r="Y74" s="1409"/>
      <c r="Z74" s="1409"/>
      <c r="AA74" s="1409"/>
      <c r="AB74" s="1409"/>
      <c r="AC74" s="1485"/>
      <c r="AD74" s="1409"/>
      <c r="AE74" s="1409"/>
      <c r="AF74" s="1409"/>
      <c r="AG74" s="1409"/>
      <c r="AH74" s="1409"/>
      <c r="AI74" s="1409"/>
      <c r="AJ74" s="1409"/>
      <c r="AK74" s="1409"/>
      <c r="AL74" s="1481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422"/>
      <c r="C75" s="1423"/>
      <c r="D75" s="1423"/>
      <c r="E75" s="1424"/>
      <c r="F75" s="1173"/>
      <c r="G75" s="1175"/>
      <c r="H75" s="1129"/>
      <c r="I75" s="1131"/>
      <c r="J75" s="1431"/>
      <c r="K75" s="1432"/>
      <c r="L75" s="1432"/>
      <c r="M75" s="1432"/>
      <c r="N75" s="1432"/>
      <c r="O75" s="1432"/>
      <c r="P75" s="1433"/>
      <c r="Q75" s="1129"/>
      <c r="R75" s="1130"/>
      <c r="S75" s="1131"/>
      <c r="T75" s="67"/>
      <c r="U75" s="66"/>
      <c r="V75" s="1409"/>
      <c r="W75" s="1409"/>
      <c r="X75" s="1409"/>
      <c r="Y75" s="1409"/>
      <c r="Z75" s="1409"/>
      <c r="AA75" s="1409"/>
      <c r="AB75" s="1409"/>
      <c r="AC75" s="1486"/>
      <c r="AD75" s="1487"/>
      <c r="AE75" s="1487"/>
      <c r="AF75" s="1487"/>
      <c r="AG75" s="1487"/>
      <c r="AH75" s="1487"/>
      <c r="AI75" s="1487"/>
      <c r="AJ75" s="1487"/>
      <c r="AK75" s="1487"/>
      <c r="AL75" s="1488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70" t="s">
        <v>4537</v>
      </c>
      <c r="AA77" s="1471"/>
      <c r="AB77" s="1471"/>
      <c r="AC77" s="1471"/>
      <c r="AD77" s="1471"/>
      <c r="AE77" s="1471"/>
      <c r="AF77" s="1471"/>
      <c r="AG77" s="1471"/>
      <c r="AH77" s="1471"/>
      <c r="AI77" s="1471"/>
      <c r="AJ77" s="1471"/>
      <c r="AK77" s="1471"/>
      <c r="AL77" s="1471"/>
      <c r="AM77" s="1472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434" t="s">
        <v>1499</v>
      </c>
      <c r="C78" s="1434"/>
      <c r="D78" s="1434"/>
      <c r="E78" s="1434"/>
      <c r="F78" s="1434"/>
      <c r="G78" s="1434"/>
      <c r="H78" s="1434"/>
      <c r="I78" s="1434"/>
      <c r="J78" s="1434"/>
      <c r="K78" s="1434"/>
      <c r="L78" s="1434"/>
      <c r="M78" s="1434"/>
      <c r="N78" s="1434"/>
      <c r="O78" s="1434"/>
      <c r="P78" s="1434"/>
      <c r="Q78" s="1434"/>
      <c r="R78" s="1434"/>
      <c r="S78" s="1434"/>
      <c r="T78" s="67"/>
      <c r="U78" s="64"/>
      <c r="Z78" s="1468"/>
      <c r="AA78" s="1468"/>
      <c r="AB78" s="1468"/>
      <c r="AC78" s="1468"/>
      <c r="AD78" s="1468"/>
      <c r="AE78" s="1468"/>
      <c r="AF78" s="1468"/>
      <c r="AG78" s="1468"/>
      <c r="AH78" s="1468"/>
      <c r="AI78" s="1468"/>
      <c r="AJ78" s="1468"/>
      <c r="AK78" s="1468"/>
      <c r="AL78" s="1468"/>
      <c r="AM78" s="1469"/>
      <c r="AV78" s="64"/>
      <c r="AW78" s="57"/>
      <c r="AX78" s="58"/>
      <c r="AY78" s="58"/>
      <c r="AZ78" s="58"/>
      <c r="BA78" s="59"/>
      <c r="BB78" s="1052" t="s">
        <v>3998</v>
      </c>
      <c r="BC78" s="1411"/>
      <c r="BD78" s="1411"/>
      <c r="BE78" s="1411"/>
      <c r="BF78" s="1411"/>
      <c r="BG78" s="1412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52" t="s">
        <v>3998</v>
      </c>
      <c r="BU78" s="1411"/>
      <c r="BV78" s="1411"/>
      <c r="BW78" s="1411"/>
      <c r="BX78" s="1411"/>
      <c r="BY78" s="1412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434"/>
      <c r="C79" s="1434"/>
      <c r="D79" s="1434"/>
      <c r="E79" s="1434"/>
      <c r="F79" s="1434"/>
      <c r="G79" s="1434"/>
      <c r="H79" s="1434"/>
      <c r="I79" s="1434"/>
      <c r="J79" s="1434"/>
      <c r="K79" s="1434"/>
      <c r="L79" s="1434"/>
      <c r="M79" s="1434"/>
      <c r="N79" s="1434"/>
      <c r="O79" s="1434"/>
      <c r="P79" s="1434"/>
      <c r="Q79" s="1434"/>
      <c r="R79" s="1434"/>
      <c r="S79" s="1434"/>
      <c r="T79" s="67"/>
      <c r="U79" s="64"/>
      <c r="Z79" s="1468"/>
      <c r="AA79" s="1468"/>
      <c r="AB79" s="1468"/>
      <c r="AC79" s="1468"/>
      <c r="AD79" s="1468"/>
      <c r="AE79" s="1468"/>
      <c r="AF79" s="1468"/>
      <c r="AG79" s="1468"/>
      <c r="AH79" s="1468"/>
      <c r="AI79" s="1468"/>
      <c r="AJ79" s="1468"/>
      <c r="AK79" s="1468"/>
      <c r="AL79" s="1468"/>
      <c r="AM79" s="1469"/>
      <c r="AV79" s="64"/>
      <c r="AW79" s="64"/>
      <c r="BA79" s="65"/>
      <c r="BB79" s="1413"/>
      <c r="BC79" s="1414"/>
      <c r="BD79" s="1414"/>
      <c r="BE79" s="1414"/>
      <c r="BF79" s="1414"/>
      <c r="BG79" s="1415"/>
      <c r="BH79" s="64"/>
      <c r="BL79" s="65"/>
      <c r="BO79" s="64"/>
      <c r="BS79" s="65"/>
      <c r="BT79" s="1413"/>
      <c r="BU79" s="1414"/>
      <c r="BV79" s="1414"/>
      <c r="BW79" s="1414"/>
      <c r="BX79" s="1414"/>
      <c r="BY79" s="1415"/>
      <c r="BZ79" s="64"/>
      <c r="CD79" s="65"/>
      <c r="CE79" s="65"/>
    </row>
    <row r="80" spans="1:83" ht="5.25" customHeight="1">
      <c r="A80" s="66"/>
      <c r="B80" s="1434"/>
      <c r="C80" s="1434"/>
      <c r="D80" s="1434"/>
      <c r="E80" s="1434"/>
      <c r="F80" s="1434"/>
      <c r="G80" s="1434"/>
      <c r="H80" s="1434"/>
      <c r="I80" s="1434"/>
      <c r="J80" s="1434"/>
      <c r="K80" s="1434"/>
      <c r="L80" s="1434"/>
      <c r="M80" s="1434"/>
      <c r="N80" s="1434"/>
      <c r="O80" s="1434"/>
      <c r="P80" s="1434"/>
      <c r="Q80" s="1434"/>
      <c r="R80" s="1434"/>
      <c r="S80" s="1434"/>
      <c r="T80" s="67"/>
      <c r="U80" s="64"/>
      <c r="V80" s="1222" t="s">
        <v>4536</v>
      </c>
      <c r="W80" s="1479"/>
      <c r="X80" s="1479"/>
      <c r="Y80" s="1479"/>
      <c r="Z80" s="1479"/>
      <c r="AA80" s="1479"/>
      <c r="AB80" s="1479"/>
      <c r="AC80" s="1479"/>
      <c r="AD80" s="1479"/>
      <c r="AE80" s="1479"/>
      <c r="AF80" s="1479"/>
      <c r="AG80" s="1479"/>
      <c r="AH80" s="1479"/>
      <c r="AI80" s="1479"/>
      <c r="AJ80" s="1479"/>
      <c r="AK80" s="1479"/>
      <c r="AL80" s="1479"/>
      <c r="AM80" s="1458"/>
      <c r="AV80" s="64"/>
      <c r="AW80" s="1046" t="s">
        <v>1474</v>
      </c>
      <c r="AX80" s="1330"/>
      <c r="AY80" s="1330"/>
      <c r="AZ80" s="1330"/>
      <c r="BA80" s="1331"/>
      <c r="BB80" s="1413"/>
      <c r="BC80" s="1414"/>
      <c r="BD80" s="1414"/>
      <c r="BE80" s="1414"/>
      <c r="BF80" s="1414"/>
      <c r="BG80" s="1415"/>
      <c r="BH80" s="1046" t="s">
        <v>1475</v>
      </c>
      <c r="BI80" s="1330"/>
      <c r="BJ80" s="1330"/>
      <c r="BK80" s="1330"/>
      <c r="BL80" s="1331"/>
      <c r="BO80" s="1046" t="s">
        <v>1474</v>
      </c>
      <c r="BP80" s="1330"/>
      <c r="BQ80" s="1330"/>
      <c r="BR80" s="1330"/>
      <c r="BS80" s="1331"/>
      <c r="BT80" s="1413"/>
      <c r="BU80" s="1414"/>
      <c r="BV80" s="1414"/>
      <c r="BW80" s="1414"/>
      <c r="BX80" s="1414"/>
      <c r="BY80" s="1415"/>
      <c r="BZ80" s="1046" t="s">
        <v>1475</v>
      </c>
      <c r="CA80" s="1330"/>
      <c r="CB80" s="1330"/>
      <c r="CC80" s="1330"/>
      <c r="CD80" s="1331"/>
      <c r="CE80" s="65"/>
    </row>
    <row r="81" spans="1:83" ht="5.25" customHeight="1">
      <c r="A81" s="66"/>
      <c r="B81" s="1434"/>
      <c r="C81" s="1434"/>
      <c r="D81" s="1434"/>
      <c r="E81" s="1434"/>
      <c r="F81" s="1434"/>
      <c r="G81" s="1434"/>
      <c r="H81" s="1434"/>
      <c r="I81" s="1434"/>
      <c r="J81" s="1434"/>
      <c r="K81" s="1434"/>
      <c r="L81" s="1434"/>
      <c r="M81" s="1434"/>
      <c r="N81" s="1434"/>
      <c r="O81" s="1434"/>
      <c r="P81" s="1434"/>
      <c r="Q81" s="1434"/>
      <c r="R81" s="1434"/>
      <c r="S81" s="1434"/>
      <c r="T81" s="67"/>
      <c r="U81" s="64"/>
      <c r="V81" s="1479"/>
      <c r="W81" s="1479"/>
      <c r="X81" s="1479"/>
      <c r="Y81" s="1479"/>
      <c r="Z81" s="1479"/>
      <c r="AA81" s="1479"/>
      <c r="AB81" s="1479"/>
      <c r="AC81" s="1479"/>
      <c r="AD81" s="1479"/>
      <c r="AE81" s="1479"/>
      <c r="AF81" s="1479"/>
      <c r="AG81" s="1479"/>
      <c r="AH81" s="1479"/>
      <c r="AI81" s="1479"/>
      <c r="AJ81" s="1479"/>
      <c r="AK81" s="1479"/>
      <c r="AL81" s="1479"/>
      <c r="AM81" s="1458"/>
      <c r="AV81" s="64"/>
      <c r="AW81" s="1332"/>
      <c r="AX81" s="1330"/>
      <c r="AY81" s="1330"/>
      <c r="AZ81" s="1330"/>
      <c r="BA81" s="1331"/>
      <c r="BB81" s="1046" t="s">
        <v>1476</v>
      </c>
      <c r="BC81" s="1330"/>
      <c r="BD81" s="1330"/>
      <c r="BE81" s="1330"/>
      <c r="BF81" s="1330"/>
      <c r="BG81" s="1331"/>
      <c r="BH81" s="1332"/>
      <c r="BI81" s="1330"/>
      <c r="BJ81" s="1330"/>
      <c r="BK81" s="1330"/>
      <c r="BL81" s="1331"/>
      <c r="BO81" s="1332"/>
      <c r="BP81" s="1330"/>
      <c r="BQ81" s="1330"/>
      <c r="BR81" s="1330"/>
      <c r="BS81" s="1331"/>
      <c r="BT81" s="1046" t="s">
        <v>1476</v>
      </c>
      <c r="BU81" s="1330"/>
      <c r="BV81" s="1330"/>
      <c r="BW81" s="1330"/>
      <c r="BX81" s="1330"/>
      <c r="BY81" s="1331"/>
      <c r="BZ81" s="1332"/>
      <c r="CA81" s="1330"/>
      <c r="CB81" s="1330"/>
      <c r="CC81" s="1330"/>
      <c r="CD81" s="1331"/>
      <c r="CE81" s="65"/>
    </row>
    <row r="82" spans="1:83" ht="5.25" customHeight="1">
      <c r="A82" s="66"/>
      <c r="B82" s="1434"/>
      <c r="C82" s="1434"/>
      <c r="D82" s="1434"/>
      <c r="E82" s="1434"/>
      <c r="F82" s="1434"/>
      <c r="G82" s="1434"/>
      <c r="H82" s="1434"/>
      <c r="I82" s="1434"/>
      <c r="J82" s="1434"/>
      <c r="K82" s="1434"/>
      <c r="L82" s="1434"/>
      <c r="M82" s="1434"/>
      <c r="N82" s="1434"/>
      <c r="O82" s="1434"/>
      <c r="P82" s="1434"/>
      <c r="Q82" s="1434"/>
      <c r="R82" s="1434"/>
      <c r="S82" s="1434"/>
      <c r="T82" s="67"/>
      <c r="U82" s="1346" t="s">
        <v>481</v>
      </c>
      <c r="V82" s="1347"/>
      <c r="W82" s="1347"/>
      <c r="X82" s="1347"/>
      <c r="Y82" s="1347"/>
      <c r="Z82" s="1347"/>
      <c r="AA82" s="1347"/>
      <c r="AB82" s="1347"/>
      <c r="AC82" s="1347"/>
      <c r="AD82" s="1347"/>
      <c r="AE82" s="1347"/>
      <c r="AF82" s="1347"/>
      <c r="AG82" s="1347"/>
      <c r="AH82" s="1347"/>
      <c r="AI82" s="1347"/>
      <c r="AJ82" s="1347"/>
      <c r="AK82" s="1347"/>
      <c r="AL82" s="1347"/>
      <c r="AM82" s="1348"/>
      <c r="AV82" s="64"/>
      <c r="AW82" s="1333"/>
      <c r="AX82" s="1334"/>
      <c r="AY82" s="1334"/>
      <c r="AZ82" s="1334"/>
      <c r="BA82" s="1335"/>
      <c r="BB82" s="1333"/>
      <c r="BC82" s="1334"/>
      <c r="BD82" s="1334"/>
      <c r="BE82" s="1334"/>
      <c r="BF82" s="1334"/>
      <c r="BG82" s="1335"/>
      <c r="BH82" s="1333"/>
      <c r="BI82" s="1334"/>
      <c r="BJ82" s="1334"/>
      <c r="BK82" s="1334"/>
      <c r="BL82" s="1335"/>
      <c r="BO82" s="1333"/>
      <c r="BP82" s="1334"/>
      <c r="BQ82" s="1334"/>
      <c r="BR82" s="1334"/>
      <c r="BS82" s="1335"/>
      <c r="BT82" s="1333"/>
      <c r="BU82" s="1334"/>
      <c r="BV82" s="1334"/>
      <c r="BW82" s="1334"/>
      <c r="BX82" s="1334"/>
      <c r="BY82" s="1335"/>
      <c r="BZ82" s="1333"/>
      <c r="CA82" s="1334"/>
      <c r="CB82" s="1334"/>
      <c r="CC82" s="1334"/>
      <c r="CD82" s="1335"/>
      <c r="CE82" s="65"/>
    </row>
    <row r="83" spans="1:83" ht="4.5" customHeight="1">
      <c r="A83" s="66"/>
      <c r="B83" s="1434"/>
      <c r="C83" s="1434"/>
      <c r="D83" s="1434"/>
      <c r="E83" s="1434"/>
      <c r="F83" s="1434"/>
      <c r="G83" s="1434"/>
      <c r="H83" s="1434"/>
      <c r="I83" s="1434"/>
      <c r="J83" s="1434"/>
      <c r="K83" s="1434"/>
      <c r="L83" s="1434"/>
      <c r="M83" s="1434"/>
      <c r="N83" s="1434"/>
      <c r="O83" s="1434"/>
      <c r="P83" s="1434"/>
      <c r="Q83" s="1434"/>
      <c r="R83" s="1434"/>
      <c r="S83" s="1434"/>
      <c r="T83" s="67"/>
      <c r="U83" s="1349"/>
      <c r="V83" s="1347"/>
      <c r="W83" s="1347"/>
      <c r="X83" s="1347"/>
      <c r="Y83" s="1347"/>
      <c r="Z83" s="1347"/>
      <c r="AA83" s="1347"/>
      <c r="AB83" s="1347"/>
      <c r="AC83" s="1347"/>
      <c r="AD83" s="1347"/>
      <c r="AE83" s="1347"/>
      <c r="AF83" s="1347"/>
      <c r="AG83" s="1347"/>
      <c r="AH83" s="1347"/>
      <c r="AI83" s="1347"/>
      <c r="AJ83" s="1347"/>
      <c r="AK83" s="1347"/>
      <c r="AL83" s="1347"/>
      <c r="AM83" s="1348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434"/>
      <c r="C84" s="1434"/>
      <c r="D84" s="1434"/>
      <c r="E84" s="1434"/>
      <c r="F84" s="1434"/>
      <c r="G84" s="1434"/>
      <c r="H84" s="1434"/>
      <c r="I84" s="1434"/>
      <c r="J84" s="1434"/>
      <c r="K84" s="1434"/>
      <c r="L84" s="1434"/>
      <c r="M84" s="1434"/>
      <c r="N84" s="1434"/>
      <c r="O84" s="1434"/>
      <c r="P84" s="1434"/>
      <c r="Q84" s="1434"/>
      <c r="R84" s="1434"/>
      <c r="S84" s="1434"/>
      <c r="T84" s="67"/>
      <c r="U84" s="1221" t="s">
        <v>4535</v>
      </c>
      <c r="V84" s="1222"/>
      <c r="W84" s="1222"/>
      <c r="X84" s="1222"/>
      <c r="Y84" s="1222"/>
      <c r="Z84" s="1222"/>
      <c r="AA84" s="1222"/>
      <c r="AB84" s="1222"/>
      <c r="AC84" s="1222"/>
      <c r="AD84" s="1222"/>
      <c r="AE84" s="1222"/>
      <c r="AF84" s="1222"/>
      <c r="AG84" s="1222"/>
      <c r="AH84" s="1222"/>
      <c r="AI84" s="1222"/>
      <c r="AJ84" s="1222"/>
      <c r="AK84" s="1347" t="str">
        <f>CONCATENATE("*",INDEX('LŠZ H'!A$2:AM$999,U77,17))</f>
        <v>*</v>
      </c>
      <c r="AL84" s="1468"/>
      <c r="AM84" s="1469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434"/>
      <c r="C85" s="1434"/>
      <c r="D85" s="1434"/>
      <c r="E85" s="1434"/>
      <c r="F85" s="1434"/>
      <c r="G85" s="1434"/>
      <c r="H85" s="1434"/>
      <c r="I85" s="1434"/>
      <c r="J85" s="1434"/>
      <c r="K85" s="1434"/>
      <c r="L85" s="1434"/>
      <c r="M85" s="1434"/>
      <c r="N85" s="1434"/>
      <c r="O85" s="1434"/>
      <c r="P85" s="1434"/>
      <c r="Q85" s="1434"/>
      <c r="R85" s="1434"/>
      <c r="S85" s="1434"/>
      <c r="T85" s="67"/>
      <c r="U85" s="1221"/>
      <c r="V85" s="1222"/>
      <c r="W85" s="1222"/>
      <c r="X85" s="1222"/>
      <c r="Y85" s="1222"/>
      <c r="Z85" s="1222"/>
      <c r="AA85" s="1222"/>
      <c r="AB85" s="1222"/>
      <c r="AC85" s="1222"/>
      <c r="AD85" s="1222"/>
      <c r="AE85" s="1222"/>
      <c r="AF85" s="1222"/>
      <c r="AG85" s="1222"/>
      <c r="AH85" s="1222"/>
      <c r="AI85" s="1222"/>
      <c r="AJ85" s="1222"/>
      <c r="AK85" s="1468"/>
      <c r="AL85" s="1468"/>
      <c r="AM85" s="1469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409" t="s">
        <v>1517</v>
      </c>
      <c r="C86" s="1410"/>
      <c r="D86" s="1410"/>
      <c r="E86" s="1410"/>
      <c r="F86" s="1410"/>
      <c r="G86" s="1410"/>
      <c r="H86" s="1410"/>
      <c r="I86" s="1410"/>
      <c r="J86" s="1410"/>
      <c r="K86" s="1410"/>
      <c r="L86" s="1410"/>
      <c r="M86" s="1410"/>
      <c r="N86" s="1410"/>
      <c r="P86" s="1545">
        <f>INDEX('LŠZ H'!A$2:AM$999,U77,28)</f>
        <v>0</v>
      </c>
      <c r="Q86" s="1546"/>
      <c r="R86" s="1546"/>
      <c r="S86" s="1547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410"/>
      <c r="C87" s="1410"/>
      <c r="D87" s="1410"/>
      <c r="E87" s="1410"/>
      <c r="F87" s="1410"/>
      <c r="G87" s="1410"/>
      <c r="H87" s="1410"/>
      <c r="I87" s="1410"/>
      <c r="J87" s="1410"/>
      <c r="K87" s="1410"/>
      <c r="L87" s="1410"/>
      <c r="M87" s="1410"/>
      <c r="N87" s="1410"/>
      <c r="O87" s="74"/>
      <c r="P87" s="1548"/>
      <c r="Q87" s="1549"/>
      <c r="R87" s="1549"/>
      <c r="S87" s="1550"/>
      <c r="T87" s="67"/>
      <c r="U87" s="66"/>
      <c r="V87" s="1480" t="s">
        <v>1651</v>
      </c>
      <c r="W87" s="1480"/>
      <c r="X87" s="1480"/>
      <c r="Y87" s="1480"/>
      <c r="Z87" s="1473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Hangglider/MZK/PHG/RWL/</v>
      </c>
      <c r="AA87" s="1474"/>
      <c r="AB87" s="1474"/>
      <c r="AC87" s="1474"/>
      <c r="AD87" s="1474"/>
      <c r="AE87" s="1474"/>
      <c r="AF87" s="1474"/>
      <c r="AG87" s="1474"/>
      <c r="AH87" s="1474"/>
      <c r="AI87" s="1474"/>
      <c r="AJ87" s="1474"/>
      <c r="AK87" s="1474"/>
      <c r="AL87" s="1475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409" t="s">
        <v>786</v>
      </c>
      <c r="C88" s="1409"/>
      <c r="D88" s="1409"/>
      <c r="E88" s="1409"/>
      <c r="F88" s="1409"/>
      <c r="G88" s="1409"/>
      <c r="H88" s="1409"/>
      <c r="I88" s="1409"/>
      <c r="J88" s="1496" t="str">
        <f>IF(INDEX('LŠZ H'!A$2:AM1093,U77,2)="ZK",(CONCATENATE("O-HG / ",INDEX('LŠZ H'!A$2:AM1093,U77,38)," place")),(CONCATENATE("RWL ",INDEX('LŠZ H'!A$2:AM1093,U77,38),)))</f>
        <v xml:space="preserve">RWL </v>
      </c>
      <c r="K88" s="1497"/>
      <c r="L88" s="1497"/>
      <c r="M88" s="1497"/>
      <c r="N88" s="1498"/>
      <c r="O88" s="75"/>
      <c r="P88" s="1548"/>
      <c r="Q88" s="1549"/>
      <c r="R88" s="1549"/>
      <c r="S88" s="1550"/>
      <c r="T88" s="67"/>
      <c r="U88" s="66"/>
      <c r="V88" s="1480"/>
      <c r="W88" s="1480"/>
      <c r="X88" s="1480"/>
      <c r="Y88" s="1480"/>
      <c r="Z88" s="1476"/>
      <c r="AA88" s="1477"/>
      <c r="AB88" s="1477"/>
      <c r="AC88" s="1477"/>
      <c r="AD88" s="1477"/>
      <c r="AE88" s="1477"/>
      <c r="AF88" s="1477"/>
      <c r="AG88" s="1477"/>
      <c r="AH88" s="1477"/>
      <c r="AI88" s="1477"/>
      <c r="AJ88" s="1477"/>
      <c r="AK88" s="1477"/>
      <c r="AL88" s="1478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409"/>
      <c r="C89" s="1409"/>
      <c r="D89" s="1409"/>
      <c r="E89" s="1409"/>
      <c r="F89" s="1409"/>
      <c r="G89" s="1409"/>
      <c r="H89" s="1409"/>
      <c r="I89" s="1409"/>
      <c r="J89" s="1499"/>
      <c r="K89" s="1500"/>
      <c r="L89" s="1500"/>
      <c r="M89" s="1500"/>
      <c r="N89" s="1501"/>
      <c r="O89" s="75"/>
      <c r="P89" s="1551"/>
      <c r="Q89" s="1552"/>
      <c r="R89" s="1552"/>
      <c r="S89" s="1553"/>
      <c r="T89" s="67"/>
      <c r="U89" s="66"/>
      <c r="V89" s="69"/>
      <c r="W89" s="69"/>
      <c r="X89" s="69"/>
      <c r="Y89" s="69"/>
      <c r="Z89" s="1520" t="str">
        <f>CONCATENATE(INDEX('LŠZ H'!A$2:AP$999,U77,3)," (",INDEX('LŠZ H'!A$2:AP$999,U77,9),")")</f>
        <v xml:space="preserve"> ()</v>
      </c>
      <c r="AA89" s="1521"/>
      <c r="AB89" s="1521"/>
      <c r="AC89" s="1521"/>
      <c r="AD89" s="1521"/>
      <c r="AE89" s="1521"/>
      <c r="AF89" s="1521"/>
      <c r="AG89" s="1521"/>
      <c r="AH89" s="1521"/>
      <c r="AI89" s="1521"/>
      <c r="AJ89" s="1521"/>
      <c r="AK89" s="1521"/>
      <c r="AL89" s="1522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453" t="s">
        <v>4245</v>
      </c>
      <c r="C90" s="1454"/>
      <c r="D90" s="1454"/>
      <c r="E90" s="1454"/>
      <c r="F90" s="1454"/>
      <c r="G90" s="1454"/>
      <c r="H90" s="1454"/>
      <c r="I90" s="1454"/>
      <c r="J90" s="1454"/>
      <c r="K90" s="1454"/>
      <c r="L90" s="1454"/>
      <c r="M90" s="1454"/>
      <c r="N90" s="1454"/>
      <c r="O90" s="1454"/>
      <c r="P90" s="1454"/>
      <c r="Q90" s="1454"/>
      <c r="R90" s="1454"/>
      <c r="S90" s="1455"/>
      <c r="T90" s="67"/>
      <c r="U90" s="66"/>
      <c r="V90" s="1409" t="s">
        <v>648</v>
      </c>
      <c r="W90" s="1409"/>
      <c r="X90" s="1409"/>
      <c r="Y90" s="1409"/>
      <c r="Z90" s="1520"/>
      <c r="AA90" s="1521"/>
      <c r="AB90" s="1521"/>
      <c r="AC90" s="1521"/>
      <c r="AD90" s="1521"/>
      <c r="AE90" s="1521"/>
      <c r="AF90" s="1521"/>
      <c r="AG90" s="1521"/>
      <c r="AH90" s="1521"/>
      <c r="AI90" s="1521"/>
      <c r="AJ90" s="1521"/>
      <c r="AK90" s="1521"/>
      <c r="AL90" s="1522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456"/>
      <c r="C91" s="1457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1457"/>
      <c r="P91" s="1457"/>
      <c r="Q91" s="1457"/>
      <c r="R91" s="1457"/>
      <c r="S91" s="1458"/>
      <c r="T91" s="67"/>
      <c r="U91" s="66"/>
      <c r="V91" s="1409"/>
      <c r="W91" s="1409"/>
      <c r="X91" s="1409"/>
      <c r="Y91" s="1409"/>
      <c r="Z91" s="1520"/>
      <c r="AA91" s="1521"/>
      <c r="AB91" s="1521"/>
      <c r="AC91" s="1521"/>
      <c r="AD91" s="1521"/>
      <c r="AE91" s="1521"/>
      <c r="AF91" s="1521"/>
      <c r="AG91" s="1521"/>
      <c r="AH91" s="1521"/>
      <c r="AI91" s="1521"/>
      <c r="AJ91" s="1521"/>
      <c r="AK91" s="1521"/>
      <c r="AL91" s="1522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456"/>
      <c r="C92" s="1457"/>
      <c r="D92" s="1457"/>
      <c r="E92" s="1457"/>
      <c r="F92" s="1457"/>
      <c r="G92" s="1457"/>
      <c r="H92" s="1457"/>
      <c r="I92" s="1457"/>
      <c r="J92" s="1457"/>
      <c r="K92" s="1457"/>
      <c r="L92" s="1457"/>
      <c r="M92" s="1457"/>
      <c r="N92" s="1457"/>
      <c r="O92" s="1457"/>
      <c r="P92" s="1457"/>
      <c r="Q92" s="1457"/>
      <c r="R92" s="1457"/>
      <c r="S92" s="1458"/>
      <c r="T92" s="67"/>
      <c r="U92" s="66"/>
      <c r="V92" s="69"/>
      <c r="W92" s="69"/>
      <c r="X92" s="69"/>
      <c r="Y92" s="69"/>
      <c r="Z92" s="1523"/>
      <c r="AA92" s="1524"/>
      <c r="AB92" s="1524"/>
      <c r="AC92" s="1524"/>
      <c r="AD92" s="1524"/>
      <c r="AE92" s="1524"/>
      <c r="AF92" s="1524"/>
      <c r="AG92" s="1524"/>
      <c r="AH92" s="1524"/>
      <c r="AI92" s="1524"/>
      <c r="AJ92" s="1524"/>
      <c r="AK92" s="1524"/>
      <c r="AL92" s="1525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456"/>
      <c r="C93" s="1457"/>
      <c r="D93" s="1457"/>
      <c r="E93" s="1457"/>
      <c r="F93" s="1457"/>
      <c r="G93" s="1457"/>
      <c r="H93" s="1457"/>
      <c r="I93" s="1457"/>
      <c r="J93" s="1457"/>
      <c r="K93" s="1457"/>
      <c r="L93" s="1457"/>
      <c r="M93" s="1457"/>
      <c r="N93" s="1457"/>
      <c r="O93" s="1457"/>
      <c r="P93" s="1457"/>
      <c r="Q93" s="1457"/>
      <c r="R93" s="1457"/>
      <c r="S93" s="1458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456"/>
      <c r="C94" s="1457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1457"/>
      <c r="P94" s="1457"/>
      <c r="Q94" s="1457"/>
      <c r="R94" s="1457"/>
      <c r="S94" s="1458"/>
      <c r="T94" s="67"/>
      <c r="U94" s="66"/>
      <c r="V94" s="1409" t="s">
        <v>1413</v>
      </c>
      <c r="W94" s="1409"/>
      <c r="X94" s="1409"/>
      <c r="Y94" s="1409"/>
      <c r="Z94" s="1409"/>
      <c r="AA94" s="1409"/>
      <c r="AB94" s="1409"/>
      <c r="AC94" s="1554" t="str">
        <f>INDEX('LŠZ H'!A$2:AP$999,U77,5)</f>
        <v>OM-H457</v>
      </c>
      <c r="AD94" s="1555"/>
      <c r="AE94" s="1555"/>
      <c r="AF94" s="1555"/>
      <c r="AG94" s="1555"/>
      <c r="AH94" s="1555"/>
      <c r="AI94" s="1555"/>
      <c r="AJ94" s="1555"/>
      <c r="AK94" s="1555"/>
      <c r="AL94" s="1556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456"/>
      <c r="C95" s="1457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1457"/>
      <c r="P95" s="1457"/>
      <c r="Q95" s="1457"/>
      <c r="R95" s="1457"/>
      <c r="S95" s="1458"/>
      <c r="T95" s="67"/>
      <c r="U95" s="66"/>
      <c r="V95" s="1409"/>
      <c r="W95" s="1409"/>
      <c r="X95" s="1409"/>
      <c r="Y95" s="1409"/>
      <c r="Z95" s="1409"/>
      <c r="AA95" s="1409"/>
      <c r="AB95" s="1409"/>
      <c r="AC95" s="1557"/>
      <c r="AD95" s="1558"/>
      <c r="AE95" s="1558"/>
      <c r="AF95" s="1558"/>
      <c r="AG95" s="1558"/>
      <c r="AH95" s="1558"/>
      <c r="AI95" s="1558"/>
      <c r="AJ95" s="1558"/>
      <c r="AK95" s="1558"/>
      <c r="AL95" s="1559"/>
      <c r="AM95" s="67"/>
      <c r="AV95" s="64"/>
      <c r="CE95" s="65"/>
    </row>
    <row r="96" spans="1:83" ht="4.5" customHeight="1">
      <c r="A96" s="66"/>
      <c r="B96" s="1456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57"/>
      <c r="P96" s="1457"/>
      <c r="Q96" s="1457"/>
      <c r="R96" s="1457"/>
      <c r="S96" s="1458"/>
      <c r="T96" s="67"/>
      <c r="U96" s="66"/>
      <c r="V96" s="96"/>
      <c r="W96" s="96"/>
      <c r="X96" s="96"/>
      <c r="Y96" s="96"/>
      <c r="Z96" s="96"/>
      <c r="AA96" s="96"/>
      <c r="AB96" s="96"/>
      <c r="AC96" s="1557"/>
      <c r="AD96" s="1558"/>
      <c r="AE96" s="1558"/>
      <c r="AF96" s="1558"/>
      <c r="AG96" s="1558"/>
      <c r="AH96" s="1558"/>
      <c r="AI96" s="1558"/>
      <c r="AJ96" s="1558"/>
      <c r="AK96" s="1558"/>
      <c r="AL96" s="1559"/>
      <c r="AM96" s="67"/>
      <c r="AV96" s="64"/>
      <c r="AW96" s="57"/>
      <c r="AX96" s="58"/>
      <c r="AY96" s="58"/>
      <c r="AZ96" s="58"/>
      <c r="BA96" s="59"/>
      <c r="BB96" s="1052" t="s">
        <v>3998</v>
      </c>
      <c r="BC96" s="1411"/>
      <c r="BD96" s="1411"/>
      <c r="BE96" s="1411"/>
      <c r="BF96" s="1411"/>
      <c r="BG96" s="1412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52" t="s">
        <v>3998</v>
      </c>
      <c r="BU96" s="1411"/>
      <c r="BV96" s="1411"/>
      <c r="BW96" s="1411"/>
      <c r="BX96" s="1411"/>
      <c r="BY96" s="1412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459"/>
      <c r="C97" s="1460"/>
      <c r="D97" s="1460"/>
      <c r="E97" s="1460"/>
      <c r="F97" s="1460"/>
      <c r="G97" s="1460"/>
      <c r="H97" s="1460"/>
      <c r="I97" s="1460"/>
      <c r="J97" s="1460"/>
      <c r="K97" s="1460"/>
      <c r="L97" s="1460"/>
      <c r="M97" s="1460"/>
      <c r="N97" s="1460"/>
      <c r="O97" s="1460"/>
      <c r="P97" s="1460"/>
      <c r="Q97" s="1460"/>
      <c r="R97" s="1460"/>
      <c r="S97" s="1461"/>
      <c r="T97" s="67"/>
      <c r="U97" s="66"/>
      <c r="V97" s="1409" t="s">
        <v>1414</v>
      </c>
      <c r="W97" s="1409"/>
      <c r="X97" s="1409"/>
      <c r="Y97" s="1409"/>
      <c r="Z97" s="1409"/>
      <c r="AA97" s="1409"/>
      <c r="AB97" s="1409"/>
      <c r="AC97" s="1557"/>
      <c r="AD97" s="1558"/>
      <c r="AE97" s="1558"/>
      <c r="AF97" s="1558"/>
      <c r="AG97" s="1558"/>
      <c r="AH97" s="1558"/>
      <c r="AI97" s="1558"/>
      <c r="AJ97" s="1558"/>
      <c r="AK97" s="1558"/>
      <c r="AL97" s="1559"/>
      <c r="AM97" s="67"/>
      <c r="AV97" s="64"/>
      <c r="AW97" s="64"/>
      <c r="BA97" s="65"/>
      <c r="BB97" s="1413"/>
      <c r="BC97" s="1414"/>
      <c r="BD97" s="1414"/>
      <c r="BE97" s="1414"/>
      <c r="BF97" s="1414"/>
      <c r="BG97" s="1415"/>
      <c r="BH97" s="64"/>
      <c r="BL97" s="65"/>
      <c r="BO97" s="64"/>
      <c r="BS97" s="65"/>
      <c r="BT97" s="1413"/>
      <c r="BU97" s="1414"/>
      <c r="BV97" s="1414"/>
      <c r="BW97" s="1414"/>
      <c r="BX97" s="1414"/>
      <c r="BY97" s="1415"/>
      <c r="BZ97" s="64"/>
      <c r="CD97" s="65"/>
      <c r="CE97" s="65"/>
    </row>
    <row r="98" spans="1:83" ht="3.75" customHeight="1">
      <c r="A98" s="66"/>
      <c r="T98" s="67"/>
      <c r="U98" s="66"/>
      <c r="V98" s="1409"/>
      <c r="W98" s="1409"/>
      <c r="X98" s="1409"/>
      <c r="Y98" s="1409"/>
      <c r="Z98" s="1409"/>
      <c r="AA98" s="1409"/>
      <c r="AB98" s="1409"/>
      <c r="AC98" s="1560"/>
      <c r="AD98" s="1561"/>
      <c r="AE98" s="1561"/>
      <c r="AF98" s="1561"/>
      <c r="AG98" s="1561"/>
      <c r="AH98" s="1561"/>
      <c r="AI98" s="1561"/>
      <c r="AJ98" s="1561"/>
      <c r="AK98" s="1561"/>
      <c r="AL98" s="1562"/>
      <c r="AM98" s="67"/>
      <c r="AV98" s="64"/>
      <c r="AW98" s="64"/>
      <c r="BA98" s="65"/>
      <c r="BB98" s="1413"/>
      <c r="BC98" s="1414"/>
      <c r="BD98" s="1414"/>
      <c r="BE98" s="1414"/>
      <c r="BF98" s="1414"/>
      <c r="BG98" s="1415"/>
      <c r="BH98" s="64"/>
      <c r="BL98" s="65"/>
      <c r="BO98" s="64"/>
      <c r="BS98" s="65"/>
      <c r="BT98" s="1413"/>
      <c r="BU98" s="1414"/>
      <c r="BV98" s="1414"/>
      <c r="BW98" s="1414"/>
      <c r="BX98" s="1414"/>
      <c r="BY98" s="1415"/>
      <c r="BZ98" s="64"/>
      <c r="CD98" s="65"/>
      <c r="CE98" s="65"/>
    </row>
    <row r="99" spans="1:83" ht="3.75" customHeight="1">
      <c r="A99" s="66"/>
      <c r="B99" s="1123" t="s">
        <v>1626</v>
      </c>
      <c r="C99" s="1124"/>
      <c r="D99" s="1124"/>
      <c r="E99" s="1124"/>
      <c r="F99" s="1124"/>
      <c r="G99" s="1124"/>
      <c r="H99" s="1125"/>
      <c r="I99" s="1123" t="s">
        <v>1640</v>
      </c>
      <c r="J99" s="1124"/>
      <c r="K99" s="1124"/>
      <c r="L99" s="1125"/>
      <c r="M99" s="1132" t="s">
        <v>1641</v>
      </c>
      <c r="N99" s="1133"/>
      <c r="O99" s="1133"/>
      <c r="P99" s="1134"/>
      <c r="Q99" s="1132" t="s">
        <v>1642</v>
      </c>
      <c r="R99" s="1133"/>
      <c r="S99" s="1134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46" t="s">
        <v>1474</v>
      </c>
      <c r="AX99" s="1330"/>
      <c r="AY99" s="1330"/>
      <c r="AZ99" s="1330"/>
      <c r="BA99" s="1331"/>
      <c r="BB99" s="1332" t="s">
        <v>1476</v>
      </c>
      <c r="BC99" s="1330"/>
      <c r="BD99" s="1330"/>
      <c r="BE99" s="1330"/>
      <c r="BF99" s="1330"/>
      <c r="BG99" s="1331"/>
      <c r="BH99" s="1046" t="s">
        <v>1475</v>
      </c>
      <c r="BI99" s="1330"/>
      <c r="BJ99" s="1330"/>
      <c r="BK99" s="1330"/>
      <c r="BL99" s="1331"/>
      <c r="BO99" s="1046" t="s">
        <v>1474</v>
      </c>
      <c r="BP99" s="1330"/>
      <c r="BQ99" s="1330"/>
      <c r="BR99" s="1330"/>
      <c r="BS99" s="1331"/>
      <c r="BT99" s="1332" t="s">
        <v>1476</v>
      </c>
      <c r="BU99" s="1330"/>
      <c r="BV99" s="1330"/>
      <c r="BW99" s="1330"/>
      <c r="BX99" s="1330"/>
      <c r="BY99" s="1331"/>
      <c r="BZ99" s="1046" t="s">
        <v>1475</v>
      </c>
      <c r="CA99" s="1330"/>
      <c r="CB99" s="1330"/>
      <c r="CC99" s="1330"/>
      <c r="CD99" s="1331"/>
      <c r="CE99" s="65"/>
    </row>
    <row r="100" spans="1:83" ht="4.5" customHeight="1">
      <c r="A100" s="66"/>
      <c r="B100" s="1126"/>
      <c r="C100" s="1127"/>
      <c r="D100" s="1127"/>
      <c r="E100" s="1127"/>
      <c r="F100" s="1127"/>
      <c r="G100" s="1127"/>
      <c r="H100" s="1128"/>
      <c r="I100" s="1126"/>
      <c r="J100" s="1127"/>
      <c r="K100" s="1127"/>
      <c r="L100" s="1128"/>
      <c r="M100" s="1135"/>
      <c r="N100" s="1136"/>
      <c r="O100" s="1136"/>
      <c r="P100" s="1137"/>
      <c r="Q100" s="1135"/>
      <c r="R100" s="1136"/>
      <c r="S100" s="1137"/>
      <c r="T100" s="67"/>
      <c r="U100" s="66"/>
      <c r="V100" s="1409" t="s">
        <v>1624</v>
      </c>
      <c r="W100" s="1409"/>
      <c r="X100" s="1409"/>
      <c r="Y100" s="1409"/>
      <c r="Z100" s="1409"/>
      <c r="AA100" s="1409"/>
      <c r="AB100" s="1409"/>
      <c r="AC100" s="1578" t="str">
        <f>CONCATENATE(INDEX('LŠZ H'!A$2:AM$999,U77,11),"                                                                                                          ",INDEX('LŠZ H'!A$2:AM$999,U77,24),", ",INDEX('LŠZ H'!A$2:AM$999,U77,25),"                                               ",INDEX('LŠZ H'!A$2:AM$999,U77,12))</f>
        <v xml:space="preserve">                                                                                                          ,                                                </v>
      </c>
      <c r="AD100" s="1579"/>
      <c r="AE100" s="1579"/>
      <c r="AF100" s="1579"/>
      <c r="AG100" s="1579"/>
      <c r="AH100" s="1579"/>
      <c r="AI100" s="1579"/>
      <c r="AJ100" s="1579"/>
      <c r="AK100" s="1579"/>
      <c r="AL100" s="1580"/>
      <c r="AM100" s="67"/>
      <c r="AV100" s="64"/>
      <c r="AW100" s="1332"/>
      <c r="AX100" s="1330"/>
      <c r="AY100" s="1330"/>
      <c r="AZ100" s="1330"/>
      <c r="BA100" s="1331"/>
      <c r="BB100" s="1332"/>
      <c r="BC100" s="1330"/>
      <c r="BD100" s="1330"/>
      <c r="BE100" s="1330"/>
      <c r="BF100" s="1330"/>
      <c r="BG100" s="1331"/>
      <c r="BH100" s="1332"/>
      <c r="BI100" s="1330"/>
      <c r="BJ100" s="1330"/>
      <c r="BK100" s="1330"/>
      <c r="BL100" s="1331"/>
      <c r="BO100" s="1332"/>
      <c r="BP100" s="1330"/>
      <c r="BQ100" s="1330"/>
      <c r="BR100" s="1330"/>
      <c r="BS100" s="1331"/>
      <c r="BT100" s="1332"/>
      <c r="BU100" s="1330"/>
      <c r="BV100" s="1330"/>
      <c r="BW100" s="1330"/>
      <c r="BX100" s="1330"/>
      <c r="BY100" s="1331"/>
      <c r="BZ100" s="1332"/>
      <c r="CA100" s="1330"/>
      <c r="CB100" s="1330"/>
      <c r="CC100" s="1330"/>
      <c r="CD100" s="1331"/>
      <c r="CE100" s="65"/>
    </row>
    <row r="101" spans="1:83" ht="3.75" customHeight="1">
      <c r="A101" s="66"/>
      <c r="B101" s="1129"/>
      <c r="C101" s="1130"/>
      <c r="D101" s="1130"/>
      <c r="E101" s="1130"/>
      <c r="F101" s="1130"/>
      <c r="G101" s="1130"/>
      <c r="H101" s="1131"/>
      <c r="I101" s="1129"/>
      <c r="J101" s="1130"/>
      <c r="K101" s="1130"/>
      <c r="L101" s="1131"/>
      <c r="M101" s="1138"/>
      <c r="N101" s="1139"/>
      <c r="O101" s="1139"/>
      <c r="P101" s="1140"/>
      <c r="Q101" s="1138"/>
      <c r="R101" s="1139"/>
      <c r="S101" s="1140"/>
      <c r="T101" s="67"/>
      <c r="U101" s="66"/>
      <c r="V101" s="1409"/>
      <c r="W101" s="1409"/>
      <c r="X101" s="1409"/>
      <c r="Y101" s="1409"/>
      <c r="Z101" s="1409"/>
      <c r="AA101" s="1409"/>
      <c r="AB101" s="1409"/>
      <c r="AC101" s="1581"/>
      <c r="AD101" s="1582"/>
      <c r="AE101" s="1582"/>
      <c r="AF101" s="1582"/>
      <c r="AG101" s="1582"/>
      <c r="AH101" s="1582"/>
      <c r="AI101" s="1582"/>
      <c r="AJ101" s="1582"/>
      <c r="AK101" s="1582"/>
      <c r="AL101" s="1583"/>
      <c r="AM101" s="67"/>
      <c r="AV101" s="64"/>
      <c r="AW101" s="1333"/>
      <c r="AX101" s="1334"/>
      <c r="AY101" s="1334"/>
      <c r="AZ101" s="1334"/>
      <c r="BA101" s="1335"/>
      <c r="BB101" s="1333"/>
      <c r="BC101" s="1334"/>
      <c r="BD101" s="1334"/>
      <c r="BE101" s="1334"/>
      <c r="BF101" s="1334"/>
      <c r="BG101" s="1335"/>
      <c r="BH101" s="1333"/>
      <c r="BI101" s="1334"/>
      <c r="BJ101" s="1334"/>
      <c r="BK101" s="1334"/>
      <c r="BL101" s="1335"/>
      <c r="BO101" s="1333"/>
      <c r="BP101" s="1334"/>
      <c r="BQ101" s="1334"/>
      <c r="BR101" s="1334"/>
      <c r="BS101" s="1335"/>
      <c r="BT101" s="1333"/>
      <c r="BU101" s="1334"/>
      <c r="BV101" s="1334"/>
      <c r="BW101" s="1334"/>
      <c r="BX101" s="1334"/>
      <c r="BY101" s="1335"/>
      <c r="BZ101" s="1333"/>
      <c r="CA101" s="1334"/>
      <c r="CB101" s="1334"/>
      <c r="CC101" s="1334"/>
      <c r="CD101" s="1335"/>
      <c r="CE101" s="65"/>
    </row>
    <row r="102" spans="1:83" ht="4.5" customHeight="1">
      <c r="A102" s="66"/>
      <c r="B102" s="1435" t="s">
        <v>459</v>
      </c>
      <c r="C102" s="1563"/>
      <c r="D102" s="1563"/>
      <c r="E102" s="1563"/>
      <c r="F102" s="1563"/>
      <c r="G102" s="1563"/>
      <c r="H102" s="1564"/>
      <c r="I102" s="1373">
        <f>INDEX('LŠZ H'!A$2:AM$999,U77,29)</f>
        <v>0</v>
      </c>
      <c r="J102" s="1374"/>
      <c r="K102" s="1374"/>
      <c r="L102" s="1375"/>
      <c r="M102" s="1194">
        <f>INDEX('LŠZ H'!A$2:AM$999,U77,31)</f>
        <v>0</v>
      </c>
      <c r="N102" s="1195"/>
      <c r="O102" s="1195"/>
      <c r="P102" s="1196"/>
      <c r="Q102" s="1194">
        <f>INDEX('LŠZ H'!A$2:AM$999,U77,33)</f>
        <v>0</v>
      </c>
      <c r="R102" s="1195"/>
      <c r="S102" s="1196"/>
      <c r="T102" s="67"/>
      <c r="U102" s="66"/>
      <c r="V102" s="1409" t="s">
        <v>1625</v>
      </c>
      <c r="W102" s="1409"/>
      <c r="X102" s="1409"/>
      <c r="Y102" s="1409"/>
      <c r="Z102" s="1409"/>
      <c r="AA102" s="1409"/>
      <c r="AB102" s="1409"/>
      <c r="AC102" s="1581"/>
      <c r="AD102" s="1582"/>
      <c r="AE102" s="1582"/>
      <c r="AF102" s="1582"/>
      <c r="AG102" s="1582"/>
      <c r="AH102" s="1582"/>
      <c r="AI102" s="1582"/>
      <c r="AJ102" s="1582"/>
      <c r="AK102" s="1582"/>
      <c r="AL102" s="1583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565"/>
      <c r="C103" s="1566"/>
      <c r="D103" s="1566"/>
      <c r="E103" s="1566"/>
      <c r="F103" s="1566"/>
      <c r="G103" s="1566"/>
      <c r="H103" s="1567"/>
      <c r="I103" s="1376"/>
      <c r="J103" s="1377"/>
      <c r="K103" s="1377"/>
      <c r="L103" s="1378"/>
      <c r="M103" s="1197"/>
      <c r="N103" s="1198"/>
      <c r="O103" s="1198"/>
      <c r="P103" s="1199"/>
      <c r="Q103" s="1197"/>
      <c r="R103" s="1198"/>
      <c r="S103" s="1199"/>
      <c r="T103" s="67"/>
      <c r="U103" s="66"/>
      <c r="V103" s="1409"/>
      <c r="W103" s="1409"/>
      <c r="X103" s="1409"/>
      <c r="Y103" s="1409"/>
      <c r="Z103" s="1409"/>
      <c r="AA103" s="1409"/>
      <c r="AB103" s="1409"/>
      <c r="AC103" s="1581"/>
      <c r="AD103" s="1582"/>
      <c r="AE103" s="1582"/>
      <c r="AF103" s="1582"/>
      <c r="AG103" s="1582"/>
      <c r="AH103" s="1582"/>
      <c r="AI103" s="1582"/>
      <c r="AJ103" s="1582"/>
      <c r="AK103" s="1582"/>
      <c r="AL103" s="1583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568"/>
      <c r="C104" s="1569"/>
      <c r="D104" s="1569"/>
      <c r="E104" s="1569"/>
      <c r="F104" s="1569"/>
      <c r="G104" s="1569"/>
      <c r="H104" s="1570"/>
      <c r="I104" s="1379"/>
      <c r="J104" s="1380"/>
      <c r="K104" s="1380"/>
      <c r="L104" s="1381"/>
      <c r="M104" s="1200"/>
      <c r="N104" s="1201"/>
      <c r="O104" s="1201"/>
      <c r="P104" s="1202"/>
      <c r="Q104" s="1200"/>
      <c r="R104" s="1201"/>
      <c r="S104" s="1202"/>
      <c r="T104" s="67"/>
      <c r="U104" s="66"/>
      <c r="V104" s="69"/>
      <c r="W104" s="69"/>
      <c r="X104" s="69"/>
      <c r="Y104" s="69"/>
      <c r="Z104" s="69"/>
      <c r="AA104" s="69"/>
      <c r="AB104" s="69"/>
      <c r="AC104" s="1581"/>
      <c r="AD104" s="1582"/>
      <c r="AE104" s="1582"/>
      <c r="AF104" s="1582"/>
      <c r="AG104" s="1582"/>
      <c r="AH104" s="1582"/>
      <c r="AI104" s="1582"/>
      <c r="AJ104" s="1582"/>
      <c r="AK104" s="1582"/>
      <c r="AL104" s="1583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074" t="s">
        <v>1522</v>
      </c>
      <c r="C105" s="1075"/>
      <c r="D105" s="1075"/>
      <c r="E105" s="1075"/>
      <c r="F105" s="1075"/>
      <c r="G105" s="1075"/>
      <c r="H105" s="1076"/>
      <c r="I105" s="1123" t="s">
        <v>1056</v>
      </c>
      <c r="J105" s="1075"/>
      <c r="K105" s="1075"/>
      <c r="L105" s="1076"/>
      <c r="M105" s="1123" t="s">
        <v>1054</v>
      </c>
      <c r="N105" s="1075"/>
      <c r="O105" s="1075"/>
      <c r="P105" s="1076"/>
      <c r="Q105" s="1123" t="s">
        <v>75</v>
      </c>
      <c r="R105" s="1075"/>
      <c r="S105" s="1076"/>
      <c r="T105" s="67"/>
      <c r="U105" s="66"/>
      <c r="V105" s="1409" t="s">
        <v>1627</v>
      </c>
      <c r="W105" s="1409"/>
      <c r="X105" s="1409"/>
      <c r="Y105" s="1409"/>
      <c r="Z105" s="1409"/>
      <c r="AA105" s="1409"/>
      <c r="AB105" s="1409"/>
      <c r="AC105" s="1581"/>
      <c r="AD105" s="1582"/>
      <c r="AE105" s="1582"/>
      <c r="AF105" s="1582"/>
      <c r="AG105" s="1582"/>
      <c r="AH105" s="1582"/>
      <c r="AI105" s="1582"/>
      <c r="AJ105" s="1582"/>
      <c r="AK105" s="1582"/>
      <c r="AL105" s="1583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077"/>
      <c r="C106" s="1078"/>
      <c r="D106" s="1078"/>
      <c r="E106" s="1078"/>
      <c r="F106" s="1078"/>
      <c r="G106" s="1078"/>
      <c r="H106" s="1079"/>
      <c r="I106" s="1077"/>
      <c r="J106" s="1078"/>
      <c r="K106" s="1078"/>
      <c r="L106" s="1079"/>
      <c r="M106" s="1077"/>
      <c r="N106" s="1078"/>
      <c r="O106" s="1078"/>
      <c r="P106" s="1079"/>
      <c r="Q106" s="1077"/>
      <c r="R106" s="1078"/>
      <c r="S106" s="1079"/>
      <c r="T106" s="67"/>
      <c r="U106" s="66"/>
      <c r="V106" s="1409"/>
      <c r="W106" s="1409"/>
      <c r="X106" s="1409"/>
      <c r="Y106" s="1409"/>
      <c r="Z106" s="1409"/>
      <c r="AA106" s="1409"/>
      <c r="AB106" s="1409"/>
      <c r="AC106" s="1581"/>
      <c r="AD106" s="1582"/>
      <c r="AE106" s="1582"/>
      <c r="AF106" s="1582"/>
      <c r="AG106" s="1582"/>
      <c r="AH106" s="1582"/>
      <c r="AI106" s="1582"/>
      <c r="AJ106" s="1582"/>
      <c r="AK106" s="1582"/>
      <c r="AL106" s="1583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080"/>
      <c r="C107" s="1081"/>
      <c r="D107" s="1081"/>
      <c r="E107" s="1081"/>
      <c r="F107" s="1081"/>
      <c r="G107" s="1081"/>
      <c r="H107" s="1082"/>
      <c r="I107" s="1080"/>
      <c r="J107" s="1081"/>
      <c r="K107" s="1081"/>
      <c r="L107" s="1082"/>
      <c r="M107" s="1080"/>
      <c r="N107" s="1081"/>
      <c r="O107" s="1081"/>
      <c r="P107" s="1082"/>
      <c r="Q107" s="1080"/>
      <c r="R107" s="1081"/>
      <c r="S107" s="1082"/>
      <c r="T107" s="67"/>
      <c r="U107" s="66"/>
      <c r="V107" s="1409" t="s">
        <v>1628</v>
      </c>
      <c r="W107" s="1409"/>
      <c r="X107" s="1409"/>
      <c r="Y107" s="1409"/>
      <c r="Z107" s="1409"/>
      <c r="AA107" s="1409"/>
      <c r="AB107" s="1409"/>
      <c r="AC107" s="1581"/>
      <c r="AD107" s="1582"/>
      <c r="AE107" s="1582"/>
      <c r="AF107" s="1582"/>
      <c r="AG107" s="1582"/>
      <c r="AH107" s="1582"/>
      <c r="AI107" s="1582"/>
      <c r="AJ107" s="1582"/>
      <c r="AK107" s="1582"/>
      <c r="AL107" s="1583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435" t="s">
        <v>928</v>
      </c>
      <c r="C108" s="1436"/>
      <c r="D108" s="1436"/>
      <c r="E108" s="1436"/>
      <c r="F108" s="1436"/>
      <c r="G108" s="1436"/>
      <c r="H108" s="1437"/>
      <c r="I108" s="1444">
        <f>INDEX('LŠZ H'!A$2:AM$999,U77,35)</f>
        <v>0</v>
      </c>
      <c r="J108" s="1445"/>
      <c r="K108" s="1445"/>
      <c r="L108" s="1446"/>
      <c r="M108" s="1444">
        <f>INDEX('LŠZ H'!A$2:AM$999,U77,36)</f>
        <v>0</v>
      </c>
      <c r="N108" s="1445"/>
      <c r="O108" s="1445"/>
      <c r="P108" s="1446"/>
      <c r="Q108" s="1444">
        <f>INDEX('LŠZ H'!A$2:AM$999,U77,37)</f>
        <v>0</v>
      </c>
      <c r="R108" s="1445"/>
      <c r="S108" s="1446"/>
      <c r="T108" s="67"/>
      <c r="U108" s="66"/>
      <c r="V108" s="1409"/>
      <c r="W108" s="1409"/>
      <c r="X108" s="1409"/>
      <c r="Y108" s="1409"/>
      <c r="Z108" s="1409"/>
      <c r="AA108" s="1409"/>
      <c r="AB108" s="1409"/>
      <c r="AC108" s="1581"/>
      <c r="AD108" s="1582"/>
      <c r="AE108" s="1582"/>
      <c r="AF108" s="1582"/>
      <c r="AG108" s="1582"/>
      <c r="AH108" s="1582"/>
      <c r="AI108" s="1582"/>
      <c r="AJ108" s="1582"/>
      <c r="AK108" s="1582"/>
      <c r="AL108" s="1583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438"/>
      <c r="C109" s="1439"/>
      <c r="D109" s="1439"/>
      <c r="E109" s="1439"/>
      <c r="F109" s="1439"/>
      <c r="G109" s="1439"/>
      <c r="H109" s="1440"/>
      <c r="I109" s="1447"/>
      <c r="J109" s="1448"/>
      <c r="K109" s="1448"/>
      <c r="L109" s="1449"/>
      <c r="M109" s="1447"/>
      <c r="N109" s="1448"/>
      <c r="O109" s="1448"/>
      <c r="P109" s="1449"/>
      <c r="Q109" s="1447"/>
      <c r="R109" s="1448"/>
      <c r="S109" s="1449"/>
      <c r="T109" s="67"/>
      <c r="U109" s="66"/>
      <c r="V109" s="78"/>
      <c r="W109" s="69"/>
      <c r="X109" s="69"/>
      <c r="Y109" s="69"/>
      <c r="Z109" s="69"/>
      <c r="AA109" s="69"/>
      <c r="AB109" s="69"/>
      <c r="AC109" s="1584"/>
      <c r="AD109" s="1585"/>
      <c r="AE109" s="1585"/>
      <c r="AF109" s="1585"/>
      <c r="AG109" s="1585"/>
      <c r="AH109" s="1585"/>
      <c r="AI109" s="1585"/>
      <c r="AJ109" s="1585"/>
      <c r="AK109" s="1585"/>
      <c r="AL109" s="1586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441"/>
      <c r="C110" s="1442"/>
      <c r="D110" s="1442"/>
      <c r="E110" s="1442"/>
      <c r="F110" s="1442"/>
      <c r="G110" s="1442"/>
      <c r="H110" s="1443"/>
      <c r="I110" s="1450"/>
      <c r="J110" s="1451"/>
      <c r="K110" s="1451"/>
      <c r="L110" s="1452"/>
      <c r="M110" s="1450"/>
      <c r="N110" s="1451"/>
      <c r="O110" s="1451"/>
      <c r="P110" s="1452"/>
      <c r="Q110" s="1450"/>
      <c r="R110" s="1451"/>
      <c r="S110" s="1452"/>
      <c r="T110" s="67"/>
      <c r="U110" s="66"/>
      <c r="V110" s="1409" t="s">
        <v>460</v>
      </c>
      <c r="W110" s="1409"/>
      <c r="X110" s="1409"/>
      <c r="Y110" s="1409"/>
      <c r="Z110" s="1409"/>
      <c r="AA110" s="1409"/>
      <c r="AB110" s="1481"/>
      <c r="AC110" s="1482">
        <f>INDEX('LŠZ H'!A$2:AM$999,U77,13)</f>
        <v>0</v>
      </c>
      <c r="AD110" s="1483"/>
      <c r="AE110" s="1483"/>
      <c r="AF110" s="1483"/>
      <c r="AG110" s="1483"/>
      <c r="AH110" s="1483"/>
      <c r="AI110" s="1483"/>
      <c r="AJ110" s="1483"/>
      <c r="AK110" s="1483"/>
      <c r="AL110" s="1484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416" t="s">
        <v>463</v>
      </c>
      <c r="C111" s="1417"/>
      <c r="D111" s="1417"/>
      <c r="E111" s="1418"/>
      <c r="F111" s="1123">
        <f>INDEX('LŠZ H'!A$2:AM$999,U77,18)</f>
        <v>0</v>
      </c>
      <c r="G111" s="1125"/>
      <c r="H111" s="1123" t="s">
        <v>464</v>
      </c>
      <c r="I111" s="1125"/>
      <c r="J111" s="1425">
        <f>INDEX('LŠZ H'!A$2:AM$999,U77,7)</f>
        <v>0</v>
      </c>
      <c r="K111" s="1426"/>
      <c r="L111" s="1426"/>
      <c r="M111" s="1426"/>
      <c r="N111" s="1426"/>
      <c r="O111" s="1426"/>
      <c r="P111" s="1427"/>
      <c r="Q111" s="1141">
        <f>INDEX('LŠZ H'!A$2:AM$999,U77,15)</f>
        <v>0</v>
      </c>
      <c r="R111" s="1124"/>
      <c r="S111" s="1125"/>
      <c r="T111" s="67"/>
      <c r="U111" s="66"/>
      <c r="V111" s="1409"/>
      <c r="W111" s="1409"/>
      <c r="X111" s="1409"/>
      <c r="Y111" s="1409"/>
      <c r="Z111" s="1409"/>
      <c r="AA111" s="1409"/>
      <c r="AB111" s="1481"/>
      <c r="AC111" s="1485"/>
      <c r="AD111" s="1409"/>
      <c r="AE111" s="1409"/>
      <c r="AF111" s="1409"/>
      <c r="AG111" s="1409"/>
      <c r="AH111" s="1409"/>
      <c r="AI111" s="1409"/>
      <c r="AJ111" s="1409"/>
      <c r="AK111" s="1409"/>
      <c r="AL111" s="1481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419"/>
      <c r="C112" s="1420"/>
      <c r="D112" s="1420"/>
      <c r="E112" s="1421"/>
      <c r="F112" s="1126"/>
      <c r="G112" s="1128"/>
      <c r="H112" s="1126"/>
      <c r="I112" s="1128"/>
      <c r="J112" s="1428"/>
      <c r="K112" s="1429"/>
      <c r="L112" s="1429"/>
      <c r="M112" s="1429"/>
      <c r="N112" s="1429"/>
      <c r="O112" s="1429"/>
      <c r="P112" s="1430"/>
      <c r="Q112" s="1126"/>
      <c r="R112" s="1127"/>
      <c r="S112" s="1128"/>
      <c r="T112" s="67"/>
      <c r="U112" s="66"/>
      <c r="V112" s="1409" t="s">
        <v>461</v>
      </c>
      <c r="W112" s="1409"/>
      <c r="X112" s="1409"/>
      <c r="Y112" s="1409"/>
      <c r="Z112" s="1409"/>
      <c r="AA112" s="1409"/>
      <c r="AB112" s="1409"/>
      <c r="AC112" s="1485"/>
      <c r="AD112" s="1409"/>
      <c r="AE112" s="1409"/>
      <c r="AF112" s="1409"/>
      <c r="AG112" s="1409"/>
      <c r="AH112" s="1409"/>
      <c r="AI112" s="1409"/>
      <c r="AJ112" s="1409"/>
      <c r="AK112" s="1409"/>
      <c r="AL112" s="1481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422"/>
      <c r="C113" s="1423"/>
      <c r="D113" s="1423"/>
      <c r="E113" s="1424"/>
      <c r="F113" s="1129"/>
      <c r="G113" s="1131"/>
      <c r="H113" s="1129"/>
      <c r="I113" s="1131"/>
      <c r="J113" s="1431"/>
      <c r="K113" s="1432"/>
      <c r="L113" s="1432"/>
      <c r="M113" s="1432"/>
      <c r="N113" s="1432"/>
      <c r="O113" s="1432"/>
      <c r="P113" s="1433"/>
      <c r="Q113" s="1129"/>
      <c r="R113" s="1130"/>
      <c r="S113" s="1131"/>
      <c r="T113" s="67"/>
      <c r="U113" s="66"/>
      <c r="V113" s="1409"/>
      <c r="W113" s="1409"/>
      <c r="X113" s="1409"/>
      <c r="Y113" s="1409"/>
      <c r="Z113" s="1409"/>
      <c r="AA113" s="1409"/>
      <c r="AB113" s="1409"/>
      <c r="AC113" s="1486"/>
      <c r="AD113" s="1487"/>
      <c r="AE113" s="1487"/>
      <c r="AF113" s="1487"/>
      <c r="AG113" s="1487"/>
      <c r="AH113" s="1487"/>
      <c r="AI113" s="1487"/>
      <c r="AJ113" s="1487"/>
      <c r="AK113" s="1487"/>
      <c r="AL113" s="1488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70" t="s">
        <v>4537</v>
      </c>
      <c r="AA115" s="1471"/>
      <c r="AB115" s="1471"/>
      <c r="AC115" s="1471"/>
      <c r="AD115" s="1471"/>
      <c r="AE115" s="1471"/>
      <c r="AF115" s="1471"/>
      <c r="AG115" s="1471"/>
      <c r="AH115" s="1471"/>
      <c r="AI115" s="1471"/>
      <c r="AJ115" s="1471"/>
      <c r="AK115" s="1471"/>
      <c r="AL115" s="1471"/>
      <c r="AM115" s="1472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434" t="s">
        <v>1499</v>
      </c>
      <c r="C116" s="1434"/>
      <c r="D116" s="1434"/>
      <c r="E116" s="1434"/>
      <c r="F116" s="1434"/>
      <c r="G116" s="1434"/>
      <c r="H116" s="1434"/>
      <c r="I116" s="1434"/>
      <c r="J116" s="1434"/>
      <c r="K116" s="1434"/>
      <c r="L116" s="1434"/>
      <c r="M116" s="1434"/>
      <c r="N116" s="1434"/>
      <c r="O116" s="1434"/>
      <c r="P116" s="1434"/>
      <c r="Q116" s="1434"/>
      <c r="R116" s="1434"/>
      <c r="S116" s="1434"/>
      <c r="T116" s="67"/>
      <c r="U116" s="64"/>
      <c r="Z116" s="1468"/>
      <c r="AA116" s="1468"/>
      <c r="AB116" s="1468"/>
      <c r="AC116" s="1468"/>
      <c r="AD116" s="1468"/>
      <c r="AE116" s="1468"/>
      <c r="AF116" s="1468"/>
      <c r="AG116" s="1468"/>
      <c r="AH116" s="1468"/>
      <c r="AI116" s="1468"/>
      <c r="AJ116" s="1468"/>
      <c r="AK116" s="1468"/>
      <c r="AL116" s="1468"/>
      <c r="AM116" s="1469"/>
      <c r="AV116" s="64"/>
      <c r="AW116" s="57"/>
      <c r="AX116" s="58"/>
      <c r="AY116" s="58"/>
      <c r="AZ116" s="58"/>
      <c r="BA116" s="59"/>
      <c r="BB116" s="1052" t="s">
        <v>3998</v>
      </c>
      <c r="BC116" s="1411"/>
      <c r="BD116" s="1411"/>
      <c r="BE116" s="1411"/>
      <c r="BF116" s="1411"/>
      <c r="BG116" s="1412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52" t="s">
        <v>3998</v>
      </c>
      <c r="BU116" s="1411"/>
      <c r="BV116" s="1411"/>
      <c r="BW116" s="1411"/>
      <c r="BX116" s="1411"/>
      <c r="BY116" s="1412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434"/>
      <c r="C117" s="1434"/>
      <c r="D117" s="1434"/>
      <c r="E117" s="1434"/>
      <c r="F117" s="1434"/>
      <c r="G117" s="1434"/>
      <c r="H117" s="1434"/>
      <c r="I117" s="1434"/>
      <c r="J117" s="1434"/>
      <c r="K117" s="1434"/>
      <c r="L117" s="1434"/>
      <c r="M117" s="1434"/>
      <c r="N117" s="1434"/>
      <c r="O117" s="1434"/>
      <c r="P117" s="1434"/>
      <c r="Q117" s="1434"/>
      <c r="R117" s="1434"/>
      <c r="S117" s="1434"/>
      <c r="T117" s="67"/>
      <c r="U117" s="64"/>
      <c r="Z117" s="1468"/>
      <c r="AA117" s="1468"/>
      <c r="AB117" s="1468"/>
      <c r="AC117" s="1468"/>
      <c r="AD117" s="1468"/>
      <c r="AE117" s="1468"/>
      <c r="AF117" s="1468"/>
      <c r="AG117" s="1468"/>
      <c r="AH117" s="1468"/>
      <c r="AI117" s="1468"/>
      <c r="AJ117" s="1468"/>
      <c r="AK117" s="1468"/>
      <c r="AL117" s="1468"/>
      <c r="AM117" s="1469"/>
      <c r="AV117" s="64"/>
      <c r="AW117" s="64"/>
      <c r="BA117" s="65"/>
      <c r="BB117" s="1413"/>
      <c r="BC117" s="1414"/>
      <c r="BD117" s="1414"/>
      <c r="BE117" s="1414"/>
      <c r="BF117" s="1414"/>
      <c r="BG117" s="1415"/>
      <c r="BH117" s="64"/>
      <c r="BL117" s="65"/>
      <c r="BO117" s="64"/>
      <c r="BS117" s="65"/>
      <c r="BT117" s="1413"/>
      <c r="BU117" s="1414"/>
      <c r="BV117" s="1414"/>
      <c r="BW117" s="1414"/>
      <c r="BX117" s="1414"/>
      <c r="BY117" s="1415"/>
      <c r="BZ117" s="64"/>
      <c r="CD117" s="65"/>
      <c r="CE117" s="65"/>
    </row>
    <row r="118" spans="1:83" ht="4.5" customHeight="1">
      <c r="A118" s="66"/>
      <c r="B118" s="1434"/>
      <c r="C118" s="1434"/>
      <c r="D118" s="1434"/>
      <c r="E118" s="1434"/>
      <c r="F118" s="1434"/>
      <c r="G118" s="1434"/>
      <c r="H118" s="1434"/>
      <c r="I118" s="1434"/>
      <c r="J118" s="1434"/>
      <c r="K118" s="1434"/>
      <c r="L118" s="1434"/>
      <c r="M118" s="1434"/>
      <c r="N118" s="1434"/>
      <c r="O118" s="1434"/>
      <c r="P118" s="1434"/>
      <c r="Q118" s="1434"/>
      <c r="R118" s="1434"/>
      <c r="S118" s="1434"/>
      <c r="T118" s="67"/>
      <c r="U118" s="64"/>
      <c r="V118" s="1222" t="s">
        <v>4536</v>
      </c>
      <c r="W118" s="1479"/>
      <c r="X118" s="1479"/>
      <c r="Y118" s="1479"/>
      <c r="Z118" s="1479"/>
      <c r="AA118" s="1479"/>
      <c r="AB118" s="1479"/>
      <c r="AC118" s="1479"/>
      <c r="AD118" s="1479"/>
      <c r="AE118" s="1479"/>
      <c r="AF118" s="1479"/>
      <c r="AG118" s="1479"/>
      <c r="AH118" s="1479"/>
      <c r="AI118" s="1479"/>
      <c r="AJ118" s="1479"/>
      <c r="AK118" s="1479"/>
      <c r="AL118" s="1479"/>
      <c r="AM118" s="1458"/>
      <c r="AV118" s="64"/>
      <c r="AW118" s="1046" t="s">
        <v>1474</v>
      </c>
      <c r="AX118" s="1330"/>
      <c r="AY118" s="1330"/>
      <c r="AZ118" s="1330"/>
      <c r="BA118" s="1331"/>
      <c r="BB118" s="1413"/>
      <c r="BC118" s="1414"/>
      <c r="BD118" s="1414"/>
      <c r="BE118" s="1414"/>
      <c r="BF118" s="1414"/>
      <c r="BG118" s="1415"/>
      <c r="BH118" s="1046" t="s">
        <v>1475</v>
      </c>
      <c r="BI118" s="1330"/>
      <c r="BJ118" s="1330"/>
      <c r="BK118" s="1330"/>
      <c r="BL118" s="1331"/>
      <c r="BO118" s="1046" t="s">
        <v>1474</v>
      </c>
      <c r="BP118" s="1330"/>
      <c r="BQ118" s="1330"/>
      <c r="BR118" s="1330"/>
      <c r="BS118" s="1331"/>
      <c r="BT118" s="1413"/>
      <c r="BU118" s="1414"/>
      <c r="BV118" s="1414"/>
      <c r="BW118" s="1414"/>
      <c r="BX118" s="1414"/>
      <c r="BY118" s="1415"/>
      <c r="BZ118" s="1046" t="s">
        <v>1475</v>
      </c>
      <c r="CA118" s="1330"/>
      <c r="CB118" s="1330"/>
      <c r="CC118" s="1330"/>
      <c r="CD118" s="1331"/>
      <c r="CE118" s="65"/>
    </row>
    <row r="119" spans="1:83" ht="4.5" customHeight="1">
      <c r="A119" s="66"/>
      <c r="B119" s="1434"/>
      <c r="C119" s="1434"/>
      <c r="D119" s="1434"/>
      <c r="E119" s="1434"/>
      <c r="F119" s="1434"/>
      <c r="G119" s="1434"/>
      <c r="H119" s="1434"/>
      <c r="I119" s="1434"/>
      <c r="J119" s="1434"/>
      <c r="K119" s="1434"/>
      <c r="L119" s="1434"/>
      <c r="M119" s="1434"/>
      <c r="N119" s="1434"/>
      <c r="O119" s="1434"/>
      <c r="P119" s="1434"/>
      <c r="Q119" s="1434"/>
      <c r="R119" s="1434"/>
      <c r="S119" s="1434"/>
      <c r="T119" s="67"/>
      <c r="U119" s="64"/>
      <c r="V119" s="1479"/>
      <c r="W119" s="1479"/>
      <c r="X119" s="1479"/>
      <c r="Y119" s="1479"/>
      <c r="Z119" s="1479"/>
      <c r="AA119" s="1479"/>
      <c r="AB119" s="1479"/>
      <c r="AC119" s="1479"/>
      <c r="AD119" s="1479"/>
      <c r="AE119" s="1479"/>
      <c r="AF119" s="1479"/>
      <c r="AG119" s="1479"/>
      <c r="AH119" s="1479"/>
      <c r="AI119" s="1479"/>
      <c r="AJ119" s="1479"/>
      <c r="AK119" s="1479"/>
      <c r="AL119" s="1479"/>
      <c r="AM119" s="1458"/>
      <c r="AV119" s="64"/>
      <c r="AW119" s="1332"/>
      <c r="AX119" s="1330"/>
      <c r="AY119" s="1330"/>
      <c r="AZ119" s="1330"/>
      <c r="BA119" s="1331"/>
      <c r="BB119" s="1046" t="s">
        <v>1476</v>
      </c>
      <c r="BC119" s="1330"/>
      <c r="BD119" s="1330"/>
      <c r="BE119" s="1330"/>
      <c r="BF119" s="1330"/>
      <c r="BG119" s="1331"/>
      <c r="BH119" s="1332"/>
      <c r="BI119" s="1330"/>
      <c r="BJ119" s="1330"/>
      <c r="BK119" s="1330"/>
      <c r="BL119" s="1331"/>
      <c r="BO119" s="1332"/>
      <c r="BP119" s="1330"/>
      <c r="BQ119" s="1330"/>
      <c r="BR119" s="1330"/>
      <c r="BS119" s="1331"/>
      <c r="BT119" s="1046" t="s">
        <v>1476</v>
      </c>
      <c r="BU119" s="1330"/>
      <c r="BV119" s="1330"/>
      <c r="BW119" s="1330"/>
      <c r="BX119" s="1330"/>
      <c r="BY119" s="1331"/>
      <c r="BZ119" s="1332"/>
      <c r="CA119" s="1330"/>
      <c r="CB119" s="1330"/>
      <c r="CC119" s="1330"/>
      <c r="CD119" s="1331"/>
      <c r="CE119" s="65"/>
    </row>
    <row r="120" spans="1:83" ht="4.5" customHeight="1">
      <c r="A120" s="66"/>
      <c r="B120" s="1434"/>
      <c r="C120" s="1434"/>
      <c r="D120" s="1434"/>
      <c r="E120" s="1434"/>
      <c r="F120" s="1434"/>
      <c r="G120" s="1434"/>
      <c r="H120" s="1434"/>
      <c r="I120" s="1434"/>
      <c r="J120" s="1434"/>
      <c r="K120" s="1434"/>
      <c r="L120" s="1434"/>
      <c r="M120" s="1434"/>
      <c r="N120" s="1434"/>
      <c r="O120" s="1434"/>
      <c r="P120" s="1434"/>
      <c r="Q120" s="1434"/>
      <c r="R120" s="1434"/>
      <c r="S120" s="1434"/>
      <c r="T120" s="67"/>
      <c r="U120" s="1346" t="s">
        <v>481</v>
      </c>
      <c r="V120" s="1347"/>
      <c r="W120" s="1347"/>
      <c r="X120" s="1347"/>
      <c r="Y120" s="1347"/>
      <c r="Z120" s="1347"/>
      <c r="AA120" s="1347"/>
      <c r="AB120" s="1347"/>
      <c r="AC120" s="1347"/>
      <c r="AD120" s="1347"/>
      <c r="AE120" s="1347"/>
      <c r="AF120" s="1347"/>
      <c r="AG120" s="1347"/>
      <c r="AH120" s="1347"/>
      <c r="AI120" s="1347"/>
      <c r="AJ120" s="1347"/>
      <c r="AK120" s="1347"/>
      <c r="AL120" s="1347"/>
      <c r="AM120" s="1348"/>
      <c r="AV120" s="64"/>
      <c r="AW120" s="1333"/>
      <c r="AX120" s="1334"/>
      <c r="AY120" s="1334"/>
      <c r="AZ120" s="1334"/>
      <c r="BA120" s="1335"/>
      <c r="BB120" s="1333"/>
      <c r="BC120" s="1334"/>
      <c r="BD120" s="1334"/>
      <c r="BE120" s="1334"/>
      <c r="BF120" s="1334"/>
      <c r="BG120" s="1335"/>
      <c r="BH120" s="1333"/>
      <c r="BI120" s="1334"/>
      <c r="BJ120" s="1334"/>
      <c r="BK120" s="1334"/>
      <c r="BL120" s="1335"/>
      <c r="BO120" s="1333"/>
      <c r="BP120" s="1334"/>
      <c r="BQ120" s="1334"/>
      <c r="BR120" s="1334"/>
      <c r="BS120" s="1335"/>
      <c r="BT120" s="1333"/>
      <c r="BU120" s="1334"/>
      <c r="BV120" s="1334"/>
      <c r="BW120" s="1334"/>
      <c r="BX120" s="1334"/>
      <c r="BY120" s="1335"/>
      <c r="BZ120" s="1333"/>
      <c r="CA120" s="1334"/>
      <c r="CB120" s="1334"/>
      <c r="CC120" s="1334"/>
      <c r="CD120" s="1335"/>
      <c r="CE120" s="65"/>
    </row>
    <row r="121" spans="1:83" ht="4.5" customHeight="1">
      <c r="A121" s="66"/>
      <c r="B121" s="1434"/>
      <c r="C121" s="1434"/>
      <c r="D121" s="1434"/>
      <c r="E121" s="1434"/>
      <c r="F121" s="1434"/>
      <c r="G121" s="1434"/>
      <c r="H121" s="1434"/>
      <c r="I121" s="1434"/>
      <c r="J121" s="1434"/>
      <c r="K121" s="1434"/>
      <c r="L121" s="1434"/>
      <c r="M121" s="1434"/>
      <c r="N121" s="1434"/>
      <c r="O121" s="1434"/>
      <c r="P121" s="1434"/>
      <c r="Q121" s="1434"/>
      <c r="R121" s="1434"/>
      <c r="S121" s="1434"/>
      <c r="T121" s="67"/>
      <c r="U121" s="1349"/>
      <c r="V121" s="1347"/>
      <c r="W121" s="1347"/>
      <c r="X121" s="1347"/>
      <c r="Y121" s="1347"/>
      <c r="Z121" s="1347"/>
      <c r="AA121" s="1347"/>
      <c r="AB121" s="1347"/>
      <c r="AC121" s="1347"/>
      <c r="AD121" s="1347"/>
      <c r="AE121" s="1347"/>
      <c r="AF121" s="1347"/>
      <c r="AG121" s="1347"/>
      <c r="AH121" s="1347"/>
      <c r="AI121" s="1347"/>
      <c r="AJ121" s="1347"/>
      <c r="AK121" s="1347"/>
      <c r="AL121" s="1347"/>
      <c r="AM121" s="1348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434"/>
      <c r="C122" s="1434"/>
      <c r="D122" s="1434"/>
      <c r="E122" s="1434"/>
      <c r="F122" s="1434"/>
      <c r="G122" s="1434"/>
      <c r="H122" s="1434"/>
      <c r="I122" s="1434"/>
      <c r="J122" s="1434"/>
      <c r="K122" s="1434"/>
      <c r="L122" s="1434"/>
      <c r="M122" s="1434"/>
      <c r="N122" s="1434"/>
      <c r="O122" s="1434"/>
      <c r="P122" s="1434"/>
      <c r="Q122" s="1434"/>
      <c r="R122" s="1434"/>
      <c r="S122" s="1434"/>
      <c r="T122" s="67"/>
      <c r="U122" s="1221" t="s">
        <v>4535</v>
      </c>
      <c r="V122" s="1222"/>
      <c r="W122" s="1222"/>
      <c r="X122" s="1222"/>
      <c r="Y122" s="1222"/>
      <c r="Z122" s="1222"/>
      <c r="AA122" s="1222"/>
      <c r="AB122" s="1222"/>
      <c r="AC122" s="1222"/>
      <c r="AD122" s="1222"/>
      <c r="AE122" s="1222"/>
      <c r="AF122" s="1222"/>
      <c r="AG122" s="1222"/>
      <c r="AH122" s="1222"/>
      <c r="AI122" s="1222"/>
      <c r="AJ122" s="1222"/>
      <c r="AK122" s="1347" t="str">
        <f>CONCATENATE("*",INDEX('LŠZ H'!A$2:AM$999,U115,17))</f>
        <v>*19438</v>
      </c>
      <c r="AL122" s="1468"/>
      <c r="AM122" s="1469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434"/>
      <c r="C123" s="1434"/>
      <c r="D123" s="1434"/>
      <c r="E123" s="1434"/>
      <c r="F123" s="1434"/>
      <c r="G123" s="1434"/>
      <c r="H123" s="1434"/>
      <c r="I123" s="1434"/>
      <c r="J123" s="1434"/>
      <c r="K123" s="1434"/>
      <c r="L123" s="1434"/>
      <c r="M123" s="1434"/>
      <c r="N123" s="1434"/>
      <c r="O123" s="1434"/>
      <c r="P123" s="1434"/>
      <c r="Q123" s="1434"/>
      <c r="R123" s="1434"/>
      <c r="S123" s="1434"/>
      <c r="T123" s="67"/>
      <c r="U123" s="1221"/>
      <c r="V123" s="1222"/>
      <c r="W123" s="1222"/>
      <c r="X123" s="1222"/>
      <c r="Y123" s="1222"/>
      <c r="Z123" s="1222"/>
      <c r="AA123" s="1222"/>
      <c r="AB123" s="1222"/>
      <c r="AC123" s="1222"/>
      <c r="AD123" s="1222"/>
      <c r="AE123" s="1222"/>
      <c r="AF123" s="1222"/>
      <c r="AG123" s="1222"/>
      <c r="AH123" s="1222"/>
      <c r="AI123" s="1222"/>
      <c r="AJ123" s="1222"/>
      <c r="AK123" s="1468"/>
      <c r="AL123" s="1468"/>
      <c r="AM123" s="1469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409" t="s">
        <v>1517</v>
      </c>
      <c r="C124" s="1410"/>
      <c r="D124" s="1410"/>
      <c r="E124" s="1410"/>
      <c r="F124" s="1410"/>
      <c r="G124" s="1410"/>
      <c r="H124" s="1410"/>
      <c r="I124" s="1410"/>
      <c r="J124" s="1410"/>
      <c r="K124" s="1410"/>
      <c r="L124" s="1410"/>
      <c r="M124" s="1410"/>
      <c r="N124" s="1410"/>
      <c r="P124" s="1545" t="str">
        <f>INDEX('LŠZ H'!A$2:AM$999,U115,28)</f>
        <v>1</v>
      </c>
      <c r="Q124" s="1546"/>
      <c r="R124" s="1546"/>
      <c r="S124" s="1547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410"/>
      <c r="C125" s="1410"/>
      <c r="D125" s="1410"/>
      <c r="E125" s="1410"/>
      <c r="F125" s="1410"/>
      <c r="G125" s="1410"/>
      <c r="H125" s="1410"/>
      <c r="I125" s="1410"/>
      <c r="J125" s="1410"/>
      <c r="K125" s="1410"/>
      <c r="L125" s="1410"/>
      <c r="M125" s="1410"/>
      <c r="N125" s="1410"/>
      <c r="O125" s="74"/>
      <c r="P125" s="1548"/>
      <c r="Q125" s="1549"/>
      <c r="R125" s="1549"/>
      <c r="S125" s="1550"/>
      <c r="T125" s="67"/>
      <c r="U125" s="66"/>
      <c r="V125" s="1480" t="s">
        <v>1651</v>
      </c>
      <c r="W125" s="1480"/>
      <c r="X125" s="1480"/>
      <c r="Y125" s="1480"/>
      <c r="Z125" s="1473" t="str">
        <f>IF(INDEX('LŠZ H'!A$2:AM1134,U115,2)="ZK"," Závesný klzák / ZK / Hang glider / HG /",(CONCATENATE("Motorový závesný klzák/Powered Hangglider/MZK/PHG/RWL",INDEX('LŠZ H'!A$2:AM1134,U115,38),"/")))</f>
        <v xml:space="preserve"> Závesný klzák / ZK / Hang glider / HG /</v>
      </c>
      <c r="AA125" s="1474"/>
      <c r="AB125" s="1474"/>
      <c r="AC125" s="1474"/>
      <c r="AD125" s="1474"/>
      <c r="AE125" s="1474"/>
      <c r="AF125" s="1474"/>
      <c r="AG125" s="1474"/>
      <c r="AH125" s="1474"/>
      <c r="AI125" s="1474"/>
      <c r="AJ125" s="1474"/>
      <c r="AK125" s="1474"/>
      <c r="AL125" s="1475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409" t="s">
        <v>786</v>
      </c>
      <c r="C126" s="1409"/>
      <c r="D126" s="1409"/>
      <c r="E126" s="1409"/>
      <c r="F126" s="1409"/>
      <c r="G126" s="1409"/>
      <c r="H126" s="1409"/>
      <c r="I126" s="1409"/>
      <c r="J126" s="1496" t="str">
        <f>IF(INDEX('LŠZ H'!A$2:AM1134,U115,2)="ZK",(CONCATENATE("O-HG / ",INDEX('LŠZ H'!A$2:AM1134,U115,38)," place")),(CONCATENATE("RWL ",INDEX('LŠZ H'!A$2:AM1134,U115,38),)))</f>
        <v>O-HG / 1 place</v>
      </c>
      <c r="K126" s="1497"/>
      <c r="L126" s="1497"/>
      <c r="M126" s="1497"/>
      <c r="N126" s="1498"/>
      <c r="O126" s="75"/>
      <c r="P126" s="1548"/>
      <c r="Q126" s="1549"/>
      <c r="R126" s="1549"/>
      <c r="S126" s="1550"/>
      <c r="T126" s="67"/>
      <c r="U126" s="66"/>
      <c r="V126" s="1480"/>
      <c r="W126" s="1480"/>
      <c r="X126" s="1480"/>
      <c r="Y126" s="1480"/>
      <c r="Z126" s="1476"/>
      <c r="AA126" s="1477"/>
      <c r="AB126" s="1477"/>
      <c r="AC126" s="1477"/>
      <c r="AD126" s="1477"/>
      <c r="AE126" s="1477"/>
      <c r="AF126" s="1477"/>
      <c r="AG126" s="1477"/>
      <c r="AH126" s="1477"/>
      <c r="AI126" s="1477"/>
      <c r="AJ126" s="1477"/>
      <c r="AK126" s="1477"/>
      <c r="AL126" s="1478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409"/>
      <c r="C127" s="1409"/>
      <c r="D127" s="1409"/>
      <c r="E127" s="1409"/>
      <c r="F127" s="1409"/>
      <c r="G127" s="1409"/>
      <c r="H127" s="1409"/>
      <c r="I127" s="1409"/>
      <c r="J127" s="1499"/>
      <c r="K127" s="1500"/>
      <c r="L127" s="1500"/>
      <c r="M127" s="1500"/>
      <c r="N127" s="1501"/>
      <c r="O127" s="75"/>
      <c r="P127" s="1551"/>
      <c r="Q127" s="1552"/>
      <c r="R127" s="1552"/>
      <c r="S127" s="1553"/>
      <c r="T127" s="67"/>
      <c r="U127" s="66"/>
      <c r="V127" s="69"/>
      <c r="W127" s="69"/>
      <c r="X127" s="69"/>
      <c r="Y127" s="69"/>
      <c r="Z127" s="1462" t="str">
        <f>CONCATENATE(INDEX('LŠZ H'!A$2:AP$999,U115,3)," (",INDEX('LŠZ H'!A$2:AP$999,U115,9),")")</f>
        <v>WORLD CUP (DELTA WING TYROLL)</v>
      </c>
      <c r="AA127" s="1463"/>
      <c r="AB127" s="1463"/>
      <c r="AC127" s="1463"/>
      <c r="AD127" s="1463"/>
      <c r="AE127" s="1463"/>
      <c r="AF127" s="1463"/>
      <c r="AG127" s="1463"/>
      <c r="AH127" s="1463"/>
      <c r="AI127" s="1463"/>
      <c r="AJ127" s="1463"/>
      <c r="AK127" s="1463"/>
      <c r="AL127" s="1464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453" t="s">
        <v>4245</v>
      </c>
      <c r="C128" s="1454"/>
      <c r="D128" s="1454"/>
      <c r="E128" s="1454"/>
      <c r="F128" s="1454"/>
      <c r="G128" s="1454"/>
      <c r="H128" s="1454"/>
      <c r="I128" s="1454"/>
      <c r="J128" s="1454"/>
      <c r="K128" s="1454"/>
      <c r="L128" s="1454"/>
      <c r="M128" s="1454"/>
      <c r="N128" s="1454"/>
      <c r="O128" s="1454"/>
      <c r="P128" s="1454"/>
      <c r="Q128" s="1454"/>
      <c r="R128" s="1454"/>
      <c r="S128" s="1455"/>
      <c r="T128" s="67"/>
      <c r="U128" s="66"/>
      <c r="V128" s="1409" t="s">
        <v>648</v>
      </c>
      <c r="W128" s="1409"/>
      <c r="X128" s="1409"/>
      <c r="Y128" s="1409"/>
      <c r="Z128" s="1462"/>
      <c r="AA128" s="1463"/>
      <c r="AB128" s="1463"/>
      <c r="AC128" s="1463"/>
      <c r="AD128" s="1463"/>
      <c r="AE128" s="1463"/>
      <c r="AF128" s="1463"/>
      <c r="AG128" s="1463"/>
      <c r="AH128" s="1463"/>
      <c r="AI128" s="1463"/>
      <c r="AJ128" s="1463"/>
      <c r="AK128" s="1463"/>
      <c r="AL128" s="1464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456"/>
      <c r="C129" s="1457"/>
      <c r="D129" s="1457"/>
      <c r="E129" s="1457"/>
      <c r="F129" s="1457"/>
      <c r="G129" s="1457"/>
      <c r="H129" s="1457"/>
      <c r="I129" s="1457"/>
      <c r="J129" s="1457"/>
      <c r="K129" s="1457"/>
      <c r="L129" s="1457"/>
      <c r="M129" s="1457"/>
      <c r="N129" s="1457"/>
      <c r="O129" s="1457"/>
      <c r="P129" s="1457"/>
      <c r="Q129" s="1457"/>
      <c r="R129" s="1457"/>
      <c r="S129" s="1458"/>
      <c r="T129" s="67"/>
      <c r="U129" s="66"/>
      <c r="V129" s="1409"/>
      <c r="W129" s="1409"/>
      <c r="X129" s="1409"/>
      <c r="Y129" s="1409"/>
      <c r="Z129" s="1462"/>
      <c r="AA129" s="1463"/>
      <c r="AB129" s="1463"/>
      <c r="AC129" s="1463"/>
      <c r="AD129" s="1463"/>
      <c r="AE129" s="1463"/>
      <c r="AF129" s="1463"/>
      <c r="AG129" s="1463"/>
      <c r="AH129" s="1463"/>
      <c r="AI129" s="1463"/>
      <c r="AJ129" s="1463"/>
      <c r="AK129" s="1463"/>
      <c r="AL129" s="1464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456"/>
      <c r="C130" s="1457"/>
      <c r="D130" s="1457"/>
      <c r="E130" s="1457"/>
      <c r="F130" s="1457"/>
      <c r="G130" s="1457"/>
      <c r="H130" s="1457"/>
      <c r="I130" s="1457"/>
      <c r="J130" s="1457"/>
      <c r="K130" s="1457"/>
      <c r="L130" s="1457"/>
      <c r="M130" s="1457"/>
      <c r="N130" s="1457"/>
      <c r="O130" s="1457"/>
      <c r="P130" s="1457"/>
      <c r="Q130" s="1457"/>
      <c r="R130" s="1457"/>
      <c r="S130" s="1458"/>
      <c r="T130" s="67"/>
      <c r="U130" s="66"/>
      <c r="V130" s="69"/>
      <c r="W130" s="69"/>
      <c r="X130" s="69"/>
      <c r="Y130" s="69"/>
      <c r="Z130" s="1465"/>
      <c r="AA130" s="1466"/>
      <c r="AB130" s="1466"/>
      <c r="AC130" s="1466"/>
      <c r="AD130" s="1466"/>
      <c r="AE130" s="1466"/>
      <c r="AF130" s="1466"/>
      <c r="AG130" s="1466"/>
      <c r="AH130" s="1466"/>
      <c r="AI130" s="1466"/>
      <c r="AJ130" s="1466"/>
      <c r="AK130" s="1466"/>
      <c r="AL130" s="1467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456"/>
      <c r="C131" s="1457"/>
      <c r="D131" s="1457"/>
      <c r="E131" s="1457"/>
      <c r="F131" s="1457"/>
      <c r="G131" s="1457"/>
      <c r="H131" s="1457"/>
      <c r="I131" s="1457"/>
      <c r="J131" s="1457"/>
      <c r="K131" s="1457"/>
      <c r="L131" s="1457"/>
      <c r="M131" s="1457"/>
      <c r="N131" s="1457"/>
      <c r="O131" s="1457"/>
      <c r="P131" s="1457"/>
      <c r="Q131" s="1457"/>
      <c r="R131" s="1457"/>
      <c r="S131" s="1458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456"/>
      <c r="C132" s="1457"/>
      <c r="D132" s="1457"/>
      <c r="E132" s="1457"/>
      <c r="F132" s="1457"/>
      <c r="G132" s="1457"/>
      <c r="H132" s="1457"/>
      <c r="I132" s="1457"/>
      <c r="J132" s="1457"/>
      <c r="K132" s="1457"/>
      <c r="L132" s="1457"/>
      <c r="M132" s="1457"/>
      <c r="N132" s="1457"/>
      <c r="O132" s="1457"/>
      <c r="P132" s="1457"/>
      <c r="Q132" s="1457"/>
      <c r="R132" s="1457"/>
      <c r="S132" s="1458"/>
      <c r="T132" s="67"/>
      <c r="U132" s="66"/>
      <c r="V132" s="1409" t="s">
        <v>1413</v>
      </c>
      <c r="W132" s="1409"/>
      <c r="X132" s="1409"/>
      <c r="Y132" s="1409"/>
      <c r="Z132" s="1409"/>
      <c r="AA132" s="1409"/>
      <c r="AB132" s="1409"/>
      <c r="AC132" s="1554" t="str">
        <f>INDEX('LŠZ H'!A$2:AP$999,U115,5)</f>
        <v>OM-H501</v>
      </c>
      <c r="AD132" s="1555"/>
      <c r="AE132" s="1555"/>
      <c r="AF132" s="1555"/>
      <c r="AG132" s="1555"/>
      <c r="AH132" s="1555"/>
      <c r="AI132" s="1555"/>
      <c r="AJ132" s="1555"/>
      <c r="AK132" s="1555"/>
      <c r="AL132" s="1556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456"/>
      <c r="C133" s="1457"/>
      <c r="D133" s="1457"/>
      <c r="E133" s="1457"/>
      <c r="F133" s="1457"/>
      <c r="G133" s="1457"/>
      <c r="H133" s="1457"/>
      <c r="I133" s="1457"/>
      <c r="J133" s="1457"/>
      <c r="K133" s="1457"/>
      <c r="L133" s="1457"/>
      <c r="M133" s="1457"/>
      <c r="N133" s="1457"/>
      <c r="O133" s="1457"/>
      <c r="P133" s="1457"/>
      <c r="Q133" s="1457"/>
      <c r="R133" s="1457"/>
      <c r="S133" s="1458"/>
      <c r="T133" s="67"/>
      <c r="U133" s="66"/>
      <c r="V133" s="1409"/>
      <c r="W133" s="1409"/>
      <c r="X133" s="1409"/>
      <c r="Y133" s="1409"/>
      <c r="Z133" s="1409"/>
      <c r="AA133" s="1409"/>
      <c r="AB133" s="1409"/>
      <c r="AC133" s="1557"/>
      <c r="AD133" s="1558"/>
      <c r="AE133" s="1558"/>
      <c r="AF133" s="1558"/>
      <c r="AG133" s="1558"/>
      <c r="AH133" s="1558"/>
      <c r="AI133" s="1558"/>
      <c r="AJ133" s="1558"/>
      <c r="AK133" s="1558"/>
      <c r="AL133" s="1559"/>
      <c r="AM133" s="67"/>
      <c r="AV133" s="64"/>
      <c r="CE133" s="65"/>
    </row>
    <row r="134" spans="1:83" ht="3.75" customHeight="1">
      <c r="A134" s="66"/>
      <c r="B134" s="1456"/>
      <c r="C134" s="1457"/>
      <c r="D134" s="1457"/>
      <c r="E134" s="1457"/>
      <c r="F134" s="1457"/>
      <c r="G134" s="1457"/>
      <c r="H134" s="1457"/>
      <c r="I134" s="1457"/>
      <c r="J134" s="1457"/>
      <c r="K134" s="1457"/>
      <c r="L134" s="1457"/>
      <c r="M134" s="1457"/>
      <c r="N134" s="1457"/>
      <c r="O134" s="1457"/>
      <c r="P134" s="1457"/>
      <c r="Q134" s="1457"/>
      <c r="R134" s="1457"/>
      <c r="S134" s="1458"/>
      <c r="T134" s="67"/>
      <c r="U134" s="66"/>
      <c r="V134" s="96"/>
      <c r="W134" s="96"/>
      <c r="X134" s="96"/>
      <c r="Y134" s="96"/>
      <c r="Z134" s="96"/>
      <c r="AA134" s="96"/>
      <c r="AB134" s="96"/>
      <c r="AC134" s="1557"/>
      <c r="AD134" s="1558"/>
      <c r="AE134" s="1558"/>
      <c r="AF134" s="1558"/>
      <c r="AG134" s="1558"/>
      <c r="AH134" s="1558"/>
      <c r="AI134" s="1558"/>
      <c r="AJ134" s="1558"/>
      <c r="AK134" s="1558"/>
      <c r="AL134" s="1559"/>
      <c r="AM134" s="67"/>
      <c r="AV134" s="64"/>
      <c r="AW134" s="57"/>
      <c r="AX134" s="58"/>
      <c r="AY134" s="58"/>
      <c r="AZ134" s="58"/>
      <c r="BA134" s="59"/>
      <c r="BB134" s="1052" t="s">
        <v>3998</v>
      </c>
      <c r="BC134" s="1411"/>
      <c r="BD134" s="1411"/>
      <c r="BE134" s="1411"/>
      <c r="BF134" s="1411"/>
      <c r="BG134" s="1412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52" t="s">
        <v>3998</v>
      </c>
      <c r="BU134" s="1411"/>
      <c r="BV134" s="1411"/>
      <c r="BW134" s="1411"/>
      <c r="BX134" s="1411"/>
      <c r="BY134" s="1412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459"/>
      <c r="C135" s="1460"/>
      <c r="D135" s="1460"/>
      <c r="E135" s="1460"/>
      <c r="F135" s="1460"/>
      <c r="G135" s="1460"/>
      <c r="H135" s="1460"/>
      <c r="I135" s="1460"/>
      <c r="J135" s="1460"/>
      <c r="K135" s="1460"/>
      <c r="L135" s="1460"/>
      <c r="M135" s="1460"/>
      <c r="N135" s="1460"/>
      <c r="O135" s="1460"/>
      <c r="P135" s="1460"/>
      <c r="Q135" s="1460"/>
      <c r="R135" s="1460"/>
      <c r="S135" s="1461"/>
      <c r="T135" s="67"/>
      <c r="U135" s="66"/>
      <c r="V135" s="1409" t="s">
        <v>1414</v>
      </c>
      <c r="W135" s="1409"/>
      <c r="X135" s="1409"/>
      <c r="Y135" s="1409"/>
      <c r="Z135" s="1409"/>
      <c r="AA135" s="1409"/>
      <c r="AB135" s="1409"/>
      <c r="AC135" s="1557"/>
      <c r="AD135" s="1558"/>
      <c r="AE135" s="1558"/>
      <c r="AF135" s="1558"/>
      <c r="AG135" s="1558"/>
      <c r="AH135" s="1558"/>
      <c r="AI135" s="1558"/>
      <c r="AJ135" s="1558"/>
      <c r="AK135" s="1558"/>
      <c r="AL135" s="1559"/>
      <c r="AM135" s="67"/>
      <c r="AV135" s="64"/>
      <c r="AW135" s="64"/>
      <c r="BA135" s="65"/>
      <c r="BB135" s="1413"/>
      <c r="BC135" s="1414"/>
      <c r="BD135" s="1414"/>
      <c r="BE135" s="1414"/>
      <c r="BF135" s="1414"/>
      <c r="BG135" s="1415"/>
      <c r="BH135" s="64"/>
      <c r="BL135" s="65"/>
      <c r="BO135" s="64"/>
      <c r="BS135" s="65"/>
      <c r="BT135" s="1413"/>
      <c r="BU135" s="1414"/>
      <c r="BV135" s="1414"/>
      <c r="BW135" s="1414"/>
      <c r="BX135" s="1414"/>
      <c r="BY135" s="1415"/>
      <c r="BZ135" s="64"/>
      <c r="CD135" s="65"/>
      <c r="CE135" s="65"/>
    </row>
    <row r="136" spans="1:83" ht="3.75" customHeight="1">
      <c r="A136" s="66"/>
      <c r="T136" s="67"/>
      <c r="U136" s="66"/>
      <c r="V136" s="1409"/>
      <c r="W136" s="1409"/>
      <c r="X136" s="1409"/>
      <c r="Y136" s="1409"/>
      <c r="Z136" s="1409"/>
      <c r="AA136" s="1409"/>
      <c r="AB136" s="1409"/>
      <c r="AC136" s="1560"/>
      <c r="AD136" s="1561"/>
      <c r="AE136" s="1561"/>
      <c r="AF136" s="1561"/>
      <c r="AG136" s="1561"/>
      <c r="AH136" s="1561"/>
      <c r="AI136" s="1561"/>
      <c r="AJ136" s="1561"/>
      <c r="AK136" s="1561"/>
      <c r="AL136" s="1562"/>
      <c r="AM136" s="67"/>
      <c r="AV136" s="64"/>
      <c r="AW136" s="64"/>
      <c r="BA136" s="65"/>
      <c r="BB136" s="1413"/>
      <c r="BC136" s="1414"/>
      <c r="BD136" s="1414"/>
      <c r="BE136" s="1414"/>
      <c r="BF136" s="1414"/>
      <c r="BG136" s="1415"/>
      <c r="BH136" s="64"/>
      <c r="BL136" s="65"/>
      <c r="BO136" s="64"/>
      <c r="BS136" s="65"/>
      <c r="BT136" s="1413"/>
      <c r="BU136" s="1414"/>
      <c r="BV136" s="1414"/>
      <c r="BW136" s="1414"/>
      <c r="BX136" s="1414"/>
      <c r="BY136" s="1415"/>
      <c r="BZ136" s="64"/>
      <c r="CD136" s="65"/>
      <c r="CE136" s="65"/>
    </row>
    <row r="137" spans="1:83" ht="3.75" customHeight="1">
      <c r="A137" s="66"/>
      <c r="B137" s="1123" t="s">
        <v>1626</v>
      </c>
      <c r="C137" s="1124"/>
      <c r="D137" s="1124"/>
      <c r="E137" s="1124"/>
      <c r="F137" s="1124"/>
      <c r="G137" s="1124"/>
      <c r="H137" s="1125"/>
      <c r="I137" s="1123" t="s">
        <v>1640</v>
      </c>
      <c r="J137" s="1124"/>
      <c r="K137" s="1124"/>
      <c r="L137" s="1125"/>
      <c r="M137" s="1132" t="s">
        <v>1641</v>
      </c>
      <c r="N137" s="1133"/>
      <c r="O137" s="1133"/>
      <c r="P137" s="1134"/>
      <c r="Q137" s="1132" t="s">
        <v>1642</v>
      </c>
      <c r="R137" s="1133"/>
      <c r="S137" s="1134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46" t="s">
        <v>1474</v>
      </c>
      <c r="AX137" s="1330"/>
      <c r="AY137" s="1330"/>
      <c r="AZ137" s="1330"/>
      <c r="BA137" s="1331"/>
      <c r="BB137" s="1332" t="s">
        <v>1476</v>
      </c>
      <c r="BC137" s="1330"/>
      <c r="BD137" s="1330"/>
      <c r="BE137" s="1330"/>
      <c r="BF137" s="1330"/>
      <c r="BG137" s="1331"/>
      <c r="BH137" s="1046" t="s">
        <v>1475</v>
      </c>
      <c r="BI137" s="1330"/>
      <c r="BJ137" s="1330"/>
      <c r="BK137" s="1330"/>
      <c r="BL137" s="1331"/>
      <c r="BO137" s="1046" t="s">
        <v>1474</v>
      </c>
      <c r="BP137" s="1330"/>
      <c r="BQ137" s="1330"/>
      <c r="BR137" s="1330"/>
      <c r="BS137" s="1331"/>
      <c r="BT137" s="1332" t="s">
        <v>1476</v>
      </c>
      <c r="BU137" s="1330"/>
      <c r="BV137" s="1330"/>
      <c r="BW137" s="1330"/>
      <c r="BX137" s="1330"/>
      <c r="BY137" s="1331"/>
      <c r="BZ137" s="1046" t="s">
        <v>1475</v>
      </c>
      <c r="CA137" s="1330"/>
      <c r="CB137" s="1330"/>
      <c r="CC137" s="1330"/>
      <c r="CD137" s="1331"/>
      <c r="CE137" s="65"/>
    </row>
    <row r="138" spans="1:83" ht="4.5" customHeight="1">
      <c r="A138" s="66"/>
      <c r="B138" s="1126"/>
      <c r="C138" s="1127"/>
      <c r="D138" s="1127"/>
      <c r="E138" s="1127"/>
      <c r="F138" s="1127"/>
      <c r="G138" s="1127"/>
      <c r="H138" s="1128"/>
      <c r="I138" s="1126"/>
      <c r="J138" s="1127"/>
      <c r="K138" s="1127"/>
      <c r="L138" s="1128"/>
      <c r="M138" s="1135"/>
      <c r="N138" s="1136"/>
      <c r="O138" s="1136"/>
      <c r="P138" s="1137"/>
      <c r="Q138" s="1135"/>
      <c r="R138" s="1136"/>
      <c r="S138" s="1137"/>
      <c r="T138" s="67"/>
      <c r="U138" s="66"/>
      <c r="V138" s="1409" t="s">
        <v>1624</v>
      </c>
      <c r="W138" s="1409"/>
      <c r="X138" s="1409"/>
      <c r="Y138" s="1409"/>
      <c r="Z138" s="1409"/>
      <c r="AA138" s="1409"/>
      <c r="AB138" s="1409"/>
      <c r="AC138" s="1577" t="str">
        <f>CONCATENATE(INDEX('LŠZ H'!A$2:AM$999,U115,11),"                                                                                 ",INDEX('LŠZ H'!A$2:AM$999,U115,24),", ",INDEX('LŠZ H'!A$2:AM$999,U115,25),"                                                        ",INDEX('LŠZ H'!A$2:AM$999,U115,12))</f>
        <v>Ing. Juraj SLADKÝ                                                                                 Tr. SNP 61/B, Košice                                                        17.1.1961</v>
      </c>
      <c r="AD138" s="1503"/>
      <c r="AE138" s="1503"/>
      <c r="AF138" s="1503"/>
      <c r="AG138" s="1503"/>
      <c r="AH138" s="1503"/>
      <c r="AI138" s="1503"/>
      <c r="AJ138" s="1503"/>
      <c r="AK138" s="1503"/>
      <c r="AL138" s="1504"/>
      <c r="AM138" s="67"/>
      <c r="AV138" s="64"/>
      <c r="AW138" s="1332"/>
      <c r="AX138" s="1330"/>
      <c r="AY138" s="1330"/>
      <c r="AZ138" s="1330"/>
      <c r="BA138" s="1331"/>
      <c r="BB138" s="1332"/>
      <c r="BC138" s="1330"/>
      <c r="BD138" s="1330"/>
      <c r="BE138" s="1330"/>
      <c r="BF138" s="1330"/>
      <c r="BG138" s="1331"/>
      <c r="BH138" s="1332"/>
      <c r="BI138" s="1330"/>
      <c r="BJ138" s="1330"/>
      <c r="BK138" s="1330"/>
      <c r="BL138" s="1331"/>
      <c r="BO138" s="1332"/>
      <c r="BP138" s="1330"/>
      <c r="BQ138" s="1330"/>
      <c r="BR138" s="1330"/>
      <c r="BS138" s="1331"/>
      <c r="BT138" s="1332"/>
      <c r="BU138" s="1330"/>
      <c r="BV138" s="1330"/>
      <c r="BW138" s="1330"/>
      <c r="BX138" s="1330"/>
      <c r="BY138" s="1331"/>
      <c r="BZ138" s="1332"/>
      <c r="CA138" s="1330"/>
      <c r="CB138" s="1330"/>
      <c r="CC138" s="1330"/>
      <c r="CD138" s="1331"/>
      <c r="CE138" s="65"/>
    </row>
    <row r="139" spans="1:83" ht="4.5" customHeight="1">
      <c r="A139" s="66"/>
      <c r="B139" s="1129"/>
      <c r="C139" s="1130"/>
      <c r="D139" s="1130"/>
      <c r="E139" s="1130"/>
      <c r="F139" s="1130"/>
      <c r="G139" s="1130"/>
      <c r="H139" s="1131"/>
      <c r="I139" s="1129"/>
      <c r="J139" s="1130"/>
      <c r="K139" s="1130"/>
      <c r="L139" s="1131"/>
      <c r="M139" s="1138"/>
      <c r="N139" s="1139"/>
      <c r="O139" s="1139"/>
      <c r="P139" s="1140"/>
      <c r="Q139" s="1138"/>
      <c r="R139" s="1139"/>
      <c r="S139" s="1140"/>
      <c r="T139" s="67"/>
      <c r="U139" s="66"/>
      <c r="V139" s="1409"/>
      <c r="W139" s="1409"/>
      <c r="X139" s="1409"/>
      <c r="Y139" s="1409"/>
      <c r="Z139" s="1409"/>
      <c r="AA139" s="1409"/>
      <c r="AB139" s="1409"/>
      <c r="AC139" s="1505"/>
      <c r="AD139" s="1506"/>
      <c r="AE139" s="1506"/>
      <c r="AF139" s="1506"/>
      <c r="AG139" s="1506"/>
      <c r="AH139" s="1506"/>
      <c r="AI139" s="1506"/>
      <c r="AJ139" s="1506"/>
      <c r="AK139" s="1506"/>
      <c r="AL139" s="1507"/>
      <c r="AM139" s="67"/>
      <c r="AV139" s="64"/>
      <c r="AW139" s="1333"/>
      <c r="AX139" s="1334"/>
      <c r="AY139" s="1334"/>
      <c r="AZ139" s="1334"/>
      <c r="BA139" s="1335"/>
      <c r="BB139" s="1333"/>
      <c r="BC139" s="1334"/>
      <c r="BD139" s="1334"/>
      <c r="BE139" s="1334"/>
      <c r="BF139" s="1334"/>
      <c r="BG139" s="1335"/>
      <c r="BH139" s="1333"/>
      <c r="BI139" s="1334"/>
      <c r="BJ139" s="1334"/>
      <c r="BK139" s="1334"/>
      <c r="BL139" s="1335"/>
      <c r="BO139" s="1333"/>
      <c r="BP139" s="1334"/>
      <c r="BQ139" s="1334"/>
      <c r="BR139" s="1334"/>
      <c r="BS139" s="1335"/>
      <c r="BT139" s="1333"/>
      <c r="BU139" s="1334"/>
      <c r="BV139" s="1334"/>
      <c r="BW139" s="1334"/>
      <c r="BX139" s="1334"/>
      <c r="BY139" s="1335"/>
      <c r="BZ139" s="1333"/>
      <c r="CA139" s="1334"/>
      <c r="CB139" s="1334"/>
      <c r="CC139" s="1334"/>
      <c r="CD139" s="1335"/>
      <c r="CE139" s="65"/>
    </row>
    <row r="140" spans="1:83" ht="3.75" customHeight="1">
      <c r="A140" s="66"/>
      <c r="B140" s="1435" t="s">
        <v>459</v>
      </c>
      <c r="C140" s="1563"/>
      <c r="D140" s="1563"/>
      <c r="E140" s="1563"/>
      <c r="F140" s="1563"/>
      <c r="G140" s="1563"/>
      <c r="H140" s="1564"/>
      <c r="I140" s="1373">
        <f>INDEX('LŠZ H'!A$2:AM$999,U115,29)</f>
        <v>20</v>
      </c>
      <c r="J140" s="1374"/>
      <c r="K140" s="1374"/>
      <c r="L140" s="1375"/>
      <c r="M140" s="1194">
        <f>INDEX('LŠZ H'!A$2:AM$999,U115,31)</f>
        <v>75</v>
      </c>
      <c r="N140" s="1195"/>
      <c r="O140" s="1195"/>
      <c r="P140" s="1196"/>
      <c r="Q140" s="1194">
        <f>INDEX('LŠZ H'!A$2:AM$999,U115,33)</f>
        <v>125</v>
      </c>
      <c r="R140" s="1195"/>
      <c r="S140" s="1196"/>
      <c r="T140" s="67"/>
      <c r="U140" s="66"/>
      <c r="V140" s="1409" t="s">
        <v>1625</v>
      </c>
      <c r="W140" s="1409"/>
      <c r="X140" s="1409"/>
      <c r="Y140" s="1409"/>
      <c r="Z140" s="1409"/>
      <c r="AA140" s="1409"/>
      <c r="AB140" s="1409"/>
      <c r="AC140" s="1505"/>
      <c r="AD140" s="1506"/>
      <c r="AE140" s="1506"/>
      <c r="AF140" s="1506"/>
      <c r="AG140" s="1506"/>
      <c r="AH140" s="1506"/>
      <c r="AI140" s="1506"/>
      <c r="AJ140" s="1506"/>
      <c r="AK140" s="1506"/>
      <c r="AL140" s="1507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565"/>
      <c r="C141" s="1566"/>
      <c r="D141" s="1566"/>
      <c r="E141" s="1566"/>
      <c r="F141" s="1566"/>
      <c r="G141" s="1566"/>
      <c r="H141" s="1567"/>
      <c r="I141" s="1376"/>
      <c r="J141" s="1377"/>
      <c r="K141" s="1377"/>
      <c r="L141" s="1378"/>
      <c r="M141" s="1197"/>
      <c r="N141" s="1198"/>
      <c r="O141" s="1198"/>
      <c r="P141" s="1199"/>
      <c r="Q141" s="1197"/>
      <c r="R141" s="1198"/>
      <c r="S141" s="1199"/>
      <c r="T141" s="67"/>
      <c r="U141" s="66"/>
      <c r="V141" s="1409"/>
      <c r="W141" s="1409"/>
      <c r="X141" s="1409"/>
      <c r="Y141" s="1409"/>
      <c r="Z141" s="1409"/>
      <c r="AA141" s="1409"/>
      <c r="AB141" s="1409"/>
      <c r="AC141" s="1505"/>
      <c r="AD141" s="1506"/>
      <c r="AE141" s="1506"/>
      <c r="AF141" s="1506"/>
      <c r="AG141" s="1506"/>
      <c r="AH141" s="1506"/>
      <c r="AI141" s="1506"/>
      <c r="AJ141" s="1506"/>
      <c r="AK141" s="1506"/>
      <c r="AL141" s="1507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568"/>
      <c r="C142" s="1569"/>
      <c r="D142" s="1569"/>
      <c r="E142" s="1569"/>
      <c r="F142" s="1569"/>
      <c r="G142" s="1569"/>
      <c r="H142" s="1570"/>
      <c r="I142" s="1379"/>
      <c r="J142" s="1380"/>
      <c r="K142" s="1380"/>
      <c r="L142" s="1381"/>
      <c r="M142" s="1200"/>
      <c r="N142" s="1201"/>
      <c r="O142" s="1201"/>
      <c r="P142" s="1202"/>
      <c r="Q142" s="1200"/>
      <c r="R142" s="1201"/>
      <c r="S142" s="1202"/>
      <c r="T142" s="67"/>
      <c r="U142" s="66"/>
      <c r="V142" s="69"/>
      <c r="W142" s="69"/>
      <c r="X142" s="69"/>
      <c r="Y142" s="69"/>
      <c r="Z142" s="69"/>
      <c r="AA142" s="69"/>
      <c r="AB142" s="69"/>
      <c r="AC142" s="1505"/>
      <c r="AD142" s="1506"/>
      <c r="AE142" s="1506"/>
      <c r="AF142" s="1506"/>
      <c r="AG142" s="1506"/>
      <c r="AH142" s="1506"/>
      <c r="AI142" s="1506"/>
      <c r="AJ142" s="1506"/>
      <c r="AK142" s="1506"/>
      <c r="AL142" s="1507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074" t="s">
        <v>1522</v>
      </c>
      <c r="C143" s="1075"/>
      <c r="D143" s="1075"/>
      <c r="E143" s="1075"/>
      <c r="F143" s="1075"/>
      <c r="G143" s="1075"/>
      <c r="H143" s="1076"/>
      <c r="I143" s="1123" t="s">
        <v>1056</v>
      </c>
      <c r="J143" s="1075"/>
      <c r="K143" s="1075"/>
      <c r="L143" s="1076"/>
      <c r="M143" s="1123" t="s">
        <v>1054</v>
      </c>
      <c r="N143" s="1075"/>
      <c r="O143" s="1075"/>
      <c r="P143" s="1076"/>
      <c r="Q143" s="1123" t="s">
        <v>75</v>
      </c>
      <c r="R143" s="1075"/>
      <c r="S143" s="1076"/>
      <c r="T143" s="67"/>
      <c r="U143" s="66"/>
      <c r="V143" s="1409" t="s">
        <v>1627</v>
      </c>
      <c r="W143" s="1409"/>
      <c r="X143" s="1409"/>
      <c r="Y143" s="1409"/>
      <c r="Z143" s="1409"/>
      <c r="AA143" s="1409"/>
      <c r="AB143" s="1409"/>
      <c r="AC143" s="1505"/>
      <c r="AD143" s="1506"/>
      <c r="AE143" s="1506"/>
      <c r="AF143" s="1506"/>
      <c r="AG143" s="1506"/>
      <c r="AH143" s="1506"/>
      <c r="AI143" s="1506"/>
      <c r="AJ143" s="1506"/>
      <c r="AK143" s="1506"/>
      <c r="AL143" s="1507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077"/>
      <c r="C144" s="1078"/>
      <c r="D144" s="1078"/>
      <c r="E144" s="1078"/>
      <c r="F144" s="1078"/>
      <c r="G144" s="1078"/>
      <c r="H144" s="1079"/>
      <c r="I144" s="1077"/>
      <c r="J144" s="1078"/>
      <c r="K144" s="1078"/>
      <c r="L144" s="1079"/>
      <c r="M144" s="1077"/>
      <c r="N144" s="1078"/>
      <c r="O144" s="1078"/>
      <c r="P144" s="1079"/>
      <c r="Q144" s="1077"/>
      <c r="R144" s="1078"/>
      <c r="S144" s="1079"/>
      <c r="T144" s="67"/>
      <c r="U144" s="66"/>
      <c r="V144" s="1409"/>
      <c r="W144" s="1409"/>
      <c r="X144" s="1409"/>
      <c r="Y144" s="1409"/>
      <c r="Z144" s="1409"/>
      <c r="AA144" s="1409"/>
      <c r="AB144" s="1409"/>
      <c r="AC144" s="1505"/>
      <c r="AD144" s="1506"/>
      <c r="AE144" s="1506"/>
      <c r="AF144" s="1506"/>
      <c r="AG144" s="1506"/>
      <c r="AH144" s="1506"/>
      <c r="AI144" s="1506"/>
      <c r="AJ144" s="1506"/>
      <c r="AK144" s="1506"/>
      <c r="AL144" s="1507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080"/>
      <c r="C145" s="1081"/>
      <c r="D145" s="1081"/>
      <c r="E145" s="1081"/>
      <c r="F145" s="1081"/>
      <c r="G145" s="1081"/>
      <c r="H145" s="1082"/>
      <c r="I145" s="1080"/>
      <c r="J145" s="1081"/>
      <c r="K145" s="1081"/>
      <c r="L145" s="1082"/>
      <c r="M145" s="1080"/>
      <c r="N145" s="1081"/>
      <c r="O145" s="1081"/>
      <c r="P145" s="1082"/>
      <c r="Q145" s="1080"/>
      <c r="R145" s="1081"/>
      <c r="S145" s="1082"/>
      <c r="T145" s="67"/>
      <c r="U145" s="66"/>
      <c r="V145" s="1409" t="s">
        <v>1628</v>
      </c>
      <c r="W145" s="1409"/>
      <c r="X145" s="1409"/>
      <c r="Y145" s="1409"/>
      <c r="Z145" s="1409"/>
      <c r="AA145" s="1409"/>
      <c r="AB145" s="1409"/>
      <c r="AC145" s="1505"/>
      <c r="AD145" s="1506"/>
      <c r="AE145" s="1506"/>
      <c r="AF145" s="1506"/>
      <c r="AG145" s="1506"/>
      <c r="AH145" s="1506"/>
      <c r="AI145" s="1506"/>
      <c r="AJ145" s="1506"/>
      <c r="AK145" s="1506"/>
      <c r="AL145" s="1507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435" t="s">
        <v>928</v>
      </c>
      <c r="C146" s="1436"/>
      <c r="D146" s="1436"/>
      <c r="E146" s="1436"/>
      <c r="F146" s="1436"/>
      <c r="G146" s="1436"/>
      <c r="H146" s="1437"/>
      <c r="I146" s="1444" t="str">
        <f>INDEX('LŠZ H'!A$2:AM$999,U115,35)</f>
        <v>NIL</v>
      </c>
      <c r="J146" s="1445"/>
      <c r="K146" s="1445"/>
      <c r="L146" s="1446"/>
      <c r="M146" s="1444" t="str">
        <f>INDEX('LŠZ H'!A$2:AM$999,U115,36)</f>
        <v>NIL</v>
      </c>
      <c r="N146" s="1445"/>
      <c r="O146" s="1445"/>
      <c r="P146" s="1446"/>
      <c r="Q146" s="1444" t="str">
        <f>INDEX('LŠZ H'!A$2:AM$999,U115,37)</f>
        <v>NIL</v>
      </c>
      <c r="R146" s="1445"/>
      <c r="S146" s="1446"/>
      <c r="T146" s="67"/>
      <c r="U146" s="66"/>
      <c r="V146" s="1409"/>
      <c r="W146" s="1409"/>
      <c r="X146" s="1409"/>
      <c r="Y146" s="1409"/>
      <c r="Z146" s="1409"/>
      <c r="AA146" s="1409"/>
      <c r="AB146" s="1409"/>
      <c r="AC146" s="1505"/>
      <c r="AD146" s="1506"/>
      <c r="AE146" s="1506"/>
      <c r="AF146" s="1506"/>
      <c r="AG146" s="1506"/>
      <c r="AH146" s="1506"/>
      <c r="AI146" s="1506"/>
      <c r="AJ146" s="1506"/>
      <c r="AK146" s="1506"/>
      <c r="AL146" s="1507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438"/>
      <c r="C147" s="1439"/>
      <c r="D147" s="1439"/>
      <c r="E147" s="1439"/>
      <c r="F147" s="1439"/>
      <c r="G147" s="1439"/>
      <c r="H147" s="1440"/>
      <c r="I147" s="1447"/>
      <c r="J147" s="1448"/>
      <c r="K147" s="1448"/>
      <c r="L147" s="1449"/>
      <c r="M147" s="1447"/>
      <c r="N147" s="1448"/>
      <c r="O147" s="1448"/>
      <c r="P147" s="1449"/>
      <c r="Q147" s="1447"/>
      <c r="R147" s="1448"/>
      <c r="S147" s="1449"/>
      <c r="T147" s="67"/>
      <c r="U147" s="66"/>
      <c r="V147" s="78"/>
      <c r="W147" s="69"/>
      <c r="X147" s="69"/>
      <c r="Y147" s="69"/>
      <c r="Z147" s="69"/>
      <c r="AA147" s="69"/>
      <c r="AB147" s="69"/>
      <c r="AC147" s="1508"/>
      <c r="AD147" s="1509"/>
      <c r="AE147" s="1509"/>
      <c r="AF147" s="1509"/>
      <c r="AG147" s="1509"/>
      <c r="AH147" s="1509"/>
      <c r="AI147" s="1509"/>
      <c r="AJ147" s="1509"/>
      <c r="AK147" s="1509"/>
      <c r="AL147" s="1510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441"/>
      <c r="C148" s="1442"/>
      <c r="D148" s="1442"/>
      <c r="E148" s="1442"/>
      <c r="F148" s="1442"/>
      <c r="G148" s="1442"/>
      <c r="H148" s="1443"/>
      <c r="I148" s="1450"/>
      <c r="J148" s="1451"/>
      <c r="K148" s="1451"/>
      <c r="L148" s="1452"/>
      <c r="M148" s="1450"/>
      <c r="N148" s="1451"/>
      <c r="O148" s="1451"/>
      <c r="P148" s="1452"/>
      <c r="Q148" s="1450"/>
      <c r="R148" s="1451"/>
      <c r="S148" s="1452"/>
      <c r="T148" s="67"/>
      <c r="U148" s="66"/>
      <c r="V148" s="1409" t="s">
        <v>460</v>
      </c>
      <c r="W148" s="1409"/>
      <c r="X148" s="1409"/>
      <c r="Y148" s="1409"/>
      <c r="Z148" s="1409"/>
      <c r="AA148" s="1409"/>
      <c r="AB148" s="1481"/>
      <c r="AC148" s="1482">
        <f>INDEX('LŠZ H'!A$2:AM$999,U115,13)</f>
        <v>42508</v>
      </c>
      <c r="AD148" s="1483"/>
      <c r="AE148" s="1483"/>
      <c r="AF148" s="1483"/>
      <c r="AG148" s="1483"/>
      <c r="AH148" s="1483"/>
      <c r="AI148" s="1483"/>
      <c r="AJ148" s="1483"/>
      <c r="AK148" s="1483"/>
      <c r="AL148" s="1484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416" t="s">
        <v>463</v>
      </c>
      <c r="C149" s="1417"/>
      <c r="D149" s="1417"/>
      <c r="E149" s="1418"/>
      <c r="F149" s="1123">
        <f>INDEX('LŠZ H'!A$2:AM$999,U115,18)</f>
        <v>1983</v>
      </c>
      <c r="G149" s="1125"/>
      <c r="H149" s="1123" t="s">
        <v>464</v>
      </c>
      <c r="I149" s="1125"/>
      <c r="J149" s="1425" t="str">
        <f>INDEX('LŠZ H'!A$2:AM$999,U115,7)</f>
        <v>H501</v>
      </c>
      <c r="K149" s="1426"/>
      <c r="L149" s="1426"/>
      <c r="M149" s="1426"/>
      <c r="N149" s="1426"/>
      <c r="O149" s="1426"/>
      <c r="P149" s="1427"/>
      <c r="Q149" s="1141" t="str">
        <f>INDEX('LŠZ H'!A$2:AM$999,U115,15)</f>
        <v>P</v>
      </c>
      <c r="R149" s="1124"/>
      <c r="S149" s="1125"/>
      <c r="T149" s="67"/>
      <c r="U149" s="66"/>
      <c r="V149" s="1409"/>
      <c r="W149" s="1409"/>
      <c r="X149" s="1409"/>
      <c r="Y149" s="1409"/>
      <c r="Z149" s="1409"/>
      <c r="AA149" s="1409"/>
      <c r="AB149" s="1481"/>
      <c r="AC149" s="1485"/>
      <c r="AD149" s="1409"/>
      <c r="AE149" s="1409"/>
      <c r="AF149" s="1409"/>
      <c r="AG149" s="1409"/>
      <c r="AH149" s="1409"/>
      <c r="AI149" s="1409"/>
      <c r="AJ149" s="1409"/>
      <c r="AK149" s="1409"/>
      <c r="AL149" s="1481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419"/>
      <c r="C150" s="1420"/>
      <c r="D150" s="1420"/>
      <c r="E150" s="1421"/>
      <c r="F150" s="1126"/>
      <c r="G150" s="1128"/>
      <c r="H150" s="1126"/>
      <c r="I150" s="1128"/>
      <c r="J150" s="1428"/>
      <c r="K150" s="1429"/>
      <c r="L150" s="1429"/>
      <c r="M150" s="1429"/>
      <c r="N150" s="1429"/>
      <c r="O150" s="1429"/>
      <c r="P150" s="1430"/>
      <c r="Q150" s="1126"/>
      <c r="R150" s="1127"/>
      <c r="S150" s="1128"/>
      <c r="T150" s="67"/>
      <c r="U150" s="66"/>
      <c r="V150" s="1409" t="s">
        <v>461</v>
      </c>
      <c r="W150" s="1409"/>
      <c r="X150" s="1409"/>
      <c r="Y150" s="1409"/>
      <c r="Z150" s="1409"/>
      <c r="AA150" s="1409"/>
      <c r="AB150" s="1409"/>
      <c r="AC150" s="1485"/>
      <c r="AD150" s="1409"/>
      <c r="AE150" s="1409"/>
      <c r="AF150" s="1409"/>
      <c r="AG150" s="1409"/>
      <c r="AH150" s="1409"/>
      <c r="AI150" s="1409"/>
      <c r="AJ150" s="1409"/>
      <c r="AK150" s="1409"/>
      <c r="AL150" s="1481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422"/>
      <c r="C151" s="1423"/>
      <c r="D151" s="1423"/>
      <c r="E151" s="1424"/>
      <c r="F151" s="1129"/>
      <c r="G151" s="1131"/>
      <c r="H151" s="1129"/>
      <c r="I151" s="1131"/>
      <c r="J151" s="1431"/>
      <c r="K151" s="1432"/>
      <c r="L151" s="1432"/>
      <c r="M151" s="1432"/>
      <c r="N151" s="1432"/>
      <c r="O151" s="1432"/>
      <c r="P151" s="1433"/>
      <c r="Q151" s="1129"/>
      <c r="R151" s="1130"/>
      <c r="S151" s="1131"/>
      <c r="T151" s="67"/>
      <c r="U151" s="66"/>
      <c r="V151" s="1409"/>
      <c r="W151" s="1409"/>
      <c r="X151" s="1409"/>
      <c r="Y151" s="1409"/>
      <c r="Z151" s="1409"/>
      <c r="AA151" s="1409"/>
      <c r="AB151" s="1409"/>
      <c r="AC151" s="1486"/>
      <c r="AD151" s="1487"/>
      <c r="AE151" s="1487"/>
      <c r="AF151" s="1487"/>
      <c r="AG151" s="1487"/>
      <c r="AH151" s="1487"/>
      <c r="AI151" s="1487"/>
      <c r="AJ151" s="1487"/>
      <c r="AK151" s="1487"/>
      <c r="AL151" s="1488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70" t="s">
        <v>4537</v>
      </c>
      <c r="AA153" s="1471"/>
      <c r="AB153" s="1471"/>
      <c r="AC153" s="1471"/>
      <c r="AD153" s="1471"/>
      <c r="AE153" s="1471"/>
      <c r="AF153" s="1471"/>
      <c r="AG153" s="1471"/>
      <c r="AH153" s="1471"/>
      <c r="AI153" s="1471"/>
      <c r="AJ153" s="1471"/>
      <c r="AK153" s="1471"/>
      <c r="AL153" s="1471"/>
      <c r="AM153" s="1472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434" t="s">
        <v>1499</v>
      </c>
      <c r="C154" s="1434"/>
      <c r="D154" s="1434"/>
      <c r="E154" s="1434"/>
      <c r="F154" s="1434"/>
      <c r="G154" s="1434"/>
      <c r="H154" s="1434"/>
      <c r="I154" s="1434"/>
      <c r="J154" s="1434"/>
      <c r="K154" s="1434"/>
      <c r="L154" s="1434"/>
      <c r="M154" s="1434"/>
      <c r="N154" s="1434"/>
      <c r="O154" s="1434"/>
      <c r="P154" s="1434"/>
      <c r="Q154" s="1434"/>
      <c r="R154" s="1434"/>
      <c r="S154" s="1434"/>
      <c r="T154" s="67"/>
      <c r="U154" s="64"/>
      <c r="Z154" s="1468"/>
      <c r="AA154" s="1468"/>
      <c r="AB154" s="1468"/>
      <c r="AC154" s="1468"/>
      <c r="AD154" s="1468"/>
      <c r="AE154" s="1468"/>
      <c r="AF154" s="1468"/>
      <c r="AG154" s="1468"/>
      <c r="AH154" s="1468"/>
      <c r="AI154" s="1468"/>
      <c r="AJ154" s="1468"/>
      <c r="AK154" s="1468"/>
      <c r="AL154" s="1468"/>
      <c r="AM154" s="1469"/>
      <c r="AV154" s="64"/>
      <c r="AW154" s="57"/>
      <c r="AX154" s="58"/>
      <c r="AY154" s="58"/>
      <c r="AZ154" s="58"/>
      <c r="BA154" s="59"/>
      <c r="BB154" s="1052" t="s">
        <v>3998</v>
      </c>
      <c r="BC154" s="1411"/>
      <c r="BD154" s="1411"/>
      <c r="BE154" s="1411"/>
      <c r="BF154" s="1411"/>
      <c r="BG154" s="1412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52" t="s">
        <v>3998</v>
      </c>
      <c r="BU154" s="1411"/>
      <c r="BV154" s="1411"/>
      <c r="BW154" s="1411"/>
      <c r="BX154" s="1411"/>
      <c r="BY154" s="1412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434"/>
      <c r="C155" s="1434"/>
      <c r="D155" s="1434"/>
      <c r="E155" s="1434"/>
      <c r="F155" s="1434"/>
      <c r="G155" s="1434"/>
      <c r="H155" s="1434"/>
      <c r="I155" s="1434"/>
      <c r="J155" s="1434"/>
      <c r="K155" s="1434"/>
      <c r="L155" s="1434"/>
      <c r="M155" s="1434"/>
      <c r="N155" s="1434"/>
      <c r="O155" s="1434"/>
      <c r="P155" s="1434"/>
      <c r="Q155" s="1434"/>
      <c r="R155" s="1434"/>
      <c r="S155" s="1434"/>
      <c r="T155" s="67"/>
      <c r="U155" s="64"/>
      <c r="Z155" s="1468"/>
      <c r="AA155" s="1468"/>
      <c r="AB155" s="1468"/>
      <c r="AC155" s="1468"/>
      <c r="AD155" s="1468"/>
      <c r="AE155" s="1468"/>
      <c r="AF155" s="1468"/>
      <c r="AG155" s="1468"/>
      <c r="AH155" s="1468"/>
      <c r="AI155" s="1468"/>
      <c r="AJ155" s="1468"/>
      <c r="AK155" s="1468"/>
      <c r="AL155" s="1468"/>
      <c r="AM155" s="1469"/>
      <c r="AV155" s="64"/>
      <c r="AW155" s="64"/>
      <c r="BA155" s="65"/>
      <c r="BB155" s="1413"/>
      <c r="BC155" s="1414"/>
      <c r="BD155" s="1414"/>
      <c r="BE155" s="1414"/>
      <c r="BF155" s="1414"/>
      <c r="BG155" s="1415"/>
      <c r="BH155" s="64"/>
      <c r="BL155" s="65"/>
      <c r="BO155" s="64"/>
      <c r="BS155" s="65"/>
      <c r="BT155" s="1413"/>
      <c r="BU155" s="1414"/>
      <c r="BV155" s="1414"/>
      <c r="BW155" s="1414"/>
      <c r="BX155" s="1414"/>
      <c r="BY155" s="1415"/>
      <c r="BZ155" s="64"/>
      <c r="CD155" s="65"/>
      <c r="CE155" s="65"/>
    </row>
    <row r="156" spans="1:83" ht="4.5" customHeight="1">
      <c r="A156" s="66"/>
      <c r="B156" s="1434"/>
      <c r="C156" s="1434"/>
      <c r="D156" s="1434"/>
      <c r="E156" s="1434"/>
      <c r="F156" s="1434"/>
      <c r="G156" s="1434"/>
      <c r="H156" s="1434"/>
      <c r="I156" s="1434"/>
      <c r="J156" s="1434"/>
      <c r="K156" s="1434"/>
      <c r="L156" s="1434"/>
      <c r="M156" s="1434"/>
      <c r="N156" s="1434"/>
      <c r="O156" s="1434"/>
      <c r="P156" s="1434"/>
      <c r="Q156" s="1434"/>
      <c r="R156" s="1434"/>
      <c r="S156" s="1434"/>
      <c r="T156" s="67"/>
      <c r="U156" s="64"/>
      <c r="V156" s="1222" t="s">
        <v>4536</v>
      </c>
      <c r="W156" s="1479"/>
      <c r="X156" s="1479"/>
      <c r="Y156" s="1479"/>
      <c r="Z156" s="1479"/>
      <c r="AA156" s="1479"/>
      <c r="AB156" s="1479"/>
      <c r="AC156" s="1479"/>
      <c r="AD156" s="1479"/>
      <c r="AE156" s="1479"/>
      <c r="AF156" s="1479"/>
      <c r="AG156" s="1479"/>
      <c r="AH156" s="1479"/>
      <c r="AI156" s="1479"/>
      <c r="AJ156" s="1479"/>
      <c r="AK156" s="1479"/>
      <c r="AL156" s="1479"/>
      <c r="AM156" s="1458"/>
      <c r="AV156" s="64"/>
      <c r="AW156" s="1046" t="s">
        <v>1474</v>
      </c>
      <c r="AX156" s="1330"/>
      <c r="AY156" s="1330"/>
      <c r="AZ156" s="1330"/>
      <c r="BA156" s="1331"/>
      <c r="BB156" s="1413"/>
      <c r="BC156" s="1414"/>
      <c r="BD156" s="1414"/>
      <c r="BE156" s="1414"/>
      <c r="BF156" s="1414"/>
      <c r="BG156" s="1415"/>
      <c r="BH156" s="1046" t="s">
        <v>1475</v>
      </c>
      <c r="BI156" s="1330"/>
      <c r="BJ156" s="1330"/>
      <c r="BK156" s="1330"/>
      <c r="BL156" s="1331"/>
      <c r="BO156" s="1046" t="s">
        <v>1474</v>
      </c>
      <c r="BP156" s="1330"/>
      <c r="BQ156" s="1330"/>
      <c r="BR156" s="1330"/>
      <c r="BS156" s="1331"/>
      <c r="BT156" s="1413"/>
      <c r="BU156" s="1414"/>
      <c r="BV156" s="1414"/>
      <c r="BW156" s="1414"/>
      <c r="BX156" s="1414"/>
      <c r="BY156" s="1415"/>
      <c r="BZ156" s="1046" t="s">
        <v>1475</v>
      </c>
      <c r="CA156" s="1330"/>
      <c r="CB156" s="1330"/>
      <c r="CC156" s="1330"/>
      <c r="CD156" s="1331"/>
      <c r="CE156" s="65"/>
    </row>
    <row r="157" spans="1:83" ht="4.5" customHeight="1">
      <c r="A157" s="66"/>
      <c r="B157" s="1434"/>
      <c r="C157" s="1434"/>
      <c r="D157" s="1434"/>
      <c r="E157" s="1434"/>
      <c r="F157" s="1434"/>
      <c r="G157" s="1434"/>
      <c r="H157" s="1434"/>
      <c r="I157" s="1434"/>
      <c r="J157" s="1434"/>
      <c r="K157" s="1434"/>
      <c r="L157" s="1434"/>
      <c r="M157" s="1434"/>
      <c r="N157" s="1434"/>
      <c r="O157" s="1434"/>
      <c r="P157" s="1434"/>
      <c r="Q157" s="1434"/>
      <c r="R157" s="1434"/>
      <c r="S157" s="1434"/>
      <c r="T157" s="67"/>
      <c r="U157" s="64"/>
      <c r="V157" s="1479"/>
      <c r="W157" s="1479"/>
      <c r="X157" s="1479"/>
      <c r="Y157" s="1479"/>
      <c r="Z157" s="1479"/>
      <c r="AA157" s="1479"/>
      <c r="AB157" s="1479"/>
      <c r="AC157" s="1479"/>
      <c r="AD157" s="1479"/>
      <c r="AE157" s="1479"/>
      <c r="AF157" s="1479"/>
      <c r="AG157" s="1479"/>
      <c r="AH157" s="1479"/>
      <c r="AI157" s="1479"/>
      <c r="AJ157" s="1479"/>
      <c r="AK157" s="1479"/>
      <c r="AL157" s="1479"/>
      <c r="AM157" s="1458"/>
      <c r="AV157" s="64"/>
      <c r="AW157" s="1332"/>
      <c r="AX157" s="1330"/>
      <c r="AY157" s="1330"/>
      <c r="AZ157" s="1330"/>
      <c r="BA157" s="1331"/>
      <c r="BB157" s="1046" t="s">
        <v>1476</v>
      </c>
      <c r="BC157" s="1330"/>
      <c r="BD157" s="1330"/>
      <c r="BE157" s="1330"/>
      <c r="BF157" s="1330"/>
      <c r="BG157" s="1331"/>
      <c r="BH157" s="1332"/>
      <c r="BI157" s="1330"/>
      <c r="BJ157" s="1330"/>
      <c r="BK157" s="1330"/>
      <c r="BL157" s="1331"/>
      <c r="BO157" s="1332"/>
      <c r="BP157" s="1330"/>
      <c r="BQ157" s="1330"/>
      <c r="BR157" s="1330"/>
      <c r="BS157" s="1331"/>
      <c r="BT157" s="1046" t="s">
        <v>1476</v>
      </c>
      <c r="BU157" s="1330"/>
      <c r="BV157" s="1330"/>
      <c r="BW157" s="1330"/>
      <c r="BX157" s="1330"/>
      <c r="BY157" s="1331"/>
      <c r="BZ157" s="1332"/>
      <c r="CA157" s="1330"/>
      <c r="CB157" s="1330"/>
      <c r="CC157" s="1330"/>
      <c r="CD157" s="1331"/>
      <c r="CE157" s="65"/>
    </row>
    <row r="158" spans="1:83" ht="4.5" customHeight="1">
      <c r="A158" s="66"/>
      <c r="B158" s="1434"/>
      <c r="C158" s="1434"/>
      <c r="D158" s="1434"/>
      <c r="E158" s="1434"/>
      <c r="F158" s="1434"/>
      <c r="G158" s="1434"/>
      <c r="H158" s="1434"/>
      <c r="I158" s="1434"/>
      <c r="J158" s="1434"/>
      <c r="K158" s="1434"/>
      <c r="L158" s="1434"/>
      <c r="M158" s="1434"/>
      <c r="N158" s="1434"/>
      <c r="O158" s="1434"/>
      <c r="P158" s="1434"/>
      <c r="Q158" s="1434"/>
      <c r="R158" s="1434"/>
      <c r="S158" s="1434"/>
      <c r="T158" s="67"/>
      <c r="U158" s="1346" t="s">
        <v>481</v>
      </c>
      <c r="V158" s="1347"/>
      <c r="W158" s="1347"/>
      <c r="X158" s="1347"/>
      <c r="Y158" s="1347"/>
      <c r="Z158" s="1347"/>
      <c r="AA158" s="1347"/>
      <c r="AB158" s="1347"/>
      <c r="AC158" s="1347"/>
      <c r="AD158" s="1347"/>
      <c r="AE158" s="1347"/>
      <c r="AF158" s="1347"/>
      <c r="AG158" s="1347"/>
      <c r="AH158" s="1347"/>
      <c r="AI158" s="1347"/>
      <c r="AJ158" s="1347"/>
      <c r="AK158" s="1347"/>
      <c r="AL158" s="1347"/>
      <c r="AM158" s="1348"/>
      <c r="AV158" s="64"/>
      <c r="AW158" s="1333"/>
      <c r="AX158" s="1334"/>
      <c r="AY158" s="1334"/>
      <c r="AZ158" s="1334"/>
      <c r="BA158" s="1335"/>
      <c r="BB158" s="1333"/>
      <c r="BC158" s="1334"/>
      <c r="BD158" s="1334"/>
      <c r="BE158" s="1334"/>
      <c r="BF158" s="1334"/>
      <c r="BG158" s="1335"/>
      <c r="BH158" s="1333"/>
      <c r="BI158" s="1334"/>
      <c r="BJ158" s="1334"/>
      <c r="BK158" s="1334"/>
      <c r="BL158" s="1335"/>
      <c r="BO158" s="1333"/>
      <c r="BP158" s="1334"/>
      <c r="BQ158" s="1334"/>
      <c r="BR158" s="1334"/>
      <c r="BS158" s="1335"/>
      <c r="BT158" s="1333"/>
      <c r="BU158" s="1334"/>
      <c r="BV158" s="1334"/>
      <c r="BW158" s="1334"/>
      <c r="BX158" s="1334"/>
      <c r="BY158" s="1335"/>
      <c r="BZ158" s="1333"/>
      <c r="CA158" s="1334"/>
      <c r="CB158" s="1334"/>
      <c r="CC158" s="1334"/>
      <c r="CD158" s="1335"/>
      <c r="CE158" s="65"/>
    </row>
    <row r="159" spans="1:83" ht="4.5" customHeight="1">
      <c r="A159" s="66"/>
      <c r="B159" s="1434"/>
      <c r="C159" s="1434"/>
      <c r="D159" s="1434"/>
      <c r="E159" s="1434"/>
      <c r="F159" s="1434"/>
      <c r="G159" s="1434"/>
      <c r="H159" s="1434"/>
      <c r="I159" s="1434"/>
      <c r="J159" s="1434"/>
      <c r="K159" s="1434"/>
      <c r="L159" s="1434"/>
      <c r="M159" s="1434"/>
      <c r="N159" s="1434"/>
      <c r="O159" s="1434"/>
      <c r="P159" s="1434"/>
      <c r="Q159" s="1434"/>
      <c r="R159" s="1434"/>
      <c r="S159" s="1434"/>
      <c r="T159" s="67"/>
      <c r="U159" s="1349"/>
      <c r="V159" s="1347"/>
      <c r="W159" s="1347"/>
      <c r="X159" s="1347"/>
      <c r="Y159" s="1347"/>
      <c r="Z159" s="1347"/>
      <c r="AA159" s="1347"/>
      <c r="AB159" s="1347"/>
      <c r="AC159" s="1347"/>
      <c r="AD159" s="1347"/>
      <c r="AE159" s="1347"/>
      <c r="AF159" s="1347"/>
      <c r="AG159" s="1347"/>
      <c r="AH159" s="1347"/>
      <c r="AI159" s="1347"/>
      <c r="AJ159" s="1347"/>
      <c r="AK159" s="1347"/>
      <c r="AL159" s="1347"/>
      <c r="AM159" s="1348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434"/>
      <c r="C160" s="1434"/>
      <c r="D160" s="1434"/>
      <c r="E160" s="1434"/>
      <c r="F160" s="1434"/>
      <c r="G160" s="1434"/>
      <c r="H160" s="1434"/>
      <c r="I160" s="1434"/>
      <c r="J160" s="1434"/>
      <c r="K160" s="1434"/>
      <c r="L160" s="1434"/>
      <c r="M160" s="1434"/>
      <c r="N160" s="1434"/>
      <c r="O160" s="1434"/>
      <c r="P160" s="1434"/>
      <c r="Q160" s="1434"/>
      <c r="R160" s="1434"/>
      <c r="S160" s="1434"/>
      <c r="T160" s="67"/>
      <c r="U160" s="1221" t="s">
        <v>4535</v>
      </c>
      <c r="V160" s="1222"/>
      <c r="W160" s="1222"/>
      <c r="X160" s="1222"/>
      <c r="Y160" s="1222"/>
      <c r="Z160" s="1222"/>
      <c r="AA160" s="1222"/>
      <c r="AB160" s="1222"/>
      <c r="AC160" s="1222"/>
      <c r="AD160" s="1222"/>
      <c r="AE160" s="1222"/>
      <c r="AF160" s="1222"/>
      <c r="AG160" s="1222"/>
      <c r="AH160" s="1222"/>
      <c r="AI160" s="1222"/>
      <c r="AJ160" s="1222"/>
      <c r="AK160" s="1347" t="str">
        <f>CONCATENATE("*",INDEX('LŠZ H'!A$2:AM$999,U153,17))</f>
        <v>*19439</v>
      </c>
      <c r="AL160" s="1468"/>
      <c r="AM160" s="1469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434"/>
      <c r="C161" s="1434"/>
      <c r="D161" s="1434"/>
      <c r="E161" s="1434"/>
      <c r="F161" s="1434"/>
      <c r="G161" s="1434"/>
      <c r="H161" s="1434"/>
      <c r="I161" s="1434"/>
      <c r="J161" s="1434"/>
      <c r="K161" s="1434"/>
      <c r="L161" s="1434"/>
      <c r="M161" s="1434"/>
      <c r="N161" s="1434"/>
      <c r="O161" s="1434"/>
      <c r="P161" s="1434"/>
      <c r="Q161" s="1434"/>
      <c r="R161" s="1434"/>
      <c r="S161" s="1434"/>
      <c r="T161" s="67"/>
      <c r="U161" s="1221"/>
      <c r="V161" s="1222"/>
      <c r="W161" s="1222"/>
      <c r="X161" s="1222"/>
      <c r="Y161" s="1222"/>
      <c r="Z161" s="1222"/>
      <c r="AA161" s="1222"/>
      <c r="AB161" s="1222"/>
      <c r="AC161" s="1222"/>
      <c r="AD161" s="1222"/>
      <c r="AE161" s="1222"/>
      <c r="AF161" s="1222"/>
      <c r="AG161" s="1222"/>
      <c r="AH161" s="1222"/>
      <c r="AI161" s="1222"/>
      <c r="AJ161" s="1222"/>
      <c r="AK161" s="1468"/>
      <c r="AL161" s="1468"/>
      <c r="AM161" s="1469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409" t="s">
        <v>1517</v>
      </c>
      <c r="C162" s="1410"/>
      <c r="D162" s="1410"/>
      <c r="E162" s="1410"/>
      <c r="F162" s="1410"/>
      <c r="G162" s="1410"/>
      <c r="H162" s="1410"/>
      <c r="I162" s="1410"/>
      <c r="J162" s="1410"/>
      <c r="K162" s="1410"/>
      <c r="L162" s="1410"/>
      <c r="M162" s="1410"/>
      <c r="N162" s="1410"/>
      <c r="P162" s="1545" t="str">
        <f>INDEX('LŠZ H'!A$2:AM$999,U153,28)</f>
        <v>1</v>
      </c>
      <c r="Q162" s="1546"/>
      <c r="R162" s="1546"/>
      <c r="S162" s="1547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410"/>
      <c r="C163" s="1410"/>
      <c r="D163" s="1410"/>
      <c r="E163" s="1410"/>
      <c r="F163" s="1410"/>
      <c r="G163" s="1410"/>
      <c r="H163" s="1410"/>
      <c r="I163" s="1410"/>
      <c r="J163" s="1410"/>
      <c r="K163" s="1410"/>
      <c r="L163" s="1410"/>
      <c r="M163" s="1410"/>
      <c r="N163" s="1410"/>
      <c r="O163" s="74"/>
      <c r="P163" s="1548"/>
      <c r="Q163" s="1549"/>
      <c r="R163" s="1549"/>
      <c r="S163" s="1550"/>
      <c r="T163" s="67"/>
      <c r="U163" s="66"/>
      <c r="V163" s="1480" t="s">
        <v>1651</v>
      </c>
      <c r="W163" s="1480"/>
      <c r="X163" s="1480"/>
      <c r="Y163" s="1480"/>
      <c r="Z163" s="1473" t="str">
        <f>IF(INDEX('LŠZ H'!A$2:AM1172,U153,2)="ZK"," Závesný klzák / ZK / Hang glider / HG /",(CONCATENATE("Motorový závesný klzák/Powered Hangglider/MZK/PHG/RWL",INDEX('LŠZ H'!A$2:AM1172,U153,38),"/")))</f>
        <v xml:space="preserve"> Závesný klzák / ZK / Hang glider / HG /</v>
      </c>
      <c r="AA163" s="1474"/>
      <c r="AB163" s="1474"/>
      <c r="AC163" s="1474"/>
      <c r="AD163" s="1474"/>
      <c r="AE163" s="1474"/>
      <c r="AF163" s="1474"/>
      <c r="AG163" s="1474"/>
      <c r="AH163" s="1474"/>
      <c r="AI163" s="1474"/>
      <c r="AJ163" s="1474"/>
      <c r="AK163" s="1474"/>
      <c r="AL163" s="1475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409" t="s">
        <v>786</v>
      </c>
      <c r="C164" s="1409"/>
      <c r="D164" s="1409"/>
      <c r="E164" s="1409"/>
      <c r="F164" s="1409"/>
      <c r="G164" s="1409"/>
      <c r="H164" s="1409"/>
      <c r="I164" s="1409"/>
      <c r="J164" s="1496" t="str">
        <f>IF(INDEX('LŠZ H'!A$2:AM1172,U153,2)="ZK",(CONCATENATE("O-HG / ",INDEX('LŠZ H'!A$2:AM1172,U153,38)," place")),(CONCATENATE("RWL ",INDEX('LŠZ H'!A$2:AM1172,U153,38),)))</f>
        <v>O-HG / 1 place</v>
      </c>
      <c r="K164" s="1497"/>
      <c r="L164" s="1497"/>
      <c r="M164" s="1497"/>
      <c r="N164" s="1498"/>
      <c r="O164" s="75"/>
      <c r="P164" s="1548"/>
      <c r="Q164" s="1549"/>
      <c r="R164" s="1549"/>
      <c r="S164" s="1550"/>
      <c r="T164" s="67"/>
      <c r="U164" s="66"/>
      <c r="V164" s="1480"/>
      <c r="W164" s="1480"/>
      <c r="X164" s="1480"/>
      <c r="Y164" s="1480"/>
      <c r="Z164" s="1476"/>
      <c r="AA164" s="1477"/>
      <c r="AB164" s="1477"/>
      <c r="AC164" s="1477"/>
      <c r="AD164" s="1477"/>
      <c r="AE164" s="1477"/>
      <c r="AF164" s="1477"/>
      <c r="AG164" s="1477"/>
      <c r="AH164" s="1477"/>
      <c r="AI164" s="1477"/>
      <c r="AJ164" s="1477"/>
      <c r="AK164" s="1477"/>
      <c r="AL164" s="1478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409"/>
      <c r="C165" s="1409"/>
      <c r="D165" s="1409"/>
      <c r="E165" s="1409"/>
      <c r="F165" s="1409"/>
      <c r="G165" s="1409"/>
      <c r="H165" s="1409"/>
      <c r="I165" s="1409"/>
      <c r="J165" s="1499"/>
      <c r="K165" s="1500"/>
      <c r="L165" s="1500"/>
      <c r="M165" s="1500"/>
      <c r="N165" s="1501"/>
      <c r="O165" s="75"/>
      <c r="P165" s="1551"/>
      <c r="Q165" s="1552"/>
      <c r="R165" s="1552"/>
      <c r="S165" s="1553"/>
      <c r="T165" s="67"/>
      <c r="U165" s="66"/>
      <c r="V165" s="69"/>
      <c r="W165" s="69"/>
      <c r="X165" s="69"/>
      <c r="Y165" s="69"/>
      <c r="Z165" s="1520" t="str">
        <f>CONCATENATE(INDEX('LŠZ H'!A$2:AP$999,U153,3)," (",INDEX('LŠZ H'!A$2:AP$999,U153,9),")")</f>
        <v>ZK – 1 B (AQC PRAHA)</v>
      </c>
      <c r="AA165" s="1521"/>
      <c r="AB165" s="1521"/>
      <c r="AC165" s="1521"/>
      <c r="AD165" s="1521"/>
      <c r="AE165" s="1521"/>
      <c r="AF165" s="1521"/>
      <c r="AG165" s="1521"/>
      <c r="AH165" s="1521"/>
      <c r="AI165" s="1521"/>
      <c r="AJ165" s="1521"/>
      <c r="AK165" s="1521"/>
      <c r="AL165" s="1522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453" t="s">
        <v>4245</v>
      </c>
      <c r="C166" s="1454"/>
      <c r="D166" s="1454"/>
      <c r="E166" s="1454"/>
      <c r="F166" s="1454"/>
      <c r="G166" s="1454"/>
      <c r="H166" s="1454"/>
      <c r="I166" s="1454"/>
      <c r="J166" s="1454"/>
      <c r="K166" s="1454"/>
      <c r="L166" s="1454"/>
      <c r="M166" s="1454"/>
      <c r="N166" s="1454"/>
      <c r="O166" s="1454"/>
      <c r="P166" s="1454"/>
      <c r="Q166" s="1454"/>
      <c r="R166" s="1454"/>
      <c r="S166" s="1455"/>
      <c r="T166" s="67"/>
      <c r="U166" s="66"/>
      <c r="V166" s="1409" t="s">
        <v>648</v>
      </c>
      <c r="W166" s="1409"/>
      <c r="X166" s="1409"/>
      <c r="Y166" s="1409"/>
      <c r="Z166" s="1520"/>
      <c r="AA166" s="1521"/>
      <c r="AB166" s="1521"/>
      <c r="AC166" s="1521"/>
      <c r="AD166" s="1521"/>
      <c r="AE166" s="1521"/>
      <c r="AF166" s="1521"/>
      <c r="AG166" s="1521"/>
      <c r="AH166" s="1521"/>
      <c r="AI166" s="1521"/>
      <c r="AJ166" s="1521"/>
      <c r="AK166" s="1521"/>
      <c r="AL166" s="1522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456"/>
      <c r="C167" s="1457"/>
      <c r="D167" s="1457"/>
      <c r="E167" s="1457"/>
      <c r="F167" s="1457"/>
      <c r="G167" s="1457"/>
      <c r="H167" s="1457"/>
      <c r="I167" s="1457"/>
      <c r="J167" s="1457"/>
      <c r="K167" s="1457"/>
      <c r="L167" s="1457"/>
      <c r="M167" s="1457"/>
      <c r="N167" s="1457"/>
      <c r="O167" s="1457"/>
      <c r="P167" s="1457"/>
      <c r="Q167" s="1457"/>
      <c r="R167" s="1457"/>
      <c r="S167" s="1458"/>
      <c r="T167" s="67"/>
      <c r="U167" s="66"/>
      <c r="V167" s="1409"/>
      <c r="W167" s="1409"/>
      <c r="X167" s="1409"/>
      <c r="Y167" s="1409"/>
      <c r="Z167" s="1520"/>
      <c r="AA167" s="1521"/>
      <c r="AB167" s="1521"/>
      <c r="AC167" s="1521"/>
      <c r="AD167" s="1521"/>
      <c r="AE167" s="1521"/>
      <c r="AF167" s="1521"/>
      <c r="AG167" s="1521"/>
      <c r="AH167" s="1521"/>
      <c r="AI167" s="1521"/>
      <c r="AJ167" s="1521"/>
      <c r="AK167" s="1521"/>
      <c r="AL167" s="1522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456"/>
      <c r="C168" s="1457"/>
      <c r="D168" s="1457"/>
      <c r="E168" s="1457"/>
      <c r="F168" s="1457"/>
      <c r="G168" s="1457"/>
      <c r="H168" s="1457"/>
      <c r="I168" s="1457"/>
      <c r="J168" s="1457"/>
      <c r="K168" s="1457"/>
      <c r="L168" s="1457"/>
      <c r="M168" s="1457"/>
      <c r="N168" s="1457"/>
      <c r="O168" s="1457"/>
      <c r="P168" s="1457"/>
      <c r="Q168" s="1457"/>
      <c r="R168" s="1457"/>
      <c r="S168" s="1458"/>
      <c r="T168" s="67"/>
      <c r="U168" s="66"/>
      <c r="V168" s="69"/>
      <c r="W168" s="69"/>
      <c r="X168" s="69"/>
      <c r="Y168" s="69"/>
      <c r="Z168" s="1523"/>
      <c r="AA168" s="1524"/>
      <c r="AB168" s="1524"/>
      <c r="AC168" s="1524"/>
      <c r="AD168" s="1524"/>
      <c r="AE168" s="1524"/>
      <c r="AF168" s="1524"/>
      <c r="AG168" s="1524"/>
      <c r="AH168" s="1524"/>
      <c r="AI168" s="1524"/>
      <c r="AJ168" s="1524"/>
      <c r="AK168" s="1524"/>
      <c r="AL168" s="1525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456"/>
      <c r="C169" s="1457"/>
      <c r="D169" s="1457"/>
      <c r="E169" s="1457"/>
      <c r="F169" s="1457"/>
      <c r="G169" s="1457"/>
      <c r="H169" s="1457"/>
      <c r="I169" s="1457"/>
      <c r="J169" s="1457"/>
      <c r="K169" s="1457"/>
      <c r="L169" s="1457"/>
      <c r="M169" s="1457"/>
      <c r="N169" s="1457"/>
      <c r="O169" s="1457"/>
      <c r="P169" s="1457"/>
      <c r="Q169" s="1457"/>
      <c r="R169" s="1457"/>
      <c r="S169" s="1458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456"/>
      <c r="C170" s="1457"/>
      <c r="D170" s="1457"/>
      <c r="E170" s="1457"/>
      <c r="F170" s="1457"/>
      <c r="G170" s="1457"/>
      <c r="H170" s="1457"/>
      <c r="I170" s="1457"/>
      <c r="J170" s="1457"/>
      <c r="K170" s="1457"/>
      <c r="L170" s="1457"/>
      <c r="M170" s="1457"/>
      <c r="N170" s="1457"/>
      <c r="O170" s="1457"/>
      <c r="P170" s="1457"/>
      <c r="Q170" s="1457"/>
      <c r="R170" s="1457"/>
      <c r="S170" s="1458"/>
      <c r="T170" s="67"/>
      <c r="U170" s="66"/>
      <c r="V170" s="1409" t="s">
        <v>1413</v>
      </c>
      <c r="W170" s="1409"/>
      <c r="X170" s="1409"/>
      <c r="Y170" s="1409"/>
      <c r="Z170" s="1409"/>
      <c r="AA170" s="1409"/>
      <c r="AB170" s="1409"/>
      <c r="AC170" s="1554" t="str">
        <f>INDEX('LŠZ H'!A$2:AP$999,U153,5)</f>
        <v>OM-H496</v>
      </c>
      <c r="AD170" s="1555"/>
      <c r="AE170" s="1555"/>
      <c r="AF170" s="1555"/>
      <c r="AG170" s="1555"/>
      <c r="AH170" s="1555"/>
      <c r="AI170" s="1555"/>
      <c r="AJ170" s="1555"/>
      <c r="AK170" s="1555"/>
      <c r="AL170" s="1556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456"/>
      <c r="C171" s="1457"/>
      <c r="D171" s="1457"/>
      <c r="E171" s="1457"/>
      <c r="F171" s="1457"/>
      <c r="G171" s="1457"/>
      <c r="H171" s="1457"/>
      <c r="I171" s="1457"/>
      <c r="J171" s="1457"/>
      <c r="K171" s="1457"/>
      <c r="L171" s="1457"/>
      <c r="M171" s="1457"/>
      <c r="N171" s="1457"/>
      <c r="O171" s="1457"/>
      <c r="P171" s="1457"/>
      <c r="Q171" s="1457"/>
      <c r="R171" s="1457"/>
      <c r="S171" s="1458"/>
      <c r="T171" s="67"/>
      <c r="U171" s="66"/>
      <c r="V171" s="1409"/>
      <c r="W171" s="1409"/>
      <c r="X171" s="1409"/>
      <c r="Y171" s="1409"/>
      <c r="Z171" s="1409"/>
      <c r="AA171" s="1409"/>
      <c r="AB171" s="1409"/>
      <c r="AC171" s="1557"/>
      <c r="AD171" s="1558"/>
      <c r="AE171" s="1558"/>
      <c r="AF171" s="1558"/>
      <c r="AG171" s="1558"/>
      <c r="AH171" s="1558"/>
      <c r="AI171" s="1558"/>
      <c r="AJ171" s="1558"/>
      <c r="AK171" s="1558"/>
      <c r="AL171" s="1559"/>
      <c r="AM171" s="67"/>
      <c r="AV171" s="64"/>
      <c r="CE171" s="65"/>
    </row>
    <row r="172" spans="1:83" ht="3.75" customHeight="1">
      <c r="A172" s="66"/>
      <c r="B172" s="1456"/>
      <c r="C172" s="1457"/>
      <c r="D172" s="1457"/>
      <c r="E172" s="1457"/>
      <c r="F172" s="1457"/>
      <c r="G172" s="1457"/>
      <c r="H172" s="1457"/>
      <c r="I172" s="1457"/>
      <c r="J172" s="1457"/>
      <c r="K172" s="1457"/>
      <c r="L172" s="1457"/>
      <c r="M172" s="1457"/>
      <c r="N172" s="1457"/>
      <c r="O172" s="1457"/>
      <c r="P172" s="1457"/>
      <c r="Q172" s="1457"/>
      <c r="R172" s="1457"/>
      <c r="S172" s="1458"/>
      <c r="T172" s="67"/>
      <c r="U172" s="66"/>
      <c r="V172" s="96"/>
      <c r="W172" s="96"/>
      <c r="X172" s="96"/>
      <c r="Y172" s="96"/>
      <c r="Z172" s="96"/>
      <c r="AA172" s="96"/>
      <c r="AB172" s="96"/>
      <c r="AC172" s="1557"/>
      <c r="AD172" s="1558"/>
      <c r="AE172" s="1558"/>
      <c r="AF172" s="1558"/>
      <c r="AG172" s="1558"/>
      <c r="AH172" s="1558"/>
      <c r="AI172" s="1558"/>
      <c r="AJ172" s="1558"/>
      <c r="AK172" s="1558"/>
      <c r="AL172" s="1559"/>
      <c r="AM172" s="67"/>
      <c r="AV172" s="64"/>
      <c r="AW172" s="57"/>
      <c r="AX172" s="58"/>
      <c r="AY172" s="58"/>
      <c r="AZ172" s="58"/>
      <c r="BA172" s="59"/>
      <c r="BB172" s="1052" t="s">
        <v>3998</v>
      </c>
      <c r="BC172" s="1411"/>
      <c r="BD172" s="1411"/>
      <c r="BE172" s="1411"/>
      <c r="BF172" s="1411"/>
      <c r="BG172" s="1412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52" t="s">
        <v>3998</v>
      </c>
      <c r="BU172" s="1411"/>
      <c r="BV172" s="1411"/>
      <c r="BW172" s="1411"/>
      <c r="BX172" s="1411"/>
      <c r="BY172" s="1412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459"/>
      <c r="C173" s="1460"/>
      <c r="D173" s="1460"/>
      <c r="E173" s="1460"/>
      <c r="F173" s="1460"/>
      <c r="G173" s="1460"/>
      <c r="H173" s="1460"/>
      <c r="I173" s="1460"/>
      <c r="J173" s="1460"/>
      <c r="K173" s="1460"/>
      <c r="L173" s="1460"/>
      <c r="M173" s="1460"/>
      <c r="N173" s="1460"/>
      <c r="O173" s="1460"/>
      <c r="P173" s="1460"/>
      <c r="Q173" s="1460"/>
      <c r="R173" s="1460"/>
      <c r="S173" s="1461"/>
      <c r="T173" s="67"/>
      <c r="U173" s="66"/>
      <c r="V173" s="1409" t="s">
        <v>1414</v>
      </c>
      <c r="W173" s="1409"/>
      <c r="X173" s="1409"/>
      <c r="Y173" s="1409"/>
      <c r="Z173" s="1409"/>
      <c r="AA173" s="1409"/>
      <c r="AB173" s="1409"/>
      <c r="AC173" s="1557"/>
      <c r="AD173" s="1558"/>
      <c r="AE173" s="1558"/>
      <c r="AF173" s="1558"/>
      <c r="AG173" s="1558"/>
      <c r="AH173" s="1558"/>
      <c r="AI173" s="1558"/>
      <c r="AJ173" s="1558"/>
      <c r="AK173" s="1558"/>
      <c r="AL173" s="1559"/>
      <c r="AM173" s="67"/>
      <c r="AV173" s="64"/>
      <c r="AW173" s="64"/>
      <c r="BA173" s="65"/>
      <c r="BB173" s="1413"/>
      <c r="BC173" s="1414"/>
      <c r="BD173" s="1414"/>
      <c r="BE173" s="1414"/>
      <c r="BF173" s="1414"/>
      <c r="BG173" s="1415"/>
      <c r="BH173" s="64"/>
      <c r="BL173" s="65"/>
      <c r="BO173" s="64"/>
      <c r="BS173" s="65"/>
      <c r="BT173" s="1413"/>
      <c r="BU173" s="1414"/>
      <c r="BV173" s="1414"/>
      <c r="BW173" s="1414"/>
      <c r="BX173" s="1414"/>
      <c r="BY173" s="1415"/>
      <c r="BZ173" s="64"/>
      <c r="CD173" s="65"/>
      <c r="CE173" s="65"/>
    </row>
    <row r="174" spans="1:83" ht="3.75" customHeight="1">
      <c r="A174" s="66"/>
      <c r="T174" s="67"/>
      <c r="U174" s="66"/>
      <c r="V174" s="1409"/>
      <c r="W174" s="1409"/>
      <c r="X174" s="1409"/>
      <c r="Y174" s="1409"/>
      <c r="Z174" s="1409"/>
      <c r="AA174" s="1409"/>
      <c r="AB174" s="1409"/>
      <c r="AC174" s="1560"/>
      <c r="AD174" s="1561"/>
      <c r="AE174" s="1561"/>
      <c r="AF174" s="1561"/>
      <c r="AG174" s="1561"/>
      <c r="AH174" s="1561"/>
      <c r="AI174" s="1561"/>
      <c r="AJ174" s="1561"/>
      <c r="AK174" s="1561"/>
      <c r="AL174" s="1562"/>
      <c r="AM174" s="67"/>
      <c r="AV174" s="64"/>
      <c r="AW174" s="64"/>
      <c r="BA174" s="65"/>
      <c r="BB174" s="1413"/>
      <c r="BC174" s="1414"/>
      <c r="BD174" s="1414"/>
      <c r="BE174" s="1414"/>
      <c r="BF174" s="1414"/>
      <c r="BG174" s="1415"/>
      <c r="BH174" s="64"/>
      <c r="BL174" s="65"/>
      <c r="BO174" s="64"/>
      <c r="BS174" s="65"/>
      <c r="BT174" s="1413"/>
      <c r="BU174" s="1414"/>
      <c r="BV174" s="1414"/>
      <c r="BW174" s="1414"/>
      <c r="BX174" s="1414"/>
      <c r="BY174" s="1415"/>
      <c r="BZ174" s="64"/>
      <c r="CD174" s="65"/>
      <c r="CE174" s="65"/>
    </row>
    <row r="175" spans="1:83" ht="4.5" customHeight="1">
      <c r="A175" s="66"/>
      <c r="B175" s="1123" t="s">
        <v>1626</v>
      </c>
      <c r="C175" s="1124"/>
      <c r="D175" s="1124"/>
      <c r="E175" s="1124"/>
      <c r="F175" s="1124"/>
      <c r="G175" s="1124"/>
      <c r="H175" s="1125"/>
      <c r="I175" s="1123" t="s">
        <v>1640</v>
      </c>
      <c r="J175" s="1124"/>
      <c r="K175" s="1124"/>
      <c r="L175" s="1125"/>
      <c r="M175" s="1132" t="s">
        <v>1641</v>
      </c>
      <c r="N175" s="1133"/>
      <c r="O175" s="1133"/>
      <c r="P175" s="1134"/>
      <c r="Q175" s="1132" t="s">
        <v>1642</v>
      </c>
      <c r="R175" s="1133"/>
      <c r="S175" s="1134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46" t="s">
        <v>1474</v>
      </c>
      <c r="AX175" s="1330"/>
      <c r="AY175" s="1330"/>
      <c r="AZ175" s="1330"/>
      <c r="BA175" s="1331"/>
      <c r="BB175" s="1332" t="s">
        <v>1476</v>
      </c>
      <c r="BC175" s="1330"/>
      <c r="BD175" s="1330"/>
      <c r="BE175" s="1330"/>
      <c r="BF175" s="1330"/>
      <c r="BG175" s="1331"/>
      <c r="BH175" s="1046" t="s">
        <v>1475</v>
      </c>
      <c r="BI175" s="1330"/>
      <c r="BJ175" s="1330"/>
      <c r="BK175" s="1330"/>
      <c r="BL175" s="1331"/>
      <c r="BO175" s="1046" t="s">
        <v>1474</v>
      </c>
      <c r="BP175" s="1330"/>
      <c r="BQ175" s="1330"/>
      <c r="BR175" s="1330"/>
      <c r="BS175" s="1331"/>
      <c r="BT175" s="1332" t="s">
        <v>1476</v>
      </c>
      <c r="BU175" s="1330"/>
      <c r="BV175" s="1330"/>
      <c r="BW175" s="1330"/>
      <c r="BX175" s="1330"/>
      <c r="BY175" s="1331"/>
      <c r="BZ175" s="1046" t="s">
        <v>1475</v>
      </c>
      <c r="CA175" s="1330"/>
      <c r="CB175" s="1330"/>
      <c r="CC175" s="1330"/>
      <c r="CD175" s="1331"/>
      <c r="CE175" s="65"/>
    </row>
    <row r="176" spans="1:83" ht="4.5" customHeight="1">
      <c r="A176" s="66"/>
      <c r="B176" s="1126"/>
      <c r="C176" s="1127"/>
      <c r="D176" s="1127"/>
      <c r="E176" s="1127"/>
      <c r="F176" s="1127"/>
      <c r="G176" s="1127"/>
      <c r="H176" s="1128"/>
      <c r="I176" s="1126"/>
      <c r="J176" s="1127"/>
      <c r="K176" s="1127"/>
      <c r="L176" s="1128"/>
      <c r="M176" s="1135"/>
      <c r="N176" s="1136"/>
      <c r="O176" s="1136"/>
      <c r="P176" s="1137"/>
      <c r="Q176" s="1135"/>
      <c r="R176" s="1136"/>
      <c r="S176" s="1137"/>
      <c r="T176" s="67"/>
      <c r="U176" s="66"/>
      <c r="V176" s="1409" t="s">
        <v>1624</v>
      </c>
      <c r="W176" s="1409"/>
      <c r="X176" s="1409"/>
      <c r="Y176" s="1409"/>
      <c r="Z176" s="1409"/>
      <c r="AA176" s="1409"/>
      <c r="AB176" s="1409"/>
      <c r="AC176" s="1577" t="str">
        <f>CONCATENATE(INDEX('LŠZ H'!A$2:AM$999,U153,11),"                                                                 ",INDEX('LŠZ H'!A$2:AM$999,U153,24),", ",INDEX('LŠZ H'!A$2:AM$999,U153,25),"                                                                   ",INDEX('LŠZ H'!A$2:AM$999,U153,12))</f>
        <v>Ing. Juraj SLADKÝ                                                                 Tr. SNP 61/B, Košice                                                                   17.1.1961</v>
      </c>
      <c r="AD176" s="1503"/>
      <c r="AE176" s="1503"/>
      <c r="AF176" s="1503"/>
      <c r="AG176" s="1503"/>
      <c r="AH176" s="1503"/>
      <c r="AI176" s="1503"/>
      <c r="AJ176" s="1503"/>
      <c r="AK176" s="1503"/>
      <c r="AL176" s="1504"/>
      <c r="AM176" s="67"/>
      <c r="AV176" s="64"/>
      <c r="AW176" s="1332"/>
      <c r="AX176" s="1330"/>
      <c r="AY176" s="1330"/>
      <c r="AZ176" s="1330"/>
      <c r="BA176" s="1331"/>
      <c r="BB176" s="1332"/>
      <c r="BC176" s="1330"/>
      <c r="BD176" s="1330"/>
      <c r="BE176" s="1330"/>
      <c r="BF176" s="1330"/>
      <c r="BG176" s="1331"/>
      <c r="BH176" s="1332"/>
      <c r="BI176" s="1330"/>
      <c r="BJ176" s="1330"/>
      <c r="BK176" s="1330"/>
      <c r="BL176" s="1331"/>
      <c r="BO176" s="1332"/>
      <c r="BP176" s="1330"/>
      <c r="BQ176" s="1330"/>
      <c r="BR176" s="1330"/>
      <c r="BS176" s="1331"/>
      <c r="BT176" s="1332"/>
      <c r="BU176" s="1330"/>
      <c r="BV176" s="1330"/>
      <c r="BW176" s="1330"/>
      <c r="BX176" s="1330"/>
      <c r="BY176" s="1331"/>
      <c r="BZ176" s="1332"/>
      <c r="CA176" s="1330"/>
      <c r="CB176" s="1330"/>
      <c r="CC176" s="1330"/>
      <c r="CD176" s="1331"/>
      <c r="CE176" s="65"/>
    </row>
    <row r="177" spans="1:83" ht="4.5" customHeight="1">
      <c r="A177" s="66"/>
      <c r="B177" s="1129"/>
      <c r="C177" s="1130"/>
      <c r="D177" s="1130"/>
      <c r="E177" s="1130"/>
      <c r="F177" s="1130"/>
      <c r="G177" s="1130"/>
      <c r="H177" s="1131"/>
      <c r="I177" s="1129"/>
      <c r="J177" s="1130"/>
      <c r="K177" s="1130"/>
      <c r="L177" s="1131"/>
      <c r="M177" s="1138"/>
      <c r="N177" s="1139"/>
      <c r="O177" s="1139"/>
      <c r="P177" s="1140"/>
      <c r="Q177" s="1138"/>
      <c r="R177" s="1139"/>
      <c r="S177" s="1140"/>
      <c r="T177" s="67"/>
      <c r="U177" s="66"/>
      <c r="V177" s="1409"/>
      <c r="W177" s="1409"/>
      <c r="X177" s="1409"/>
      <c r="Y177" s="1409"/>
      <c r="Z177" s="1409"/>
      <c r="AA177" s="1409"/>
      <c r="AB177" s="1409"/>
      <c r="AC177" s="1505"/>
      <c r="AD177" s="1506"/>
      <c r="AE177" s="1506"/>
      <c r="AF177" s="1506"/>
      <c r="AG177" s="1506"/>
      <c r="AH177" s="1506"/>
      <c r="AI177" s="1506"/>
      <c r="AJ177" s="1506"/>
      <c r="AK177" s="1506"/>
      <c r="AL177" s="1507"/>
      <c r="AM177" s="67"/>
      <c r="AV177" s="64"/>
      <c r="AW177" s="1333"/>
      <c r="AX177" s="1334"/>
      <c r="AY177" s="1334"/>
      <c r="AZ177" s="1334"/>
      <c r="BA177" s="1335"/>
      <c r="BB177" s="1333"/>
      <c r="BC177" s="1334"/>
      <c r="BD177" s="1334"/>
      <c r="BE177" s="1334"/>
      <c r="BF177" s="1334"/>
      <c r="BG177" s="1335"/>
      <c r="BH177" s="1333"/>
      <c r="BI177" s="1334"/>
      <c r="BJ177" s="1334"/>
      <c r="BK177" s="1334"/>
      <c r="BL177" s="1335"/>
      <c r="BO177" s="1333"/>
      <c r="BP177" s="1334"/>
      <c r="BQ177" s="1334"/>
      <c r="BR177" s="1334"/>
      <c r="BS177" s="1335"/>
      <c r="BT177" s="1333"/>
      <c r="BU177" s="1334"/>
      <c r="BV177" s="1334"/>
      <c r="BW177" s="1334"/>
      <c r="BX177" s="1334"/>
      <c r="BY177" s="1335"/>
      <c r="BZ177" s="1333"/>
      <c r="CA177" s="1334"/>
      <c r="CB177" s="1334"/>
      <c r="CC177" s="1334"/>
      <c r="CD177" s="1335"/>
      <c r="CE177" s="65"/>
    </row>
    <row r="178" spans="1:83" ht="3.75" customHeight="1">
      <c r="A178" s="66"/>
      <c r="B178" s="1435" t="s">
        <v>459</v>
      </c>
      <c r="C178" s="1563"/>
      <c r="D178" s="1563"/>
      <c r="E178" s="1563"/>
      <c r="F178" s="1563"/>
      <c r="G178" s="1563"/>
      <c r="H178" s="1564"/>
      <c r="I178" s="1373">
        <f>INDEX('LŠZ H'!A$2:AM$999,U153,29)</f>
        <v>24</v>
      </c>
      <c r="J178" s="1374"/>
      <c r="K178" s="1374"/>
      <c r="L178" s="1375"/>
      <c r="M178" s="1194">
        <f>INDEX('LŠZ H'!A$2:AM$999,U153,31)</f>
        <v>76</v>
      </c>
      <c r="N178" s="1195"/>
      <c r="O178" s="1195"/>
      <c r="P178" s="1196"/>
      <c r="Q178" s="1194">
        <f>INDEX('LŠZ H'!A$2:AM$999,U153,33)</f>
        <v>110</v>
      </c>
      <c r="R178" s="1195"/>
      <c r="S178" s="1196"/>
      <c r="T178" s="67"/>
      <c r="U178" s="66"/>
      <c r="V178" s="1409" t="s">
        <v>1625</v>
      </c>
      <c r="W178" s="1409"/>
      <c r="X178" s="1409"/>
      <c r="Y178" s="1409"/>
      <c r="Z178" s="1409"/>
      <c r="AA178" s="1409"/>
      <c r="AB178" s="1409"/>
      <c r="AC178" s="1505"/>
      <c r="AD178" s="1506"/>
      <c r="AE178" s="1506"/>
      <c r="AF178" s="1506"/>
      <c r="AG178" s="1506"/>
      <c r="AH178" s="1506"/>
      <c r="AI178" s="1506"/>
      <c r="AJ178" s="1506"/>
      <c r="AK178" s="1506"/>
      <c r="AL178" s="1507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565"/>
      <c r="C179" s="1566"/>
      <c r="D179" s="1566"/>
      <c r="E179" s="1566"/>
      <c r="F179" s="1566"/>
      <c r="G179" s="1566"/>
      <c r="H179" s="1567"/>
      <c r="I179" s="1376"/>
      <c r="J179" s="1377"/>
      <c r="K179" s="1377"/>
      <c r="L179" s="1378"/>
      <c r="M179" s="1197"/>
      <c r="N179" s="1198"/>
      <c r="O179" s="1198"/>
      <c r="P179" s="1199"/>
      <c r="Q179" s="1197"/>
      <c r="R179" s="1198"/>
      <c r="S179" s="1199"/>
      <c r="T179" s="67"/>
      <c r="U179" s="66"/>
      <c r="V179" s="1409"/>
      <c r="W179" s="1409"/>
      <c r="X179" s="1409"/>
      <c r="Y179" s="1409"/>
      <c r="Z179" s="1409"/>
      <c r="AA179" s="1409"/>
      <c r="AB179" s="1409"/>
      <c r="AC179" s="1505"/>
      <c r="AD179" s="1506"/>
      <c r="AE179" s="1506"/>
      <c r="AF179" s="1506"/>
      <c r="AG179" s="1506"/>
      <c r="AH179" s="1506"/>
      <c r="AI179" s="1506"/>
      <c r="AJ179" s="1506"/>
      <c r="AK179" s="1506"/>
      <c r="AL179" s="1507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568"/>
      <c r="C180" s="1569"/>
      <c r="D180" s="1569"/>
      <c r="E180" s="1569"/>
      <c r="F180" s="1569"/>
      <c r="G180" s="1569"/>
      <c r="H180" s="1570"/>
      <c r="I180" s="1379"/>
      <c r="J180" s="1380"/>
      <c r="K180" s="1380"/>
      <c r="L180" s="1381"/>
      <c r="M180" s="1200"/>
      <c r="N180" s="1201"/>
      <c r="O180" s="1201"/>
      <c r="P180" s="1202"/>
      <c r="Q180" s="1200"/>
      <c r="R180" s="1201"/>
      <c r="S180" s="1202"/>
      <c r="T180" s="67"/>
      <c r="U180" s="66"/>
      <c r="V180" s="69"/>
      <c r="W180" s="69"/>
      <c r="X180" s="69"/>
      <c r="Y180" s="69"/>
      <c r="Z180" s="69"/>
      <c r="AA180" s="69"/>
      <c r="AB180" s="69"/>
      <c r="AC180" s="1505"/>
      <c r="AD180" s="1506"/>
      <c r="AE180" s="1506"/>
      <c r="AF180" s="1506"/>
      <c r="AG180" s="1506"/>
      <c r="AH180" s="1506"/>
      <c r="AI180" s="1506"/>
      <c r="AJ180" s="1506"/>
      <c r="AK180" s="1506"/>
      <c r="AL180" s="1507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074" t="s">
        <v>1522</v>
      </c>
      <c r="C181" s="1075"/>
      <c r="D181" s="1075"/>
      <c r="E181" s="1075"/>
      <c r="F181" s="1075"/>
      <c r="G181" s="1075"/>
      <c r="H181" s="1076"/>
      <c r="I181" s="1123" t="s">
        <v>1056</v>
      </c>
      <c r="J181" s="1075"/>
      <c r="K181" s="1075"/>
      <c r="L181" s="1076"/>
      <c r="M181" s="1123" t="s">
        <v>1054</v>
      </c>
      <c r="N181" s="1075"/>
      <c r="O181" s="1075"/>
      <c r="P181" s="1076"/>
      <c r="Q181" s="1123" t="s">
        <v>75</v>
      </c>
      <c r="R181" s="1075"/>
      <c r="S181" s="1076"/>
      <c r="T181" s="67"/>
      <c r="U181" s="66"/>
      <c r="V181" s="1409" t="s">
        <v>1627</v>
      </c>
      <c r="W181" s="1409"/>
      <c r="X181" s="1409"/>
      <c r="Y181" s="1409"/>
      <c r="Z181" s="1409"/>
      <c r="AA181" s="1409"/>
      <c r="AB181" s="1409"/>
      <c r="AC181" s="1505"/>
      <c r="AD181" s="1506"/>
      <c r="AE181" s="1506"/>
      <c r="AF181" s="1506"/>
      <c r="AG181" s="1506"/>
      <c r="AH181" s="1506"/>
      <c r="AI181" s="1506"/>
      <c r="AJ181" s="1506"/>
      <c r="AK181" s="1506"/>
      <c r="AL181" s="1507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077"/>
      <c r="C182" s="1078"/>
      <c r="D182" s="1078"/>
      <c r="E182" s="1078"/>
      <c r="F182" s="1078"/>
      <c r="G182" s="1078"/>
      <c r="H182" s="1079"/>
      <c r="I182" s="1077"/>
      <c r="J182" s="1078"/>
      <c r="K182" s="1078"/>
      <c r="L182" s="1079"/>
      <c r="M182" s="1077"/>
      <c r="N182" s="1078"/>
      <c r="O182" s="1078"/>
      <c r="P182" s="1079"/>
      <c r="Q182" s="1077"/>
      <c r="R182" s="1078"/>
      <c r="S182" s="1079"/>
      <c r="T182" s="67"/>
      <c r="U182" s="66"/>
      <c r="V182" s="1409"/>
      <c r="W182" s="1409"/>
      <c r="X182" s="1409"/>
      <c r="Y182" s="1409"/>
      <c r="Z182" s="1409"/>
      <c r="AA182" s="1409"/>
      <c r="AB182" s="1409"/>
      <c r="AC182" s="1505"/>
      <c r="AD182" s="1506"/>
      <c r="AE182" s="1506"/>
      <c r="AF182" s="1506"/>
      <c r="AG182" s="1506"/>
      <c r="AH182" s="1506"/>
      <c r="AI182" s="1506"/>
      <c r="AJ182" s="1506"/>
      <c r="AK182" s="1506"/>
      <c r="AL182" s="1507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080"/>
      <c r="C183" s="1081"/>
      <c r="D183" s="1081"/>
      <c r="E183" s="1081"/>
      <c r="F183" s="1081"/>
      <c r="G183" s="1081"/>
      <c r="H183" s="1082"/>
      <c r="I183" s="1080"/>
      <c r="J183" s="1081"/>
      <c r="K183" s="1081"/>
      <c r="L183" s="1082"/>
      <c r="M183" s="1080"/>
      <c r="N183" s="1081"/>
      <c r="O183" s="1081"/>
      <c r="P183" s="1082"/>
      <c r="Q183" s="1080"/>
      <c r="R183" s="1081"/>
      <c r="S183" s="1082"/>
      <c r="T183" s="67"/>
      <c r="U183" s="66"/>
      <c r="V183" s="1409" t="s">
        <v>1628</v>
      </c>
      <c r="W183" s="1409"/>
      <c r="X183" s="1409"/>
      <c r="Y183" s="1409"/>
      <c r="Z183" s="1409"/>
      <c r="AA183" s="1409"/>
      <c r="AB183" s="1409"/>
      <c r="AC183" s="1505"/>
      <c r="AD183" s="1506"/>
      <c r="AE183" s="1506"/>
      <c r="AF183" s="1506"/>
      <c r="AG183" s="1506"/>
      <c r="AH183" s="1506"/>
      <c r="AI183" s="1506"/>
      <c r="AJ183" s="1506"/>
      <c r="AK183" s="1506"/>
      <c r="AL183" s="1507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435" t="s">
        <v>928</v>
      </c>
      <c r="C184" s="1436"/>
      <c r="D184" s="1436"/>
      <c r="E184" s="1436"/>
      <c r="F184" s="1436"/>
      <c r="G184" s="1436"/>
      <c r="H184" s="1437"/>
      <c r="I184" s="1444">
        <f>INDEX('LŠZ H'!A$2:AM$999,U153,35)</f>
        <v>26</v>
      </c>
      <c r="J184" s="1445"/>
      <c r="K184" s="1445"/>
      <c r="L184" s="1446"/>
      <c r="M184" s="1444">
        <f>INDEX('LŠZ H'!A$2:AM$999,U153,36)</f>
        <v>34</v>
      </c>
      <c r="N184" s="1445"/>
      <c r="O184" s="1445"/>
      <c r="P184" s="1446"/>
      <c r="Q184" s="1444">
        <f>INDEX('LŠZ H'!A$2:AM$999,U153,37)</f>
        <v>55</v>
      </c>
      <c r="R184" s="1445"/>
      <c r="S184" s="1446"/>
      <c r="T184" s="67"/>
      <c r="U184" s="66"/>
      <c r="V184" s="1409"/>
      <c r="W184" s="1409"/>
      <c r="X184" s="1409"/>
      <c r="Y184" s="1409"/>
      <c r="Z184" s="1409"/>
      <c r="AA184" s="1409"/>
      <c r="AB184" s="1409"/>
      <c r="AC184" s="1505"/>
      <c r="AD184" s="1506"/>
      <c r="AE184" s="1506"/>
      <c r="AF184" s="1506"/>
      <c r="AG184" s="1506"/>
      <c r="AH184" s="1506"/>
      <c r="AI184" s="1506"/>
      <c r="AJ184" s="1506"/>
      <c r="AK184" s="1506"/>
      <c r="AL184" s="1507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438"/>
      <c r="C185" s="1439"/>
      <c r="D185" s="1439"/>
      <c r="E185" s="1439"/>
      <c r="F185" s="1439"/>
      <c r="G185" s="1439"/>
      <c r="H185" s="1440"/>
      <c r="I185" s="1447"/>
      <c r="J185" s="1448"/>
      <c r="K185" s="1448"/>
      <c r="L185" s="1449"/>
      <c r="M185" s="1447"/>
      <c r="N185" s="1448"/>
      <c r="O185" s="1448"/>
      <c r="P185" s="1449"/>
      <c r="Q185" s="1447"/>
      <c r="R185" s="1448"/>
      <c r="S185" s="1449"/>
      <c r="T185" s="67"/>
      <c r="U185" s="66"/>
      <c r="V185" s="78"/>
      <c r="W185" s="69"/>
      <c r="X185" s="69"/>
      <c r="Y185" s="69"/>
      <c r="Z185" s="69"/>
      <c r="AA185" s="69"/>
      <c r="AB185" s="69"/>
      <c r="AC185" s="1508"/>
      <c r="AD185" s="1509"/>
      <c r="AE185" s="1509"/>
      <c r="AF185" s="1509"/>
      <c r="AG185" s="1509"/>
      <c r="AH185" s="1509"/>
      <c r="AI185" s="1509"/>
      <c r="AJ185" s="1509"/>
      <c r="AK185" s="1509"/>
      <c r="AL185" s="1510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441"/>
      <c r="C186" s="1442"/>
      <c r="D186" s="1442"/>
      <c r="E186" s="1442"/>
      <c r="F186" s="1442"/>
      <c r="G186" s="1442"/>
      <c r="H186" s="1443"/>
      <c r="I186" s="1450"/>
      <c r="J186" s="1451"/>
      <c r="K186" s="1451"/>
      <c r="L186" s="1452"/>
      <c r="M186" s="1450"/>
      <c r="N186" s="1451"/>
      <c r="O186" s="1451"/>
      <c r="P186" s="1452"/>
      <c r="Q186" s="1450"/>
      <c r="R186" s="1451"/>
      <c r="S186" s="1452"/>
      <c r="T186" s="67"/>
      <c r="U186" s="66"/>
      <c r="V186" s="1409" t="s">
        <v>460</v>
      </c>
      <c r="W186" s="1409"/>
      <c r="X186" s="1409"/>
      <c r="Y186" s="1409"/>
      <c r="Z186" s="1409"/>
      <c r="AA186" s="1409"/>
      <c r="AB186" s="1481"/>
      <c r="AC186" s="1482">
        <f>INDEX('LŠZ H'!A$2:AM$999,U153,13)</f>
        <v>42508</v>
      </c>
      <c r="AD186" s="1483"/>
      <c r="AE186" s="1483"/>
      <c r="AF186" s="1483"/>
      <c r="AG186" s="1483"/>
      <c r="AH186" s="1483"/>
      <c r="AI186" s="1483"/>
      <c r="AJ186" s="1483"/>
      <c r="AK186" s="1483"/>
      <c r="AL186" s="1484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416" t="s">
        <v>463</v>
      </c>
      <c r="C187" s="1417"/>
      <c r="D187" s="1417"/>
      <c r="E187" s="1418"/>
      <c r="F187" s="1123">
        <f>INDEX('LŠZ H'!A$2:AM$999,U153,18)</f>
        <v>1984</v>
      </c>
      <c r="G187" s="1125"/>
      <c r="H187" s="1123" t="s">
        <v>464</v>
      </c>
      <c r="I187" s="1125"/>
      <c r="J187" s="1425" t="str">
        <f>INDEX('LŠZ H'!A$2:AM$999,U153,7)</f>
        <v>H496</v>
      </c>
      <c r="K187" s="1426"/>
      <c r="L187" s="1426"/>
      <c r="M187" s="1426"/>
      <c r="N187" s="1426"/>
      <c r="O187" s="1426"/>
      <c r="P187" s="1427"/>
      <c r="Q187" s="1141" t="str">
        <f>INDEX('LŠZ H'!A$2:AM$999,U153,15)</f>
        <v>P</v>
      </c>
      <c r="R187" s="1124"/>
      <c r="S187" s="1125"/>
      <c r="T187" s="67"/>
      <c r="U187" s="66"/>
      <c r="V187" s="1409"/>
      <c r="W187" s="1409"/>
      <c r="X187" s="1409"/>
      <c r="Y187" s="1409"/>
      <c r="Z187" s="1409"/>
      <c r="AA187" s="1409"/>
      <c r="AB187" s="1481"/>
      <c r="AC187" s="1485"/>
      <c r="AD187" s="1409"/>
      <c r="AE187" s="1409"/>
      <c r="AF187" s="1409"/>
      <c r="AG187" s="1409"/>
      <c r="AH187" s="1409"/>
      <c r="AI187" s="1409"/>
      <c r="AJ187" s="1409"/>
      <c r="AK187" s="1409"/>
      <c r="AL187" s="1481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419"/>
      <c r="C188" s="1420"/>
      <c r="D188" s="1420"/>
      <c r="E188" s="1421"/>
      <c r="F188" s="1126"/>
      <c r="G188" s="1128"/>
      <c r="H188" s="1126"/>
      <c r="I188" s="1128"/>
      <c r="J188" s="1428"/>
      <c r="K188" s="1429"/>
      <c r="L188" s="1429"/>
      <c r="M188" s="1429"/>
      <c r="N188" s="1429"/>
      <c r="O188" s="1429"/>
      <c r="P188" s="1430"/>
      <c r="Q188" s="1126"/>
      <c r="R188" s="1127"/>
      <c r="S188" s="1128"/>
      <c r="T188" s="67"/>
      <c r="U188" s="66"/>
      <c r="V188" s="1409" t="s">
        <v>461</v>
      </c>
      <c r="W188" s="1409"/>
      <c r="X188" s="1409"/>
      <c r="Y188" s="1409"/>
      <c r="Z188" s="1409"/>
      <c r="AA188" s="1409"/>
      <c r="AB188" s="1409"/>
      <c r="AC188" s="1485"/>
      <c r="AD188" s="1409"/>
      <c r="AE188" s="1409"/>
      <c r="AF188" s="1409"/>
      <c r="AG188" s="1409"/>
      <c r="AH188" s="1409"/>
      <c r="AI188" s="1409"/>
      <c r="AJ188" s="1409"/>
      <c r="AK188" s="1409"/>
      <c r="AL188" s="1481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422"/>
      <c r="C189" s="1423"/>
      <c r="D189" s="1423"/>
      <c r="E189" s="1424"/>
      <c r="F189" s="1129"/>
      <c r="G189" s="1131"/>
      <c r="H189" s="1129"/>
      <c r="I189" s="1131"/>
      <c r="J189" s="1431"/>
      <c r="K189" s="1432"/>
      <c r="L189" s="1432"/>
      <c r="M189" s="1432"/>
      <c r="N189" s="1432"/>
      <c r="O189" s="1432"/>
      <c r="P189" s="1433"/>
      <c r="Q189" s="1129"/>
      <c r="R189" s="1130"/>
      <c r="S189" s="1131"/>
      <c r="T189" s="67"/>
      <c r="U189" s="66"/>
      <c r="V189" s="1409"/>
      <c r="W189" s="1409"/>
      <c r="X189" s="1409"/>
      <c r="Y189" s="1409"/>
      <c r="Z189" s="1409"/>
      <c r="AA189" s="1409"/>
      <c r="AB189" s="1409"/>
      <c r="AC189" s="1486"/>
      <c r="AD189" s="1487"/>
      <c r="AE189" s="1487"/>
      <c r="AF189" s="1487"/>
      <c r="AG189" s="1487"/>
      <c r="AH189" s="1487"/>
      <c r="AI189" s="1487"/>
      <c r="AJ189" s="1487"/>
      <c r="AK189" s="1487"/>
      <c r="AL189" s="1488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B1" zoomScale="166" zoomScaleNormal="166" zoomScaleSheetLayoutView="100" workbookViewId="0">
      <selection activeCell="CP1" activeCellId="1" sqref="C1:AO38 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1240</v>
      </c>
      <c r="X1" s="143"/>
      <c r="Y1" s="143"/>
      <c r="Z1" s="143"/>
      <c r="AA1" s="143"/>
      <c r="AB1" s="1776" t="s">
        <v>20</v>
      </c>
      <c r="AC1" s="1777"/>
      <c r="AD1" s="1777"/>
      <c r="AE1" s="1777"/>
      <c r="AF1" s="1777"/>
      <c r="AG1" s="1777"/>
      <c r="AH1" s="1777"/>
      <c r="AI1" s="1777"/>
      <c r="AJ1" s="1777"/>
      <c r="AK1" s="1777"/>
      <c r="AL1" s="1777"/>
      <c r="AM1" s="1777"/>
      <c r="AN1" s="1777"/>
      <c r="AO1" s="1778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1536</v>
      </c>
      <c r="BP1" s="149"/>
      <c r="BQ1" s="149"/>
      <c r="BR1" s="149"/>
      <c r="BS1" s="149"/>
      <c r="BT1" s="1776" t="s">
        <v>20</v>
      </c>
      <c r="BU1" s="1937"/>
      <c r="BV1" s="1937"/>
      <c r="BW1" s="1937"/>
      <c r="BX1" s="1937"/>
      <c r="BY1" s="1937"/>
      <c r="BZ1" s="1937"/>
      <c r="CA1" s="1937"/>
      <c r="CB1" s="1937"/>
      <c r="CC1" s="1937"/>
      <c r="CD1" s="1937"/>
      <c r="CE1" s="1937"/>
      <c r="CF1" s="1937"/>
      <c r="CG1" s="1938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781" t="s">
        <v>1499</v>
      </c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  <c r="S2" s="1781"/>
      <c r="T2" s="1781"/>
      <c r="U2" s="1781"/>
      <c r="V2" s="153"/>
      <c r="W2" s="154"/>
      <c r="AB2" s="1779"/>
      <c r="AC2" s="1779"/>
      <c r="AD2" s="1779"/>
      <c r="AE2" s="1779"/>
      <c r="AF2" s="1779"/>
      <c r="AG2" s="1779"/>
      <c r="AH2" s="1779"/>
      <c r="AI2" s="1779"/>
      <c r="AJ2" s="1779"/>
      <c r="AK2" s="1779"/>
      <c r="AL2" s="1779"/>
      <c r="AM2" s="1779"/>
      <c r="AN2" s="1779"/>
      <c r="AO2" s="1780"/>
      <c r="AP2" s="145"/>
      <c r="AQ2" s="145"/>
      <c r="AR2" s="145"/>
      <c r="AS2" s="145"/>
      <c r="AT2" s="145"/>
      <c r="AU2" s="155"/>
      <c r="AV2" s="1781" t="s">
        <v>1499</v>
      </c>
      <c r="AW2" s="1781"/>
      <c r="AX2" s="1781"/>
      <c r="AY2" s="1781"/>
      <c r="AZ2" s="1781"/>
      <c r="BA2" s="1781"/>
      <c r="BB2" s="1781"/>
      <c r="BC2" s="1781"/>
      <c r="BD2" s="1781"/>
      <c r="BE2" s="1781"/>
      <c r="BF2" s="1781"/>
      <c r="BG2" s="1781"/>
      <c r="BH2" s="1781"/>
      <c r="BI2" s="1781"/>
      <c r="BJ2" s="1781"/>
      <c r="BK2" s="1781"/>
      <c r="BL2" s="1781"/>
      <c r="BM2" s="1781"/>
      <c r="BN2" s="156"/>
      <c r="BO2" s="157"/>
      <c r="BP2" s="157"/>
      <c r="BQ2" s="157"/>
      <c r="BR2" s="157"/>
      <c r="BS2" s="157"/>
      <c r="BT2" s="1783"/>
      <c r="BU2" s="1783"/>
      <c r="BV2" s="1783"/>
      <c r="BW2" s="1783"/>
      <c r="BX2" s="1783"/>
      <c r="BY2" s="1783"/>
      <c r="BZ2" s="1783"/>
      <c r="CA2" s="1783"/>
      <c r="CB2" s="1783"/>
      <c r="CC2" s="1783"/>
      <c r="CD2" s="1783"/>
      <c r="CE2" s="1783"/>
      <c r="CF2" s="1783"/>
      <c r="CG2" s="1784"/>
      <c r="CP2" s="154"/>
      <c r="CQ2" s="142"/>
      <c r="CR2" s="143"/>
      <c r="CS2" s="143"/>
      <c r="CT2" s="143"/>
      <c r="CU2" s="143"/>
      <c r="CV2" s="1052" t="s">
        <v>3998</v>
      </c>
      <c r="CW2" s="1411"/>
      <c r="CX2" s="1411"/>
      <c r="CY2" s="1411"/>
      <c r="CZ2" s="1411"/>
      <c r="DA2" s="1412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52" t="s">
        <v>3998</v>
      </c>
      <c r="DO2" s="1411"/>
      <c r="DP2" s="1411"/>
      <c r="DQ2" s="1411"/>
      <c r="DR2" s="1411"/>
      <c r="DS2" s="1412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781"/>
      <c r="E3" s="1781"/>
      <c r="F3" s="1781"/>
      <c r="G3" s="1781"/>
      <c r="H3" s="1781"/>
      <c r="I3" s="1781"/>
      <c r="J3" s="1781"/>
      <c r="K3" s="1781"/>
      <c r="L3" s="1781"/>
      <c r="M3" s="1781"/>
      <c r="N3" s="1781"/>
      <c r="O3" s="1781"/>
      <c r="P3" s="1781"/>
      <c r="Q3" s="1781"/>
      <c r="R3" s="1781"/>
      <c r="S3" s="1781"/>
      <c r="T3" s="1781"/>
      <c r="U3" s="1781"/>
      <c r="V3" s="153"/>
      <c r="W3" s="154"/>
      <c r="AB3" s="1779"/>
      <c r="AC3" s="1779"/>
      <c r="AD3" s="1779"/>
      <c r="AE3" s="1779"/>
      <c r="AF3" s="1779"/>
      <c r="AG3" s="1779"/>
      <c r="AH3" s="1779"/>
      <c r="AI3" s="1779"/>
      <c r="AJ3" s="1779"/>
      <c r="AK3" s="1779"/>
      <c r="AL3" s="1779"/>
      <c r="AM3" s="1779"/>
      <c r="AN3" s="1779"/>
      <c r="AO3" s="1780"/>
      <c r="AP3" s="145"/>
      <c r="AQ3" s="145"/>
      <c r="AR3" s="145"/>
      <c r="AS3" s="145"/>
      <c r="AT3" s="145"/>
      <c r="AU3" s="155"/>
      <c r="AV3" s="1781"/>
      <c r="AW3" s="1781"/>
      <c r="AX3" s="1781"/>
      <c r="AY3" s="1781"/>
      <c r="AZ3" s="1781"/>
      <c r="BA3" s="1781"/>
      <c r="BB3" s="1781"/>
      <c r="BC3" s="1781"/>
      <c r="BD3" s="1781"/>
      <c r="BE3" s="1781"/>
      <c r="BF3" s="1781"/>
      <c r="BG3" s="1781"/>
      <c r="BH3" s="1781"/>
      <c r="BI3" s="1781"/>
      <c r="BJ3" s="1781"/>
      <c r="BK3" s="1781"/>
      <c r="BL3" s="1781"/>
      <c r="BM3" s="1781"/>
      <c r="BN3" s="156"/>
      <c r="BO3" s="157"/>
      <c r="BP3" s="157"/>
      <c r="BQ3" s="157"/>
      <c r="BR3" s="157"/>
      <c r="BS3" s="157"/>
      <c r="BT3" s="1783"/>
      <c r="BU3" s="1783"/>
      <c r="BV3" s="1783"/>
      <c r="BW3" s="1783"/>
      <c r="BX3" s="1783"/>
      <c r="BY3" s="1783"/>
      <c r="BZ3" s="1783"/>
      <c r="CA3" s="1783"/>
      <c r="CB3" s="1783"/>
      <c r="CC3" s="1783"/>
      <c r="CD3" s="1783"/>
      <c r="CE3" s="1783"/>
      <c r="CF3" s="1783"/>
      <c r="CG3" s="1784"/>
      <c r="CP3" s="154"/>
      <c r="CQ3" s="159"/>
      <c r="CR3" s="160"/>
      <c r="CS3" s="160"/>
      <c r="CT3" s="160"/>
      <c r="CU3" s="160"/>
      <c r="CV3" s="1413"/>
      <c r="CW3" s="1414"/>
      <c r="CX3" s="1414"/>
      <c r="CY3" s="1414"/>
      <c r="CZ3" s="1414"/>
      <c r="DA3" s="1415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413"/>
      <c r="DO3" s="1414"/>
      <c r="DP3" s="1414"/>
      <c r="DQ3" s="1414"/>
      <c r="DR3" s="1414"/>
      <c r="DS3" s="1415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53"/>
      <c r="W4" s="154"/>
      <c r="X4" s="1782" t="s">
        <v>4172</v>
      </c>
      <c r="Y4" s="1783"/>
      <c r="Z4" s="1783"/>
      <c r="AA4" s="1783"/>
      <c r="AB4" s="1783"/>
      <c r="AC4" s="1783"/>
      <c r="AD4" s="1783"/>
      <c r="AE4" s="1783"/>
      <c r="AF4" s="1783"/>
      <c r="AG4" s="1783"/>
      <c r="AH4" s="1783"/>
      <c r="AI4" s="1783"/>
      <c r="AJ4" s="1783"/>
      <c r="AK4" s="1783"/>
      <c r="AL4" s="1783"/>
      <c r="AM4" s="1783"/>
      <c r="AN4" s="1783"/>
      <c r="AO4" s="1784"/>
      <c r="AP4" s="145"/>
      <c r="AQ4" s="145"/>
      <c r="AR4" s="145"/>
      <c r="AS4" s="145"/>
      <c r="AT4" s="145"/>
      <c r="AU4" s="155"/>
      <c r="AV4" s="1781"/>
      <c r="AW4" s="1781"/>
      <c r="AX4" s="1781"/>
      <c r="AY4" s="1781"/>
      <c r="AZ4" s="1781"/>
      <c r="BA4" s="1781"/>
      <c r="BB4" s="1781"/>
      <c r="BC4" s="1781"/>
      <c r="BD4" s="1781"/>
      <c r="BE4" s="1781"/>
      <c r="BF4" s="1781"/>
      <c r="BG4" s="1781"/>
      <c r="BH4" s="1781"/>
      <c r="BI4" s="1781"/>
      <c r="BJ4" s="1781"/>
      <c r="BK4" s="1781"/>
      <c r="BL4" s="1781"/>
      <c r="BM4" s="1781"/>
      <c r="BN4" s="156"/>
      <c r="BO4" s="157"/>
      <c r="BP4" s="1782" t="s">
        <v>4174</v>
      </c>
      <c r="BQ4" s="1783"/>
      <c r="BR4" s="1783"/>
      <c r="BS4" s="1783"/>
      <c r="BT4" s="1783"/>
      <c r="BU4" s="1783"/>
      <c r="BV4" s="1783"/>
      <c r="BW4" s="1783"/>
      <c r="BX4" s="1783"/>
      <c r="BY4" s="1783"/>
      <c r="BZ4" s="1783"/>
      <c r="CA4" s="1783"/>
      <c r="CB4" s="1783"/>
      <c r="CC4" s="1783"/>
      <c r="CD4" s="1783"/>
      <c r="CE4" s="1783"/>
      <c r="CF4" s="1783"/>
      <c r="CG4" s="1784"/>
      <c r="CP4" s="154"/>
      <c r="CQ4" s="1596" t="s">
        <v>1474</v>
      </c>
      <c r="CR4" s="1615"/>
      <c r="CS4" s="1615"/>
      <c r="CT4" s="1615"/>
      <c r="CU4" s="1604"/>
      <c r="CV4" s="1413"/>
      <c r="CW4" s="1414"/>
      <c r="CX4" s="1414"/>
      <c r="CY4" s="1414"/>
      <c r="CZ4" s="1414"/>
      <c r="DA4" s="1415"/>
      <c r="DB4" s="1602" t="s">
        <v>1475</v>
      </c>
      <c r="DC4" s="1615"/>
      <c r="DD4" s="1615"/>
      <c r="DE4" s="1615"/>
      <c r="DF4" s="1604"/>
      <c r="DI4" s="1596" t="s">
        <v>1474</v>
      </c>
      <c r="DJ4" s="1615"/>
      <c r="DK4" s="1615"/>
      <c r="DL4" s="1615"/>
      <c r="DM4" s="1604"/>
      <c r="DN4" s="1413"/>
      <c r="DO4" s="1414"/>
      <c r="DP4" s="1414"/>
      <c r="DQ4" s="1414"/>
      <c r="DR4" s="1414"/>
      <c r="DS4" s="1415"/>
      <c r="DT4" s="1602" t="s">
        <v>1475</v>
      </c>
      <c r="DU4" s="1603"/>
      <c r="DV4" s="1603"/>
      <c r="DW4" s="1603"/>
      <c r="DX4" s="1603"/>
      <c r="DY4" s="1604"/>
      <c r="DZ4" s="158"/>
    </row>
    <row r="5" spans="3:130" ht="4.5" customHeight="1">
      <c r="C5" s="144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53"/>
      <c r="W5" s="154"/>
      <c r="X5" s="1783"/>
      <c r="Y5" s="1783"/>
      <c r="Z5" s="1783"/>
      <c r="AA5" s="1783"/>
      <c r="AB5" s="1783"/>
      <c r="AC5" s="1783"/>
      <c r="AD5" s="1783"/>
      <c r="AE5" s="1783"/>
      <c r="AF5" s="1783"/>
      <c r="AG5" s="1783"/>
      <c r="AH5" s="1783"/>
      <c r="AI5" s="1783"/>
      <c r="AJ5" s="1783"/>
      <c r="AK5" s="1783"/>
      <c r="AL5" s="1783"/>
      <c r="AM5" s="1783"/>
      <c r="AN5" s="1783"/>
      <c r="AO5" s="1784"/>
      <c r="AP5" s="145"/>
      <c r="AQ5" s="145"/>
      <c r="AR5" s="145"/>
      <c r="AS5" s="145"/>
      <c r="AT5" s="145"/>
      <c r="AU5" s="155"/>
      <c r="AV5" s="1781"/>
      <c r="AW5" s="1781"/>
      <c r="AX5" s="1781"/>
      <c r="AY5" s="1781"/>
      <c r="AZ5" s="1781"/>
      <c r="BA5" s="1781"/>
      <c r="BB5" s="1781"/>
      <c r="BC5" s="1781"/>
      <c r="BD5" s="1781"/>
      <c r="BE5" s="1781"/>
      <c r="BF5" s="1781"/>
      <c r="BG5" s="1781"/>
      <c r="BH5" s="1781"/>
      <c r="BI5" s="1781"/>
      <c r="BJ5" s="1781"/>
      <c r="BK5" s="1781"/>
      <c r="BL5" s="1781"/>
      <c r="BM5" s="1781"/>
      <c r="BN5" s="156"/>
      <c r="BO5" s="157"/>
      <c r="BP5" s="1783"/>
      <c r="BQ5" s="1783"/>
      <c r="BR5" s="1783"/>
      <c r="BS5" s="1783"/>
      <c r="BT5" s="1783"/>
      <c r="BU5" s="1783"/>
      <c r="BV5" s="1783"/>
      <c r="BW5" s="1783"/>
      <c r="BX5" s="1783"/>
      <c r="BY5" s="1783"/>
      <c r="BZ5" s="1783"/>
      <c r="CA5" s="1783"/>
      <c r="CB5" s="1783"/>
      <c r="CC5" s="1783"/>
      <c r="CD5" s="1783"/>
      <c r="CE5" s="1783"/>
      <c r="CF5" s="1783"/>
      <c r="CG5" s="1784"/>
      <c r="CP5" s="154"/>
      <c r="CQ5" s="1605"/>
      <c r="CR5" s="1615"/>
      <c r="CS5" s="1615"/>
      <c r="CT5" s="1615"/>
      <c r="CU5" s="1604"/>
      <c r="CV5" s="1596" t="s">
        <v>1476</v>
      </c>
      <c r="CW5" s="1597"/>
      <c r="CX5" s="1597"/>
      <c r="CY5" s="1597"/>
      <c r="CZ5" s="1597"/>
      <c r="DA5" s="1598"/>
      <c r="DB5" s="1605"/>
      <c r="DC5" s="1615"/>
      <c r="DD5" s="1615"/>
      <c r="DE5" s="1615"/>
      <c r="DF5" s="1604"/>
      <c r="DI5" s="1605"/>
      <c r="DJ5" s="1615"/>
      <c r="DK5" s="1615"/>
      <c r="DL5" s="1615"/>
      <c r="DM5" s="1604"/>
      <c r="DN5" s="1596" t="s">
        <v>1476</v>
      </c>
      <c r="DO5" s="1597"/>
      <c r="DP5" s="1597"/>
      <c r="DQ5" s="1597"/>
      <c r="DR5" s="1597"/>
      <c r="DS5" s="1598"/>
      <c r="DT5" s="1605"/>
      <c r="DU5" s="1603"/>
      <c r="DV5" s="1603"/>
      <c r="DW5" s="1603"/>
      <c r="DX5" s="1603"/>
      <c r="DY5" s="1604"/>
      <c r="DZ5" s="158"/>
    </row>
    <row r="6" spans="3:130" ht="4.5" customHeight="1">
      <c r="C6" s="144"/>
      <c r="D6" s="1781"/>
      <c r="E6" s="1781"/>
      <c r="F6" s="1781"/>
      <c r="G6" s="1781"/>
      <c r="H6" s="1781"/>
      <c r="I6" s="1781"/>
      <c r="J6" s="1781"/>
      <c r="K6" s="1781"/>
      <c r="L6" s="1781"/>
      <c r="M6" s="1781"/>
      <c r="N6" s="1781"/>
      <c r="O6" s="1781"/>
      <c r="P6" s="1781"/>
      <c r="Q6" s="1781"/>
      <c r="R6" s="1781"/>
      <c r="S6" s="1781"/>
      <c r="T6" s="1781"/>
      <c r="U6" s="1781"/>
      <c r="V6" s="153"/>
      <c r="W6" s="1891" t="s">
        <v>19</v>
      </c>
      <c r="X6" s="1783"/>
      <c r="Y6" s="1783"/>
      <c r="Z6" s="1783"/>
      <c r="AA6" s="1783"/>
      <c r="AB6" s="1783"/>
      <c r="AC6" s="1783"/>
      <c r="AD6" s="1783"/>
      <c r="AE6" s="1783"/>
      <c r="AF6" s="1783"/>
      <c r="AG6" s="1783"/>
      <c r="AH6" s="1783"/>
      <c r="AI6" s="1783"/>
      <c r="AJ6" s="1783"/>
      <c r="AK6" s="1783"/>
      <c r="AL6" s="1783"/>
      <c r="AM6" s="1783"/>
      <c r="AN6" s="1783"/>
      <c r="AO6" s="1784"/>
      <c r="AP6" s="145"/>
      <c r="AQ6" s="145"/>
      <c r="AR6" s="145"/>
      <c r="AS6" s="145"/>
      <c r="AT6" s="145"/>
      <c r="AU6" s="155"/>
      <c r="AV6" s="1781"/>
      <c r="AW6" s="1781"/>
      <c r="AX6" s="1781"/>
      <c r="AY6" s="1781"/>
      <c r="AZ6" s="1781"/>
      <c r="BA6" s="1781"/>
      <c r="BB6" s="1781"/>
      <c r="BC6" s="1781"/>
      <c r="BD6" s="1781"/>
      <c r="BE6" s="1781"/>
      <c r="BF6" s="1781"/>
      <c r="BG6" s="1781"/>
      <c r="BH6" s="1781"/>
      <c r="BI6" s="1781"/>
      <c r="BJ6" s="1781"/>
      <c r="BK6" s="1781"/>
      <c r="BL6" s="1781"/>
      <c r="BM6" s="1781"/>
      <c r="BN6" s="156"/>
      <c r="BO6" s="1891" t="s">
        <v>2068</v>
      </c>
      <c r="BP6" s="1783"/>
      <c r="BQ6" s="1783"/>
      <c r="BR6" s="1783"/>
      <c r="BS6" s="1783"/>
      <c r="BT6" s="1783"/>
      <c r="BU6" s="1783"/>
      <c r="BV6" s="1783"/>
      <c r="BW6" s="1783"/>
      <c r="BX6" s="1783"/>
      <c r="BY6" s="1783"/>
      <c r="BZ6" s="1783"/>
      <c r="CA6" s="1783"/>
      <c r="CB6" s="1783"/>
      <c r="CC6" s="1783"/>
      <c r="CD6" s="1783"/>
      <c r="CE6" s="1783"/>
      <c r="CF6" s="1783"/>
      <c r="CG6" s="1784"/>
      <c r="CP6" s="154"/>
      <c r="CQ6" s="1606"/>
      <c r="CR6" s="1607"/>
      <c r="CS6" s="1607"/>
      <c r="CT6" s="1607"/>
      <c r="CU6" s="1608"/>
      <c r="CV6" s="1599"/>
      <c r="CW6" s="1600"/>
      <c r="CX6" s="1600"/>
      <c r="CY6" s="1600"/>
      <c r="CZ6" s="1600"/>
      <c r="DA6" s="1601"/>
      <c r="DB6" s="1606"/>
      <c r="DC6" s="1607"/>
      <c r="DD6" s="1607"/>
      <c r="DE6" s="1607"/>
      <c r="DF6" s="1608"/>
      <c r="DI6" s="1606"/>
      <c r="DJ6" s="1607"/>
      <c r="DK6" s="1607"/>
      <c r="DL6" s="1607"/>
      <c r="DM6" s="1608"/>
      <c r="DN6" s="1599"/>
      <c r="DO6" s="1600"/>
      <c r="DP6" s="1600"/>
      <c r="DQ6" s="1600"/>
      <c r="DR6" s="1600"/>
      <c r="DS6" s="1601"/>
      <c r="DT6" s="1606"/>
      <c r="DU6" s="1607"/>
      <c r="DV6" s="1607"/>
      <c r="DW6" s="1607"/>
      <c r="DX6" s="1607"/>
      <c r="DY6" s="1608"/>
      <c r="DZ6" s="158"/>
    </row>
    <row r="7" spans="3:130" ht="5.25" customHeight="1">
      <c r="C7" s="144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781"/>
      <c r="P7" s="1781"/>
      <c r="Q7" s="1781"/>
      <c r="R7" s="1781"/>
      <c r="S7" s="1781"/>
      <c r="T7" s="1781"/>
      <c r="U7" s="1781"/>
      <c r="V7" s="153"/>
      <c r="W7" s="1892"/>
      <c r="X7" s="1783"/>
      <c r="Y7" s="1783"/>
      <c r="Z7" s="1783"/>
      <c r="AA7" s="1783"/>
      <c r="AB7" s="1783"/>
      <c r="AC7" s="1783"/>
      <c r="AD7" s="1783"/>
      <c r="AE7" s="1783"/>
      <c r="AF7" s="1783"/>
      <c r="AG7" s="1783"/>
      <c r="AH7" s="1783"/>
      <c r="AI7" s="1783"/>
      <c r="AJ7" s="1783"/>
      <c r="AK7" s="1783"/>
      <c r="AL7" s="1783"/>
      <c r="AM7" s="1783"/>
      <c r="AN7" s="1783"/>
      <c r="AO7" s="1784"/>
      <c r="AP7" s="145"/>
      <c r="AQ7" s="145"/>
      <c r="AR7" s="145"/>
      <c r="AS7" s="145"/>
      <c r="AT7" s="145"/>
      <c r="AU7" s="155"/>
      <c r="AV7" s="1781"/>
      <c r="AW7" s="1781"/>
      <c r="AX7" s="1781"/>
      <c r="AY7" s="1781"/>
      <c r="AZ7" s="1781"/>
      <c r="BA7" s="1781"/>
      <c r="BB7" s="1781"/>
      <c r="BC7" s="1781"/>
      <c r="BD7" s="1781"/>
      <c r="BE7" s="1781"/>
      <c r="BF7" s="1781"/>
      <c r="BG7" s="1781"/>
      <c r="BH7" s="1781"/>
      <c r="BI7" s="1781"/>
      <c r="BJ7" s="1781"/>
      <c r="BK7" s="1781"/>
      <c r="BL7" s="1781"/>
      <c r="BM7" s="1781"/>
      <c r="BN7" s="156"/>
      <c r="BO7" s="1892"/>
      <c r="BP7" s="1783"/>
      <c r="BQ7" s="1783"/>
      <c r="BR7" s="1783"/>
      <c r="BS7" s="1783"/>
      <c r="BT7" s="1783"/>
      <c r="BU7" s="1783"/>
      <c r="BV7" s="1783"/>
      <c r="BW7" s="1783"/>
      <c r="BX7" s="1783"/>
      <c r="BY7" s="1783"/>
      <c r="BZ7" s="1783"/>
      <c r="CA7" s="1783"/>
      <c r="CB7" s="1783"/>
      <c r="CC7" s="1783"/>
      <c r="CD7" s="1783"/>
      <c r="CE7" s="1783"/>
      <c r="CF7" s="1783"/>
      <c r="CG7" s="1784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781"/>
      <c r="E8" s="1781"/>
      <c r="F8" s="1781"/>
      <c r="G8" s="1781"/>
      <c r="H8" s="1781"/>
      <c r="I8" s="1781"/>
      <c r="J8" s="1781"/>
      <c r="K8" s="1781"/>
      <c r="L8" s="1781"/>
      <c r="M8" s="1781"/>
      <c r="N8" s="1781"/>
      <c r="O8" s="1781"/>
      <c r="P8" s="1781"/>
      <c r="Q8" s="1781"/>
      <c r="R8" s="1781"/>
      <c r="S8" s="1781"/>
      <c r="T8" s="1781"/>
      <c r="U8" s="1781"/>
      <c r="V8" s="153"/>
      <c r="W8" s="1893" t="s">
        <v>18</v>
      </c>
      <c r="X8" s="1787"/>
      <c r="Y8" s="1787"/>
      <c r="Z8" s="1787"/>
      <c r="AA8" s="1787"/>
      <c r="AB8" s="1787"/>
      <c r="AC8" s="1787"/>
      <c r="AD8" s="1787"/>
      <c r="AE8" s="1787"/>
      <c r="AF8" s="1787"/>
      <c r="AG8" s="1787"/>
      <c r="AH8" s="1787"/>
      <c r="AI8" s="1787"/>
      <c r="AJ8" s="1787"/>
      <c r="AK8" s="1787"/>
      <c r="AL8" s="1788" t="str">
        <f>CONCATENATE("*",INDEX('LŠZ P'!A$2:AN$2002,W1,17))</f>
        <v>*16924</v>
      </c>
      <c r="AM8" s="1789"/>
      <c r="AN8" s="1789"/>
      <c r="AO8" s="1790"/>
      <c r="AP8" s="145"/>
      <c r="AQ8" s="145"/>
      <c r="AR8" s="145"/>
      <c r="AS8" s="145"/>
      <c r="AT8" s="145"/>
      <c r="AU8" s="155"/>
      <c r="AV8" s="1781"/>
      <c r="AW8" s="1781"/>
      <c r="AX8" s="1781"/>
      <c r="AY8" s="1781"/>
      <c r="AZ8" s="1781"/>
      <c r="BA8" s="1781"/>
      <c r="BB8" s="1781"/>
      <c r="BC8" s="1781"/>
      <c r="BD8" s="1781"/>
      <c r="BE8" s="1781"/>
      <c r="BF8" s="1781"/>
      <c r="BG8" s="1781"/>
      <c r="BH8" s="1781"/>
      <c r="BI8" s="1781"/>
      <c r="BJ8" s="1781"/>
      <c r="BK8" s="1781"/>
      <c r="BL8" s="1781"/>
      <c r="BM8" s="1781"/>
      <c r="BN8" s="156"/>
      <c r="BO8" s="1893" t="s">
        <v>18</v>
      </c>
      <c r="BP8" s="1917"/>
      <c r="BQ8" s="1917"/>
      <c r="BR8" s="1917"/>
      <c r="BS8" s="1917"/>
      <c r="BT8" s="1917"/>
      <c r="BU8" s="1917"/>
      <c r="BV8" s="1917"/>
      <c r="BW8" s="1917"/>
      <c r="BX8" s="1917"/>
      <c r="BY8" s="1917"/>
      <c r="BZ8" s="1917"/>
      <c r="CA8" s="1917"/>
      <c r="CB8" s="1917"/>
      <c r="CC8" s="1917"/>
      <c r="CD8" s="1914" t="str">
        <f>CONCATENATE("*",INDEX('LŠZ P'!A$2:AN$2002,W1,17),"/P")</f>
        <v>*16924/P</v>
      </c>
      <c r="CE8" s="1915"/>
      <c r="CF8" s="1915"/>
      <c r="CG8" s="1916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781"/>
      <c r="E9" s="1781"/>
      <c r="F9" s="1781"/>
      <c r="G9" s="1781"/>
      <c r="H9" s="1781"/>
      <c r="I9" s="1781"/>
      <c r="J9" s="1781"/>
      <c r="K9" s="1781"/>
      <c r="L9" s="1781"/>
      <c r="M9" s="1781"/>
      <c r="N9" s="1781"/>
      <c r="O9" s="1781"/>
      <c r="P9" s="1781"/>
      <c r="Q9" s="1781"/>
      <c r="R9" s="1781"/>
      <c r="S9" s="1781"/>
      <c r="T9" s="1781"/>
      <c r="U9" s="1781"/>
      <c r="V9" s="153"/>
      <c r="W9" s="1895"/>
      <c r="X9" s="1787"/>
      <c r="Y9" s="1787"/>
      <c r="Z9" s="1787"/>
      <c r="AA9" s="1787"/>
      <c r="AB9" s="1787"/>
      <c r="AC9" s="1787"/>
      <c r="AD9" s="1787"/>
      <c r="AE9" s="1787"/>
      <c r="AF9" s="1787"/>
      <c r="AG9" s="1787"/>
      <c r="AH9" s="1787"/>
      <c r="AI9" s="1787"/>
      <c r="AJ9" s="1787"/>
      <c r="AK9" s="1787"/>
      <c r="AL9" s="1789"/>
      <c r="AM9" s="1789"/>
      <c r="AN9" s="1789"/>
      <c r="AO9" s="1790"/>
      <c r="AP9" s="145"/>
      <c r="AQ9" s="145"/>
      <c r="AR9" s="145"/>
      <c r="AS9" s="145"/>
      <c r="AT9" s="145"/>
      <c r="AU9" s="155"/>
      <c r="AV9" s="1781"/>
      <c r="AW9" s="1781"/>
      <c r="AX9" s="1781"/>
      <c r="AY9" s="1781"/>
      <c r="AZ9" s="1781"/>
      <c r="BA9" s="1781"/>
      <c r="BB9" s="1781"/>
      <c r="BC9" s="1781"/>
      <c r="BD9" s="1781"/>
      <c r="BE9" s="1781"/>
      <c r="BF9" s="1781"/>
      <c r="BG9" s="1781"/>
      <c r="BH9" s="1781"/>
      <c r="BI9" s="1781"/>
      <c r="BJ9" s="1781"/>
      <c r="BK9" s="1781"/>
      <c r="BL9" s="1781"/>
      <c r="BM9" s="1781"/>
      <c r="BN9" s="156"/>
      <c r="BO9" s="1918"/>
      <c r="BP9" s="1917"/>
      <c r="BQ9" s="1917"/>
      <c r="BR9" s="1917"/>
      <c r="BS9" s="1917"/>
      <c r="BT9" s="1917"/>
      <c r="BU9" s="1917"/>
      <c r="BV9" s="1917"/>
      <c r="BW9" s="1917"/>
      <c r="BX9" s="1917"/>
      <c r="BY9" s="1917"/>
      <c r="BZ9" s="1917"/>
      <c r="CA9" s="1917"/>
      <c r="CB9" s="1917"/>
      <c r="CC9" s="1917"/>
      <c r="CD9" s="1915"/>
      <c r="CE9" s="1915"/>
      <c r="CF9" s="1915"/>
      <c r="CG9" s="1916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897" t="s">
        <v>289</v>
      </c>
      <c r="E10" s="1898"/>
      <c r="F10" s="1898"/>
      <c r="G10" s="1898"/>
      <c r="H10" s="1898"/>
      <c r="I10" s="1898"/>
      <c r="J10" s="1898"/>
      <c r="K10" s="1898"/>
      <c r="L10" s="1898"/>
      <c r="M10" s="1898"/>
      <c r="N10" s="1898"/>
      <c r="O10" s="1898"/>
      <c r="P10" s="1898"/>
      <c r="R10" s="2145">
        <f>INDEX('LŠZ P'!A$2:AN$2002,W1,28)</f>
        <v>8</v>
      </c>
      <c r="S10" s="2146"/>
      <c r="T10" s="2146"/>
      <c r="U10" s="2147"/>
      <c r="V10" s="153"/>
      <c r="W10" s="154"/>
      <c r="X10" s="1734" t="s">
        <v>1651</v>
      </c>
      <c r="Y10" s="1734"/>
      <c r="Z10" s="1734"/>
      <c r="AA10" s="1734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789"/>
      <c r="AM10" s="1789"/>
      <c r="AN10" s="1789"/>
      <c r="AO10" s="1790"/>
      <c r="AP10" s="145"/>
      <c r="AQ10" s="145"/>
      <c r="AR10" s="145"/>
      <c r="AS10" s="145"/>
      <c r="AT10" s="145"/>
      <c r="AU10" s="155"/>
      <c r="AV10" s="1625" t="s">
        <v>288</v>
      </c>
      <c r="AW10" s="1971"/>
      <c r="AX10" s="1971"/>
      <c r="AY10" s="1971"/>
      <c r="AZ10" s="1971"/>
      <c r="BA10" s="1971"/>
      <c r="BB10" s="1971"/>
      <c r="BC10" s="1971"/>
      <c r="BD10" s="1971"/>
      <c r="BE10" s="1971"/>
      <c r="BF10" s="1971"/>
      <c r="BG10" s="1971"/>
      <c r="BH10" s="1971"/>
      <c r="BI10" s="157"/>
      <c r="BJ10" s="2005" t="s">
        <v>724</v>
      </c>
      <c r="BK10" s="2006"/>
      <c r="BL10" s="2006"/>
      <c r="BM10" s="2007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915"/>
      <c r="CE10" s="1915"/>
      <c r="CF10" s="1915"/>
      <c r="CG10" s="1916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898"/>
      <c r="E11" s="1898"/>
      <c r="F11" s="1898"/>
      <c r="G11" s="1898"/>
      <c r="H11" s="1898"/>
      <c r="I11" s="1898"/>
      <c r="J11" s="1898"/>
      <c r="K11" s="1898"/>
      <c r="L11" s="1898"/>
      <c r="M11" s="1898"/>
      <c r="N11" s="1898"/>
      <c r="O11" s="1898"/>
      <c r="P11" s="1898"/>
      <c r="Q11" s="168"/>
      <c r="R11" s="2148"/>
      <c r="S11" s="2149"/>
      <c r="T11" s="2149"/>
      <c r="U11" s="2150"/>
      <c r="V11" s="153"/>
      <c r="W11" s="154"/>
      <c r="X11" s="1734"/>
      <c r="Y11" s="1734"/>
      <c r="Z11" s="1734"/>
      <c r="AA11" s="1734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71"/>
      <c r="AW11" s="1971"/>
      <c r="AX11" s="1971"/>
      <c r="AY11" s="1971"/>
      <c r="AZ11" s="1971"/>
      <c r="BA11" s="1971"/>
      <c r="BB11" s="1971"/>
      <c r="BC11" s="1971"/>
      <c r="BD11" s="1971"/>
      <c r="BE11" s="1971"/>
      <c r="BF11" s="1971"/>
      <c r="BG11" s="1971"/>
      <c r="BH11" s="1971"/>
      <c r="BI11" s="170"/>
      <c r="BJ11" s="2008"/>
      <c r="BK11" s="2009"/>
      <c r="BL11" s="2009"/>
      <c r="BM11" s="2010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625" t="s">
        <v>786</v>
      </c>
      <c r="E12" s="1625"/>
      <c r="F12" s="1625"/>
      <c r="G12" s="1625"/>
      <c r="H12" s="1625"/>
      <c r="I12" s="1625"/>
      <c r="J12" s="1625"/>
      <c r="K12" s="1625"/>
      <c r="L12" s="1794" t="str">
        <f>CONCATENATE("O-PG / RPF,L ",INDEX('LŠZ P'!A$2:AN1964,W1,38))</f>
        <v>O-PG / RPF,L 2018</v>
      </c>
      <c r="M12" s="1795"/>
      <c r="N12" s="1795"/>
      <c r="O12" s="1795"/>
      <c r="P12" s="1796"/>
      <c r="Q12" s="175"/>
      <c r="R12" s="2148"/>
      <c r="S12" s="2149"/>
      <c r="T12" s="2149"/>
      <c r="U12" s="2150"/>
      <c r="V12" s="153"/>
      <c r="W12" s="144"/>
      <c r="X12" s="1857" t="s">
        <v>1233</v>
      </c>
      <c r="Y12" s="1901"/>
      <c r="Z12" s="1901"/>
      <c r="AA12" s="1901"/>
      <c r="AB12" s="1901"/>
      <c r="AC12" s="1901"/>
      <c r="AD12" s="1901"/>
      <c r="AE12" s="1901"/>
      <c r="AF12" s="1901"/>
      <c r="AG12" s="1901"/>
      <c r="AH12" s="1901"/>
      <c r="AI12" s="1901"/>
      <c r="AJ12" s="1901"/>
      <c r="AK12" s="1901"/>
      <c r="AL12" s="1901"/>
      <c r="AM12" s="1901"/>
      <c r="AN12" s="1902"/>
      <c r="AO12" s="153"/>
      <c r="AP12" s="145"/>
      <c r="AQ12" s="145"/>
      <c r="AR12" s="145"/>
      <c r="AS12" s="145"/>
      <c r="AT12" s="145"/>
      <c r="AU12" s="155"/>
      <c r="AV12" s="1625" t="s">
        <v>786</v>
      </c>
      <c r="AW12" s="1625"/>
      <c r="AX12" s="1625"/>
      <c r="AY12" s="1625"/>
      <c r="AZ12" s="1625"/>
      <c r="BA12" s="1625"/>
      <c r="BB12" s="1625"/>
      <c r="BC12" s="1625"/>
      <c r="BD12" s="1972" t="str">
        <f>CONCATENATE("RPF,L ",INDEX('LŠZ P'!A$2:AN2002,W1,38))</f>
        <v>RPF,L 2018</v>
      </c>
      <c r="BE12" s="1973"/>
      <c r="BF12" s="1973"/>
      <c r="BG12" s="1973"/>
      <c r="BH12" s="1974"/>
      <c r="BI12" s="176"/>
      <c r="BJ12" s="2008"/>
      <c r="BK12" s="2009"/>
      <c r="BL12" s="2009"/>
      <c r="BM12" s="2010"/>
      <c r="BN12" s="166"/>
      <c r="BO12" s="171"/>
      <c r="BP12" s="1958" t="s">
        <v>1651</v>
      </c>
      <c r="BQ12" s="1958"/>
      <c r="BR12" s="1958"/>
      <c r="BS12" s="1958"/>
      <c r="BT12" s="1959" t="s">
        <v>698</v>
      </c>
      <c r="BU12" s="1960"/>
      <c r="BV12" s="1960"/>
      <c r="BW12" s="1960"/>
      <c r="BX12" s="1960"/>
      <c r="BY12" s="1960"/>
      <c r="BZ12" s="1960"/>
      <c r="CA12" s="1960"/>
      <c r="CB12" s="1960"/>
      <c r="CC12" s="1960"/>
      <c r="CD12" s="1960"/>
      <c r="CE12" s="1960"/>
      <c r="CF12" s="1961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625"/>
      <c r="E13" s="1625"/>
      <c r="F13" s="1625"/>
      <c r="G13" s="1625"/>
      <c r="H13" s="1625"/>
      <c r="I13" s="1625"/>
      <c r="J13" s="1625"/>
      <c r="K13" s="1625"/>
      <c r="L13" s="1797"/>
      <c r="M13" s="1798"/>
      <c r="N13" s="1798"/>
      <c r="O13" s="1798"/>
      <c r="P13" s="1799"/>
      <c r="Q13" s="175"/>
      <c r="R13" s="2151"/>
      <c r="S13" s="2152"/>
      <c r="T13" s="2152"/>
      <c r="U13" s="2153"/>
      <c r="V13" s="153"/>
      <c r="W13" s="144"/>
      <c r="X13" s="1903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5"/>
      <c r="AO13" s="153"/>
      <c r="AP13" s="145"/>
      <c r="AQ13" s="145"/>
      <c r="AR13" s="145"/>
      <c r="AS13" s="145"/>
      <c r="AT13" s="145"/>
      <c r="AU13" s="155"/>
      <c r="AV13" s="1625"/>
      <c r="AW13" s="1625"/>
      <c r="AX13" s="1625"/>
      <c r="AY13" s="1625"/>
      <c r="AZ13" s="1625"/>
      <c r="BA13" s="1625"/>
      <c r="BB13" s="1625"/>
      <c r="BC13" s="1625"/>
      <c r="BD13" s="1975"/>
      <c r="BE13" s="1976"/>
      <c r="BF13" s="1976"/>
      <c r="BG13" s="1976"/>
      <c r="BH13" s="1977"/>
      <c r="BI13" s="176"/>
      <c r="BJ13" s="2011"/>
      <c r="BK13" s="2012"/>
      <c r="BL13" s="2012"/>
      <c r="BM13" s="2013"/>
      <c r="BN13" s="166"/>
      <c r="BO13" s="171"/>
      <c r="BP13" s="1958"/>
      <c r="BQ13" s="1958"/>
      <c r="BR13" s="1958"/>
      <c r="BS13" s="1958"/>
      <c r="BT13" s="1962"/>
      <c r="BU13" s="1963"/>
      <c r="BV13" s="1963"/>
      <c r="BW13" s="1963"/>
      <c r="BX13" s="1963"/>
      <c r="BY13" s="1963"/>
      <c r="BZ13" s="1963"/>
      <c r="CA13" s="1963"/>
      <c r="CB13" s="1963"/>
      <c r="CC13" s="1963"/>
      <c r="CD13" s="1963"/>
      <c r="CE13" s="1963"/>
      <c r="CF13" s="1964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978" t="s">
        <v>9313</v>
      </c>
      <c r="E14" s="1979"/>
      <c r="F14" s="1979"/>
      <c r="G14" s="1979"/>
      <c r="H14" s="1979"/>
      <c r="I14" s="1979"/>
      <c r="J14" s="1979"/>
      <c r="K14" s="1979"/>
      <c r="L14" s="1979"/>
      <c r="M14" s="1979"/>
      <c r="N14" s="1979"/>
      <c r="O14" s="1979"/>
      <c r="P14" s="1979"/>
      <c r="Q14" s="1979"/>
      <c r="R14" s="1979"/>
      <c r="S14" s="1979"/>
      <c r="T14" s="1979"/>
      <c r="U14" s="1980"/>
      <c r="V14" s="153"/>
      <c r="W14" s="144"/>
      <c r="X14" s="177"/>
      <c r="Y14" s="177"/>
      <c r="Z14" s="177"/>
      <c r="AA14" s="177"/>
      <c r="AB14" s="2100" t="str">
        <f>CONCATENATE(INDEX('LŠZ P'!A$2:AN$2002,W1,3)," (",INDEX('LŠZ P'!A$2:AN$2002,W1,9),")")</f>
        <v>MOJO PWR XL (OZONE)</v>
      </c>
      <c r="AC14" s="2101"/>
      <c r="AD14" s="2101"/>
      <c r="AE14" s="2101"/>
      <c r="AF14" s="2101"/>
      <c r="AG14" s="2101"/>
      <c r="AH14" s="2101"/>
      <c r="AI14" s="2101"/>
      <c r="AJ14" s="2101"/>
      <c r="AK14" s="2101"/>
      <c r="AL14" s="2101"/>
      <c r="AM14" s="2101"/>
      <c r="AN14" s="2102"/>
      <c r="AO14" s="178"/>
      <c r="AP14" s="145"/>
      <c r="AQ14" s="145"/>
      <c r="AR14" s="145"/>
      <c r="AS14" s="145"/>
      <c r="AT14" s="145"/>
      <c r="AU14" s="155"/>
      <c r="AV14" s="1978" t="s">
        <v>9313</v>
      </c>
      <c r="AW14" s="1979"/>
      <c r="AX14" s="1979"/>
      <c r="AY14" s="1979"/>
      <c r="AZ14" s="1979"/>
      <c r="BA14" s="1979"/>
      <c r="BB14" s="1979"/>
      <c r="BC14" s="1979"/>
      <c r="BD14" s="1979"/>
      <c r="BE14" s="1979"/>
      <c r="BF14" s="1979"/>
      <c r="BG14" s="1979"/>
      <c r="BH14" s="1979"/>
      <c r="BI14" s="1979"/>
      <c r="BJ14" s="1979"/>
      <c r="BK14" s="1979"/>
      <c r="BL14" s="1979"/>
      <c r="BM14" s="1980"/>
      <c r="BN14" s="179"/>
      <c r="BO14" s="171"/>
      <c r="BP14" s="173"/>
      <c r="BQ14" s="173"/>
      <c r="BR14" s="173"/>
      <c r="BS14" s="173"/>
      <c r="BT14" s="1965" t="str">
        <f>CONCATENATE(INDEX('LŠZ P'!A$2:AN$2002,W1,4)," (",INDEX('LŠZ P'!A$2:AN$2002,W1,10),")")</f>
        <v>XC 2/AIRONE PRO (VIRUS/AIRONE PRO)</v>
      </c>
      <c r="BU14" s="1966"/>
      <c r="BV14" s="1966"/>
      <c r="BW14" s="1966"/>
      <c r="BX14" s="1966"/>
      <c r="BY14" s="1966"/>
      <c r="BZ14" s="1966"/>
      <c r="CA14" s="1966"/>
      <c r="CB14" s="1966"/>
      <c r="CC14" s="1966"/>
      <c r="CD14" s="1966"/>
      <c r="CE14" s="1966"/>
      <c r="CF14" s="1967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981"/>
      <c r="E15" s="1982"/>
      <c r="F15" s="1982"/>
      <c r="G15" s="1982"/>
      <c r="H15" s="1982"/>
      <c r="I15" s="1982"/>
      <c r="J15" s="1982"/>
      <c r="K15" s="1982"/>
      <c r="L15" s="1982"/>
      <c r="M15" s="1982"/>
      <c r="N15" s="1982"/>
      <c r="O15" s="1982"/>
      <c r="P15" s="1982"/>
      <c r="Q15" s="1982"/>
      <c r="R15" s="1982"/>
      <c r="S15" s="1982"/>
      <c r="T15" s="1982"/>
      <c r="U15" s="1983"/>
      <c r="V15" s="153"/>
      <c r="W15" s="144"/>
      <c r="X15" s="1625" t="s">
        <v>648</v>
      </c>
      <c r="Y15" s="1625"/>
      <c r="Z15" s="1625"/>
      <c r="AA15" s="1625"/>
      <c r="AB15" s="1965"/>
      <c r="AC15" s="1966"/>
      <c r="AD15" s="1966"/>
      <c r="AE15" s="1966"/>
      <c r="AF15" s="1966"/>
      <c r="AG15" s="1966"/>
      <c r="AH15" s="1966"/>
      <c r="AI15" s="1966"/>
      <c r="AJ15" s="1966"/>
      <c r="AK15" s="1966"/>
      <c r="AL15" s="1966"/>
      <c r="AM15" s="1966"/>
      <c r="AN15" s="1967"/>
      <c r="AO15" s="153"/>
      <c r="AP15" s="145"/>
      <c r="AQ15" s="145"/>
      <c r="AR15" s="145"/>
      <c r="AS15" s="145"/>
      <c r="AT15" s="145"/>
      <c r="AU15" s="155"/>
      <c r="AV15" s="1981"/>
      <c r="AW15" s="1982"/>
      <c r="AX15" s="1982"/>
      <c r="AY15" s="1982"/>
      <c r="AZ15" s="1982"/>
      <c r="BA15" s="1982"/>
      <c r="BB15" s="1982"/>
      <c r="BC15" s="1982"/>
      <c r="BD15" s="1982"/>
      <c r="BE15" s="1982"/>
      <c r="BF15" s="1982"/>
      <c r="BG15" s="1982"/>
      <c r="BH15" s="1982"/>
      <c r="BI15" s="1982"/>
      <c r="BJ15" s="1982"/>
      <c r="BK15" s="1982"/>
      <c r="BL15" s="1982"/>
      <c r="BM15" s="1983"/>
      <c r="BN15" s="180"/>
      <c r="BO15" s="171"/>
      <c r="BP15" s="1956" t="s">
        <v>648</v>
      </c>
      <c r="BQ15" s="1956"/>
      <c r="BR15" s="1956"/>
      <c r="BS15" s="1956"/>
      <c r="BT15" s="1965"/>
      <c r="BU15" s="1966"/>
      <c r="BV15" s="1966"/>
      <c r="BW15" s="1966"/>
      <c r="BX15" s="1966"/>
      <c r="BY15" s="1966"/>
      <c r="BZ15" s="1966"/>
      <c r="CA15" s="1966"/>
      <c r="CB15" s="1966"/>
      <c r="CC15" s="1966"/>
      <c r="CD15" s="1966"/>
      <c r="CE15" s="1966"/>
      <c r="CF15" s="1967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981"/>
      <c r="E16" s="1982"/>
      <c r="F16" s="1982"/>
      <c r="G16" s="1982"/>
      <c r="H16" s="1982"/>
      <c r="I16" s="1982"/>
      <c r="J16" s="1982"/>
      <c r="K16" s="1982"/>
      <c r="L16" s="1982"/>
      <c r="M16" s="1982"/>
      <c r="N16" s="1982"/>
      <c r="O16" s="1982"/>
      <c r="P16" s="1982"/>
      <c r="Q16" s="1982"/>
      <c r="R16" s="1982"/>
      <c r="S16" s="1982"/>
      <c r="T16" s="1982"/>
      <c r="U16" s="1983"/>
      <c r="V16" s="153"/>
      <c r="W16" s="144"/>
      <c r="X16" s="1625"/>
      <c r="Y16" s="1625"/>
      <c r="Z16" s="1625"/>
      <c r="AA16" s="1625"/>
      <c r="AB16" s="1965"/>
      <c r="AC16" s="1966"/>
      <c r="AD16" s="1966"/>
      <c r="AE16" s="1966"/>
      <c r="AF16" s="1966"/>
      <c r="AG16" s="1966"/>
      <c r="AH16" s="1966"/>
      <c r="AI16" s="1966"/>
      <c r="AJ16" s="1966"/>
      <c r="AK16" s="1966"/>
      <c r="AL16" s="1966"/>
      <c r="AM16" s="1966"/>
      <c r="AN16" s="1967"/>
      <c r="AO16" s="153"/>
      <c r="AP16" s="145"/>
      <c r="AQ16" s="145"/>
      <c r="AR16" s="145"/>
      <c r="AS16" s="145"/>
      <c r="AT16" s="145"/>
      <c r="AU16" s="155"/>
      <c r="AV16" s="1981"/>
      <c r="AW16" s="1982"/>
      <c r="AX16" s="1982"/>
      <c r="AY16" s="1982"/>
      <c r="AZ16" s="1982"/>
      <c r="BA16" s="1982"/>
      <c r="BB16" s="1982"/>
      <c r="BC16" s="1982"/>
      <c r="BD16" s="1982"/>
      <c r="BE16" s="1982"/>
      <c r="BF16" s="1982"/>
      <c r="BG16" s="1982"/>
      <c r="BH16" s="1982"/>
      <c r="BI16" s="1982"/>
      <c r="BJ16" s="1982"/>
      <c r="BK16" s="1982"/>
      <c r="BL16" s="1982"/>
      <c r="BM16" s="1983"/>
      <c r="BN16" s="180"/>
      <c r="BO16" s="171"/>
      <c r="BP16" s="1956"/>
      <c r="BQ16" s="1956"/>
      <c r="BR16" s="1956"/>
      <c r="BS16" s="1956"/>
      <c r="BT16" s="1965"/>
      <c r="BU16" s="1966"/>
      <c r="BV16" s="1966"/>
      <c r="BW16" s="1966"/>
      <c r="BX16" s="1966"/>
      <c r="BY16" s="1966"/>
      <c r="BZ16" s="1966"/>
      <c r="CA16" s="1966"/>
      <c r="CB16" s="1966"/>
      <c r="CC16" s="1966"/>
      <c r="CD16" s="1966"/>
      <c r="CE16" s="1966"/>
      <c r="CF16" s="1967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981"/>
      <c r="E17" s="1982"/>
      <c r="F17" s="1982"/>
      <c r="G17" s="1982"/>
      <c r="H17" s="1982"/>
      <c r="I17" s="1982"/>
      <c r="J17" s="1982"/>
      <c r="K17" s="1982"/>
      <c r="L17" s="1982"/>
      <c r="M17" s="1982"/>
      <c r="N17" s="1982"/>
      <c r="O17" s="1982"/>
      <c r="P17" s="1982"/>
      <c r="Q17" s="1982"/>
      <c r="R17" s="1982"/>
      <c r="S17" s="1982"/>
      <c r="T17" s="1982"/>
      <c r="U17" s="1983"/>
      <c r="V17" s="153"/>
      <c r="W17" s="144"/>
      <c r="X17" s="177"/>
      <c r="Y17" s="177"/>
      <c r="Z17" s="177"/>
      <c r="AA17" s="177"/>
      <c r="AB17" s="1968"/>
      <c r="AC17" s="1969"/>
      <c r="AD17" s="1969"/>
      <c r="AE17" s="1969"/>
      <c r="AF17" s="1969"/>
      <c r="AG17" s="1969"/>
      <c r="AH17" s="1969"/>
      <c r="AI17" s="1969"/>
      <c r="AJ17" s="1969"/>
      <c r="AK17" s="1969"/>
      <c r="AL17" s="1969"/>
      <c r="AM17" s="1969"/>
      <c r="AN17" s="1970"/>
      <c r="AO17" s="153"/>
      <c r="AP17" s="145"/>
      <c r="AQ17" s="145"/>
      <c r="AR17" s="145"/>
      <c r="AS17" s="145"/>
      <c r="AT17" s="145"/>
      <c r="AU17" s="155"/>
      <c r="AV17" s="1981"/>
      <c r="AW17" s="1982"/>
      <c r="AX17" s="1982"/>
      <c r="AY17" s="1982"/>
      <c r="AZ17" s="1982"/>
      <c r="BA17" s="1982"/>
      <c r="BB17" s="1982"/>
      <c r="BC17" s="1982"/>
      <c r="BD17" s="1982"/>
      <c r="BE17" s="1982"/>
      <c r="BF17" s="1982"/>
      <c r="BG17" s="1982"/>
      <c r="BH17" s="1982"/>
      <c r="BI17" s="1982"/>
      <c r="BJ17" s="1982"/>
      <c r="BK17" s="1982"/>
      <c r="BL17" s="1982"/>
      <c r="BM17" s="1983"/>
      <c r="BN17" s="180"/>
      <c r="BO17" s="171"/>
      <c r="BP17" s="173"/>
      <c r="BQ17" s="173"/>
      <c r="BR17" s="173"/>
      <c r="BS17" s="173"/>
      <c r="BT17" s="1968"/>
      <c r="BU17" s="1969"/>
      <c r="BV17" s="1969"/>
      <c r="BW17" s="1969"/>
      <c r="BX17" s="1969"/>
      <c r="BY17" s="1969"/>
      <c r="BZ17" s="1969"/>
      <c r="CA17" s="1969"/>
      <c r="CB17" s="1969"/>
      <c r="CC17" s="1969"/>
      <c r="CD17" s="1969"/>
      <c r="CE17" s="1969"/>
      <c r="CF17" s="1970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981"/>
      <c r="E18" s="1982"/>
      <c r="F18" s="1982"/>
      <c r="G18" s="1982"/>
      <c r="H18" s="1982"/>
      <c r="I18" s="1982"/>
      <c r="J18" s="1982"/>
      <c r="K18" s="1982"/>
      <c r="L18" s="1982"/>
      <c r="M18" s="1982"/>
      <c r="N18" s="1982"/>
      <c r="O18" s="1982"/>
      <c r="P18" s="1982"/>
      <c r="Q18" s="1982"/>
      <c r="R18" s="1982"/>
      <c r="S18" s="1982"/>
      <c r="T18" s="1982"/>
      <c r="U18" s="1983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981"/>
      <c r="AW18" s="1982"/>
      <c r="AX18" s="1982"/>
      <c r="AY18" s="1982"/>
      <c r="AZ18" s="1982"/>
      <c r="BA18" s="1982"/>
      <c r="BB18" s="1982"/>
      <c r="BC18" s="1982"/>
      <c r="BD18" s="1982"/>
      <c r="BE18" s="1982"/>
      <c r="BF18" s="1982"/>
      <c r="BG18" s="1982"/>
      <c r="BH18" s="1982"/>
      <c r="BI18" s="1982"/>
      <c r="BJ18" s="1982"/>
      <c r="BK18" s="1982"/>
      <c r="BL18" s="1982"/>
      <c r="BM18" s="1983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981"/>
      <c r="E19" s="1982"/>
      <c r="F19" s="1982"/>
      <c r="G19" s="1982"/>
      <c r="H19" s="1982"/>
      <c r="I19" s="1982"/>
      <c r="J19" s="1982"/>
      <c r="K19" s="1982"/>
      <c r="L19" s="1982"/>
      <c r="M19" s="1982"/>
      <c r="N19" s="1982"/>
      <c r="O19" s="1982"/>
      <c r="P19" s="1982"/>
      <c r="Q19" s="1982"/>
      <c r="R19" s="1982"/>
      <c r="S19" s="1982"/>
      <c r="T19" s="1982"/>
      <c r="U19" s="1983"/>
      <c r="V19" s="153"/>
      <c r="W19" s="144"/>
      <c r="X19" s="1625" t="s">
        <v>1413</v>
      </c>
      <c r="Y19" s="1625"/>
      <c r="Z19" s="1625"/>
      <c r="AA19" s="1625"/>
      <c r="AB19" s="1625"/>
      <c r="AC19" s="1625"/>
      <c r="AD19" s="1625"/>
      <c r="AE19" s="1947" t="str">
        <f>INDEX('LŠZ P'!A$2:AN$2002,W1,5)</f>
        <v>OM-L240</v>
      </c>
      <c r="AF19" s="1948"/>
      <c r="AG19" s="1948"/>
      <c r="AH19" s="1948"/>
      <c r="AI19" s="1948"/>
      <c r="AJ19" s="1948"/>
      <c r="AK19" s="1948"/>
      <c r="AL19" s="1948"/>
      <c r="AM19" s="1948"/>
      <c r="AN19" s="1949"/>
      <c r="AO19" s="153"/>
      <c r="AP19" s="145"/>
      <c r="AQ19" s="145"/>
      <c r="AR19" s="145"/>
      <c r="AS19" s="145"/>
      <c r="AT19" s="145"/>
      <c r="AU19" s="155"/>
      <c r="AV19" s="1981"/>
      <c r="AW19" s="1982"/>
      <c r="AX19" s="1982"/>
      <c r="AY19" s="1982"/>
      <c r="AZ19" s="1982"/>
      <c r="BA19" s="1982"/>
      <c r="BB19" s="1982"/>
      <c r="BC19" s="1982"/>
      <c r="BD19" s="1982"/>
      <c r="BE19" s="1982"/>
      <c r="BF19" s="1982"/>
      <c r="BG19" s="1982"/>
      <c r="BH19" s="1982"/>
      <c r="BI19" s="1982"/>
      <c r="BJ19" s="1982"/>
      <c r="BK19" s="1982"/>
      <c r="BL19" s="1982"/>
      <c r="BM19" s="1983"/>
      <c r="BN19" s="180"/>
      <c r="BO19" s="171"/>
      <c r="BP19" s="1956" t="s">
        <v>1413</v>
      </c>
      <c r="BQ19" s="1956"/>
      <c r="BR19" s="1956"/>
      <c r="BS19" s="1956"/>
      <c r="BT19" s="1956"/>
      <c r="BU19" s="1956"/>
      <c r="BV19" s="1956"/>
      <c r="BW19" s="1947" t="str">
        <f>INDEX('LŠZ P'!A$2:AN$2002,W1,6)</f>
        <v>L240</v>
      </c>
      <c r="BX19" s="1948"/>
      <c r="BY19" s="1948"/>
      <c r="BZ19" s="1948"/>
      <c r="CA19" s="1948"/>
      <c r="CB19" s="1948"/>
      <c r="CC19" s="1948"/>
      <c r="CD19" s="1948"/>
      <c r="CE19" s="1948"/>
      <c r="CF19" s="1949"/>
      <c r="CG19" s="174"/>
      <c r="CP19" s="154"/>
      <c r="DZ19" s="158"/>
    </row>
    <row r="20" spans="3:130" ht="4.5" customHeight="1">
      <c r="C20" s="144"/>
      <c r="D20" s="1981"/>
      <c r="E20" s="1982"/>
      <c r="F20" s="1982"/>
      <c r="G20" s="1982"/>
      <c r="H20" s="1982"/>
      <c r="I20" s="1982"/>
      <c r="J20" s="1982"/>
      <c r="K20" s="1982"/>
      <c r="L20" s="1982"/>
      <c r="M20" s="1982"/>
      <c r="N20" s="1982"/>
      <c r="O20" s="1982"/>
      <c r="P20" s="1982"/>
      <c r="Q20" s="1982"/>
      <c r="R20" s="1982"/>
      <c r="S20" s="1982"/>
      <c r="T20" s="1982"/>
      <c r="U20" s="1983"/>
      <c r="V20" s="153"/>
      <c r="W20" s="144"/>
      <c r="X20" s="1625"/>
      <c r="Y20" s="1625"/>
      <c r="Z20" s="1625"/>
      <c r="AA20" s="1625"/>
      <c r="AB20" s="1625"/>
      <c r="AC20" s="1625"/>
      <c r="AD20" s="1625"/>
      <c r="AE20" s="1950"/>
      <c r="AF20" s="1951"/>
      <c r="AG20" s="1951"/>
      <c r="AH20" s="1951"/>
      <c r="AI20" s="1951"/>
      <c r="AJ20" s="1951"/>
      <c r="AK20" s="1951"/>
      <c r="AL20" s="1951"/>
      <c r="AM20" s="1951"/>
      <c r="AN20" s="1952"/>
      <c r="AO20" s="153"/>
      <c r="AP20" s="145"/>
      <c r="AQ20" s="145"/>
      <c r="AR20" s="145"/>
      <c r="AS20" s="145"/>
      <c r="AT20" s="145"/>
      <c r="AU20" s="155"/>
      <c r="AV20" s="1981"/>
      <c r="AW20" s="1982"/>
      <c r="AX20" s="1982"/>
      <c r="AY20" s="1982"/>
      <c r="AZ20" s="1982"/>
      <c r="BA20" s="1982"/>
      <c r="BB20" s="1982"/>
      <c r="BC20" s="1982"/>
      <c r="BD20" s="1982"/>
      <c r="BE20" s="1982"/>
      <c r="BF20" s="1982"/>
      <c r="BG20" s="1982"/>
      <c r="BH20" s="1982"/>
      <c r="BI20" s="1982"/>
      <c r="BJ20" s="1982"/>
      <c r="BK20" s="1982"/>
      <c r="BL20" s="1982"/>
      <c r="BM20" s="1983"/>
      <c r="BN20" s="180"/>
      <c r="BO20" s="171"/>
      <c r="BP20" s="1956"/>
      <c r="BQ20" s="1956"/>
      <c r="BR20" s="1956"/>
      <c r="BS20" s="1956"/>
      <c r="BT20" s="1956"/>
      <c r="BU20" s="1956"/>
      <c r="BV20" s="1956"/>
      <c r="BW20" s="1950"/>
      <c r="BX20" s="1951"/>
      <c r="BY20" s="1951"/>
      <c r="BZ20" s="1951"/>
      <c r="CA20" s="1951"/>
      <c r="CB20" s="1951"/>
      <c r="CC20" s="1951"/>
      <c r="CD20" s="1951"/>
      <c r="CE20" s="1951"/>
      <c r="CF20" s="1952"/>
      <c r="CG20" s="174"/>
      <c r="CP20" s="154"/>
      <c r="CQ20" s="142"/>
      <c r="CR20" s="143"/>
      <c r="CS20" s="143"/>
      <c r="CT20" s="143"/>
      <c r="CU20" s="143"/>
      <c r="CV20" s="1052" t="s">
        <v>3998</v>
      </c>
      <c r="CW20" s="1411"/>
      <c r="CX20" s="1411"/>
      <c r="CY20" s="1411"/>
      <c r="CZ20" s="1411"/>
      <c r="DA20" s="1412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52" t="s">
        <v>3998</v>
      </c>
      <c r="DO20" s="1411"/>
      <c r="DP20" s="1411"/>
      <c r="DQ20" s="1411"/>
      <c r="DR20" s="1411"/>
      <c r="DS20" s="1412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984"/>
      <c r="E21" s="1985"/>
      <c r="F21" s="1985"/>
      <c r="G21" s="1985"/>
      <c r="H21" s="1985"/>
      <c r="I21" s="1985"/>
      <c r="J21" s="1985"/>
      <c r="K21" s="1985"/>
      <c r="L21" s="1985"/>
      <c r="M21" s="1985"/>
      <c r="N21" s="1985"/>
      <c r="O21" s="1985"/>
      <c r="P21" s="1985"/>
      <c r="Q21" s="1985"/>
      <c r="R21" s="1985"/>
      <c r="S21" s="1985"/>
      <c r="T21" s="1985"/>
      <c r="U21" s="1986"/>
      <c r="V21" s="153"/>
      <c r="W21" s="144"/>
      <c r="X21" s="184"/>
      <c r="Y21" s="184"/>
      <c r="Z21" s="184"/>
      <c r="AA21" s="184"/>
      <c r="AB21" s="184"/>
      <c r="AC21" s="184"/>
      <c r="AD21" s="184"/>
      <c r="AE21" s="1950"/>
      <c r="AF21" s="1951"/>
      <c r="AG21" s="1951"/>
      <c r="AH21" s="1951"/>
      <c r="AI21" s="1951"/>
      <c r="AJ21" s="1951"/>
      <c r="AK21" s="1951"/>
      <c r="AL21" s="1951"/>
      <c r="AM21" s="1951"/>
      <c r="AN21" s="1952"/>
      <c r="AO21" s="153"/>
      <c r="AP21" s="145"/>
      <c r="AQ21" s="145"/>
      <c r="AR21" s="145"/>
      <c r="AS21" s="145"/>
      <c r="AT21" s="145"/>
      <c r="AU21" s="155"/>
      <c r="AV21" s="1984"/>
      <c r="AW21" s="1985"/>
      <c r="AX21" s="1985"/>
      <c r="AY21" s="1985"/>
      <c r="AZ21" s="1985"/>
      <c r="BA21" s="1985"/>
      <c r="BB21" s="1985"/>
      <c r="BC21" s="1985"/>
      <c r="BD21" s="1985"/>
      <c r="BE21" s="1985"/>
      <c r="BF21" s="1985"/>
      <c r="BG21" s="1985"/>
      <c r="BH21" s="1985"/>
      <c r="BI21" s="1985"/>
      <c r="BJ21" s="1985"/>
      <c r="BK21" s="1985"/>
      <c r="BL21" s="1985"/>
      <c r="BM21" s="1986"/>
      <c r="BN21" s="180"/>
      <c r="BO21" s="171"/>
      <c r="BP21" s="185"/>
      <c r="BQ21" s="185"/>
      <c r="BR21" s="185"/>
      <c r="BS21" s="185"/>
      <c r="BT21" s="185"/>
      <c r="BU21" s="185"/>
      <c r="BV21" s="185"/>
      <c r="BW21" s="1950"/>
      <c r="BX21" s="1951"/>
      <c r="BY21" s="1951"/>
      <c r="BZ21" s="1951"/>
      <c r="CA21" s="1951"/>
      <c r="CB21" s="1951"/>
      <c r="CC21" s="1951"/>
      <c r="CD21" s="1951"/>
      <c r="CE21" s="1951"/>
      <c r="CF21" s="1952"/>
      <c r="CG21" s="174"/>
      <c r="CP21" s="154"/>
      <c r="CQ21" s="159"/>
      <c r="CR21" s="160"/>
      <c r="CS21" s="160"/>
      <c r="CT21" s="160"/>
      <c r="CU21" s="160"/>
      <c r="CV21" s="1413"/>
      <c r="CW21" s="1414"/>
      <c r="CX21" s="1414"/>
      <c r="CY21" s="1414"/>
      <c r="CZ21" s="1414"/>
      <c r="DA21" s="1415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413"/>
      <c r="DO21" s="1414"/>
      <c r="DP21" s="1414"/>
      <c r="DQ21" s="1414"/>
      <c r="DR21" s="1414"/>
      <c r="DS21" s="1415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625" t="s">
        <v>1414</v>
      </c>
      <c r="Y22" s="1625"/>
      <c r="Z22" s="1625"/>
      <c r="AA22" s="1625"/>
      <c r="AB22" s="1625"/>
      <c r="AC22" s="1625"/>
      <c r="AD22" s="1625"/>
      <c r="AE22" s="1950"/>
      <c r="AF22" s="1951"/>
      <c r="AG22" s="1951"/>
      <c r="AH22" s="1951"/>
      <c r="AI22" s="1951"/>
      <c r="AJ22" s="1951"/>
      <c r="AK22" s="1951"/>
      <c r="AL22" s="1951"/>
      <c r="AM22" s="1951"/>
      <c r="AN22" s="1952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56" t="s">
        <v>1414</v>
      </c>
      <c r="BQ22" s="1956"/>
      <c r="BR22" s="1956"/>
      <c r="BS22" s="1956"/>
      <c r="BT22" s="1956"/>
      <c r="BU22" s="1956"/>
      <c r="BV22" s="1956"/>
      <c r="BW22" s="1950"/>
      <c r="BX22" s="1951"/>
      <c r="BY22" s="1951"/>
      <c r="BZ22" s="1951"/>
      <c r="CA22" s="1951"/>
      <c r="CB22" s="1951"/>
      <c r="CC22" s="1951"/>
      <c r="CD22" s="1951"/>
      <c r="CE22" s="1951"/>
      <c r="CF22" s="1952"/>
      <c r="CG22" s="174"/>
      <c r="CP22" s="154"/>
      <c r="CQ22" s="1596" t="s">
        <v>1474</v>
      </c>
      <c r="CR22" s="1615"/>
      <c r="CS22" s="1615"/>
      <c r="CT22" s="1615"/>
      <c r="CU22" s="1604"/>
      <c r="CV22" s="1413"/>
      <c r="CW22" s="1414"/>
      <c r="CX22" s="1414"/>
      <c r="CY22" s="1414"/>
      <c r="CZ22" s="1414"/>
      <c r="DA22" s="1415"/>
      <c r="DB22" s="1602" t="s">
        <v>1475</v>
      </c>
      <c r="DC22" s="1615"/>
      <c r="DD22" s="1615"/>
      <c r="DE22" s="1615"/>
      <c r="DF22" s="1604"/>
      <c r="DI22" s="1596" t="s">
        <v>1474</v>
      </c>
      <c r="DJ22" s="1615"/>
      <c r="DK22" s="1615"/>
      <c r="DL22" s="1615"/>
      <c r="DM22" s="1604"/>
      <c r="DN22" s="1413"/>
      <c r="DO22" s="1414"/>
      <c r="DP22" s="1414"/>
      <c r="DQ22" s="1414"/>
      <c r="DR22" s="1414"/>
      <c r="DS22" s="1415"/>
      <c r="DT22" s="1602" t="s">
        <v>1475</v>
      </c>
      <c r="DU22" s="1603"/>
      <c r="DV22" s="1603"/>
      <c r="DW22" s="1603"/>
      <c r="DX22" s="1603"/>
      <c r="DY22" s="1604"/>
      <c r="DZ22" s="158"/>
    </row>
    <row r="23" spans="3:130" ht="4.5" customHeight="1">
      <c r="C23" s="144"/>
      <c r="D23" s="1663" t="s">
        <v>1626</v>
      </c>
      <c r="E23" s="1687"/>
      <c r="F23" s="1687"/>
      <c r="G23" s="1687"/>
      <c r="H23" s="1687"/>
      <c r="I23" s="1687"/>
      <c r="J23" s="1664"/>
      <c r="K23" s="2136" t="s">
        <v>3916</v>
      </c>
      <c r="L23" s="2137"/>
      <c r="M23" s="2137"/>
      <c r="N23" s="2138"/>
      <c r="O23" s="2127" t="s">
        <v>3917</v>
      </c>
      <c r="P23" s="2128"/>
      <c r="Q23" s="2128"/>
      <c r="R23" s="2129"/>
      <c r="S23" s="2154" t="s">
        <v>3918</v>
      </c>
      <c r="T23" s="2128"/>
      <c r="U23" s="2129"/>
      <c r="V23" s="153"/>
      <c r="W23" s="144"/>
      <c r="X23" s="1625"/>
      <c r="Y23" s="1625"/>
      <c r="Z23" s="1625"/>
      <c r="AA23" s="1625"/>
      <c r="AB23" s="1625"/>
      <c r="AC23" s="1625"/>
      <c r="AD23" s="1625"/>
      <c r="AE23" s="1953"/>
      <c r="AF23" s="1954"/>
      <c r="AG23" s="1954"/>
      <c r="AH23" s="1954"/>
      <c r="AI23" s="1954"/>
      <c r="AJ23" s="1954"/>
      <c r="AK23" s="1954"/>
      <c r="AL23" s="1954"/>
      <c r="AM23" s="1954"/>
      <c r="AN23" s="1955"/>
      <c r="AO23" s="153"/>
      <c r="AP23" s="145"/>
      <c r="AQ23" s="145"/>
      <c r="AR23" s="145"/>
      <c r="AS23" s="145"/>
      <c r="AT23" s="145"/>
      <c r="AU23" s="155"/>
      <c r="AV23" s="1996" t="s">
        <v>1626</v>
      </c>
      <c r="AW23" s="1997"/>
      <c r="AX23" s="1997"/>
      <c r="AY23" s="1997"/>
      <c r="AZ23" s="1997"/>
      <c r="BA23" s="1997"/>
      <c r="BB23" s="1998"/>
      <c r="BC23" s="1996" t="s">
        <v>1640</v>
      </c>
      <c r="BD23" s="1997"/>
      <c r="BE23" s="1997"/>
      <c r="BF23" s="1998"/>
      <c r="BG23" s="1987" t="s">
        <v>1641</v>
      </c>
      <c r="BH23" s="1988"/>
      <c r="BI23" s="1988"/>
      <c r="BJ23" s="1989"/>
      <c r="BK23" s="1987" t="s">
        <v>1642</v>
      </c>
      <c r="BL23" s="1988"/>
      <c r="BM23" s="1989"/>
      <c r="BN23" s="186"/>
      <c r="BO23" s="171"/>
      <c r="BP23" s="1956"/>
      <c r="BQ23" s="1956"/>
      <c r="BR23" s="1956"/>
      <c r="BS23" s="1956"/>
      <c r="BT23" s="1956"/>
      <c r="BU23" s="1956"/>
      <c r="BV23" s="1956"/>
      <c r="BW23" s="1953"/>
      <c r="BX23" s="1954"/>
      <c r="BY23" s="1954"/>
      <c r="BZ23" s="1954"/>
      <c r="CA23" s="1954"/>
      <c r="CB23" s="1954"/>
      <c r="CC23" s="1954"/>
      <c r="CD23" s="1954"/>
      <c r="CE23" s="1954"/>
      <c r="CF23" s="1955"/>
      <c r="CG23" s="174"/>
      <c r="CP23" s="154"/>
      <c r="CQ23" s="1605"/>
      <c r="CR23" s="1615"/>
      <c r="CS23" s="1615"/>
      <c r="CT23" s="1615"/>
      <c r="CU23" s="1604"/>
      <c r="CV23" s="1596" t="s">
        <v>1476</v>
      </c>
      <c r="CW23" s="1597"/>
      <c r="CX23" s="1597"/>
      <c r="CY23" s="1597"/>
      <c r="CZ23" s="1597"/>
      <c r="DA23" s="1598"/>
      <c r="DB23" s="1605"/>
      <c r="DC23" s="1615"/>
      <c r="DD23" s="1615"/>
      <c r="DE23" s="1615"/>
      <c r="DF23" s="1604"/>
      <c r="DI23" s="1605"/>
      <c r="DJ23" s="1615"/>
      <c r="DK23" s="1615"/>
      <c r="DL23" s="1615"/>
      <c r="DM23" s="1604"/>
      <c r="DN23" s="1596" t="s">
        <v>1476</v>
      </c>
      <c r="DO23" s="1597"/>
      <c r="DP23" s="1597"/>
      <c r="DQ23" s="1597"/>
      <c r="DR23" s="1597"/>
      <c r="DS23" s="1598"/>
      <c r="DT23" s="1605"/>
      <c r="DU23" s="1603"/>
      <c r="DV23" s="1603"/>
      <c r="DW23" s="1603"/>
      <c r="DX23" s="1603"/>
      <c r="DY23" s="1604"/>
      <c r="DZ23" s="158"/>
    </row>
    <row r="24" spans="3:130" ht="3" customHeight="1">
      <c r="C24" s="144"/>
      <c r="D24" s="1665"/>
      <c r="E24" s="1688"/>
      <c r="F24" s="1688"/>
      <c r="G24" s="1688"/>
      <c r="H24" s="1688"/>
      <c r="I24" s="1688"/>
      <c r="J24" s="1666"/>
      <c r="K24" s="2139"/>
      <c r="L24" s="2140"/>
      <c r="M24" s="2140"/>
      <c r="N24" s="2141"/>
      <c r="O24" s="2130"/>
      <c r="P24" s="2131"/>
      <c r="Q24" s="2131"/>
      <c r="R24" s="2132"/>
      <c r="S24" s="2130"/>
      <c r="T24" s="2131"/>
      <c r="U24" s="2132"/>
      <c r="V24" s="153"/>
      <c r="W24" s="144"/>
      <c r="X24" s="1625" t="s">
        <v>1624</v>
      </c>
      <c r="Y24" s="1625"/>
      <c r="Z24" s="1625"/>
      <c r="AA24" s="1625"/>
      <c r="AB24" s="1625"/>
      <c r="AC24" s="1625"/>
      <c r="AD24" s="1625"/>
      <c r="AE24" s="1141" t="str">
        <f>CONCATENATE(INDEX('LŠZ P'!A$2:AN$2002,W1,11),"                                                ",INDEX('LŠZ P'!A$2:AN$2002,W1,24),", ",INDEX('LŠZ P'!A$2:AN$2002,W1,25),"                                                            ",INDEX('LŠZ P'!A$2:AN$2002,W1,12))</f>
        <v>Mário STANO                                                Astrová 48, 46041                                                            7.3.1975</v>
      </c>
      <c r="AF24" s="1142"/>
      <c r="AG24" s="1142"/>
      <c r="AH24" s="1142"/>
      <c r="AI24" s="1142"/>
      <c r="AJ24" s="1142"/>
      <c r="AK24" s="1142"/>
      <c r="AL24" s="1142"/>
      <c r="AM24" s="1142"/>
      <c r="AN24" s="1143"/>
      <c r="AO24" s="153"/>
      <c r="AP24" s="145"/>
      <c r="AQ24" s="145"/>
      <c r="AR24" s="145"/>
      <c r="AS24" s="145"/>
      <c r="AT24" s="145"/>
      <c r="AU24" s="155"/>
      <c r="AV24" s="1999"/>
      <c r="AW24" s="2000"/>
      <c r="AX24" s="2000"/>
      <c r="AY24" s="2000"/>
      <c r="AZ24" s="2000"/>
      <c r="BA24" s="2000"/>
      <c r="BB24" s="2001"/>
      <c r="BC24" s="1999"/>
      <c r="BD24" s="2000"/>
      <c r="BE24" s="2000"/>
      <c r="BF24" s="2001"/>
      <c r="BG24" s="1990"/>
      <c r="BH24" s="1991"/>
      <c r="BI24" s="1991"/>
      <c r="BJ24" s="1992"/>
      <c r="BK24" s="1990"/>
      <c r="BL24" s="1991"/>
      <c r="BM24" s="1992"/>
      <c r="BN24" s="186"/>
      <c r="BO24" s="171"/>
      <c r="BP24" s="1625" t="s">
        <v>1624</v>
      </c>
      <c r="BQ24" s="1625"/>
      <c r="BR24" s="1625"/>
      <c r="BS24" s="1625"/>
      <c r="BT24" s="1625"/>
      <c r="BU24" s="1625"/>
      <c r="BV24" s="1625"/>
      <c r="BW24" s="1141" t="str">
        <f>CONCATENATE(INDEX('LŠZ P'!A$2:AN$2002,W1,11),"                                                                                                ",INDEX('LŠZ P'!A$2:AN$2002,W1,24),", ",INDEX('LŠZ P'!A$2:AN$2002,W1,25),"                                                          ",INDEX('LŠZ P'!A$2:AN$2002,W1,12))</f>
        <v>Mário STANO                                                                                                Astrová 48, 46041                                                          7.3.1975</v>
      </c>
      <c r="BX24" s="1939"/>
      <c r="BY24" s="1939"/>
      <c r="BZ24" s="1939"/>
      <c r="CA24" s="1939"/>
      <c r="CB24" s="1939"/>
      <c r="CC24" s="1939"/>
      <c r="CD24" s="1939"/>
      <c r="CE24" s="1939"/>
      <c r="CF24" s="1940"/>
      <c r="CG24" s="174"/>
      <c r="CP24" s="154"/>
      <c r="CQ24" s="1606"/>
      <c r="CR24" s="1607"/>
      <c r="CS24" s="1607"/>
      <c r="CT24" s="1607"/>
      <c r="CU24" s="1608"/>
      <c r="CV24" s="1599"/>
      <c r="CW24" s="1600"/>
      <c r="CX24" s="1600"/>
      <c r="CY24" s="1600"/>
      <c r="CZ24" s="1600"/>
      <c r="DA24" s="1601"/>
      <c r="DB24" s="1606"/>
      <c r="DC24" s="1607"/>
      <c r="DD24" s="1607"/>
      <c r="DE24" s="1607"/>
      <c r="DF24" s="1608"/>
      <c r="DI24" s="1606"/>
      <c r="DJ24" s="1607"/>
      <c r="DK24" s="1607"/>
      <c r="DL24" s="1607"/>
      <c r="DM24" s="1608"/>
      <c r="DN24" s="1599"/>
      <c r="DO24" s="1600"/>
      <c r="DP24" s="1600"/>
      <c r="DQ24" s="1600"/>
      <c r="DR24" s="1600"/>
      <c r="DS24" s="1601"/>
      <c r="DT24" s="1606"/>
      <c r="DU24" s="1607"/>
      <c r="DV24" s="1607"/>
      <c r="DW24" s="1607"/>
      <c r="DX24" s="1607"/>
      <c r="DY24" s="1608"/>
      <c r="DZ24" s="158"/>
    </row>
    <row r="25" spans="3:130" ht="4.5" customHeight="1">
      <c r="C25" s="144"/>
      <c r="D25" s="1667"/>
      <c r="E25" s="1689"/>
      <c r="F25" s="1689"/>
      <c r="G25" s="1689"/>
      <c r="H25" s="1689"/>
      <c r="I25" s="1689"/>
      <c r="J25" s="1668"/>
      <c r="K25" s="2142"/>
      <c r="L25" s="2143"/>
      <c r="M25" s="2143"/>
      <c r="N25" s="2144"/>
      <c r="O25" s="2133"/>
      <c r="P25" s="2134"/>
      <c r="Q25" s="2134"/>
      <c r="R25" s="2135"/>
      <c r="S25" s="2133"/>
      <c r="T25" s="2134"/>
      <c r="U25" s="2135"/>
      <c r="V25" s="153"/>
      <c r="W25" s="144"/>
      <c r="X25" s="1625"/>
      <c r="Y25" s="1625"/>
      <c r="Z25" s="1625"/>
      <c r="AA25" s="1625"/>
      <c r="AB25" s="1625"/>
      <c r="AC25" s="1625"/>
      <c r="AD25" s="1625"/>
      <c r="AE25" s="1144"/>
      <c r="AF25" s="1145"/>
      <c r="AG25" s="1145"/>
      <c r="AH25" s="1145"/>
      <c r="AI25" s="1145"/>
      <c r="AJ25" s="1145"/>
      <c r="AK25" s="1145"/>
      <c r="AL25" s="1145"/>
      <c r="AM25" s="1145"/>
      <c r="AN25" s="1146"/>
      <c r="AO25" s="153"/>
      <c r="AP25" s="145"/>
      <c r="AQ25" s="145"/>
      <c r="AR25" s="145"/>
      <c r="AS25" s="145"/>
      <c r="AT25" s="145"/>
      <c r="AU25" s="155"/>
      <c r="AV25" s="2002"/>
      <c r="AW25" s="2003"/>
      <c r="AX25" s="2003"/>
      <c r="AY25" s="2003"/>
      <c r="AZ25" s="2003"/>
      <c r="BA25" s="2003"/>
      <c r="BB25" s="2004"/>
      <c r="BC25" s="2002"/>
      <c r="BD25" s="2003"/>
      <c r="BE25" s="2003"/>
      <c r="BF25" s="2004"/>
      <c r="BG25" s="1993"/>
      <c r="BH25" s="1994"/>
      <c r="BI25" s="1994"/>
      <c r="BJ25" s="1995"/>
      <c r="BK25" s="1993"/>
      <c r="BL25" s="1994"/>
      <c r="BM25" s="1995"/>
      <c r="BN25" s="186"/>
      <c r="BO25" s="171"/>
      <c r="BP25" s="1625"/>
      <c r="BQ25" s="1625"/>
      <c r="BR25" s="1625"/>
      <c r="BS25" s="1625"/>
      <c r="BT25" s="1625"/>
      <c r="BU25" s="1625"/>
      <c r="BV25" s="1625"/>
      <c r="BW25" s="1941"/>
      <c r="BX25" s="1942"/>
      <c r="BY25" s="1942"/>
      <c r="BZ25" s="1942"/>
      <c r="CA25" s="1942"/>
      <c r="CB25" s="1942"/>
      <c r="CC25" s="1942"/>
      <c r="CD25" s="1942"/>
      <c r="CE25" s="1942"/>
      <c r="CF25" s="1943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824" t="s">
        <v>459</v>
      </c>
      <c r="E26" s="2155"/>
      <c r="F26" s="2155"/>
      <c r="G26" s="2155"/>
      <c r="H26" s="2155"/>
      <c r="I26" s="2155"/>
      <c r="J26" s="2156"/>
      <c r="K26" s="1065">
        <f>INDEX('LŠZ P'!A$2:AN$2002,W1,29)</f>
        <v>110</v>
      </c>
      <c r="L26" s="1066"/>
      <c r="M26" s="1066"/>
      <c r="N26" s="1067"/>
      <c r="O26" s="1194" t="str">
        <f>CONCATENATE(INDEX('LŠZ P'!A$2:AN$2002,W1,31),"/",INDEX('LŠZ P'!A$2:AN$2002,W1,32))</f>
        <v>130/180</v>
      </c>
      <c r="P26" s="1195"/>
      <c r="Q26" s="1195"/>
      <c r="R26" s="1196"/>
      <c r="S26" s="1194" t="str">
        <f>CONCATENATE(INDEX('LŠZ P'!A$2:AN$2002,W1,33),"/",INDEX('LŠZ P'!A$2:AN$2002,W1,34))</f>
        <v>NIL/NIL</v>
      </c>
      <c r="T26" s="1195"/>
      <c r="U26" s="1196"/>
      <c r="V26" s="153"/>
      <c r="W26" s="144"/>
      <c r="X26" s="1625" t="s">
        <v>1625</v>
      </c>
      <c r="Y26" s="1625"/>
      <c r="Z26" s="1625"/>
      <c r="AA26" s="1625"/>
      <c r="AB26" s="1625"/>
      <c r="AC26" s="1625"/>
      <c r="AD26" s="1625"/>
      <c r="AE26" s="1144"/>
      <c r="AF26" s="1145"/>
      <c r="AG26" s="1145"/>
      <c r="AH26" s="1145"/>
      <c r="AI26" s="1145"/>
      <c r="AJ26" s="1145"/>
      <c r="AK26" s="1145"/>
      <c r="AL26" s="1145"/>
      <c r="AM26" s="1145"/>
      <c r="AN26" s="1146"/>
      <c r="AO26" s="153"/>
      <c r="AP26" s="145"/>
      <c r="AQ26" s="145"/>
      <c r="AR26" s="145"/>
      <c r="AS26" s="145"/>
      <c r="AT26" s="145"/>
      <c r="AU26" s="155"/>
      <c r="AV26" s="2014" t="s">
        <v>459</v>
      </c>
      <c r="AW26" s="2015"/>
      <c r="AX26" s="2015"/>
      <c r="AY26" s="2015"/>
      <c r="AZ26" s="2015"/>
      <c r="BA26" s="2015"/>
      <c r="BB26" s="2016"/>
      <c r="BC26" s="2023" t="str">
        <f>CONCATENATE(INDEX('LŠZ P'!A$2:AN$2002,W1,30)," ")</f>
        <v xml:space="preserve">110 </v>
      </c>
      <c r="BD26" s="2024"/>
      <c r="BE26" s="2024"/>
      <c r="BF26" s="2025"/>
      <c r="BG26" s="1708" t="s">
        <v>731</v>
      </c>
      <c r="BH26" s="1709"/>
      <c r="BI26" s="1709"/>
      <c r="BJ26" s="1710"/>
      <c r="BK26" s="1708" t="s">
        <v>731</v>
      </c>
      <c r="BL26" s="1709"/>
      <c r="BM26" s="1710"/>
      <c r="BN26" s="187"/>
      <c r="BO26" s="171"/>
      <c r="BP26" s="1625" t="s">
        <v>1625</v>
      </c>
      <c r="BQ26" s="1625"/>
      <c r="BR26" s="1625"/>
      <c r="BS26" s="1625"/>
      <c r="BT26" s="1625"/>
      <c r="BU26" s="1625"/>
      <c r="BV26" s="1625"/>
      <c r="BW26" s="1941"/>
      <c r="BX26" s="1942"/>
      <c r="BY26" s="1942"/>
      <c r="BZ26" s="1942"/>
      <c r="CA26" s="1942"/>
      <c r="CB26" s="1942"/>
      <c r="CC26" s="1942"/>
      <c r="CD26" s="1942"/>
      <c r="CE26" s="1942"/>
      <c r="CF26" s="1943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2157"/>
      <c r="E27" s="2158"/>
      <c r="F27" s="2158"/>
      <c r="G27" s="2158"/>
      <c r="H27" s="2158"/>
      <c r="I27" s="2158"/>
      <c r="J27" s="2159"/>
      <c r="K27" s="1068"/>
      <c r="L27" s="1069"/>
      <c r="M27" s="1069"/>
      <c r="N27" s="1070"/>
      <c r="O27" s="1197"/>
      <c r="P27" s="1198"/>
      <c r="Q27" s="1198"/>
      <c r="R27" s="1199"/>
      <c r="S27" s="1197"/>
      <c r="T27" s="1198"/>
      <c r="U27" s="1199"/>
      <c r="V27" s="153"/>
      <c r="W27" s="144"/>
      <c r="X27" s="1625"/>
      <c r="Y27" s="1625"/>
      <c r="Z27" s="1625"/>
      <c r="AA27" s="1625"/>
      <c r="AB27" s="1625"/>
      <c r="AC27" s="1625"/>
      <c r="AD27" s="1625"/>
      <c r="AE27" s="1144"/>
      <c r="AF27" s="1145"/>
      <c r="AG27" s="1145"/>
      <c r="AH27" s="1145"/>
      <c r="AI27" s="1145"/>
      <c r="AJ27" s="1145"/>
      <c r="AK27" s="1145"/>
      <c r="AL27" s="1145"/>
      <c r="AM27" s="1145"/>
      <c r="AN27" s="1146"/>
      <c r="AO27" s="153"/>
      <c r="AP27" s="145"/>
      <c r="AQ27" s="145"/>
      <c r="AR27" s="145"/>
      <c r="AS27" s="145"/>
      <c r="AT27" s="145"/>
      <c r="AU27" s="155"/>
      <c r="AV27" s="2017"/>
      <c r="AW27" s="2018"/>
      <c r="AX27" s="2018"/>
      <c r="AY27" s="2018"/>
      <c r="AZ27" s="2018"/>
      <c r="BA27" s="2018"/>
      <c r="BB27" s="2019"/>
      <c r="BC27" s="2026"/>
      <c r="BD27" s="2027"/>
      <c r="BE27" s="2027"/>
      <c r="BF27" s="2028"/>
      <c r="BG27" s="1711"/>
      <c r="BH27" s="1712"/>
      <c r="BI27" s="1712"/>
      <c r="BJ27" s="1713"/>
      <c r="BK27" s="1711"/>
      <c r="BL27" s="1712"/>
      <c r="BM27" s="1713"/>
      <c r="BN27" s="187"/>
      <c r="BO27" s="171"/>
      <c r="BP27" s="1625"/>
      <c r="BQ27" s="1625"/>
      <c r="BR27" s="1625"/>
      <c r="BS27" s="1625"/>
      <c r="BT27" s="1625"/>
      <c r="BU27" s="1625"/>
      <c r="BV27" s="1625"/>
      <c r="BW27" s="1941"/>
      <c r="BX27" s="1942"/>
      <c r="BY27" s="1942"/>
      <c r="BZ27" s="1942"/>
      <c r="CA27" s="1942"/>
      <c r="CB27" s="1942"/>
      <c r="CC27" s="1942"/>
      <c r="CD27" s="1942"/>
      <c r="CE27" s="1942"/>
      <c r="CF27" s="1943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2160"/>
      <c r="E28" s="2161"/>
      <c r="F28" s="2161"/>
      <c r="G28" s="2161"/>
      <c r="H28" s="2161"/>
      <c r="I28" s="2161"/>
      <c r="J28" s="2162"/>
      <c r="K28" s="1071"/>
      <c r="L28" s="1072"/>
      <c r="M28" s="1072"/>
      <c r="N28" s="1073"/>
      <c r="O28" s="1200"/>
      <c r="P28" s="1201"/>
      <c r="Q28" s="1201"/>
      <c r="R28" s="1202"/>
      <c r="S28" s="1200"/>
      <c r="T28" s="1201"/>
      <c r="U28" s="1202"/>
      <c r="V28" s="153"/>
      <c r="W28" s="144"/>
      <c r="X28" s="177"/>
      <c r="Y28" s="177"/>
      <c r="Z28" s="177"/>
      <c r="AA28" s="177"/>
      <c r="AB28" s="177"/>
      <c r="AC28" s="177"/>
      <c r="AD28" s="177"/>
      <c r="AE28" s="1144"/>
      <c r="AF28" s="1145"/>
      <c r="AG28" s="1145"/>
      <c r="AH28" s="1145"/>
      <c r="AI28" s="1145"/>
      <c r="AJ28" s="1145"/>
      <c r="AK28" s="1145"/>
      <c r="AL28" s="1145"/>
      <c r="AM28" s="1145"/>
      <c r="AN28" s="1146"/>
      <c r="AO28" s="153"/>
      <c r="AP28" s="145"/>
      <c r="AQ28" s="145"/>
      <c r="AR28" s="145"/>
      <c r="AS28" s="145"/>
      <c r="AT28" s="145"/>
      <c r="AU28" s="155"/>
      <c r="AV28" s="2020"/>
      <c r="AW28" s="2021"/>
      <c r="AX28" s="2021"/>
      <c r="AY28" s="2021"/>
      <c r="AZ28" s="2021"/>
      <c r="BA28" s="2021"/>
      <c r="BB28" s="2022"/>
      <c r="BC28" s="2029"/>
      <c r="BD28" s="2030"/>
      <c r="BE28" s="2030"/>
      <c r="BF28" s="2031"/>
      <c r="BG28" s="1714"/>
      <c r="BH28" s="1715"/>
      <c r="BI28" s="1715"/>
      <c r="BJ28" s="1716"/>
      <c r="BK28" s="1714"/>
      <c r="BL28" s="1715"/>
      <c r="BM28" s="1716"/>
      <c r="BN28" s="187"/>
      <c r="BO28" s="171"/>
      <c r="BP28" s="173"/>
      <c r="BQ28" s="173"/>
      <c r="BR28" s="173"/>
      <c r="BS28" s="173"/>
      <c r="BT28" s="173"/>
      <c r="BU28" s="173"/>
      <c r="BV28" s="173"/>
      <c r="BW28" s="1941"/>
      <c r="BX28" s="1942"/>
      <c r="BY28" s="1942"/>
      <c r="BZ28" s="1942"/>
      <c r="CA28" s="1942"/>
      <c r="CB28" s="1942"/>
      <c r="CC28" s="1942"/>
      <c r="CD28" s="1942"/>
      <c r="CE28" s="1942"/>
      <c r="CF28" s="1943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123" t="s">
        <v>9314</v>
      </c>
      <c r="E29" s="1124"/>
      <c r="F29" s="1124"/>
      <c r="G29" s="1124"/>
      <c r="H29" s="1124"/>
      <c r="I29" s="1124"/>
      <c r="J29" s="1125"/>
      <c r="K29" s="2103" t="s">
        <v>3920</v>
      </c>
      <c r="L29" s="2104"/>
      <c r="M29" s="2104"/>
      <c r="N29" s="2105"/>
      <c r="O29" s="2103" t="s">
        <v>3921</v>
      </c>
      <c r="P29" s="2104"/>
      <c r="Q29" s="2104"/>
      <c r="R29" s="2105"/>
      <c r="S29" s="2103" t="s">
        <v>3922</v>
      </c>
      <c r="T29" s="2104"/>
      <c r="U29" s="2105"/>
      <c r="V29" s="153"/>
      <c r="W29" s="144"/>
      <c r="X29" s="1625" t="s">
        <v>1627</v>
      </c>
      <c r="Y29" s="1625"/>
      <c r="Z29" s="1625"/>
      <c r="AA29" s="1625"/>
      <c r="AB29" s="1625"/>
      <c r="AC29" s="1625"/>
      <c r="AD29" s="1625"/>
      <c r="AE29" s="1144"/>
      <c r="AF29" s="1145"/>
      <c r="AG29" s="1145"/>
      <c r="AH29" s="1145"/>
      <c r="AI29" s="1145"/>
      <c r="AJ29" s="1145"/>
      <c r="AK29" s="1145"/>
      <c r="AL29" s="1145"/>
      <c r="AM29" s="1145"/>
      <c r="AN29" s="1146"/>
      <c r="AO29" s="153"/>
      <c r="AP29" s="145"/>
      <c r="AQ29" s="145"/>
      <c r="AR29" s="145"/>
      <c r="AS29" s="145"/>
      <c r="AT29" s="145"/>
      <c r="AU29" s="155"/>
      <c r="AV29" s="1928" t="s">
        <v>1522</v>
      </c>
      <c r="AW29" s="1929"/>
      <c r="AX29" s="1929"/>
      <c r="AY29" s="1929"/>
      <c r="AZ29" s="1929"/>
      <c r="BA29" s="1929"/>
      <c r="BB29" s="1930"/>
      <c r="BC29" s="1928" t="s">
        <v>9324</v>
      </c>
      <c r="BD29" s="1929"/>
      <c r="BE29" s="1929"/>
      <c r="BF29" s="1930"/>
      <c r="BG29" s="1928" t="s">
        <v>9325</v>
      </c>
      <c r="BH29" s="1929"/>
      <c r="BI29" s="1929"/>
      <c r="BJ29" s="1930"/>
      <c r="BK29" s="1928" t="s">
        <v>9326</v>
      </c>
      <c r="BL29" s="1929"/>
      <c r="BM29" s="1930"/>
      <c r="BN29" s="156"/>
      <c r="BO29" s="171"/>
      <c r="BP29" s="1956" t="s">
        <v>1627</v>
      </c>
      <c r="BQ29" s="1956"/>
      <c r="BR29" s="1956"/>
      <c r="BS29" s="1956"/>
      <c r="BT29" s="1956"/>
      <c r="BU29" s="1956"/>
      <c r="BV29" s="1956"/>
      <c r="BW29" s="1941"/>
      <c r="BX29" s="1942"/>
      <c r="BY29" s="1942"/>
      <c r="BZ29" s="1942"/>
      <c r="CA29" s="1942"/>
      <c r="CB29" s="1942"/>
      <c r="CC29" s="1942"/>
      <c r="CD29" s="1942"/>
      <c r="CE29" s="1942"/>
      <c r="CF29" s="1943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126"/>
      <c r="E30" s="1127"/>
      <c r="F30" s="1127"/>
      <c r="G30" s="1127"/>
      <c r="H30" s="1127"/>
      <c r="I30" s="1127"/>
      <c r="J30" s="1128"/>
      <c r="K30" s="2106"/>
      <c r="L30" s="2107"/>
      <c r="M30" s="2107"/>
      <c r="N30" s="2108"/>
      <c r="O30" s="2106"/>
      <c r="P30" s="2107"/>
      <c r="Q30" s="2107"/>
      <c r="R30" s="2108"/>
      <c r="S30" s="2106"/>
      <c r="T30" s="2107"/>
      <c r="U30" s="2108"/>
      <c r="V30" s="153"/>
      <c r="W30" s="144"/>
      <c r="X30" s="1625"/>
      <c r="Y30" s="1625"/>
      <c r="Z30" s="1625"/>
      <c r="AA30" s="1625"/>
      <c r="AB30" s="1625"/>
      <c r="AC30" s="1625"/>
      <c r="AD30" s="1625"/>
      <c r="AE30" s="1144"/>
      <c r="AF30" s="1145"/>
      <c r="AG30" s="1145"/>
      <c r="AH30" s="1145"/>
      <c r="AI30" s="1145"/>
      <c r="AJ30" s="1145"/>
      <c r="AK30" s="1145"/>
      <c r="AL30" s="1145"/>
      <c r="AM30" s="1145"/>
      <c r="AN30" s="1146"/>
      <c r="AO30" s="153"/>
      <c r="AP30" s="145"/>
      <c r="AQ30" s="145"/>
      <c r="AR30" s="145"/>
      <c r="AS30" s="145"/>
      <c r="AT30" s="145"/>
      <c r="AU30" s="155"/>
      <c r="AV30" s="1931"/>
      <c r="AW30" s="1932"/>
      <c r="AX30" s="1932"/>
      <c r="AY30" s="1932"/>
      <c r="AZ30" s="1932"/>
      <c r="BA30" s="1932"/>
      <c r="BB30" s="1933"/>
      <c r="BC30" s="1931"/>
      <c r="BD30" s="1932"/>
      <c r="BE30" s="1932"/>
      <c r="BF30" s="1933"/>
      <c r="BG30" s="1931"/>
      <c r="BH30" s="1932"/>
      <c r="BI30" s="1932"/>
      <c r="BJ30" s="1933"/>
      <c r="BK30" s="1931"/>
      <c r="BL30" s="1932"/>
      <c r="BM30" s="1933"/>
      <c r="BN30" s="156"/>
      <c r="BO30" s="171"/>
      <c r="BP30" s="1956"/>
      <c r="BQ30" s="1956"/>
      <c r="BR30" s="1956"/>
      <c r="BS30" s="1956"/>
      <c r="BT30" s="1956"/>
      <c r="BU30" s="1956"/>
      <c r="BV30" s="1956"/>
      <c r="BW30" s="1941"/>
      <c r="BX30" s="1942"/>
      <c r="BY30" s="1942"/>
      <c r="BZ30" s="1942"/>
      <c r="CA30" s="1942"/>
      <c r="CB30" s="1942"/>
      <c r="CC30" s="1942"/>
      <c r="CD30" s="1942"/>
      <c r="CE30" s="1942"/>
      <c r="CF30" s="1943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129"/>
      <c r="E31" s="1130"/>
      <c r="F31" s="1130"/>
      <c r="G31" s="1130"/>
      <c r="H31" s="1130"/>
      <c r="I31" s="1130"/>
      <c r="J31" s="1131"/>
      <c r="K31" s="2109"/>
      <c r="L31" s="2110"/>
      <c r="M31" s="2110"/>
      <c r="N31" s="2111"/>
      <c r="O31" s="2109"/>
      <c r="P31" s="2110"/>
      <c r="Q31" s="2110"/>
      <c r="R31" s="2111"/>
      <c r="S31" s="2109"/>
      <c r="T31" s="2110"/>
      <c r="U31" s="2111"/>
      <c r="V31" s="153"/>
      <c r="W31" s="144"/>
      <c r="X31" s="1625" t="s">
        <v>1628</v>
      </c>
      <c r="Y31" s="1625"/>
      <c r="Z31" s="1625"/>
      <c r="AA31" s="1625"/>
      <c r="AB31" s="1625"/>
      <c r="AC31" s="1625"/>
      <c r="AD31" s="1625"/>
      <c r="AE31" s="1144"/>
      <c r="AF31" s="1145"/>
      <c r="AG31" s="1145"/>
      <c r="AH31" s="1145"/>
      <c r="AI31" s="1145"/>
      <c r="AJ31" s="1145"/>
      <c r="AK31" s="1145"/>
      <c r="AL31" s="1145"/>
      <c r="AM31" s="1145"/>
      <c r="AN31" s="1146"/>
      <c r="AO31" s="153"/>
      <c r="AP31" s="145"/>
      <c r="AQ31" s="145"/>
      <c r="AR31" s="145"/>
      <c r="AS31" s="145"/>
      <c r="AT31" s="145"/>
      <c r="AU31" s="155"/>
      <c r="AV31" s="1934"/>
      <c r="AW31" s="1935"/>
      <c r="AX31" s="1935"/>
      <c r="AY31" s="1935"/>
      <c r="AZ31" s="1935"/>
      <c r="BA31" s="1935"/>
      <c r="BB31" s="1936"/>
      <c r="BC31" s="1934"/>
      <c r="BD31" s="1935"/>
      <c r="BE31" s="1935"/>
      <c r="BF31" s="1936"/>
      <c r="BG31" s="1934"/>
      <c r="BH31" s="1935"/>
      <c r="BI31" s="1935"/>
      <c r="BJ31" s="1936"/>
      <c r="BK31" s="1934"/>
      <c r="BL31" s="1935"/>
      <c r="BM31" s="1936"/>
      <c r="BN31" s="156"/>
      <c r="BO31" s="171"/>
      <c r="BP31" s="1956" t="s">
        <v>1628</v>
      </c>
      <c r="BQ31" s="1956"/>
      <c r="BR31" s="1956"/>
      <c r="BS31" s="1956"/>
      <c r="BT31" s="1956"/>
      <c r="BU31" s="1956"/>
      <c r="BV31" s="1956"/>
      <c r="BW31" s="1941"/>
      <c r="BX31" s="1942"/>
      <c r="BY31" s="1942"/>
      <c r="BZ31" s="1942"/>
      <c r="CA31" s="1942"/>
      <c r="CB31" s="1942"/>
      <c r="CC31" s="1942"/>
      <c r="CD31" s="1942"/>
      <c r="CE31" s="1942"/>
      <c r="CF31" s="1943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141" t="s">
        <v>4084</v>
      </c>
      <c r="E32" s="1176"/>
      <c r="F32" s="1176"/>
      <c r="G32" s="1176"/>
      <c r="H32" s="1176"/>
      <c r="I32" s="1176"/>
      <c r="J32" s="1177"/>
      <c r="K32" s="1065" t="str">
        <f>INDEX('LŠZ P'!A$2:AN$2002,W1,35)</f>
        <v>NIL</v>
      </c>
      <c r="L32" s="1066"/>
      <c r="M32" s="1066"/>
      <c r="N32" s="1067"/>
      <c r="O32" s="1194">
        <f>INDEX('LŠZ P'!A$2:AN$2002,W1,36)</f>
        <v>1</v>
      </c>
      <c r="P32" s="1195"/>
      <c r="Q32" s="1195"/>
      <c r="R32" s="1196"/>
      <c r="S32" s="1194">
        <f>INDEX('LŠZ P'!A$2:AN$2002,W1,37)</f>
        <v>44055</v>
      </c>
      <c r="T32" s="1195"/>
      <c r="U32" s="1196"/>
      <c r="V32" s="153"/>
      <c r="W32" s="144"/>
      <c r="X32" s="1625"/>
      <c r="Y32" s="1625"/>
      <c r="Z32" s="1625"/>
      <c r="AA32" s="1625"/>
      <c r="AB32" s="1625"/>
      <c r="AC32" s="1625"/>
      <c r="AD32" s="1625"/>
      <c r="AE32" s="1144"/>
      <c r="AF32" s="1145"/>
      <c r="AG32" s="1145"/>
      <c r="AH32" s="1145"/>
      <c r="AI32" s="1145"/>
      <c r="AJ32" s="1145"/>
      <c r="AK32" s="1145"/>
      <c r="AL32" s="1145"/>
      <c r="AM32" s="1145"/>
      <c r="AN32" s="1146"/>
      <c r="AO32" s="153"/>
      <c r="AP32" s="145"/>
      <c r="AQ32" s="145"/>
      <c r="AR32" s="145"/>
      <c r="AS32" s="145"/>
      <c r="AT32" s="145"/>
      <c r="AU32" s="155"/>
      <c r="AV32" s="2061" t="s">
        <v>4084</v>
      </c>
      <c r="AW32" s="2062"/>
      <c r="AX32" s="2062"/>
      <c r="AY32" s="2062"/>
      <c r="AZ32" s="2062"/>
      <c r="BA32" s="2062"/>
      <c r="BB32" s="2063"/>
      <c r="BC32" s="2014" t="s">
        <v>731</v>
      </c>
      <c r="BD32" s="2032"/>
      <c r="BE32" s="2032"/>
      <c r="BF32" s="2033"/>
      <c r="BG32" s="2014" t="s">
        <v>731</v>
      </c>
      <c r="BH32" s="2032"/>
      <c r="BI32" s="2032"/>
      <c r="BJ32" s="2033"/>
      <c r="BK32" s="2014" t="s">
        <v>731</v>
      </c>
      <c r="BL32" s="2032"/>
      <c r="BM32" s="2033"/>
      <c r="BN32" s="188"/>
      <c r="BO32" s="171"/>
      <c r="BP32" s="1956"/>
      <c r="BQ32" s="1956"/>
      <c r="BR32" s="1956"/>
      <c r="BS32" s="1956"/>
      <c r="BT32" s="1956"/>
      <c r="BU32" s="1956"/>
      <c r="BV32" s="1956"/>
      <c r="BW32" s="1941"/>
      <c r="BX32" s="1942"/>
      <c r="BY32" s="1942"/>
      <c r="BZ32" s="1942"/>
      <c r="CA32" s="1942"/>
      <c r="CB32" s="1942"/>
      <c r="CC32" s="1942"/>
      <c r="CD32" s="1942"/>
      <c r="CE32" s="1942"/>
      <c r="CF32" s="1943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78"/>
      <c r="E33" s="1179"/>
      <c r="F33" s="1179"/>
      <c r="G33" s="1179"/>
      <c r="H33" s="1179"/>
      <c r="I33" s="1179"/>
      <c r="J33" s="1180"/>
      <c r="K33" s="1068"/>
      <c r="L33" s="1069"/>
      <c r="M33" s="1069"/>
      <c r="N33" s="1070"/>
      <c r="O33" s="1197"/>
      <c r="P33" s="1198"/>
      <c r="Q33" s="1198"/>
      <c r="R33" s="1199"/>
      <c r="S33" s="1197"/>
      <c r="T33" s="1198"/>
      <c r="U33" s="1199"/>
      <c r="V33" s="153"/>
      <c r="W33" s="144"/>
      <c r="X33" s="189"/>
      <c r="Y33" s="177"/>
      <c r="Z33" s="177"/>
      <c r="AA33" s="177"/>
      <c r="AB33" s="177"/>
      <c r="AC33" s="177"/>
      <c r="AD33" s="177"/>
      <c r="AE33" s="1147"/>
      <c r="AF33" s="1148"/>
      <c r="AG33" s="1148"/>
      <c r="AH33" s="1148"/>
      <c r="AI33" s="1148"/>
      <c r="AJ33" s="1148"/>
      <c r="AK33" s="1148"/>
      <c r="AL33" s="1148"/>
      <c r="AM33" s="1148"/>
      <c r="AN33" s="1149"/>
      <c r="AO33" s="153"/>
      <c r="AP33" s="145"/>
      <c r="AQ33" s="145"/>
      <c r="AR33" s="145"/>
      <c r="AS33" s="145"/>
      <c r="AT33" s="145"/>
      <c r="AU33" s="155"/>
      <c r="AV33" s="2064"/>
      <c r="AW33" s="2065"/>
      <c r="AX33" s="2065"/>
      <c r="AY33" s="2065"/>
      <c r="AZ33" s="2065"/>
      <c r="BA33" s="2065"/>
      <c r="BB33" s="2066"/>
      <c r="BC33" s="2034"/>
      <c r="BD33" s="2035"/>
      <c r="BE33" s="2035"/>
      <c r="BF33" s="2036"/>
      <c r="BG33" s="2034"/>
      <c r="BH33" s="2035"/>
      <c r="BI33" s="2035"/>
      <c r="BJ33" s="2036"/>
      <c r="BK33" s="2034"/>
      <c r="BL33" s="2035"/>
      <c r="BM33" s="2036"/>
      <c r="BN33" s="188"/>
      <c r="BO33" s="171"/>
      <c r="BP33" s="190"/>
      <c r="BQ33" s="173"/>
      <c r="BR33" s="173"/>
      <c r="BS33" s="173"/>
      <c r="BT33" s="173"/>
      <c r="BU33" s="173"/>
      <c r="BV33" s="173"/>
      <c r="BW33" s="1944"/>
      <c r="BX33" s="1945"/>
      <c r="BY33" s="1945"/>
      <c r="BZ33" s="1945"/>
      <c r="CA33" s="1945"/>
      <c r="CB33" s="1945"/>
      <c r="CC33" s="1945"/>
      <c r="CD33" s="1945"/>
      <c r="CE33" s="1945"/>
      <c r="CF33" s="1946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81"/>
      <c r="E34" s="1182"/>
      <c r="F34" s="1182"/>
      <c r="G34" s="1182"/>
      <c r="H34" s="1182"/>
      <c r="I34" s="1182"/>
      <c r="J34" s="1183"/>
      <c r="K34" s="1071"/>
      <c r="L34" s="1072"/>
      <c r="M34" s="1072"/>
      <c r="N34" s="1073"/>
      <c r="O34" s="1200"/>
      <c r="P34" s="1201"/>
      <c r="Q34" s="1201"/>
      <c r="R34" s="1202"/>
      <c r="S34" s="1200"/>
      <c r="T34" s="1201"/>
      <c r="U34" s="1202"/>
      <c r="V34" s="153"/>
      <c r="W34" s="144"/>
      <c r="X34" s="1625" t="s">
        <v>460</v>
      </c>
      <c r="Y34" s="1625"/>
      <c r="Z34" s="1625"/>
      <c r="AA34" s="1625"/>
      <c r="AB34" s="1625"/>
      <c r="AC34" s="1625"/>
      <c r="AD34" s="1653"/>
      <c r="AE34" s="1315">
        <f>INDEX('LŠZ P'!A$2:AN$2002,W1,13)</f>
        <v>42682</v>
      </c>
      <c r="AF34" s="1316"/>
      <c r="AG34" s="1316"/>
      <c r="AH34" s="1316"/>
      <c r="AI34" s="1316"/>
      <c r="AJ34" s="1316"/>
      <c r="AK34" s="1316"/>
      <c r="AL34" s="1316"/>
      <c r="AM34" s="1316"/>
      <c r="AN34" s="1317"/>
      <c r="AO34" s="153"/>
      <c r="AP34" s="145"/>
      <c r="AQ34" s="145"/>
      <c r="AR34" s="145"/>
      <c r="AS34" s="145"/>
      <c r="AT34" s="145"/>
      <c r="AU34" s="155"/>
      <c r="AV34" s="2067"/>
      <c r="AW34" s="2068"/>
      <c r="AX34" s="2068"/>
      <c r="AY34" s="2068"/>
      <c r="AZ34" s="2068"/>
      <c r="BA34" s="2068"/>
      <c r="BB34" s="2069"/>
      <c r="BC34" s="2037"/>
      <c r="BD34" s="2038"/>
      <c r="BE34" s="2038"/>
      <c r="BF34" s="2039"/>
      <c r="BG34" s="2037"/>
      <c r="BH34" s="2038"/>
      <c r="BI34" s="2038"/>
      <c r="BJ34" s="2039"/>
      <c r="BK34" s="2037"/>
      <c r="BL34" s="2038"/>
      <c r="BM34" s="2039"/>
      <c r="BN34" s="188"/>
      <c r="BO34" s="171"/>
      <c r="BP34" s="1956" t="s">
        <v>460</v>
      </c>
      <c r="BQ34" s="1956"/>
      <c r="BR34" s="1956"/>
      <c r="BS34" s="1956"/>
      <c r="BT34" s="1956"/>
      <c r="BU34" s="1956"/>
      <c r="BV34" s="1957"/>
      <c r="BW34" s="1315" t="str">
        <f>INDEX('LŠZ P'!A$2:AN$2002,W1,39)</f>
        <v>P</v>
      </c>
      <c r="BX34" s="1316"/>
      <c r="BY34" s="1316"/>
      <c r="BZ34" s="1316"/>
      <c r="CA34" s="1316"/>
      <c r="CB34" s="1316"/>
      <c r="CC34" s="1316"/>
      <c r="CD34" s="1316"/>
      <c r="CE34" s="1316"/>
      <c r="CF34" s="1317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809" t="s">
        <v>463</v>
      </c>
      <c r="E35" s="1810"/>
      <c r="F35" s="1810"/>
      <c r="G35" s="1811"/>
      <c r="H35" s="2121">
        <f>INDEX('LŠZ P'!A$2:AN$2002,W1,18)</f>
        <v>2016</v>
      </c>
      <c r="I35" s="2122"/>
      <c r="J35" s="1818" t="s">
        <v>464</v>
      </c>
      <c r="K35" s="1819"/>
      <c r="L35" s="1536" t="str">
        <f>INDEX('LŠZ P'!A$2:AN$2002,W1,7)</f>
        <v>MJ5PXL-R-09C-023</v>
      </c>
      <c r="M35" s="1537"/>
      <c r="N35" s="1537"/>
      <c r="O35" s="1537"/>
      <c r="P35" s="1537"/>
      <c r="Q35" s="1537"/>
      <c r="R35" s="1538"/>
      <c r="S35" s="1824" t="str">
        <f>INDEX('LŠZ P'!A$2:AN$2002,W1,15)</f>
        <v>P</v>
      </c>
      <c r="T35" s="1825"/>
      <c r="U35" s="1819"/>
      <c r="V35" s="153"/>
      <c r="W35" s="144"/>
      <c r="X35" s="1625"/>
      <c r="Y35" s="1625"/>
      <c r="Z35" s="1625"/>
      <c r="AA35" s="1625"/>
      <c r="AB35" s="1625"/>
      <c r="AC35" s="1625"/>
      <c r="AD35" s="1653"/>
      <c r="AE35" s="1318"/>
      <c r="AF35" s="1319"/>
      <c r="AG35" s="1319"/>
      <c r="AH35" s="1319"/>
      <c r="AI35" s="1319"/>
      <c r="AJ35" s="1319"/>
      <c r="AK35" s="1319"/>
      <c r="AL35" s="1319"/>
      <c r="AM35" s="1319"/>
      <c r="AN35" s="1320"/>
      <c r="AO35" s="153"/>
      <c r="AP35" s="145"/>
      <c r="AQ35" s="145"/>
      <c r="AR35" s="145"/>
      <c r="AS35" s="145"/>
      <c r="AT35" s="145"/>
      <c r="AU35" s="155"/>
      <c r="AV35" s="1654" t="s">
        <v>463</v>
      </c>
      <c r="AW35" s="1655"/>
      <c r="AX35" s="1655"/>
      <c r="AY35" s="1656"/>
      <c r="AZ35" s="2040" t="str">
        <f>INDEX('LŠZ P'!A$2:AN$2002,W1,40)</f>
        <v>para PLS platný do 29.7.2022</v>
      </c>
      <c r="BA35" s="2041"/>
      <c r="BB35" s="2046" t="s">
        <v>464</v>
      </c>
      <c r="BC35" s="2047"/>
      <c r="BD35" s="2052" t="str">
        <f>INDEX('LŠZ P'!A$2:AN$2002,W1,8)</f>
        <v>V-XC-2.2/0042</v>
      </c>
      <c r="BE35" s="2053"/>
      <c r="BF35" s="2053"/>
      <c r="BG35" s="2053"/>
      <c r="BH35" s="2053"/>
      <c r="BI35" s="2053"/>
      <c r="BJ35" s="2054"/>
      <c r="BK35" s="2014" t="e">
        <f>INDEX('LŠZ P'!A$2:AN$2002,W1,41)</f>
        <v>#REF!</v>
      </c>
      <c r="BL35" s="2070"/>
      <c r="BM35" s="2047"/>
      <c r="BN35" s="156"/>
      <c r="BO35" s="171"/>
      <c r="BP35" s="1956"/>
      <c r="BQ35" s="1956"/>
      <c r="BR35" s="1956"/>
      <c r="BS35" s="1956"/>
      <c r="BT35" s="1956"/>
      <c r="BU35" s="1956"/>
      <c r="BV35" s="1957"/>
      <c r="BW35" s="1318"/>
      <c r="BX35" s="1319"/>
      <c r="BY35" s="1319"/>
      <c r="BZ35" s="1319"/>
      <c r="CA35" s="1319"/>
      <c r="CB35" s="1319"/>
      <c r="CC35" s="1319"/>
      <c r="CD35" s="1319"/>
      <c r="CE35" s="1319"/>
      <c r="CF35" s="1320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812"/>
      <c r="E36" s="1813"/>
      <c r="F36" s="1813"/>
      <c r="G36" s="1814"/>
      <c r="H36" s="2123"/>
      <c r="I36" s="2124"/>
      <c r="J36" s="1820"/>
      <c r="K36" s="1821"/>
      <c r="L36" s="1539"/>
      <c r="M36" s="1540"/>
      <c r="N36" s="1540"/>
      <c r="O36" s="1540"/>
      <c r="P36" s="1540"/>
      <c r="Q36" s="1540"/>
      <c r="R36" s="1541"/>
      <c r="S36" s="1820"/>
      <c r="T36" s="1826"/>
      <c r="U36" s="1821"/>
      <c r="V36" s="153"/>
      <c r="W36" s="144"/>
      <c r="X36" s="1625" t="s">
        <v>461</v>
      </c>
      <c r="Y36" s="1625"/>
      <c r="Z36" s="1625"/>
      <c r="AA36" s="1625"/>
      <c r="AB36" s="1625"/>
      <c r="AC36" s="1625"/>
      <c r="AD36" s="1625"/>
      <c r="AE36" s="1318"/>
      <c r="AF36" s="1319"/>
      <c r="AG36" s="1319"/>
      <c r="AH36" s="1319"/>
      <c r="AI36" s="1319"/>
      <c r="AJ36" s="1319"/>
      <c r="AK36" s="1319"/>
      <c r="AL36" s="1319"/>
      <c r="AM36" s="1319"/>
      <c r="AN36" s="1320"/>
      <c r="AO36" s="153"/>
      <c r="AP36" s="145"/>
      <c r="AQ36" s="145"/>
      <c r="AR36" s="145"/>
      <c r="AS36" s="145"/>
      <c r="AT36" s="145"/>
      <c r="AU36" s="155"/>
      <c r="AV36" s="1657"/>
      <c r="AW36" s="1658"/>
      <c r="AX36" s="1658"/>
      <c r="AY36" s="1659"/>
      <c r="AZ36" s="2042"/>
      <c r="BA36" s="2043"/>
      <c r="BB36" s="2048"/>
      <c r="BC36" s="2049"/>
      <c r="BD36" s="2055"/>
      <c r="BE36" s="2056"/>
      <c r="BF36" s="2056"/>
      <c r="BG36" s="2056"/>
      <c r="BH36" s="2056"/>
      <c r="BI36" s="2056"/>
      <c r="BJ36" s="2057"/>
      <c r="BK36" s="2048"/>
      <c r="BL36" s="2071"/>
      <c r="BM36" s="2049"/>
      <c r="BN36" s="156"/>
      <c r="BO36" s="171"/>
      <c r="BP36" s="1956" t="s">
        <v>461</v>
      </c>
      <c r="BQ36" s="1956"/>
      <c r="BR36" s="1956"/>
      <c r="BS36" s="1956"/>
      <c r="BT36" s="1956"/>
      <c r="BU36" s="1956"/>
      <c r="BV36" s="1956"/>
      <c r="BW36" s="1318"/>
      <c r="BX36" s="1319"/>
      <c r="BY36" s="1319"/>
      <c r="BZ36" s="1319"/>
      <c r="CA36" s="1319"/>
      <c r="CB36" s="1319"/>
      <c r="CC36" s="1319"/>
      <c r="CD36" s="1319"/>
      <c r="CE36" s="1319"/>
      <c r="CF36" s="1320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815"/>
      <c r="E37" s="1816"/>
      <c r="F37" s="1816"/>
      <c r="G37" s="1817"/>
      <c r="H37" s="2125"/>
      <c r="I37" s="2126"/>
      <c r="J37" s="1822"/>
      <c r="K37" s="1823"/>
      <c r="L37" s="1542"/>
      <c r="M37" s="1543"/>
      <c r="N37" s="1543"/>
      <c r="O37" s="1543"/>
      <c r="P37" s="1543"/>
      <c r="Q37" s="1543"/>
      <c r="R37" s="1544"/>
      <c r="S37" s="1822"/>
      <c r="T37" s="1827"/>
      <c r="U37" s="1823"/>
      <c r="V37" s="153"/>
      <c r="W37" s="144"/>
      <c r="X37" s="1625"/>
      <c r="Y37" s="1625"/>
      <c r="Z37" s="1625"/>
      <c r="AA37" s="1625"/>
      <c r="AB37" s="1625"/>
      <c r="AC37" s="1625"/>
      <c r="AD37" s="1625"/>
      <c r="AE37" s="1321"/>
      <c r="AF37" s="1322"/>
      <c r="AG37" s="1322"/>
      <c r="AH37" s="1322"/>
      <c r="AI37" s="1322"/>
      <c r="AJ37" s="1322"/>
      <c r="AK37" s="1322"/>
      <c r="AL37" s="1322"/>
      <c r="AM37" s="1322"/>
      <c r="AN37" s="1323"/>
      <c r="AO37" s="153"/>
      <c r="AP37" s="145"/>
      <c r="AQ37" s="145"/>
      <c r="AR37" s="145"/>
      <c r="AS37" s="145"/>
      <c r="AT37" s="145"/>
      <c r="AU37" s="155"/>
      <c r="AV37" s="1660"/>
      <c r="AW37" s="1661"/>
      <c r="AX37" s="1661"/>
      <c r="AY37" s="1662"/>
      <c r="AZ37" s="2044"/>
      <c r="BA37" s="2045"/>
      <c r="BB37" s="2050"/>
      <c r="BC37" s="2051"/>
      <c r="BD37" s="2058"/>
      <c r="BE37" s="2059"/>
      <c r="BF37" s="2059"/>
      <c r="BG37" s="2059"/>
      <c r="BH37" s="2059"/>
      <c r="BI37" s="2059"/>
      <c r="BJ37" s="2060"/>
      <c r="BK37" s="2050"/>
      <c r="BL37" s="2072"/>
      <c r="BM37" s="2051"/>
      <c r="BN37" s="156"/>
      <c r="BO37" s="171"/>
      <c r="BP37" s="1956"/>
      <c r="BQ37" s="1956"/>
      <c r="BR37" s="1956"/>
      <c r="BS37" s="1956"/>
      <c r="BT37" s="1956"/>
      <c r="BU37" s="1956"/>
      <c r="BV37" s="1956"/>
      <c r="BW37" s="1321"/>
      <c r="BX37" s="1322"/>
      <c r="BY37" s="1322"/>
      <c r="BZ37" s="1322"/>
      <c r="CA37" s="1322"/>
      <c r="CB37" s="1322"/>
      <c r="CC37" s="1322"/>
      <c r="CD37" s="1322"/>
      <c r="CE37" s="1322"/>
      <c r="CF37" s="1323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1776" t="s">
        <v>20</v>
      </c>
      <c r="AC39" s="1777"/>
      <c r="AD39" s="1777"/>
      <c r="AE39" s="1777"/>
      <c r="AF39" s="1777"/>
      <c r="AG39" s="1777"/>
      <c r="AH39" s="1777"/>
      <c r="AI39" s="1777"/>
      <c r="AJ39" s="1777"/>
      <c r="AK39" s="1777"/>
      <c r="AL39" s="1777"/>
      <c r="AM39" s="1777"/>
      <c r="AN39" s="1777"/>
      <c r="AO39" s="1778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1776" t="s">
        <v>20</v>
      </c>
      <c r="BU39" s="1777"/>
      <c r="BV39" s="1777"/>
      <c r="BW39" s="1777"/>
      <c r="BX39" s="1777"/>
      <c r="BY39" s="1777"/>
      <c r="BZ39" s="1777"/>
      <c r="CA39" s="1777"/>
      <c r="CB39" s="1777"/>
      <c r="CC39" s="1777"/>
      <c r="CD39" s="1777"/>
      <c r="CE39" s="1777"/>
      <c r="CF39" s="1777"/>
      <c r="CG39" s="1778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781" t="s">
        <v>1499</v>
      </c>
      <c r="E40" s="1781"/>
      <c r="F40" s="1781"/>
      <c r="G40" s="1781"/>
      <c r="H40" s="1781"/>
      <c r="I40" s="1781"/>
      <c r="J40" s="1781"/>
      <c r="K40" s="1781"/>
      <c r="L40" s="1781"/>
      <c r="M40" s="1781"/>
      <c r="N40" s="1781"/>
      <c r="O40" s="1781"/>
      <c r="P40" s="1781"/>
      <c r="Q40" s="1781"/>
      <c r="R40" s="1781"/>
      <c r="S40" s="1781"/>
      <c r="T40" s="1781"/>
      <c r="U40" s="1781"/>
      <c r="V40" s="153"/>
      <c r="W40" s="154"/>
      <c r="AB40" s="1779"/>
      <c r="AC40" s="1779"/>
      <c r="AD40" s="1779"/>
      <c r="AE40" s="1779"/>
      <c r="AF40" s="1779"/>
      <c r="AG40" s="1779"/>
      <c r="AH40" s="1779"/>
      <c r="AI40" s="1779"/>
      <c r="AJ40" s="1779"/>
      <c r="AK40" s="1779"/>
      <c r="AL40" s="1779"/>
      <c r="AM40" s="1779"/>
      <c r="AN40" s="1779"/>
      <c r="AO40" s="1780"/>
      <c r="AP40" s="145"/>
      <c r="AQ40" s="145"/>
      <c r="AR40" s="145"/>
      <c r="AS40" s="145"/>
      <c r="AT40" s="145"/>
      <c r="AU40" s="144"/>
      <c r="AV40" s="1781" t="s">
        <v>1499</v>
      </c>
      <c r="AW40" s="1781"/>
      <c r="AX40" s="1781"/>
      <c r="AY40" s="1781"/>
      <c r="AZ40" s="1781"/>
      <c r="BA40" s="1781"/>
      <c r="BB40" s="1781"/>
      <c r="BC40" s="1781"/>
      <c r="BD40" s="1781"/>
      <c r="BE40" s="1781"/>
      <c r="BF40" s="1781"/>
      <c r="BG40" s="1781"/>
      <c r="BH40" s="1781"/>
      <c r="BI40" s="1781"/>
      <c r="BJ40" s="1781"/>
      <c r="BK40" s="1781"/>
      <c r="BL40" s="1781"/>
      <c r="BM40" s="1781"/>
      <c r="BN40" s="201"/>
      <c r="BT40" s="1779"/>
      <c r="BU40" s="1779"/>
      <c r="BV40" s="1779"/>
      <c r="BW40" s="1779"/>
      <c r="BX40" s="1779"/>
      <c r="BY40" s="1779"/>
      <c r="BZ40" s="1779"/>
      <c r="CA40" s="1779"/>
      <c r="CB40" s="1779"/>
      <c r="CC40" s="1779"/>
      <c r="CD40" s="1779"/>
      <c r="CE40" s="1779"/>
      <c r="CF40" s="1779"/>
      <c r="CG40" s="1780"/>
      <c r="CP40" s="154"/>
      <c r="CQ40" s="142"/>
      <c r="CR40" s="143"/>
      <c r="CS40" s="143"/>
      <c r="CT40" s="143"/>
      <c r="CU40" s="143"/>
      <c r="CV40" s="1052"/>
      <c r="CW40" s="1411"/>
      <c r="CX40" s="1411"/>
      <c r="CY40" s="1411"/>
      <c r="CZ40" s="1411"/>
      <c r="DA40" s="1412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52" t="s">
        <v>3998</v>
      </c>
      <c r="DO40" s="1411"/>
      <c r="DP40" s="1411"/>
      <c r="DQ40" s="1411"/>
      <c r="DR40" s="1411"/>
      <c r="DS40" s="1412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781"/>
      <c r="E41" s="1781"/>
      <c r="F41" s="1781"/>
      <c r="G41" s="1781"/>
      <c r="H41" s="1781"/>
      <c r="I41" s="1781"/>
      <c r="J41" s="1781"/>
      <c r="K41" s="1781"/>
      <c r="L41" s="1781"/>
      <c r="M41" s="1781"/>
      <c r="N41" s="1781"/>
      <c r="O41" s="1781"/>
      <c r="P41" s="1781"/>
      <c r="Q41" s="1781"/>
      <c r="R41" s="1781"/>
      <c r="S41" s="1781"/>
      <c r="T41" s="1781"/>
      <c r="U41" s="1781"/>
      <c r="V41" s="153"/>
      <c r="W41" s="154"/>
      <c r="AB41" s="1779"/>
      <c r="AC41" s="1779"/>
      <c r="AD41" s="1779"/>
      <c r="AE41" s="1779"/>
      <c r="AF41" s="1779"/>
      <c r="AG41" s="1779"/>
      <c r="AH41" s="1779"/>
      <c r="AI41" s="1779"/>
      <c r="AJ41" s="1779"/>
      <c r="AK41" s="1779"/>
      <c r="AL41" s="1779"/>
      <c r="AM41" s="1779"/>
      <c r="AN41" s="1779"/>
      <c r="AO41" s="1780"/>
      <c r="AP41" s="145"/>
      <c r="AQ41" s="145"/>
      <c r="AR41" s="145"/>
      <c r="AS41" s="145"/>
      <c r="AT41" s="145"/>
      <c r="AU41" s="144"/>
      <c r="AV41" s="1781"/>
      <c r="AW41" s="1781"/>
      <c r="AX41" s="1781"/>
      <c r="AY41" s="1781"/>
      <c r="AZ41" s="1781"/>
      <c r="BA41" s="1781"/>
      <c r="BB41" s="1781"/>
      <c r="BC41" s="1781"/>
      <c r="BD41" s="1781"/>
      <c r="BE41" s="1781"/>
      <c r="BF41" s="1781"/>
      <c r="BG41" s="1781"/>
      <c r="BH41" s="1781"/>
      <c r="BI41" s="1781"/>
      <c r="BJ41" s="1781"/>
      <c r="BK41" s="1781"/>
      <c r="BL41" s="1781"/>
      <c r="BM41" s="1781"/>
      <c r="BN41" s="201"/>
      <c r="BT41" s="1779"/>
      <c r="BU41" s="1779"/>
      <c r="BV41" s="1779"/>
      <c r="BW41" s="1779"/>
      <c r="BX41" s="1779"/>
      <c r="BY41" s="1779"/>
      <c r="BZ41" s="1779"/>
      <c r="CA41" s="1779"/>
      <c r="CB41" s="1779"/>
      <c r="CC41" s="1779"/>
      <c r="CD41" s="1779"/>
      <c r="CE41" s="1779"/>
      <c r="CF41" s="1779"/>
      <c r="CG41" s="1780"/>
      <c r="CP41" s="154"/>
      <c r="CQ41" s="159"/>
      <c r="CR41" s="160"/>
      <c r="CS41" s="160"/>
      <c r="CT41" s="160"/>
      <c r="CU41" s="160"/>
      <c r="CV41" s="1413"/>
      <c r="CW41" s="1414"/>
      <c r="CX41" s="1414"/>
      <c r="CY41" s="1414"/>
      <c r="CZ41" s="1414"/>
      <c r="DA41" s="1415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413"/>
      <c r="DO41" s="1414"/>
      <c r="DP41" s="1414"/>
      <c r="DQ41" s="1414"/>
      <c r="DR41" s="1414"/>
      <c r="DS41" s="1415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781"/>
      <c r="E42" s="1781"/>
      <c r="F42" s="1781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781"/>
      <c r="R42" s="1781"/>
      <c r="S42" s="1781"/>
      <c r="T42" s="1781"/>
      <c r="U42" s="1781"/>
      <c r="V42" s="153"/>
      <c r="W42" s="154"/>
      <c r="X42" s="1782" t="s">
        <v>4172</v>
      </c>
      <c r="Y42" s="1783"/>
      <c r="Z42" s="1783"/>
      <c r="AA42" s="1783"/>
      <c r="AB42" s="1783"/>
      <c r="AC42" s="1783"/>
      <c r="AD42" s="1783"/>
      <c r="AE42" s="1783"/>
      <c r="AF42" s="1783"/>
      <c r="AG42" s="1783"/>
      <c r="AH42" s="1783"/>
      <c r="AI42" s="1783"/>
      <c r="AJ42" s="1783"/>
      <c r="AK42" s="1783"/>
      <c r="AL42" s="1783"/>
      <c r="AM42" s="1783"/>
      <c r="AN42" s="1783"/>
      <c r="AO42" s="1784"/>
      <c r="AP42" s="145"/>
      <c r="AQ42" s="145"/>
      <c r="AR42" s="145"/>
      <c r="AS42" s="145"/>
      <c r="AT42" s="145"/>
      <c r="AU42" s="144"/>
      <c r="AV42" s="1781"/>
      <c r="AW42" s="1781"/>
      <c r="AX42" s="1781"/>
      <c r="AY42" s="1781"/>
      <c r="AZ42" s="1781"/>
      <c r="BA42" s="1781"/>
      <c r="BB42" s="1781"/>
      <c r="BC42" s="1781"/>
      <c r="BD42" s="1781"/>
      <c r="BE42" s="1781"/>
      <c r="BF42" s="1781"/>
      <c r="BG42" s="1781"/>
      <c r="BH42" s="1781"/>
      <c r="BI42" s="1781"/>
      <c r="BJ42" s="1781"/>
      <c r="BK42" s="1781"/>
      <c r="BL42" s="1781"/>
      <c r="BM42" s="1781"/>
      <c r="BN42" s="201"/>
      <c r="BP42" s="1782" t="s">
        <v>4174</v>
      </c>
      <c r="BQ42" s="1783"/>
      <c r="BR42" s="1783"/>
      <c r="BS42" s="1783"/>
      <c r="BT42" s="1783"/>
      <c r="BU42" s="1783"/>
      <c r="BV42" s="1783"/>
      <c r="BW42" s="1783"/>
      <c r="BX42" s="1783"/>
      <c r="BY42" s="1783"/>
      <c r="BZ42" s="1783"/>
      <c r="CA42" s="1783"/>
      <c r="CB42" s="1783"/>
      <c r="CC42" s="1783"/>
      <c r="CD42" s="1783"/>
      <c r="CE42" s="1783"/>
      <c r="CF42" s="1783"/>
      <c r="CG42" s="1784"/>
      <c r="CP42" s="154"/>
      <c r="CQ42" s="1596" t="s">
        <v>1474</v>
      </c>
      <c r="CR42" s="1615"/>
      <c r="CS42" s="1615"/>
      <c r="CT42" s="1615"/>
      <c r="CU42" s="1604"/>
      <c r="CV42" s="1413"/>
      <c r="CW42" s="1414"/>
      <c r="CX42" s="1414"/>
      <c r="CY42" s="1414"/>
      <c r="CZ42" s="1414"/>
      <c r="DA42" s="1415"/>
      <c r="DB42" s="1602" t="s">
        <v>1475</v>
      </c>
      <c r="DC42" s="1615"/>
      <c r="DD42" s="1615"/>
      <c r="DE42" s="1615"/>
      <c r="DF42" s="1604"/>
      <c r="DI42" s="1596" t="s">
        <v>1474</v>
      </c>
      <c r="DJ42" s="1615"/>
      <c r="DK42" s="1615"/>
      <c r="DL42" s="1615"/>
      <c r="DM42" s="1604"/>
      <c r="DN42" s="1413"/>
      <c r="DO42" s="1414"/>
      <c r="DP42" s="1414"/>
      <c r="DQ42" s="1414"/>
      <c r="DR42" s="1414"/>
      <c r="DS42" s="1415"/>
      <c r="DT42" s="1602" t="s">
        <v>1475</v>
      </c>
      <c r="DU42" s="1603"/>
      <c r="DV42" s="1603"/>
      <c r="DW42" s="1603"/>
      <c r="DX42" s="1603"/>
      <c r="DY42" s="1604"/>
      <c r="DZ42" s="158"/>
    </row>
    <row r="43" spans="3:130" ht="4.5" customHeight="1">
      <c r="C43" s="144"/>
      <c r="D43" s="1781"/>
      <c r="E43" s="1781"/>
      <c r="F43" s="1781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781"/>
      <c r="R43" s="1781"/>
      <c r="S43" s="1781"/>
      <c r="T43" s="1781"/>
      <c r="U43" s="1781"/>
      <c r="V43" s="153"/>
      <c r="W43" s="154"/>
      <c r="X43" s="1783"/>
      <c r="Y43" s="1783"/>
      <c r="Z43" s="1783"/>
      <c r="AA43" s="1783"/>
      <c r="AB43" s="1783"/>
      <c r="AC43" s="1783"/>
      <c r="AD43" s="1783"/>
      <c r="AE43" s="1783"/>
      <c r="AF43" s="1783"/>
      <c r="AG43" s="1783"/>
      <c r="AH43" s="1783"/>
      <c r="AI43" s="1783"/>
      <c r="AJ43" s="1783"/>
      <c r="AK43" s="1783"/>
      <c r="AL43" s="1783"/>
      <c r="AM43" s="1783"/>
      <c r="AN43" s="1783"/>
      <c r="AO43" s="1784"/>
      <c r="AP43" s="145"/>
      <c r="AQ43" s="145"/>
      <c r="AR43" s="145"/>
      <c r="AS43" s="145"/>
      <c r="AT43" s="145"/>
      <c r="AU43" s="144"/>
      <c r="AV43" s="1781"/>
      <c r="AW43" s="1781"/>
      <c r="AX43" s="1781"/>
      <c r="AY43" s="1781"/>
      <c r="AZ43" s="1781"/>
      <c r="BA43" s="1781"/>
      <c r="BB43" s="1781"/>
      <c r="BC43" s="1781"/>
      <c r="BD43" s="1781"/>
      <c r="BE43" s="1781"/>
      <c r="BF43" s="1781"/>
      <c r="BG43" s="1781"/>
      <c r="BH43" s="1781"/>
      <c r="BI43" s="1781"/>
      <c r="BJ43" s="1781"/>
      <c r="BK43" s="1781"/>
      <c r="BL43" s="1781"/>
      <c r="BM43" s="1781"/>
      <c r="BN43" s="201"/>
      <c r="BP43" s="1783"/>
      <c r="BQ43" s="1783"/>
      <c r="BR43" s="1783"/>
      <c r="BS43" s="1783"/>
      <c r="BT43" s="1783"/>
      <c r="BU43" s="1783"/>
      <c r="BV43" s="1783"/>
      <c r="BW43" s="1783"/>
      <c r="BX43" s="1783"/>
      <c r="BY43" s="1783"/>
      <c r="BZ43" s="1783"/>
      <c r="CA43" s="1783"/>
      <c r="CB43" s="1783"/>
      <c r="CC43" s="1783"/>
      <c r="CD43" s="1783"/>
      <c r="CE43" s="1783"/>
      <c r="CF43" s="1783"/>
      <c r="CG43" s="1784"/>
      <c r="CP43" s="154"/>
      <c r="CQ43" s="1605"/>
      <c r="CR43" s="1615"/>
      <c r="CS43" s="1615"/>
      <c r="CT43" s="1615"/>
      <c r="CU43" s="1604"/>
      <c r="CV43" s="1596" t="s">
        <v>1476</v>
      </c>
      <c r="CW43" s="1597"/>
      <c r="CX43" s="1597"/>
      <c r="CY43" s="1597"/>
      <c r="CZ43" s="1597"/>
      <c r="DA43" s="1598"/>
      <c r="DB43" s="1605"/>
      <c r="DC43" s="1615"/>
      <c r="DD43" s="1615"/>
      <c r="DE43" s="1615"/>
      <c r="DF43" s="1604"/>
      <c r="DI43" s="1605"/>
      <c r="DJ43" s="1615"/>
      <c r="DK43" s="1615"/>
      <c r="DL43" s="1615"/>
      <c r="DM43" s="1604"/>
      <c r="DN43" s="1596" t="s">
        <v>1476</v>
      </c>
      <c r="DO43" s="1597"/>
      <c r="DP43" s="1597"/>
      <c r="DQ43" s="1597"/>
      <c r="DR43" s="1597"/>
      <c r="DS43" s="1598"/>
      <c r="DT43" s="1605"/>
      <c r="DU43" s="1603"/>
      <c r="DV43" s="1603"/>
      <c r="DW43" s="1603"/>
      <c r="DX43" s="1603"/>
      <c r="DY43" s="1604"/>
      <c r="DZ43" s="158"/>
    </row>
    <row r="44" spans="3:130" ht="4.5" customHeight="1">
      <c r="C44" s="144"/>
      <c r="D44" s="1781"/>
      <c r="E44" s="1781"/>
      <c r="F44" s="1781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781"/>
      <c r="R44" s="1781"/>
      <c r="S44" s="1781"/>
      <c r="T44" s="1781"/>
      <c r="U44" s="1781"/>
      <c r="V44" s="153"/>
      <c r="W44" s="1891" t="s">
        <v>19</v>
      </c>
      <c r="X44" s="1783"/>
      <c r="Y44" s="1783"/>
      <c r="Z44" s="1783"/>
      <c r="AA44" s="1783"/>
      <c r="AB44" s="1783"/>
      <c r="AC44" s="1783"/>
      <c r="AD44" s="1783"/>
      <c r="AE44" s="1783"/>
      <c r="AF44" s="1783"/>
      <c r="AG44" s="1783"/>
      <c r="AH44" s="1783"/>
      <c r="AI44" s="1783"/>
      <c r="AJ44" s="1783"/>
      <c r="AK44" s="1783"/>
      <c r="AL44" s="1783"/>
      <c r="AM44" s="1783"/>
      <c r="AN44" s="1783"/>
      <c r="AO44" s="1784"/>
      <c r="AP44" s="144"/>
      <c r="AQ44" s="145"/>
      <c r="AR44" s="145"/>
      <c r="AS44" s="145"/>
      <c r="AT44" s="145"/>
      <c r="AU44" s="144"/>
      <c r="AV44" s="1781"/>
      <c r="AW44" s="1781"/>
      <c r="AX44" s="1781"/>
      <c r="AY44" s="1781"/>
      <c r="AZ44" s="1781"/>
      <c r="BA44" s="1781"/>
      <c r="BB44" s="1781"/>
      <c r="BC44" s="1781"/>
      <c r="BD44" s="1781"/>
      <c r="BE44" s="1781"/>
      <c r="BF44" s="1781"/>
      <c r="BG44" s="1781"/>
      <c r="BH44" s="1781"/>
      <c r="BI44" s="1781"/>
      <c r="BJ44" s="1781"/>
      <c r="BK44" s="1781"/>
      <c r="BL44" s="1781"/>
      <c r="BM44" s="1781"/>
      <c r="BN44" s="201"/>
      <c r="BO44" s="1891" t="s">
        <v>19</v>
      </c>
      <c r="BP44" s="1783"/>
      <c r="BQ44" s="1783"/>
      <c r="BR44" s="1783"/>
      <c r="BS44" s="1783"/>
      <c r="BT44" s="1783"/>
      <c r="BU44" s="1783"/>
      <c r="BV44" s="1783"/>
      <c r="BW44" s="1783"/>
      <c r="BX44" s="1783"/>
      <c r="BY44" s="1783"/>
      <c r="BZ44" s="1783"/>
      <c r="CA44" s="1783"/>
      <c r="CB44" s="1783"/>
      <c r="CC44" s="1783"/>
      <c r="CD44" s="1783"/>
      <c r="CE44" s="1783"/>
      <c r="CF44" s="1783"/>
      <c r="CG44" s="1784"/>
      <c r="CP44" s="154"/>
      <c r="CQ44" s="1606"/>
      <c r="CR44" s="1607"/>
      <c r="CS44" s="1607"/>
      <c r="CT44" s="1607"/>
      <c r="CU44" s="1608"/>
      <c r="CV44" s="1599"/>
      <c r="CW44" s="1600"/>
      <c r="CX44" s="1600"/>
      <c r="CY44" s="1600"/>
      <c r="CZ44" s="1600"/>
      <c r="DA44" s="1601"/>
      <c r="DB44" s="1606"/>
      <c r="DC44" s="1607"/>
      <c r="DD44" s="1607"/>
      <c r="DE44" s="1607"/>
      <c r="DF44" s="1608"/>
      <c r="DI44" s="1606"/>
      <c r="DJ44" s="1607"/>
      <c r="DK44" s="1607"/>
      <c r="DL44" s="1607"/>
      <c r="DM44" s="1608"/>
      <c r="DN44" s="1599"/>
      <c r="DO44" s="1600"/>
      <c r="DP44" s="1600"/>
      <c r="DQ44" s="1600"/>
      <c r="DR44" s="1600"/>
      <c r="DS44" s="1601"/>
      <c r="DT44" s="1606"/>
      <c r="DU44" s="1607"/>
      <c r="DV44" s="1607"/>
      <c r="DW44" s="1607"/>
      <c r="DX44" s="1607"/>
      <c r="DY44" s="1608"/>
      <c r="DZ44" s="158"/>
    </row>
    <row r="45" spans="3:130" ht="5.25" customHeight="1">
      <c r="C45" s="144"/>
      <c r="D45" s="1781"/>
      <c r="E45" s="1781"/>
      <c r="F45" s="1781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781"/>
      <c r="R45" s="1781"/>
      <c r="S45" s="1781"/>
      <c r="T45" s="1781"/>
      <c r="U45" s="1781"/>
      <c r="V45" s="153"/>
      <c r="W45" s="1892"/>
      <c r="X45" s="1783"/>
      <c r="Y45" s="1783"/>
      <c r="Z45" s="1783"/>
      <c r="AA45" s="1783"/>
      <c r="AB45" s="1783"/>
      <c r="AC45" s="1783"/>
      <c r="AD45" s="1783"/>
      <c r="AE45" s="1783"/>
      <c r="AF45" s="1783"/>
      <c r="AG45" s="1783"/>
      <c r="AH45" s="1783"/>
      <c r="AI45" s="1783"/>
      <c r="AJ45" s="1783"/>
      <c r="AK45" s="1783"/>
      <c r="AL45" s="1783"/>
      <c r="AM45" s="1783"/>
      <c r="AN45" s="1783"/>
      <c r="AO45" s="1784"/>
      <c r="AP45" s="144"/>
      <c r="AQ45" s="145"/>
      <c r="AR45" s="145"/>
      <c r="AS45" s="145"/>
      <c r="AT45" s="145"/>
      <c r="AU45" s="144"/>
      <c r="AV45" s="1781"/>
      <c r="AW45" s="1781"/>
      <c r="AX45" s="1781"/>
      <c r="AY45" s="1781"/>
      <c r="AZ45" s="1781"/>
      <c r="BA45" s="1781"/>
      <c r="BB45" s="1781"/>
      <c r="BC45" s="1781"/>
      <c r="BD45" s="1781"/>
      <c r="BE45" s="1781"/>
      <c r="BF45" s="1781"/>
      <c r="BG45" s="1781"/>
      <c r="BH45" s="1781"/>
      <c r="BI45" s="1781"/>
      <c r="BJ45" s="1781"/>
      <c r="BK45" s="1781"/>
      <c r="BL45" s="1781"/>
      <c r="BM45" s="1781"/>
      <c r="BN45" s="201"/>
      <c r="BO45" s="1892"/>
      <c r="BP45" s="1783"/>
      <c r="BQ45" s="1783"/>
      <c r="BR45" s="1783"/>
      <c r="BS45" s="1783"/>
      <c r="BT45" s="1783"/>
      <c r="BU45" s="1783"/>
      <c r="BV45" s="1783"/>
      <c r="BW45" s="1783"/>
      <c r="BX45" s="1783"/>
      <c r="BY45" s="1783"/>
      <c r="BZ45" s="1783"/>
      <c r="CA45" s="1783"/>
      <c r="CB45" s="1783"/>
      <c r="CC45" s="1783"/>
      <c r="CD45" s="1783"/>
      <c r="CE45" s="1783"/>
      <c r="CF45" s="1783"/>
      <c r="CG45" s="1784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781"/>
      <c r="E46" s="1781"/>
      <c r="F46" s="1781"/>
      <c r="G46" s="1781"/>
      <c r="H46" s="1781"/>
      <c r="I46" s="1781"/>
      <c r="J46" s="1781"/>
      <c r="K46" s="1781"/>
      <c r="L46" s="1781"/>
      <c r="M46" s="1781"/>
      <c r="N46" s="1781"/>
      <c r="O46" s="1781"/>
      <c r="P46" s="1781"/>
      <c r="Q46" s="1781"/>
      <c r="R46" s="1781"/>
      <c r="S46" s="1781"/>
      <c r="T46" s="1781"/>
      <c r="U46" s="1781"/>
      <c r="V46" s="153"/>
      <c r="W46" s="1893" t="s">
        <v>18</v>
      </c>
      <c r="X46" s="1787"/>
      <c r="Y46" s="1787"/>
      <c r="Z46" s="1787"/>
      <c r="AA46" s="1787"/>
      <c r="AB46" s="1787"/>
      <c r="AC46" s="1787"/>
      <c r="AD46" s="1787"/>
      <c r="AE46" s="1787"/>
      <c r="AF46" s="1787"/>
      <c r="AG46" s="1787"/>
      <c r="AH46" s="1787"/>
      <c r="AI46" s="1787"/>
      <c r="AJ46" s="1787"/>
      <c r="AK46" s="1787"/>
      <c r="AL46" s="1788" t="str">
        <f>CONCATENATE("*",INDEX('LŠZ P'!A$2:AN$2002,W39,17))</f>
        <v>*22587</v>
      </c>
      <c r="AM46" s="1789"/>
      <c r="AN46" s="1789"/>
      <c r="AO46" s="1790"/>
      <c r="AP46" s="144"/>
      <c r="AQ46" s="145"/>
      <c r="AR46" s="145"/>
      <c r="AS46" s="145"/>
      <c r="AT46" s="145"/>
      <c r="AU46" s="144"/>
      <c r="AV46" s="1781"/>
      <c r="AW46" s="1781"/>
      <c r="AX46" s="1781"/>
      <c r="AY46" s="1781"/>
      <c r="AZ46" s="1781"/>
      <c r="BA46" s="1781"/>
      <c r="BB46" s="1781"/>
      <c r="BC46" s="1781"/>
      <c r="BD46" s="1781"/>
      <c r="BE46" s="1781"/>
      <c r="BF46" s="1781"/>
      <c r="BG46" s="1781"/>
      <c r="BH46" s="1781"/>
      <c r="BI46" s="1781"/>
      <c r="BJ46" s="1781"/>
      <c r="BK46" s="1781"/>
      <c r="BL46" s="1781"/>
      <c r="BM46" s="1781"/>
      <c r="BN46" s="201"/>
      <c r="BO46" s="1893" t="s">
        <v>18</v>
      </c>
      <c r="BP46" s="1787"/>
      <c r="BQ46" s="1787"/>
      <c r="BR46" s="1787"/>
      <c r="BS46" s="1787"/>
      <c r="BT46" s="1787"/>
      <c r="BU46" s="1787"/>
      <c r="BV46" s="1787"/>
      <c r="BW46" s="1787"/>
      <c r="BX46" s="1787"/>
      <c r="BY46" s="1787"/>
      <c r="BZ46" s="1787"/>
      <c r="CA46" s="1787"/>
      <c r="CB46" s="1787"/>
      <c r="CC46" s="1787"/>
      <c r="CD46" s="1788" t="str">
        <f>CONCATENATE("*",INDEX('LŠZ P'!A$2:AN$2002,W39,17),"/P")</f>
        <v>*22587/P</v>
      </c>
      <c r="CE46" s="1789"/>
      <c r="CF46" s="1789"/>
      <c r="CG46" s="1790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781"/>
      <c r="E47" s="1781"/>
      <c r="F47" s="1781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781"/>
      <c r="R47" s="1781"/>
      <c r="S47" s="1781"/>
      <c r="T47" s="1781"/>
      <c r="U47" s="1781"/>
      <c r="V47" s="153"/>
      <c r="W47" s="1895"/>
      <c r="X47" s="1787"/>
      <c r="Y47" s="1787"/>
      <c r="Z47" s="1787"/>
      <c r="AA47" s="1787"/>
      <c r="AB47" s="1787"/>
      <c r="AC47" s="1787"/>
      <c r="AD47" s="1787"/>
      <c r="AE47" s="1787"/>
      <c r="AF47" s="1787"/>
      <c r="AG47" s="1787"/>
      <c r="AH47" s="1787"/>
      <c r="AI47" s="1787"/>
      <c r="AJ47" s="1787"/>
      <c r="AK47" s="1787"/>
      <c r="AL47" s="1789"/>
      <c r="AM47" s="1789"/>
      <c r="AN47" s="1789"/>
      <c r="AO47" s="1790"/>
      <c r="AP47" s="144"/>
      <c r="AQ47" s="145"/>
      <c r="AR47" s="145"/>
      <c r="AS47" s="145"/>
      <c r="AT47" s="145"/>
      <c r="AU47" s="144"/>
      <c r="AV47" s="1781"/>
      <c r="AW47" s="1781"/>
      <c r="AX47" s="1781"/>
      <c r="AY47" s="1781"/>
      <c r="AZ47" s="1781"/>
      <c r="BA47" s="1781"/>
      <c r="BB47" s="1781"/>
      <c r="BC47" s="1781"/>
      <c r="BD47" s="1781"/>
      <c r="BE47" s="1781"/>
      <c r="BF47" s="1781"/>
      <c r="BG47" s="1781"/>
      <c r="BH47" s="1781"/>
      <c r="BI47" s="1781"/>
      <c r="BJ47" s="1781"/>
      <c r="BK47" s="1781"/>
      <c r="BL47" s="1781"/>
      <c r="BM47" s="1781"/>
      <c r="BN47" s="201"/>
      <c r="BO47" s="1895"/>
      <c r="BP47" s="1787"/>
      <c r="BQ47" s="1787"/>
      <c r="BR47" s="1787"/>
      <c r="BS47" s="1787"/>
      <c r="BT47" s="1787"/>
      <c r="BU47" s="1787"/>
      <c r="BV47" s="1787"/>
      <c r="BW47" s="1787"/>
      <c r="BX47" s="1787"/>
      <c r="BY47" s="1787"/>
      <c r="BZ47" s="1787"/>
      <c r="CA47" s="1787"/>
      <c r="CB47" s="1787"/>
      <c r="CC47" s="1787"/>
      <c r="CD47" s="1789"/>
      <c r="CE47" s="1789"/>
      <c r="CF47" s="1789"/>
      <c r="CG47" s="1790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897" t="s">
        <v>289</v>
      </c>
      <c r="E48" s="1898"/>
      <c r="F48" s="1898"/>
      <c r="G48" s="1898"/>
      <c r="H48" s="1898"/>
      <c r="I48" s="1898"/>
      <c r="J48" s="1898"/>
      <c r="K48" s="1898"/>
      <c r="L48" s="1898"/>
      <c r="M48" s="1898"/>
      <c r="N48" s="1898"/>
      <c r="O48" s="1898"/>
      <c r="P48" s="1898"/>
      <c r="R48" s="2112">
        <f>INDEX('LŠZ P'!A$2:AN$2002,W39,28)</f>
        <v>26</v>
      </c>
      <c r="S48" s="2113"/>
      <c r="T48" s="2113"/>
      <c r="U48" s="2114"/>
      <c r="V48" s="153"/>
      <c r="W48" s="154"/>
      <c r="X48" s="1734" t="s">
        <v>1651</v>
      </c>
      <c r="Y48" s="1734"/>
      <c r="Z48" s="1734"/>
      <c r="AA48" s="1734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789"/>
      <c r="AM48" s="1789"/>
      <c r="AN48" s="1789"/>
      <c r="AO48" s="1790"/>
      <c r="AP48" s="144"/>
      <c r="AQ48" s="145"/>
      <c r="AR48" s="145"/>
      <c r="AS48" s="145"/>
      <c r="AT48" s="145"/>
      <c r="AU48" s="144"/>
      <c r="AV48" s="1625" t="s">
        <v>288</v>
      </c>
      <c r="AW48" s="1791"/>
      <c r="AX48" s="1791"/>
      <c r="AY48" s="1791"/>
      <c r="AZ48" s="1791"/>
      <c r="BA48" s="1791"/>
      <c r="BB48" s="1791"/>
      <c r="BC48" s="1791"/>
      <c r="BD48" s="1791"/>
      <c r="BE48" s="1791"/>
      <c r="BF48" s="1791"/>
      <c r="BG48" s="1791"/>
      <c r="BH48" s="1791"/>
      <c r="BJ48" s="1792" t="s">
        <v>724</v>
      </c>
      <c r="BK48" s="1760"/>
      <c r="BL48" s="1760"/>
      <c r="BM48" s="1761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789"/>
      <c r="CE48" s="1789"/>
      <c r="CF48" s="1789"/>
      <c r="CG48" s="1790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898"/>
      <c r="E49" s="1898"/>
      <c r="F49" s="1898"/>
      <c r="G49" s="1898"/>
      <c r="H49" s="1898"/>
      <c r="I49" s="1898"/>
      <c r="J49" s="1898"/>
      <c r="K49" s="1898"/>
      <c r="L49" s="1898"/>
      <c r="M49" s="1898"/>
      <c r="N49" s="1898"/>
      <c r="O49" s="1898"/>
      <c r="P49" s="1898"/>
      <c r="Q49" s="168"/>
      <c r="R49" s="2115"/>
      <c r="S49" s="2116"/>
      <c r="T49" s="2116"/>
      <c r="U49" s="2117"/>
      <c r="V49" s="153"/>
      <c r="W49" s="154"/>
      <c r="X49" s="1734"/>
      <c r="Y49" s="1734"/>
      <c r="Z49" s="1734"/>
      <c r="AA49" s="1734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791"/>
      <c r="AW49" s="1791"/>
      <c r="AX49" s="1791"/>
      <c r="AY49" s="1791"/>
      <c r="AZ49" s="1791"/>
      <c r="BA49" s="1791"/>
      <c r="BB49" s="1791"/>
      <c r="BC49" s="1791"/>
      <c r="BD49" s="1791"/>
      <c r="BE49" s="1791"/>
      <c r="BF49" s="1791"/>
      <c r="BG49" s="1791"/>
      <c r="BH49" s="1791"/>
      <c r="BI49" s="168"/>
      <c r="BJ49" s="1762"/>
      <c r="BK49" s="1793"/>
      <c r="BL49" s="1793"/>
      <c r="BM49" s="1764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625" t="s">
        <v>786</v>
      </c>
      <c r="E50" s="1625"/>
      <c r="F50" s="1625"/>
      <c r="G50" s="1625"/>
      <c r="H50" s="1625"/>
      <c r="I50" s="1625"/>
      <c r="J50" s="1625"/>
      <c r="K50" s="1625"/>
      <c r="L50" s="1794" t="str">
        <f>CONCATENATE("O-PG / RPF,L ",INDEX('LŠZ P'!A$2:AN2002,W39,38))</f>
        <v>O-PG / RPF,L 2022</v>
      </c>
      <c r="M50" s="1795"/>
      <c r="N50" s="1795"/>
      <c r="O50" s="1795"/>
      <c r="P50" s="1796"/>
      <c r="Q50" s="175"/>
      <c r="R50" s="2115"/>
      <c r="S50" s="2116"/>
      <c r="T50" s="2116"/>
      <c r="U50" s="2117"/>
      <c r="V50" s="153"/>
      <c r="W50" s="144"/>
      <c r="X50" s="1857" t="s">
        <v>1233</v>
      </c>
      <c r="Y50" s="1901"/>
      <c r="Z50" s="1901"/>
      <c r="AA50" s="1901"/>
      <c r="AB50" s="1901"/>
      <c r="AC50" s="1901"/>
      <c r="AD50" s="1901"/>
      <c r="AE50" s="1901"/>
      <c r="AF50" s="1901"/>
      <c r="AG50" s="1901"/>
      <c r="AH50" s="1901"/>
      <c r="AI50" s="1901"/>
      <c r="AJ50" s="1901"/>
      <c r="AK50" s="1901"/>
      <c r="AL50" s="1901"/>
      <c r="AM50" s="1901"/>
      <c r="AN50" s="1902"/>
      <c r="AO50" s="153"/>
      <c r="AP50" s="144"/>
      <c r="AQ50" s="145"/>
      <c r="AR50" s="145"/>
      <c r="AS50" s="145"/>
      <c r="AT50" s="145"/>
      <c r="AU50" s="144"/>
      <c r="AV50" s="1625" t="s">
        <v>786</v>
      </c>
      <c r="AW50" s="1625"/>
      <c r="AX50" s="1625"/>
      <c r="AY50" s="1625"/>
      <c r="AZ50" s="1625"/>
      <c r="BA50" s="1625"/>
      <c r="BB50" s="1625"/>
      <c r="BC50" s="1625"/>
      <c r="BD50" s="1794" t="str">
        <f>CONCATENATE("RPF,L ",INDEX('LŠZ P'!A$2:AN2002,W39,38))</f>
        <v>RPF,L 2022</v>
      </c>
      <c r="BE50" s="1795"/>
      <c r="BF50" s="1795"/>
      <c r="BG50" s="1795"/>
      <c r="BH50" s="1796"/>
      <c r="BI50" s="175"/>
      <c r="BJ50" s="1762"/>
      <c r="BK50" s="1793"/>
      <c r="BL50" s="1793"/>
      <c r="BM50" s="1764"/>
      <c r="BN50" s="206"/>
      <c r="BO50" s="145"/>
      <c r="BP50" s="1734" t="s">
        <v>1651</v>
      </c>
      <c r="BQ50" s="1734"/>
      <c r="BR50" s="1734"/>
      <c r="BS50" s="1734"/>
      <c r="BT50" s="1735" t="s">
        <v>698</v>
      </c>
      <c r="BU50" s="1736"/>
      <c r="BV50" s="1736"/>
      <c r="BW50" s="1736"/>
      <c r="BX50" s="1736"/>
      <c r="BY50" s="1736"/>
      <c r="BZ50" s="1736"/>
      <c r="CA50" s="1736"/>
      <c r="CB50" s="1736"/>
      <c r="CC50" s="1736"/>
      <c r="CD50" s="1736"/>
      <c r="CE50" s="1736"/>
      <c r="CF50" s="1737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625"/>
      <c r="E51" s="1625"/>
      <c r="F51" s="1625"/>
      <c r="G51" s="1625"/>
      <c r="H51" s="1625"/>
      <c r="I51" s="1625"/>
      <c r="J51" s="1625"/>
      <c r="K51" s="1625"/>
      <c r="L51" s="1797"/>
      <c r="M51" s="1798"/>
      <c r="N51" s="1798"/>
      <c r="O51" s="1798"/>
      <c r="P51" s="1799"/>
      <c r="Q51" s="175"/>
      <c r="R51" s="2118"/>
      <c r="S51" s="2119"/>
      <c r="T51" s="2119"/>
      <c r="U51" s="2120"/>
      <c r="V51" s="153"/>
      <c r="W51" s="144"/>
      <c r="X51" s="1903"/>
      <c r="Y51" s="1904"/>
      <c r="Z51" s="1904"/>
      <c r="AA51" s="1904"/>
      <c r="AB51" s="1904"/>
      <c r="AC51" s="1904"/>
      <c r="AD51" s="1904"/>
      <c r="AE51" s="1904"/>
      <c r="AF51" s="1904"/>
      <c r="AG51" s="1904"/>
      <c r="AH51" s="1904"/>
      <c r="AI51" s="1904"/>
      <c r="AJ51" s="1904"/>
      <c r="AK51" s="1904"/>
      <c r="AL51" s="1904"/>
      <c r="AM51" s="1904"/>
      <c r="AN51" s="1905"/>
      <c r="AO51" s="153"/>
      <c r="AP51" s="144"/>
      <c r="AQ51" s="145"/>
      <c r="AR51" s="145"/>
      <c r="AS51" s="145"/>
      <c r="AT51" s="145"/>
      <c r="AU51" s="144"/>
      <c r="AV51" s="1625"/>
      <c r="AW51" s="1625"/>
      <c r="AX51" s="1625"/>
      <c r="AY51" s="1625"/>
      <c r="AZ51" s="1625"/>
      <c r="BA51" s="1625"/>
      <c r="BB51" s="1625"/>
      <c r="BC51" s="1625"/>
      <c r="BD51" s="1797"/>
      <c r="BE51" s="1798"/>
      <c r="BF51" s="1798"/>
      <c r="BG51" s="1798"/>
      <c r="BH51" s="1799"/>
      <c r="BI51" s="175"/>
      <c r="BJ51" s="1765"/>
      <c r="BK51" s="1766"/>
      <c r="BL51" s="1766"/>
      <c r="BM51" s="1767"/>
      <c r="BN51" s="206"/>
      <c r="BO51" s="145"/>
      <c r="BP51" s="1734"/>
      <c r="BQ51" s="1734"/>
      <c r="BR51" s="1734"/>
      <c r="BS51" s="1734"/>
      <c r="BT51" s="1738"/>
      <c r="BU51" s="1739"/>
      <c r="BV51" s="1739"/>
      <c r="BW51" s="1739"/>
      <c r="BX51" s="1739"/>
      <c r="BY51" s="1739"/>
      <c r="BZ51" s="1739"/>
      <c r="CA51" s="1739"/>
      <c r="CB51" s="1739"/>
      <c r="CC51" s="1739"/>
      <c r="CD51" s="1739"/>
      <c r="CE51" s="1739"/>
      <c r="CF51" s="1740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41" t="s">
        <v>4245</v>
      </c>
      <c r="E52" s="1742"/>
      <c r="F52" s="1742"/>
      <c r="G52" s="1742"/>
      <c r="H52" s="1742"/>
      <c r="I52" s="1742"/>
      <c r="J52" s="1742"/>
      <c r="K52" s="1742"/>
      <c r="L52" s="1742"/>
      <c r="M52" s="1742"/>
      <c r="N52" s="1742"/>
      <c r="O52" s="1742"/>
      <c r="P52" s="1742"/>
      <c r="Q52" s="1742"/>
      <c r="R52" s="1742"/>
      <c r="S52" s="1742"/>
      <c r="T52" s="1742"/>
      <c r="U52" s="1743"/>
      <c r="V52" s="153"/>
      <c r="W52" s="144"/>
      <c r="X52" s="177"/>
      <c r="Y52" s="177"/>
      <c r="Z52" s="177"/>
      <c r="AA52" s="177"/>
      <c r="AB52" s="1919" t="str">
        <f>CONCATENATE(INDEX('LŠZ P'!A$2:AN$2002,W39,3)," (",INDEX('LŠZ P'!A$2:AN$2002,W39,9),")")</f>
        <v>CHARGER 2 28 (MAC PARA TECHN.)</v>
      </c>
      <c r="AC52" s="1920"/>
      <c r="AD52" s="1920"/>
      <c r="AE52" s="1920"/>
      <c r="AF52" s="1920"/>
      <c r="AG52" s="1920"/>
      <c r="AH52" s="1920"/>
      <c r="AI52" s="1920"/>
      <c r="AJ52" s="1920"/>
      <c r="AK52" s="1920"/>
      <c r="AL52" s="1920"/>
      <c r="AM52" s="1920"/>
      <c r="AN52" s="1921"/>
      <c r="AO52" s="178"/>
      <c r="AP52" s="145"/>
      <c r="AQ52" s="145"/>
      <c r="AR52" s="145"/>
      <c r="AS52" s="145"/>
      <c r="AT52" s="145"/>
      <c r="AU52" s="144"/>
      <c r="AV52" s="1741" t="s">
        <v>4245</v>
      </c>
      <c r="AW52" s="1742"/>
      <c r="AX52" s="1742"/>
      <c r="AY52" s="1742"/>
      <c r="AZ52" s="1742"/>
      <c r="BA52" s="1742"/>
      <c r="BB52" s="1742"/>
      <c r="BC52" s="1742"/>
      <c r="BD52" s="1742"/>
      <c r="BE52" s="1742"/>
      <c r="BF52" s="1742"/>
      <c r="BG52" s="1742"/>
      <c r="BH52" s="1742"/>
      <c r="BI52" s="1742"/>
      <c r="BJ52" s="1742"/>
      <c r="BK52" s="1742"/>
      <c r="BL52" s="1742"/>
      <c r="BM52" s="1743"/>
      <c r="BN52" s="208"/>
      <c r="BO52" s="145"/>
      <c r="BP52" s="177"/>
      <c r="BQ52" s="177"/>
      <c r="BR52" s="177"/>
      <c r="BS52" s="177"/>
      <c r="BT52" s="1922" t="str">
        <f>CONCATENATE(INDEX('LŠZ P'!A$2:AN$2002,W39,4)," (",INDEX('LŠZ P'!A$2:AN$2002,W39,10),")")</f>
        <v>POLINI 200 HF (POLINI)</v>
      </c>
      <c r="BU52" s="1923"/>
      <c r="BV52" s="1923"/>
      <c r="BW52" s="1923"/>
      <c r="BX52" s="1923"/>
      <c r="BY52" s="1923"/>
      <c r="BZ52" s="1923"/>
      <c r="CA52" s="1923"/>
      <c r="CB52" s="1923"/>
      <c r="CC52" s="1923"/>
      <c r="CD52" s="1923"/>
      <c r="CE52" s="1923"/>
      <c r="CF52" s="1924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44"/>
      <c r="E53" s="1745"/>
      <c r="F53" s="1745"/>
      <c r="G53" s="1745"/>
      <c r="H53" s="1745"/>
      <c r="I53" s="1745"/>
      <c r="J53" s="1745"/>
      <c r="K53" s="1745"/>
      <c r="L53" s="1745"/>
      <c r="M53" s="1745"/>
      <c r="N53" s="1745"/>
      <c r="O53" s="1745"/>
      <c r="P53" s="1745"/>
      <c r="Q53" s="1745"/>
      <c r="R53" s="1745"/>
      <c r="S53" s="1745"/>
      <c r="T53" s="1745"/>
      <c r="U53" s="1746"/>
      <c r="V53" s="153"/>
      <c r="W53" s="144"/>
      <c r="X53" s="1625" t="s">
        <v>648</v>
      </c>
      <c r="Y53" s="1625"/>
      <c r="Z53" s="1625"/>
      <c r="AA53" s="1625"/>
      <c r="AB53" s="1367"/>
      <c r="AC53" s="1368"/>
      <c r="AD53" s="1368"/>
      <c r="AE53" s="1368"/>
      <c r="AF53" s="1368"/>
      <c r="AG53" s="1368"/>
      <c r="AH53" s="1368"/>
      <c r="AI53" s="1368"/>
      <c r="AJ53" s="1368"/>
      <c r="AK53" s="1368"/>
      <c r="AL53" s="1368"/>
      <c r="AM53" s="1368"/>
      <c r="AN53" s="1369"/>
      <c r="AO53" s="153"/>
      <c r="AP53" s="145"/>
      <c r="AQ53" s="145"/>
      <c r="AR53" s="145"/>
      <c r="AS53" s="145"/>
      <c r="AT53" s="145"/>
      <c r="AU53" s="144"/>
      <c r="AV53" s="1744"/>
      <c r="AW53" s="1745"/>
      <c r="AX53" s="1745"/>
      <c r="AY53" s="1745"/>
      <c r="AZ53" s="1745"/>
      <c r="BA53" s="1745"/>
      <c r="BB53" s="1745"/>
      <c r="BC53" s="1745"/>
      <c r="BD53" s="1745"/>
      <c r="BE53" s="1745"/>
      <c r="BF53" s="1745"/>
      <c r="BG53" s="1745"/>
      <c r="BH53" s="1745"/>
      <c r="BI53" s="1745"/>
      <c r="BJ53" s="1745"/>
      <c r="BK53" s="1745"/>
      <c r="BL53" s="1745"/>
      <c r="BM53" s="1746"/>
      <c r="BN53" s="158"/>
      <c r="BO53" s="145"/>
      <c r="BP53" s="1625" t="s">
        <v>648</v>
      </c>
      <c r="BQ53" s="1625"/>
      <c r="BR53" s="1625"/>
      <c r="BS53" s="1625"/>
      <c r="BT53" s="1922"/>
      <c r="BU53" s="1923"/>
      <c r="BV53" s="1923"/>
      <c r="BW53" s="1923"/>
      <c r="BX53" s="1923"/>
      <c r="BY53" s="1923"/>
      <c r="BZ53" s="1923"/>
      <c r="CA53" s="1923"/>
      <c r="CB53" s="1923"/>
      <c r="CC53" s="1923"/>
      <c r="CD53" s="1923"/>
      <c r="CE53" s="1923"/>
      <c r="CF53" s="1924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44"/>
      <c r="E54" s="1745"/>
      <c r="F54" s="1745"/>
      <c r="G54" s="1745"/>
      <c r="H54" s="1745"/>
      <c r="I54" s="1745"/>
      <c r="J54" s="1745"/>
      <c r="K54" s="1745"/>
      <c r="L54" s="1745"/>
      <c r="M54" s="1745"/>
      <c r="N54" s="1745"/>
      <c r="O54" s="1745"/>
      <c r="P54" s="1745"/>
      <c r="Q54" s="1745"/>
      <c r="R54" s="1745"/>
      <c r="S54" s="1745"/>
      <c r="T54" s="1745"/>
      <c r="U54" s="1746"/>
      <c r="V54" s="153"/>
      <c r="W54" s="144"/>
      <c r="X54" s="1625"/>
      <c r="Y54" s="1625"/>
      <c r="Z54" s="1625"/>
      <c r="AA54" s="1625"/>
      <c r="AB54" s="1367"/>
      <c r="AC54" s="1368"/>
      <c r="AD54" s="1368"/>
      <c r="AE54" s="1368"/>
      <c r="AF54" s="1368"/>
      <c r="AG54" s="1368"/>
      <c r="AH54" s="1368"/>
      <c r="AI54" s="1368"/>
      <c r="AJ54" s="1368"/>
      <c r="AK54" s="1368"/>
      <c r="AL54" s="1368"/>
      <c r="AM54" s="1368"/>
      <c r="AN54" s="1369"/>
      <c r="AO54" s="153"/>
      <c r="AP54" s="145"/>
      <c r="AQ54" s="145"/>
      <c r="AR54" s="145"/>
      <c r="AS54" s="145"/>
      <c r="AT54" s="145"/>
      <c r="AU54" s="144"/>
      <c r="AV54" s="1744"/>
      <c r="AW54" s="1745"/>
      <c r="AX54" s="1745"/>
      <c r="AY54" s="1745"/>
      <c r="AZ54" s="1745"/>
      <c r="BA54" s="1745"/>
      <c r="BB54" s="1745"/>
      <c r="BC54" s="1745"/>
      <c r="BD54" s="1745"/>
      <c r="BE54" s="1745"/>
      <c r="BF54" s="1745"/>
      <c r="BG54" s="1745"/>
      <c r="BH54" s="1745"/>
      <c r="BI54" s="1745"/>
      <c r="BJ54" s="1745"/>
      <c r="BK54" s="1745"/>
      <c r="BL54" s="1745"/>
      <c r="BM54" s="1746"/>
      <c r="BN54" s="158"/>
      <c r="BO54" s="145"/>
      <c r="BP54" s="1625"/>
      <c r="BQ54" s="1625"/>
      <c r="BR54" s="1625"/>
      <c r="BS54" s="1625"/>
      <c r="BT54" s="1922"/>
      <c r="BU54" s="1923"/>
      <c r="BV54" s="1923"/>
      <c r="BW54" s="1923"/>
      <c r="BX54" s="1923"/>
      <c r="BY54" s="1923"/>
      <c r="BZ54" s="1923"/>
      <c r="CA54" s="1923"/>
      <c r="CB54" s="1923"/>
      <c r="CC54" s="1923"/>
      <c r="CD54" s="1923"/>
      <c r="CE54" s="1923"/>
      <c r="CF54" s="1924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44"/>
      <c r="E55" s="1745"/>
      <c r="F55" s="1745"/>
      <c r="G55" s="1745"/>
      <c r="H55" s="1745"/>
      <c r="I55" s="1745"/>
      <c r="J55" s="1745"/>
      <c r="K55" s="1745"/>
      <c r="L55" s="1745"/>
      <c r="M55" s="1745"/>
      <c r="N55" s="1745"/>
      <c r="O55" s="1745"/>
      <c r="P55" s="1745"/>
      <c r="Q55" s="1745"/>
      <c r="R55" s="1745"/>
      <c r="S55" s="1745"/>
      <c r="T55" s="1745"/>
      <c r="U55" s="1746"/>
      <c r="V55" s="153"/>
      <c r="W55" s="144"/>
      <c r="X55" s="177"/>
      <c r="Y55" s="177"/>
      <c r="Z55" s="177"/>
      <c r="AA55" s="177"/>
      <c r="AB55" s="1370"/>
      <c r="AC55" s="1371"/>
      <c r="AD55" s="1371"/>
      <c r="AE55" s="1371"/>
      <c r="AF55" s="1371"/>
      <c r="AG55" s="1371"/>
      <c r="AH55" s="1371"/>
      <c r="AI55" s="1371"/>
      <c r="AJ55" s="1371"/>
      <c r="AK55" s="1371"/>
      <c r="AL55" s="1371"/>
      <c r="AM55" s="1371"/>
      <c r="AN55" s="1372"/>
      <c r="AO55" s="153"/>
      <c r="AP55" s="145"/>
      <c r="AQ55" s="145"/>
      <c r="AR55" s="145"/>
      <c r="AS55" s="145"/>
      <c r="AT55" s="145"/>
      <c r="AU55" s="144"/>
      <c r="AV55" s="1744"/>
      <c r="AW55" s="1745"/>
      <c r="AX55" s="1745"/>
      <c r="AY55" s="1745"/>
      <c r="AZ55" s="1745"/>
      <c r="BA55" s="1745"/>
      <c r="BB55" s="1745"/>
      <c r="BC55" s="1745"/>
      <c r="BD55" s="1745"/>
      <c r="BE55" s="1745"/>
      <c r="BF55" s="1745"/>
      <c r="BG55" s="1745"/>
      <c r="BH55" s="1745"/>
      <c r="BI55" s="1745"/>
      <c r="BJ55" s="1745"/>
      <c r="BK55" s="1745"/>
      <c r="BL55" s="1745"/>
      <c r="BM55" s="1746"/>
      <c r="BN55" s="158"/>
      <c r="BO55" s="145"/>
      <c r="BP55" s="177"/>
      <c r="BQ55" s="177"/>
      <c r="BR55" s="177"/>
      <c r="BS55" s="177"/>
      <c r="BT55" s="1925"/>
      <c r="BU55" s="1926"/>
      <c r="BV55" s="1926"/>
      <c r="BW55" s="1926"/>
      <c r="BX55" s="1926"/>
      <c r="BY55" s="1926"/>
      <c r="BZ55" s="1926"/>
      <c r="CA55" s="1926"/>
      <c r="CB55" s="1926"/>
      <c r="CC55" s="1926"/>
      <c r="CD55" s="1926"/>
      <c r="CE55" s="1926"/>
      <c r="CF55" s="1927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44"/>
      <c r="E56" s="1745"/>
      <c r="F56" s="1745"/>
      <c r="G56" s="1745"/>
      <c r="H56" s="1745"/>
      <c r="I56" s="1745"/>
      <c r="J56" s="1745"/>
      <c r="K56" s="1745"/>
      <c r="L56" s="1745"/>
      <c r="M56" s="1745"/>
      <c r="N56" s="1745"/>
      <c r="O56" s="1745"/>
      <c r="P56" s="1745"/>
      <c r="Q56" s="1745"/>
      <c r="R56" s="1745"/>
      <c r="S56" s="1745"/>
      <c r="T56" s="1745"/>
      <c r="U56" s="1746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44"/>
      <c r="AW56" s="1745"/>
      <c r="AX56" s="1745"/>
      <c r="AY56" s="1745"/>
      <c r="AZ56" s="1745"/>
      <c r="BA56" s="1745"/>
      <c r="BB56" s="1745"/>
      <c r="BC56" s="1745"/>
      <c r="BD56" s="1745"/>
      <c r="BE56" s="1745"/>
      <c r="BF56" s="1745"/>
      <c r="BG56" s="1745"/>
      <c r="BH56" s="1745"/>
      <c r="BI56" s="1745"/>
      <c r="BJ56" s="1745"/>
      <c r="BK56" s="1745"/>
      <c r="BL56" s="1745"/>
      <c r="BM56" s="1746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44"/>
      <c r="E57" s="1745"/>
      <c r="F57" s="1745"/>
      <c r="G57" s="1745"/>
      <c r="H57" s="1745"/>
      <c r="I57" s="1745"/>
      <c r="J57" s="1745"/>
      <c r="K57" s="1745"/>
      <c r="L57" s="1745"/>
      <c r="M57" s="1745"/>
      <c r="N57" s="1745"/>
      <c r="O57" s="1745"/>
      <c r="P57" s="1745"/>
      <c r="Q57" s="1745"/>
      <c r="R57" s="1745"/>
      <c r="S57" s="1745"/>
      <c r="T57" s="1745"/>
      <c r="U57" s="1746"/>
      <c r="V57" s="153"/>
      <c r="W57" s="144"/>
      <c r="X57" s="1625" t="s">
        <v>1413</v>
      </c>
      <c r="Y57" s="1625"/>
      <c r="Z57" s="1625"/>
      <c r="AA57" s="1625"/>
      <c r="AB57" s="1625"/>
      <c r="AC57" s="1625"/>
      <c r="AD57" s="1625"/>
      <c r="AE57" s="1750" t="str">
        <f>INDEX('LŠZ P'!A$2:AN$2002,W39,5)</f>
        <v>OM-P674</v>
      </c>
      <c r="AF57" s="1751"/>
      <c r="AG57" s="1751"/>
      <c r="AH57" s="1751"/>
      <c r="AI57" s="1751"/>
      <c r="AJ57" s="1751"/>
      <c r="AK57" s="1751"/>
      <c r="AL57" s="1751"/>
      <c r="AM57" s="1751"/>
      <c r="AN57" s="1752"/>
      <c r="AO57" s="153"/>
      <c r="AP57" s="145"/>
      <c r="AQ57" s="145"/>
      <c r="AR57" s="145"/>
      <c r="AS57" s="145"/>
      <c r="AT57" s="145"/>
      <c r="AU57" s="144"/>
      <c r="AV57" s="1744"/>
      <c r="AW57" s="1745"/>
      <c r="AX57" s="1745"/>
      <c r="AY57" s="1745"/>
      <c r="AZ57" s="1745"/>
      <c r="BA57" s="1745"/>
      <c r="BB57" s="1745"/>
      <c r="BC57" s="1745"/>
      <c r="BD57" s="1745"/>
      <c r="BE57" s="1745"/>
      <c r="BF57" s="1745"/>
      <c r="BG57" s="1745"/>
      <c r="BH57" s="1745"/>
      <c r="BI57" s="1745"/>
      <c r="BJ57" s="1745"/>
      <c r="BK57" s="1745"/>
      <c r="BL57" s="1745"/>
      <c r="BM57" s="1746"/>
      <c r="BN57" s="158"/>
      <c r="BO57" s="145"/>
      <c r="BP57" s="1625" t="s">
        <v>1413</v>
      </c>
      <c r="BQ57" s="1625"/>
      <c r="BR57" s="1625"/>
      <c r="BS57" s="1625"/>
      <c r="BT57" s="1625"/>
      <c r="BU57" s="1625"/>
      <c r="BV57" s="1625"/>
      <c r="BW57" s="1750" t="str">
        <f>INDEX('LŠZ P'!A$2:AN$2002,W39,6)</f>
        <v>P674</v>
      </c>
      <c r="BX57" s="1751"/>
      <c r="BY57" s="1751"/>
      <c r="BZ57" s="1751"/>
      <c r="CA57" s="1751"/>
      <c r="CB57" s="1751"/>
      <c r="CC57" s="1751"/>
      <c r="CD57" s="1751"/>
      <c r="CE57" s="1751"/>
      <c r="CF57" s="1752"/>
      <c r="CG57" s="153"/>
      <c r="CP57" s="154"/>
      <c r="DZ57" s="158"/>
    </row>
    <row r="58" spans="3:130" ht="4.5" customHeight="1">
      <c r="C58" s="144"/>
      <c r="D58" s="1744"/>
      <c r="E58" s="1745"/>
      <c r="F58" s="1745"/>
      <c r="G58" s="1745"/>
      <c r="H58" s="1745"/>
      <c r="I58" s="1745"/>
      <c r="J58" s="1745"/>
      <c r="K58" s="1745"/>
      <c r="L58" s="1745"/>
      <c r="M58" s="1745"/>
      <c r="N58" s="1745"/>
      <c r="O58" s="1745"/>
      <c r="P58" s="1745"/>
      <c r="Q58" s="1745"/>
      <c r="R58" s="1745"/>
      <c r="S58" s="1745"/>
      <c r="T58" s="1745"/>
      <c r="U58" s="1746"/>
      <c r="V58" s="153"/>
      <c r="W58" s="144"/>
      <c r="X58" s="1625"/>
      <c r="Y58" s="1625"/>
      <c r="Z58" s="1625"/>
      <c r="AA58" s="1625"/>
      <c r="AB58" s="1625"/>
      <c r="AC58" s="1625"/>
      <c r="AD58" s="1625"/>
      <c r="AE58" s="1753"/>
      <c r="AF58" s="1754"/>
      <c r="AG58" s="1754"/>
      <c r="AH58" s="1754"/>
      <c r="AI58" s="1754"/>
      <c r="AJ58" s="1754"/>
      <c r="AK58" s="1754"/>
      <c r="AL58" s="1754"/>
      <c r="AM58" s="1754"/>
      <c r="AN58" s="1755"/>
      <c r="AO58" s="153"/>
      <c r="AP58" s="145"/>
      <c r="AQ58" s="145"/>
      <c r="AR58" s="145"/>
      <c r="AS58" s="145"/>
      <c r="AT58" s="145"/>
      <c r="AU58" s="144"/>
      <c r="AV58" s="1744"/>
      <c r="AW58" s="1745"/>
      <c r="AX58" s="1745"/>
      <c r="AY58" s="1745"/>
      <c r="AZ58" s="1745"/>
      <c r="BA58" s="1745"/>
      <c r="BB58" s="1745"/>
      <c r="BC58" s="1745"/>
      <c r="BD58" s="1745"/>
      <c r="BE58" s="1745"/>
      <c r="BF58" s="1745"/>
      <c r="BG58" s="1745"/>
      <c r="BH58" s="1745"/>
      <c r="BI58" s="1745"/>
      <c r="BJ58" s="1745"/>
      <c r="BK58" s="1745"/>
      <c r="BL58" s="1745"/>
      <c r="BM58" s="1746"/>
      <c r="BN58" s="158"/>
      <c r="BO58" s="145"/>
      <c r="BP58" s="1625"/>
      <c r="BQ58" s="1625"/>
      <c r="BR58" s="1625"/>
      <c r="BS58" s="1625"/>
      <c r="BT58" s="1625"/>
      <c r="BU58" s="1625"/>
      <c r="BV58" s="1625"/>
      <c r="BW58" s="1753"/>
      <c r="BX58" s="1754"/>
      <c r="BY58" s="1754"/>
      <c r="BZ58" s="1754"/>
      <c r="CA58" s="1754"/>
      <c r="CB58" s="1754"/>
      <c r="CC58" s="1754"/>
      <c r="CD58" s="1754"/>
      <c r="CE58" s="1754"/>
      <c r="CF58" s="1755"/>
      <c r="CG58" s="153"/>
      <c r="CP58" s="154"/>
      <c r="CQ58" s="142"/>
      <c r="CR58" s="143"/>
      <c r="CS58" s="143"/>
      <c r="CT58" s="143"/>
      <c r="CU58" s="143"/>
      <c r="CV58" s="1052" t="s">
        <v>3998</v>
      </c>
      <c r="CW58" s="1411"/>
      <c r="CX58" s="1411"/>
      <c r="CY58" s="1411"/>
      <c r="CZ58" s="1411"/>
      <c r="DA58" s="1412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52" t="s">
        <v>3998</v>
      </c>
      <c r="DO58" s="1411"/>
      <c r="DP58" s="1411"/>
      <c r="DQ58" s="1411"/>
      <c r="DR58" s="1411"/>
      <c r="DS58" s="1412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47"/>
      <c r="E59" s="1748"/>
      <c r="F59" s="1748"/>
      <c r="G59" s="1748"/>
      <c r="H59" s="1748"/>
      <c r="I59" s="1748"/>
      <c r="J59" s="1748"/>
      <c r="K59" s="1748"/>
      <c r="L59" s="1748"/>
      <c r="M59" s="1748"/>
      <c r="N59" s="1748"/>
      <c r="O59" s="1748"/>
      <c r="P59" s="1748"/>
      <c r="Q59" s="1748"/>
      <c r="R59" s="1748"/>
      <c r="S59" s="1748"/>
      <c r="T59" s="1748"/>
      <c r="U59" s="1749"/>
      <c r="V59" s="153"/>
      <c r="W59" s="144"/>
      <c r="X59" s="184"/>
      <c r="Y59" s="184"/>
      <c r="Z59" s="184"/>
      <c r="AA59" s="184"/>
      <c r="AB59" s="184"/>
      <c r="AC59" s="184"/>
      <c r="AD59" s="184"/>
      <c r="AE59" s="1753"/>
      <c r="AF59" s="1754"/>
      <c r="AG59" s="1754"/>
      <c r="AH59" s="1754"/>
      <c r="AI59" s="1754"/>
      <c r="AJ59" s="1754"/>
      <c r="AK59" s="1754"/>
      <c r="AL59" s="1754"/>
      <c r="AM59" s="1754"/>
      <c r="AN59" s="1755"/>
      <c r="AO59" s="153"/>
      <c r="AP59" s="145"/>
      <c r="AQ59" s="145"/>
      <c r="AR59" s="145"/>
      <c r="AS59" s="145"/>
      <c r="AT59" s="145"/>
      <c r="AU59" s="144"/>
      <c r="AV59" s="1747"/>
      <c r="AW59" s="1748"/>
      <c r="AX59" s="1748"/>
      <c r="AY59" s="1748"/>
      <c r="AZ59" s="1748"/>
      <c r="BA59" s="1748"/>
      <c r="BB59" s="1748"/>
      <c r="BC59" s="1748"/>
      <c r="BD59" s="1748"/>
      <c r="BE59" s="1748"/>
      <c r="BF59" s="1748"/>
      <c r="BG59" s="1748"/>
      <c r="BH59" s="1748"/>
      <c r="BI59" s="1748"/>
      <c r="BJ59" s="1748"/>
      <c r="BK59" s="1748"/>
      <c r="BL59" s="1748"/>
      <c r="BM59" s="1749"/>
      <c r="BN59" s="158"/>
      <c r="BO59" s="145"/>
      <c r="BP59" s="184"/>
      <c r="BQ59" s="184"/>
      <c r="BR59" s="184"/>
      <c r="BS59" s="184"/>
      <c r="BT59" s="184"/>
      <c r="BU59" s="184"/>
      <c r="BV59" s="184"/>
      <c r="BW59" s="1753"/>
      <c r="BX59" s="1754"/>
      <c r="BY59" s="1754"/>
      <c r="BZ59" s="1754"/>
      <c r="CA59" s="1754"/>
      <c r="CB59" s="1754"/>
      <c r="CC59" s="1754"/>
      <c r="CD59" s="1754"/>
      <c r="CE59" s="1754"/>
      <c r="CF59" s="1755"/>
      <c r="CG59" s="153"/>
      <c r="CP59" s="154"/>
      <c r="CQ59" s="159"/>
      <c r="CR59" s="160"/>
      <c r="CS59" s="160"/>
      <c r="CT59" s="160"/>
      <c r="CU59" s="160"/>
      <c r="CV59" s="1413"/>
      <c r="CW59" s="1414"/>
      <c r="CX59" s="1414"/>
      <c r="CY59" s="1414"/>
      <c r="CZ59" s="1414"/>
      <c r="DA59" s="1415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413"/>
      <c r="DO59" s="1414"/>
      <c r="DP59" s="1414"/>
      <c r="DQ59" s="1414"/>
      <c r="DR59" s="1414"/>
      <c r="DS59" s="1415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625" t="s">
        <v>1414</v>
      </c>
      <c r="Y60" s="1625"/>
      <c r="Z60" s="1625"/>
      <c r="AA60" s="1625"/>
      <c r="AB60" s="1625"/>
      <c r="AC60" s="1625"/>
      <c r="AD60" s="1625"/>
      <c r="AE60" s="1753"/>
      <c r="AF60" s="1754"/>
      <c r="AG60" s="1754"/>
      <c r="AH60" s="1754"/>
      <c r="AI60" s="1754"/>
      <c r="AJ60" s="1754"/>
      <c r="AK60" s="1754"/>
      <c r="AL60" s="1754"/>
      <c r="AM60" s="1754"/>
      <c r="AN60" s="1755"/>
      <c r="AO60" s="153"/>
      <c r="AP60" s="145"/>
      <c r="AQ60" s="145"/>
      <c r="AR60" s="145"/>
      <c r="AS60" s="145"/>
      <c r="AT60" s="145"/>
      <c r="AU60" s="144"/>
      <c r="BN60" s="158"/>
      <c r="BO60" s="145"/>
      <c r="BP60" s="1625" t="s">
        <v>1414</v>
      </c>
      <c r="BQ60" s="1625"/>
      <c r="BR60" s="1625"/>
      <c r="BS60" s="1625"/>
      <c r="BT60" s="1625"/>
      <c r="BU60" s="1625"/>
      <c r="BV60" s="1625"/>
      <c r="BW60" s="1753"/>
      <c r="BX60" s="1754"/>
      <c r="BY60" s="1754"/>
      <c r="BZ60" s="1754"/>
      <c r="CA60" s="1754"/>
      <c r="CB60" s="1754"/>
      <c r="CC60" s="1754"/>
      <c r="CD60" s="1754"/>
      <c r="CE60" s="1754"/>
      <c r="CF60" s="1755"/>
      <c r="CG60" s="153"/>
      <c r="CP60" s="154"/>
      <c r="CQ60" s="1596" t="s">
        <v>1474</v>
      </c>
      <c r="CR60" s="1615"/>
      <c r="CS60" s="1615"/>
      <c r="CT60" s="1615"/>
      <c r="CU60" s="1604"/>
      <c r="CV60" s="1413"/>
      <c r="CW60" s="1414"/>
      <c r="CX60" s="1414"/>
      <c r="CY60" s="1414"/>
      <c r="CZ60" s="1414"/>
      <c r="DA60" s="1415"/>
      <c r="DB60" s="1602" t="s">
        <v>1475</v>
      </c>
      <c r="DC60" s="1615"/>
      <c r="DD60" s="1615"/>
      <c r="DE60" s="1615"/>
      <c r="DF60" s="1604"/>
      <c r="DI60" s="1596" t="s">
        <v>1474</v>
      </c>
      <c r="DJ60" s="1615"/>
      <c r="DK60" s="1615"/>
      <c r="DL60" s="1615"/>
      <c r="DM60" s="1604"/>
      <c r="DN60" s="1413"/>
      <c r="DO60" s="1414"/>
      <c r="DP60" s="1414"/>
      <c r="DQ60" s="1414"/>
      <c r="DR60" s="1414"/>
      <c r="DS60" s="1415"/>
      <c r="DT60" s="1602" t="s">
        <v>1475</v>
      </c>
      <c r="DU60" s="1603"/>
      <c r="DV60" s="1603"/>
      <c r="DW60" s="1603"/>
      <c r="DX60" s="1603"/>
      <c r="DY60" s="1604"/>
      <c r="DZ60" s="158"/>
    </row>
    <row r="61" spans="3:130" ht="4.5" customHeight="1">
      <c r="C61" s="144"/>
      <c r="D61" s="1663" t="s">
        <v>1626</v>
      </c>
      <c r="E61" s="1687"/>
      <c r="F61" s="1687"/>
      <c r="G61" s="1687"/>
      <c r="H61" s="1687"/>
      <c r="I61" s="1687"/>
      <c r="J61" s="1664"/>
      <c r="K61" s="1663" t="s">
        <v>3916</v>
      </c>
      <c r="L61" s="1687"/>
      <c r="M61" s="1687"/>
      <c r="N61" s="1664"/>
      <c r="O61" s="1759" t="s">
        <v>3917</v>
      </c>
      <c r="P61" s="1768"/>
      <c r="Q61" s="1768"/>
      <c r="R61" s="1769"/>
      <c r="S61" s="1759" t="s">
        <v>3918</v>
      </c>
      <c r="T61" s="1768"/>
      <c r="U61" s="1769"/>
      <c r="V61" s="153"/>
      <c r="W61" s="144"/>
      <c r="X61" s="1625"/>
      <c r="Y61" s="1625"/>
      <c r="Z61" s="1625"/>
      <c r="AA61" s="1625"/>
      <c r="AB61" s="1625"/>
      <c r="AC61" s="1625"/>
      <c r="AD61" s="1625"/>
      <c r="AE61" s="1756"/>
      <c r="AF61" s="1757"/>
      <c r="AG61" s="1757"/>
      <c r="AH61" s="1757"/>
      <c r="AI61" s="1757"/>
      <c r="AJ61" s="1757"/>
      <c r="AK61" s="1757"/>
      <c r="AL61" s="1757"/>
      <c r="AM61" s="1757"/>
      <c r="AN61" s="1758"/>
      <c r="AO61" s="153"/>
      <c r="AP61" s="144"/>
      <c r="AQ61" s="145"/>
      <c r="AR61" s="145"/>
      <c r="AS61" s="145"/>
      <c r="AT61" s="145"/>
      <c r="AU61" s="144"/>
      <c r="AV61" s="1663" t="s">
        <v>1626</v>
      </c>
      <c r="AW61" s="1687"/>
      <c r="AX61" s="1687"/>
      <c r="AY61" s="1687"/>
      <c r="AZ61" s="1687"/>
      <c r="BA61" s="1687"/>
      <c r="BB61" s="1664"/>
      <c r="BC61" s="1663" t="s">
        <v>3916</v>
      </c>
      <c r="BD61" s="1687"/>
      <c r="BE61" s="1687"/>
      <c r="BF61" s="1664"/>
      <c r="BG61" s="1759" t="s">
        <v>3917</v>
      </c>
      <c r="BH61" s="1768"/>
      <c r="BI61" s="1768"/>
      <c r="BJ61" s="1769"/>
      <c r="BK61" s="1759" t="s">
        <v>3918</v>
      </c>
      <c r="BL61" s="1768"/>
      <c r="BM61" s="1769"/>
      <c r="BN61" s="209"/>
      <c r="BO61" s="145"/>
      <c r="BP61" s="1625"/>
      <c r="BQ61" s="1625"/>
      <c r="BR61" s="1625"/>
      <c r="BS61" s="1625"/>
      <c r="BT61" s="1625"/>
      <c r="BU61" s="1625"/>
      <c r="BV61" s="1625"/>
      <c r="BW61" s="1756"/>
      <c r="BX61" s="1757"/>
      <c r="BY61" s="1757"/>
      <c r="BZ61" s="1757"/>
      <c r="CA61" s="1757"/>
      <c r="CB61" s="1757"/>
      <c r="CC61" s="1757"/>
      <c r="CD61" s="1757"/>
      <c r="CE61" s="1757"/>
      <c r="CF61" s="1758"/>
      <c r="CG61" s="153"/>
      <c r="CP61" s="154"/>
      <c r="CQ61" s="1605"/>
      <c r="CR61" s="1615"/>
      <c r="CS61" s="1615"/>
      <c r="CT61" s="1615"/>
      <c r="CU61" s="1604"/>
      <c r="CV61" s="1596" t="s">
        <v>1476</v>
      </c>
      <c r="CW61" s="1597"/>
      <c r="CX61" s="1597"/>
      <c r="CY61" s="1597"/>
      <c r="CZ61" s="1597"/>
      <c r="DA61" s="1598"/>
      <c r="DB61" s="1605"/>
      <c r="DC61" s="1615"/>
      <c r="DD61" s="1615"/>
      <c r="DE61" s="1615"/>
      <c r="DF61" s="1604"/>
      <c r="DI61" s="1605"/>
      <c r="DJ61" s="1615"/>
      <c r="DK61" s="1615"/>
      <c r="DL61" s="1615"/>
      <c r="DM61" s="1604"/>
      <c r="DN61" s="1596" t="s">
        <v>1476</v>
      </c>
      <c r="DO61" s="1597"/>
      <c r="DP61" s="1597"/>
      <c r="DQ61" s="1597"/>
      <c r="DR61" s="1597"/>
      <c r="DS61" s="1598"/>
      <c r="DT61" s="1605"/>
      <c r="DU61" s="1603"/>
      <c r="DV61" s="1603"/>
      <c r="DW61" s="1603"/>
      <c r="DX61" s="1603"/>
      <c r="DY61" s="1604"/>
      <c r="DZ61" s="158"/>
    </row>
    <row r="62" spans="3:130" ht="3" customHeight="1">
      <c r="C62" s="144"/>
      <c r="D62" s="1665"/>
      <c r="E62" s="1688"/>
      <c r="F62" s="1688"/>
      <c r="G62" s="1688"/>
      <c r="H62" s="1688"/>
      <c r="I62" s="1688"/>
      <c r="J62" s="1666"/>
      <c r="K62" s="1665"/>
      <c r="L62" s="1688"/>
      <c r="M62" s="1688"/>
      <c r="N62" s="1666"/>
      <c r="O62" s="1770"/>
      <c r="P62" s="1771"/>
      <c r="Q62" s="1771"/>
      <c r="R62" s="1772"/>
      <c r="S62" s="1770"/>
      <c r="T62" s="1771"/>
      <c r="U62" s="1772"/>
      <c r="V62" s="153"/>
      <c r="W62" s="144"/>
      <c r="X62" s="1625" t="s">
        <v>1624</v>
      </c>
      <c r="Y62" s="1625"/>
      <c r="Z62" s="1625"/>
      <c r="AA62" s="1625"/>
      <c r="AB62" s="1625"/>
      <c r="AC62" s="1625"/>
      <c r="AD62" s="1625"/>
      <c r="AE62" s="1444" t="str">
        <f>CONCATENATE(INDEX('LŠZ P'!A$2:AN$2002,W39,11),"                                                                                                      ",INDEX('LŠZ P'!A$2:AN$2002,W39,24),", ",INDEX('LŠZ P'!A$2:AN$2002,W39,25),"                                                            ",INDEX('LŠZ P'!A$2:AN$2002,W39,12))</f>
        <v>Daniel HOZÁK                                                                                                      Malý Báb 515, 45531                                                            25.6.1990</v>
      </c>
      <c r="AF62" s="1906"/>
      <c r="AG62" s="1906"/>
      <c r="AH62" s="1906"/>
      <c r="AI62" s="1906"/>
      <c r="AJ62" s="1906"/>
      <c r="AK62" s="1906"/>
      <c r="AL62" s="1906"/>
      <c r="AM62" s="1906"/>
      <c r="AN62" s="1907"/>
      <c r="AO62" s="153"/>
      <c r="AP62" s="144"/>
      <c r="AQ62" s="145"/>
      <c r="AR62" s="145"/>
      <c r="AS62" s="145"/>
      <c r="AT62" s="145"/>
      <c r="AU62" s="144"/>
      <c r="AV62" s="1665"/>
      <c r="AW62" s="1688"/>
      <c r="AX62" s="1688"/>
      <c r="AY62" s="1688"/>
      <c r="AZ62" s="1688"/>
      <c r="BA62" s="1688"/>
      <c r="BB62" s="1666"/>
      <c r="BC62" s="1665"/>
      <c r="BD62" s="1688"/>
      <c r="BE62" s="1688"/>
      <c r="BF62" s="1666"/>
      <c r="BG62" s="1770"/>
      <c r="BH62" s="1771"/>
      <c r="BI62" s="1771"/>
      <c r="BJ62" s="1772"/>
      <c r="BK62" s="1770"/>
      <c r="BL62" s="1771"/>
      <c r="BM62" s="1772"/>
      <c r="BN62" s="209"/>
      <c r="BO62" s="145"/>
      <c r="BP62" s="1625" t="s">
        <v>1624</v>
      </c>
      <c r="BQ62" s="1625"/>
      <c r="BR62" s="1625"/>
      <c r="BS62" s="1625"/>
      <c r="BT62" s="1625"/>
      <c r="BU62" s="1625"/>
      <c r="BV62" s="1625"/>
      <c r="BW62" s="1444" t="str">
        <f>CONCATENATE(INDEX('LŠZ P'!A$2:AN$2002,W39,11),"                                                                                                ",INDEX('LŠZ P'!A$2:AN$2002,W39,24),", ",INDEX('LŠZ P'!A$2:AN$2002,W39,25),"                                                          ",INDEX('LŠZ P'!A$2:AN$2002,W39,12))</f>
        <v>Daniel HOZÁK                                                                                                Malý Báb 515, 45531                                                          25.6.1990</v>
      </c>
      <c r="BX62" s="1906"/>
      <c r="BY62" s="1906"/>
      <c r="BZ62" s="1906"/>
      <c r="CA62" s="1906"/>
      <c r="CB62" s="1906"/>
      <c r="CC62" s="1906"/>
      <c r="CD62" s="1906"/>
      <c r="CE62" s="1906"/>
      <c r="CF62" s="1907"/>
      <c r="CG62" s="153"/>
      <c r="CP62" s="154"/>
      <c r="CQ62" s="1605"/>
      <c r="CR62" s="1603"/>
      <c r="CS62" s="1603"/>
      <c r="CT62" s="1603"/>
      <c r="CU62" s="1604"/>
      <c r="CV62" s="2173"/>
      <c r="CW62" s="2174"/>
      <c r="CX62" s="2174"/>
      <c r="CY62" s="2174"/>
      <c r="CZ62" s="2174"/>
      <c r="DA62" s="1598"/>
      <c r="DB62" s="1605"/>
      <c r="DC62" s="1603"/>
      <c r="DD62" s="1603"/>
      <c r="DE62" s="1603"/>
      <c r="DF62" s="1604"/>
      <c r="DI62" s="1606"/>
      <c r="DJ62" s="1607"/>
      <c r="DK62" s="1607"/>
      <c r="DL62" s="1607"/>
      <c r="DM62" s="1608"/>
      <c r="DN62" s="1599"/>
      <c r="DO62" s="1600"/>
      <c r="DP62" s="1600"/>
      <c r="DQ62" s="1600"/>
      <c r="DR62" s="1600"/>
      <c r="DS62" s="1601"/>
      <c r="DT62" s="1606"/>
      <c r="DU62" s="1607"/>
      <c r="DV62" s="1607"/>
      <c r="DW62" s="1607"/>
      <c r="DX62" s="1607"/>
      <c r="DY62" s="1608"/>
      <c r="DZ62" s="158"/>
    </row>
    <row r="63" spans="3:130" ht="4.5" customHeight="1">
      <c r="C63" s="144"/>
      <c r="D63" s="1667"/>
      <c r="E63" s="1689"/>
      <c r="F63" s="1689"/>
      <c r="G63" s="1689"/>
      <c r="H63" s="1689"/>
      <c r="I63" s="1689"/>
      <c r="J63" s="1668"/>
      <c r="K63" s="1667"/>
      <c r="L63" s="1689"/>
      <c r="M63" s="1689"/>
      <c r="N63" s="1668"/>
      <c r="O63" s="1773"/>
      <c r="P63" s="1774"/>
      <c r="Q63" s="1774"/>
      <c r="R63" s="1775"/>
      <c r="S63" s="1773"/>
      <c r="T63" s="1774"/>
      <c r="U63" s="1775"/>
      <c r="V63" s="153"/>
      <c r="W63" s="144"/>
      <c r="X63" s="1625"/>
      <c r="Y63" s="1625"/>
      <c r="Z63" s="1625"/>
      <c r="AA63" s="1625"/>
      <c r="AB63" s="1625"/>
      <c r="AC63" s="1625"/>
      <c r="AD63" s="1625"/>
      <c r="AE63" s="1908"/>
      <c r="AF63" s="1909"/>
      <c r="AG63" s="1909"/>
      <c r="AH63" s="1909"/>
      <c r="AI63" s="1909"/>
      <c r="AJ63" s="1909"/>
      <c r="AK63" s="1909"/>
      <c r="AL63" s="1909"/>
      <c r="AM63" s="1909"/>
      <c r="AN63" s="1910"/>
      <c r="AO63" s="153"/>
      <c r="AP63" s="144"/>
      <c r="AQ63" s="145"/>
      <c r="AR63" s="145"/>
      <c r="AS63" s="145"/>
      <c r="AT63" s="145"/>
      <c r="AU63" s="144"/>
      <c r="AV63" s="1667"/>
      <c r="AW63" s="1689"/>
      <c r="AX63" s="1689"/>
      <c r="AY63" s="1689"/>
      <c r="AZ63" s="1689"/>
      <c r="BA63" s="1689"/>
      <c r="BB63" s="1668"/>
      <c r="BC63" s="1667"/>
      <c r="BD63" s="1689"/>
      <c r="BE63" s="1689"/>
      <c r="BF63" s="1668"/>
      <c r="BG63" s="1773"/>
      <c r="BH63" s="1774"/>
      <c r="BI63" s="1774"/>
      <c r="BJ63" s="1775"/>
      <c r="BK63" s="1773"/>
      <c r="BL63" s="1774"/>
      <c r="BM63" s="1775"/>
      <c r="BN63" s="209"/>
      <c r="BO63" s="145"/>
      <c r="BP63" s="1625"/>
      <c r="BQ63" s="1625"/>
      <c r="BR63" s="1625"/>
      <c r="BS63" s="1625"/>
      <c r="BT63" s="1625"/>
      <c r="BU63" s="1625"/>
      <c r="BV63" s="1625"/>
      <c r="BW63" s="1908"/>
      <c r="BX63" s="1909"/>
      <c r="BY63" s="1909"/>
      <c r="BZ63" s="1909"/>
      <c r="CA63" s="1909"/>
      <c r="CB63" s="1909"/>
      <c r="CC63" s="1909"/>
      <c r="CD63" s="1909"/>
      <c r="CE63" s="1909"/>
      <c r="CF63" s="1910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872" t="s">
        <v>459</v>
      </c>
      <c r="E64" s="1873"/>
      <c r="F64" s="1873"/>
      <c r="G64" s="1873"/>
      <c r="H64" s="1873"/>
      <c r="I64" s="1873"/>
      <c r="J64" s="1874"/>
      <c r="K64" s="1065">
        <f>INDEX('LŠZ P'!A$2:AN$2002,W39,29)</f>
        <v>110</v>
      </c>
      <c r="L64" s="1066"/>
      <c r="M64" s="1066"/>
      <c r="N64" s="1067"/>
      <c r="O64" s="1800" t="str">
        <f>CONCATENATE(INDEX('LŠZ P'!A$2:AN$2002,W39,31),"/",INDEX('LŠZ P'!A$2:AN$2002,W39,32))</f>
        <v>145/160</v>
      </c>
      <c r="P64" s="1801"/>
      <c r="Q64" s="1801"/>
      <c r="R64" s="1802"/>
      <c r="S64" s="2163" t="str">
        <f>CONCATENATE(INDEX('LŠZ P'!A$2:AN$2002,W39,33),"/",INDEX('LŠZ P'!A$2:AN$2002,W39,34))</f>
        <v>24-27/37-41</v>
      </c>
      <c r="T64" s="1142"/>
      <c r="U64" s="1143"/>
      <c r="V64" s="153"/>
      <c r="W64" s="144"/>
      <c r="X64" s="1625" t="s">
        <v>1625</v>
      </c>
      <c r="Y64" s="1625"/>
      <c r="Z64" s="1625"/>
      <c r="AA64" s="1625"/>
      <c r="AB64" s="1625"/>
      <c r="AC64" s="1625"/>
      <c r="AD64" s="1625"/>
      <c r="AE64" s="1908"/>
      <c r="AF64" s="1909"/>
      <c r="AG64" s="1909"/>
      <c r="AH64" s="1909"/>
      <c r="AI64" s="1909"/>
      <c r="AJ64" s="1909"/>
      <c r="AK64" s="1909"/>
      <c r="AL64" s="1909"/>
      <c r="AM64" s="1909"/>
      <c r="AN64" s="1910"/>
      <c r="AO64" s="153"/>
      <c r="AP64" s="144"/>
      <c r="AQ64" s="145"/>
      <c r="AR64" s="145"/>
      <c r="AS64" s="145"/>
      <c r="AT64" s="145"/>
      <c r="AU64" s="144"/>
      <c r="AV64" s="1690" t="s">
        <v>459</v>
      </c>
      <c r="AW64" s="1691"/>
      <c r="AX64" s="1691"/>
      <c r="AY64" s="1691"/>
      <c r="AZ64" s="1691"/>
      <c r="BA64" s="1691"/>
      <c r="BB64" s="1692"/>
      <c r="BC64" s="2023" t="str">
        <f>CONCATENATE(INDEX('LŠZ P'!A$2:AN$2002,W39,30)," ")</f>
        <v xml:space="preserve">110 </v>
      </c>
      <c r="BD64" s="2024"/>
      <c r="BE64" s="2024"/>
      <c r="BF64" s="2025"/>
      <c r="BG64" s="1708" t="s">
        <v>731</v>
      </c>
      <c r="BH64" s="1709"/>
      <c r="BI64" s="1709"/>
      <c r="BJ64" s="1710"/>
      <c r="BK64" s="1708" t="s">
        <v>731</v>
      </c>
      <c r="BL64" s="1709"/>
      <c r="BM64" s="1710"/>
      <c r="BN64" s="213"/>
      <c r="BO64" s="145"/>
      <c r="BP64" s="1625" t="s">
        <v>1625</v>
      </c>
      <c r="BQ64" s="1625"/>
      <c r="BR64" s="1625"/>
      <c r="BS64" s="1625"/>
      <c r="BT64" s="1625"/>
      <c r="BU64" s="1625"/>
      <c r="BV64" s="1625"/>
      <c r="BW64" s="1908"/>
      <c r="BX64" s="1909"/>
      <c r="BY64" s="1909"/>
      <c r="BZ64" s="1909"/>
      <c r="CA64" s="1909"/>
      <c r="CB64" s="1909"/>
      <c r="CC64" s="1909"/>
      <c r="CD64" s="1909"/>
      <c r="CE64" s="1909"/>
      <c r="CF64" s="1910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875"/>
      <c r="E65" s="1876"/>
      <c r="F65" s="1876"/>
      <c r="G65" s="1876"/>
      <c r="H65" s="1876"/>
      <c r="I65" s="1876"/>
      <c r="J65" s="1877"/>
      <c r="K65" s="1068"/>
      <c r="L65" s="1069"/>
      <c r="M65" s="1069"/>
      <c r="N65" s="1070"/>
      <c r="O65" s="1803"/>
      <c r="P65" s="1804"/>
      <c r="Q65" s="1804"/>
      <c r="R65" s="1805"/>
      <c r="S65" s="1144"/>
      <c r="T65" s="1145"/>
      <c r="U65" s="1146"/>
      <c r="V65" s="153"/>
      <c r="W65" s="144"/>
      <c r="X65" s="1625"/>
      <c r="Y65" s="1625"/>
      <c r="Z65" s="1625"/>
      <c r="AA65" s="1625"/>
      <c r="AB65" s="1625"/>
      <c r="AC65" s="1625"/>
      <c r="AD65" s="1625"/>
      <c r="AE65" s="1908"/>
      <c r="AF65" s="1909"/>
      <c r="AG65" s="1909"/>
      <c r="AH65" s="1909"/>
      <c r="AI65" s="1909"/>
      <c r="AJ65" s="1909"/>
      <c r="AK65" s="1909"/>
      <c r="AL65" s="1909"/>
      <c r="AM65" s="1909"/>
      <c r="AN65" s="1910"/>
      <c r="AO65" s="153"/>
      <c r="AP65" s="144"/>
      <c r="AQ65" s="145"/>
      <c r="AR65" s="145"/>
      <c r="AS65" s="145"/>
      <c r="AT65" s="145"/>
      <c r="AU65" s="144"/>
      <c r="AV65" s="1693"/>
      <c r="AW65" s="1694"/>
      <c r="AX65" s="1694"/>
      <c r="AY65" s="1694"/>
      <c r="AZ65" s="1694"/>
      <c r="BA65" s="1694"/>
      <c r="BB65" s="1695"/>
      <c r="BC65" s="2026"/>
      <c r="BD65" s="2027"/>
      <c r="BE65" s="2027"/>
      <c r="BF65" s="2028"/>
      <c r="BG65" s="1711"/>
      <c r="BH65" s="1712"/>
      <c r="BI65" s="1712"/>
      <c r="BJ65" s="1713"/>
      <c r="BK65" s="1711"/>
      <c r="BL65" s="1712"/>
      <c r="BM65" s="1713"/>
      <c r="BN65" s="213"/>
      <c r="BO65" s="145"/>
      <c r="BP65" s="1625"/>
      <c r="BQ65" s="1625"/>
      <c r="BR65" s="1625"/>
      <c r="BS65" s="1625"/>
      <c r="BT65" s="1625"/>
      <c r="BU65" s="1625"/>
      <c r="BV65" s="1625"/>
      <c r="BW65" s="1908"/>
      <c r="BX65" s="1909"/>
      <c r="BY65" s="1909"/>
      <c r="BZ65" s="1909"/>
      <c r="CA65" s="1909"/>
      <c r="CB65" s="1909"/>
      <c r="CC65" s="1909"/>
      <c r="CD65" s="1909"/>
      <c r="CE65" s="1909"/>
      <c r="CF65" s="1910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878"/>
      <c r="E66" s="1879"/>
      <c r="F66" s="1879"/>
      <c r="G66" s="1879"/>
      <c r="H66" s="1879"/>
      <c r="I66" s="1879"/>
      <c r="J66" s="1880"/>
      <c r="K66" s="1071"/>
      <c r="L66" s="1072"/>
      <c r="M66" s="1072"/>
      <c r="N66" s="1073"/>
      <c r="O66" s="1806"/>
      <c r="P66" s="1807"/>
      <c r="Q66" s="1807"/>
      <c r="R66" s="1808"/>
      <c r="S66" s="1147"/>
      <c r="T66" s="1148"/>
      <c r="U66" s="1149"/>
      <c r="V66" s="153"/>
      <c r="W66" s="144"/>
      <c r="X66" s="177"/>
      <c r="Y66" s="177"/>
      <c r="Z66" s="177"/>
      <c r="AA66" s="177"/>
      <c r="AB66" s="177"/>
      <c r="AC66" s="177"/>
      <c r="AD66" s="177"/>
      <c r="AE66" s="1908"/>
      <c r="AF66" s="1909"/>
      <c r="AG66" s="1909"/>
      <c r="AH66" s="1909"/>
      <c r="AI66" s="1909"/>
      <c r="AJ66" s="1909"/>
      <c r="AK66" s="1909"/>
      <c r="AL66" s="1909"/>
      <c r="AM66" s="1909"/>
      <c r="AN66" s="1910"/>
      <c r="AO66" s="153"/>
      <c r="AP66" s="144"/>
      <c r="AQ66" s="145"/>
      <c r="AR66" s="145"/>
      <c r="AS66" s="145"/>
      <c r="AT66" s="145"/>
      <c r="AU66" s="144"/>
      <c r="AV66" s="1696"/>
      <c r="AW66" s="1697"/>
      <c r="AX66" s="1697"/>
      <c r="AY66" s="1697"/>
      <c r="AZ66" s="1697"/>
      <c r="BA66" s="1697"/>
      <c r="BB66" s="1698"/>
      <c r="BC66" s="2029"/>
      <c r="BD66" s="2030"/>
      <c r="BE66" s="2030"/>
      <c r="BF66" s="2031"/>
      <c r="BG66" s="1714"/>
      <c r="BH66" s="1715"/>
      <c r="BI66" s="1715"/>
      <c r="BJ66" s="1716"/>
      <c r="BK66" s="1714"/>
      <c r="BL66" s="1715"/>
      <c r="BM66" s="1716"/>
      <c r="BN66" s="213"/>
      <c r="BO66" s="145"/>
      <c r="BP66" s="177"/>
      <c r="BQ66" s="177"/>
      <c r="BR66" s="177"/>
      <c r="BS66" s="177"/>
      <c r="BT66" s="177"/>
      <c r="BU66" s="177"/>
      <c r="BV66" s="177"/>
      <c r="BW66" s="1908"/>
      <c r="BX66" s="1909"/>
      <c r="BY66" s="1909"/>
      <c r="BZ66" s="1909"/>
      <c r="CA66" s="1909"/>
      <c r="CB66" s="1909"/>
      <c r="CC66" s="1909"/>
      <c r="CD66" s="1909"/>
      <c r="CE66" s="1909"/>
      <c r="CF66" s="1910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193" t="s">
        <v>4083</v>
      </c>
      <c r="E67" s="1168"/>
      <c r="F67" s="1168"/>
      <c r="G67" s="1168"/>
      <c r="H67" s="1168"/>
      <c r="I67" s="1168"/>
      <c r="J67" s="1169"/>
      <c r="K67" s="1818" t="s">
        <v>3920</v>
      </c>
      <c r="L67" s="1843"/>
      <c r="M67" s="1843"/>
      <c r="N67" s="1844"/>
      <c r="O67" s="1818" t="s">
        <v>3921</v>
      </c>
      <c r="P67" s="1843"/>
      <c r="Q67" s="1843"/>
      <c r="R67" s="1844"/>
      <c r="S67" s="1818" t="s">
        <v>3922</v>
      </c>
      <c r="T67" s="1843"/>
      <c r="U67" s="1844"/>
      <c r="V67" s="153"/>
      <c r="W67" s="144"/>
      <c r="X67" s="1625" t="s">
        <v>1627</v>
      </c>
      <c r="Y67" s="1625"/>
      <c r="Z67" s="1625"/>
      <c r="AA67" s="1625"/>
      <c r="AB67" s="1625"/>
      <c r="AC67" s="1625"/>
      <c r="AD67" s="1625"/>
      <c r="AE67" s="1908"/>
      <c r="AF67" s="1909"/>
      <c r="AG67" s="1909"/>
      <c r="AH67" s="1909"/>
      <c r="AI67" s="1909"/>
      <c r="AJ67" s="1909"/>
      <c r="AK67" s="1909"/>
      <c r="AL67" s="1909"/>
      <c r="AM67" s="1909"/>
      <c r="AN67" s="1910"/>
      <c r="AO67" s="153"/>
      <c r="AP67" s="144"/>
      <c r="AQ67" s="145"/>
      <c r="AR67" s="145"/>
      <c r="AS67" s="145"/>
      <c r="AT67" s="145"/>
      <c r="AU67" s="144"/>
      <c r="AV67" s="1717" t="s">
        <v>4083</v>
      </c>
      <c r="AW67" s="1718"/>
      <c r="AX67" s="1718"/>
      <c r="AY67" s="1718"/>
      <c r="AZ67" s="1718"/>
      <c r="BA67" s="1718"/>
      <c r="BB67" s="1719"/>
      <c r="BC67" s="1663" t="s">
        <v>3920</v>
      </c>
      <c r="BD67" s="1726"/>
      <c r="BE67" s="1726"/>
      <c r="BF67" s="1727"/>
      <c r="BG67" s="1663" t="s">
        <v>3921</v>
      </c>
      <c r="BH67" s="1726"/>
      <c r="BI67" s="1726"/>
      <c r="BJ67" s="1727"/>
      <c r="BK67" s="1663" t="s">
        <v>3922</v>
      </c>
      <c r="BL67" s="1726"/>
      <c r="BM67" s="1727"/>
      <c r="BN67" s="201"/>
      <c r="BO67" s="145"/>
      <c r="BP67" s="1625" t="s">
        <v>1627</v>
      </c>
      <c r="BQ67" s="1625"/>
      <c r="BR67" s="1625"/>
      <c r="BS67" s="1625"/>
      <c r="BT67" s="1625"/>
      <c r="BU67" s="1625"/>
      <c r="BV67" s="1625"/>
      <c r="BW67" s="1908"/>
      <c r="BX67" s="1909"/>
      <c r="BY67" s="1909"/>
      <c r="BZ67" s="1909"/>
      <c r="CA67" s="1909"/>
      <c r="CB67" s="1909"/>
      <c r="CC67" s="1909"/>
      <c r="CD67" s="1909"/>
      <c r="CE67" s="1909"/>
      <c r="CF67" s="1910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170"/>
      <c r="E68" s="1171"/>
      <c r="F68" s="1171"/>
      <c r="G68" s="1171"/>
      <c r="H68" s="1171"/>
      <c r="I68" s="1171"/>
      <c r="J68" s="1172"/>
      <c r="K68" s="1845"/>
      <c r="L68" s="1846"/>
      <c r="M68" s="1846"/>
      <c r="N68" s="1847"/>
      <c r="O68" s="1845"/>
      <c r="P68" s="1846"/>
      <c r="Q68" s="1846"/>
      <c r="R68" s="1847"/>
      <c r="S68" s="1845"/>
      <c r="T68" s="1846"/>
      <c r="U68" s="1847"/>
      <c r="V68" s="153"/>
      <c r="W68" s="144"/>
      <c r="X68" s="1625"/>
      <c r="Y68" s="1625"/>
      <c r="Z68" s="1625"/>
      <c r="AA68" s="1625"/>
      <c r="AB68" s="1625"/>
      <c r="AC68" s="1625"/>
      <c r="AD68" s="1625"/>
      <c r="AE68" s="1908"/>
      <c r="AF68" s="1909"/>
      <c r="AG68" s="1909"/>
      <c r="AH68" s="1909"/>
      <c r="AI68" s="1909"/>
      <c r="AJ68" s="1909"/>
      <c r="AK68" s="1909"/>
      <c r="AL68" s="1909"/>
      <c r="AM68" s="1909"/>
      <c r="AN68" s="1910"/>
      <c r="AO68" s="153"/>
      <c r="AP68" s="144"/>
      <c r="AQ68" s="145"/>
      <c r="AR68" s="145"/>
      <c r="AS68" s="145"/>
      <c r="AT68" s="145"/>
      <c r="AU68" s="144"/>
      <c r="AV68" s="1720"/>
      <c r="AW68" s="1721"/>
      <c r="AX68" s="1721"/>
      <c r="AY68" s="1721"/>
      <c r="AZ68" s="1721"/>
      <c r="BA68" s="1721"/>
      <c r="BB68" s="1722"/>
      <c r="BC68" s="1728"/>
      <c r="BD68" s="1729"/>
      <c r="BE68" s="1729"/>
      <c r="BF68" s="1730"/>
      <c r="BG68" s="1728"/>
      <c r="BH68" s="1729"/>
      <c r="BI68" s="1729"/>
      <c r="BJ68" s="1730"/>
      <c r="BK68" s="1728"/>
      <c r="BL68" s="1729"/>
      <c r="BM68" s="1730"/>
      <c r="BN68" s="201"/>
      <c r="BO68" s="145"/>
      <c r="BP68" s="1625"/>
      <c r="BQ68" s="1625"/>
      <c r="BR68" s="1625"/>
      <c r="BS68" s="1625"/>
      <c r="BT68" s="1625"/>
      <c r="BU68" s="1625"/>
      <c r="BV68" s="1625"/>
      <c r="BW68" s="1908"/>
      <c r="BX68" s="1909"/>
      <c r="BY68" s="1909"/>
      <c r="BZ68" s="1909"/>
      <c r="CA68" s="1909"/>
      <c r="CB68" s="1909"/>
      <c r="CC68" s="1909"/>
      <c r="CD68" s="1909"/>
      <c r="CE68" s="1909"/>
      <c r="CF68" s="1910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173"/>
      <c r="E69" s="1174"/>
      <c r="F69" s="1174"/>
      <c r="G69" s="1174"/>
      <c r="H69" s="1174"/>
      <c r="I69" s="1174"/>
      <c r="J69" s="1175"/>
      <c r="K69" s="1848"/>
      <c r="L69" s="1849"/>
      <c r="M69" s="1849"/>
      <c r="N69" s="1850"/>
      <c r="O69" s="1848"/>
      <c r="P69" s="1849"/>
      <c r="Q69" s="1849"/>
      <c r="R69" s="1850"/>
      <c r="S69" s="1848"/>
      <c r="T69" s="1849"/>
      <c r="U69" s="1850"/>
      <c r="V69" s="153"/>
      <c r="W69" s="144"/>
      <c r="X69" s="1625" t="s">
        <v>1628</v>
      </c>
      <c r="Y69" s="1625"/>
      <c r="Z69" s="1625"/>
      <c r="AA69" s="1625"/>
      <c r="AB69" s="1625"/>
      <c r="AC69" s="1625"/>
      <c r="AD69" s="1625"/>
      <c r="AE69" s="1908"/>
      <c r="AF69" s="1909"/>
      <c r="AG69" s="1909"/>
      <c r="AH69" s="1909"/>
      <c r="AI69" s="1909"/>
      <c r="AJ69" s="1909"/>
      <c r="AK69" s="1909"/>
      <c r="AL69" s="1909"/>
      <c r="AM69" s="1909"/>
      <c r="AN69" s="1910"/>
      <c r="AO69" s="153"/>
      <c r="AP69" s="144"/>
      <c r="AQ69" s="145"/>
      <c r="AR69" s="145"/>
      <c r="AS69" s="145"/>
      <c r="AT69" s="145"/>
      <c r="AU69" s="144"/>
      <c r="AV69" s="1723"/>
      <c r="AW69" s="1724"/>
      <c r="AX69" s="1724"/>
      <c r="AY69" s="1724"/>
      <c r="AZ69" s="1724"/>
      <c r="BA69" s="1724"/>
      <c r="BB69" s="1725"/>
      <c r="BC69" s="1731"/>
      <c r="BD69" s="1732"/>
      <c r="BE69" s="1732"/>
      <c r="BF69" s="1733"/>
      <c r="BG69" s="1731"/>
      <c r="BH69" s="1732"/>
      <c r="BI69" s="1732"/>
      <c r="BJ69" s="1733"/>
      <c r="BK69" s="1731"/>
      <c r="BL69" s="1732"/>
      <c r="BM69" s="1733"/>
      <c r="BN69" s="201"/>
      <c r="BO69" s="145"/>
      <c r="BP69" s="1625" t="s">
        <v>1628</v>
      </c>
      <c r="BQ69" s="1625"/>
      <c r="BR69" s="1625"/>
      <c r="BS69" s="1625"/>
      <c r="BT69" s="1625"/>
      <c r="BU69" s="1625"/>
      <c r="BV69" s="1625"/>
      <c r="BW69" s="1908"/>
      <c r="BX69" s="1909"/>
      <c r="BY69" s="1909"/>
      <c r="BZ69" s="1909"/>
      <c r="CA69" s="1909"/>
      <c r="CB69" s="1909"/>
      <c r="CC69" s="1909"/>
      <c r="CD69" s="1909"/>
      <c r="CE69" s="1909"/>
      <c r="CF69" s="1910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435" t="s">
        <v>4084</v>
      </c>
      <c r="E70" s="1436"/>
      <c r="F70" s="1436"/>
      <c r="G70" s="1436"/>
      <c r="H70" s="1436"/>
      <c r="I70" s="1436"/>
      <c r="J70" s="1437"/>
      <c r="K70" s="1065">
        <f>INDEX('LŠZ P'!A$2:AN$2002,W39,35)</f>
        <v>61</v>
      </c>
      <c r="L70" s="1066"/>
      <c r="M70" s="1066"/>
      <c r="N70" s="1067"/>
      <c r="O70" s="1065">
        <f>INDEX('LŠZ P'!A$2:AN$2002,W39,36)</f>
        <v>1</v>
      </c>
      <c r="P70" s="1066"/>
      <c r="Q70" s="1066"/>
      <c r="R70" s="1067"/>
      <c r="S70" s="1065">
        <f>INDEX('LŠZ P'!A$2:AN$2002,W39,37)</f>
        <v>44803</v>
      </c>
      <c r="T70" s="1066"/>
      <c r="U70" s="1067"/>
      <c r="V70" s="153"/>
      <c r="W70" s="144"/>
      <c r="X70" s="1625"/>
      <c r="Y70" s="1625"/>
      <c r="Z70" s="1625"/>
      <c r="AA70" s="1625"/>
      <c r="AB70" s="1625"/>
      <c r="AC70" s="1625"/>
      <c r="AD70" s="1625"/>
      <c r="AE70" s="1908"/>
      <c r="AF70" s="1909"/>
      <c r="AG70" s="1909"/>
      <c r="AH70" s="1909"/>
      <c r="AI70" s="1909"/>
      <c r="AJ70" s="1909"/>
      <c r="AK70" s="1909"/>
      <c r="AL70" s="1909"/>
      <c r="AM70" s="1909"/>
      <c r="AN70" s="1910"/>
      <c r="AO70" s="153"/>
      <c r="AP70" s="144"/>
      <c r="AQ70" s="145"/>
      <c r="AR70" s="145"/>
      <c r="AS70" s="145"/>
      <c r="AT70" s="145"/>
      <c r="AU70" s="144"/>
      <c r="AV70" s="1635" t="s">
        <v>4084</v>
      </c>
      <c r="AW70" s="1636"/>
      <c r="AX70" s="1636"/>
      <c r="AY70" s="1636"/>
      <c r="AZ70" s="1636"/>
      <c r="BA70" s="1636"/>
      <c r="BB70" s="1637"/>
      <c r="BC70" s="2023" t="s">
        <v>731</v>
      </c>
      <c r="BD70" s="2024"/>
      <c r="BE70" s="2024"/>
      <c r="BF70" s="2025"/>
      <c r="BG70" s="2023" t="s">
        <v>731</v>
      </c>
      <c r="BH70" s="2024"/>
      <c r="BI70" s="2024"/>
      <c r="BJ70" s="2025"/>
      <c r="BK70" s="2023" t="s">
        <v>731</v>
      </c>
      <c r="BL70" s="2024"/>
      <c r="BM70" s="2025"/>
      <c r="BN70" s="214"/>
      <c r="BO70" s="145"/>
      <c r="BP70" s="1625"/>
      <c r="BQ70" s="1625"/>
      <c r="BR70" s="1625"/>
      <c r="BS70" s="1625"/>
      <c r="BT70" s="1625"/>
      <c r="BU70" s="1625"/>
      <c r="BV70" s="1625"/>
      <c r="BW70" s="1908"/>
      <c r="BX70" s="1909"/>
      <c r="BY70" s="1909"/>
      <c r="BZ70" s="1909"/>
      <c r="CA70" s="1909"/>
      <c r="CB70" s="1909"/>
      <c r="CC70" s="1909"/>
      <c r="CD70" s="1909"/>
      <c r="CE70" s="1909"/>
      <c r="CF70" s="1910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438"/>
      <c r="E71" s="1439"/>
      <c r="F71" s="1439"/>
      <c r="G71" s="1439"/>
      <c r="H71" s="1439"/>
      <c r="I71" s="1439"/>
      <c r="J71" s="1440"/>
      <c r="K71" s="1068"/>
      <c r="L71" s="1069"/>
      <c r="M71" s="1069"/>
      <c r="N71" s="1070"/>
      <c r="O71" s="1068"/>
      <c r="P71" s="1069"/>
      <c r="Q71" s="1069"/>
      <c r="R71" s="1070"/>
      <c r="S71" s="1068"/>
      <c r="T71" s="1069"/>
      <c r="U71" s="1070"/>
      <c r="V71" s="153"/>
      <c r="W71" s="144"/>
      <c r="X71" s="189"/>
      <c r="Y71" s="177"/>
      <c r="Z71" s="177"/>
      <c r="AA71" s="177"/>
      <c r="AB71" s="177"/>
      <c r="AC71" s="177"/>
      <c r="AD71" s="177"/>
      <c r="AE71" s="1911"/>
      <c r="AF71" s="1912"/>
      <c r="AG71" s="1912"/>
      <c r="AH71" s="1912"/>
      <c r="AI71" s="1912"/>
      <c r="AJ71" s="1912"/>
      <c r="AK71" s="1912"/>
      <c r="AL71" s="1912"/>
      <c r="AM71" s="1912"/>
      <c r="AN71" s="1913"/>
      <c r="AO71" s="153"/>
      <c r="AP71" s="144"/>
      <c r="AQ71" s="145"/>
      <c r="AR71" s="145"/>
      <c r="AS71" s="145"/>
      <c r="AT71" s="145"/>
      <c r="AU71" s="144"/>
      <c r="AV71" s="1638"/>
      <c r="AW71" s="1639"/>
      <c r="AX71" s="1639"/>
      <c r="AY71" s="1639"/>
      <c r="AZ71" s="1639"/>
      <c r="BA71" s="1639"/>
      <c r="BB71" s="1640"/>
      <c r="BC71" s="2026"/>
      <c r="BD71" s="2027"/>
      <c r="BE71" s="2027"/>
      <c r="BF71" s="2028"/>
      <c r="BG71" s="2026"/>
      <c r="BH71" s="2027"/>
      <c r="BI71" s="2027"/>
      <c r="BJ71" s="2028"/>
      <c r="BK71" s="2026"/>
      <c r="BL71" s="2027"/>
      <c r="BM71" s="2028"/>
      <c r="BN71" s="214"/>
      <c r="BO71" s="145"/>
      <c r="BP71" s="189"/>
      <c r="BQ71" s="177"/>
      <c r="BR71" s="177"/>
      <c r="BS71" s="177"/>
      <c r="BT71" s="177"/>
      <c r="BU71" s="177"/>
      <c r="BV71" s="177"/>
      <c r="BW71" s="1911"/>
      <c r="BX71" s="1912"/>
      <c r="BY71" s="1912"/>
      <c r="BZ71" s="1912"/>
      <c r="CA71" s="1912"/>
      <c r="CB71" s="1912"/>
      <c r="CC71" s="1912"/>
      <c r="CD71" s="1912"/>
      <c r="CE71" s="1912"/>
      <c r="CF71" s="1913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441"/>
      <c r="E72" s="1442"/>
      <c r="F72" s="1442"/>
      <c r="G72" s="1442"/>
      <c r="H72" s="1442"/>
      <c r="I72" s="1442"/>
      <c r="J72" s="1443"/>
      <c r="K72" s="1071"/>
      <c r="L72" s="1072"/>
      <c r="M72" s="1072"/>
      <c r="N72" s="1073"/>
      <c r="O72" s="1071"/>
      <c r="P72" s="1072"/>
      <c r="Q72" s="1072"/>
      <c r="R72" s="1073"/>
      <c r="S72" s="1071"/>
      <c r="T72" s="1072"/>
      <c r="U72" s="1073"/>
      <c r="V72" s="153"/>
      <c r="W72" s="144"/>
      <c r="X72" s="1625" t="s">
        <v>460</v>
      </c>
      <c r="Y72" s="1625"/>
      <c r="Z72" s="1625"/>
      <c r="AA72" s="1625"/>
      <c r="AB72" s="1625"/>
      <c r="AC72" s="1625"/>
      <c r="AD72" s="1653"/>
      <c r="AE72" s="1616">
        <f>INDEX('LŠZ P'!A$2:AN$2002,W39,13)</f>
        <v>44803</v>
      </c>
      <c r="AF72" s="1617"/>
      <c r="AG72" s="1617"/>
      <c r="AH72" s="1617"/>
      <c r="AI72" s="1617"/>
      <c r="AJ72" s="1617"/>
      <c r="AK72" s="1617"/>
      <c r="AL72" s="1617"/>
      <c r="AM72" s="1617"/>
      <c r="AN72" s="1618"/>
      <c r="AO72" s="153"/>
      <c r="AP72" s="144"/>
      <c r="AQ72" s="145"/>
      <c r="AR72" s="145"/>
      <c r="AS72" s="145"/>
      <c r="AT72" s="145"/>
      <c r="AU72" s="144"/>
      <c r="AV72" s="1641"/>
      <c r="AW72" s="1642"/>
      <c r="AX72" s="1642"/>
      <c r="AY72" s="1642"/>
      <c r="AZ72" s="1642"/>
      <c r="BA72" s="1642"/>
      <c r="BB72" s="1643"/>
      <c r="BC72" s="2029"/>
      <c r="BD72" s="2030"/>
      <c r="BE72" s="2030"/>
      <c r="BF72" s="2031"/>
      <c r="BG72" s="2029"/>
      <c r="BH72" s="2030"/>
      <c r="BI72" s="2030"/>
      <c r="BJ72" s="2031"/>
      <c r="BK72" s="2029"/>
      <c r="BL72" s="2030"/>
      <c r="BM72" s="2031"/>
      <c r="BN72" s="214"/>
      <c r="BO72" s="145"/>
      <c r="BP72" s="1625" t="s">
        <v>460</v>
      </c>
      <c r="BQ72" s="1625"/>
      <c r="BR72" s="1625"/>
      <c r="BS72" s="1625"/>
      <c r="BT72" s="1625"/>
      <c r="BU72" s="1625"/>
      <c r="BV72" s="1653"/>
      <c r="BW72" s="1616" t="str">
        <f>INDEX('LŠZ P'!A$2:AN$2002,W39,39)</f>
        <v>P</v>
      </c>
      <c r="BX72" s="1617"/>
      <c r="BY72" s="1617"/>
      <c r="BZ72" s="1617"/>
      <c r="CA72" s="1617"/>
      <c r="CB72" s="1617"/>
      <c r="CC72" s="1617"/>
      <c r="CD72" s="1617"/>
      <c r="CE72" s="1617"/>
      <c r="CF72" s="1618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809" t="s">
        <v>463</v>
      </c>
      <c r="E73" s="1810"/>
      <c r="F73" s="1810"/>
      <c r="G73" s="1811"/>
      <c r="H73" s="2121">
        <f>INDEX('LŠZ P'!A$2:AN$2002,W39,18)</f>
        <v>2022</v>
      </c>
      <c r="I73" s="2122"/>
      <c r="J73" s="1818" t="s">
        <v>464</v>
      </c>
      <c r="K73" s="1819"/>
      <c r="L73" s="1425" t="str">
        <f>INDEX('LŠZ P'!A$2:AN$2002,W39,7)</f>
        <v>1228-2514</v>
      </c>
      <c r="M73" s="1426"/>
      <c r="N73" s="1426"/>
      <c r="O73" s="1426"/>
      <c r="P73" s="1426"/>
      <c r="Q73" s="1426"/>
      <c r="R73" s="1427"/>
      <c r="S73" s="1824" t="str">
        <f>INDEX('LŠZ P'!A$2:AN$2002,W39,15)</f>
        <v>P</v>
      </c>
      <c r="T73" s="1825"/>
      <c r="U73" s="1819"/>
      <c r="V73" s="153"/>
      <c r="W73" s="144"/>
      <c r="X73" s="1625"/>
      <c r="Y73" s="1625"/>
      <c r="Z73" s="1625"/>
      <c r="AA73" s="1625"/>
      <c r="AB73" s="1625"/>
      <c r="AC73" s="1625"/>
      <c r="AD73" s="1653"/>
      <c r="AE73" s="1619"/>
      <c r="AF73" s="1620"/>
      <c r="AG73" s="1620"/>
      <c r="AH73" s="1620"/>
      <c r="AI73" s="1620"/>
      <c r="AJ73" s="1620"/>
      <c r="AK73" s="1620"/>
      <c r="AL73" s="1620"/>
      <c r="AM73" s="1620"/>
      <c r="AN73" s="1621"/>
      <c r="AO73" s="153"/>
      <c r="AP73" s="144"/>
      <c r="AQ73" s="145"/>
      <c r="AR73" s="145"/>
      <c r="AS73" s="145"/>
      <c r="AT73" s="145"/>
      <c r="AU73" s="144"/>
      <c r="AV73" s="1654" t="s">
        <v>463</v>
      </c>
      <c r="AW73" s="1655"/>
      <c r="AX73" s="1655"/>
      <c r="AY73" s="1656"/>
      <c r="AZ73" s="2046">
        <f>INDEX('LŠZ P'!A$2:AN$2002,W39,40)</f>
        <v>0</v>
      </c>
      <c r="BA73" s="2047"/>
      <c r="BB73" s="1663" t="s">
        <v>464</v>
      </c>
      <c r="BC73" s="1664"/>
      <c r="BD73" s="2082" t="str">
        <f>INDEX('LŠZ P'!A$2:AN$2002,W39,8)</f>
        <v>929*01302</v>
      </c>
      <c r="BE73" s="2083"/>
      <c r="BF73" s="2083"/>
      <c r="BG73" s="2083"/>
      <c r="BH73" s="2083"/>
      <c r="BI73" s="2083"/>
      <c r="BJ73" s="2084"/>
      <c r="BK73" s="1686" t="e">
        <f>INDEX('LŠZ P'!A$2:AN$2002,W39,41)</f>
        <v>#REF!</v>
      </c>
      <c r="BL73" s="1687"/>
      <c r="BM73" s="1664"/>
      <c r="BN73" s="215"/>
      <c r="BO73" s="145"/>
      <c r="BP73" s="1625"/>
      <c r="BQ73" s="1625"/>
      <c r="BR73" s="1625"/>
      <c r="BS73" s="1625"/>
      <c r="BT73" s="1625"/>
      <c r="BU73" s="1625"/>
      <c r="BV73" s="1653"/>
      <c r="BW73" s="1619"/>
      <c r="BX73" s="1620"/>
      <c r="BY73" s="1620"/>
      <c r="BZ73" s="1620"/>
      <c r="CA73" s="1620"/>
      <c r="CB73" s="1620"/>
      <c r="CC73" s="1620"/>
      <c r="CD73" s="1620"/>
      <c r="CE73" s="1620"/>
      <c r="CF73" s="1621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812"/>
      <c r="E74" s="1813"/>
      <c r="F74" s="1813"/>
      <c r="G74" s="1814"/>
      <c r="H74" s="2123"/>
      <c r="I74" s="2124"/>
      <c r="J74" s="1820"/>
      <c r="K74" s="1821"/>
      <c r="L74" s="1428"/>
      <c r="M74" s="1429"/>
      <c r="N74" s="1429"/>
      <c r="O74" s="1429"/>
      <c r="P74" s="1429"/>
      <c r="Q74" s="1429"/>
      <c r="R74" s="1430"/>
      <c r="S74" s="1820"/>
      <c r="T74" s="1826"/>
      <c r="U74" s="1821"/>
      <c r="V74" s="153"/>
      <c r="W74" s="144"/>
      <c r="X74" s="1625" t="s">
        <v>461</v>
      </c>
      <c r="Y74" s="1625"/>
      <c r="Z74" s="1625"/>
      <c r="AA74" s="1625"/>
      <c r="AB74" s="1625"/>
      <c r="AC74" s="1625"/>
      <c r="AD74" s="1625"/>
      <c r="AE74" s="1619"/>
      <c r="AF74" s="1620"/>
      <c r="AG74" s="1620"/>
      <c r="AH74" s="1620"/>
      <c r="AI74" s="1620"/>
      <c r="AJ74" s="1620"/>
      <c r="AK74" s="1620"/>
      <c r="AL74" s="1620"/>
      <c r="AM74" s="1620"/>
      <c r="AN74" s="1621"/>
      <c r="AO74" s="153"/>
      <c r="AP74" s="144"/>
      <c r="AQ74" s="145"/>
      <c r="AR74" s="145"/>
      <c r="AS74" s="145"/>
      <c r="AT74" s="145"/>
      <c r="AU74" s="144"/>
      <c r="AV74" s="1657"/>
      <c r="AW74" s="1658"/>
      <c r="AX74" s="1658"/>
      <c r="AY74" s="1659"/>
      <c r="AZ74" s="2048"/>
      <c r="BA74" s="2049"/>
      <c r="BB74" s="1665"/>
      <c r="BC74" s="1666"/>
      <c r="BD74" s="2085"/>
      <c r="BE74" s="2086"/>
      <c r="BF74" s="2086"/>
      <c r="BG74" s="2086"/>
      <c r="BH74" s="2086"/>
      <c r="BI74" s="2086"/>
      <c r="BJ74" s="2087"/>
      <c r="BK74" s="1665"/>
      <c r="BL74" s="1688"/>
      <c r="BM74" s="1666"/>
      <c r="BN74" s="215"/>
      <c r="BO74" s="145"/>
      <c r="BP74" s="1625" t="s">
        <v>461</v>
      </c>
      <c r="BQ74" s="1625"/>
      <c r="BR74" s="1625"/>
      <c r="BS74" s="1625"/>
      <c r="BT74" s="1625"/>
      <c r="BU74" s="1625"/>
      <c r="BV74" s="1625"/>
      <c r="BW74" s="1619"/>
      <c r="BX74" s="1620"/>
      <c r="BY74" s="1620"/>
      <c r="BZ74" s="1620"/>
      <c r="CA74" s="1620"/>
      <c r="CB74" s="1620"/>
      <c r="CC74" s="1620"/>
      <c r="CD74" s="1620"/>
      <c r="CE74" s="1620"/>
      <c r="CF74" s="1621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815"/>
      <c r="E75" s="1816"/>
      <c r="F75" s="1816"/>
      <c r="G75" s="1817"/>
      <c r="H75" s="2125"/>
      <c r="I75" s="2126"/>
      <c r="J75" s="1822"/>
      <c r="K75" s="1823"/>
      <c r="L75" s="1431"/>
      <c r="M75" s="1432"/>
      <c r="N75" s="1432"/>
      <c r="O75" s="1432"/>
      <c r="P75" s="1432"/>
      <c r="Q75" s="1432"/>
      <c r="R75" s="1433"/>
      <c r="S75" s="1822"/>
      <c r="T75" s="1827"/>
      <c r="U75" s="1823"/>
      <c r="V75" s="153"/>
      <c r="W75" s="144"/>
      <c r="X75" s="1625"/>
      <c r="Y75" s="1625"/>
      <c r="Z75" s="1625"/>
      <c r="AA75" s="1625"/>
      <c r="AB75" s="1625"/>
      <c r="AC75" s="1625"/>
      <c r="AD75" s="1625"/>
      <c r="AE75" s="1622"/>
      <c r="AF75" s="1623"/>
      <c r="AG75" s="1623"/>
      <c r="AH75" s="1623"/>
      <c r="AI75" s="1623"/>
      <c r="AJ75" s="1623"/>
      <c r="AK75" s="1623"/>
      <c r="AL75" s="1623"/>
      <c r="AM75" s="1623"/>
      <c r="AN75" s="1624"/>
      <c r="AO75" s="153"/>
      <c r="AP75" s="144"/>
      <c r="AQ75" s="145"/>
      <c r="AR75" s="145"/>
      <c r="AS75" s="145"/>
      <c r="AT75" s="145"/>
      <c r="AU75" s="144"/>
      <c r="AV75" s="1660"/>
      <c r="AW75" s="1661"/>
      <c r="AX75" s="1661"/>
      <c r="AY75" s="1662"/>
      <c r="AZ75" s="2050"/>
      <c r="BA75" s="2051"/>
      <c r="BB75" s="1667"/>
      <c r="BC75" s="1668"/>
      <c r="BD75" s="2088"/>
      <c r="BE75" s="2089"/>
      <c r="BF75" s="2089"/>
      <c r="BG75" s="2089"/>
      <c r="BH75" s="2089"/>
      <c r="BI75" s="2089"/>
      <c r="BJ75" s="2090"/>
      <c r="BK75" s="1667"/>
      <c r="BL75" s="1689"/>
      <c r="BM75" s="1668"/>
      <c r="BN75" s="215"/>
      <c r="BO75" s="145"/>
      <c r="BP75" s="1625"/>
      <c r="BQ75" s="1625"/>
      <c r="BR75" s="1625"/>
      <c r="BS75" s="1625"/>
      <c r="BT75" s="1625"/>
      <c r="BU75" s="1625"/>
      <c r="BV75" s="1625"/>
      <c r="BW75" s="1622"/>
      <c r="BX75" s="1623"/>
      <c r="BY75" s="1623"/>
      <c r="BZ75" s="1623"/>
      <c r="CA75" s="1623"/>
      <c r="CB75" s="1623"/>
      <c r="CC75" s="1623"/>
      <c r="CD75" s="1623"/>
      <c r="CE75" s="1623"/>
      <c r="CF75" s="1624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54</v>
      </c>
      <c r="Y77" s="143"/>
      <c r="Z77" s="143"/>
      <c r="AA77" s="143"/>
      <c r="AB77" s="1776" t="s">
        <v>20</v>
      </c>
      <c r="AC77" s="1777"/>
      <c r="AD77" s="1777"/>
      <c r="AE77" s="1777"/>
      <c r="AF77" s="1777"/>
      <c r="AG77" s="1777"/>
      <c r="AH77" s="1777"/>
      <c r="AI77" s="1777"/>
      <c r="AJ77" s="1777"/>
      <c r="AK77" s="1777"/>
      <c r="AL77" s="1777"/>
      <c r="AM77" s="1777"/>
      <c r="AN77" s="1777"/>
      <c r="AO77" s="1778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1776" t="s">
        <v>20</v>
      </c>
      <c r="BU77" s="1777"/>
      <c r="BV77" s="1777"/>
      <c r="BW77" s="1777"/>
      <c r="BX77" s="1777"/>
      <c r="BY77" s="1777"/>
      <c r="BZ77" s="1777"/>
      <c r="CA77" s="1777"/>
      <c r="CB77" s="1777"/>
      <c r="CC77" s="1777"/>
      <c r="CD77" s="1777"/>
      <c r="CE77" s="1777"/>
      <c r="CF77" s="1777"/>
      <c r="CG77" s="1778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781" t="s">
        <v>1499</v>
      </c>
      <c r="E78" s="1781"/>
      <c r="F78" s="1781"/>
      <c r="G78" s="1781"/>
      <c r="H78" s="1781"/>
      <c r="I78" s="1781"/>
      <c r="J78" s="1781"/>
      <c r="K78" s="1781"/>
      <c r="L78" s="1781"/>
      <c r="M78" s="1781"/>
      <c r="N78" s="1781"/>
      <c r="O78" s="1781"/>
      <c r="P78" s="1781"/>
      <c r="Q78" s="1781"/>
      <c r="R78" s="1781"/>
      <c r="S78" s="1781"/>
      <c r="T78" s="1781"/>
      <c r="U78" s="1781"/>
      <c r="V78" s="153"/>
      <c r="W78" s="154"/>
      <c r="AB78" s="1900"/>
      <c r="AC78" s="1900"/>
      <c r="AD78" s="1900"/>
      <c r="AE78" s="1900"/>
      <c r="AF78" s="1900"/>
      <c r="AG78" s="1900"/>
      <c r="AH78" s="1900"/>
      <c r="AI78" s="1900"/>
      <c r="AJ78" s="1900"/>
      <c r="AK78" s="1900"/>
      <c r="AL78" s="1900"/>
      <c r="AM78" s="1900"/>
      <c r="AN78" s="1900"/>
      <c r="AO78" s="1780"/>
      <c r="AP78" s="144"/>
      <c r="AQ78" s="145"/>
      <c r="AR78" s="145"/>
      <c r="AS78" s="145"/>
      <c r="AT78" s="145"/>
      <c r="AU78" s="144"/>
      <c r="AV78" s="1781" t="s">
        <v>1499</v>
      </c>
      <c r="AW78" s="1781"/>
      <c r="AX78" s="1781"/>
      <c r="AY78" s="1781"/>
      <c r="AZ78" s="1781"/>
      <c r="BA78" s="1781"/>
      <c r="BB78" s="1781"/>
      <c r="BC78" s="1781"/>
      <c r="BD78" s="1781"/>
      <c r="BE78" s="1781"/>
      <c r="BF78" s="1781"/>
      <c r="BG78" s="1781"/>
      <c r="BH78" s="1781"/>
      <c r="BI78" s="1781"/>
      <c r="BJ78" s="1781"/>
      <c r="BK78" s="1781"/>
      <c r="BL78" s="1781"/>
      <c r="BM78" s="1781"/>
      <c r="BN78" s="201"/>
      <c r="BT78" s="1900"/>
      <c r="BU78" s="1900"/>
      <c r="BV78" s="1900"/>
      <c r="BW78" s="1900"/>
      <c r="BX78" s="1900"/>
      <c r="BY78" s="1900"/>
      <c r="BZ78" s="1900"/>
      <c r="CA78" s="1900"/>
      <c r="CB78" s="1900"/>
      <c r="CC78" s="1900"/>
      <c r="CD78" s="1900"/>
      <c r="CE78" s="1900"/>
      <c r="CF78" s="1900"/>
      <c r="CG78" s="1780"/>
      <c r="CP78" s="154"/>
      <c r="CQ78" s="142"/>
      <c r="CR78" s="143"/>
      <c r="CS78" s="143"/>
      <c r="CT78" s="143"/>
      <c r="CU78" s="143"/>
      <c r="CV78" s="1052" t="s">
        <v>3998</v>
      </c>
      <c r="CW78" s="1411"/>
      <c r="CX78" s="1411"/>
      <c r="CY78" s="1411"/>
      <c r="CZ78" s="1411"/>
      <c r="DA78" s="1412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52" t="s">
        <v>3998</v>
      </c>
      <c r="DO78" s="1411"/>
      <c r="DP78" s="1411"/>
      <c r="DQ78" s="1411"/>
      <c r="DR78" s="1411"/>
      <c r="DS78" s="1412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781"/>
      <c r="E79" s="1781"/>
      <c r="F79" s="1781"/>
      <c r="G79" s="1781"/>
      <c r="H79" s="1781"/>
      <c r="I79" s="1781"/>
      <c r="J79" s="1781"/>
      <c r="K79" s="1781"/>
      <c r="L79" s="1781"/>
      <c r="M79" s="1781"/>
      <c r="N79" s="1781"/>
      <c r="O79" s="1781"/>
      <c r="P79" s="1781"/>
      <c r="Q79" s="1781"/>
      <c r="R79" s="1781"/>
      <c r="S79" s="1781"/>
      <c r="T79" s="1781"/>
      <c r="U79" s="1781"/>
      <c r="V79" s="153"/>
      <c r="W79" s="154"/>
      <c r="AB79" s="1900"/>
      <c r="AC79" s="1900"/>
      <c r="AD79" s="1900"/>
      <c r="AE79" s="1900"/>
      <c r="AF79" s="1900"/>
      <c r="AG79" s="1900"/>
      <c r="AH79" s="1900"/>
      <c r="AI79" s="1900"/>
      <c r="AJ79" s="1900"/>
      <c r="AK79" s="1900"/>
      <c r="AL79" s="1900"/>
      <c r="AM79" s="1900"/>
      <c r="AN79" s="1900"/>
      <c r="AO79" s="1780"/>
      <c r="AP79" s="144"/>
      <c r="AQ79" s="145"/>
      <c r="AR79" s="145"/>
      <c r="AS79" s="145"/>
      <c r="AT79" s="145"/>
      <c r="AU79" s="144"/>
      <c r="AV79" s="1781"/>
      <c r="AW79" s="1781"/>
      <c r="AX79" s="1781"/>
      <c r="AY79" s="1781"/>
      <c r="AZ79" s="1781"/>
      <c r="BA79" s="1781"/>
      <c r="BB79" s="1781"/>
      <c r="BC79" s="1781"/>
      <c r="BD79" s="1781"/>
      <c r="BE79" s="1781"/>
      <c r="BF79" s="1781"/>
      <c r="BG79" s="1781"/>
      <c r="BH79" s="1781"/>
      <c r="BI79" s="1781"/>
      <c r="BJ79" s="1781"/>
      <c r="BK79" s="1781"/>
      <c r="BL79" s="1781"/>
      <c r="BM79" s="1781"/>
      <c r="BN79" s="201"/>
      <c r="BT79" s="1900"/>
      <c r="BU79" s="1900"/>
      <c r="BV79" s="1900"/>
      <c r="BW79" s="1900"/>
      <c r="BX79" s="1900"/>
      <c r="BY79" s="1900"/>
      <c r="BZ79" s="1900"/>
      <c r="CA79" s="1900"/>
      <c r="CB79" s="1900"/>
      <c r="CC79" s="1900"/>
      <c r="CD79" s="1900"/>
      <c r="CE79" s="1900"/>
      <c r="CF79" s="1900"/>
      <c r="CG79" s="1780"/>
      <c r="CP79" s="154"/>
      <c r="CQ79" s="159"/>
      <c r="CR79" s="160"/>
      <c r="CS79" s="160"/>
      <c r="CT79" s="160"/>
      <c r="CU79" s="160"/>
      <c r="CV79" s="1413"/>
      <c r="CW79" s="1414"/>
      <c r="CX79" s="1414"/>
      <c r="CY79" s="1414"/>
      <c r="CZ79" s="1414"/>
      <c r="DA79" s="1415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413"/>
      <c r="DO79" s="1414"/>
      <c r="DP79" s="1414"/>
      <c r="DQ79" s="1414"/>
      <c r="DR79" s="1414"/>
      <c r="DS79" s="1415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781"/>
      <c r="E80" s="1781"/>
      <c r="F80" s="1781"/>
      <c r="G80" s="1781"/>
      <c r="H80" s="1781"/>
      <c r="I80" s="1781"/>
      <c r="J80" s="1781"/>
      <c r="K80" s="1781"/>
      <c r="L80" s="1781"/>
      <c r="M80" s="1781"/>
      <c r="N80" s="1781"/>
      <c r="O80" s="1781"/>
      <c r="P80" s="1781"/>
      <c r="Q80" s="1781"/>
      <c r="R80" s="1781"/>
      <c r="S80" s="1781"/>
      <c r="T80" s="1781"/>
      <c r="U80" s="1781"/>
      <c r="V80" s="153"/>
      <c r="W80" s="154"/>
      <c r="X80" s="1782" t="s">
        <v>4172</v>
      </c>
      <c r="Y80" s="1890"/>
      <c r="Z80" s="1890"/>
      <c r="AA80" s="1890"/>
      <c r="AB80" s="1890"/>
      <c r="AC80" s="1890"/>
      <c r="AD80" s="1890"/>
      <c r="AE80" s="1890"/>
      <c r="AF80" s="1890"/>
      <c r="AG80" s="1890"/>
      <c r="AH80" s="1890"/>
      <c r="AI80" s="1890"/>
      <c r="AJ80" s="1890"/>
      <c r="AK80" s="1890"/>
      <c r="AL80" s="1890"/>
      <c r="AM80" s="1890"/>
      <c r="AN80" s="1890"/>
      <c r="AO80" s="1784"/>
      <c r="AP80" s="144"/>
      <c r="AQ80" s="145"/>
      <c r="AR80" s="145"/>
      <c r="AS80" s="145"/>
      <c r="AT80" s="145"/>
      <c r="AU80" s="144"/>
      <c r="AV80" s="1781"/>
      <c r="AW80" s="1781"/>
      <c r="AX80" s="1781"/>
      <c r="AY80" s="1781"/>
      <c r="AZ80" s="1781"/>
      <c r="BA80" s="1781"/>
      <c r="BB80" s="1781"/>
      <c r="BC80" s="1781"/>
      <c r="BD80" s="1781"/>
      <c r="BE80" s="1781"/>
      <c r="BF80" s="1781"/>
      <c r="BG80" s="1781"/>
      <c r="BH80" s="1781"/>
      <c r="BI80" s="1781"/>
      <c r="BJ80" s="1781"/>
      <c r="BK80" s="1781"/>
      <c r="BL80" s="1781"/>
      <c r="BM80" s="1781"/>
      <c r="BN80" s="201"/>
      <c r="BP80" s="1782" t="s">
        <v>4174</v>
      </c>
      <c r="BQ80" s="1890"/>
      <c r="BR80" s="1890"/>
      <c r="BS80" s="1890"/>
      <c r="BT80" s="1890"/>
      <c r="BU80" s="1890"/>
      <c r="BV80" s="1890"/>
      <c r="BW80" s="1890"/>
      <c r="BX80" s="1890"/>
      <c r="BY80" s="1890"/>
      <c r="BZ80" s="1890"/>
      <c r="CA80" s="1890"/>
      <c r="CB80" s="1890"/>
      <c r="CC80" s="1890"/>
      <c r="CD80" s="1890"/>
      <c r="CE80" s="1890"/>
      <c r="CF80" s="1890"/>
      <c r="CG80" s="1784"/>
      <c r="CP80" s="154"/>
      <c r="CQ80" s="1596" t="s">
        <v>1474</v>
      </c>
      <c r="CR80" s="1615"/>
      <c r="CS80" s="1615"/>
      <c r="CT80" s="1615"/>
      <c r="CU80" s="1604"/>
      <c r="CV80" s="1413"/>
      <c r="CW80" s="1414"/>
      <c r="CX80" s="1414"/>
      <c r="CY80" s="1414"/>
      <c r="CZ80" s="1414"/>
      <c r="DA80" s="1415"/>
      <c r="DB80" s="1602" t="s">
        <v>1475</v>
      </c>
      <c r="DC80" s="1615"/>
      <c r="DD80" s="1615"/>
      <c r="DE80" s="1615"/>
      <c r="DF80" s="1604"/>
      <c r="DI80" s="1596" t="s">
        <v>1474</v>
      </c>
      <c r="DJ80" s="1615"/>
      <c r="DK80" s="1615"/>
      <c r="DL80" s="1615"/>
      <c r="DM80" s="1604"/>
      <c r="DN80" s="1413"/>
      <c r="DO80" s="1414"/>
      <c r="DP80" s="1414"/>
      <c r="DQ80" s="1414"/>
      <c r="DR80" s="1414"/>
      <c r="DS80" s="1415"/>
      <c r="DT80" s="1602" t="s">
        <v>1475</v>
      </c>
      <c r="DU80" s="1603"/>
      <c r="DV80" s="1603"/>
      <c r="DW80" s="1603"/>
      <c r="DX80" s="1603"/>
      <c r="DY80" s="1604"/>
      <c r="DZ80" s="158"/>
    </row>
    <row r="81" spans="3:130" ht="4.5" customHeight="1">
      <c r="C81" s="144"/>
      <c r="D81" s="1781"/>
      <c r="E81" s="1781"/>
      <c r="F81" s="1781"/>
      <c r="G81" s="1781"/>
      <c r="H81" s="1781"/>
      <c r="I81" s="1781"/>
      <c r="J81" s="1781"/>
      <c r="K81" s="1781"/>
      <c r="L81" s="1781"/>
      <c r="M81" s="1781"/>
      <c r="N81" s="1781"/>
      <c r="O81" s="1781"/>
      <c r="P81" s="1781"/>
      <c r="Q81" s="1781"/>
      <c r="R81" s="1781"/>
      <c r="S81" s="1781"/>
      <c r="T81" s="1781"/>
      <c r="U81" s="1781"/>
      <c r="V81" s="153"/>
      <c r="W81" s="154"/>
      <c r="X81" s="1890"/>
      <c r="Y81" s="1890"/>
      <c r="Z81" s="1890"/>
      <c r="AA81" s="1890"/>
      <c r="AB81" s="1890"/>
      <c r="AC81" s="1890"/>
      <c r="AD81" s="1890"/>
      <c r="AE81" s="1890"/>
      <c r="AF81" s="1890"/>
      <c r="AG81" s="1890"/>
      <c r="AH81" s="1890"/>
      <c r="AI81" s="1890"/>
      <c r="AJ81" s="1890"/>
      <c r="AK81" s="1890"/>
      <c r="AL81" s="1890"/>
      <c r="AM81" s="1890"/>
      <c r="AN81" s="1890"/>
      <c r="AO81" s="1784"/>
      <c r="AP81" s="144"/>
      <c r="AQ81" s="145"/>
      <c r="AR81" s="145"/>
      <c r="AS81" s="145"/>
      <c r="AT81" s="145"/>
      <c r="AU81" s="144"/>
      <c r="AV81" s="1781"/>
      <c r="AW81" s="1781"/>
      <c r="AX81" s="1781"/>
      <c r="AY81" s="1781"/>
      <c r="AZ81" s="1781"/>
      <c r="BA81" s="1781"/>
      <c r="BB81" s="1781"/>
      <c r="BC81" s="1781"/>
      <c r="BD81" s="1781"/>
      <c r="BE81" s="1781"/>
      <c r="BF81" s="1781"/>
      <c r="BG81" s="1781"/>
      <c r="BH81" s="1781"/>
      <c r="BI81" s="1781"/>
      <c r="BJ81" s="1781"/>
      <c r="BK81" s="1781"/>
      <c r="BL81" s="1781"/>
      <c r="BM81" s="1781"/>
      <c r="BN81" s="201"/>
      <c r="BP81" s="1890"/>
      <c r="BQ81" s="1890"/>
      <c r="BR81" s="1890"/>
      <c r="BS81" s="1890"/>
      <c r="BT81" s="1890"/>
      <c r="BU81" s="1890"/>
      <c r="BV81" s="1890"/>
      <c r="BW81" s="1890"/>
      <c r="BX81" s="1890"/>
      <c r="BY81" s="1890"/>
      <c r="BZ81" s="1890"/>
      <c r="CA81" s="1890"/>
      <c r="CB81" s="1890"/>
      <c r="CC81" s="1890"/>
      <c r="CD81" s="1890"/>
      <c r="CE81" s="1890"/>
      <c r="CF81" s="1890"/>
      <c r="CG81" s="1784"/>
      <c r="CP81" s="154"/>
      <c r="CQ81" s="1605"/>
      <c r="CR81" s="1615"/>
      <c r="CS81" s="1615"/>
      <c r="CT81" s="1615"/>
      <c r="CU81" s="1604"/>
      <c r="CV81" s="1596" t="s">
        <v>1476</v>
      </c>
      <c r="CW81" s="1597"/>
      <c r="CX81" s="1597"/>
      <c r="CY81" s="1597"/>
      <c r="CZ81" s="1597"/>
      <c r="DA81" s="1598"/>
      <c r="DB81" s="1605"/>
      <c r="DC81" s="1615"/>
      <c r="DD81" s="1615"/>
      <c r="DE81" s="1615"/>
      <c r="DF81" s="1604"/>
      <c r="DI81" s="1605"/>
      <c r="DJ81" s="1615"/>
      <c r="DK81" s="1615"/>
      <c r="DL81" s="1615"/>
      <c r="DM81" s="1604"/>
      <c r="DN81" s="1596" t="s">
        <v>1476</v>
      </c>
      <c r="DO81" s="1597"/>
      <c r="DP81" s="1597"/>
      <c r="DQ81" s="1597"/>
      <c r="DR81" s="1597"/>
      <c r="DS81" s="1598"/>
      <c r="DT81" s="1605"/>
      <c r="DU81" s="1603"/>
      <c r="DV81" s="1603"/>
      <c r="DW81" s="1603"/>
      <c r="DX81" s="1603"/>
      <c r="DY81" s="1604"/>
      <c r="DZ81" s="158"/>
    </row>
    <row r="82" spans="3:130" ht="4.5" customHeight="1">
      <c r="C82" s="144"/>
      <c r="D82" s="1781"/>
      <c r="E82" s="1781"/>
      <c r="F82" s="1781"/>
      <c r="G82" s="1781"/>
      <c r="H82" s="1781"/>
      <c r="I82" s="1781"/>
      <c r="J82" s="1781"/>
      <c r="K82" s="1781"/>
      <c r="L82" s="1781"/>
      <c r="M82" s="1781"/>
      <c r="N82" s="1781"/>
      <c r="O82" s="1781"/>
      <c r="P82" s="1781"/>
      <c r="Q82" s="1781"/>
      <c r="R82" s="1781"/>
      <c r="S82" s="1781"/>
      <c r="T82" s="1781"/>
      <c r="U82" s="1781"/>
      <c r="V82" s="153"/>
      <c r="W82" s="1891" t="s">
        <v>19</v>
      </c>
      <c r="X82" s="1890"/>
      <c r="Y82" s="1890"/>
      <c r="Z82" s="1890"/>
      <c r="AA82" s="1890"/>
      <c r="AB82" s="1890"/>
      <c r="AC82" s="1890"/>
      <c r="AD82" s="1890"/>
      <c r="AE82" s="1890"/>
      <c r="AF82" s="1890"/>
      <c r="AG82" s="1890"/>
      <c r="AH82" s="1890"/>
      <c r="AI82" s="1890"/>
      <c r="AJ82" s="1890"/>
      <c r="AK82" s="1890"/>
      <c r="AL82" s="1890"/>
      <c r="AM82" s="1890"/>
      <c r="AN82" s="1890"/>
      <c r="AO82" s="1784"/>
      <c r="AP82" s="144"/>
      <c r="AQ82" s="145"/>
      <c r="AR82" s="145"/>
      <c r="AS82" s="145"/>
      <c r="AT82" s="145"/>
      <c r="AU82" s="144"/>
      <c r="AV82" s="1781"/>
      <c r="AW82" s="1781"/>
      <c r="AX82" s="1781"/>
      <c r="AY82" s="1781"/>
      <c r="AZ82" s="1781"/>
      <c r="BA82" s="1781"/>
      <c r="BB82" s="1781"/>
      <c r="BC82" s="1781"/>
      <c r="BD82" s="1781"/>
      <c r="BE82" s="1781"/>
      <c r="BF82" s="1781"/>
      <c r="BG82" s="1781"/>
      <c r="BH82" s="1781"/>
      <c r="BI82" s="1781"/>
      <c r="BJ82" s="1781"/>
      <c r="BK82" s="1781"/>
      <c r="BL82" s="1781"/>
      <c r="BM82" s="1781"/>
      <c r="BN82" s="201"/>
      <c r="BO82" s="1891" t="s">
        <v>19</v>
      </c>
      <c r="BP82" s="1890"/>
      <c r="BQ82" s="1890"/>
      <c r="BR82" s="1890"/>
      <c r="BS82" s="1890"/>
      <c r="BT82" s="1890"/>
      <c r="BU82" s="1890"/>
      <c r="BV82" s="1890"/>
      <c r="BW82" s="1890"/>
      <c r="BX82" s="1890"/>
      <c r="BY82" s="1890"/>
      <c r="BZ82" s="1890"/>
      <c r="CA82" s="1890"/>
      <c r="CB82" s="1890"/>
      <c r="CC82" s="1890"/>
      <c r="CD82" s="1890"/>
      <c r="CE82" s="1890"/>
      <c r="CF82" s="1890"/>
      <c r="CG82" s="1784"/>
      <c r="CP82" s="154"/>
      <c r="CQ82" s="1606"/>
      <c r="CR82" s="1607"/>
      <c r="CS82" s="1607"/>
      <c r="CT82" s="1607"/>
      <c r="CU82" s="1608"/>
      <c r="CV82" s="1599"/>
      <c r="CW82" s="1600"/>
      <c r="CX82" s="1600"/>
      <c r="CY82" s="1600"/>
      <c r="CZ82" s="1600"/>
      <c r="DA82" s="1601"/>
      <c r="DB82" s="1606"/>
      <c r="DC82" s="1607"/>
      <c r="DD82" s="1607"/>
      <c r="DE82" s="1607"/>
      <c r="DF82" s="1608"/>
      <c r="DI82" s="1606"/>
      <c r="DJ82" s="1607"/>
      <c r="DK82" s="1607"/>
      <c r="DL82" s="1607"/>
      <c r="DM82" s="1608"/>
      <c r="DN82" s="1599"/>
      <c r="DO82" s="1600"/>
      <c r="DP82" s="1600"/>
      <c r="DQ82" s="1600"/>
      <c r="DR82" s="1600"/>
      <c r="DS82" s="1601"/>
      <c r="DT82" s="1606"/>
      <c r="DU82" s="1607"/>
      <c r="DV82" s="1607"/>
      <c r="DW82" s="1607"/>
      <c r="DX82" s="1607"/>
      <c r="DY82" s="1608"/>
      <c r="DZ82" s="158"/>
    </row>
    <row r="83" spans="3:130" ht="5.25" customHeight="1">
      <c r="C83" s="144"/>
      <c r="D83" s="1781"/>
      <c r="E83" s="1781"/>
      <c r="F83" s="1781"/>
      <c r="G83" s="1781"/>
      <c r="H83" s="1781"/>
      <c r="I83" s="1781"/>
      <c r="J83" s="1781"/>
      <c r="K83" s="1781"/>
      <c r="L83" s="1781"/>
      <c r="M83" s="1781"/>
      <c r="N83" s="1781"/>
      <c r="O83" s="1781"/>
      <c r="P83" s="1781"/>
      <c r="Q83" s="1781"/>
      <c r="R83" s="1781"/>
      <c r="S83" s="1781"/>
      <c r="T83" s="1781"/>
      <c r="U83" s="1781"/>
      <c r="V83" s="153"/>
      <c r="W83" s="1892"/>
      <c r="X83" s="1890"/>
      <c r="Y83" s="1890"/>
      <c r="Z83" s="1890"/>
      <c r="AA83" s="1890"/>
      <c r="AB83" s="1890"/>
      <c r="AC83" s="1890"/>
      <c r="AD83" s="1890"/>
      <c r="AE83" s="1890"/>
      <c r="AF83" s="1890"/>
      <c r="AG83" s="1890"/>
      <c r="AH83" s="1890"/>
      <c r="AI83" s="1890"/>
      <c r="AJ83" s="1890"/>
      <c r="AK83" s="1890"/>
      <c r="AL83" s="1890"/>
      <c r="AM83" s="1890"/>
      <c r="AN83" s="1890"/>
      <c r="AO83" s="1784"/>
      <c r="AP83" s="144"/>
      <c r="AQ83" s="145"/>
      <c r="AR83" s="145"/>
      <c r="AS83" s="145"/>
      <c r="AT83" s="145"/>
      <c r="AU83" s="144"/>
      <c r="AV83" s="1781"/>
      <c r="AW83" s="1781"/>
      <c r="AX83" s="1781"/>
      <c r="AY83" s="1781"/>
      <c r="AZ83" s="1781"/>
      <c r="BA83" s="1781"/>
      <c r="BB83" s="1781"/>
      <c r="BC83" s="1781"/>
      <c r="BD83" s="1781"/>
      <c r="BE83" s="1781"/>
      <c r="BF83" s="1781"/>
      <c r="BG83" s="1781"/>
      <c r="BH83" s="1781"/>
      <c r="BI83" s="1781"/>
      <c r="BJ83" s="1781"/>
      <c r="BK83" s="1781"/>
      <c r="BL83" s="1781"/>
      <c r="BM83" s="1781"/>
      <c r="BN83" s="201"/>
      <c r="BO83" s="1892"/>
      <c r="BP83" s="1890"/>
      <c r="BQ83" s="1890"/>
      <c r="BR83" s="1890"/>
      <c r="BS83" s="1890"/>
      <c r="BT83" s="1890"/>
      <c r="BU83" s="1890"/>
      <c r="BV83" s="1890"/>
      <c r="BW83" s="1890"/>
      <c r="BX83" s="1890"/>
      <c r="BY83" s="1890"/>
      <c r="BZ83" s="1890"/>
      <c r="CA83" s="1890"/>
      <c r="CB83" s="1890"/>
      <c r="CC83" s="1890"/>
      <c r="CD83" s="1890"/>
      <c r="CE83" s="1890"/>
      <c r="CF83" s="1890"/>
      <c r="CG83" s="1784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781"/>
      <c r="E84" s="1781"/>
      <c r="F84" s="1781"/>
      <c r="G84" s="1781"/>
      <c r="H84" s="1781"/>
      <c r="I84" s="1781"/>
      <c r="J84" s="1781"/>
      <c r="K84" s="1781"/>
      <c r="L84" s="1781"/>
      <c r="M84" s="1781"/>
      <c r="N84" s="1781"/>
      <c r="O84" s="1781"/>
      <c r="P84" s="1781"/>
      <c r="Q84" s="1781"/>
      <c r="R84" s="1781"/>
      <c r="S84" s="1781"/>
      <c r="T84" s="1781"/>
      <c r="U84" s="1781"/>
      <c r="V84" s="153"/>
      <c r="W84" s="1893" t="s">
        <v>18</v>
      </c>
      <c r="X84" s="1894"/>
      <c r="Y84" s="1894"/>
      <c r="Z84" s="1894"/>
      <c r="AA84" s="1894"/>
      <c r="AB84" s="1894"/>
      <c r="AC84" s="1894"/>
      <c r="AD84" s="1894"/>
      <c r="AE84" s="1894"/>
      <c r="AF84" s="1894"/>
      <c r="AG84" s="1894"/>
      <c r="AH84" s="1894"/>
      <c r="AI84" s="1894"/>
      <c r="AJ84" s="1894"/>
      <c r="AK84" s="1894"/>
      <c r="AL84" s="1788" t="str">
        <f>CONCATENATE("*",INDEX('LŠZ P'!A$2:AN$2002,W77,17))</f>
        <v>*22319</v>
      </c>
      <c r="AM84" s="1896"/>
      <c r="AN84" s="1896"/>
      <c r="AO84" s="1790"/>
      <c r="AP84" s="144"/>
      <c r="AQ84" s="145"/>
      <c r="AR84" s="145"/>
      <c r="AS84" s="145"/>
      <c r="AT84" s="145"/>
      <c r="AU84" s="144"/>
      <c r="AV84" s="1781"/>
      <c r="AW84" s="1781"/>
      <c r="AX84" s="1781"/>
      <c r="AY84" s="1781"/>
      <c r="AZ84" s="1781"/>
      <c r="BA84" s="1781"/>
      <c r="BB84" s="1781"/>
      <c r="BC84" s="1781"/>
      <c r="BD84" s="1781"/>
      <c r="BE84" s="1781"/>
      <c r="BF84" s="1781"/>
      <c r="BG84" s="1781"/>
      <c r="BH84" s="1781"/>
      <c r="BI84" s="1781"/>
      <c r="BJ84" s="1781"/>
      <c r="BK84" s="1781"/>
      <c r="BL84" s="1781"/>
      <c r="BM84" s="1781"/>
      <c r="BN84" s="201"/>
      <c r="BO84" s="1893" t="s">
        <v>18</v>
      </c>
      <c r="BP84" s="1894"/>
      <c r="BQ84" s="1894"/>
      <c r="BR84" s="1894"/>
      <c r="BS84" s="1894"/>
      <c r="BT84" s="1894"/>
      <c r="BU84" s="1894"/>
      <c r="BV84" s="1894"/>
      <c r="BW84" s="1894"/>
      <c r="BX84" s="1894"/>
      <c r="BY84" s="1894"/>
      <c r="BZ84" s="1894"/>
      <c r="CA84" s="1894"/>
      <c r="CB84" s="1894"/>
      <c r="CC84" s="1894"/>
      <c r="CD84" s="1788" t="str">
        <f>CONCATENATE("*",INDEX('LŠZ P'!A$2:AN$2002,W77,17),"/P")</f>
        <v>*22319/P</v>
      </c>
      <c r="CE84" s="1896"/>
      <c r="CF84" s="1896"/>
      <c r="CG84" s="1790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781"/>
      <c r="E85" s="1781"/>
      <c r="F85" s="1781"/>
      <c r="G85" s="1781"/>
      <c r="H85" s="1781"/>
      <c r="I85" s="1781"/>
      <c r="J85" s="1781"/>
      <c r="K85" s="1781"/>
      <c r="L85" s="1781"/>
      <c r="M85" s="1781"/>
      <c r="N85" s="1781"/>
      <c r="O85" s="1781"/>
      <c r="P85" s="1781"/>
      <c r="Q85" s="1781"/>
      <c r="R85" s="1781"/>
      <c r="S85" s="1781"/>
      <c r="T85" s="1781"/>
      <c r="U85" s="1781"/>
      <c r="V85" s="153"/>
      <c r="W85" s="1895"/>
      <c r="X85" s="1894"/>
      <c r="Y85" s="1894"/>
      <c r="Z85" s="1894"/>
      <c r="AA85" s="1894"/>
      <c r="AB85" s="1894"/>
      <c r="AC85" s="1894"/>
      <c r="AD85" s="1894"/>
      <c r="AE85" s="1894"/>
      <c r="AF85" s="1894"/>
      <c r="AG85" s="1894"/>
      <c r="AH85" s="1894"/>
      <c r="AI85" s="1894"/>
      <c r="AJ85" s="1894"/>
      <c r="AK85" s="1894"/>
      <c r="AL85" s="1896"/>
      <c r="AM85" s="1896"/>
      <c r="AN85" s="1896"/>
      <c r="AO85" s="1790"/>
      <c r="AP85" s="144"/>
      <c r="AQ85" s="145"/>
      <c r="AR85" s="145"/>
      <c r="AS85" s="145"/>
      <c r="AT85" s="145"/>
      <c r="AU85" s="144"/>
      <c r="AV85" s="1781"/>
      <c r="AW85" s="1781"/>
      <c r="AX85" s="1781"/>
      <c r="AY85" s="1781"/>
      <c r="AZ85" s="1781"/>
      <c r="BA85" s="1781"/>
      <c r="BB85" s="1781"/>
      <c r="BC85" s="1781"/>
      <c r="BD85" s="1781"/>
      <c r="BE85" s="1781"/>
      <c r="BF85" s="1781"/>
      <c r="BG85" s="1781"/>
      <c r="BH85" s="1781"/>
      <c r="BI85" s="1781"/>
      <c r="BJ85" s="1781"/>
      <c r="BK85" s="1781"/>
      <c r="BL85" s="1781"/>
      <c r="BM85" s="1781"/>
      <c r="BN85" s="201"/>
      <c r="BO85" s="1895"/>
      <c r="BP85" s="1894"/>
      <c r="BQ85" s="1894"/>
      <c r="BR85" s="1894"/>
      <c r="BS85" s="1894"/>
      <c r="BT85" s="1894"/>
      <c r="BU85" s="1894"/>
      <c r="BV85" s="1894"/>
      <c r="BW85" s="1894"/>
      <c r="BX85" s="1894"/>
      <c r="BY85" s="1894"/>
      <c r="BZ85" s="1894"/>
      <c r="CA85" s="1894"/>
      <c r="CB85" s="1894"/>
      <c r="CC85" s="1894"/>
      <c r="CD85" s="1896"/>
      <c r="CE85" s="1896"/>
      <c r="CF85" s="1896"/>
      <c r="CG85" s="1790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897" t="s">
        <v>289</v>
      </c>
      <c r="E86" s="1898"/>
      <c r="F86" s="1898"/>
      <c r="G86" s="1898"/>
      <c r="H86" s="1898"/>
      <c r="I86" s="1898"/>
      <c r="J86" s="1898"/>
      <c r="K86" s="1898"/>
      <c r="L86" s="1898"/>
      <c r="M86" s="1898"/>
      <c r="N86" s="1898"/>
      <c r="O86" s="1898"/>
      <c r="P86" s="1898"/>
      <c r="R86" s="1899">
        <f>INDEX('LŠZ P'!A$2:AN$2002,W77,28)</f>
        <v>0</v>
      </c>
      <c r="S86" s="1239"/>
      <c r="T86" s="1239"/>
      <c r="U86" s="1240"/>
      <c r="V86" s="153"/>
      <c r="W86" s="154"/>
      <c r="X86" s="1734" t="s">
        <v>1651</v>
      </c>
      <c r="Y86" s="1734"/>
      <c r="Z86" s="1734"/>
      <c r="AA86" s="1734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896"/>
      <c r="AM86" s="1896"/>
      <c r="AN86" s="1896"/>
      <c r="AO86" s="1790"/>
      <c r="AP86" s="144"/>
      <c r="AQ86" s="145"/>
      <c r="AR86" s="145"/>
      <c r="AS86" s="145"/>
      <c r="AT86" s="145"/>
      <c r="AU86" s="144"/>
      <c r="AV86" s="1625" t="s">
        <v>288</v>
      </c>
      <c r="AW86" s="1791"/>
      <c r="AX86" s="1791"/>
      <c r="AY86" s="1791"/>
      <c r="AZ86" s="1791"/>
      <c r="BA86" s="1791"/>
      <c r="BB86" s="1791"/>
      <c r="BC86" s="1791"/>
      <c r="BD86" s="1791"/>
      <c r="BE86" s="1791"/>
      <c r="BF86" s="1791"/>
      <c r="BG86" s="1791"/>
      <c r="BH86" s="1791"/>
      <c r="BJ86" s="1792" t="s">
        <v>724</v>
      </c>
      <c r="BK86" s="1760"/>
      <c r="BL86" s="1760"/>
      <c r="BM86" s="1761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896"/>
      <c r="CE86" s="1896"/>
      <c r="CF86" s="1896"/>
      <c r="CG86" s="1790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898"/>
      <c r="E87" s="1898"/>
      <c r="F87" s="1898"/>
      <c r="G87" s="1898"/>
      <c r="H87" s="1898"/>
      <c r="I87" s="1898"/>
      <c r="J87" s="1898"/>
      <c r="K87" s="1898"/>
      <c r="L87" s="1898"/>
      <c r="M87" s="1898"/>
      <c r="N87" s="1898"/>
      <c r="O87" s="1898"/>
      <c r="P87" s="1898"/>
      <c r="Q87" s="168"/>
      <c r="R87" s="1241"/>
      <c r="S87" s="1242"/>
      <c r="T87" s="1242"/>
      <c r="U87" s="1243"/>
      <c r="V87" s="153"/>
      <c r="W87" s="154"/>
      <c r="X87" s="1734"/>
      <c r="Y87" s="1734"/>
      <c r="Z87" s="1734"/>
      <c r="AA87" s="1734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791"/>
      <c r="AW87" s="1791"/>
      <c r="AX87" s="1791"/>
      <c r="AY87" s="1791"/>
      <c r="AZ87" s="1791"/>
      <c r="BA87" s="1791"/>
      <c r="BB87" s="1791"/>
      <c r="BC87" s="1791"/>
      <c r="BD87" s="1791"/>
      <c r="BE87" s="1791"/>
      <c r="BF87" s="1791"/>
      <c r="BG87" s="1791"/>
      <c r="BH87" s="1791"/>
      <c r="BI87" s="168"/>
      <c r="BJ87" s="1762"/>
      <c r="BK87" s="1763"/>
      <c r="BL87" s="1763"/>
      <c r="BM87" s="1764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625" t="s">
        <v>786</v>
      </c>
      <c r="E88" s="1625"/>
      <c r="F88" s="1625"/>
      <c r="G88" s="1625"/>
      <c r="H88" s="1625"/>
      <c r="I88" s="1625"/>
      <c r="J88" s="1625"/>
      <c r="K88" s="1625"/>
      <c r="L88" s="1794" t="str">
        <f>CONCATENATE("O-PG / RPF,L ",INDEX('LŠZ P'!A$2:AN2002,W77,38))</f>
        <v xml:space="preserve">O-PG / RPF,L </v>
      </c>
      <c r="M88" s="1795"/>
      <c r="N88" s="1795"/>
      <c r="O88" s="1795"/>
      <c r="P88" s="1796"/>
      <c r="Q88" s="175"/>
      <c r="R88" s="1241"/>
      <c r="S88" s="1242"/>
      <c r="T88" s="1242"/>
      <c r="U88" s="1243"/>
      <c r="V88" s="153"/>
      <c r="W88" s="144"/>
      <c r="X88" s="1857" t="s">
        <v>1233</v>
      </c>
      <c r="Y88" s="1858"/>
      <c r="Z88" s="1858"/>
      <c r="AA88" s="1858"/>
      <c r="AB88" s="1858"/>
      <c r="AC88" s="1858"/>
      <c r="AD88" s="1858"/>
      <c r="AE88" s="1858"/>
      <c r="AF88" s="1858"/>
      <c r="AG88" s="1858"/>
      <c r="AH88" s="1858"/>
      <c r="AI88" s="1858"/>
      <c r="AJ88" s="1858"/>
      <c r="AK88" s="1858"/>
      <c r="AL88" s="1858"/>
      <c r="AM88" s="1858"/>
      <c r="AN88" s="1859"/>
      <c r="AO88" s="153"/>
      <c r="AP88" s="145"/>
      <c r="AQ88" s="145"/>
      <c r="AR88" s="145"/>
      <c r="AS88" s="145"/>
      <c r="AT88" s="145"/>
      <c r="AU88" s="144"/>
      <c r="AV88" s="1625" t="s">
        <v>786</v>
      </c>
      <c r="AW88" s="1625"/>
      <c r="AX88" s="1625"/>
      <c r="AY88" s="1625"/>
      <c r="AZ88" s="1625"/>
      <c r="BA88" s="1625"/>
      <c r="BB88" s="1625"/>
      <c r="BC88" s="1625"/>
      <c r="BD88" s="1794" t="str">
        <f>CONCATENATE("RPF,L ",INDEX('LŠZ P'!A$2:AN2002,W77,38))</f>
        <v xml:space="preserve">RPF,L </v>
      </c>
      <c r="BE88" s="1795"/>
      <c r="BF88" s="1795"/>
      <c r="BG88" s="1795"/>
      <c r="BH88" s="1796"/>
      <c r="BI88" s="175"/>
      <c r="BJ88" s="1762"/>
      <c r="BK88" s="1763"/>
      <c r="BL88" s="1763"/>
      <c r="BM88" s="1764"/>
      <c r="BN88" s="219"/>
      <c r="BO88" s="145"/>
      <c r="BP88" s="1734" t="s">
        <v>1651</v>
      </c>
      <c r="BQ88" s="1734"/>
      <c r="BR88" s="1734"/>
      <c r="BS88" s="1734"/>
      <c r="BT88" s="1735" t="s">
        <v>698</v>
      </c>
      <c r="BU88" s="1736"/>
      <c r="BV88" s="1736"/>
      <c r="BW88" s="1736"/>
      <c r="BX88" s="1736"/>
      <c r="BY88" s="1736"/>
      <c r="BZ88" s="1736"/>
      <c r="CA88" s="1736"/>
      <c r="CB88" s="1736"/>
      <c r="CC88" s="1736"/>
      <c r="CD88" s="1736"/>
      <c r="CE88" s="1736"/>
      <c r="CF88" s="1737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625"/>
      <c r="E89" s="1625"/>
      <c r="F89" s="1625"/>
      <c r="G89" s="1625"/>
      <c r="H89" s="1625"/>
      <c r="I89" s="1625"/>
      <c r="J89" s="1625"/>
      <c r="K89" s="1625"/>
      <c r="L89" s="1797"/>
      <c r="M89" s="1798"/>
      <c r="N89" s="1798"/>
      <c r="O89" s="1798"/>
      <c r="P89" s="1799"/>
      <c r="Q89" s="175"/>
      <c r="R89" s="1244"/>
      <c r="S89" s="1245"/>
      <c r="T89" s="1245"/>
      <c r="U89" s="1246"/>
      <c r="V89" s="153"/>
      <c r="W89" s="144"/>
      <c r="X89" s="1860"/>
      <c r="Y89" s="1861"/>
      <c r="Z89" s="1861"/>
      <c r="AA89" s="1861"/>
      <c r="AB89" s="1861"/>
      <c r="AC89" s="1861"/>
      <c r="AD89" s="1861"/>
      <c r="AE89" s="1861"/>
      <c r="AF89" s="1861"/>
      <c r="AG89" s="1861"/>
      <c r="AH89" s="1861"/>
      <c r="AI89" s="1861"/>
      <c r="AJ89" s="1861"/>
      <c r="AK89" s="1861"/>
      <c r="AL89" s="1861"/>
      <c r="AM89" s="1861"/>
      <c r="AN89" s="1862"/>
      <c r="AO89" s="153"/>
      <c r="AP89" s="145"/>
      <c r="AQ89" s="145"/>
      <c r="AR89" s="145"/>
      <c r="AS89" s="145"/>
      <c r="AT89" s="145"/>
      <c r="AU89" s="144"/>
      <c r="AV89" s="1625"/>
      <c r="AW89" s="1625"/>
      <c r="AX89" s="1625"/>
      <c r="AY89" s="1625"/>
      <c r="AZ89" s="1625"/>
      <c r="BA89" s="1625"/>
      <c r="BB89" s="1625"/>
      <c r="BC89" s="1625"/>
      <c r="BD89" s="1797"/>
      <c r="BE89" s="1798"/>
      <c r="BF89" s="1798"/>
      <c r="BG89" s="1798"/>
      <c r="BH89" s="1799"/>
      <c r="BI89" s="175"/>
      <c r="BJ89" s="1765"/>
      <c r="BK89" s="1766"/>
      <c r="BL89" s="1766"/>
      <c r="BM89" s="1767"/>
      <c r="BN89" s="219"/>
      <c r="BO89" s="145"/>
      <c r="BP89" s="1734"/>
      <c r="BQ89" s="1734"/>
      <c r="BR89" s="1734"/>
      <c r="BS89" s="1734"/>
      <c r="BT89" s="1738"/>
      <c r="BU89" s="1739"/>
      <c r="BV89" s="1739"/>
      <c r="BW89" s="1739"/>
      <c r="BX89" s="1739"/>
      <c r="BY89" s="1739"/>
      <c r="BZ89" s="1739"/>
      <c r="CA89" s="1739"/>
      <c r="CB89" s="1739"/>
      <c r="CC89" s="1739"/>
      <c r="CD89" s="1739"/>
      <c r="CE89" s="1739"/>
      <c r="CF89" s="1740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41" t="s">
        <v>4245</v>
      </c>
      <c r="E90" s="1742"/>
      <c r="F90" s="1742"/>
      <c r="G90" s="1742"/>
      <c r="H90" s="1742"/>
      <c r="I90" s="1742"/>
      <c r="J90" s="1742"/>
      <c r="K90" s="1742"/>
      <c r="L90" s="1742"/>
      <c r="M90" s="1742"/>
      <c r="N90" s="1742"/>
      <c r="O90" s="1742"/>
      <c r="P90" s="1742"/>
      <c r="Q90" s="1742"/>
      <c r="R90" s="1742"/>
      <c r="S90" s="1742"/>
      <c r="T90" s="1742"/>
      <c r="U90" s="1743"/>
      <c r="V90" s="153"/>
      <c r="W90" s="144"/>
      <c r="X90" s="177"/>
      <c r="Y90" s="177"/>
      <c r="Z90" s="177"/>
      <c r="AA90" s="177"/>
      <c r="AB90" s="1352" t="str">
        <f>CONCATENATE(INDEX('LŠZ P'!A$2:AN$2002,W77,3)," (",INDEX('LŠZ P'!A$2:AN$2002,W77,9),")")</f>
        <v>MUSE 5 27 (MAC PARA TECHN.)</v>
      </c>
      <c r="AC90" s="1353"/>
      <c r="AD90" s="1353"/>
      <c r="AE90" s="1353"/>
      <c r="AF90" s="1353"/>
      <c r="AG90" s="1353"/>
      <c r="AH90" s="1353"/>
      <c r="AI90" s="1353"/>
      <c r="AJ90" s="1353"/>
      <c r="AK90" s="1353"/>
      <c r="AL90" s="1353"/>
      <c r="AM90" s="1353"/>
      <c r="AN90" s="1354"/>
      <c r="AO90" s="153"/>
      <c r="AP90" s="145"/>
      <c r="AQ90" s="145"/>
      <c r="AR90" s="145"/>
      <c r="AS90" s="145"/>
      <c r="AT90" s="145"/>
      <c r="AU90" s="144"/>
      <c r="AV90" s="1741" t="s">
        <v>4245</v>
      </c>
      <c r="AW90" s="1742"/>
      <c r="AX90" s="1742"/>
      <c r="AY90" s="1742"/>
      <c r="AZ90" s="1742"/>
      <c r="BA90" s="1742"/>
      <c r="BB90" s="1742"/>
      <c r="BC90" s="1742"/>
      <c r="BD90" s="1742"/>
      <c r="BE90" s="1742"/>
      <c r="BF90" s="1742"/>
      <c r="BG90" s="1742"/>
      <c r="BH90" s="1742"/>
      <c r="BI90" s="1742"/>
      <c r="BJ90" s="1742"/>
      <c r="BK90" s="1742"/>
      <c r="BL90" s="1742"/>
      <c r="BM90" s="1743"/>
      <c r="BN90" s="208"/>
      <c r="BO90" s="145"/>
      <c r="BP90" s="177"/>
      <c r="BQ90" s="177"/>
      <c r="BR90" s="177"/>
      <c r="BS90" s="177"/>
      <c r="BT90" s="1352" t="str">
        <f>CONCATENATE(INDEX('LŠZ P'!A$2:AN$2002,W77,4)," (",INDEX('LŠZ P'!A$2:AN$2002,W77,10),")")</f>
        <v xml:space="preserve"> ()</v>
      </c>
      <c r="BU90" s="1353"/>
      <c r="BV90" s="1353"/>
      <c r="BW90" s="1353"/>
      <c r="BX90" s="1353"/>
      <c r="BY90" s="1353"/>
      <c r="BZ90" s="1353"/>
      <c r="CA90" s="1353"/>
      <c r="CB90" s="1353"/>
      <c r="CC90" s="1353"/>
      <c r="CD90" s="1353"/>
      <c r="CE90" s="1353"/>
      <c r="CF90" s="1354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44"/>
      <c r="E91" s="1745"/>
      <c r="F91" s="1745"/>
      <c r="G91" s="1745"/>
      <c r="H91" s="1745"/>
      <c r="I91" s="1745"/>
      <c r="J91" s="1745"/>
      <c r="K91" s="1745"/>
      <c r="L91" s="1745"/>
      <c r="M91" s="1745"/>
      <c r="N91" s="1745"/>
      <c r="O91" s="1745"/>
      <c r="P91" s="1745"/>
      <c r="Q91" s="1745"/>
      <c r="R91" s="1745"/>
      <c r="S91" s="1745"/>
      <c r="T91" s="1745"/>
      <c r="U91" s="1746"/>
      <c r="V91" s="153"/>
      <c r="W91" s="144"/>
      <c r="X91" s="1625" t="s">
        <v>648</v>
      </c>
      <c r="Y91" s="1625"/>
      <c r="Z91" s="1625"/>
      <c r="AA91" s="1625"/>
      <c r="AB91" s="1352"/>
      <c r="AC91" s="1353"/>
      <c r="AD91" s="1353"/>
      <c r="AE91" s="1353"/>
      <c r="AF91" s="1353"/>
      <c r="AG91" s="1353"/>
      <c r="AH91" s="1353"/>
      <c r="AI91" s="1353"/>
      <c r="AJ91" s="1353"/>
      <c r="AK91" s="1353"/>
      <c r="AL91" s="1353"/>
      <c r="AM91" s="1353"/>
      <c r="AN91" s="1354"/>
      <c r="AO91" s="153"/>
      <c r="AP91" s="144"/>
      <c r="AQ91" s="145"/>
      <c r="AR91" s="145"/>
      <c r="AS91" s="145"/>
      <c r="AT91" s="145"/>
      <c r="AU91" s="144"/>
      <c r="AV91" s="1744"/>
      <c r="AW91" s="1745"/>
      <c r="AX91" s="1745"/>
      <c r="AY91" s="1745"/>
      <c r="AZ91" s="1745"/>
      <c r="BA91" s="1745"/>
      <c r="BB91" s="1745"/>
      <c r="BC91" s="1745"/>
      <c r="BD91" s="1745"/>
      <c r="BE91" s="1745"/>
      <c r="BF91" s="1745"/>
      <c r="BG91" s="1745"/>
      <c r="BH91" s="1745"/>
      <c r="BI91" s="1745"/>
      <c r="BJ91" s="1745"/>
      <c r="BK91" s="1745"/>
      <c r="BL91" s="1745"/>
      <c r="BM91" s="1746"/>
      <c r="BN91" s="158"/>
      <c r="BO91" s="145"/>
      <c r="BP91" s="1625" t="s">
        <v>648</v>
      </c>
      <c r="BQ91" s="1625"/>
      <c r="BR91" s="1625"/>
      <c r="BS91" s="1625"/>
      <c r="BT91" s="1352"/>
      <c r="BU91" s="1353"/>
      <c r="BV91" s="1353"/>
      <c r="BW91" s="1353"/>
      <c r="BX91" s="1353"/>
      <c r="BY91" s="1353"/>
      <c r="BZ91" s="1353"/>
      <c r="CA91" s="1353"/>
      <c r="CB91" s="1353"/>
      <c r="CC91" s="1353"/>
      <c r="CD91" s="1353"/>
      <c r="CE91" s="1353"/>
      <c r="CF91" s="1354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44"/>
      <c r="E92" s="1745"/>
      <c r="F92" s="1745"/>
      <c r="G92" s="1745"/>
      <c r="H92" s="1745"/>
      <c r="I92" s="1745"/>
      <c r="J92" s="1745"/>
      <c r="K92" s="1745"/>
      <c r="L92" s="1745"/>
      <c r="M92" s="1745"/>
      <c r="N92" s="1745"/>
      <c r="O92" s="1745"/>
      <c r="P92" s="1745"/>
      <c r="Q92" s="1745"/>
      <c r="R92" s="1745"/>
      <c r="S92" s="1745"/>
      <c r="T92" s="1745"/>
      <c r="U92" s="1746"/>
      <c r="V92" s="153"/>
      <c r="W92" s="144"/>
      <c r="X92" s="1625"/>
      <c r="Y92" s="1625"/>
      <c r="Z92" s="1625"/>
      <c r="AA92" s="1625"/>
      <c r="AB92" s="1352"/>
      <c r="AC92" s="1353"/>
      <c r="AD92" s="1353"/>
      <c r="AE92" s="1353"/>
      <c r="AF92" s="1353"/>
      <c r="AG92" s="1353"/>
      <c r="AH92" s="1353"/>
      <c r="AI92" s="1353"/>
      <c r="AJ92" s="1353"/>
      <c r="AK92" s="1353"/>
      <c r="AL92" s="1353"/>
      <c r="AM92" s="1353"/>
      <c r="AN92" s="1354"/>
      <c r="AO92" s="153"/>
      <c r="AP92" s="144"/>
      <c r="AQ92" s="145"/>
      <c r="AR92" s="145"/>
      <c r="AS92" s="145"/>
      <c r="AT92" s="145"/>
      <c r="AU92" s="144"/>
      <c r="AV92" s="1744"/>
      <c r="AW92" s="1745"/>
      <c r="AX92" s="1745"/>
      <c r="AY92" s="1745"/>
      <c r="AZ92" s="1745"/>
      <c r="BA92" s="1745"/>
      <c r="BB92" s="1745"/>
      <c r="BC92" s="1745"/>
      <c r="BD92" s="1745"/>
      <c r="BE92" s="1745"/>
      <c r="BF92" s="1745"/>
      <c r="BG92" s="1745"/>
      <c r="BH92" s="1745"/>
      <c r="BI92" s="1745"/>
      <c r="BJ92" s="1745"/>
      <c r="BK92" s="1745"/>
      <c r="BL92" s="1745"/>
      <c r="BM92" s="1746"/>
      <c r="BN92" s="158"/>
      <c r="BO92" s="145"/>
      <c r="BP92" s="1625"/>
      <c r="BQ92" s="1625"/>
      <c r="BR92" s="1625"/>
      <c r="BS92" s="1625"/>
      <c r="BT92" s="1352"/>
      <c r="BU92" s="1353"/>
      <c r="BV92" s="1353"/>
      <c r="BW92" s="1353"/>
      <c r="BX92" s="1353"/>
      <c r="BY92" s="1353"/>
      <c r="BZ92" s="1353"/>
      <c r="CA92" s="1353"/>
      <c r="CB92" s="1353"/>
      <c r="CC92" s="1353"/>
      <c r="CD92" s="1353"/>
      <c r="CE92" s="1353"/>
      <c r="CF92" s="1354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44"/>
      <c r="E93" s="1745"/>
      <c r="F93" s="1745"/>
      <c r="G93" s="1745"/>
      <c r="H93" s="1745"/>
      <c r="I93" s="1745"/>
      <c r="J93" s="1745"/>
      <c r="K93" s="1745"/>
      <c r="L93" s="1745"/>
      <c r="M93" s="1745"/>
      <c r="N93" s="1745"/>
      <c r="O93" s="1745"/>
      <c r="P93" s="1745"/>
      <c r="Q93" s="1745"/>
      <c r="R93" s="1745"/>
      <c r="S93" s="1745"/>
      <c r="T93" s="1745"/>
      <c r="U93" s="1746"/>
      <c r="V93" s="153"/>
      <c r="W93" s="144"/>
      <c r="X93" s="177"/>
      <c r="Y93" s="177"/>
      <c r="Z93" s="177"/>
      <c r="AA93" s="177"/>
      <c r="AB93" s="1355"/>
      <c r="AC93" s="1356"/>
      <c r="AD93" s="1356"/>
      <c r="AE93" s="1356"/>
      <c r="AF93" s="1356"/>
      <c r="AG93" s="1356"/>
      <c r="AH93" s="1356"/>
      <c r="AI93" s="1356"/>
      <c r="AJ93" s="1356"/>
      <c r="AK93" s="1356"/>
      <c r="AL93" s="1356"/>
      <c r="AM93" s="1356"/>
      <c r="AN93" s="1357"/>
      <c r="AO93" s="153"/>
      <c r="AP93" s="144"/>
      <c r="AQ93" s="145"/>
      <c r="AR93" s="145"/>
      <c r="AS93" s="145"/>
      <c r="AT93" s="145"/>
      <c r="AU93" s="144"/>
      <c r="AV93" s="1744"/>
      <c r="AW93" s="1745"/>
      <c r="AX93" s="1745"/>
      <c r="AY93" s="1745"/>
      <c r="AZ93" s="1745"/>
      <c r="BA93" s="1745"/>
      <c r="BB93" s="1745"/>
      <c r="BC93" s="1745"/>
      <c r="BD93" s="1745"/>
      <c r="BE93" s="1745"/>
      <c r="BF93" s="1745"/>
      <c r="BG93" s="1745"/>
      <c r="BH93" s="1745"/>
      <c r="BI93" s="1745"/>
      <c r="BJ93" s="1745"/>
      <c r="BK93" s="1745"/>
      <c r="BL93" s="1745"/>
      <c r="BM93" s="1746"/>
      <c r="BN93" s="158"/>
      <c r="BO93" s="145"/>
      <c r="BP93" s="177"/>
      <c r="BQ93" s="177"/>
      <c r="BR93" s="177"/>
      <c r="BS93" s="177"/>
      <c r="BT93" s="1355"/>
      <c r="BU93" s="1356"/>
      <c r="BV93" s="1356"/>
      <c r="BW93" s="1356"/>
      <c r="BX93" s="1356"/>
      <c r="BY93" s="1356"/>
      <c r="BZ93" s="1356"/>
      <c r="CA93" s="1356"/>
      <c r="CB93" s="1356"/>
      <c r="CC93" s="1356"/>
      <c r="CD93" s="1356"/>
      <c r="CE93" s="1356"/>
      <c r="CF93" s="1357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44"/>
      <c r="E94" s="1745"/>
      <c r="F94" s="1745"/>
      <c r="G94" s="1745"/>
      <c r="H94" s="1745"/>
      <c r="I94" s="1745"/>
      <c r="J94" s="1745"/>
      <c r="K94" s="1745"/>
      <c r="L94" s="1745"/>
      <c r="M94" s="1745"/>
      <c r="N94" s="1745"/>
      <c r="O94" s="1745"/>
      <c r="P94" s="1745"/>
      <c r="Q94" s="1745"/>
      <c r="R94" s="1745"/>
      <c r="S94" s="1745"/>
      <c r="T94" s="1745"/>
      <c r="U94" s="1746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44"/>
      <c r="AW94" s="1745"/>
      <c r="AX94" s="1745"/>
      <c r="AY94" s="1745"/>
      <c r="AZ94" s="1745"/>
      <c r="BA94" s="1745"/>
      <c r="BB94" s="1745"/>
      <c r="BC94" s="1745"/>
      <c r="BD94" s="1745"/>
      <c r="BE94" s="1745"/>
      <c r="BF94" s="1745"/>
      <c r="BG94" s="1745"/>
      <c r="BH94" s="1745"/>
      <c r="BI94" s="1745"/>
      <c r="BJ94" s="1745"/>
      <c r="BK94" s="1745"/>
      <c r="BL94" s="1745"/>
      <c r="BM94" s="1746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44"/>
      <c r="E95" s="1745"/>
      <c r="F95" s="1745"/>
      <c r="G95" s="1745"/>
      <c r="H95" s="1745"/>
      <c r="I95" s="1745"/>
      <c r="J95" s="1745"/>
      <c r="K95" s="1745"/>
      <c r="L95" s="1745"/>
      <c r="M95" s="1745"/>
      <c r="N95" s="1745"/>
      <c r="O95" s="1745"/>
      <c r="P95" s="1745"/>
      <c r="Q95" s="1745"/>
      <c r="R95" s="1745"/>
      <c r="S95" s="1745"/>
      <c r="T95" s="1745"/>
      <c r="U95" s="1746"/>
      <c r="V95" s="153"/>
      <c r="W95" s="144"/>
      <c r="X95" s="1625" t="s">
        <v>1413</v>
      </c>
      <c r="Y95" s="1625"/>
      <c r="Z95" s="1625"/>
      <c r="AA95" s="1625"/>
      <c r="AB95" s="1625"/>
      <c r="AC95" s="1625"/>
      <c r="AD95" s="1625"/>
      <c r="AE95" s="2164" t="str">
        <f>INDEX('LŠZ P'!A$2:AN$2002,W77,5)</f>
        <v>OM-P383</v>
      </c>
      <c r="AF95" s="2165"/>
      <c r="AG95" s="2165"/>
      <c r="AH95" s="2165"/>
      <c r="AI95" s="2165"/>
      <c r="AJ95" s="2165"/>
      <c r="AK95" s="2165"/>
      <c r="AL95" s="2165"/>
      <c r="AM95" s="2165"/>
      <c r="AN95" s="2166"/>
      <c r="AO95" s="153"/>
      <c r="AP95" s="144"/>
      <c r="AQ95" s="145"/>
      <c r="AR95" s="145"/>
      <c r="AS95" s="145"/>
      <c r="AT95" s="145"/>
      <c r="AU95" s="144"/>
      <c r="AV95" s="1744"/>
      <c r="AW95" s="1745"/>
      <c r="AX95" s="1745"/>
      <c r="AY95" s="1745"/>
      <c r="AZ95" s="1745"/>
      <c r="BA95" s="1745"/>
      <c r="BB95" s="1745"/>
      <c r="BC95" s="1745"/>
      <c r="BD95" s="1745"/>
      <c r="BE95" s="1745"/>
      <c r="BF95" s="1745"/>
      <c r="BG95" s="1745"/>
      <c r="BH95" s="1745"/>
      <c r="BI95" s="1745"/>
      <c r="BJ95" s="1745"/>
      <c r="BK95" s="1745"/>
      <c r="BL95" s="1745"/>
      <c r="BM95" s="1746"/>
      <c r="BN95" s="158"/>
      <c r="BO95" s="145"/>
      <c r="BP95" s="1625" t="s">
        <v>1413</v>
      </c>
      <c r="BQ95" s="1625"/>
      <c r="BR95" s="1625"/>
      <c r="BS95" s="1625"/>
      <c r="BT95" s="1625"/>
      <c r="BU95" s="1625"/>
      <c r="BV95" s="1625"/>
      <c r="BW95" s="1750">
        <f>INDEX('LŠZ P'!A$2:AN$2002,W77,6)</f>
        <v>0</v>
      </c>
      <c r="BX95" s="1751"/>
      <c r="BY95" s="1751"/>
      <c r="BZ95" s="1751"/>
      <c r="CA95" s="1751"/>
      <c r="CB95" s="1751"/>
      <c r="CC95" s="1751"/>
      <c r="CD95" s="1751"/>
      <c r="CE95" s="1751"/>
      <c r="CF95" s="1752"/>
      <c r="CG95" s="153"/>
      <c r="CP95" s="154"/>
      <c r="DZ95" s="158"/>
    </row>
    <row r="96" spans="3:130" ht="4.5" customHeight="1">
      <c r="C96" s="144"/>
      <c r="D96" s="1744"/>
      <c r="E96" s="1745"/>
      <c r="F96" s="1745"/>
      <c r="G96" s="1745"/>
      <c r="H96" s="1745"/>
      <c r="I96" s="1745"/>
      <c r="J96" s="1745"/>
      <c r="K96" s="1745"/>
      <c r="L96" s="1745"/>
      <c r="M96" s="1745"/>
      <c r="N96" s="1745"/>
      <c r="O96" s="1745"/>
      <c r="P96" s="1745"/>
      <c r="Q96" s="1745"/>
      <c r="R96" s="1745"/>
      <c r="S96" s="1745"/>
      <c r="T96" s="1745"/>
      <c r="U96" s="1746"/>
      <c r="V96" s="153"/>
      <c r="W96" s="144"/>
      <c r="X96" s="1625"/>
      <c r="Y96" s="1625"/>
      <c r="Z96" s="1625"/>
      <c r="AA96" s="1625"/>
      <c r="AB96" s="1625"/>
      <c r="AC96" s="1625"/>
      <c r="AD96" s="1625"/>
      <c r="AE96" s="2167"/>
      <c r="AF96" s="2168"/>
      <c r="AG96" s="2168"/>
      <c r="AH96" s="2168"/>
      <c r="AI96" s="2168"/>
      <c r="AJ96" s="2168"/>
      <c r="AK96" s="2168"/>
      <c r="AL96" s="2168"/>
      <c r="AM96" s="2168"/>
      <c r="AN96" s="2169"/>
      <c r="AO96" s="153"/>
      <c r="AP96" s="144"/>
      <c r="AQ96" s="145"/>
      <c r="AR96" s="145"/>
      <c r="AS96" s="145"/>
      <c r="AT96" s="145"/>
      <c r="AU96" s="144"/>
      <c r="AV96" s="1744"/>
      <c r="AW96" s="1745"/>
      <c r="AX96" s="1745"/>
      <c r="AY96" s="1745"/>
      <c r="AZ96" s="1745"/>
      <c r="BA96" s="1745"/>
      <c r="BB96" s="1745"/>
      <c r="BC96" s="1745"/>
      <c r="BD96" s="1745"/>
      <c r="BE96" s="1745"/>
      <c r="BF96" s="1745"/>
      <c r="BG96" s="1745"/>
      <c r="BH96" s="1745"/>
      <c r="BI96" s="1745"/>
      <c r="BJ96" s="1745"/>
      <c r="BK96" s="1745"/>
      <c r="BL96" s="1745"/>
      <c r="BM96" s="1746"/>
      <c r="BN96" s="158"/>
      <c r="BO96" s="145"/>
      <c r="BP96" s="1625"/>
      <c r="BQ96" s="1625"/>
      <c r="BR96" s="1625"/>
      <c r="BS96" s="1625"/>
      <c r="BT96" s="1625"/>
      <c r="BU96" s="1625"/>
      <c r="BV96" s="1625"/>
      <c r="BW96" s="1753"/>
      <c r="BX96" s="1754"/>
      <c r="BY96" s="1754"/>
      <c r="BZ96" s="1754"/>
      <c r="CA96" s="1754"/>
      <c r="CB96" s="1754"/>
      <c r="CC96" s="1754"/>
      <c r="CD96" s="1754"/>
      <c r="CE96" s="1754"/>
      <c r="CF96" s="1755"/>
      <c r="CG96" s="153"/>
      <c r="CP96" s="154"/>
      <c r="CQ96" s="142"/>
      <c r="CR96" s="143"/>
      <c r="CS96" s="143"/>
      <c r="CT96" s="143"/>
      <c r="CU96" s="143"/>
      <c r="CV96" s="1052" t="s">
        <v>3998</v>
      </c>
      <c r="CW96" s="1411"/>
      <c r="CX96" s="1411"/>
      <c r="CY96" s="1411"/>
      <c r="CZ96" s="1411"/>
      <c r="DA96" s="1412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52" t="s">
        <v>3998</v>
      </c>
      <c r="DO96" s="1411"/>
      <c r="DP96" s="1411"/>
      <c r="DQ96" s="1411"/>
      <c r="DR96" s="1411"/>
      <c r="DS96" s="1412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47"/>
      <c r="E97" s="1748"/>
      <c r="F97" s="1748"/>
      <c r="G97" s="1748"/>
      <c r="H97" s="1748"/>
      <c r="I97" s="1748"/>
      <c r="J97" s="1748"/>
      <c r="K97" s="1748"/>
      <c r="L97" s="1748"/>
      <c r="M97" s="1748"/>
      <c r="N97" s="1748"/>
      <c r="O97" s="1748"/>
      <c r="P97" s="1748"/>
      <c r="Q97" s="1748"/>
      <c r="R97" s="1748"/>
      <c r="S97" s="1748"/>
      <c r="T97" s="1748"/>
      <c r="U97" s="1749"/>
      <c r="V97" s="153"/>
      <c r="W97" s="144"/>
      <c r="X97" s="184"/>
      <c r="Y97" s="184"/>
      <c r="Z97" s="184"/>
      <c r="AA97" s="184"/>
      <c r="AB97" s="184"/>
      <c r="AC97" s="184"/>
      <c r="AD97" s="184"/>
      <c r="AE97" s="2167"/>
      <c r="AF97" s="2168"/>
      <c r="AG97" s="2168"/>
      <c r="AH97" s="2168"/>
      <c r="AI97" s="2168"/>
      <c r="AJ97" s="2168"/>
      <c r="AK97" s="2168"/>
      <c r="AL97" s="2168"/>
      <c r="AM97" s="2168"/>
      <c r="AN97" s="2169"/>
      <c r="AO97" s="153"/>
      <c r="AP97" s="144"/>
      <c r="AQ97" s="145"/>
      <c r="AR97" s="145"/>
      <c r="AS97" s="145"/>
      <c r="AT97" s="145"/>
      <c r="AU97" s="144"/>
      <c r="AV97" s="1747"/>
      <c r="AW97" s="1748"/>
      <c r="AX97" s="1748"/>
      <c r="AY97" s="1748"/>
      <c r="AZ97" s="1748"/>
      <c r="BA97" s="1748"/>
      <c r="BB97" s="1748"/>
      <c r="BC97" s="1748"/>
      <c r="BD97" s="1748"/>
      <c r="BE97" s="1748"/>
      <c r="BF97" s="1748"/>
      <c r="BG97" s="1748"/>
      <c r="BH97" s="1748"/>
      <c r="BI97" s="1748"/>
      <c r="BJ97" s="1748"/>
      <c r="BK97" s="1748"/>
      <c r="BL97" s="1748"/>
      <c r="BM97" s="1749"/>
      <c r="BN97" s="158"/>
      <c r="BO97" s="145"/>
      <c r="BP97" s="184"/>
      <c r="BQ97" s="184"/>
      <c r="BR97" s="184"/>
      <c r="BS97" s="184"/>
      <c r="BT97" s="184"/>
      <c r="BU97" s="184"/>
      <c r="BV97" s="184"/>
      <c r="BW97" s="1753"/>
      <c r="BX97" s="1754"/>
      <c r="BY97" s="1754"/>
      <c r="BZ97" s="1754"/>
      <c r="CA97" s="1754"/>
      <c r="CB97" s="1754"/>
      <c r="CC97" s="1754"/>
      <c r="CD97" s="1754"/>
      <c r="CE97" s="1754"/>
      <c r="CF97" s="1755"/>
      <c r="CG97" s="153"/>
      <c r="CP97" s="154"/>
      <c r="CQ97" s="159"/>
      <c r="CR97" s="160"/>
      <c r="CS97" s="160"/>
      <c r="CT97" s="160"/>
      <c r="CU97" s="160"/>
      <c r="CV97" s="1413"/>
      <c r="CW97" s="1414"/>
      <c r="CX97" s="1414"/>
      <c r="CY97" s="1414"/>
      <c r="CZ97" s="1414"/>
      <c r="DA97" s="1415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413"/>
      <c r="DO97" s="1414"/>
      <c r="DP97" s="1414"/>
      <c r="DQ97" s="1414"/>
      <c r="DR97" s="1414"/>
      <c r="DS97" s="1415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625" t="s">
        <v>1414</v>
      </c>
      <c r="Y98" s="1625"/>
      <c r="Z98" s="1625"/>
      <c r="AA98" s="1625"/>
      <c r="AB98" s="1625"/>
      <c r="AC98" s="1625"/>
      <c r="AD98" s="1625"/>
      <c r="AE98" s="2167"/>
      <c r="AF98" s="2168"/>
      <c r="AG98" s="2168"/>
      <c r="AH98" s="2168"/>
      <c r="AI98" s="2168"/>
      <c r="AJ98" s="2168"/>
      <c r="AK98" s="2168"/>
      <c r="AL98" s="2168"/>
      <c r="AM98" s="2168"/>
      <c r="AN98" s="2169"/>
      <c r="AO98" s="153"/>
      <c r="AP98" s="144"/>
      <c r="AQ98" s="145"/>
      <c r="AR98" s="145"/>
      <c r="AS98" s="145"/>
      <c r="AT98" s="145"/>
      <c r="AU98" s="144"/>
      <c r="BN98" s="158"/>
      <c r="BO98" s="145"/>
      <c r="BP98" s="1625" t="s">
        <v>1414</v>
      </c>
      <c r="BQ98" s="1625"/>
      <c r="BR98" s="1625"/>
      <c r="BS98" s="1625"/>
      <c r="BT98" s="1625"/>
      <c r="BU98" s="1625"/>
      <c r="BV98" s="1625"/>
      <c r="BW98" s="1753"/>
      <c r="BX98" s="1754"/>
      <c r="BY98" s="1754"/>
      <c r="BZ98" s="1754"/>
      <c r="CA98" s="1754"/>
      <c r="CB98" s="1754"/>
      <c r="CC98" s="1754"/>
      <c r="CD98" s="1754"/>
      <c r="CE98" s="1754"/>
      <c r="CF98" s="1755"/>
      <c r="CG98" s="153"/>
      <c r="CP98" s="154"/>
      <c r="CQ98" s="1596" t="s">
        <v>1474</v>
      </c>
      <c r="CR98" s="1615"/>
      <c r="CS98" s="1615"/>
      <c r="CT98" s="1615"/>
      <c r="CU98" s="1604"/>
      <c r="CV98" s="1413"/>
      <c r="CW98" s="1414"/>
      <c r="CX98" s="1414"/>
      <c r="CY98" s="1414"/>
      <c r="CZ98" s="1414"/>
      <c r="DA98" s="1415"/>
      <c r="DB98" s="1602" t="s">
        <v>1475</v>
      </c>
      <c r="DC98" s="1615"/>
      <c r="DD98" s="1615"/>
      <c r="DE98" s="1615"/>
      <c r="DF98" s="1604"/>
      <c r="DI98" s="1596" t="s">
        <v>1474</v>
      </c>
      <c r="DJ98" s="1615"/>
      <c r="DK98" s="1615"/>
      <c r="DL98" s="1615"/>
      <c r="DM98" s="1604"/>
      <c r="DN98" s="1413"/>
      <c r="DO98" s="1414"/>
      <c r="DP98" s="1414"/>
      <c r="DQ98" s="1414"/>
      <c r="DR98" s="1414"/>
      <c r="DS98" s="1415"/>
      <c r="DT98" s="1602" t="s">
        <v>1475</v>
      </c>
      <c r="DU98" s="1603"/>
      <c r="DV98" s="1603"/>
      <c r="DW98" s="1603"/>
      <c r="DX98" s="1603"/>
      <c r="DY98" s="1604"/>
      <c r="DZ98" s="158"/>
    </row>
    <row r="99" spans="3:130" ht="4.5" customHeight="1">
      <c r="C99" s="144"/>
      <c r="D99" s="1663" t="s">
        <v>1626</v>
      </c>
      <c r="E99" s="1687"/>
      <c r="F99" s="1687"/>
      <c r="G99" s="1687"/>
      <c r="H99" s="1687"/>
      <c r="I99" s="1687"/>
      <c r="J99" s="1664"/>
      <c r="K99" s="1663" t="s">
        <v>3916</v>
      </c>
      <c r="L99" s="1687"/>
      <c r="M99" s="1687"/>
      <c r="N99" s="1664"/>
      <c r="O99" s="1759" t="s">
        <v>3917</v>
      </c>
      <c r="P99" s="1768"/>
      <c r="Q99" s="1768"/>
      <c r="R99" s="1769"/>
      <c r="S99" s="1759" t="s">
        <v>3918</v>
      </c>
      <c r="T99" s="1768"/>
      <c r="U99" s="1769"/>
      <c r="V99" s="153"/>
      <c r="W99" s="144"/>
      <c r="X99" s="1625"/>
      <c r="Y99" s="1625"/>
      <c r="Z99" s="1625"/>
      <c r="AA99" s="1625"/>
      <c r="AB99" s="1625"/>
      <c r="AC99" s="1625"/>
      <c r="AD99" s="1625"/>
      <c r="AE99" s="2170"/>
      <c r="AF99" s="2171"/>
      <c r="AG99" s="2171"/>
      <c r="AH99" s="2171"/>
      <c r="AI99" s="2171"/>
      <c r="AJ99" s="2171"/>
      <c r="AK99" s="2171"/>
      <c r="AL99" s="2171"/>
      <c r="AM99" s="2171"/>
      <c r="AN99" s="2172"/>
      <c r="AO99" s="153"/>
      <c r="AP99" s="144"/>
      <c r="AQ99" s="145"/>
      <c r="AR99" s="145"/>
      <c r="AS99" s="145"/>
      <c r="AT99" s="145"/>
      <c r="AU99" s="144"/>
      <c r="AV99" s="1663" t="s">
        <v>1626</v>
      </c>
      <c r="AW99" s="1687"/>
      <c r="AX99" s="1687"/>
      <c r="AY99" s="1687"/>
      <c r="AZ99" s="1687"/>
      <c r="BA99" s="1687"/>
      <c r="BB99" s="1664"/>
      <c r="BC99" s="1663" t="s">
        <v>3916</v>
      </c>
      <c r="BD99" s="1687"/>
      <c r="BE99" s="1687"/>
      <c r="BF99" s="1664"/>
      <c r="BG99" s="1759" t="s">
        <v>3917</v>
      </c>
      <c r="BH99" s="1768"/>
      <c r="BI99" s="1768"/>
      <c r="BJ99" s="1769"/>
      <c r="BK99" s="1759" t="s">
        <v>3918</v>
      </c>
      <c r="BL99" s="1768"/>
      <c r="BM99" s="1769"/>
      <c r="BN99" s="209"/>
      <c r="BO99" s="145"/>
      <c r="BP99" s="1625"/>
      <c r="BQ99" s="1625"/>
      <c r="BR99" s="1625"/>
      <c r="BS99" s="1625"/>
      <c r="BT99" s="1625"/>
      <c r="BU99" s="1625"/>
      <c r="BV99" s="1625"/>
      <c r="BW99" s="1756"/>
      <c r="BX99" s="1757"/>
      <c r="BY99" s="1757"/>
      <c r="BZ99" s="1757"/>
      <c r="CA99" s="1757"/>
      <c r="CB99" s="1757"/>
      <c r="CC99" s="1757"/>
      <c r="CD99" s="1757"/>
      <c r="CE99" s="1757"/>
      <c r="CF99" s="1758"/>
      <c r="CG99" s="153"/>
      <c r="CP99" s="154"/>
      <c r="CQ99" s="1605"/>
      <c r="CR99" s="1615"/>
      <c r="CS99" s="1615"/>
      <c r="CT99" s="1615"/>
      <c r="CU99" s="1604"/>
      <c r="CV99" s="1596" t="s">
        <v>1476</v>
      </c>
      <c r="CW99" s="1597"/>
      <c r="CX99" s="1597"/>
      <c r="CY99" s="1597"/>
      <c r="CZ99" s="1597"/>
      <c r="DA99" s="1598"/>
      <c r="DB99" s="1605"/>
      <c r="DC99" s="1615"/>
      <c r="DD99" s="1615"/>
      <c r="DE99" s="1615"/>
      <c r="DF99" s="1604"/>
      <c r="DI99" s="1605"/>
      <c r="DJ99" s="1615"/>
      <c r="DK99" s="1615"/>
      <c r="DL99" s="1615"/>
      <c r="DM99" s="1604"/>
      <c r="DN99" s="1596" t="s">
        <v>1476</v>
      </c>
      <c r="DO99" s="1597"/>
      <c r="DP99" s="1597"/>
      <c r="DQ99" s="1597"/>
      <c r="DR99" s="1597"/>
      <c r="DS99" s="1598"/>
      <c r="DT99" s="1605"/>
      <c r="DU99" s="1603"/>
      <c r="DV99" s="1603"/>
      <c r="DW99" s="1603"/>
      <c r="DX99" s="1603"/>
      <c r="DY99" s="1604"/>
      <c r="DZ99" s="158"/>
    </row>
    <row r="100" spans="3:130" ht="3" customHeight="1">
      <c r="C100" s="144"/>
      <c r="D100" s="1665"/>
      <c r="E100" s="1688"/>
      <c r="F100" s="1688"/>
      <c r="G100" s="1688"/>
      <c r="H100" s="1688"/>
      <c r="I100" s="1688"/>
      <c r="J100" s="1666"/>
      <c r="K100" s="1665"/>
      <c r="L100" s="1688"/>
      <c r="M100" s="1688"/>
      <c r="N100" s="1666"/>
      <c r="O100" s="1770"/>
      <c r="P100" s="1771"/>
      <c r="Q100" s="1771"/>
      <c r="R100" s="1772"/>
      <c r="S100" s="1770"/>
      <c r="T100" s="1771"/>
      <c r="U100" s="1772"/>
      <c r="V100" s="153"/>
      <c r="W100" s="144"/>
      <c r="X100" s="1625" t="s">
        <v>1624</v>
      </c>
      <c r="Y100" s="1625"/>
      <c r="Z100" s="1625"/>
      <c r="AA100" s="1625"/>
      <c r="AB100" s="1625"/>
      <c r="AC100" s="1625"/>
      <c r="AD100" s="1625"/>
      <c r="AE100" s="1123" t="str">
        <f>CONCATENATE(INDEX('LŠZ P'!A$2:AN$2002,W77,11),"                                                                           ",INDEX('LŠZ P'!A$2:AN$2002,W77,24),", ",INDEX('LŠZ P'!A$2:AN$2002,W77,25),"                                           ",INDEX('LŠZ P'!A$2:AN$2002,W77,12))</f>
        <v>Marián ADAME                                                                           1.mája 1205/133, 45409                                           26.3.1970</v>
      </c>
      <c r="AF100" s="1837"/>
      <c r="AG100" s="1837"/>
      <c r="AH100" s="1837"/>
      <c r="AI100" s="1837"/>
      <c r="AJ100" s="1837"/>
      <c r="AK100" s="1837"/>
      <c r="AL100" s="1837"/>
      <c r="AM100" s="1837"/>
      <c r="AN100" s="1838"/>
      <c r="AO100" s="153"/>
      <c r="AP100" s="144"/>
      <c r="AQ100" s="145"/>
      <c r="AR100" s="145"/>
      <c r="AS100" s="145"/>
      <c r="AT100" s="145"/>
      <c r="AU100" s="144"/>
      <c r="AV100" s="1665"/>
      <c r="AW100" s="1688"/>
      <c r="AX100" s="1688"/>
      <c r="AY100" s="1688"/>
      <c r="AZ100" s="1688"/>
      <c r="BA100" s="1688"/>
      <c r="BB100" s="1666"/>
      <c r="BC100" s="1665"/>
      <c r="BD100" s="1688"/>
      <c r="BE100" s="1688"/>
      <c r="BF100" s="1666"/>
      <c r="BG100" s="1770"/>
      <c r="BH100" s="1771"/>
      <c r="BI100" s="1771"/>
      <c r="BJ100" s="1772"/>
      <c r="BK100" s="1770"/>
      <c r="BL100" s="1771"/>
      <c r="BM100" s="1772"/>
      <c r="BN100" s="209"/>
      <c r="BO100" s="144"/>
      <c r="BP100" s="1625" t="s">
        <v>1624</v>
      </c>
      <c r="BQ100" s="1625"/>
      <c r="BR100" s="1625"/>
      <c r="BS100" s="1625"/>
      <c r="BT100" s="1625"/>
      <c r="BU100" s="1625"/>
      <c r="BV100" s="1625"/>
      <c r="BW100" s="2091" t="str">
        <f>CONCATENATE(INDEX('LŠZ P'!A$2:AN$2002,W77,11),"                                                                                                ",INDEX('LŠZ P'!A$2:AN$2002,W77,24),", ",INDEX('LŠZ P'!A$2:AN$2002,W77,25),"                                                          ",INDEX('LŠZ P'!A$2:AN$2002,W77,12))</f>
        <v>Marián ADAME                                                                                                1.mája 1205/133, 45409                                                          26.3.1970</v>
      </c>
      <c r="BX100" s="2092"/>
      <c r="BY100" s="2092"/>
      <c r="BZ100" s="2092"/>
      <c r="CA100" s="2092"/>
      <c r="CB100" s="2092"/>
      <c r="CC100" s="2092"/>
      <c r="CD100" s="2092"/>
      <c r="CE100" s="2092"/>
      <c r="CF100" s="2093"/>
      <c r="CG100" s="153"/>
      <c r="CP100" s="154"/>
      <c r="CQ100" s="1606"/>
      <c r="CR100" s="1607"/>
      <c r="CS100" s="1607"/>
      <c r="CT100" s="1607"/>
      <c r="CU100" s="1608"/>
      <c r="CV100" s="1599"/>
      <c r="CW100" s="1600"/>
      <c r="CX100" s="1600"/>
      <c r="CY100" s="1600"/>
      <c r="CZ100" s="1600"/>
      <c r="DA100" s="1601"/>
      <c r="DB100" s="1606"/>
      <c r="DC100" s="1607"/>
      <c r="DD100" s="1607"/>
      <c r="DE100" s="1607"/>
      <c r="DF100" s="1608"/>
      <c r="DI100" s="1606"/>
      <c r="DJ100" s="1607"/>
      <c r="DK100" s="1607"/>
      <c r="DL100" s="1607"/>
      <c r="DM100" s="1608"/>
      <c r="DN100" s="1599"/>
      <c r="DO100" s="1600"/>
      <c r="DP100" s="1600"/>
      <c r="DQ100" s="1600"/>
      <c r="DR100" s="1600"/>
      <c r="DS100" s="1601"/>
      <c r="DT100" s="1606"/>
      <c r="DU100" s="1607"/>
      <c r="DV100" s="1607"/>
      <c r="DW100" s="1607"/>
      <c r="DX100" s="1607"/>
      <c r="DY100" s="1608"/>
      <c r="DZ100" s="158"/>
    </row>
    <row r="101" spans="3:130" ht="4.5" customHeight="1">
      <c r="C101" s="144"/>
      <c r="D101" s="1667"/>
      <c r="E101" s="1689"/>
      <c r="F101" s="1689"/>
      <c r="G101" s="1689"/>
      <c r="H101" s="1689"/>
      <c r="I101" s="1689"/>
      <c r="J101" s="1668"/>
      <c r="K101" s="1667"/>
      <c r="L101" s="1689"/>
      <c r="M101" s="1689"/>
      <c r="N101" s="1668"/>
      <c r="O101" s="1773"/>
      <c r="P101" s="1774"/>
      <c r="Q101" s="1774"/>
      <c r="R101" s="1775"/>
      <c r="S101" s="1773"/>
      <c r="T101" s="1774"/>
      <c r="U101" s="1775"/>
      <c r="V101" s="153"/>
      <c r="W101" s="144"/>
      <c r="X101" s="1625"/>
      <c r="Y101" s="1625"/>
      <c r="Z101" s="1625"/>
      <c r="AA101" s="1625"/>
      <c r="AB101" s="1625"/>
      <c r="AC101" s="1625"/>
      <c r="AD101" s="1625"/>
      <c r="AE101" s="1839"/>
      <c r="AF101" s="1058"/>
      <c r="AG101" s="1058"/>
      <c r="AH101" s="1058"/>
      <c r="AI101" s="1058"/>
      <c r="AJ101" s="1058"/>
      <c r="AK101" s="1058"/>
      <c r="AL101" s="1058"/>
      <c r="AM101" s="1058"/>
      <c r="AN101" s="1341"/>
      <c r="AO101" s="153"/>
      <c r="AP101" s="145"/>
      <c r="AQ101" s="145"/>
      <c r="AR101" s="145"/>
      <c r="AS101" s="145"/>
      <c r="AT101" s="145"/>
      <c r="AU101" s="144"/>
      <c r="AV101" s="1667"/>
      <c r="AW101" s="1689"/>
      <c r="AX101" s="1689"/>
      <c r="AY101" s="1689"/>
      <c r="AZ101" s="1689"/>
      <c r="BA101" s="1689"/>
      <c r="BB101" s="1668"/>
      <c r="BC101" s="1667"/>
      <c r="BD101" s="1689"/>
      <c r="BE101" s="1689"/>
      <c r="BF101" s="1668"/>
      <c r="BG101" s="1773"/>
      <c r="BH101" s="1774"/>
      <c r="BI101" s="1774"/>
      <c r="BJ101" s="1775"/>
      <c r="BK101" s="1773"/>
      <c r="BL101" s="1774"/>
      <c r="BM101" s="1775"/>
      <c r="BN101" s="209"/>
      <c r="BO101" s="144"/>
      <c r="BP101" s="1625"/>
      <c r="BQ101" s="1625"/>
      <c r="BR101" s="1625"/>
      <c r="BS101" s="1625"/>
      <c r="BT101" s="1625"/>
      <c r="BU101" s="1625"/>
      <c r="BV101" s="1625"/>
      <c r="BW101" s="2094"/>
      <c r="BX101" s="2095"/>
      <c r="BY101" s="2095"/>
      <c r="BZ101" s="2095"/>
      <c r="CA101" s="2095"/>
      <c r="CB101" s="2095"/>
      <c r="CC101" s="2095"/>
      <c r="CD101" s="2095"/>
      <c r="CE101" s="2095"/>
      <c r="CF101" s="2096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872" t="s">
        <v>459</v>
      </c>
      <c r="E102" s="1873"/>
      <c r="F102" s="1873"/>
      <c r="G102" s="1873"/>
      <c r="H102" s="1873"/>
      <c r="I102" s="1873"/>
      <c r="J102" s="1874"/>
      <c r="K102" s="1065">
        <f>INDEX('LŠZ P'!A$2:AN$2002,W77,29)</f>
        <v>80</v>
      </c>
      <c r="L102" s="1066"/>
      <c r="M102" s="1066"/>
      <c r="N102" s="1067"/>
      <c r="O102" s="1800" t="str">
        <f>CONCATENATE(INDEX('LŠZ P'!A$2:AN$2002,W77,31),"/",INDEX('LŠZ P'!A$2:AN$2002,W77,32))</f>
        <v>100/133</v>
      </c>
      <c r="P102" s="1801"/>
      <c r="Q102" s="1801"/>
      <c r="R102" s="1802"/>
      <c r="S102" s="1800" t="str">
        <f>CONCATENATE(INDEX('LŠZ P'!A$2:AN$2002,W77,33),"/",INDEX('LŠZ P'!A$2:AN$2002,W77,34))</f>
        <v>23-25/37-39</v>
      </c>
      <c r="T102" s="1801"/>
      <c r="U102" s="1802"/>
      <c r="V102" s="153"/>
      <c r="W102" s="144"/>
      <c r="X102" s="1625" t="s">
        <v>1625</v>
      </c>
      <c r="Y102" s="1625"/>
      <c r="Z102" s="1625"/>
      <c r="AA102" s="1625"/>
      <c r="AB102" s="1625"/>
      <c r="AC102" s="1625"/>
      <c r="AD102" s="1625"/>
      <c r="AE102" s="1839"/>
      <c r="AF102" s="1058"/>
      <c r="AG102" s="1058"/>
      <c r="AH102" s="1058"/>
      <c r="AI102" s="1058"/>
      <c r="AJ102" s="1058"/>
      <c r="AK102" s="1058"/>
      <c r="AL102" s="1058"/>
      <c r="AM102" s="1058"/>
      <c r="AN102" s="1341"/>
      <c r="AO102" s="153"/>
      <c r="AP102" s="145"/>
      <c r="AQ102" s="145"/>
      <c r="AR102" s="145"/>
      <c r="AS102" s="145"/>
      <c r="AT102" s="145"/>
      <c r="AU102" s="144"/>
      <c r="AV102" s="1690" t="s">
        <v>459</v>
      </c>
      <c r="AW102" s="1691"/>
      <c r="AX102" s="1691"/>
      <c r="AY102" s="1691"/>
      <c r="AZ102" s="1691"/>
      <c r="BA102" s="1691"/>
      <c r="BB102" s="1692"/>
      <c r="BC102" s="1699" t="str">
        <f>CONCATENATE(INDEX('LŠZ P'!A$2:AN$2002,W77,30),"+PK")</f>
        <v>80+PK</v>
      </c>
      <c r="BD102" s="1700"/>
      <c r="BE102" s="1700"/>
      <c r="BF102" s="1701"/>
      <c r="BG102" s="1708" t="s">
        <v>731</v>
      </c>
      <c r="BH102" s="1709"/>
      <c r="BI102" s="1709"/>
      <c r="BJ102" s="1710"/>
      <c r="BK102" s="1708" t="s">
        <v>731</v>
      </c>
      <c r="BL102" s="1709"/>
      <c r="BM102" s="1710"/>
      <c r="BN102" s="213"/>
      <c r="BO102" s="144"/>
      <c r="BP102" s="1625" t="s">
        <v>1625</v>
      </c>
      <c r="BQ102" s="1625"/>
      <c r="BR102" s="1625"/>
      <c r="BS102" s="1625"/>
      <c r="BT102" s="1625"/>
      <c r="BU102" s="1625"/>
      <c r="BV102" s="1625"/>
      <c r="BW102" s="2094"/>
      <c r="BX102" s="2095"/>
      <c r="BY102" s="2095"/>
      <c r="BZ102" s="2095"/>
      <c r="CA102" s="2095"/>
      <c r="CB102" s="2095"/>
      <c r="CC102" s="2095"/>
      <c r="CD102" s="2095"/>
      <c r="CE102" s="2095"/>
      <c r="CF102" s="2096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875"/>
      <c r="E103" s="1876"/>
      <c r="F103" s="1876"/>
      <c r="G103" s="1876"/>
      <c r="H103" s="1876"/>
      <c r="I103" s="1876"/>
      <c r="J103" s="1877"/>
      <c r="K103" s="1068"/>
      <c r="L103" s="1069"/>
      <c r="M103" s="1069"/>
      <c r="N103" s="1070"/>
      <c r="O103" s="1803"/>
      <c r="P103" s="1804"/>
      <c r="Q103" s="1804"/>
      <c r="R103" s="1805"/>
      <c r="S103" s="1803"/>
      <c r="T103" s="1804"/>
      <c r="U103" s="1805"/>
      <c r="V103" s="153"/>
      <c r="W103" s="144"/>
      <c r="X103" s="1625"/>
      <c r="Y103" s="1625"/>
      <c r="Z103" s="1625"/>
      <c r="AA103" s="1625"/>
      <c r="AB103" s="1625"/>
      <c r="AC103" s="1625"/>
      <c r="AD103" s="1625"/>
      <c r="AE103" s="1839"/>
      <c r="AF103" s="1058"/>
      <c r="AG103" s="1058"/>
      <c r="AH103" s="1058"/>
      <c r="AI103" s="1058"/>
      <c r="AJ103" s="1058"/>
      <c r="AK103" s="1058"/>
      <c r="AL103" s="1058"/>
      <c r="AM103" s="1058"/>
      <c r="AN103" s="1341"/>
      <c r="AO103" s="153"/>
      <c r="AP103" s="145"/>
      <c r="AQ103" s="145"/>
      <c r="AR103" s="145"/>
      <c r="AS103" s="145"/>
      <c r="AT103" s="145"/>
      <c r="AU103" s="144"/>
      <c r="AV103" s="1693"/>
      <c r="AW103" s="1694"/>
      <c r="AX103" s="1694"/>
      <c r="AY103" s="1694"/>
      <c r="AZ103" s="1694"/>
      <c r="BA103" s="1694"/>
      <c r="BB103" s="1695"/>
      <c r="BC103" s="1702"/>
      <c r="BD103" s="1703"/>
      <c r="BE103" s="1703"/>
      <c r="BF103" s="1704"/>
      <c r="BG103" s="1711"/>
      <c r="BH103" s="1712"/>
      <c r="BI103" s="1712"/>
      <c r="BJ103" s="1713"/>
      <c r="BK103" s="1711"/>
      <c r="BL103" s="1712"/>
      <c r="BM103" s="1713"/>
      <c r="BN103" s="213"/>
      <c r="BO103" s="144"/>
      <c r="BP103" s="1625"/>
      <c r="BQ103" s="1625"/>
      <c r="BR103" s="1625"/>
      <c r="BS103" s="1625"/>
      <c r="BT103" s="1625"/>
      <c r="BU103" s="1625"/>
      <c r="BV103" s="1625"/>
      <c r="BW103" s="2094"/>
      <c r="BX103" s="2095"/>
      <c r="BY103" s="2095"/>
      <c r="BZ103" s="2095"/>
      <c r="CA103" s="2095"/>
      <c r="CB103" s="2095"/>
      <c r="CC103" s="2095"/>
      <c r="CD103" s="2095"/>
      <c r="CE103" s="2095"/>
      <c r="CF103" s="2096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878"/>
      <c r="E104" s="1879"/>
      <c r="F104" s="1879"/>
      <c r="G104" s="1879"/>
      <c r="H104" s="1879"/>
      <c r="I104" s="1879"/>
      <c r="J104" s="1880"/>
      <c r="K104" s="1071"/>
      <c r="L104" s="1072"/>
      <c r="M104" s="1072"/>
      <c r="N104" s="1073"/>
      <c r="O104" s="1806"/>
      <c r="P104" s="1807"/>
      <c r="Q104" s="1807"/>
      <c r="R104" s="1808"/>
      <c r="S104" s="1806"/>
      <c r="T104" s="1807"/>
      <c r="U104" s="1808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839"/>
      <c r="AF104" s="1058"/>
      <c r="AG104" s="1058"/>
      <c r="AH104" s="1058"/>
      <c r="AI104" s="1058"/>
      <c r="AJ104" s="1058"/>
      <c r="AK104" s="1058"/>
      <c r="AL104" s="1058"/>
      <c r="AM104" s="1058"/>
      <c r="AN104" s="1341"/>
      <c r="AO104" s="153"/>
      <c r="AP104" s="145"/>
      <c r="AQ104" s="145"/>
      <c r="AR104" s="145"/>
      <c r="AS104" s="145"/>
      <c r="AT104" s="145"/>
      <c r="AU104" s="144"/>
      <c r="AV104" s="1696"/>
      <c r="AW104" s="1697"/>
      <c r="AX104" s="1697"/>
      <c r="AY104" s="1697"/>
      <c r="AZ104" s="1697"/>
      <c r="BA104" s="1697"/>
      <c r="BB104" s="1698"/>
      <c r="BC104" s="1705"/>
      <c r="BD104" s="1706"/>
      <c r="BE104" s="1706"/>
      <c r="BF104" s="1707"/>
      <c r="BG104" s="1714"/>
      <c r="BH104" s="1715"/>
      <c r="BI104" s="1715"/>
      <c r="BJ104" s="1716"/>
      <c r="BK104" s="1714"/>
      <c r="BL104" s="1715"/>
      <c r="BM104" s="1716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2094"/>
      <c r="BX104" s="2095"/>
      <c r="BY104" s="2095"/>
      <c r="BZ104" s="2095"/>
      <c r="CA104" s="2095"/>
      <c r="CB104" s="2095"/>
      <c r="CC104" s="2095"/>
      <c r="CD104" s="2095"/>
      <c r="CE104" s="2095"/>
      <c r="CF104" s="2096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193" t="s">
        <v>4083</v>
      </c>
      <c r="E105" s="1168"/>
      <c r="F105" s="1168"/>
      <c r="G105" s="1168"/>
      <c r="H105" s="1168"/>
      <c r="I105" s="1168"/>
      <c r="J105" s="1169"/>
      <c r="K105" s="1818" t="s">
        <v>3920</v>
      </c>
      <c r="L105" s="1843"/>
      <c r="M105" s="1843"/>
      <c r="N105" s="1844"/>
      <c r="O105" s="1818" t="s">
        <v>3921</v>
      </c>
      <c r="P105" s="1843"/>
      <c r="Q105" s="1843"/>
      <c r="R105" s="1844"/>
      <c r="S105" s="1818" t="s">
        <v>3922</v>
      </c>
      <c r="T105" s="1843"/>
      <c r="U105" s="1844"/>
      <c r="V105" s="153"/>
      <c r="W105" s="144"/>
      <c r="X105" s="1625" t="s">
        <v>1627</v>
      </c>
      <c r="Y105" s="1625"/>
      <c r="Z105" s="1625"/>
      <c r="AA105" s="1625"/>
      <c r="AB105" s="1625"/>
      <c r="AC105" s="1625"/>
      <c r="AD105" s="1625"/>
      <c r="AE105" s="1839"/>
      <c r="AF105" s="1058"/>
      <c r="AG105" s="1058"/>
      <c r="AH105" s="1058"/>
      <c r="AI105" s="1058"/>
      <c r="AJ105" s="1058"/>
      <c r="AK105" s="1058"/>
      <c r="AL105" s="1058"/>
      <c r="AM105" s="1058"/>
      <c r="AN105" s="1341"/>
      <c r="AO105" s="153"/>
      <c r="AP105" s="145"/>
      <c r="AQ105" s="145"/>
      <c r="AR105" s="145"/>
      <c r="AS105" s="145"/>
      <c r="AT105" s="145"/>
      <c r="AU105" s="144"/>
      <c r="AV105" s="1717" t="s">
        <v>4083</v>
      </c>
      <c r="AW105" s="1718"/>
      <c r="AX105" s="1718"/>
      <c r="AY105" s="1718"/>
      <c r="AZ105" s="1718"/>
      <c r="BA105" s="1718"/>
      <c r="BB105" s="1719"/>
      <c r="BC105" s="1663" t="s">
        <v>3920</v>
      </c>
      <c r="BD105" s="1726"/>
      <c r="BE105" s="1726"/>
      <c r="BF105" s="1727"/>
      <c r="BG105" s="1663" t="s">
        <v>3921</v>
      </c>
      <c r="BH105" s="1726"/>
      <c r="BI105" s="1726"/>
      <c r="BJ105" s="1727"/>
      <c r="BK105" s="1663" t="s">
        <v>3922</v>
      </c>
      <c r="BL105" s="1726"/>
      <c r="BM105" s="1727"/>
      <c r="BN105" s="201"/>
      <c r="BO105" s="144"/>
      <c r="BP105" s="1625" t="s">
        <v>1627</v>
      </c>
      <c r="BQ105" s="1625"/>
      <c r="BR105" s="1625"/>
      <c r="BS105" s="1625"/>
      <c r="BT105" s="1625"/>
      <c r="BU105" s="1625"/>
      <c r="BV105" s="1625"/>
      <c r="BW105" s="2094"/>
      <c r="BX105" s="2095"/>
      <c r="BY105" s="2095"/>
      <c r="BZ105" s="2095"/>
      <c r="CA105" s="2095"/>
      <c r="CB105" s="2095"/>
      <c r="CC105" s="2095"/>
      <c r="CD105" s="2095"/>
      <c r="CE105" s="2095"/>
      <c r="CF105" s="2096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170"/>
      <c r="E106" s="1171"/>
      <c r="F106" s="1171"/>
      <c r="G106" s="1171"/>
      <c r="H106" s="1171"/>
      <c r="I106" s="1171"/>
      <c r="J106" s="1172"/>
      <c r="K106" s="1845"/>
      <c r="L106" s="1846"/>
      <c r="M106" s="1846"/>
      <c r="N106" s="1847"/>
      <c r="O106" s="1845"/>
      <c r="P106" s="1846"/>
      <c r="Q106" s="1846"/>
      <c r="R106" s="1847"/>
      <c r="S106" s="1845"/>
      <c r="T106" s="1846"/>
      <c r="U106" s="1847"/>
      <c r="V106" s="153"/>
      <c r="W106" s="144"/>
      <c r="X106" s="1625"/>
      <c r="Y106" s="1625"/>
      <c r="Z106" s="1625"/>
      <c r="AA106" s="1625"/>
      <c r="AB106" s="1625"/>
      <c r="AC106" s="1625"/>
      <c r="AD106" s="1625"/>
      <c r="AE106" s="1839"/>
      <c r="AF106" s="1058"/>
      <c r="AG106" s="1058"/>
      <c r="AH106" s="1058"/>
      <c r="AI106" s="1058"/>
      <c r="AJ106" s="1058"/>
      <c r="AK106" s="1058"/>
      <c r="AL106" s="1058"/>
      <c r="AM106" s="1058"/>
      <c r="AN106" s="1341"/>
      <c r="AO106" s="153"/>
      <c r="AP106" s="145"/>
      <c r="AQ106" s="145"/>
      <c r="AR106" s="145"/>
      <c r="AS106" s="145"/>
      <c r="AT106" s="145"/>
      <c r="AU106" s="144"/>
      <c r="AV106" s="1720"/>
      <c r="AW106" s="1721"/>
      <c r="AX106" s="1721"/>
      <c r="AY106" s="1721"/>
      <c r="AZ106" s="1721"/>
      <c r="BA106" s="1721"/>
      <c r="BB106" s="1722"/>
      <c r="BC106" s="1728"/>
      <c r="BD106" s="1729"/>
      <c r="BE106" s="1729"/>
      <c r="BF106" s="1730"/>
      <c r="BG106" s="1728"/>
      <c r="BH106" s="1729"/>
      <c r="BI106" s="1729"/>
      <c r="BJ106" s="1730"/>
      <c r="BK106" s="1728"/>
      <c r="BL106" s="1729"/>
      <c r="BM106" s="1730"/>
      <c r="BN106" s="201"/>
      <c r="BO106" s="144"/>
      <c r="BP106" s="1625"/>
      <c r="BQ106" s="1625"/>
      <c r="BR106" s="1625"/>
      <c r="BS106" s="1625"/>
      <c r="BT106" s="1625"/>
      <c r="BU106" s="1625"/>
      <c r="BV106" s="1625"/>
      <c r="BW106" s="2094"/>
      <c r="BX106" s="2095"/>
      <c r="BY106" s="2095"/>
      <c r="BZ106" s="2095"/>
      <c r="CA106" s="2095"/>
      <c r="CB106" s="2095"/>
      <c r="CC106" s="2095"/>
      <c r="CD106" s="2095"/>
      <c r="CE106" s="2095"/>
      <c r="CF106" s="2096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173"/>
      <c r="E107" s="1174"/>
      <c r="F107" s="1174"/>
      <c r="G107" s="1174"/>
      <c r="H107" s="1174"/>
      <c r="I107" s="1174"/>
      <c r="J107" s="1175"/>
      <c r="K107" s="1848"/>
      <c r="L107" s="1849"/>
      <c r="M107" s="1849"/>
      <c r="N107" s="1850"/>
      <c r="O107" s="1848"/>
      <c r="P107" s="1849"/>
      <c r="Q107" s="1849"/>
      <c r="R107" s="1850"/>
      <c r="S107" s="1848"/>
      <c r="T107" s="1849"/>
      <c r="U107" s="1850"/>
      <c r="V107" s="153"/>
      <c r="W107" s="144"/>
      <c r="X107" s="1625" t="s">
        <v>1628</v>
      </c>
      <c r="Y107" s="1625"/>
      <c r="Z107" s="1625"/>
      <c r="AA107" s="1625"/>
      <c r="AB107" s="1625"/>
      <c r="AC107" s="1625"/>
      <c r="AD107" s="1625"/>
      <c r="AE107" s="1839"/>
      <c r="AF107" s="1058"/>
      <c r="AG107" s="1058"/>
      <c r="AH107" s="1058"/>
      <c r="AI107" s="1058"/>
      <c r="AJ107" s="1058"/>
      <c r="AK107" s="1058"/>
      <c r="AL107" s="1058"/>
      <c r="AM107" s="1058"/>
      <c r="AN107" s="1341"/>
      <c r="AO107" s="153"/>
      <c r="AP107" s="145"/>
      <c r="AQ107" s="145"/>
      <c r="AR107" s="145"/>
      <c r="AS107" s="145"/>
      <c r="AT107" s="145"/>
      <c r="AU107" s="144"/>
      <c r="AV107" s="1723"/>
      <c r="AW107" s="1724"/>
      <c r="AX107" s="1724"/>
      <c r="AY107" s="1724"/>
      <c r="AZ107" s="1724"/>
      <c r="BA107" s="1724"/>
      <c r="BB107" s="1725"/>
      <c r="BC107" s="1731"/>
      <c r="BD107" s="1732"/>
      <c r="BE107" s="1732"/>
      <c r="BF107" s="1733"/>
      <c r="BG107" s="1731"/>
      <c r="BH107" s="1732"/>
      <c r="BI107" s="1732"/>
      <c r="BJ107" s="1733"/>
      <c r="BK107" s="1731"/>
      <c r="BL107" s="1732"/>
      <c r="BM107" s="1733"/>
      <c r="BN107" s="201"/>
      <c r="BO107" s="144"/>
      <c r="BP107" s="1625" t="s">
        <v>1628</v>
      </c>
      <c r="BQ107" s="1625"/>
      <c r="BR107" s="1625"/>
      <c r="BS107" s="1625"/>
      <c r="BT107" s="1625"/>
      <c r="BU107" s="1625"/>
      <c r="BV107" s="1625"/>
      <c r="BW107" s="2094"/>
      <c r="BX107" s="2095"/>
      <c r="BY107" s="2095"/>
      <c r="BZ107" s="2095"/>
      <c r="CA107" s="2095"/>
      <c r="CB107" s="2095"/>
      <c r="CC107" s="2095"/>
      <c r="CD107" s="2095"/>
      <c r="CE107" s="2095"/>
      <c r="CF107" s="2096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435" t="s">
        <v>4084</v>
      </c>
      <c r="E108" s="1436"/>
      <c r="F108" s="1436"/>
      <c r="G108" s="1436"/>
      <c r="H108" s="1436"/>
      <c r="I108" s="1436"/>
      <c r="J108" s="1437"/>
      <c r="K108" s="1065" t="str">
        <f>INDEX('LŠZ P'!A$2:AN$2002,W77,35)</f>
        <v>46-48</v>
      </c>
      <c r="L108" s="1066"/>
      <c r="M108" s="1066"/>
      <c r="N108" s="1067"/>
      <c r="O108" s="1065">
        <f>INDEX('LŠZ P'!A$2:AN$2002,W77,36)</f>
        <v>1</v>
      </c>
      <c r="P108" s="1066"/>
      <c r="Q108" s="1066"/>
      <c r="R108" s="1067"/>
      <c r="S108" s="1065">
        <f>INDEX('LŠZ P'!A$2:AN$2002,W77,37)</f>
        <v>0</v>
      </c>
      <c r="T108" s="1066"/>
      <c r="U108" s="1067"/>
      <c r="V108" s="153"/>
      <c r="W108" s="144"/>
      <c r="X108" s="1625"/>
      <c r="Y108" s="1625"/>
      <c r="Z108" s="1625"/>
      <c r="AA108" s="1625"/>
      <c r="AB108" s="1625"/>
      <c r="AC108" s="1625"/>
      <c r="AD108" s="1625"/>
      <c r="AE108" s="1839"/>
      <c r="AF108" s="1058"/>
      <c r="AG108" s="1058"/>
      <c r="AH108" s="1058"/>
      <c r="AI108" s="1058"/>
      <c r="AJ108" s="1058"/>
      <c r="AK108" s="1058"/>
      <c r="AL108" s="1058"/>
      <c r="AM108" s="1058"/>
      <c r="AN108" s="1341"/>
      <c r="AO108" s="153"/>
      <c r="AP108" s="145"/>
      <c r="AQ108" s="145"/>
      <c r="AR108" s="145"/>
      <c r="AS108" s="145"/>
      <c r="AT108" s="145"/>
      <c r="AU108" s="144"/>
      <c r="AV108" s="1635" t="s">
        <v>4084</v>
      </c>
      <c r="AW108" s="1636"/>
      <c r="AX108" s="1636"/>
      <c r="AY108" s="1636"/>
      <c r="AZ108" s="1636"/>
      <c r="BA108" s="1636"/>
      <c r="BB108" s="1637"/>
      <c r="BC108" s="1644" t="s">
        <v>731</v>
      </c>
      <c r="BD108" s="1645"/>
      <c r="BE108" s="1645"/>
      <c r="BF108" s="1646"/>
      <c r="BG108" s="1644" t="s">
        <v>731</v>
      </c>
      <c r="BH108" s="1645"/>
      <c r="BI108" s="1645"/>
      <c r="BJ108" s="1646"/>
      <c r="BK108" s="1644" t="s">
        <v>731</v>
      </c>
      <c r="BL108" s="1645"/>
      <c r="BM108" s="1646"/>
      <c r="BN108" s="214"/>
      <c r="BO108" s="144"/>
      <c r="BP108" s="1625"/>
      <c r="BQ108" s="1625"/>
      <c r="BR108" s="1625"/>
      <c r="BS108" s="1625"/>
      <c r="BT108" s="1625"/>
      <c r="BU108" s="1625"/>
      <c r="BV108" s="1625"/>
      <c r="BW108" s="2094"/>
      <c r="BX108" s="2095"/>
      <c r="BY108" s="2095"/>
      <c r="BZ108" s="2095"/>
      <c r="CA108" s="2095"/>
      <c r="CB108" s="2095"/>
      <c r="CC108" s="2095"/>
      <c r="CD108" s="2095"/>
      <c r="CE108" s="2095"/>
      <c r="CF108" s="2096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438"/>
      <c r="E109" s="1439"/>
      <c r="F109" s="1439"/>
      <c r="G109" s="1439"/>
      <c r="H109" s="1439"/>
      <c r="I109" s="1439"/>
      <c r="J109" s="1440"/>
      <c r="K109" s="1068"/>
      <c r="L109" s="1069"/>
      <c r="M109" s="1069"/>
      <c r="N109" s="1070"/>
      <c r="O109" s="1068"/>
      <c r="P109" s="1069"/>
      <c r="Q109" s="1069"/>
      <c r="R109" s="1070"/>
      <c r="S109" s="1068"/>
      <c r="T109" s="1069"/>
      <c r="U109" s="1070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840"/>
      <c r="AF109" s="1841"/>
      <c r="AG109" s="1841"/>
      <c r="AH109" s="1841"/>
      <c r="AI109" s="1841"/>
      <c r="AJ109" s="1841"/>
      <c r="AK109" s="1841"/>
      <c r="AL109" s="1841"/>
      <c r="AM109" s="1841"/>
      <c r="AN109" s="1842"/>
      <c r="AO109" s="153"/>
      <c r="AP109" s="145"/>
      <c r="AQ109" s="145"/>
      <c r="AR109" s="145"/>
      <c r="AS109" s="145"/>
      <c r="AT109" s="145"/>
      <c r="AU109" s="144"/>
      <c r="AV109" s="1638"/>
      <c r="AW109" s="1639"/>
      <c r="AX109" s="1639"/>
      <c r="AY109" s="1639"/>
      <c r="AZ109" s="1639"/>
      <c r="BA109" s="1639"/>
      <c r="BB109" s="1640"/>
      <c r="BC109" s="1647"/>
      <c r="BD109" s="1648"/>
      <c r="BE109" s="1648"/>
      <c r="BF109" s="1649"/>
      <c r="BG109" s="1647"/>
      <c r="BH109" s="1648"/>
      <c r="BI109" s="1648"/>
      <c r="BJ109" s="1649"/>
      <c r="BK109" s="1647"/>
      <c r="BL109" s="1648"/>
      <c r="BM109" s="1649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2097"/>
      <c r="BX109" s="2098"/>
      <c r="BY109" s="2098"/>
      <c r="BZ109" s="2098"/>
      <c r="CA109" s="2098"/>
      <c r="CB109" s="2098"/>
      <c r="CC109" s="2098"/>
      <c r="CD109" s="2098"/>
      <c r="CE109" s="2098"/>
      <c r="CF109" s="2099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441"/>
      <c r="E110" s="1442"/>
      <c r="F110" s="1442"/>
      <c r="G110" s="1442"/>
      <c r="H110" s="1442"/>
      <c r="I110" s="1442"/>
      <c r="J110" s="1443"/>
      <c r="K110" s="1071"/>
      <c r="L110" s="1072"/>
      <c r="M110" s="1072"/>
      <c r="N110" s="1073"/>
      <c r="O110" s="1071"/>
      <c r="P110" s="1072"/>
      <c r="Q110" s="1072"/>
      <c r="R110" s="1073"/>
      <c r="S110" s="1071"/>
      <c r="T110" s="1072"/>
      <c r="U110" s="1073"/>
      <c r="V110" s="153"/>
      <c r="W110" s="144"/>
      <c r="X110" s="1625" t="s">
        <v>460</v>
      </c>
      <c r="Y110" s="1625"/>
      <c r="Z110" s="1625"/>
      <c r="AA110" s="1625"/>
      <c r="AB110" s="1625"/>
      <c r="AC110" s="1625"/>
      <c r="AD110" s="1653"/>
      <c r="AE110" s="1616">
        <f>INDEX('LŠZ P'!A$2:AN$2002,W77,13)</f>
        <v>44679</v>
      </c>
      <c r="AF110" s="1617"/>
      <c r="AG110" s="1617"/>
      <c r="AH110" s="1617"/>
      <c r="AI110" s="1617"/>
      <c r="AJ110" s="1617"/>
      <c r="AK110" s="1617"/>
      <c r="AL110" s="1617"/>
      <c r="AM110" s="1617"/>
      <c r="AN110" s="1618"/>
      <c r="AO110" s="153"/>
      <c r="AP110" s="145"/>
      <c r="AQ110" s="145"/>
      <c r="AR110" s="145"/>
      <c r="AS110" s="145"/>
      <c r="AT110" s="145"/>
      <c r="AU110" s="144"/>
      <c r="AV110" s="1641"/>
      <c r="AW110" s="1642"/>
      <c r="AX110" s="1642"/>
      <c r="AY110" s="1642"/>
      <c r="AZ110" s="1642"/>
      <c r="BA110" s="1642"/>
      <c r="BB110" s="1643"/>
      <c r="BC110" s="1650"/>
      <c r="BD110" s="1651"/>
      <c r="BE110" s="1651"/>
      <c r="BF110" s="1652"/>
      <c r="BG110" s="1650"/>
      <c r="BH110" s="1651"/>
      <c r="BI110" s="1651"/>
      <c r="BJ110" s="1652"/>
      <c r="BK110" s="1650"/>
      <c r="BL110" s="1651"/>
      <c r="BM110" s="1652"/>
      <c r="BN110" s="214"/>
      <c r="BO110" s="144"/>
      <c r="BP110" s="1625" t="s">
        <v>460</v>
      </c>
      <c r="BQ110" s="1625"/>
      <c r="BR110" s="1625"/>
      <c r="BS110" s="1625"/>
      <c r="BT110" s="1625"/>
      <c r="BU110" s="1625"/>
      <c r="BV110" s="1653"/>
      <c r="BW110" s="1616">
        <f>INDEX('LŠZ P'!A$2:AN$2002,W77,39)</f>
        <v>0</v>
      </c>
      <c r="BX110" s="1617"/>
      <c r="BY110" s="1617"/>
      <c r="BZ110" s="1617"/>
      <c r="CA110" s="1617"/>
      <c r="CB110" s="1617"/>
      <c r="CC110" s="1617"/>
      <c r="CD110" s="1617"/>
      <c r="CE110" s="1617"/>
      <c r="CF110" s="1618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809" t="s">
        <v>463</v>
      </c>
      <c r="E111" s="1810"/>
      <c r="F111" s="1810"/>
      <c r="G111" s="1811"/>
      <c r="H111" s="2121">
        <f>INDEX('LŠZ P'!A$2:AN$2002,W77,18)</f>
        <v>2022</v>
      </c>
      <c r="I111" s="2122"/>
      <c r="J111" s="1818" t="s">
        <v>464</v>
      </c>
      <c r="K111" s="1819"/>
      <c r="L111" s="1425" t="str">
        <f>INDEX('LŠZ P'!A$2:AN$2002,W77,7)</f>
        <v>1527-2246</v>
      </c>
      <c r="M111" s="1426"/>
      <c r="N111" s="1426"/>
      <c r="O111" s="1426"/>
      <c r="P111" s="1426"/>
      <c r="Q111" s="1426"/>
      <c r="R111" s="1427"/>
      <c r="S111" s="1824" t="str">
        <f>INDEX('LŠZ P'!A$2:AN$2002,W77,15)</f>
        <v>P</v>
      </c>
      <c r="T111" s="1825"/>
      <c r="U111" s="1819"/>
      <c r="V111" s="153"/>
      <c r="W111" s="144"/>
      <c r="X111" s="1625"/>
      <c r="Y111" s="1625"/>
      <c r="Z111" s="1625"/>
      <c r="AA111" s="1625"/>
      <c r="AB111" s="1625"/>
      <c r="AC111" s="1625"/>
      <c r="AD111" s="1653"/>
      <c r="AE111" s="1619"/>
      <c r="AF111" s="1620"/>
      <c r="AG111" s="1620"/>
      <c r="AH111" s="1620"/>
      <c r="AI111" s="1620"/>
      <c r="AJ111" s="1620"/>
      <c r="AK111" s="1620"/>
      <c r="AL111" s="1620"/>
      <c r="AM111" s="1620"/>
      <c r="AN111" s="1621"/>
      <c r="AO111" s="153"/>
      <c r="AP111" s="145"/>
      <c r="AQ111" s="145"/>
      <c r="AR111" s="145"/>
      <c r="AS111" s="145"/>
      <c r="AT111" s="145"/>
      <c r="AU111" s="144"/>
      <c r="AV111" s="1654" t="s">
        <v>463</v>
      </c>
      <c r="AW111" s="1655"/>
      <c r="AX111" s="1655"/>
      <c r="AY111" s="1656"/>
      <c r="AZ111" s="2046">
        <f>INDEX('LŠZ P'!A$2:AN$2002,W77,40)</f>
        <v>0</v>
      </c>
      <c r="BA111" s="2047"/>
      <c r="BB111" s="1663" t="s">
        <v>464</v>
      </c>
      <c r="BC111" s="1664"/>
      <c r="BD111" s="2052">
        <f>INDEX('LŠZ P'!A$2:AN$2002,W77,8)</f>
        <v>0</v>
      </c>
      <c r="BE111" s="2053"/>
      <c r="BF111" s="2053"/>
      <c r="BG111" s="2053"/>
      <c r="BH111" s="2053"/>
      <c r="BI111" s="2053"/>
      <c r="BJ111" s="2054"/>
      <c r="BK111" s="1686" t="e">
        <f>INDEX('LŠZ P'!A$2:AN$2002,W77,41)</f>
        <v>#REF!</v>
      </c>
      <c r="BL111" s="1687"/>
      <c r="BM111" s="1664"/>
      <c r="BN111" s="215"/>
      <c r="BO111" s="144"/>
      <c r="BP111" s="1625"/>
      <c r="BQ111" s="1625"/>
      <c r="BR111" s="1625"/>
      <c r="BS111" s="1625"/>
      <c r="BT111" s="1625"/>
      <c r="BU111" s="1625"/>
      <c r="BV111" s="1653"/>
      <c r="BW111" s="1619"/>
      <c r="BX111" s="1620"/>
      <c r="BY111" s="1620"/>
      <c r="BZ111" s="1620"/>
      <c r="CA111" s="1620"/>
      <c r="CB111" s="1620"/>
      <c r="CC111" s="1620"/>
      <c r="CD111" s="1620"/>
      <c r="CE111" s="1620"/>
      <c r="CF111" s="1621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812"/>
      <c r="E112" s="1813"/>
      <c r="F112" s="1813"/>
      <c r="G112" s="1814"/>
      <c r="H112" s="2123"/>
      <c r="I112" s="2124"/>
      <c r="J112" s="1820"/>
      <c r="K112" s="1821"/>
      <c r="L112" s="1428"/>
      <c r="M112" s="1429"/>
      <c r="N112" s="1429"/>
      <c r="O112" s="1429"/>
      <c r="P112" s="1429"/>
      <c r="Q112" s="1429"/>
      <c r="R112" s="1430"/>
      <c r="S112" s="1820"/>
      <c r="T112" s="1826"/>
      <c r="U112" s="1821"/>
      <c r="V112" s="153"/>
      <c r="W112" s="144"/>
      <c r="X112" s="1625" t="s">
        <v>461</v>
      </c>
      <c r="Y112" s="1625"/>
      <c r="Z112" s="1625"/>
      <c r="AA112" s="1625"/>
      <c r="AB112" s="1625"/>
      <c r="AC112" s="1625"/>
      <c r="AD112" s="1625"/>
      <c r="AE112" s="1619"/>
      <c r="AF112" s="1620"/>
      <c r="AG112" s="1620"/>
      <c r="AH112" s="1620"/>
      <c r="AI112" s="1620"/>
      <c r="AJ112" s="1620"/>
      <c r="AK112" s="1620"/>
      <c r="AL112" s="1620"/>
      <c r="AM112" s="1620"/>
      <c r="AN112" s="1621"/>
      <c r="AO112" s="153"/>
      <c r="AP112" s="145"/>
      <c r="AQ112" s="145"/>
      <c r="AR112" s="145"/>
      <c r="AS112" s="145"/>
      <c r="AT112" s="145"/>
      <c r="AU112" s="144"/>
      <c r="AV112" s="1657"/>
      <c r="AW112" s="1658"/>
      <c r="AX112" s="1658"/>
      <c r="AY112" s="1659"/>
      <c r="AZ112" s="2048"/>
      <c r="BA112" s="2049"/>
      <c r="BB112" s="1665"/>
      <c r="BC112" s="1666"/>
      <c r="BD112" s="2055"/>
      <c r="BE112" s="2056"/>
      <c r="BF112" s="2056"/>
      <c r="BG112" s="2056"/>
      <c r="BH112" s="2056"/>
      <c r="BI112" s="2056"/>
      <c r="BJ112" s="2057"/>
      <c r="BK112" s="1665"/>
      <c r="BL112" s="1688"/>
      <c r="BM112" s="1666"/>
      <c r="BN112" s="215"/>
      <c r="BO112" s="144"/>
      <c r="BP112" s="1625" t="s">
        <v>461</v>
      </c>
      <c r="BQ112" s="1625"/>
      <c r="BR112" s="1625"/>
      <c r="BS112" s="1625"/>
      <c r="BT112" s="1625"/>
      <c r="BU112" s="1625"/>
      <c r="BV112" s="1625"/>
      <c r="BW112" s="1619"/>
      <c r="BX112" s="1620"/>
      <c r="BY112" s="1620"/>
      <c r="BZ112" s="1620"/>
      <c r="CA112" s="1620"/>
      <c r="CB112" s="1620"/>
      <c r="CC112" s="1620"/>
      <c r="CD112" s="1620"/>
      <c r="CE112" s="1620"/>
      <c r="CF112" s="1621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815"/>
      <c r="E113" s="1816"/>
      <c r="F113" s="1816"/>
      <c r="G113" s="1817"/>
      <c r="H113" s="2125"/>
      <c r="I113" s="2126"/>
      <c r="J113" s="1822"/>
      <c r="K113" s="1823"/>
      <c r="L113" s="1431"/>
      <c r="M113" s="1432"/>
      <c r="N113" s="1432"/>
      <c r="O113" s="1432"/>
      <c r="P113" s="1432"/>
      <c r="Q113" s="1432"/>
      <c r="R113" s="1433"/>
      <c r="S113" s="1822"/>
      <c r="T113" s="1827"/>
      <c r="U113" s="1823"/>
      <c r="V113" s="153"/>
      <c r="W113" s="144"/>
      <c r="X113" s="1625"/>
      <c r="Y113" s="1625"/>
      <c r="Z113" s="1625"/>
      <c r="AA113" s="1625"/>
      <c r="AB113" s="1625"/>
      <c r="AC113" s="1625"/>
      <c r="AD113" s="1625"/>
      <c r="AE113" s="1622"/>
      <c r="AF113" s="1623"/>
      <c r="AG113" s="1623"/>
      <c r="AH113" s="1623"/>
      <c r="AI113" s="1623"/>
      <c r="AJ113" s="1623"/>
      <c r="AK113" s="1623"/>
      <c r="AL113" s="1623"/>
      <c r="AM113" s="1623"/>
      <c r="AN113" s="1624"/>
      <c r="AO113" s="153"/>
      <c r="AP113" s="145"/>
      <c r="AQ113" s="145"/>
      <c r="AR113" s="145"/>
      <c r="AS113" s="145"/>
      <c r="AT113" s="145"/>
      <c r="AU113" s="144"/>
      <c r="AV113" s="1660"/>
      <c r="AW113" s="1661"/>
      <c r="AX113" s="1661"/>
      <c r="AY113" s="1662"/>
      <c r="AZ113" s="2050"/>
      <c r="BA113" s="2051"/>
      <c r="BB113" s="1667"/>
      <c r="BC113" s="1668"/>
      <c r="BD113" s="2058"/>
      <c r="BE113" s="2059"/>
      <c r="BF113" s="2059"/>
      <c r="BG113" s="2059"/>
      <c r="BH113" s="2059"/>
      <c r="BI113" s="2059"/>
      <c r="BJ113" s="2060"/>
      <c r="BK113" s="1667"/>
      <c r="BL113" s="1689"/>
      <c r="BM113" s="1668"/>
      <c r="BN113" s="215"/>
      <c r="BO113" s="144"/>
      <c r="BP113" s="1625"/>
      <c r="BQ113" s="1625"/>
      <c r="BR113" s="1625"/>
      <c r="BS113" s="1625"/>
      <c r="BT113" s="1625"/>
      <c r="BU113" s="1625"/>
      <c r="BV113" s="1625"/>
      <c r="BW113" s="1622"/>
      <c r="BX113" s="1623"/>
      <c r="BY113" s="1623"/>
      <c r="BZ113" s="1623"/>
      <c r="CA113" s="1623"/>
      <c r="CB113" s="1623"/>
      <c r="CC113" s="1623"/>
      <c r="CD113" s="1623"/>
      <c r="CE113" s="1623"/>
      <c r="CF113" s="1624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54</v>
      </c>
      <c r="Y115" s="143"/>
      <c r="Z115" s="143"/>
      <c r="AA115" s="143"/>
      <c r="AB115" s="1776" t="s">
        <v>20</v>
      </c>
      <c r="AC115" s="1777"/>
      <c r="AD115" s="1777"/>
      <c r="AE115" s="1777"/>
      <c r="AF115" s="1777"/>
      <c r="AG115" s="1777"/>
      <c r="AH115" s="1777"/>
      <c r="AI115" s="1777"/>
      <c r="AJ115" s="1777"/>
      <c r="AK115" s="1777"/>
      <c r="AL115" s="1777"/>
      <c r="AM115" s="1777"/>
      <c r="AN115" s="1777"/>
      <c r="AO115" s="1778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1776" t="s">
        <v>20</v>
      </c>
      <c r="BU115" s="1777"/>
      <c r="BV115" s="1777"/>
      <c r="BW115" s="1777"/>
      <c r="BX115" s="1777"/>
      <c r="BY115" s="1777"/>
      <c r="BZ115" s="1777"/>
      <c r="CA115" s="1777"/>
      <c r="CB115" s="1777"/>
      <c r="CC115" s="1777"/>
      <c r="CD115" s="1777"/>
      <c r="CE115" s="1777"/>
      <c r="CF115" s="1777"/>
      <c r="CG115" s="1778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781" t="s">
        <v>1499</v>
      </c>
      <c r="E116" s="1781"/>
      <c r="F116" s="1781"/>
      <c r="G116" s="1781"/>
      <c r="H116" s="1781"/>
      <c r="I116" s="1781"/>
      <c r="J116" s="1781"/>
      <c r="K116" s="1781"/>
      <c r="L116" s="1781"/>
      <c r="M116" s="1781"/>
      <c r="N116" s="1781"/>
      <c r="O116" s="1781"/>
      <c r="P116" s="1781"/>
      <c r="Q116" s="1781"/>
      <c r="R116" s="1781"/>
      <c r="S116" s="1781"/>
      <c r="T116" s="1781"/>
      <c r="U116" s="1781"/>
      <c r="V116" s="153"/>
      <c r="W116" s="154"/>
      <c r="AB116" s="1900"/>
      <c r="AC116" s="1900"/>
      <c r="AD116" s="1900"/>
      <c r="AE116" s="1900"/>
      <c r="AF116" s="1900"/>
      <c r="AG116" s="1900"/>
      <c r="AH116" s="1900"/>
      <c r="AI116" s="1900"/>
      <c r="AJ116" s="1900"/>
      <c r="AK116" s="1900"/>
      <c r="AL116" s="1900"/>
      <c r="AM116" s="1900"/>
      <c r="AN116" s="1900"/>
      <c r="AO116" s="1780"/>
      <c r="AP116" s="145"/>
      <c r="AQ116" s="145"/>
      <c r="AR116" s="145"/>
      <c r="AS116" s="145"/>
      <c r="AT116" s="145"/>
      <c r="AU116" s="144"/>
      <c r="AV116" s="1781" t="s">
        <v>1499</v>
      </c>
      <c r="AW116" s="1781"/>
      <c r="AX116" s="1781"/>
      <c r="AY116" s="1781"/>
      <c r="AZ116" s="1781"/>
      <c r="BA116" s="1781"/>
      <c r="BB116" s="1781"/>
      <c r="BC116" s="1781"/>
      <c r="BD116" s="1781"/>
      <c r="BE116" s="1781"/>
      <c r="BF116" s="1781"/>
      <c r="BG116" s="1781"/>
      <c r="BH116" s="1781"/>
      <c r="BI116" s="1781"/>
      <c r="BJ116" s="1781"/>
      <c r="BK116" s="1781"/>
      <c r="BL116" s="1781"/>
      <c r="BM116" s="1781"/>
      <c r="BN116" s="201"/>
      <c r="BT116" s="1779"/>
      <c r="BU116" s="1779"/>
      <c r="BV116" s="1779"/>
      <c r="BW116" s="1779"/>
      <c r="BX116" s="1779"/>
      <c r="BY116" s="1779"/>
      <c r="BZ116" s="1779"/>
      <c r="CA116" s="1779"/>
      <c r="CB116" s="1779"/>
      <c r="CC116" s="1779"/>
      <c r="CD116" s="1779"/>
      <c r="CE116" s="1779"/>
      <c r="CF116" s="1779"/>
      <c r="CG116" s="1780"/>
      <c r="CP116" s="154"/>
      <c r="CQ116" s="142"/>
      <c r="CR116" s="143"/>
      <c r="CS116" s="143"/>
      <c r="CT116" s="143"/>
      <c r="CU116" s="143"/>
      <c r="CV116" s="1052" t="s">
        <v>3998</v>
      </c>
      <c r="CW116" s="1411"/>
      <c r="CX116" s="1411"/>
      <c r="CY116" s="1411"/>
      <c r="CZ116" s="1411"/>
      <c r="DA116" s="1412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52" t="s">
        <v>3998</v>
      </c>
      <c r="DO116" s="1411"/>
      <c r="DP116" s="1411"/>
      <c r="DQ116" s="1411"/>
      <c r="DR116" s="1411"/>
      <c r="DS116" s="1412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781"/>
      <c r="E117" s="1781"/>
      <c r="F117" s="1781"/>
      <c r="G117" s="1781"/>
      <c r="H117" s="1781"/>
      <c r="I117" s="1781"/>
      <c r="J117" s="1781"/>
      <c r="K117" s="1781"/>
      <c r="L117" s="1781"/>
      <c r="M117" s="1781"/>
      <c r="N117" s="1781"/>
      <c r="O117" s="1781"/>
      <c r="P117" s="1781"/>
      <c r="Q117" s="1781"/>
      <c r="R117" s="1781"/>
      <c r="S117" s="1781"/>
      <c r="T117" s="1781"/>
      <c r="U117" s="1781"/>
      <c r="V117" s="153"/>
      <c r="W117" s="154"/>
      <c r="AB117" s="1900"/>
      <c r="AC117" s="1900"/>
      <c r="AD117" s="1900"/>
      <c r="AE117" s="1900"/>
      <c r="AF117" s="1900"/>
      <c r="AG117" s="1900"/>
      <c r="AH117" s="1900"/>
      <c r="AI117" s="1900"/>
      <c r="AJ117" s="1900"/>
      <c r="AK117" s="1900"/>
      <c r="AL117" s="1900"/>
      <c r="AM117" s="1900"/>
      <c r="AN117" s="1900"/>
      <c r="AO117" s="1780"/>
      <c r="AP117" s="145"/>
      <c r="AQ117" s="145"/>
      <c r="AR117" s="145"/>
      <c r="AS117" s="145"/>
      <c r="AT117" s="145"/>
      <c r="AU117" s="144"/>
      <c r="AV117" s="1781"/>
      <c r="AW117" s="1781"/>
      <c r="AX117" s="1781"/>
      <c r="AY117" s="1781"/>
      <c r="AZ117" s="1781"/>
      <c r="BA117" s="1781"/>
      <c r="BB117" s="1781"/>
      <c r="BC117" s="1781"/>
      <c r="BD117" s="1781"/>
      <c r="BE117" s="1781"/>
      <c r="BF117" s="1781"/>
      <c r="BG117" s="1781"/>
      <c r="BH117" s="1781"/>
      <c r="BI117" s="1781"/>
      <c r="BJ117" s="1781"/>
      <c r="BK117" s="1781"/>
      <c r="BL117" s="1781"/>
      <c r="BM117" s="1781"/>
      <c r="BN117" s="201"/>
      <c r="BT117" s="1779"/>
      <c r="BU117" s="1779"/>
      <c r="BV117" s="1779"/>
      <c r="BW117" s="1779"/>
      <c r="BX117" s="1779"/>
      <c r="BY117" s="1779"/>
      <c r="BZ117" s="1779"/>
      <c r="CA117" s="1779"/>
      <c r="CB117" s="1779"/>
      <c r="CC117" s="1779"/>
      <c r="CD117" s="1779"/>
      <c r="CE117" s="1779"/>
      <c r="CF117" s="1779"/>
      <c r="CG117" s="1780"/>
      <c r="CP117" s="154"/>
      <c r="CQ117" s="159"/>
      <c r="CR117" s="160"/>
      <c r="CS117" s="160"/>
      <c r="CT117" s="160"/>
      <c r="CU117" s="160"/>
      <c r="CV117" s="1413"/>
      <c r="CW117" s="1414"/>
      <c r="CX117" s="1414"/>
      <c r="CY117" s="1414"/>
      <c r="CZ117" s="1414"/>
      <c r="DA117" s="1415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413"/>
      <c r="DO117" s="1414"/>
      <c r="DP117" s="1414"/>
      <c r="DQ117" s="1414"/>
      <c r="DR117" s="1414"/>
      <c r="DS117" s="1415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781"/>
      <c r="E118" s="1781"/>
      <c r="F118" s="1781"/>
      <c r="G118" s="1781"/>
      <c r="H118" s="1781"/>
      <c r="I118" s="1781"/>
      <c r="J118" s="1781"/>
      <c r="K118" s="1781"/>
      <c r="L118" s="1781"/>
      <c r="M118" s="1781"/>
      <c r="N118" s="1781"/>
      <c r="O118" s="1781"/>
      <c r="P118" s="1781"/>
      <c r="Q118" s="1781"/>
      <c r="R118" s="1781"/>
      <c r="S118" s="1781"/>
      <c r="T118" s="1781"/>
      <c r="U118" s="1781"/>
      <c r="V118" s="153"/>
      <c r="W118" s="154"/>
      <c r="X118" s="1782" t="s">
        <v>4172</v>
      </c>
      <c r="Y118" s="1890"/>
      <c r="Z118" s="1890"/>
      <c r="AA118" s="1890"/>
      <c r="AB118" s="1890"/>
      <c r="AC118" s="1890"/>
      <c r="AD118" s="1890"/>
      <c r="AE118" s="1890"/>
      <c r="AF118" s="1890"/>
      <c r="AG118" s="1890"/>
      <c r="AH118" s="1890"/>
      <c r="AI118" s="1890"/>
      <c r="AJ118" s="1890"/>
      <c r="AK118" s="1890"/>
      <c r="AL118" s="1890"/>
      <c r="AM118" s="1890"/>
      <c r="AN118" s="1890"/>
      <c r="AO118" s="1784"/>
      <c r="AP118" s="145"/>
      <c r="AQ118" s="145"/>
      <c r="AR118" s="145"/>
      <c r="AS118" s="145"/>
      <c r="AT118" s="145"/>
      <c r="AU118" s="144"/>
      <c r="AV118" s="1781"/>
      <c r="AW118" s="1781"/>
      <c r="AX118" s="1781"/>
      <c r="AY118" s="1781"/>
      <c r="AZ118" s="1781"/>
      <c r="BA118" s="1781"/>
      <c r="BB118" s="1781"/>
      <c r="BC118" s="1781"/>
      <c r="BD118" s="1781"/>
      <c r="BE118" s="1781"/>
      <c r="BF118" s="1781"/>
      <c r="BG118" s="1781"/>
      <c r="BH118" s="1781"/>
      <c r="BI118" s="1781"/>
      <c r="BJ118" s="1781"/>
      <c r="BK118" s="1781"/>
      <c r="BL118" s="1781"/>
      <c r="BM118" s="1781"/>
      <c r="BN118" s="201"/>
      <c r="BP118" s="1782" t="s">
        <v>4174</v>
      </c>
      <c r="BQ118" s="1783"/>
      <c r="BR118" s="1783"/>
      <c r="BS118" s="1783"/>
      <c r="BT118" s="1783"/>
      <c r="BU118" s="1783"/>
      <c r="BV118" s="1783"/>
      <c r="BW118" s="1783"/>
      <c r="BX118" s="1783"/>
      <c r="BY118" s="1783"/>
      <c r="BZ118" s="1783"/>
      <c r="CA118" s="1783"/>
      <c r="CB118" s="1783"/>
      <c r="CC118" s="1783"/>
      <c r="CD118" s="1783"/>
      <c r="CE118" s="1783"/>
      <c r="CF118" s="1783"/>
      <c r="CG118" s="1784"/>
      <c r="CP118" s="154"/>
      <c r="CQ118" s="1596" t="s">
        <v>1474</v>
      </c>
      <c r="CR118" s="1615"/>
      <c r="CS118" s="1615"/>
      <c r="CT118" s="1615"/>
      <c r="CU118" s="1604"/>
      <c r="CV118" s="1413"/>
      <c r="CW118" s="1414"/>
      <c r="CX118" s="1414"/>
      <c r="CY118" s="1414"/>
      <c r="CZ118" s="1414"/>
      <c r="DA118" s="1415"/>
      <c r="DB118" s="1602" t="s">
        <v>1475</v>
      </c>
      <c r="DC118" s="1615"/>
      <c r="DD118" s="1615"/>
      <c r="DE118" s="1615"/>
      <c r="DF118" s="1604"/>
      <c r="DI118" s="1596" t="s">
        <v>1474</v>
      </c>
      <c r="DJ118" s="1615"/>
      <c r="DK118" s="1615"/>
      <c r="DL118" s="1615"/>
      <c r="DM118" s="1604"/>
      <c r="DN118" s="1413"/>
      <c r="DO118" s="1414"/>
      <c r="DP118" s="1414"/>
      <c r="DQ118" s="1414"/>
      <c r="DR118" s="1414"/>
      <c r="DS118" s="1415"/>
      <c r="DT118" s="1602" t="s">
        <v>1475</v>
      </c>
      <c r="DU118" s="1603"/>
      <c r="DV118" s="1603"/>
      <c r="DW118" s="1603"/>
      <c r="DX118" s="1603"/>
      <c r="DY118" s="1604"/>
      <c r="DZ118" s="158"/>
    </row>
    <row r="119" spans="3:130" ht="4.5" customHeight="1">
      <c r="C119" s="144"/>
      <c r="D119" s="1781"/>
      <c r="E119" s="1781"/>
      <c r="F119" s="1781"/>
      <c r="G119" s="1781"/>
      <c r="H119" s="1781"/>
      <c r="I119" s="1781"/>
      <c r="J119" s="1781"/>
      <c r="K119" s="1781"/>
      <c r="L119" s="1781"/>
      <c r="M119" s="1781"/>
      <c r="N119" s="1781"/>
      <c r="O119" s="1781"/>
      <c r="P119" s="1781"/>
      <c r="Q119" s="1781"/>
      <c r="R119" s="1781"/>
      <c r="S119" s="1781"/>
      <c r="T119" s="1781"/>
      <c r="U119" s="1781"/>
      <c r="V119" s="153"/>
      <c r="W119" s="154"/>
      <c r="X119" s="1890"/>
      <c r="Y119" s="1890"/>
      <c r="Z119" s="1890"/>
      <c r="AA119" s="1890"/>
      <c r="AB119" s="1890"/>
      <c r="AC119" s="1890"/>
      <c r="AD119" s="1890"/>
      <c r="AE119" s="1890"/>
      <c r="AF119" s="1890"/>
      <c r="AG119" s="1890"/>
      <c r="AH119" s="1890"/>
      <c r="AI119" s="1890"/>
      <c r="AJ119" s="1890"/>
      <c r="AK119" s="1890"/>
      <c r="AL119" s="1890"/>
      <c r="AM119" s="1890"/>
      <c r="AN119" s="1890"/>
      <c r="AO119" s="1784"/>
      <c r="AP119" s="145"/>
      <c r="AQ119" s="145"/>
      <c r="AR119" s="145"/>
      <c r="AS119" s="145"/>
      <c r="AT119" s="145"/>
      <c r="AU119" s="144"/>
      <c r="AV119" s="1781"/>
      <c r="AW119" s="1781"/>
      <c r="AX119" s="1781"/>
      <c r="AY119" s="1781"/>
      <c r="AZ119" s="1781"/>
      <c r="BA119" s="1781"/>
      <c r="BB119" s="1781"/>
      <c r="BC119" s="1781"/>
      <c r="BD119" s="1781"/>
      <c r="BE119" s="1781"/>
      <c r="BF119" s="1781"/>
      <c r="BG119" s="1781"/>
      <c r="BH119" s="1781"/>
      <c r="BI119" s="1781"/>
      <c r="BJ119" s="1781"/>
      <c r="BK119" s="1781"/>
      <c r="BL119" s="1781"/>
      <c r="BM119" s="1781"/>
      <c r="BN119" s="201"/>
      <c r="BP119" s="1783"/>
      <c r="BQ119" s="1783"/>
      <c r="BR119" s="1783"/>
      <c r="BS119" s="1783"/>
      <c r="BT119" s="1783"/>
      <c r="BU119" s="1783"/>
      <c r="BV119" s="1783"/>
      <c r="BW119" s="1783"/>
      <c r="BX119" s="1783"/>
      <c r="BY119" s="1783"/>
      <c r="BZ119" s="1783"/>
      <c r="CA119" s="1783"/>
      <c r="CB119" s="1783"/>
      <c r="CC119" s="1783"/>
      <c r="CD119" s="1783"/>
      <c r="CE119" s="1783"/>
      <c r="CF119" s="1783"/>
      <c r="CG119" s="1784"/>
      <c r="CP119" s="154"/>
      <c r="CQ119" s="1605"/>
      <c r="CR119" s="1615"/>
      <c r="CS119" s="1615"/>
      <c r="CT119" s="1615"/>
      <c r="CU119" s="1604"/>
      <c r="CV119" s="1596" t="s">
        <v>1476</v>
      </c>
      <c r="CW119" s="1597"/>
      <c r="CX119" s="1597"/>
      <c r="CY119" s="1597"/>
      <c r="CZ119" s="1597"/>
      <c r="DA119" s="1598"/>
      <c r="DB119" s="1605"/>
      <c r="DC119" s="1615"/>
      <c r="DD119" s="1615"/>
      <c r="DE119" s="1615"/>
      <c r="DF119" s="1604"/>
      <c r="DI119" s="1605"/>
      <c r="DJ119" s="1615"/>
      <c r="DK119" s="1615"/>
      <c r="DL119" s="1615"/>
      <c r="DM119" s="1604"/>
      <c r="DN119" s="1596" t="s">
        <v>1476</v>
      </c>
      <c r="DO119" s="1597"/>
      <c r="DP119" s="1597"/>
      <c r="DQ119" s="1597"/>
      <c r="DR119" s="1597"/>
      <c r="DS119" s="1598"/>
      <c r="DT119" s="1605"/>
      <c r="DU119" s="1603"/>
      <c r="DV119" s="1603"/>
      <c r="DW119" s="1603"/>
      <c r="DX119" s="1603"/>
      <c r="DY119" s="1604"/>
      <c r="DZ119" s="158"/>
    </row>
    <row r="120" spans="3:130" ht="4.5" customHeight="1">
      <c r="C120" s="144"/>
      <c r="D120" s="1781"/>
      <c r="E120" s="1781"/>
      <c r="F120" s="1781"/>
      <c r="G120" s="1781"/>
      <c r="H120" s="1781"/>
      <c r="I120" s="1781"/>
      <c r="J120" s="1781"/>
      <c r="K120" s="1781"/>
      <c r="L120" s="1781"/>
      <c r="M120" s="1781"/>
      <c r="N120" s="1781"/>
      <c r="O120" s="1781"/>
      <c r="P120" s="1781"/>
      <c r="Q120" s="1781"/>
      <c r="R120" s="1781"/>
      <c r="S120" s="1781"/>
      <c r="T120" s="1781"/>
      <c r="U120" s="1781"/>
      <c r="V120" s="153"/>
      <c r="W120" s="1891" t="s">
        <v>19</v>
      </c>
      <c r="X120" s="1890"/>
      <c r="Y120" s="1890"/>
      <c r="Z120" s="1890"/>
      <c r="AA120" s="1890"/>
      <c r="AB120" s="1890"/>
      <c r="AC120" s="1890"/>
      <c r="AD120" s="1890"/>
      <c r="AE120" s="1890"/>
      <c r="AF120" s="1890"/>
      <c r="AG120" s="1890"/>
      <c r="AH120" s="1890"/>
      <c r="AI120" s="1890"/>
      <c r="AJ120" s="1890"/>
      <c r="AK120" s="1890"/>
      <c r="AL120" s="1890"/>
      <c r="AM120" s="1890"/>
      <c r="AN120" s="1890"/>
      <c r="AO120" s="1784"/>
      <c r="AP120" s="145"/>
      <c r="AQ120" s="145"/>
      <c r="AR120" s="145"/>
      <c r="AS120" s="145"/>
      <c r="AT120" s="145"/>
      <c r="AU120" s="144"/>
      <c r="AV120" s="1781"/>
      <c r="AW120" s="1781"/>
      <c r="AX120" s="1781"/>
      <c r="AY120" s="1781"/>
      <c r="AZ120" s="1781"/>
      <c r="BA120" s="1781"/>
      <c r="BB120" s="1781"/>
      <c r="BC120" s="1781"/>
      <c r="BD120" s="1781"/>
      <c r="BE120" s="1781"/>
      <c r="BF120" s="1781"/>
      <c r="BG120" s="1781"/>
      <c r="BH120" s="1781"/>
      <c r="BI120" s="1781"/>
      <c r="BJ120" s="1781"/>
      <c r="BK120" s="1781"/>
      <c r="BL120" s="1781"/>
      <c r="BM120" s="1781"/>
      <c r="BN120" s="201"/>
      <c r="BO120" s="1891" t="s">
        <v>19</v>
      </c>
      <c r="BP120" s="1783"/>
      <c r="BQ120" s="1783"/>
      <c r="BR120" s="1783"/>
      <c r="BS120" s="1783"/>
      <c r="BT120" s="1783"/>
      <c r="BU120" s="1783"/>
      <c r="BV120" s="1783"/>
      <c r="BW120" s="1783"/>
      <c r="BX120" s="1783"/>
      <c r="BY120" s="1783"/>
      <c r="BZ120" s="1783"/>
      <c r="CA120" s="1783"/>
      <c r="CB120" s="1783"/>
      <c r="CC120" s="1783"/>
      <c r="CD120" s="1783"/>
      <c r="CE120" s="1783"/>
      <c r="CF120" s="1783"/>
      <c r="CG120" s="1784"/>
      <c r="CP120" s="154"/>
      <c r="CQ120" s="1606"/>
      <c r="CR120" s="1607"/>
      <c r="CS120" s="1607"/>
      <c r="CT120" s="1607"/>
      <c r="CU120" s="1608"/>
      <c r="CV120" s="1599"/>
      <c r="CW120" s="1600"/>
      <c r="CX120" s="1600"/>
      <c r="CY120" s="1600"/>
      <c r="CZ120" s="1600"/>
      <c r="DA120" s="1601"/>
      <c r="DB120" s="1606"/>
      <c r="DC120" s="1607"/>
      <c r="DD120" s="1607"/>
      <c r="DE120" s="1607"/>
      <c r="DF120" s="1608"/>
      <c r="DI120" s="1606"/>
      <c r="DJ120" s="1607"/>
      <c r="DK120" s="1607"/>
      <c r="DL120" s="1607"/>
      <c r="DM120" s="1608"/>
      <c r="DN120" s="1599"/>
      <c r="DO120" s="1600"/>
      <c r="DP120" s="1600"/>
      <c r="DQ120" s="1600"/>
      <c r="DR120" s="1600"/>
      <c r="DS120" s="1601"/>
      <c r="DT120" s="1606"/>
      <c r="DU120" s="1607"/>
      <c r="DV120" s="1607"/>
      <c r="DW120" s="1607"/>
      <c r="DX120" s="1607"/>
      <c r="DY120" s="1608"/>
      <c r="DZ120" s="158"/>
    </row>
    <row r="121" spans="3:130" ht="5.25" customHeight="1">
      <c r="C121" s="144"/>
      <c r="D121" s="1781"/>
      <c r="E121" s="1781"/>
      <c r="F121" s="1781"/>
      <c r="G121" s="1781"/>
      <c r="H121" s="1781"/>
      <c r="I121" s="1781"/>
      <c r="J121" s="1781"/>
      <c r="K121" s="1781"/>
      <c r="L121" s="1781"/>
      <c r="M121" s="1781"/>
      <c r="N121" s="1781"/>
      <c r="O121" s="1781"/>
      <c r="P121" s="1781"/>
      <c r="Q121" s="1781"/>
      <c r="R121" s="1781"/>
      <c r="S121" s="1781"/>
      <c r="T121" s="1781"/>
      <c r="U121" s="1781"/>
      <c r="V121" s="153"/>
      <c r="W121" s="1892"/>
      <c r="X121" s="1890"/>
      <c r="Y121" s="1890"/>
      <c r="Z121" s="1890"/>
      <c r="AA121" s="1890"/>
      <c r="AB121" s="1890"/>
      <c r="AC121" s="1890"/>
      <c r="AD121" s="1890"/>
      <c r="AE121" s="1890"/>
      <c r="AF121" s="1890"/>
      <c r="AG121" s="1890"/>
      <c r="AH121" s="1890"/>
      <c r="AI121" s="1890"/>
      <c r="AJ121" s="1890"/>
      <c r="AK121" s="1890"/>
      <c r="AL121" s="1890"/>
      <c r="AM121" s="1890"/>
      <c r="AN121" s="1890"/>
      <c r="AO121" s="1784"/>
      <c r="AP121" s="145"/>
      <c r="AQ121" s="145"/>
      <c r="AR121" s="145"/>
      <c r="AS121" s="145"/>
      <c r="AT121" s="145"/>
      <c r="AU121" s="144"/>
      <c r="AV121" s="1781"/>
      <c r="AW121" s="1781"/>
      <c r="AX121" s="1781"/>
      <c r="AY121" s="1781"/>
      <c r="AZ121" s="1781"/>
      <c r="BA121" s="1781"/>
      <c r="BB121" s="1781"/>
      <c r="BC121" s="1781"/>
      <c r="BD121" s="1781"/>
      <c r="BE121" s="1781"/>
      <c r="BF121" s="1781"/>
      <c r="BG121" s="1781"/>
      <c r="BH121" s="1781"/>
      <c r="BI121" s="1781"/>
      <c r="BJ121" s="1781"/>
      <c r="BK121" s="1781"/>
      <c r="BL121" s="1781"/>
      <c r="BM121" s="1781"/>
      <c r="BN121" s="201"/>
      <c r="BO121" s="1892"/>
      <c r="BP121" s="1783"/>
      <c r="BQ121" s="1783"/>
      <c r="BR121" s="1783"/>
      <c r="BS121" s="1783"/>
      <c r="BT121" s="1783"/>
      <c r="BU121" s="1783"/>
      <c r="BV121" s="1783"/>
      <c r="BW121" s="1783"/>
      <c r="BX121" s="1783"/>
      <c r="BY121" s="1783"/>
      <c r="BZ121" s="1783"/>
      <c r="CA121" s="1783"/>
      <c r="CB121" s="1783"/>
      <c r="CC121" s="1783"/>
      <c r="CD121" s="1783"/>
      <c r="CE121" s="1783"/>
      <c r="CF121" s="1783"/>
      <c r="CG121" s="1784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781"/>
      <c r="E122" s="1781"/>
      <c r="F122" s="1781"/>
      <c r="G122" s="1781"/>
      <c r="H122" s="1781"/>
      <c r="I122" s="1781"/>
      <c r="J122" s="1781"/>
      <c r="K122" s="1781"/>
      <c r="L122" s="1781"/>
      <c r="M122" s="1781"/>
      <c r="N122" s="1781"/>
      <c r="O122" s="1781"/>
      <c r="P122" s="1781"/>
      <c r="Q122" s="1781"/>
      <c r="R122" s="1781"/>
      <c r="S122" s="1781"/>
      <c r="T122" s="1781"/>
      <c r="U122" s="1781"/>
      <c r="V122" s="153"/>
      <c r="W122" s="1893" t="s">
        <v>18</v>
      </c>
      <c r="X122" s="1894"/>
      <c r="Y122" s="1894"/>
      <c r="Z122" s="1894"/>
      <c r="AA122" s="1894"/>
      <c r="AB122" s="1894"/>
      <c r="AC122" s="1894"/>
      <c r="AD122" s="1894"/>
      <c r="AE122" s="1894"/>
      <c r="AF122" s="1894"/>
      <c r="AG122" s="1894"/>
      <c r="AH122" s="1894"/>
      <c r="AI122" s="1894"/>
      <c r="AJ122" s="1894"/>
      <c r="AK122" s="1894"/>
      <c r="AL122" s="1788" t="str">
        <f>CONCATENATE("*",INDEX('LŠZ P'!A$2:AN$2002,W115,17))</f>
        <v>*22322</v>
      </c>
      <c r="AM122" s="1896"/>
      <c r="AN122" s="1896"/>
      <c r="AO122" s="1790"/>
      <c r="AP122" s="145"/>
      <c r="AQ122" s="145"/>
      <c r="AR122" s="145"/>
      <c r="AS122" s="145"/>
      <c r="AT122" s="145"/>
      <c r="AU122" s="144"/>
      <c r="AV122" s="1781"/>
      <c r="AW122" s="1781"/>
      <c r="AX122" s="1781"/>
      <c r="AY122" s="1781"/>
      <c r="AZ122" s="1781"/>
      <c r="BA122" s="1781"/>
      <c r="BB122" s="1781"/>
      <c r="BC122" s="1781"/>
      <c r="BD122" s="1781"/>
      <c r="BE122" s="1781"/>
      <c r="BF122" s="1781"/>
      <c r="BG122" s="1781"/>
      <c r="BH122" s="1781"/>
      <c r="BI122" s="1781"/>
      <c r="BJ122" s="1781"/>
      <c r="BK122" s="1781"/>
      <c r="BL122" s="1781"/>
      <c r="BM122" s="1781"/>
      <c r="BN122" s="201"/>
      <c r="BO122" s="1893" t="s">
        <v>18</v>
      </c>
      <c r="BP122" s="1787"/>
      <c r="BQ122" s="1787"/>
      <c r="BR122" s="1787"/>
      <c r="BS122" s="1787"/>
      <c r="BT122" s="1787"/>
      <c r="BU122" s="1787"/>
      <c r="BV122" s="1787"/>
      <c r="BW122" s="1787"/>
      <c r="BX122" s="1787"/>
      <c r="BY122" s="1787"/>
      <c r="BZ122" s="1787"/>
      <c r="CA122" s="1787"/>
      <c r="CB122" s="1787"/>
      <c r="CC122" s="1787"/>
      <c r="CD122" s="1788" t="str">
        <f>CONCATENATE("*",INDEX('LŠZ P'!A$2:AN$2002,W115,17),"/P")</f>
        <v>*22322/P</v>
      </c>
      <c r="CE122" s="1789"/>
      <c r="CF122" s="1789"/>
      <c r="CG122" s="1790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781"/>
      <c r="E123" s="1781"/>
      <c r="F123" s="1781"/>
      <c r="G123" s="1781"/>
      <c r="H123" s="1781"/>
      <c r="I123" s="1781"/>
      <c r="J123" s="1781"/>
      <c r="K123" s="1781"/>
      <c r="L123" s="1781"/>
      <c r="M123" s="1781"/>
      <c r="N123" s="1781"/>
      <c r="O123" s="1781"/>
      <c r="P123" s="1781"/>
      <c r="Q123" s="1781"/>
      <c r="R123" s="1781"/>
      <c r="S123" s="1781"/>
      <c r="T123" s="1781"/>
      <c r="U123" s="1781"/>
      <c r="V123" s="153"/>
      <c r="W123" s="1895"/>
      <c r="X123" s="1894"/>
      <c r="Y123" s="1894"/>
      <c r="Z123" s="1894"/>
      <c r="AA123" s="1894"/>
      <c r="AB123" s="1894"/>
      <c r="AC123" s="1894"/>
      <c r="AD123" s="1894"/>
      <c r="AE123" s="1894"/>
      <c r="AF123" s="1894"/>
      <c r="AG123" s="1894"/>
      <c r="AH123" s="1894"/>
      <c r="AI123" s="1894"/>
      <c r="AJ123" s="1894"/>
      <c r="AK123" s="1894"/>
      <c r="AL123" s="1896"/>
      <c r="AM123" s="1896"/>
      <c r="AN123" s="1896"/>
      <c r="AO123" s="1790"/>
      <c r="AP123" s="145"/>
      <c r="AQ123" s="145"/>
      <c r="AR123" s="145"/>
      <c r="AS123" s="145"/>
      <c r="AT123" s="145"/>
      <c r="AU123" s="144"/>
      <c r="AV123" s="1781"/>
      <c r="AW123" s="1781"/>
      <c r="AX123" s="1781"/>
      <c r="AY123" s="1781"/>
      <c r="AZ123" s="1781"/>
      <c r="BA123" s="1781"/>
      <c r="BB123" s="1781"/>
      <c r="BC123" s="1781"/>
      <c r="BD123" s="1781"/>
      <c r="BE123" s="1781"/>
      <c r="BF123" s="1781"/>
      <c r="BG123" s="1781"/>
      <c r="BH123" s="1781"/>
      <c r="BI123" s="1781"/>
      <c r="BJ123" s="1781"/>
      <c r="BK123" s="1781"/>
      <c r="BL123" s="1781"/>
      <c r="BM123" s="1781"/>
      <c r="BN123" s="201"/>
      <c r="BO123" s="1895"/>
      <c r="BP123" s="1787"/>
      <c r="BQ123" s="1787"/>
      <c r="BR123" s="1787"/>
      <c r="BS123" s="1787"/>
      <c r="BT123" s="1787"/>
      <c r="BU123" s="1787"/>
      <c r="BV123" s="1787"/>
      <c r="BW123" s="1787"/>
      <c r="BX123" s="1787"/>
      <c r="BY123" s="1787"/>
      <c r="BZ123" s="1787"/>
      <c r="CA123" s="1787"/>
      <c r="CB123" s="1787"/>
      <c r="CC123" s="1787"/>
      <c r="CD123" s="1789"/>
      <c r="CE123" s="1789"/>
      <c r="CF123" s="1789"/>
      <c r="CG123" s="1790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897" t="s">
        <v>289</v>
      </c>
      <c r="E124" s="1898"/>
      <c r="F124" s="1898"/>
      <c r="G124" s="1898"/>
      <c r="H124" s="1898"/>
      <c r="I124" s="1898"/>
      <c r="J124" s="1898"/>
      <c r="K124" s="1898"/>
      <c r="L124" s="1898"/>
      <c r="M124" s="1898"/>
      <c r="N124" s="1898"/>
      <c r="O124" s="1898"/>
      <c r="P124" s="1898"/>
      <c r="R124" s="1899">
        <f>INDEX('LŠZ P'!A$2:AN$2002,W115,28)</f>
        <v>0</v>
      </c>
      <c r="S124" s="1239"/>
      <c r="T124" s="1239"/>
      <c r="U124" s="1240"/>
      <c r="V124" s="153"/>
      <c r="W124" s="154"/>
      <c r="X124" s="1734" t="s">
        <v>1651</v>
      </c>
      <c r="Y124" s="1734"/>
      <c r="Z124" s="1734"/>
      <c r="AA124" s="1734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896"/>
      <c r="AM124" s="1896"/>
      <c r="AN124" s="1896"/>
      <c r="AO124" s="1790"/>
      <c r="AP124" s="145"/>
      <c r="AQ124" s="145"/>
      <c r="AR124" s="145"/>
      <c r="AS124" s="145"/>
      <c r="AT124" s="145"/>
      <c r="AU124" s="144"/>
      <c r="AV124" s="1625" t="s">
        <v>288</v>
      </c>
      <c r="AW124" s="1791"/>
      <c r="AX124" s="1791"/>
      <c r="AY124" s="1791"/>
      <c r="AZ124" s="1791"/>
      <c r="BA124" s="1791"/>
      <c r="BB124" s="1791"/>
      <c r="BC124" s="1791"/>
      <c r="BD124" s="1791"/>
      <c r="BE124" s="1791"/>
      <c r="BF124" s="1791"/>
      <c r="BG124" s="1791"/>
      <c r="BH124" s="1791"/>
      <c r="BJ124" s="1792" t="s">
        <v>724</v>
      </c>
      <c r="BK124" s="1760"/>
      <c r="BL124" s="1760"/>
      <c r="BM124" s="1761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789"/>
      <c r="CE124" s="1789"/>
      <c r="CF124" s="1789"/>
      <c r="CG124" s="1790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898"/>
      <c r="E125" s="1898"/>
      <c r="F125" s="1898"/>
      <c r="G125" s="1898"/>
      <c r="H125" s="1898"/>
      <c r="I125" s="1898"/>
      <c r="J125" s="1898"/>
      <c r="K125" s="1898"/>
      <c r="L125" s="1898"/>
      <c r="M125" s="1898"/>
      <c r="N125" s="1898"/>
      <c r="O125" s="1898"/>
      <c r="P125" s="1898"/>
      <c r="Q125" s="168"/>
      <c r="R125" s="1241"/>
      <c r="S125" s="1242"/>
      <c r="T125" s="1242"/>
      <c r="U125" s="1243"/>
      <c r="V125" s="153"/>
      <c r="W125" s="154"/>
      <c r="X125" s="1734"/>
      <c r="Y125" s="1734"/>
      <c r="Z125" s="1734"/>
      <c r="AA125" s="1734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791"/>
      <c r="AW125" s="1791"/>
      <c r="AX125" s="1791"/>
      <c r="AY125" s="1791"/>
      <c r="AZ125" s="1791"/>
      <c r="BA125" s="1791"/>
      <c r="BB125" s="1791"/>
      <c r="BC125" s="1791"/>
      <c r="BD125" s="1791"/>
      <c r="BE125" s="1791"/>
      <c r="BF125" s="1791"/>
      <c r="BG125" s="1791"/>
      <c r="BH125" s="1791"/>
      <c r="BI125" s="168"/>
      <c r="BJ125" s="1762"/>
      <c r="BK125" s="1763"/>
      <c r="BL125" s="1763"/>
      <c r="BM125" s="1764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625" t="s">
        <v>786</v>
      </c>
      <c r="E126" s="1625"/>
      <c r="F126" s="1625"/>
      <c r="G126" s="1625"/>
      <c r="H126" s="1625"/>
      <c r="I126" s="1625"/>
      <c r="J126" s="1625"/>
      <c r="K126" s="1625"/>
      <c r="L126" s="1851" t="str">
        <f>CONCATENATE("O-PG / RPF,L ",INDEX('LŠZ P'!A$2:AN2002,W115,38))</f>
        <v xml:space="preserve">O-PG / RPF,L </v>
      </c>
      <c r="M126" s="1852"/>
      <c r="N126" s="1852"/>
      <c r="O126" s="1852"/>
      <c r="P126" s="1853"/>
      <c r="Q126" s="175"/>
      <c r="R126" s="1241"/>
      <c r="S126" s="1242"/>
      <c r="T126" s="1242"/>
      <c r="U126" s="1243"/>
      <c r="V126" s="153"/>
      <c r="W126" s="144"/>
      <c r="X126" s="1857" t="s">
        <v>1233</v>
      </c>
      <c r="Y126" s="1858"/>
      <c r="Z126" s="1858"/>
      <c r="AA126" s="1858"/>
      <c r="AB126" s="1858"/>
      <c r="AC126" s="1858"/>
      <c r="AD126" s="1858"/>
      <c r="AE126" s="1858"/>
      <c r="AF126" s="1858"/>
      <c r="AG126" s="1858"/>
      <c r="AH126" s="1858"/>
      <c r="AI126" s="1858"/>
      <c r="AJ126" s="1858"/>
      <c r="AK126" s="1858"/>
      <c r="AL126" s="1858"/>
      <c r="AM126" s="1858"/>
      <c r="AN126" s="1859"/>
      <c r="AO126" s="153"/>
      <c r="AP126" s="145"/>
      <c r="AQ126" s="145"/>
      <c r="AR126" s="145"/>
      <c r="AS126" s="145"/>
      <c r="AT126" s="145"/>
      <c r="AU126" s="144"/>
      <c r="AV126" s="1625" t="s">
        <v>786</v>
      </c>
      <c r="AW126" s="1625"/>
      <c r="AX126" s="1625"/>
      <c r="AY126" s="1625"/>
      <c r="AZ126" s="1625"/>
      <c r="BA126" s="1625"/>
      <c r="BB126" s="1625"/>
      <c r="BC126" s="1625"/>
      <c r="BD126" s="1794" t="str">
        <f>CONCATENATE("RPF,L ",INDEX('LŠZ P'!A$2:AN2002,W115,38))</f>
        <v xml:space="preserve">RPF,L </v>
      </c>
      <c r="BE126" s="1795"/>
      <c r="BF126" s="1795"/>
      <c r="BG126" s="1795"/>
      <c r="BH126" s="1796"/>
      <c r="BI126" s="175"/>
      <c r="BJ126" s="1762"/>
      <c r="BK126" s="1763"/>
      <c r="BL126" s="1763"/>
      <c r="BM126" s="1764"/>
      <c r="BN126" s="219"/>
      <c r="BO126" s="145"/>
      <c r="BP126" s="1734" t="s">
        <v>1651</v>
      </c>
      <c r="BQ126" s="1734"/>
      <c r="BR126" s="1734"/>
      <c r="BS126" s="1734"/>
      <c r="BT126" s="1735" t="s">
        <v>698</v>
      </c>
      <c r="BU126" s="1736"/>
      <c r="BV126" s="1736"/>
      <c r="BW126" s="1736"/>
      <c r="BX126" s="1736"/>
      <c r="BY126" s="1736"/>
      <c r="BZ126" s="1736"/>
      <c r="CA126" s="1736"/>
      <c r="CB126" s="1736"/>
      <c r="CC126" s="1736"/>
      <c r="CD126" s="1736"/>
      <c r="CE126" s="1736"/>
      <c r="CF126" s="1737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625"/>
      <c r="E127" s="1625"/>
      <c r="F127" s="1625"/>
      <c r="G127" s="1625"/>
      <c r="H127" s="1625"/>
      <c r="I127" s="1625"/>
      <c r="J127" s="1625"/>
      <c r="K127" s="1625"/>
      <c r="L127" s="1854"/>
      <c r="M127" s="1855"/>
      <c r="N127" s="1855"/>
      <c r="O127" s="1855"/>
      <c r="P127" s="1856"/>
      <c r="Q127" s="175"/>
      <c r="R127" s="1244"/>
      <c r="S127" s="1245"/>
      <c r="T127" s="1245"/>
      <c r="U127" s="1246"/>
      <c r="V127" s="153"/>
      <c r="W127" s="144"/>
      <c r="X127" s="1860"/>
      <c r="Y127" s="1861"/>
      <c r="Z127" s="1861"/>
      <c r="AA127" s="1861"/>
      <c r="AB127" s="1861"/>
      <c r="AC127" s="1861"/>
      <c r="AD127" s="1861"/>
      <c r="AE127" s="1861"/>
      <c r="AF127" s="1861"/>
      <c r="AG127" s="1861"/>
      <c r="AH127" s="1861"/>
      <c r="AI127" s="1861"/>
      <c r="AJ127" s="1861"/>
      <c r="AK127" s="1861"/>
      <c r="AL127" s="1861"/>
      <c r="AM127" s="1861"/>
      <c r="AN127" s="1862"/>
      <c r="AO127" s="153"/>
      <c r="AP127" s="145"/>
      <c r="AQ127" s="145"/>
      <c r="AR127" s="145"/>
      <c r="AS127" s="145"/>
      <c r="AT127" s="145"/>
      <c r="AU127" s="144"/>
      <c r="AV127" s="1625"/>
      <c r="AW127" s="1625"/>
      <c r="AX127" s="1625"/>
      <c r="AY127" s="1625"/>
      <c r="AZ127" s="1625"/>
      <c r="BA127" s="1625"/>
      <c r="BB127" s="1625"/>
      <c r="BC127" s="1625"/>
      <c r="BD127" s="1797"/>
      <c r="BE127" s="1798"/>
      <c r="BF127" s="1798"/>
      <c r="BG127" s="1798"/>
      <c r="BH127" s="1799"/>
      <c r="BI127" s="175"/>
      <c r="BJ127" s="1765"/>
      <c r="BK127" s="1766"/>
      <c r="BL127" s="1766"/>
      <c r="BM127" s="1767"/>
      <c r="BN127" s="219"/>
      <c r="BO127" s="145"/>
      <c r="BP127" s="1734"/>
      <c r="BQ127" s="1734"/>
      <c r="BR127" s="1734"/>
      <c r="BS127" s="1734"/>
      <c r="BT127" s="1738"/>
      <c r="BU127" s="1739"/>
      <c r="BV127" s="1739"/>
      <c r="BW127" s="1739"/>
      <c r="BX127" s="1739"/>
      <c r="BY127" s="1739"/>
      <c r="BZ127" s="1739"/>
      <c r="CA127" s="1739"/>
      <c r="CB127" s="1739"/>
      <c r="CC127" s="1739"/>
      <c r="CD127" s="1739"/>
      <c r="CE127" s="1739"/>
      <c r="CF127" s="1740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41" t="s">
        <v>4245</v>
      </c>
      <c r="E128" s="1742"/>
      <c r="F128" s="1742"/>
      <c r="G128" s="1742"/>
      <c r="H128" s="1742"/>
      <c r="I128" s="1742"/>
      <c r="J128" s="1742"/>
      <c r="K128" s="1742"/>
      <c r="L128" s="1742"/>
      <c r="M128" s="1742"/>
      <c r="N128" s="1742"/>
      <c r="O128" s="1742"/>
      <c r="P128" s="1742"/>
      <c r="Q128" s="1742"/>
      <c r="R128" s="1742"/>
      <c r="S128" s="1742"/>
      <c r="T128" s="1742"/>
      <c r="U128" s="1743"/>
      <c r="V128" s="153"/>
      <c r="W128" s="144"/>
      <c r="X128" s="177"/>
      <c r="Y128" s="177"/>
      <c r="Z128" s="177"/>
      <c r="AA128" s="177"/>
      <c r="AB128" s="1352" t="str">
        <f>CONCATENATE(INDEX('LŠZ P'!A$2:AN$2002,W115,3)," (",INDEX('LŠZ P'!A$2:AN$2002,W115,9),")")</f>
        <v>MUSE 5 29 (MAC PARA TECHN.)</v>
      </c>
      <c r="AC128" s="1353"/>
      <c r="AD128" s="1353"/>
      <c r="AE128" s="1353"/>
      <c r="AF128" s="1353"/>
      <c r="AG128" s="1353"/>
      <c r="AH128" s="1353"/>
      <c r="AI128" s="1353"/>
      <c r="AJ128" s="1353"/>
      <c r="AK128" s="1353"/>
      <c r="AL128" s="1353"/>
      <c r="AM128" s="1353"/>
      <c r="AN128" s="1354"/>
      <c r="AO128" s="153"/>
      <c r="AP128" s="145"/>
      <c r="AQ128" s="145"/>
      <c r="AR128" s="145"/>
      <c r="AS128" s="145"/>
      <c r="AT128" s="145"/>
      <c r="AU128" s="144"/>
      <c r="AV128" s="1741" t="s">
        <v>4245</v>
      </c>
      <c r="AW128" s="1742"/>
      <c r="AX128" s="1742"/>
      <c r="AY128" s="1742"/>
      <c r="AZ128" s="1742"/>
      <c r="BA128" s="1742"/>
      <c r="BB128" s="1742"/>
      <c r="BC128" s="1742"/>
      <c r="BD128" s="1742"/>
      <c r="BE128" s="1742"/>
      <c r="BF128" s="1742"/>
      <c r="BG128" s="1742"/>
      <c r="BH128" s="1742"/>
      <c r="BI128" s="1742"/>
      <c r="BJ128" s="1742"/>
      <c r="BK128" s="1742"/>
      <c r="BL128" s="1742"/>
      <c r="BM128" s="1743"/>
      <c r="BN128" s="219"/>
      <c r="BO128" s="145"/>
      <c r="BP128" s="177"/>
      <c r="BQ128" s="177"/>
      <c r="BR128" s="177"/>
      <c r="BS128" s="177"/>
      <c r="BT128" s="1223" t="str">
        <f>CONCATENATE(INDEX('LŠZ P'!A$2:AN$2002,W115,4)," (",INDEX('LŠZ P'!A$2:AN$2002,W115,10),")")</f>
        <v xml:space="preserve"> ()</v>
      </c>
      <c r="BU128" s="1224"/>
      <c r="BV128" s="1224"/>
      <c r="BW128" s="1224"/>
      <c r="BX128" s="1224"/>
      <c r="BY128" s="1224"/>
      <c r="BZ128" s="1224"/>
      <c r="CA128" s="1224"/>
      <c r="CB128" s="1224"/>
      <c r="CC128" s="1224"/>
      <c r="CD128" s="1224"/>
      <c r="CE128" s="1224"/>
      <c r="CF128" s="1225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44"/>
      <c r="E129" s="1745"/>
      <c r="F129" s="1745"/>
      <c r="G129" s="1745"/>
      <c r="H129" s="1745"/>
      <c r="I129" s="1745"/>
      <c r="J129" s="1745"/>
      <c r="K129" s="1745"/>
      <c r="L129" s="1745"/>
      <c r="M129" s="1745"/>
      <c r="N129" s="1745"/>
      <c r="O129" s="1745"/>
      <c r="P129" s="1745"/>
      <c r="Q129" s="1745"/>
      <c r="R129" s="1745"/>
      <c r="S129" s="1745"/>
      <c r="T129" s="1745"/>
      <c r="U129" s="1746"/>
      <c r="V129" s="153"/>
      <c r="W129" s="144"/>
      <c r="X129" s="1625" t="s">
        <v>648</v>
      </c>
      <c r="Y129" s="1625"/>
      <c r="Z129" s="1625"/>
      <c r="AA129" s="1625"/>
      <c r="AB129" s="1352"/>
      <c r="AC129" s="1353"/>
      <c r="AD129" s="1353"/>
      <c r="AE129" s="1353"/>
      <c r="AF129" s="1353"/>
      <c r="AG129" s="1353"/>
      <c r="AH129" s="1353"/>
      <c r="AI129" s="1353"/>
      <c r="AJ129" s="1353"/>
      <c r="AK129" s="1353"/>
      <c r="AL129" s="1353"/>
      <c r="AM129" s="1353"/>
      <c r="AN129" s="1354"/>
      <c r="AO129" s="153"/>
      <c r="AP129" s="145"/>
      <c r="AQ129" s="145"/>
      <c r="AR129" s="145"/>
      <c r="AS129" s="145"/>
      <c r="AT129" s="145"/>
      <c r="AU129" s="144"/>
      <c r="AV129" s="1744"/>
      <c r="AW129" s="1745"/>
      <c r="AX129" s="1745"/>
      <c r="AY129" s="1745"/>
      <c r="AZ129" s="1745"/>
      <c r="BA129" s="1745"/>
      <c r="BB129" s="1745"/>
      <c r="BC129" s="1745"/>
      <c r="BD129" s="1745"/>
      <c r="BE129" s="1745"/>
      <c r="BF129" s="1745"/>
      <c r="BG129" s="1745"/>
      <c r="BH129" s="1745"/>
      <c r="BI129" s="1745"/>
      <c r="BJ129" s="1745"/>
      <c r="BK129" s="1745"/>
      <c r="BL129" s="1745"/>
      <c r="BM129" s="1746"/>
      <c r="BN129" s="158"/>
      <c r="BO129" s="145"/>
      <c r="BP129" s="1625" t="s">
        <v>648</v>
      </c>
      <c r="BQ129" s="1625"/>
      <c r="BR129" s="1625"/>
      <c r="BS129" s="1625"/>
      <c r="BT129" s="1223"/>
      <c r="BU129" s="1224"/>
      <c r="BV129" s="1224"/>
      <c r="BW129" s="1224"/>
      <c r="BX129" s="1224"/>
      <c r="BY129" s="1224"/>
      <c r="BZ129" s="1224"/>
      <c r="CA129" s="1224"/>
      <c r="CB129" s="1224"/>
      <c r="CC129" s="1224"/>
      <c r="CD129" s="1224"/>
      <c r="CE129" s="1224"/>
      <c r="CF129" s="1225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44"/>
      <c r="E130" s="1745"/>
      <c r="F130" s="1745"/>
      <c r="G130" s="1745"/>
      <c r="H130" s="1745"/>
      <c r="I130" s="1745"/>
      <c r="J130" s="1745"/>
      <c r="K130" s="1745"/>
      <c r="L130" s="1745"/>
      <c r="M130" s="1745"/>
      <c r="N130" s="1745"/>
      <c r="O130" s="1745"/>
      <c r="P130" s="1745"/>
      <c r="Q130" s="1745"/>
      <c r="R130" s="1745"/>
      <c r="S130" s="1745"/>
      <c r="T130" s="1745"/>
      <c r="U130" s="1746"/>
      <c r="V130" s="153"/>
      <c r="W130" s="144"/>
      <c r="X130" s="1625"/>
      <c r="Y130" s="1625"/>
      <c r="Z130" s="1625"/>
      <c r="AA130" s="1625"/>
      <c r="AB130" s="1352"/>
      <c r="AC130" s="1353"/>
      <c r="AD130" s="1353"/>
      <c r="AE130" s="1353"/>
      <c r="AF130" s="1353"/>
      <c r="AG130" s="1353"/>
      <c r="AH130" s="1353"/>
      <c r="AI130" s="1353"/>
      <c r="AJ130" s="1353"/>
      <c r="AK130" s="1353"/>
      <c r="AL130" s="1353"/>
      <c r="AM130" s="1353"/>
      <c r="AN130" s="1354"/>
      <c r="AO130" s="153"/>
      <c r="AP130" s="145"/>
      <c r="AQ130" s="145"/>
      <c r="AR130" s="145"/>
      <c r="AS130" s="145"/>
      <c r="AT130" s="145"/>
      <c r="AU130" s="144"/>
      <c r="AV130" s="1744"/>
      <c r="AW130" s="1745"/>
      <c r="AX130" s="1745"/>
      <c r="AY130" s="1745"/>
      <c r="AZ130" s="1745"/>
      <c r="BA130" s="1745"/>
      <c r="BB130" s="1745"/>
      <c r="BC130" s="1745"/>
      <c r="BD130" s="1745"/>
      <c r="BE130" s="1745"/>
      <c r="BF130" s="1745"/>
      <c r="BG130" s="1745"/>
      <c r="BH130" s="1745"/>
      <c r="BI130" s="1745"/>
      <c r="BJ130" s="1745"/>
      <c r="BK130" s="1745"/>
      <c r="BL130" s="1745"/>
      <c r="BM130" s="1746"/>
      <c r="BN130" s="158"/>
      <c r="BO130" s="145"/>
      <c r="BP130" s="1625"/>
      <c r="BQ130" s="1625"/>
      <c r="BR130" s="1625"/>
      <c r="BS130" s="1625"/>
      <c r="BT130" s="1223"/>
      <c r="BU130" s="1224"/>
      <c r="BV130" s="1224"/>
      <c r="BW130" s="1224"/>
      <c r="BX130" s="1224"/>
      <c r="BY130" s="1224"/>
      <c r="BZ130" s="1224"/>
      <c r="CA130" s="1224"/>
      <c r="CB130" s="1224"/>
      <c r="CC130" s="1224"/>
      <c r="CD130" s="1224"/>
      <c r="CE130" s="1224"/>
      <c r="CF130" s="1225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44"/>
      <c r="E131" s="1745"/>
      <c r="F131" s="1745"/>
      <c r="G131" s="1745"/>
      <c r="H131" s="1745"/>
      <c r="I131" s="1745"/>
      <c r="J131" s="1745"/>
      <c r="K131" s="1745"/>
      <c r="L131" s="1745"/>
      <c r="M131" s="1745"/>
      <c r="N131" s="1745"/>
      <c r="O131" s="1745"/>
      <c r="P131" s="1745"/>
      <c r="Q131" s="1745"/>
      <c r="R131" s="1745"/>
      <c r="S131" s="1745"/>
      <c r="T131" s="1745"/>
      <c r="U131" s="1746"/>
      <c r="V131" s="153"/>
      <c r="W131" s="144"/>
      <c r="X131" s="177"/>
      <c r="Y131" s="177"/>
      <c r="Z131" s="177"/>
      <c r="AA131" s="177"/>
      <c r="AB131" s="1355"/>
      <c r="AC131" s="1356"/>
      <c r="AD131" s="1356"/>
      <c r="AE131" s="1356"/>
      <c r="AF131" s="1356"/>
      <c r="AG131" s="1356"/>
      <c r="AH131" s="1356"/>
      <c r="AI131" s="1356"/>
      <c r="AJ131" s="1356"/>
      <c r="AK131" s="1356"/>
      <c r="AL131" s="1356"/>
      <c r="AM131" s="1356"/>
      <c r="AN131" s="1357"/>
      <c r="AO131" s="153"/>
      <c r="AP131" s="145"/>
      <c r="AQ131" s="145"/>
      <c r="AR131" s="145"/>
      <c r="AS131" s="145"/>
      <c r="AT131" s="145"/>
      <c r="AU131" s="144"/>
      <c r="AV131" s="1744"/>
      <c r="AW131" s="1745"/>
      <c r="AX131" s="1745"/>
      <c r="AY131" s="1745"/>
      <c r="AZ131" s="1745"/>
      <c r="BA131" s="1745"/>
      <c r="BB131" s="1745"/>
      <c r="BC131" s="1745"/>
      <c r="BD131" s="1745"/>
      <c r="BE131" s="1745"/>
      <c r="BF131" s="1745"/>
      <c r="BG131" s="1745"/>
      <c r="BH131" s="1745"/>
      <c r="BI131" s="1745"/>
      <c r="BJ131" s="1745"/>
      <c r="BK131" s="1745"/>
      <c r="BL131" s="1745"/>
      <c r="BM131" s="1746"/>
      <c r="BN131" s="158"/>
      <c r="BO131" s="145"/>
      <c r="BP131" s="177"/>
      <c r="BQ131" s="177"/>
      <c r="BR131" s="177"/>
      <c r="BS131" s="177"/>
      <c r="BT131" s="1226"/>
      <c r="BU131" s="1227"/>
      <c r="BV131" s="1227"/>
      <c r="BW131" s="1227"/>
      <c r="BX131" s="1227"/>
      <c r="BY131" s="1227"/>
      <c r="BZ131" s="1227"/>
      <c r="CA131" s="1227"/>
      <c r="CB131" s="1227"/>
      <c r="CC131" s="1227"/>
      <c r="CD131" s="1227"/>
      <c r="CE131" s="1227"/>
      <c r="CF131" s="1228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44"/>
      <c r="E132" s="1745"/>
      <c r="F132" s="1745"/>
      <c r="G132" s="1745"/>
      <c r="H132" s="1745"/>
      <c r="I132" s="1745"/>
      <c r="J132" s="1745"/>
      <c r="K132" s="1745"/>
      <c r="L132" s="1745"/>
      <c r="M132" s="1745"/>
      <c r="N132" s="1745"/>
      <c r="O132" s="1745"/>
      <c r="P132" s="1745"/>
      <c r="Q132" s="1745"/>
      <c r="R132" s="1745"/>
      <c r="S132" s="1745"/>
      <c r="T132" s="1745"/>
      <c r="U132" s="1746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44"/>
      <c r="AW132" s="1745"/>
      <c r="AX132" s="1745"/>
      <c r="AY132" s="1745"/>
      <c r="AZ132" s="1745"/>
      <c r="BA132" s="1745"/>
      <c r="BB132" s="1745"/>
      <c r="BC132" s="1745"/>
      <c r="BD132" s="1745"/>
      <c r="BE132" s="1745"/>
      <c r="BF132" s="1745"/>
      <c r="BG132" s="1745"/>
      <c r="BH132" s="1745"/>
      <c r="BI132" s="1745"/>
      <c r="BJ132" s="1745"/>
      <c r="BK132" s="1745"/>
      <c r="BL132" s="1745"/>
      <c r="BM132" s="1746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44"/>
      <c r="E133" s="1745"/>
      <c r="F133" s="1745"/>
      <c r="G133" s="1745"/>
      <c r="H133" s="1745"/>
      <c r="I133" s="1745"/>
      <c r="J133" s="1745"/>
      <c r="K133" s="1745"/>
      <c r="L133" s="1745"/>
      <c r="M133" s="1745"/>
      <c r="N133" s="1745"/>
      <c r="O133" s="1745"/>
      <c r="P133" s="1745"/>
      <c r="Q133" s="1745"/>
      <c r="R133" s="1745"/>
      <c r="S133" s="1745"/>
      <c r="T133" s="1745"/>
      <c r="U133" s="1746"/>
      <c r="V133" s="153"/>
      <c r="W133" s="144"/>
      <c r="X133" s="1625" t="s">
        <v>1413</v>
      </c>
      <c r="Y133" s="1625"/>
      <c r="Z133" s="1625"/>
      <c r="AA133" s="1625"/>
      <c r="AB133" s="1625"/>
      <c r="AC133" s="1625"/>
      <c r="AD133" s="1625"/>
      <c r="AE133" s="1863" t="str">
        <f>INDEX('LŠZ P'!A$2:AN$2002,W115,5)</f>
        <v>OM-P393</v>
      </c>
      <c r="AF133" s="1864"/>
      <c r="AG133" s="1864"/>
      <c r="AH133" s="1864"/>
      <c r="AI133" s="1864"/>
      <c r="AJ133" s="1864"/>
      <c r="AK133" s="1864"/>
      <c r="AL133" s="1864"/>
      <c r="AM133" s="1864"/>
      <c r="AN133" s="1865"/>
      <c r="AO133" s="153"/>
      <c r="AP133" s="145"/>
      <c r="AQ133" s="145"/>
      <c r="AR133" s="145"/>
      <c r="AS133" s="145"/>
      <c r="AT133" s="145"/>
      <c r="AU133" s="144"/>
      <c r="AV133" s="1744"/>
      <c r="AW133" s="1745"/>
      <c r="AX133" s="1745"/>
      <c r="AY133" s="1745"/>
      <c r="AZ133" s="1745"/>
      <c r="BA133" s="1745"/>
      <c r="BB133" s="1745"/>
      <c r="BC133" s="1745"/>
      <c r="BD133" s="1745"/>
      <c r="BE133" s="1745"/>
      <c r="BF133" s="1745"/>
      <c r="BG133" s="1745"/>
      <c r="BH133" s="1745"/>
      <c r="BI133" s="1745"/>
      <c r="BJ133" s="1745"/>
      <c r="BK133" s="1745"/>
      <c r="BL133" s="1745"/>
      <c r="BM133" s="1746"/>
      <c r="BN133" s="158"/>
      <c r="BO133" s="145"/>
      <c r="BP133" s="1625" t="s">
        <v>1413</v>
      </c>
      <c r="BQ133" s="1625"/>
      <c r="BR133" s="1625"/>
      <c r="BS133" s="1625"/>
      <c r="BT133" s="1625"/>
      <c r="BU133" s="1625"/>
      <c r="BV133" s="1625"/>
      <c r="BW133" s="1750">
        <f>INDEX('LŠZ P'!A$2:AN$2002,W115,6)</f>
        <v>0</v>
      </c>
      <c r="BX133" s="1751"/>
      <c r="BY133" s="1751"/>
      <c r="BZ133" s="1751"/>
      <c r="CA133" s="1751"/>
      <c r="CB133" s="1751"/>
      <c r="CC133" s="1751"/>
      <c r="CD133" s="1751"/>
      <c r="CE133" s="1751"/>
      <c r="CF133" s="1752"/>
      <c r="CG133" s="153"/>
      <c r="CP133" s="154"/>
      <c r="DZ133" s="158"/>
    </row>
    <row r="134" spans="3:130" ht="4.5" customHeight="1">
      <c r="C134" s="144"/>
      <c r="D134" s="1744"/>
      <c r="E134" s="1745"/>
      <c r="F134" s="1745"/>
      <c r="G134" s="1745"/>
      <c r="H134" s="1745"/>
      <c r="I134" s="1745"/>
      <c r="J134" s="1745"/>
      <c r="K134" s="1745"/>
      <c r="L134" s="1745"/>
      <c r="M134" s="1745"/>
      <c r="N134" s="1745"/>
      <c r="O134" s="1745"/>
      <c r="P134" s="1745"/>
      <c r="Q134" s="1745"/>
      <c r="R134" s="1745"/>
      <c r="S134" s="1745"/>
      <c r="T134" s="1745"/>
      <c r="U134" s="1746"/>
      <c r="V134" s="153"/>
      <c r="W134" s="144"/>
      <c r="X134" s="1625"/>
      <c r="Y134" s="1625"/>
      <c r="Z134" s="1625"/>
      <c r="AA134" s="1625"/>
      <c r="AB134" s="1625"/>
      <c r="AC134" s="1625"/>
      <c r="AD134" s="1625"/>
      <c r="AE134" s="1866"/>
      <c r="AF134" s="1867"/>
      <c r="AG134" s="1867"/>
      <c r="AH134" s="1867"/>
      <c r="AI134" s="1867"/>
      <c r="AJ134" s="1867"/>
      <c r="AK134" s="1867"/>
      <c r="AL134" s="1867"/>
      <c r="AM134" s="1867"/>
      <c r="AN134" s="1868"/>
      <c r="AO134" s="153"/>
      <c r="AP134" s="145"/>
      <c r="AQ134" s="145"/>
      <c r="AR134" s="145"/>
      <c r="AS134" s="145"/>
      <c r="AT134" s="145"/>
      <c r="AU134" s="144"/>
      <c r="AV134" s="1744"/>
      <c r="AW134" s="1745"/>
      <c r="AX134" s="1745"/>
      <c r="AY134" s="1745"/>
      <c r="AZ134" s="1745"/>
      <c r="BA134" s="1745"/>
      <c r="BB134" s="1745"/>
      <c r="BC134" s="1745"/>
      <c r="BD134" s="1745"/>
      <c r="BE134" s="1745"/>
      <c r="BF134" s="1745"/>
      <c r="BG134" s="1745"/>
      <c r="BH134" s="1745"/>
      <c r="BI134" s="1745"/>
      <c r="BJ134" s="1745"/>
      <c r="BK134" s="1745"/>
      <c r="BL134" s="1745"/>
      <c r="BM134" s="1746"/>
      <c r="BN134" s="158"/>
      <c r="BO134" s="145"/>
      <c r="BP134" s="1625"/>
      <c r="BQ134" s="1625"/>
      <c r="BR134" s="1625"/>
      <c r="BS134" s="1625"/>
      <c r="BT134" s="1625"/>
      <c r="BU134" s="1625"/>
      <c r="BV134" s="1625"/>
      <c r="BW134" s="1753"/>
      <c r="BX134" s="1754"/>
      <c r="BY134" s="1754"/>
      <c r="BZ134" s="1754"/>
      <c r="CA134" s="1754"/>
      <c r="CB134" s="1754"/>
      <c r="CC134" s="1754"/>
      <c r="CD134" s="1754"/>
      <c r="CE134" s="1754"/>
      <c r="CF134" s="1755"/>
      <c r="CG134" s="153"/>
      <c r="CP134" s="154"/>
      <c r="CQ134" s="142"/>
      <c r="CR134" s="143"/>
      <c r="CS134" s="143"/>
      <c r="CT134" s="143"/>
      <c r="CU134" s="143"/>
      <c r="CV134" s="1052" t="s">
        <v>3998</v>
      </c>
      <c r="CW134" s="1411"/>
      <c r="CX134" s="1411"/>
      <c r="CY134" s="1411"/>
      <c r="CZ134" s="1411"/>
      <c r="DA134" s="1412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52" t="s">
        <v>3998</v>
      </c>
      <c r="DO134" s="1411"/>
      <c r="DP134" s="1411"/>
      <c r="DQ134" s="1411"/>
      <c r="DR134" s="1411"/>
      <c r="DS134" s="1412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47"/>
      <c r="E135" s="1748"/>
      <c r="F135" s="1748"/>
      <c r="G135" s="1748"/>
      <c r="H135" s="1748"/>
      <c r="I135" s="1748"/>
      <c r="J135" s="1748"/>
      <c r="K135" s="1748"/>
      <c r="L135" s="1748"/>
      <c r="M135" s="1748"/>
      <c r="N135" s="1748"/>
      <c r="O135" s="1748"/>
      <c r="P135" s="1748"/>
      <c r="Q135" s="1748"/>
      <c r="R135" s="1748"/>
      <c r="S135" s="1748"/>
      <c r="T135" s="1748"/>
      <c r="U135" s="1749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1866"/>
      <c r="AF135" s="1867"/>
      <c r="AG135" s="1867"/>
      <c r="AH135" s="1867"/>
      <c r="AI135" s="1867"/>
      <c r="AJ135" s="1867"/>
      <c r="AK135" s="1867"/>
      <c r="AL135" s="1867"/>
      <c r="AM135" s="1867"/>
      <c r="AN135" s="1868"/>
      <c r="AO135" s="153"/>
      <c r="AP135" s="145"/>
      <c r="AQ135" s="145"/>
      <c r="AR135" s="145"/>
      <c r="AS135" s="145"/>
      <c r="AT135" s="145"/>
      <c r="AU135" s="144"/>
      <c r="AV135" s="1747"/>
      <c r="AW135" s="1748"/>
      <c r="AX135" s="1748"/>
      <c r="AY135" s="1748"/>
      <c r="AZ135" s="1748"/>
      <c r="BA135" s="1748"/>
      <c r="BB135" s="1748"/>
      <c r="BC135" s="1748"/>
      <c r="BD135" s="1748"/>
      <c r="BE135" s="1748"/>
      <c r="BF135" s="1748"/>
      <c r="BG135" s="1748"/>
      <c r="BH135" s="1748"/>
      <c r="BI135" s="1748"/>
      <c r="BJ135" s="1748"/>
      <c r="BK135" s="1748"/>
      <c r="BL135" s="1748"/>
      <c r="BM135" s="1749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53"/>
      <c r="BX135" s="1754"/>
      <c r="BY135" s="1754"/>
      <c r="BZ135" s="1754"/>
      <c r="CA135" s="1754"/>
      <c r="CB135" s="1754"/>
      <c r="CC135" s="1754"/>
      <c r="CD135" s="1754"/>
      <c r="CE135" s="1754"/>
      <c r="CF135" s="1755"/>
      <c r="CG135" s="153"/>
      <c r="CP135" s="154"/>
      <c r="CQ135" s="159"/>
      <c r="CR135" s="160"/>
      <c r="CS135" s="160"/>
      <c r="CT135" s="160"/>
      <c r="CU135" s="160"/>
      <c r="CV135" s="1413"/>
      <c r="CW135" s="1414"/>
      <c r="CX135" s="1414"/>
      <c r="CY135" s="1414"/>
      <c r="CZ135" s="1414"/>
      <c r="DA135" s="1415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413"/>
      <c r="DO135" s="1414"/>
      <c r="DP135" s="1414"/>
      <c r="DQ135" s="1414"/>
      <c r="DR135" s="1414"/>
      <c r="DS135" s="1415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625" t="s">
        <v>1414</v>
      </c>
      <c r="Y136" s="1625"/>
      <c r="Z136" s="1625"/>
      <c r="AA136" s="1625"/>
      <c r="AB136" s="1625"/>
      <c r="AC136" s="1625"/>
      <c r="AD136" s="1625"/>
      <c r="AE136" s="1866"/>
      <c r="AF136" s="1867"/>
      <c r="AG136" s="1867"/>
      <c r="AH136" s="1867"/>
      <c r="AI136" s="1867"/>
      <c r="AJ136" s="1867"/>
      <c r="AK136" s="1867"/>
      <c r="AL136" s="1867"/>
      <c r="AM136" s="1867"/>
      <c r="AN136" s="1868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625" t="s">
        <v>1414</v>
      </c>
      <c r="BQ136" s="1625"/>
      <c r="BR136" s="1625"/>
      <c r="BS136" s="1625"/>
      <c r="BT136" s="1625"/>
      <c r="BU136" s="1625"/>
      <c r="BV136" s="1625"/>
      <c r="BW136" s="1753"/>
      <c r="BX136" s="1754"/>
      <c r="BY136" s="1754"/>
      <c r="BZ136" s="1754"/>
      <c r="CA136" s="1754"/>
      <c r="CB136" s="1754"/>
      <c r="CC136" s="1754"/>
      <c r="CD136" s="1754"/>
      <c r="CE136" s="1754"/>
      <c r="CF136" s="1755"/>
      <c r="CG136" s="153"/>
      <c r="CP136" s="154"/>
      <c r="CQ136" s="1596" t="s">
        <v>1474</v>
      </c>
      <c r="CR136" s="1615"/>
      <c r="CS136" s="1615"/>
      <c r="CT136" s="1615"/>
      <c r="CU136" s="1604"/>
      <c r="CV136" s="1413"/>
      <c r="CW136" s="1414"/>
      <c r="CX136" s="1414"/>
      <c r="CY136" s="1414"/>
      <c r="CZ136" s="1414"/>
      <c r="DA136" s="1415"/>
      <c r="DB136" s="1602" t="s">
        <v>1475</v>
      </c>
      <c r="DC136" s="1615"/>
      <c r="DD136" s="1615"/>
      <c r="DE136" s="1615"/>
      <c r="DF136" s="1604"/>
      <c r="DI136" s="1596" t="s">
        <v>1474</v>
      </c>
      <c r="DJ136" s="1615"/>
      <c r="DK136" s="1615"/>
      <c r="DL136" s="1615"/>
      <c r="DM136" s="1604"/>
      <c r="DN136" s="1413"/>
      <c r="DO136" s="1414"/>
      <c r="DP136" s="1414"/>
      <c r="DQ136" s="1414"/>
      <c r="DR136" s="1414"/>
      <c r="DS136" s="1415"/>
      <c r="DT136" s="1602" t="s">
        <v>1475</v>
      </c>
      <c r="DU136" s="1603"/>
      <c r="DV136" s="1603"/>
      <c r="DW136" s="1603"/>
      <c r="DX136" s="1603"/>
      <c r="DY136" s="1604"/>
      <c r="DZ136" s="158"/>
    </row>
    <row r="137" spans="3:130" ht="4.5" customHeight="1">
      <c r="C137" s="144"/>
      <c r="D137" s="1663" t="s">
        <v>1626</v>
      </c>
      <c r="E137" s="1687"/>
      <c r="F137" s="1687"/>
      <c r="G137" s="1687"/>
      <c r="H137" s="1687"/>
      <c r="I137" s="1687"/>
      <c r="J137" s="1664"/>
      <c r="K137" s="1663" t="s">
        <v>3916</v>
      </c>
      <c r="L137" s="1687"/>
      <c r="M137" s="1687"/>
      <c r="N137" s="1664"/>
      <c r="O137" s="1759" t="s">
        <v>3917</v>
      </c>
      <c r="P137" s="1768"/>
      <c r="Q137" s="1768"/>
      <c r="R137" s="1769"/>
      <c r="S137" s="1759" t="s">
        <v>3918</v>
      </c>
      <c r="T137" s="1768"/>
      <c r="U137" s="1769"/>
      <c r="V137" s="153"/>
      <c r="W137" s="144"/>
      <c r="X137" s="1625"/>
      <c r="Y137" s="1625"/>
      <c r="Z137" s="1625"/>
      <c r="AA137" s="1625"/>
      <c r="AB137" s="1625"/>
      <c r="AC137" s="1625"/>
      <c r="AD137" s="1625"/>
      <c r="AE137" s="1869"/>
      <c r="AF137" s="1870"/>
      <c r="AG137" s="1870"/>
      <c r="AH137" s="1870"/>
      <c r="AI137" s="1870"/>
      <c r="AJ137" s="1870"/>
      <c r="AK137" s="1870"/>
      <c r="AL137" s="1870"/>
      <c r="AM137" s="1870"/>
      <c r="AN137" s="1871"/>
      <c r="AO137" s="153"/>
      <c r="AP137" s="145"/>
      <c r="AQ137" s="145"/>
      <c r="AR137" s="145"/>
      <c r="AS137" s="145"/>
      <c r="AT137" s="145"/>
      <c r="AU137" s="144"/>
      <c r="AV137" s="1663" t="s">
        <v>1626</v>
      </c>
      <c r="AW137" s="1687"/>
      <c r="AX137" s="1687"/>
      <c r="AY137" s="1687"/>
      <c r="AZ137" s="1687"/>
      <c r="BA137" s="1687"/>
      <c r="BB137" s="1664"/>
      <c r="BC137" s="1663" t="s">
        <v>3916</v>
      </c>
      <c r="BD137" s="1687"/>
      <c r="BE137" s="1687"/>
      <c r="BF137" s="1664"/>
      <c r="BG137" s="1759" t="s">
        <v>3917</v>
      </c>
      <c r="BH137" s="1760"/>
      <c r="BI137" s="1760"/>
      <c r="BJ137" s="1761"/>
      <c r="BK137" s="1759" t="s">
        <v>3918</v>
      </c>
      <c r="BL137" s="1768"/>
      <c r="BM137" s="1769"/>
      <c r="BN137" s="209"/>
      <c r="BO137" s="145"/>
      <c r="BP137" s="1625"/>
      <c r="BQ137" s="1625"/>
      <c r="BR137" s="1625"/>
      <c r="BS137" s="1625"/>
      <c r="BT137" s="1625"/>
      <c r="BU137" s="1625"/>
      <c r="BV137" s="1625"/>
      <c r="BW137" s="1756"/>
      <c r="BX137" s="1757"/>
      <c r="BY137" s="1757"/>
      <c r="BZ137" s="1757"/>
      <c r="CA137" s="1757"/>
      <c r="CB137" s="1757"/>
      <c r="CC137" s="1757"/>
      <c r="CD137" s="1757"/>
      <c r="CE137" s="1757"/>
      <c r="CF137" s="1758"/>
      <c r="CG137" s="153"/>
      <c r="CP137" s="154"/>
      <c r="CQ137" s="1605"/>
      <c r="CR137" s="1615"/>
      <c r="CS137" s="1615"/>
      <c r="CT137" s="1615"/>
      <c r="CU137" s="1604"/>
      <c r="CV137" s="1596" t="s">
        <v>1476</v>
      </c>
      <c r="CW137" s="1597"/>
      <c r="CX137" s="1597"/>
      <c r="CY137" s="1597"/>
      <c r="CZ137" s="1597"/>
      <c r="DA137" s="1598"/>
      <c r="DB137" s="1605"/>
      <c r="DC137" s="1615"/>
      <c r="DD137" s="1615"/>
      <c r="DE137" s="1615"/>
      <c r="DF137" s="1604"/>
      <c r="DI137" s="1605"/>
      <c r="DJ137" s="1615"/>
      <c r="DK137" s="1615"/>
      <c r="DL137" s="1615"/>
      <c r="DM137" s="1604"/>
      <c r="DN137" s="1596" t="s">
        <v>1476</v>
      </c>
      <c r="DO137" s="1597"/>
      <c r="DP137" s="1597"/>
      <c r="DQ137" s="1597"/>
      <c r="DR137" s="1597"/>
      <c r="DS137" s="1598"/>
      <c r="DT137" s="1605"/>
      <c r="DU137" s="1603"/>
      <c r="DV137" s="1603"/>
      <c r="DW137" s="1603"/>
      <c r="DX137" s="1603"/>
      <c r="DY137" s="1604"/>
      <c r="DZ137" s="158"/>
    </row>
    <row r="138" spans="3:130" ht="3" customHeight="1">
      <c r="C138" s="144"/>
      <c r="D138" s="1665"/>
      <c r="E138" s="1688"/>
      <c r="F138" s="1688"/>
      <c r="G138" s="1688"/>
      <c r="H138" s="1688"/>
      <c r="I138" s="1688"/>
      <c r="J138" s="1666"/>
      <c r="K138" s="1665"/>
      <c r="L138" s="1688"/>
      <c r="M138" s="1688"/>
      <c r="N138" s="1666"/>
      <c r="O138" s="1770"/>
      <c r="P138" s="1771"/>
      <c r="Q138" s="1771"/>
      <c r="R138" s="1772"/>
      <c r="S138" s="1770"/>
      <c r="T138" s="1771"/>
      <c r="U138" s="1772"/>
      <c r="V138" s="153"/>
      <c r="W138" s="144"/>
      <c r="X138" s="1625" t="s">
        <v>1624</v>
      </c>
      <c r="Y138" s="1625"/>
      <c r="Z138" s="1625"/>
      <c r="AA138" s="1625"/>
      <c r="AB138" s="1625"/>
      <c r="AC138" s="1625"/>
      <c r="AD138" s="1625"/>
      <c r="AE138" s="1123" t="str">
        <f>CONCATENATE(INDEX('LŠZ P'!A$2:AN$2002,W115,11),"                                                                                                 ",INDEX('LŠZ P'!A$2:AN$2002,W115,24),", ",INDEX('LŠZ P'!A$2:AN$2002,W115,25),"                                                           ",INDEX('LŠZ P'!A$2:AN$2002,W115,12))</f>
        <v>Marián ADAME                                                                                                 1.mája 1205/133, 45409                                                           26.3.1970</v>
      </c>
      <c r="AF138" s="1837"/>
      <c r="AG138" s="1837"/>
      <c r="AH138" s="1837"/>
      <c r="AI138" s="1837"/>
      <c r="AJ138" s="1837"/>
      <c r="AK138" s="1837"/>
      <c r="AL138" s="1837"/>
      <c r="AM138" s="1837"/>
      <c r="AN138" s="1838"/>
      <c r="AO138" s="153"/>
      <c r="AP138" s="145"/>
      <c r="AQ138" s="145"/>
      <c r="AR138" s="145"/>
      <c r="AS138" s="145"/>
      <c r="AT138" s="145"/>
      <c r="AU138" s="144"/>
      <c r="AV138" s="1665"/>
      <c r="AW138" s="1688"/>
      <c r="AX138" s="1688"/>
      <c r="AY138" s="1688"/>
      <c r="AZ138" s="1688"/>
      <c r="BA138" s="1688"/>
      <c r="BB138" s="1666"/>
      <c r="BC138" s="1665"/>
      <c r="BD138" s="1688"/>
      <c r="BE138" s="1688"/>
      <c r="BF138" s="1666"/>
      <c r="BG138" s="1762"/>
      <c r="BH138" s="1763"/>
      <c r="BI138" s="1763"/>
      <c r="BJ138" s="1764"/>
      <c r="BK138" s="1770"/>
      <c r="BL138" s="1771"/>
      <c r="BM138" s="1772"/>
      <c r="BN138" s="209"/>
      <c r="BO138" s="144"/>
      <c r="BP138" s="1625" t="s">
        <v>1624</v>
      </c>
      <c r="BQ138" s="1625"/>
      <c r="BR138" s="1625"/>
      <c r="BS138" s="1625"/>
      <c r="BT138" s="1625"/>
      <c r="BU138" s="1625"/>
      <c r="BV138" s="1625"/>
      <c r="BW138" s="1626" t="str">
        <f>CONCATENATE(INDEX('LŠZ P'!A$2:AN$2002,W115,11),"                                                                         ",INDEX('LŠZ P'!A$2:AN$2002,W115,24),", ",INDEX('LŠZ P'!A$2:AN$2002,W115,25),"                         ",INDEX('LŠZ P'!A$2:AN$2002,W115,12))</f>
        <v>Marián ADAME                                                                         1.mája 1205/133, 45409                         26.3.1970</v>
      </c>
      <c r="BX138" s="1627"/>
      <c r="BY138" s="1627"/>
      <c r="BZ138" s="1627"/>
      <c r="CA138" s="1627"/>
      <c r="CB138" s="1627"/>
      <c r="CC138" s="1627"/>
      <c r="CD138" s="1627"/>
      <c r="CE138" s="1627"/>
      <c r="CF138" s="1628"/>
      <c r="CG138" s="153"/>
      <c r="CP138" s="154"/>
      <c r="CQ138" s="1606"/>
      <c r="CR138" s="1607"/>
      <c r="CS138" s="1607"/>
      <c r="CT138" s="1607"/>
      <c r="CU138" s="1608"/>
      <c r="CV138" s="1599"/>
      <c r="CW138" s="1600"/>
      <c r="CX138" s="1600"/>
      <c r="CY138" s="1600"/>
      <c r="CZ138" s="1600"/>
      <c r="DA138" s="1601"/>
      <c r="DB138" s="1606"/>
      <c r="DC138" s="1607"/>
      <c r="DD138" s="1607"/>
      <c r="DE138" s="1607"/>
      <c r="DF138" s="1608"/>
      <c r="DI138" s="1606"/>
      <c r="DJ138" s="1607"/>
      <c r="DK138" s="1607"/>
      <c r="DL138" s="1607"/>
      <c r="DM138" s="1608"/>
      <c r="DN138" s="1599"/>
      <c r="DO138" s="1600"/>
      <c r="DP138" s="1600"/>
      <c r="DQ138" s="1600"/>
      <c r="DR138" s="1600"/>
      <c r="DS138" s="1601"/>
      <c r="DT138" s="1606"/>
      <c r="DU138" s="1607"/>
      <c r="DV138" s="1607"/>
      <c r="DW138" s="1607"/>
      <c r="DX138" s="1607"/>
      <c r="DY138" s="1608"/>
      <c r="DZ138" s="158"/>
    </row>
    <row r="139" spans="3:130" ht="4.5" customHeight="1">
      <c r="C139" s="144"/>
      <c r="D139" s="1667"/>
      <c r="E139" s="1689"/>
      <c r="F139" s="1689"/>
      <c r="G139" s="1689"/>
      <c r="H139" s="1689"/>
      <c r="I139" s="1689"/>
      <c r="J139" s="1668"/>
      <c r="K139" s="1667"/>
      <c r="L139" s="1689"/>
      <c r="M139" s="1689"/>
      <c r="N139" s="1668"/>
      <c r="O139" s="1773"/>
      <c r="P139" s="1774"/>
      <c r="Q139" s="1774"/>
      <c r="R139" s="1775"/>
      <c r="S139" s="1773"/>
      <c r="T139" s="1774"/>
      <c r="U139" s="1775"/>
      <c r="V139" s="153"/>
      <c r="W139" s="144"/>
      <c r="X139" s="1625"/>
      <c r="Y139" s="1625"/>
      <c r="Z139" s="1625"/>
      <c r="AA139" s="1625"/>
      <c r="AB139" s="1625"/>
      <c r="AC139" s="1625"/>
      <c r="AD139" s="1625"/>
      <c r="AE139" s="1839"/>
      <c r="AF139" s="1058"/>
      <c r="AG139" s="1058"/>
      <c r="AH139" s="1058"/>
      <c r="AI139" s="1058"/>
      <c r="AJ139" s="1058"/>
      <c r="AK139" s="1058"/>
      <c r="AL139" s="1058"/>
      <c r="AM139" s="1058"/>
      <c r="AN139" s="1341"/>
      <c r="AO139" s="153"/>
      <c r="AP139" s="145"/>
      <c r="AQ139" s="145"/>
      <c r="AR139" s="145"/>
      <c r="AS139" s="145"/>
      <c r="AT139" s="145"/>
      <c r="AU139" s="144"/>
      <c r="AV139" s="1667"/>
      <c r="AW139" s="1689"/>
      <c r="AX139" s="1689"/>
      <c r="AY139" s="1689"/>
      <c r="AZ139" s="1689"/>
      <c r="BA139" s="1689"/>
      <c r="BB139" s="1668"/>
      <c r="BC139" s="1667"/>
      <c r="BD139" s="1689"/>
      <c r="BE139" s="1689"/>
      <c r="BF139" s="1668"/>
      <c r="BG139" s="1765"/>
      <c r="BH139" s="1766"/>
      <c r="BI139" s="1766"/>
      <c r="BJ139" s="1767"/>
      <c r="BK139" s="1773"/>
      <c r="BL139" s="1774"/>
      <c r="BM139" s="1775"/>
      <c r="BN139" s="209"/>
      <c r="BO139" s="144"/>
      <c r="BP139" s="1625"/>
      <c r="BQ139" s="1625"/>
      <c r="BR139" s="1625"/>
      <c r="BS139" s="1625"/>
      <c r="BT139" s="1625"/>
      <c r="BU139" s="1625"/>
      <c r="BV139" s="1625"/>
      <c r="BW139" s="1629"/>
      <c r="BX139" s="1630"/>
      <c r="BY139" s="1630"/>
      <c r="BZ139" s="1630"/>
      <c r="CA139" s="1630"/>
      <c r="CB139" s="1630"/>
      <c r="CC139" s="1630"/>
      <c r="CD139" s="1630"/>
      <c r="CE139" s="1630"/>
      <c r="CF139" s="1631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872" t="s">
        <v>459</v>
      </c>
      <c r="E140" s="1873"/>
      <c r="F140" s="1873"/>
      <c r="G140" s="1873"/>
      <c r="H140" s="1873"/>
      <c r="I140" s="1873"/>
      <c r="J140" s="1874"/>
      <c r="K140" s="1881">
        <f>INDEX('LŠZ P'!A$2:AN$2002,W115,29)</f>
        <v>87</v>
      </c>
      <c r="L140" s="1882"/>
      <c r="M140" s="1882"/>
      <c r="N140" s="1883"/>
      <c r="O140" s="1800" t="str">
        <f>CONCATENATE(INDEX('LŠZ P'!A$2:AN$2002,W115,31),"/",INDEX('LŠZ P'!A$2:AN$2002,W115,32))</f>
        <v>110/147</v>
      </c>
      <c r="P140" s="1801"/>
      <c r="Q140" s="1801"/>
      <c r="R140" s="1802"/>
      <c r="S140" s="1800" t="str">
        <f>CONCATENATE(INDEX('LŠZ P'!A$2:AN$2002,W115,33),"/",INDEX('LŠZ P'!A$2:AN$2002,W115,34))</f>
        <v>23-25/37-39</v>
      </c>
      <c r="T140" s="1801"/>
      <c r="U140" s="1802"/>
      <c r="V140" s="153"/>
      <c r="W140" s="144"/>
      <c r="X140" s="1625" t="s">
        <v>1625</v>
      </c>
      <c r="Y140" s="1625"/>
      <c r="Z140" s="1625"/>
      <c r="AA140" s="1625"/>
      <c r="AB140" s="1625"/>
      <c r="AC140" s="1625"/>
      <c r="AD140" s="1625"/>
      <c r="AE140" s="1839"/>
      <c r="AF140" s="1058"/>
      <c r="AG140" s="1058"/>
      <c r="AH140" s="1058"/>
      <c r="AI140" s="1058"/>
      <c r="AJ140" s="1058"/>
      <c r="AK140" s="1058"/>
      <c r="AL140" s="1058"/>
      <c r="AM140" s="1058"/>
      <c r="AN140" s="1341"/>
      <c r="AO140" s="153"/>
      <c r="AP140" s="145"/>
      <c r="AQ140" s="145"/>
      <c r="AR140" s="145"/>
      <c r="AS140" s="145"/>
      <c r="AT140" s="145"/>
      <c r="AU140" s="144"/>
      <c r="AV140" s="1690" t="s">
        <v>459</v>
      </c>
      <c r="AW140" s="1691"/>
      <c r="AX140" s="1691"/>
      <c r="AY140" s="1691"/>
      <c r="AZ140" s="1691"/>
      <c r="BA140" s="1691"/>
      <c r="BB140" s="1692"/>
      <c r="BC140" s="2073" t="str">
        <f>CONCATENATE(INDEX('LŠZ P'!A$2:AN$2002,W115,30),"+PK")</f>
        <v>87+PK</v>
      </c>
      <c r="BD140" s="2074"/>
      <c r="BE140" s="2074"/>
      <c r="BF140" s="2075"/>
      <c r="BG140" s="1708" t="s">
        <v>731</v>
      </c>
      <c r="BH140" s="1760"/>
      <c r="BI140" s="1760"/>
      <c r="BJ140" s="1761"/>
      <c r="BK140" s="1708" t="s">
        <v>731</v>
      </c>
      <c r="BL140" s="1709"/>
      <c r="BM140" s="1710"/>
      <c r="BN140" s="213"/>
      <c r="BO140" s="144"/>
      <c r="BP140" s="1625" t="s">
        <v>1625</v>
      </c>
      <c r="BQ140" s="1625"/>
      <c r="BR140" s="1625"/>
      <c r="BS140" s="1625"/>
      <c r="BT140" s="1625"/>
      <c r="BU140" s="1625"/>
      <c r="BV140" s="1625"/>
      <c r="BW140" s="1629"/>
      <c r="BX140" s="1630"/>
      <c r="BY140" s="1630"/>
      <c r="BZ140" s="1630"/>
      <c r="CA140" s="1630"/>
      <c r="CB140" s="1630"/>
      <c r="CC140" s="1630"/>
      <c r="CD140" s="1630"/>
      <c r="CE140" s="1630"/>
      <c r="CF140" s="1631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875"/>
      <c r="E141" s="1876"/>
      <c r="F141" s="1876"/>
      <c r="G141" s="1876"/>
      <c r="H141" s="1876"/>
      <c r="I141" s="1876"/>
      <c r="J141" s="1877"/>
      <c r="K141" s="1884"/>
      <c r="L141" s="1885"/>
      <c r="M141" s="1885"/>
      <c r="N141" s="1886"/>
      <c r="O141" s="1803"/>
      <c r="P141" s="1804"/>
      <c r="Q141" s="1804"/>
      <c r="R141" s="1805"/>
      <c r="S141" s="1803"/>
      <c r="T141" s="1804"/>
      <c r="U141" s="1805"/>
      <c r="V141" s="153"/>
      <c r="W141" s="144"/>
      <c r="X141" s="1625"/>
      <c r="Y141" s="1625"/>
      <c r="Z141" s="1625"/>
      <c r="AA141" s="1625"/>
      <c r="AB141" s="1625"/>
      <c r="AC141" s="1625"/>
      <c r="AD141" s="1625"/>
      <c r="AE141" s="1839"/>
      <c r="AF141" s="1058"/>
      <c r="AG141" s="1058"/>
      <c r="AH141" s="1058"/>
      <c r="AI141" s="1058"/>
      <c r="AJ141" s="1058"/>
      <c r="AK141" s="1058"/>
      <c r="AL141" s="1058"/>
      <c r="AM141" s="1058"/>
      <c r="AN141" s="1341"/>
      <c r="AO141" s="153"/>
      <c r="AP141" s="145"/>
      <c r="AQ141" s="145"/>
      <c r="AR141" s="145"/>
      <c r="AS141" s="145"/>
      <c r="AT141" s="145"/>
      <c r="AU141" s="144"/>
      <c r="AV141" s="1693"/>
      <c r="AW141" s="1694"/>
      <c r="AX141" s="1694"/>
      <c r="AY141" s="1694"/>
      <c r="AZ141" s="1694"/>
      <c r="BA141" s="1694"/>
      <c r="BB141" s="1695"/>
      <c r="BC141" s="2076"/>
      <c r="BD141" s="2077"/>
      <c r="BE141" s="2077"/>
      <c r="BF141" s="2078"/>
      <c r="BG141" s="1762"/>
      <c r="BH141" s="1763"/>
      <c r="BI141" s="1763"/>
      <c r="BJ141" s="1764"/>
      <c r="BK141" s="1711"/>
      <c r="BL141" s="1712"/>
      <c r="BM141" s="1713"/>
      <c r="BN141" s="213"/>
      <c r="BO141" s="144"/>
      <c r="BP141" s="1625"/>
      <c r="BQ141" s="1625"/>
      <c r="BR141" s="1625"/>
      <c r="BS141" s="1625"/>
      <c r="BT141" s="1625"/>
      <c r="BU141" s="1625"/>
      <c r="BV141" s="1625"/>
      <c r="BW141" s="1629"/>
      <c r="BX141" s="1630"/>
      <c r="BY141" s="1630"/>
      <c r="BZ141" s="1630"/>
      <c r="CA141" s="1630"/>
      <c r="CB141" s="1630"/>
      <c r="CC141" s="1630"/>
      <c r="CD141" s="1630"/>
      <c r="CE141" s="1630"/>
      <c r="CF141" s="1631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878"/>
      <c r="E142" s="1879"/>
      <c r="F142" s="1879"/>
      <c r="G142" s="1879"/>
      <c r="H142" s="1879"/>
      <c r="I142" s="1879"/>
      <c r="J142" s="1880"/>
      <c r="K142" s="1887"/>
      <c r="L142" s="1888"/>
      <c r="M142" s="1888"/>
      <c r="N142" s="1889"/>
      <c r="O142" s="1806"/>
      <c r="P142" s="1807"/>
      <c r="Q142" s="1807"/>
      <c r="R142" s="1808"/>
      <c r="S142" s="1806"/>
      <c r="T142" s="1807"/>
      <c r="U142" s="1808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839"/>
      <c r="AF142" s="1058"/>
      <c r="AG142" s="1058"/>
      <c r="AH142" s="1058"/>
      <c r="AI142" s="1058"/>
      <c r="AJ142" s="1058"/>
      <c r="AK142" s="1058"/>
      <c r="AL142" s="1058"/>
      <c r="AM142" s="1058"/>
      <c r="AN142" s="1341"/>
      <c r="AO142" s="153"/>
      <c r="AP142" s="145"/>
      <c r="AQ142" s="145"/>
      <c r="AR142" s="145"/>
      <c r="AS142" s="145"/>
      <c r="AT142" s="145"/>
      <c r="AU142" s="144"/>
      <c r="AV142" s="1696"/>
      <c r="AW142" s="1697"/>
      <c r="AX142" s="1697"/>
      <c r="AY142" s="1697"/>
      <c r="AZ142" s="1697"/>
      <c r="BA142" s="1697"/>
      <c r="BB142" s="1698"/>
      <c r="BC142" s="2079"/>
      <c r="BD142" s="2080"/>
      <c r="BE142" s="2080"/>
      <c r="BF142" s="2081"/>
      <c r="BG142" s="1765"/>
      <c r="BH142" s="1766"/>
      <c r="BI142" s="1766"/>
      <c r="BJ142" s="1767"/>
      <c r="BK142" s="1714"/>
      <c r="BL142" s="1715"/>
      <c r="BM142" s="1716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629"/>
      <c r="BX142" s="1630"/>
      <c r="BY142" s="1630"/>
      <c r="BZ142" s="1630"/>
      <c r="CA142" s="1630"/>
      <c r="CB142" s="1630"/>
      <c r="CC142" s="1630"/>
      <c r="CD142" s="1630"/>
      <c r="CE142" s="1630"/>
      <c r="CF142" s="1631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193" t="s">
        <v>4083</v>
      </c>
      <c r="E143" s="1168"/>
      <c r="F143" s="1168"/>
      <c r="G143" s="1168"/>
      <c r="H143" s="1168"/>
      <c r="I143" s="1168"/>
      <c r="J143" s="1169"/>
      <c r="K143" s="1818" t="s">
        <v>3920</v>
      </c>
      <c r="L143" s="1843"/>
      <c r="M143" s="1843"/>
      <c r="N143" s="1844"/>
      <c r="O143" s="1818" t="s">
        <v>3921</v>
      </c>
      <c r="P143" s="1843"/>
      <c r="Q143" s="1843"/>
      <c r="R143" s="1844"/>
      <c r="S143" s="1818" t="s">
        <v>3922</v>
      </c>
      <c r="T143" s="1843"/>
      <c r="U143" s="1844"/>
      <c r="V143" s="153"/>
      <c r="W143" s="144"/>
      <c r="X143" s="1625" t="s">
        <v>1627</v>
      </c>
      <c r="Y143" s="1625"/>
      <c r="Z143" s="1625"/>
      <c r="AA143" s="1625"/>
      <c r="AB143" s="1625"/>
      <c r="AC143" s="1625"/>
      <c r="AD143" s="1625"/>
      <c r="AE143" s="1839"/>
      <c r="AF143" s="1058"/>
      <c r="AG143" s="1058"/>
      <c r="AH143" s="1058"/>
      <c r="AI143" s="1058"/>
      <c r="AJ143" s="1058"/>
      <c r="AK143" s="1058"/>
      <c r="AL143" s="1058"/>
      <c r="AM143" s="1058"/>
      <c r="AN143" s="1341"/>
      <c r="AO143" s="153"/>
      <c r="AP143" s="145"/>
      <c r="AQ143" s="145"/>
      <c r="AR143" s="145"/>
      <c r="AS143" s="145"/>
      <c r="AT143" s="145"/>
      <c r="AU143" s="144"/>
      <c r="AV143" s="1717" t="s">
        <v>4083</v>
      </c>
      <c r="AW143" s="1718"/>
      <c r="AX143" s="1718"/>
      <c r="AY143" s="1718"/>
      <c r="AZ143" s="1718"/>
      <c r="BA143" s="1718"/>
      <c r="BB143" s="1719"/>
      <c r="BC143" s="1663" t="s">
        <v>3920</v>
      </c>
      <c r="BD143" s="1726"/>
      <c r="BE143" s="1726"/>
      <c r="BF143" s="1727"/>
      <c r="BG143" s="1663" t="s">
        <v>3921</v>
      </c>
      <c r="BH143" s="1678"/>
      <c r="BI143" s="1678"/>
      <c r="BJ143" s="1679"/>
      <c r="BK143" s="1663" t="s">
        <v>3922</v>
      </c>
      <c r="BL143" s="1726"/>
      <c r="BM143" s="1727"/>
      <c r="BN143" s="201"/>
      <c r="BO143" s="144"/>
      <c r="BP143" s="1625" t="s">
        <v>1627</v>
      </c>
      <c r="BQ143" s="1625"/>
      <c r="BR143" s="1625"/>
      <c r="BS143" s="1625"/>
      <c r="BT143" s="1625"/>
      <c r="BU143" s="1625"/>
      <c r="BV143" s="1625"/>
      <c r="BW143" s="1629"/>
      <c r="BX143" s="1630"/>
      <c r="BY143" s="1630"/>
      <c r="BZ143" s="1630"/>
      <c r="CA143" s="1630"/>
      <c r="CB143" s="1630"/>
      <c r="CC143" s="1630"/>
      <c r="CD143" s="1630"/>
      <c r="CE143" s="1630"/>
      <c r="CF143" s="1631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170"/>
      <c r="E144" s="1171"/>
      <c r="F144" s="1171"/>
      <c r="G144" s="1171"/>
      <c r="H144" s="1171"/>
      <c r="I144" s="1171"/>
      <c r="J144" s="1172"/>
      <c r="K144" s="1845"/>
      <c r="L144" s="1846"/>
      <c r="M144" s="1846"/>
      <c r="N144" s="1847"/>
      <c r="O144" s="1845"/>
      <c r="P144" s="1846"/>
      <c r="Q144" s="1846"/>
      <c r="R144" s="1847"/>
      <c r="S144" s="1845"/>
      <c r="T144" s="1846"/>
      <c r="U144" s="1847"/>
      <c r="V144" s="153"/>
      <c r="W144" s="144"/>
      <c r="X144" s="1625"/>
      <c r="Y144" s="1625"/>
      <c r="Z144" s="1625"/>
      <c r="AA144" s="1625"/>
      <c r="AB144" s="1625"/>
      <c r="AC144" s="1625"/>
      <c r="AD144" s="1625"/>
      <c r="AE144" s="1839"/>
      <c r="AF144" s="1058"/>
      <c r="AG144" s="1058"/>
      <c r="AH144" s="1058"/>
      <c r="AI144" s="1058"/>
      <c r="AJ144" s="1058"/>
      <c r="AK144" s="1058"/>
      <c r="AL144" s="1058"/>
      <c r="AM144" s="1058"/>
      <c r="AN144" s="1341"/>
      <c r="AO144" s="153"/>
      <c r="AP144" s="145"/>
      <c r="AQ144" s="145"/>
      <c r="AR144" s="145"/>
      <c r="AS144" s="145"/>
      <c r="AT144" s="145"/>
      <c r="AU144" s="144"/>
      <c r="AV144" s="1720"/>
      <c r="AW144" s="1721"/>
      <c r="AX144" s="1721"/>
      <c r="AY144" s="1721"/>
      <c r="AZ144" s="1721"/>
      <c r="BA144" s="1721"/>
      <c r="BB144" s="1722"/>
      <c r="BC144" s="1728"/>
      <c r="BD144" s="1729"/>
      <c r="BE144" s="1729"/>
      <c r="BF144" s="1730"/>
      <c r="BG144" s="1680"/>
      <c r="BH144" s="1681"/>
      <c r="BI144" s="1681"/>
      <c r="BJ144" s="1682"/>
      <c r="BK144" s="1728"/>
      <c r="BL144" s="1729"/>
      <c r="BM144" s="1730"/>
      <c r="BN144" s="201"/>
      <c r="BO144" s="144"/>
      <c r="BP144" s="1625"/>
      <c r="BQ144" s="1625"/>
      <c r="BR144" s="1625"/>
      <c r="BS144" s="1625"/>
      <c r="BT144" s="1625"/>
      <c r="BU144" s="1625"/>
      <c r="BV144" s="1625"/>
      <c r="BW144" s="1629"/>
      <c r="BX144" s="1630"/>
      <c r="BY144" s="1630"/>
      <c r="BZ144" s="1630"/>
      <c r="CA144" s="1630"/>
      <c r="CB144" s="1630"/>
      <c r="CC144" s="1630"/>
      <c r="CD144" s="1630"/>
      <c r="CE144" s="1630"/>
      <c r="CF144" s="1631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173"/>
      <c r="E145" s="1174"/>
      <c r="F145" s="1174"/>
      <c r="G145" s="1174"/>
      <c r="H145" s="1174"/>
      <c r="I145" s="1174"/>
      <c r="J145" s="1175"/>
      <c r="K145" s="1848"/>
      <c r="L145" s="1849"/>
      <c r="M145" s="1849"/>
      <c r="N145" s="1850"/>
      <c r="O145" s="1848"/>
      <c r="P145" s="1849"/>
      <c r="Q145" s="1849"/>
      <c r="R145" s="1850"/>
      <c r="S145" s="1848"/>
      <c r="T145" s="1849"/>
      <c r="U145" s="1850"/>
      <c r="V145" s="153"/>
      <c r="W145" s="144"/>
      <c r="X145" s="1625" t="s">
        <v>1628</v>
      </c>
      <c r="Y145" s="1625"/>
      <c r="Z145" s="1625"/>
      <c r="AA145" s="1625"/>
      <c r="AB145" s="1625"/>
      <c r="AC145" s="1625"/>
      <c r="AD145" s="1625"/>
      <c r="AE145" s="1839"/>
      <c r="AF145" s="1058"/>
      <c r="AG145" s="1058"/>
      <c r="AH145" s="1058"/>
      <c r="AI145" s="1058"/>
      <c r="AJ145" s="1058"/>
      <c r="AK145" s="1058"/>
      <c r="AL145" s="1058"/>
      <c r="AM145" s="1058"/>
      <c r="AN145" s="1341"/>
      <c r="AO145" s="153"/>
      <c r="AP145" s="145"/>
      <c r="AQ145" s="145"/>
      <c r="AR145" s="145"/>
      <c r="AS145" s="145"/>
      <c r="AT145" s="145"/>
      <c r="AU145" s="144"/>
      <c r="AV145" s="1723"/>
      <c r="AW145" s="1724"/>
      <c r="AX145" s="1724"/>
      <c r="AY145" s="1724"/>
      <c r="AZ145" s="1724"/>
      <c r="BA145" s="1724"/>
      <c r="BB145" s="1725"/>
      <c r="BC145" s="1731"/>
      <c r="BD145" s="1732"/>
      <c r="BE145" s="1732"/>
      <c r="BF145" s="1733"/>
      <c r="BG145" s="1683"/>
      <c r="BH145" s="1684"/>
      <c r="BI145" s="1684"/>
      <c r="BJ145" s="1685"/>
      <c r="BK145" s="1731"/>
      <c r="BL145" s="1732"/>
      <c r="BM145" s="1733"/>
      <c r="BN145" s="201"/>
      <c r="BO145" s="144"/>
      <c r="BP145" s="1625" t="s">
        <v>1628</v>
      </c>
      <c r="BQ145" s="1625"/>
      <c r="BR145" s="1625"/>
      <c r="BS145" s="1625"/>
      <c r="BT145" s="1625"/>
      <c r="BU145" s="1625"/>
      <c r="BV145" s="1625"/>
      <c r="BW145" s="1629"/>
      <c r="BX145" s="1630"/>
      <c r="BY145" s="1630"/>
      <c r="BZ145" s="1630"/>
      <c r="CA145" s="1630"/>
      <c r="CB145" s="1630"/>
      <c r="CC145" s="1630"/>
      <c r="CD145" s="1630"/>
      <c r="CE145" s="1630"/>
      <c r="CF145" s="1631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435" t="s">
        <v>4084</v>
      </c>
      <c r="E146" s="1436"/>
      <c r="F146" s="1436"/>
      <c r="G146" s="1436"/>
      <c r="H146" s="1436"/>
      <c r="I146" s="1436"/>
      <c r="J146" s="1437"/>
      <c r="K146" s="1828" t="str">
        <f>INDEX('LŠZ P'!A$2:AN$2002,W115,35)</f>
        <v>46-48</v>
      </c>
      <c r="L146" s="1829"/>
      <c r="M146" s="1829"/>
      <c r="N146" s="1830"/>
      <c r="O146" s="1828">
        <f>INDEX('LŠZ P'!A$2:AN$2002,W115,36)</f>
        <v>1</v>
      </c>
      <c r="P146" s="1829"/>
      <c r="Q146" s="1829"/>
      <c r="R146" s="1830"/>
      <c r="S146" s="1828">
        <f>INDEX('LŠZ P'!A$2:AN$2002,W115,37)</f>
        <v>0</v>
      </c>
      <c r="T146" s="1829"/>
      <c r="U146" s="1830"/>
      <c r="V146" s="153"/>
      <c r="W146" s="144"/>
      <c r="X146" s="1625"/>
      <c r="Y146" s="1625"/>
      <c r="Z146" s="1625"/>
      <c r="AA146" s="1625"/>
      <c r="AB146" s="1625"/>
      <c r="AC146" s="1625"/>
      <c r="AD146" s="1625"/>
      <c r="AE146" s="1839"/>
      <c r="AF146" s="1058"/>
      <c r="AG146" s="1058"/>
      <c r="AH146" s="1058"/>
      <c r="AI146" s="1058"/>
      <c r="AJ146" s="1058"/>
      <c r="AK146" s="1058"/>
      <c r="AL146" s="1058"/>
      <c r="AM146" s="1058"/>
      <c r="AN146" s="1341"/>
      <c r="AO146" s="153"/>
      <c r="AU146" s="144"/>
      <c r="AV146" s="1635" t="s">
        <v>4084</v>
      </c>
      <c r="AW146" s="1636"/>
      <c r="AX146" s="1636"/>
      <c r="AY146" s="1636"/>
      <c r="AZ146" s="1636"/>
      <c r="BA146" s="1636"/>
      <c r="BB146" s="1637"/>
      <c r="BC146" s="1644" t="s">
        <v>731</v>
      </c>
      <c r="BD146" s="1645"/>
      <c r="BE146" s="1645"/>
      <c r="BF146" s="1646"/>
      <c r="BG146" s="1644" t="s">
        <v>731</v>
      </c>
      <c r="BH146" s="1678"/>
      <c r="BI146" s="1678"/>
      <c r="BJ146" s="1679"/>
      <c r="BK146" s="1644" t="s">
        <v>731</v>
      </c>
      <c r="BL146" s="1645"/>
      <c r="BM146" s="1646"/>
      <c r="BN146" s="214"/>
      <c r="BO146" s="144"/>
      <c r="BP146" s="1625"/>
      <c r="BQ146" s="1625"/>
      <c r="BR146" s="1625"/>
      <c r="BS146" s="1625"/>
      <c r="BT146" s="1625"/>
      <c r="BU146" s="1625"/>
      <c r="BV146" s="1625"/>
      <c r="BW146" s="1629"/>
      <c r="BX146" s="1630"/>
      <c r="BY146" s="1630"/>
      <c r="BZ146" s="1630"/>
      <c r="CA146" s="1630"/>
      <c r="CB146" s="1630"/>
      <c r="CC146" s="1630"/>
      <c r="CD146" s="1630"/>
      <c r="CE146" s="1630"/>
      <c r="CF146" s="1631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438"/>
      <c r="E147" s="1439"/>
      <c r="F147" s="1439"/>
      <c r="G147" s="1439"/>
      <c r="H147" s="1439"/>
      <c r="I147" s="1439"/>
      <c r="J147" s="1440"/>
      <c r="K147" s="1831"/>
      <c r="L147" s="1832"/>
      <c r="M147" s="1832"/>
      <c r="N147" s="1833"/>
      <c r="O147" s="1831"/>
      <c r="P147" s="1832"/>
      <c r="Q147" s="1832"/>
      <c r="R147" s="1833"/>
      <c r="S147" s="1831"/>
      <c r="T147" s="1832"/>
      <c r="U147" s="1833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840"/>
      <c r="AF147" s="1841"/>
      <c r="AG147" s="1841"/>
      <c r="AH147" s="1841"/>
      <c r="AI147" s="1841"/>
      <c r="AJ147" s="1841"/>
      <c r="AK147" s="1841"/>
      <c r="AL147" s="1841"/>
      <c r="AM147" s="1841"/>
      <c r="AN147" s="1842"/>
      <c r="AO147" s="153"/>
      <c r="AP147" s="221"/>
      <c r="AQ147" s="221"/>
      <c r="AR147" s="221"/>
      <c r="AS147" s="221"/>
      <c r="AT147" s="221"/>
      <c r="AU147" s="144"/>
      <c r="AV147" s="1638"/>
      <c r="AW147" s="1639"/>
      <c r="AX147" s="1639"/>
      <c r="AY147" s="1639"/>
      <c r="AZ147" s="1639"/>
      <c r="BA147" s="1639"/>
      <c r="BB147" s="1640"/>
      <c r="BC147" s="1647"/>
      <c r="BD147" s="1648"/>
      <c r="BE147" s="1648"/>
      <c r="BF147" s="1649"/>
      <c r="BG147" s="1680"/>
      <c r="BH147" s="1681"/>
      <c r="BI147" s="1681"/>
      <c r="BJ147" s="1682"/>
      <c r="BK147" s="1647"/>
      <c r="BL147" s="1648"/>
      <c r="BM147" s="1649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632"/>
      <c r="BX147" s="1633"/>
      <c r="BY147" s="1633"/>
      <c r="BZ147" s="1633"/>
      <c r="CA147" s="1633"/>
      <c r="CB147" s="1633"/>
      <c r="CC147" s="1633"/>
      <c r="CD147" s="1633"/>
      <c r="CE147" s="1633"/>
      <c r="CF147" s="1634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441"/>
      <c r="E148" s="1442"/>
      <c r="F148" s="1442"/>
      <c r="G148" s="1442"/>
      <c r="H148" s="1442"/>
      <c r="I148" s="1442"/>
      <c r="J148" s="1443"/>
      <c r="K148" s="1834"/>
      <c r="L148" s="1835"/>
      <c r="M148" s="1835"/>
      <c r="N148" s="1836"/>
      <c r="O148" s="1834"/>
      <c r="P148" s="1835"/>
      <c r="Q148" s="1835"/>
      <c r="R148" s="1836"/>
      <c r="S148" s="1834"/>
      <c r="T148" s="1835"/>
      <c r="U148" s="1836"/>
      <c r="V148" s="153"/>
      <c r="W148" s="144"/>
      <c r="X148" s="1625" t="s">
        <v>460</v>
      </c>
      <c r="Y148" s="1625"/>
      <c r="Z148" s="1625"/>
      <c r="AA148" s="1625"/>
      <c r="AB148" s="1625"/>
      <c r="AC148" s="1625"/>
      <c r="AD148" s="1653"/>
      <c r="AE148" s="1616">
        <f>INDEX('LŠZ P'!A$2:AN$2002,W115,13)</f>
        <v>44679</v>
      </c>
      <c r="AF148" s="1617"/>
      <c r="AG148" s="1617"/>
      <c r="AH148" s="1617"/>
      <c r="AI148" s="1617"/>
      <c r="AJ148" s="1617"/>
      <c r="AK148" s="1617"/>
      <c r="AL148" s="1617"/>
      <c r="AM148" s="1617"/>
      <c r="AN148" s="1618"/>
      <c r="AO148" s="153"/>
      <c r="AP148" s="221"/>
      <c r="AQ148" s="221"/>
      <c r="AR148" s="221"/>
      <c r="AS148" s="221"/>
      <c r="AT148" s="221"/>
      <c r="AU148" s="144"/>
      <c r="AV148" s="1641"/>
      <c r="AW148" s="1642"/>
      <c r="AX148" s="1642"/>
      <c r="AY148" s="1642"/>
      <c r="AZ148" s="1642"/>
      <c r="BA148" s="1642"/>
      <c r="BB148" s="1643"/>
      <c r="BC148" s="1650"/>
      <c r="BD148" s="1651"/>
      <c r="BE148" s="1651"/>
      <c r="BF148" s="1652"/>
      <c r="BG148" s="1683"/>
      <c r="BH148" s="1684"/>
      <c r="BI148" s="1684"/>
      <c r="BJ148" s="1685"/>
      <c r="BK148" s="1650"/>
      <c r="BL148" s="1651"/>
      <c r="BM148" s="1652"/>
      <c r="BN148" s="214"/>
      <c r="BO148" s="144"/>
      <c r="BP148" s="1625" t="s">
        <v>460</v>
      </c>
      <c r="BQ148" s="1625"/>
      <c r="BR148" s="1625"/>
      <c r="BS148" s="1625"/>
      <c r="BT148" s="1625"/>
      <c r="BU148" s="1625"/>
      <c r="BV148" s="1653"/>
      <c r="BW148" s="1616">
        <f>INDEX('LŠZ P'!A$2:AN$2002,W115,39)</f>
        <v>0</v>
      </c>
      <c r="BX148" s="1617"/>
      <c r="BY148" s="1617"/>
      <c r="BZ148" s="1617"/>
      <c r="CA148" s="1617"/>
      <c r="CB148" s="1617"/>
      <c r="CC148" s="1617"/>
      <c r="CD148" s="1617"/>
      <c r="CE148" s="1617"/>
      <c r="CF148" s="1618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809" t="s">
        <v>463</v>
      </c>
      <c r="E149" s="1810"/>
      <c r="F149" s="1810"/>
      <c r="G149" s="1811"/>
      <c r="H149" s="1818">
        <f>INDEX('LŠZ P'!A$2:AN$2002,W115,18)</f>
        <v>2021</v>
      </c>
      <c r="I149" s="1819"/>
      <c r="J149" s="1818" t="s">
        <v>464</v>
      </c>
      <c r="K149" s="1819"/>
      <c r="L149" s="1425" t="str">
        <f>INDEX('LŠZ P'!A$2:AN$2002,W115,7)</f>
        <v>1529-2065</v>
      </c>
      <c r="M149" s="1426"/>
      <c r="N149" s="1426"/>
      <c r="O149" s="1426"/>
      <c r="P149" s="1426"/>
      <c r="Q149" s="1426"/>
      <c r="R149" s="1427"/>
      <c r="S149" s="1824" t="str">
        <f>INDEX('LŠZ P'!A$2:AN$2002,W115,15)</f>
        <v>P</v>
      </c>
      <c r="T149" s="1825"/>
      <c r="U149" s="1819"/>
      <c r="V149" s="153"/>
      <c r="W149" s="144"/>
      <c r="X149" s="1625"/>
      <c r="Y149" s="1625"/>
      <c r="Z149" s="1625"/>
      <c r="AA149" s="1625"/>
      <c r="AB149" s="1625"/>
      <c r="AC149" s="1625"/>
      <c r="AD149" s="1653"/>
      <c r="AE149" s="1619"/>
      <c r="AF149" s="1620"/>
      <c r="AG149" s="1620"/>
      <c r="AH149" s="1620"/>
      <c r="AI149" s="1620"/>
      <c r="AJ149" s="1620"/>
      <c r="AK149" s="1620"/>
      <c r="AL149" s="1620"/>
      <c r="AM149" s="1620"/>
      <c r="AN149" s="1621"/>
      <c r="AO149" s="153"/>
      <c r="AP149" s="221"/>
      <c r="AQ149" s="221"/>
      <c r="AR149" s="221"/>
      <c r="AS149" s="221"/>
      <c r="AT149" s="221"/>
      <c r="AU149" s="144"/>
      <c r="AV149" s="1654" t="s">
        <v>463</v>
      </c>
      <c r="AW149" s="1655"/>
      <c r="AX149" s="1655"/>
      <c r="AY149" s="1656"/>
      <c r="AZ149" s="1663">
        <f>INDEX('LŠZ P'!A$2:AN$2002,W115,40)</f>
        <v>0</v>
      </c>
      <c r="BA149" s="1664"/>
      <c r="BB149" s="1663" t="s">
        <v>464</v>
      </c>
      <c r="BC149" s="1664"/>
      <c r="BD149" s="1669">
        <f>INDEX('LŠZ P'!A$2:AN$2002,W115,8)</f>
        <v>0</v>
      </c>
      <c r="BE149" s="1670"/>
      <c r="BF149" s="1670"/>
      <c r="BG149" s="1670"/>
      <c r="BH149" s="1670"/>
      <c r="BI149" s="1670"/>
      <c r="BJ149" s="1671"/>
      <c r="BK149" s="1686" t="e">
        <f>INDEX('LŠZ P'!A$2:AN$2002,W115,41)</f>
        <v>#REF!</v>
      </c>
      <c r="BL149" s="1687"/>
      <c r="BM149" s="1664"/>
      <c r="BN149" s="215"/>
      <c r="BO149" s="144"/>
      <c r="BP149" s="1625"/>
      <c r="BQ149" s="1625"/>
      <c r="BR149" s="1625"/>
      <c r="BS149" s="1625"/>
      <c r="BT149" s="1625"/>
      <c r="BU149" s="1625"/>
      <c r="BV149" s="1653"/>
      <c r="BW149" s="1619"/>
      <c r="BX149" s="1620"/>
      <c r="BY149" s="1620"/>
      <c r="BZ149" s="1620"/>
      <c r="CA149" s="1620"/>
      <c r="CB149" s="1620"/>
      <c r="CC149" s="1620"/>
      <c r="CD149" s="1620"/>
      <c r="CE149" s="1620"/>
      <c r="CF149" s="1621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812"/>
      <c r="E150" s="1813"/>
      <c r="F150" s="1813"/>
      <c r="G150" s="1814"/>
      <c r="H150" s="1820"/>
      <c r="I150" s="1821"/>
      <c r="J150" s="1820"/>
      <c r="K150" s="1821"/>
      <c r="L150" s="1428"/>
      <c r="M150" s="1429"/>
      <c r="N150" s="1429"/>
      <c r="O150" s="1429"/>
      <c r="P150" s="1429"/>
      <c r="Q150" s="1429"/>
      <c r="R150" s="1430"/>
      <c r="S150" s="1820"/>
      <c r="T150" s="1826"/>
      <c r="U150" s="1821"/>
      <c r="V150" s="153"/>
      <c r="W150" s="144"/>
      <c r="X150" s="1625" t="s">
        <v>461</v>
      </c>
      <c r="Y150" s="1625"/>
      <c r="Z150" s="1625"/>
      <c r="AA150" s="1625"/>
      <c r="AB150" s="1625"/>
      <c r="AC150" s="1625"/>
      <c r="AD150" s="1625"/>
      <c r="AE150" s="1619"/>
      <c r="AF150" s="1620"/>
      <c r="AG150" s="1620"/>
      <c r="AH150" s="1620"/>
      <c r="AI150" s="1620"/>
      <c r="AJ150" s="1620"/>
      <c r="AK150" s="1620"/>
      <c r="AL150" s="1620"/>
      <c r="AM150" s="1620"/>
      <c r="AN150" s="1621"/>
      <c r="AO150" s="153"/>
      <c r="AP150" s="221"/>
      <c r="AQ150" s="221"/>
      <c r="AR150" s="221"/>
      <c r="AS150" s="221"/>
      <c r="AT150" s="221"/>
      <c r="AU150" s="144"/>
      <c r="AV150" s="1657"/>
      <c r="AW150" s="1658"/>
      <c r="AX150" s="1658"/>
      <c r="AY150" s="1659"/>
      <c r="AZ150" s="1665"/>
      <c r="BA150" s="1666"/>
      <c r="BB150" s="1665"/>
      <c r="BC150" s="1666"/>
      <c r="BD150" s="1672"/>
      <c r="BE150" s="1673"/>
      <c r="BF150" s="1673"/>
      <c r="BG150" s="1673"/>
      <c r="BH150" s="1673"/>
      <c r="BI150" s="1673"/>
      <c r="BJ150" s="1674"/>
      <c r="BK150" s="1665"/>
      <c r="BL150" s="1688"/>
      <c r="BM150" s="1666"/>
      <c r="BN150" s="215"/>
      <c r="BO150" s="144"/>
      <c r="BP150" s="1625" t="s">
        <v>461</v>
      </c>
      <c r="BQ150" s="1625"/>
      <c r="BR150" s="1625"/>
      <c r="BS150" s="1625"/>
      <c r="BT150" s="1625"/>
      <c r="BU150" s="1625"/>
      <c r="BV150" s="1625"/>
      <c r="BW150" s="1619"/>
      <c r="BX150" s="1620"/>
      <c r="BY150" s="1620"/>
      <c r="BZ150" s="1620"/>
      <c r="CA150" s="1620"/>
      <c r="CB150" s="1620"/>
      <c r="CC150" s="1620"/>
      <c r="CD150" s="1620"/>
      <c r="CE150" s="1620"/>
      <c r="CF150" s="1621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815"/>
      <c r="E151" s="1816"/>
      <c r="F151" s="1816"/>
      <c r="G151" s="1817"/>
      <c r="H151" s="1822"/>
      <c r="I151" s="1823"/>
      <c r="J151" s="1822"/>
      <c r="K151" s="1823"/>
      <c r="L151" s="1431"/>
      <c r="M151" s="1432"/>
      <c r="N151" s="1432"/>
      <c r="O151" s="1432"/>
      <c r="P151" s="1432"/>
      <c r="Q151" s="1432"/>
      <c r="R151" s="1433"/>
      <c r="S151" s="1822"/>
      <c r="T151" s="1827"/>
      <c r="U151" s="1823"/>
      <c r="V151" s="153"/>
      <c r="W151" s="144"/>
      <c r="X151" s="1625"/>
      <c r="Y151" s="1625"/>
      <c r="Z151" s="1625"/>
      <c r="AA151" s="1625"/>
      <c r="AB151" s="1625"/>
      <c r="AC151" s="1625"/>
      <c r="AD151" s="1625"/>
      <c r="AE151" s="1622"/>
      <c r="AF151" s="1623"/>
      <c r="AG151" s="1623"/>
      <c r="AH151" s="1623"/>
      <c r="AI151" s="1623"/>
      <c r="AJ151" s="1623"/>
      <c r="AK151" s="1623"/>
      <c r="AL151" s="1623"/>
      <c r="AM151" s="1623"/>
      <c r="AN151" s="1624"/>
      <c r="AO151" s="153"/>
      <c r="AP151" s="221"/>
      <c r="AQ151" s="221"/>
      <c r="AR151" s="221"/>
      <c r="AS151" s="221"/>
      <c r="AT151" s="221"/>
      <c r="AU151" s="144"/>
      <c r="AV151" s="1660"/>
      <c r="AW151" s="1661"/>
      <c r="AX151" s="1661"/>
      <c r="AY151" s="1662"/>
      <c r="AZ151" s="1667"/>
      <c r="BA151" s="1668"/>
      <c r="BB151" s="1667"/>
      <c r="BC151" s="1668"/>
      <c r="BD151" s="1675"/>
      <c r="BE151" s="1676"/>
      <c r="BF151" s="1676"/>
      <c r="BG151" s="1676"/>
      <c r="BH151" s="1676"/>
      <c r="BI151" s="1676"/>
      <c r="BJ151" s="1677"/>
      <c r="BK151" s="1667"/>
      <c r="BL151" s="1689"/>
      <c r="BM151" s="1668"/>
      <c r="BN151" s="215"/>
      <c r="BO151" s="144"/>
      <c r="BP151" s="1625"/>
      <c r="BQ151" s="1625"/>
      <c r="BR151" s="1625"/>
      <c r="BS151" s="1625"/>
      <c r="BT151" s="1625"/>
      <c r="BU151" s="1625"/>
      <c r="BV151" s="1625"/>
      <c r="BW151" s="1622"/>
      <c r="BX151" s="1623"/>
      <c r="BY151" s="1623"/>
      <c r="BZ151" s="1623"/>
      <c r="CA151" s="1623"/>
      <c r="CB151" s="1623"/>
      <c r="CC151" s="1623"/>
      <c r="CD151" s="1623"/>
      <c r="CE151" s="1623"/>
      <c r="CF151" s="1624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54</v>
      </c>
      <c r="Y153" s="143"/>
      <c r="Z153" s="143"/>
      <c r="AA153" s="143"/>
      <c r="AB153" s="1776" t="s">
        <v>20</v>
      </c>
      <c r="AC153" s="1777"/>
      <c r="AD153" s="1777"/>
      <c r="AE153" s="1777"/>
      <c r="AF153" s="1777"/>
      <c r="AG153" s="1777"/>
      <c r="AH153" s="1777"/>
      <c r="AI153" s="1777"/>
      <c r="AJ153" s="1777"/>
      <c r="AK153" s="1777"/>
      <c r="AL153" s="1777"/>
      <c r="AM153" s="1777"/>
      <c r="AN153" s="1777"/>
      <c r="AO153" s="1778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1776" t="s">
        <v>20</v>
      </c>
      <c r="BU153" s="1777"/>
      <c r="BV153" s="1777"/>
      <c r="BW153" s="1777"/>
      <c r="BX153" s="1777"/>
      <c r="BY153" s="1777"/>
      <c r="BZ153" s="1777"/>
      <c r="CA153" s="1777"/>
      <c r="CB153" s="1777"/>
      <c r="CC153" s="1777"/>
      <c r="CD153" s="1777"/>
      <c r="CE153" s="1777"/>
      <c r="CF153" s="1777"/>
      <c r="CG153" s="1778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781" t="s">
        <v>1499</v>
      </c>
      <c r="E154" s="1781"/>
      <c r="F154" s="1781"/>
      <c r="G154" s="1781"/>
      <c r="H154" s="1781"/>
      <c r="I154" s="1781"/>
      <c r="J154" s="1781"/>
      <c r="K154" s="1781"/>
      <c r="L154" s="1781"/>
      <c r="M154" s="1781"/>
      <c r="N154" s="1781"/>
      <c r="O154" s="1781"/>
      <c r="P154" s="1781"/>
      <c r="Q154" s="1781"/>
      <c r="R154" s="1781"/>
      <c r="S154" s="1781"/>
      <c r="T154" s="1781"/>
      <c r="U154" s="1781"/>
      <c r="V154" s="153"/>
      <c r="AB154" s="1779"/>
      <c r="AC154" s="1779"/>
      <c r="AD154" s="1779"/>
      <c r="AE154" s="1779"/>
      <c r="AF154" s="1779"/>
      <c r="AG154" s="1779"/>
      <c r="AH154" s="1779"/>
      <c r="AI154" s="1779"/>
      <c r="AJ154" s="1779"/>
      <c r="AK154" s="1779"/>
      <c r="AL154" s="1779"/>
      <c r="AM154" s="1779"/>
      <c r="AN154" s="1779"/>
      <c r="AO154" s="1780"/>
      <c r="AP154" s="221"/>
      <c r="AQ154" s="221"/>
      <c r="AR154" s="221"/>
      <c r="AS154" s="221"/>
      <c r="AT154" s="221"/>
      <c r="AU154" s="144"/>
      <c r="AV154" s="1781" t="s">
        <v>1499</v>
      </c>
      <c r="AW154" s="1781"/>
      <c r="AX154" s="1781"/>
      <c r="AY154" s="1781"/>
      <c r="AZ154" s="1781"/>
      <c r="BA154" s="1781"/>
      <c r="BB154" s="1781"/>
      <c r="BC154" s="1781"/>
      <c r="BD154" s="1781"/>
      <c r="BE154" s="1781"/>
      <c r="BF154" s="1781"/>
      <c r="BG154" s="1781"/>
      <c r="BH154" s="1781"/>
      <c r="BI154" s="1781"/>
      <c r="BJ154" s="1781"/>
      <c r="BK154" s="1781"/>
      <c r="BL154" s="1781"/>
      <c r="BM154" s="1781"/>
      <c r="BN154" s="201"/>
      <c r="BT154" s="1779"/>
      <c r="BU154" s="1779"/>
      <c r="BV154" s="1779"/>
      <c r="BW154" s="1779"/>
      <c r="BX154" s="1779"/>
      <c r="BY154" s="1779"/>
      <c r="BZ154" s="1779"/>
      <c r="CA154" s="1779"/>
      <c r="CB154" s="1779"/>
      <c r="CC154" s="1779"/>
      <c r="CD154" s="1779"/>
      <c r="CE154" s="1779"/>
      <c r="CF154" s="1779"/>
      <c r="CG154" s="1780"/>
      <c r="CP154" s="154"/>
      <c r="CQ154" s="142"/>
      <c r="CR154" s="143"/>
      <c r="CS154" s="143"/>
      <c r="CT154" s="143"/>
      <c r="CU154" s="143"/>
      <c r="CV154" s="1052" t="s">
        <v>3998</v>
      </c>
      <c r="CW154" s="1411"/>
      <c r="CX154" s="1411"/>
      <c r="CY154" s="1411"/>
      <c r="CZ154" s="1411"/>
      <c r="DA154" s="1412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52" t="s">
        <v>3998</v>
      </c>
      <c r="DO154" s="1411"/>
      <c r="DP154" s="1411"/>
      <c r="DQ154" s="1411"/>
      <c r="DR154" s="1411"/>
      <c r="DS154" s="1412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781"/>
      <c r="E155" s="1781"/>
      <c r="F155" s="1781"/>
      <c r="G155" s="1781"/>
      <c r="H155" s="1781"/>
      <c r="I155" s="1781"/>
      <c r="J155" s="1781"/>
      <c r="K155" s="1781"/>
      <c r="L155" s="1781"/>
      <c r="M155" s="1781"/>
      <c r="N155" s="1781"/>
      <c r="O155" s="1781"/>
      <c r="P155" s="1781"/>
      <c r="Q155" s="1781"/>
      <c r="R155" s="1781"/>
      <c r="S155" s="1781"/>
      <c r="T155" s="1781"/>
      <c r="U155" s="1781"/>
      <c r="V155" s="153"/>
      <c r="AB155" s="1779"/>
      <c r="AC155" s="1779"/>
      <c r="AD155" s="1779"/>
      <c r="AE155" s="1779"/>
      <c r="AF155" s="1779"/>
      <c r="AG155" s="1779"/>
      <c r="AH155" s="1779"/>
      <c r="AI155" s="1779"/>
      <c r="AJ155" s="1779"/>
      <c r="AK155" s="1779"/>
      <c r="AL155" s="1779"/>
      <c r="AM155" s="1779"/>
      <c r="AN155" s="1779"/>
      <c r="AO155" s="1780"/>
      <c r="AP155" s="221"/>
      <c r="AQ155" s="221"/>
      <c r="AR155" s="221"/>
      <c r="AS155" s="221"/>
      <c r="AT155" s="221"/>
      <c r="AU155" s="144"/>
      <c r="AV155" s="1781"/>
      <c r="AW155" s="1781"/>
      <c r="AX155" s="1781"/>
      <c r="AY155" s="1781"/>
      <c r="AZ155" s="1781"/>
      <c r="BA155" s="1781"/>
      <c r="BB155" s="1781"/>
      <c r="BC155" s="1781"/>
      <c r="BD155" s="1781"/>
      <c r="BE155" s="1781"/>
      <c r="BF155" s="1781"/>
      <c r="BG155" s="1781"/>
      <c r="BH155" s="1781"/>
      <c r="BI155" s="1781"/>
      <c r="BJ155" s="1781"/>
      <c r="BK155" s="1781"/>
      <c r="BL155" s="1781"/>
      <c r="BM155" s="1781"/>
      <c r="BN155" s="201"/>
      <c r="BT155" s="1779"/>
      <c r="BU155" s="1779"/>
      <c r="BV155" s="1779"/>
      <c r="BW155" s="1779"/>
      <c r="BX155" s="1779"/>
      <c r="BY155" s="1779"/>
      <c r="BZ155" s="1779"/>
      <c r="CA155" s="1779"/>
      <c r="CB155" s="1779"/>
      <c r="CC155" s="1779"/>
      <c r="CD155" s="1779"/>
      <c r="CE155" s="1779"/>
      <c r="CF155" s="1779"/>
      <c r="CG155" s="1780"/>
      <c r="CP155" s="154"/>
      <c r="CQ155" s="159"/>
      <c r="CR155" s="160"/>
      <c r="CS155" s="160"/>
      <c r="CT155" s="160"/>
      <c r="CU155" s="160"/>
      <c r="CV155" s="1413"/>
      <c r="CW155" s="1414"/>
      <c r="CX155" s="1414"/>
      <c r="CY155" s="1414"/>
      <c r="CZ155" s="1414"/>
      <c r="DA155" s="1415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413"/>
      <c r="DO155" s="1414"/>
      <c r="DP155" s="1414"/>
      <c r="DQ155" s="1414"/>
      <c r="DR155" s="1414"/>
      <c r="DS155" s="1415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781"/>
      <c r="E156" s="1781"/>
      <c r="F156" s="1781"/>
      <c r="G156" s="1781"/>
      <c r="H156" s="1781"/>
      <c r="I156" s="1781"/>
      <c r="J156" s="1781"/>
      <c r="K156" s="1781"/>
      <c r="L156" s="1781"/>
      <c r="M156" s="1781"/>
      <c r="N156" s="1781"/>
      <c r="O156" s="1781"/>
      <c r="P156" s="1781"/>
      <c r="Q156" s="1781"/>
      <c r="R156" s="1781"/>
      <c r="S156" s="1781"/>
      <c r="T156" s="1781"/>
      <c r="U156" s="1781"/>
      <c r="V156" s="153"/>
      <c r="X156" s="1782" t="s">
        <v>4173</v>
      </c>
      <c r="Y156" s="1783"/>
      <c r="Z156" s="1783"/>
      <c r="AA156" s="1783"/>
      <c r="AB156" s="1783"/>
      <c r="AC156" s="1783"/>
      <c r="AD156" s="1783"/>
      <c r="AE156" s="1783"/>
      <c r="AF156" s="1783"/>
      <c r="AG156" s="1783"/>
      <c r="AH156" s="1783"/>
      <c r="AI156" s="1783"/>
      <c r="AJ156" s="1783"/>
      <c r="AK156" s="1783"/>
      <c r="AL156" s="1783"/>
      <c r="AM156" s="1783"/>
      <c r="AN156" s="1783"/>
      <c r="AO156" s="1784"/>
      <c r="AP156" s="221"/>
      <c r="AQ156" s="221"/>
      <c r="AR156" s="221"/>
      <c r="AS156" s="221"/>
      <c r="AT156" s="221"/>
      <c r="AU156" s="144"/>
      <c r="AV156" s="1781"/>
      <c r="AW156" s="1781"/>
      <c r="AX156" s="1781"/>
      <c r="AY156" s="1781"/>
      <c r="AZ156" s="1781"/>
      <c r="BA156" s="1781"/>
      <c r="BB156" s="1781"/>
      <c r="BC156" s="1781"/>
      <c r="BD156" s="1781"/>
      <c r="BE156" s="1781"/>
      <c r="BF156" s="1781"/>
      <c r="BG156" s="1781"/>
      <c r="BH156" s="1781"/>
      <c r="BI156" s="1781"/>
      <c r="BJ156" s="1781"/>
      <c r="BK156" s="1781"/>
      <c r="BL156" s="1781"/>
      <c r="BM156" s="1781"/>
      <c r="BN156" s="201"/>
      <c r="BP156" s="1782" t="s">
        <v>4173</v>
      </c>
      <c r="BQ156" s="1783"/>
      <c r="BR156" s="1783"/>
      <c r="BS156" s="1783"/>
      <c r="BT156" s="1783"/>
      <c r="BU156" s="1783"/>
      <c r="BV156" s="1783"/>
      <c r="BW156" s="1783"/>
      <c r="BX156" s="1783"/>
      <c r="BY156" s="1783"/>
      <c r="BZ156" s="1783"/>
      <c r="CA156" s="1783"/>
      <c r="CB156" s="1783"/>
      <c r="CC156" s="1783"/>
      <c r="CD156" s="1783"/>
      <c r="CE156" s="1783"/>
      <c r="CF156" s="1783"/>
      <c r="CG156" s="1784"/>
      <c r="CP156" s="154"/>
      <c r="CQ156" s="1596" t="s">
        <v>1474</v>
      </c>
      <c r="CR156" s="1615"/>
      <c r="CS156" s="1615"/>
      <c r="CT156" s="1615"/>
      <c r="CU156" s="1604"/>
      <c r="CV156" s="1413"/>
      <c r="CW156" s="1414"/>
      <c r="CX156" s="1414"/>
      <c r="CY156" s="1414"/>
      <c r="CZ156" s="1414"/>
      <c r="DA156" s="1415"/>
      <c r="DB156" s="1602" t="s">
        <v>1475</v>
      </c>
      <c r="DC156" s="1615"/>
      <c r="DD156" s="1615"/>
      <c r="DE156" s="1615"/>
      <c r="DF156" s="1604"/>
      <c r="DI156" s="1596" t="s">
        <v>1474</v>
      </c>
      <c r="DJ156" s="1615"/>
      <c r="DK156" s="1615"/>
      <c r="DL156" s="1615"/>
      <c r="DM156" s="1604"/>
      <c r="DN156" s="1413"/>
      <c r="DO156" s="1414"/>
      <c r="DP156" s="1414"/>
      <c r="DQ156" s="1414"/>
      <c r="DR156" s="1414"/>
      <c r="DS156" s="1415"/>
      <c r="DT156" s="1602" t="s">
        <v>1475</v>
      </c>
      <c r="DU156" s="1603"/>
      <c r="DV156" s="1603"/>
      <c r="DW156" s="1603"/>
      <c r="DX156" s="1603"/>
      <c r="DY156" s="1604"/>
      <c r="DZ156" s="158"/>
    </row>
    <row r="157" spans="3:130" ht="4.5" customHeight="1">
      <c r="C157" s="144"/>
      <c r="D157" s="1781"/>
      <c r="E157" s="1781"/>
      <c r="F157" s="1781"/>
      <c r="G157" s="1781"/>
      <c r="H157" s="1781"/>
      <c r="I157" s="1781"/>
      <c r="J157" s="1781"/>
      <c r="K157" s="1781"/>
      <c r="L157" s="1781"/>
      <c r="M157" s="1781"/>
      <c r="N157" s="1781"/>
      <c r="O157" s="1781"/>
      <c r="P157" s="1781"/>
      <c r="Q157" s="1781"/>
      <c r="R157" s="1781"/>
      <c r="S157" s="1781"/>
      <c r="T157" s="1781"/>
      <c r="U157" s="1781"/>
      <c r="V157" s="153"/>
      <c r="X157" s="1783"/>
      <c r="Y157" s="1783"/>
      <c r="Z157" s="1783"/>
      <c r="AA157" s="1783"/>
      <c r="AB157" s="1783"/>
      <c r="AC157" s="1783"/>
      <c r="AD157" s="1783"/>
      <c r="AE157" s="1783"/>
      <c r="AF157" s="1783"/>
      <c r="AG157" s="1783"/>
      <c r="AH157" s="1783"/>
      <c r="AI157" s="1783"/>
      <c r="AJ157" s="1783"/>
      <c r="AK157" s="1783"/>
      <c r="AL157" s="1783"/>
      <c r="AM157" s="1783"/>
      <c r="AN157" s="1783"/>
      <c r="AO157" s="1784"/>
      <c r="AP157" s="221"/>
      <c r="AQ157" s="221"/>
      <c r="AR157" s="221"/>
      <c r="AS157" s="221"/>
      <c r="AT157" s="221"/>
      <c r="AU157" s="144"/>
      <c r="AV157" s="1781"/>
      <c r="AW157" s="1781"/>
      <c r="AX157" s="1781"/>
      <c r="AY157" s="1781"/>
      <c r="AZ157" s="1781"/>
      <c r="BA157" s="1781"/>
      <c r="BB157" s="1781"/>
      <c r="BC157" s="1781"/>
      <c r="BD157" s="1781"/>
      <c r="BE157" s="1781"/>
      <c r="BF157" s="1781"/>
      <c r="BG157" s="1781"/>
      <c r="BH157" s="1781"/>
      <c r="BI157" s="1781"/>
      <c r="BJ157" s="1781"/>
      <c r="BK157" s="1781"/>
      <c r="BL157" s="1781"/>
      <c r="BM157" s="1781"/>
      <c r="BN157" s="201"/>
      <c r="BP157" s="1783"/>
      <c r="BQ157" s="1783"/>
      <c r="BR157" s="1783"/>
      <c r="BS157" s="1783"/>
      <c r="BT157" s="1783"/>
      <c r="BU157" s="1783"/>
      <c r="BV157" s="1783"/>
      <c r="BW157" s="1783"/>
      <c r="BX157" s="1783"/>
      <c r="BY157" s="1783"/>
      <c r="BZ157" s="1783"/>
      <c r="CA157" s="1783"/>
      <c r="CB157" s="1783"/>
      <c r="CC157" s="1783"/>
      <c r="CD157" s="1783"/>
      <c r="CE157" s="1783"/>
      <c r="CF157" s="1783"/>
      <c r="CG157" s="1784"/>
      <c r="CP157" s="154"/>
      <c r="CQ157" s="1605"/>
      <c r="CR157" s="1615"/>
      <c r="CS157" s="1615"/>
      <c r="CT157" s="1615"/>
      <c r="CU157" s="1604"/>
      <c r="CV157" s="1596" t="s">
        <v>1476</v>
      </c>
      <c r="CW157" s="1597"/>
      <c r="CX157" s="1597"/>
      <c r="CY157" s="1597"/>
      <c r="CZ157" s="1597"/>
      <c r="DA157" s="1598"/>
      <c r="DB157" s="1605"/>
      <c r="DC157" s="1615"/>
      <c r="DD157" s="1615"/>
      <c r="DE157" s="1615"/>
      <c r="DF157" s="1604"/>
      <c r="DI157" s="1605"/>
      <c r="DJ157" s="1615"/>
      <c r="DK157" s="1615"/>
      <c r="DL157" s="1615"/>
      <c r="DM157" s="1604"/>
      <c r="DN157" s="1609" t="s">
        <v>3932</v>
      </c>
      <c r="DO157" s="1610"/>
      <c r="DP157" s="1610"/>
      <c r="DQ157" s="1610"/>
      <c r="DR157" s="1610"/>
      <c r="DS157" s="1611"/>
      <c r="DT157" s="1605"/>
      <c r="DU157" s="1603"/>
      <c r="DV157" s="1603"/>
      <c r="DW157" s="1603"/>
      <c r="DX157" s="1603"/>
      <c r="DY157" s="1604"/>
      <c r="DZ157" s="158"/>
    </row>
    <row r="158" spans="3:130" ht="4.5" customHeight="1">
      <c r="C158" s="144"/>
      <c r="D158" s="1781"/>
      <c r="E158" s="1781"/>
      <c r="F158" s="1781"/>
      <c r="G158" s="1781"/>
      <c r="H158" s="1781"/>
      <c r="I158" s="1781"/>
      <c r="J158" s="1781"/>
      <c r="K158" s="1781"/>
      <c r="L158" s="1781"/>
      <c r="M158" s="1781"/>
      <c r="N158" s="1781"/>
      <c r="O158" s="1781"/>
      <c r="P158" s="1781"/>
      <c r="Q158" s="1781"/>
      <c r="R158" s="1781"/>
      <c r="S158" s="1781"/>
      <c r="T158" s="1781"/>
      <c r="U158" s="1781"/>
      <c r="V158" s="153"/>
      <c r="W158" s="1785" t="s">
        <v>19</v>
      </c>
      <c r="X158" s="1783"/>
      <c r="Y158" s="1783"/>
      <c r="Z158" s="1783"/>
      <c r="AA158" s="1783"/>
      <c r="AB158" s="1783"/>
      <c r="AC158" s="1783"/>
      <c r="AD158" s="1783"/>
      <c r="AE158" s="1783"/>
      <c r="AF158" s="1783"/>
      <c r="AG158" s="1783"/>
      <c r="AH158" s="1783"/>
      <c r="AI158" s="1783"/>
      <c r="AJ158" s="1783"/>
      <c r="AK158" s="1783"/>
      <c r="AL158" s="1783"/>
      <c r="AM158" s="1783"/>
      <c r="AN158" s="1783"/>
      <c r="AO158" s="1784"/>
      <c r="AP158" s="221"/>
      <c r="AQ158" s="221"/>
      <c r="AR158" s="221"/>
      <c r="AS158" s="221"/>
      <c r="AT158" s="221"/>
      <c r="AU158" s="144"/>
      <c r="AV158" s="1781"/>
      <c r="AW158" s="1781"/>
      <c r="AX158" s="1781"/>
      <c r="AY158" s="1781"/>
      <c r="AZ158" s="1781"/>
      <c r="BA158" s="1781"/>
      <c r="BB158" s="1781"/>
      <c r="BC158" s="1781"/>
      <c r="BD158" s="1781"/>
      <c r="BE158" s="1781"/>
      <c r="BF158" s="1781"/>
      <c r="BG158" s="1781"/>
      <c r="BH158" s="1781"/>
      <c r="BI158" s="1781"/>
      <c r="BJ158" s="1781"/>
      <c r="BK158" s="1781"/>
      <c r="BL158" s="1781"/>
      <c r="BM158" s="1781"/>
      <c r="BN158" s="201"/>
      <c r="BO158" s="1785" t="s">
        <v>19</v>
      </c>
      <c r="BP158" s="1783"/>
      <c r="BQ158" s="1783"/>
      <c r="BR158" s="1783"/>
      <c r="BS158" s="1783"/>
      <c r="BT158" s="1783"/>
      <c r="BU158" s="1783"/>
      <c r="BV158" s="1783"/>
      <c r="BW158" s="1783"/>
      <c r="BX158" s="1783"/>
      <c r="BY158" s="1783"/>
      <c r="BZ158" s="1783"/>
      <c r="CA158" s="1783"/>
      <c r="CB158" s="1783"/>
      <c r="CC158" s="1783"/>
      <c r="CD158" s="1783"/>
      <c r="CE158" s="1783"/>
      <c r="CF158" s="1783"/>
      <c r="CG158" s="1784"/>
      <c r="CP158" s="154"/>
      <c r="CQ158" s="1606"/>
      <c r="CR158" s="1607"/>
      <c r="CS158" s="1607"/>
      <c r="CT158" s="1607"/>
      <c r="CU158" s="1608"/>
      <c r="CV158" s="1599"/>
      <c r="CW158" s="1600"/>
      <c r="CX158" s="1600"/>
      <c r="CY158" s="1600"/>
      <c r="CZ158" s="1600"/>
      <c r="DA158" s="1601"/>
      <c r="DB158" s="1606"/>
      <c r="DC158" s="1607"/>
      <c r="DD158" s="1607"/>
      <c r="DE158" s="1607"/>
      <c r="DF158" s="1608"/>
      <c r="DI158" s="1606"/>
      <c r="DJ158" s="1607"/>
      <c r="DK158" s="1607"/>
      <c r="DL158" s="1607"/>
      <c r="DM158" s="1608"/>
      <c r="DN158" s="1612"/>
      <c r="DO158" s="1613"/>
      <c r="DP158" s="1613"/>
      <c r="DQ158" s="1613"/>
      <c r="DR158" s="1613"/>
      <c r="DS158" s="1614"/>
      <c r="DT158" s="1606"/>
      <c r="DU158" s="1607"/>
      <c r="DV158" s="1607"/>
      <c r="DW158" s="1607"/>
      <c r="DX158" s="1607"/>
      <c r="DY158" s="1608"/>
      <c r="DZ158" s="158"/>
    </row>
    <row r="159" spans="3:130" ht="3.75" customHeight="1">
      <c r="C159" s="144"/>
      <c r="D159" s="1781"/>
      <c r="E159" s="1781"/>
      <c r="F159" s="1781"/>
      <c r="G159" s="1781"/>
      <c r="H159" s="1781"/>
      <c r="I159" s="1781"/>
      <c r="J159" s="1781"/>
      <c r="K159" s="1781"/>
      <c r="L159" s="1781"/>
      <c r="M159" s="1781"/>
      <c r="N159" s="1781"/>
      <c r="O159" s="1781"/>
      <c r="P159" s="1781"/>
      <c r="Q159" s="1781"/>
      <c r="R159" s="1781"/>
      <c r="S159" s="1781"/>
      <c r="T159" s="1781"/>
      <c r="U159" s="1781"/>
      <c r="V159" s="153"/>
      <c r="W159" s="1783"/>
      <c r="X159" s="1783"/>
      <c r="Y159" s="1783"/>
      <c r="Z159" s="1783"/>
      <c r="AA159" s="1783"/>
      <c r="AB159" s="1783"/>
      <c r="AC159" s="1783"/>
      <c r="AD159" s="1783"/>
      <c r="AE159" s="1783"/>
      <c r="AF159" s="1783"/>
      <c r="AG159" s="1783"/>
      <c r="AH159" s="1783"/>
      <c r="AI159" s="1783"/>
      <c r="AJ159" s="1783"/>
      <c r="AK159" s="1783"/>
      <c r="AL159" s="1783"/>
      <c r="AM159" s="1783"/>
      <c r="AN159" s="1783"/>
      <c r="AO159" s="1784"/>
      <c r="AP159" s="221"/>
      <c r="AQ159" s="221"/>
      <c r="AR159" s="221"/>
      <c r="AS159" s="221"/>
      <c r="AT159" s="221"/>
      <c r="AU159" s="144"/>
      <c r="AV159" s="1781"/>
      <c r="AW159" s="1781"/>
      <c r="AX159" s="1781"/>
      <c r="AY159" s="1781"/>
      <c r="AZ159" s="1781"/>
      <c r="BA159" s="1781"/>
      <c r="BB159" s="1781"/>
      <c r="BC159" s="1781"/>
      <c r="BD159" s="1781"/>
      <c r="BE159" s="1781"/>
      <c r="BF159" s="1781"/>
      <c r="BG159" s="1781"/>
      <c r="BH159" s="1781"/>
      <c r="BI159" s="1781"/>
      <c r="BJ159" s="1781"/>
      <c r="BK159" s="1781"/>
      <c r="BL159" s="1781"/>
      <c r="BM159" s="1781"/>
      <c r="BN159" s="201"/>
      <c r="BO159" s="1783"/>
      <c r="BP159" s="1783"/>
      <c r="BQ159" s="1783"/>
      <c r="BR159" s="1783"/>
      <c r="BS159" s="1783"/>
      <c r="BT159" s="1783"/>
      <c r="BU159" s="1783"/>
      <c r="BV159" s="1783"/>
      <c r="BW159" s="1783"/>
      <c r="BX159" s="1783"/>
      <c r="BY159" s="1783"/>
      <c r="BZ159" s="1783"/>
      <c r="CA159" s="1783"/>
      <c r="CB159" s="1783"/>
      <c r="CC159" s="1783"/>
      <c r="CD159" s="1783"/>
      <c r="CE159" s="1783"/>
      <c r="CF159" s="1783"/>
      <c r="CG159" s="1784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781"/>
      <c r="E160" s="1781"/>
      <c r="F160" s="1781"/>
      <c r="G160" s="1781"/>
      <c r="H160" s="1781"/>
      <c r="I160" s="1781"/>
      <c r="J160" s="1781"/>
      <c r="K160" s="1781"/>
      <c r="L160" s="1781"/>
      <c r="M160" s="1781"/>
      <c r="N160" s="1781"/>
      <c r="O160" s="1781"/>
      <c r="P160" s="1781"/>
      <c r="Q160" s="1781"/>
      <c r="R160" s="1781"/>
      <c r="S160" s="1781"/>
      <c r="T160" s="1781"/>
      <c r="U160" s="1781"/>
      <c r="V160" s="153"/>
      <c r="W160" s="1786" t="s">
        <v>18</v>
      </c>
      <c r="X160" s="1787"/>
      <c r="Y160" s="1787"/>
      <c r="Z160" s="1787"/>
      <c r="AA160" s="1787"/>
      <c r="AB160" s="1787"/>
      <c r="AC160" s="1787"/>
      <c r="AD160" s="1787"/>
      <c r="AE160" s="1787"/>
      <c r="AF160" s="1787"/>
      <c r="AG160" s="1787"/>
      <c r="AH160" s="1787"/>
      <c r="AI160" s="1787"/>
      <c r="AJ160" s="1787"/>
      <c r="AK160" s="1787"/>
      <c r="AL160" s="1788" t="str">
        <f>CONCATENATE("*",INDEX('LŠZ P'!A$2:AN$2002,W153,17))</f>
        <v>*22323</v>
      </c>
      <c r="AM160" s="1789"/>
      <c r="AN160" s="1789"/>
      <c r="AO160" s="1790"/>
      <c r="AP160" s="221"/>
      <c r="AQ160" s="221"/>
      <c r="AR160" s="221"/>
      <c r="AS160" s="221"/>
      <c r="AT160" s="221"/>
      <c r="AU160" s="144"/>
      <c r="AV160" s="1781"/>
      <c r="AW160" s="1781"/>
      <c r="AX160" s="1781"/>
      <c r="AY160" s="1781"/>
      <c r="AZ160" s="1781"/>
      <c r="BA160" s="1781"/>
      <c r="BB160" s="1781"/>
      <c r="BC160" s="1781"/>
      <c r="BD160" s="1781"/>
      <c r="BE160" s="1781"/>
      <c r="BF160" s="1781"/>
      <c r="BG160" s="1781"/>
      <c r="BH160" s="1781"/>
      <c r="BI160" s="1781"/>
      <c r="BJ160" s="1781"/>
      <c r="BK160" s="1781"/>
      <c r="BL160" s="1781"/>
      <c r="BM160" s="1781"/>
      <c r="BN160" s="201"/>
      <c r="BO160" s="1786" t="s">
        <v>18</v>
      </c>
      <c r="BP160" s="1787"/>
      <c r="BQ160" s="1787"/>
      <c r="BR160" s="1787"/>
      <c r="BS160" s="1787"/>
      <c r="BT160" s="1787"/>
      <c r="BU160" s="1787"/>
      <c r="BV160" s="1787"/>
      <c r="BW160" s="1787"/>
      <c r="BX160" s="1787"/>
      <c r="BY160" s="1787"/>
      <c r="BZ160" s="1787"/>
      <c r="CA160" s="1787"/>
      <c r="CB160" s="1787"/>
      <c r="CC160" s="1787"/>
      <c r="CD160" s="1788" t="str">
        <f>CONCATENATE("*",INDEX('LŠZ P'!A$2:AN$2002,W153,17),"/P")</f>
        <v>*22323/P</v>
      </c>
      <c r="CE160" s="1789"/>
      <c r="CF160" s="1789"/>
      <c r="CG160" s="1790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781"/>
      <c r="E161" s="1781"/>
      <c r="F161" s="1781"/>
      <c r="G161" s="1781"/>
      <c r="H161" s="1781"/>
      <c r="I161" s="1781"/>
      <c r="J161" s="1781"/>
      <c r="K161" s="1781"/>
      <c r="L161" s="1781"/>
      <c r="M161" s="1781"/>
      <c r="N161" s="1781"/>
      <c r="O161" s="1781"/>
      <c r="P161" s="1781"/>
      <c r="Q161" s="1781"/>
      <c r="R161" s="1781"/>
      <c r="S161" s="1781"/>
      <c r="T161" s="1781"/>
      <c r="U161" s="1781"/>
      <c r="V161" s="153"/>
      <c r="W161" s="1787"/>
      <c r="X161" s="1787"/>
      <c r="Y161" s="1787"/>
      <c r="Z161" s="1787"/>
      <c r="AA161" s="1787"/>
      <c r="AB161" s="1787"/>
      <c r="AC161" s="1787"/>
      <c r="AD161" s="1787"/>
      <c r="AE161" s="1787"/>
      <c r="AF161" s="1787"/>
      <c r="AG161" s="1787"/>
      <c r="AH161" s="1787"/>
      <c r="AI161" s="1787"/>
      <c r="AJ161" s="1787"/>
      <c r="AK161" s="1787"/>
      <c r="AL161" s="1789"/>
      <c r="AM161" s="1789"/>
      <c r="AN161" s="1789"/>
      <c r="AO161" s="1790"/>
      <c r="AP161" s="221"/>
      <c r="AQ161" s="221"/>
      <c r="AR161" s="221"/>
      <c r="AS161" s="221"/>
      <c r="AT161" s="221"/>
      <c r="AU161" s="144"/>
      <c r="AV161" s="1781"/>
      <c r="AW161" s="1781"/>
      <c r="AX161" s="1781"/>
      <c r="AY161" s="1781"/>
      <c r="AZ161" s="1781"/>
      <c r="BA161" s="1781"/>
      <c r="BB161" s="1781"/>
      <c r="BC161" s="1781"/>
      <c r="BD161" s="1781"/>
      <c r="BE161" s="1781"/>
      <c r="BF161" s="1781"/>
      <c r="BG161" s="1781"/>
      <c r="BH161" s="1781"/>
      <c r="BI161" s="1781"/>
      <c r="BJ161" s="1781"/>
      <c r="BK161" s="1781"/>
      <c r="BL161" s="1781"/>
      <c r="BM161" s="1781"/>
      <c r="BN161" s="201"/>
      <c r="BO161" s="1787"/>
      <c r="BP161" s="1787"/>
      <c r="BQ161" s="1787"/>
      <c r="BR161" s="1787"/>
      <c r="BS161" s="1787"/>
      <c r="BT161" s="1787"/>
      <c r="BU161" s="1787"/>
      <c r="BV161" s="1787"/>
      <c r="BW161" s="1787"/>
      <c r="BX161" s="1787"/>
      <c r="BY161" s="1787"/>
      <c r="BZ161" s="1787"/>
      <c r="CA161" s="1787"/>
      <c r="CB161" s="1787"/>
      <c r="CC161" s="1787"/>
      <c r="CD161" s="1789"/>
      <c r="CE161" s="1789"/>
      <c r="CF161" s="1789"/>
      <c r="CG161" s="1790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897" t="s">
        <v>289</v>
      </c>
      <c r="E162" s="1898"/>
      <c r="F162" s="1898"/>
      <c r="G162" s="1898"/>
      <c r="H162" s="1898"/>
      <c r="I162" s="1898"/>
      <c r="J162" s="1898"/>
      <c r="K162" s="1898"/>
      <c r="L162" s="1898"/>
      <c r="M162" s="1898"/>
      <c r="N162" s="1898"/>
      <c r="O162" s="1898"/>
      <c r="P162" s="1898"/>
      <c r="R162" s="1899">
        <f>INDEX('LŠZ P'!A$2:AN$2002,W153,28)</f>
        <v>20</v>
      </c>
      <c r="S162" s="1239"/>
      <c r="T162" s="1239"/>
      <c r="U162" s="1240"/>
      <c r="V162" s="153"/>
      <c r="X162" s="1734" t="s">
        <v>1651</v>
      </c>
      <c r="Y162" s="1734"/>
      <c r="Z162" s="1734"/>
      <c r="AA162" s="1734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789"/>
      <c r="AM162" s="1789"/>
      <c r="AN162" s="1789"/>
      <c r="AO162" s="1790"/>
      <c r="AP162" s="221"/>
      <c r="AQ162" s="221"/>
      <c r="AR162" s="221"/>
      <c r="AS162" s="221"/>
      <c r="AT162" s="221"/>
      <c r="AU162" s="144"/>
      <c r="AV162" s="1625" t="s">
        <v>288</v>
      </c>
      <c r="AW162" s="1791"/>
      <c r="AX162" s="1791"/>
      <c r="AY162" s="1791"/>
      <c r="AZ162" s="1791"/>
      <c r="BA162" s="1791"/>
      <c r="BB162" s="1791"/>
      <c r="BC162" s="1791"/>
      <c r="BD162" s="1791"/>
      <c r="BE162" s="1791"/>
      <c r="BF162" s="1791"/>
      <c r="BG162" s="1791"/>
      <c r="BH162" s="1791"/>
      <c r="BJ162" s="1792" t="s">
        <v>724</v>
      </c>
      <c r="BK162" s="1760"/>
      <c r="BL162" s="1760"/>
      <c r="BM162" s="1761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789"/>
      <c r="CE162" s="1789"/>
      <c r="CF162" s="1789"/>
      <c r="CG162" s="1790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898"/>
      <c r="E163" s="1898"/>
      <c r="F163" s="1898"/>
      <c r="G163" s="1898"/>
      <c r="H163" s="1898"/>
      <c r="I163" s="1898"/>
      <c r="J163" s="1898"/>
      <c r="K163" s="1898"/>
      <c r="L163" s="1898"/>
      <c r="M163" s="1898"/>
      <c r="N163" s="1898"/>
      <c r="O163" s="1898"/>
      <c r="P163" s="1898"/>
      <c r="Q163" s="168"/>
      <c r="R163" s="1241"/>
      <c r="S163" s="1260"/>
      <c r="T163" s="1260"/>
      <c r="U163" s="1243"/>
      <c r="V163" s="153"/>
      <c r="X163" s="1734"/>
      <c r="Y163" s="1734"/>
      <c r="Z163" s="1734"/>
      <c r="AA163" s="1734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791"/>
      <c r="AW163" s="1791"/>
      <c r="AX163" s="1791"/>
      <c r="AY163" s="1791"/>
      <c r="AZ163" s="1791"/>
      <c r="BA163" s="1791"/>
      <c r="BB163" s="1791"/>
      <c r="BC163" s="1791"/>
      <c r="BD163" s="1791"/>
      <c r="BE163" s="1791"/>
      <c r="BF163" s="1791"/>
      <c r="BG163" s="1791"/>
      <c r="BH163" s="1791"/>
      <c r="BI163" s="168"/>
      <c r="BJ163" s="1762"/>
      <c r="BK163" s="1793"/>
      <c r="BL163" s="1793"/>
      <c r="BM163" s="1764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625" t="s">
        <v>786</v>
      </c>
      <c r="E164" s="1625"/>
      <c r="F164" s="1625"/>
      <c r="G164" s="1625"/>
      <c r="H164" s="1625"/>
      <c r="I164" s="1625"/>
      <c r="J164" s="1625"/>
      <c r="K164" s="1625"/>
      <c r="L164" s="1851" t="str">
        <f>CONCATENATE("O-PG / RPF,L ",INDEX('LŠZ P'!A$2:AN2002,W153,38))</f>
        <v>O-PG / RPF,L 2022</v>
      </c>
      <c r="M164" s="1852"/>
      <c r="N164" s="1852"/>
      <c r="O164" s="1852"/>
      <c r="P164" s="1853"/>
      <c r="Q164" s="175"/>
      <c r="R164" s="1241"/>
      <c r="S164" s="1260"/>
      <c r="T164" s="1260"/>
      <c r="U164" s="1243"/>
      <c r="V164" s="153"/>
      <c r="W164" s="145"/>
      <c r="X164" s="1857" t="s">
        <v>1233</v>
      </c>
      <c r="Y164" s="1858"/>
      <c r="Z164" s="1858"/>
      <c r="AA164" s="1858"/>
      <c r="AB164" s="1858"/>
      <c r="AC164" s="1858"/>
      <c r="AD164" s="1858"/>
      <c r="AE164" s="1858"/>
      <c r="AF164" s="1858"/>
      <c r="AG164" s="1858"/>
      <c r="AH164" s="1858"/>
      <c r="AI164" s="1858"/>
      <c r="AJ164" s="1858"/>
      <c r="AK164" s="1858"/>
      <c r="AL164" s="1858"/>
      <c r="AM164" s="1858"/>
      <c r="AN164" s="1859"/>
      <c r="AO164" s="153"/>
      <c r="AP164" s="221"/>
      <c r="AQ164" s="221"/>
      <c r="AR164" s="221"/>
      <c r="AS164" s="221"/>
      <c r="AT164" s="221"/>
      <c r="AU164" s="144"/>
      <c r="AV164" s="1625" t="s">
        <v>786</v>
      </c>
      <c r="AW164" s="1625"/>
      <c r="AX164" s="1625"/>
      <c r="AY164" s="1625"/>
      <c r="AZ164" s="1625"/>
      <c r="BA164" s="1625"/>
      <c r="BB164" s="1625"/>
      <c r="BC164" s="1625"/>
      <c r="BD164" s="1794" t="str">
        <f>CONCATENATE("RPF,L ",INDEX('LŠZ P'!A$2:AN2002,W153,38))</f>
        <v>RPF,L 2022</v>
      </c>
      <c r="BE164" s="1795"/>
      <c r="BF164" s="1795"/>
      <c r="BG164" s="1795"/>
      <c r="BH164" s="1796"/>
      <c r="BI164" s="175"/>
      <c r="BJ164" s="1762"/>
      <c r="BK164" s="1793"/>
      <c r="BL164" s="1793"/>
      <c r="BM164" s="1764"/>
      <c r="BN164" s="219"/>
      <c r="BO164" s="145"/>
      <c r="BP164" s="1734" t="s">
        <v>1651</v>
      </c>
      <c r="BQ164" s="1734"/>
      <c r="BR164" s="1734"/>
      <c r="BS164" s="1734"/>
      <c r="BT164" s="1735" t="s">
        <v>698</v>
      </c>
      <c r="BU164" s="1736"/>
      <c r="BV164" s="1736"/>
      <c r="BW164" s="1736"/>
      <c r="BX164" s="1736"/>
      <c r="BY164" s="1736"/>
      <c r="BZ164" s="1736"/>
      <c r="CA164" s="1736"/>
      <c r="CB164" s="1736"/>
      <c r="CC164" s="1736"/>
      <c r="CD164" s="1736"/>
      <c r="CE164" s="1736"/>
      <c r="CF164" s="1737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625"/>
      <c r="E165" s="1625"/>
      <c r="F165" s="1625"/>
      <c r="G165" s="1625"/>
      <c r="H165" s="1625"/>
      <c r="I165" s="1625"/>
      <c r="J165" s="1625"/>
      <c r="K165" s="1625"/>
      <c r="L165" s="1854"/>
      <c r="M165" s="1855"/>
      <c r="N165" s="1855"/>
      <c r="O165" s="1855"/>
      <c r="P165" s="1856"/>
      <c r="Q165" s="175"/>
      <c r="R165" s="1244"/>
      <c r="S165" s="1245"/>
      <c r="T165" s="1245"/>
      <c r="U165" s="1246"/>
      <c r="V165" s="153"/>
      <c r="W165" s="145"/>
      <c r="X165" s="1860"/>
      <c r="Y165" s="1861"/>
      <c r="Z165" s="1861"/>
      <c r="AA165" s="1861"/>
      <c r="AB165" s="1861"/>
      <c r="AC165" s="1861"/>
      <c r="AD165" s="1861"/>
      <c r="AE165" s="1861"/>
      <c r="AF165" s="1861"/>
      <c r="AG165" s="1861"/>
      <c r="AH165" s="1861"/>
      <c r="AI165" s="1861"/>
      <c r="AJ165" s="1861"/>
      <c r="AK165" s="1861"/>
      <c r="AL165" s="1861"/>
      <c r="AM165" s="1861"/>
      <c r="AN165" s="1862"/>
      <c r="AO165" s="153"/>
      <c r="AP165" s="221"/>
      <c r="AQ165" s="221"/>
      <c r="AR165" s="221"/>
      <c r="AS165" s="221"/>
      <c r="AT165" s="221"/>
      <c r="AU165" s="144"/>
      <c r="AV165" s="1625"/>
      <c r="AW165" s="1625"/>
      <c r="AX165" s="1625"/>
      <c r="AY165" s="1625"/>
      <c r="AZ165" s="1625"/>
      <c r="BA165" s="1625"/>
      <c r="BB165" s="1625"/>
      <c r="BC165" s="1625"/>
      <c r="BD165" s="1797"/>
      <c r="BE165" s="1798"/>
      <c r="BF165" s="1798"/>
      <c r="BG165" s="1798"/>
      <c r="BH165" s="1799"/>
      <c r="BI165" s="175"/>
      <c r="BJ165" s="1765"/>
      <c r="BK165" s="1766"/>
      <c r="BL165" s="1766"/>
      <c r="BM165" s="1767"/>
      <c r="BN165" s="219"/>
      <c r="BO165" s="145"/>
      <c r="BP165" s="1734"/>
      <c r="BQ165" s="1734"/>
      <c r="BR165" s="1734"/>
      <c r="BS165" s="1734"/>
      <c r="BT165" s="1738"/>
      <c r="BU165" s="1739"/>
      <c r="BV165" s="1739"/>
      <c r="BW165" s="1739"/>
      <c r="BX165" s="1739"/>
      <c r="BY165" s="1739"/>
      <c r="BZ165" s="1739"/>
      <c r="CA165" s="1739"/>
      <c r="CB165" s="1739"/>
      <c r="CC165" s="1739"/>
      <c r="CD165" s="1739"/>
      <c r="CE165" s="1739"/>
      <c r="CF165" s="1740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41" t="s">
        <v>4245</v>
      </c>
      <c r="E166" s="1742"/>
      <c r="F166" s="1742"/>
      <c r="G166" s="1742"/>
      <c r="H166" s="1742"/>
      <c r="I166" s="1742"/>
      <c r="J166" s="1742"/>
      <c r="K166" s="1742"/>
      <c r="L166" s="1742"/>
      <c r="M166" s="1742"/>
      <c r="N166" s="1742"/>
      <c r="O166" s="1742"/>
      <c r="P166" s="1742"/>
      <c r="Q166" s="1742"/>
      <c r="R166" s="1742"/>
      <c r="S166" s="1742"/>
      <c r="T166" s="1742"/>
      <c r="U166" s="1743"/>
      <c r="V166" s="153"/>
      <c r="W166" s="145"/>
      <c r="X166" s="177"/>
      <c r="Y166" s="177"/>
      <c r="Z166" s="177"/>
      <c r="AA166" s="177"/>
      <c r="AB166" s="1352" t="str">
        <f>CONCATENATE(INDEX('LŠZ P'!A$2:AN$2002,W153,3)," (",INDEX('LŠZ P'!A$2:AN$2002,W153,9),")")</f>
        <v>MUSE 5 29 (MAC PARA TECHN.)</v>
      </c>
      <c r="AC166" s="1353"/>
      <c r="AD166" s="1353"/>
      <c r="AE166" s="1353"/>
      <c r="AF166" s="1353"/>
      <c r="AG166" s="1353"/>
      <c r="AH166" s="1353"/>
      <c r="AI166" s="1353"/>
      <c r="AJ166" s="1353"/>
      <c r="AK166" s="1353"/>
      <c r="AL166" s="1353"/>
      <c r="AM166" s="1353"/>
      <c r="AN166" s="1354"/>
      <c r="AO166" s="153"/>
      <c r="AP166" s="221"/>
      <c r="AQ166" s="221"/>
      <c r="AR166" s="221"/>
      <c r="AS166" s="221"/>
      <c r="AT166" s="221"/>
      <c r="AU166" s="144"/>
      <c r="AV166" s="1741" t="s">
        <v>4245</v>
      </c>
      <c r="AW166" s="1742"/>
      <c r="AX166" s="1742"/>
      <c r="AY166" s="1742"/>
      <c r="AZ166" s="1742"/>
      <c r="BA166" s="1742"/>
      <c r="BB166" s="1742"/>
      <c r="BC166" s="1742"/>
      <c r="BD166" s="1742"/>
      <c r="BE166" s="1742"/>
      <c r="BF166" s="1742"/>
      <c r="BG166" s="1742"/>
      <c r="BH166" s="1742"/>
      <c r="BI166" s="1742"/>
      <c r="BJ166" s="1742"/>
      <c r="BK166" s="1742"/>
      <c r="BL166" s="1742"/>
      <c r="BM166" s="1743"/>
      <c r="BN166" s="219"/>
      <c r="BO166" s="145"/>
      <c r="BP166" s="177"/>
      <c r="BQ166" s="177"/>
      <c r="BR166" s="177"/>
      <c r="BS166" s="177"/>
      <c r="BT166" s="1223" t="str">
        <f>CONCATENATE(INDEX('LŠZ P'!A$2:AN$2002,W153,4)," (",INDEX('LŠZ P'!A$2:AN$2002,W153,10),")")</f>
        <v>ECLIPSE EOS 150 (FLY PRODUCTS)</v>
      </c>
      <c r="BU166" s="1224"/>
      <c r="BV166" s="1224"/>
      <c r="BW166" s="1224"/>
      <c r="BX166" s="1224"/>
      <c r="BY166" s="1224"/>
      <c r="BZ166" s="1224"/>
      <c r="CA166" s="1224"/>
      <c r="CB166" s="1224"/>
      <c r="CC166" s="1224"/>
      <c r="CD166" s="1224"/>
      <c r="CE166" s="1224"/>
      <c r="CF166" s="1225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44"/>
      <c r="E167" s="1745"/>
      <c r="F167" s="1745"/>
      <c r="G167" s="1745"/>
      <c r="H167" s="1745"/>
      <c r="I167" s="1745"/>
      <c r="J167" s="1745"/>
      <c r="K167" s="1745"/>
      <c r="L167" s="1745"/>
      <c r="M167" s="1745"/>
      <c r="N167" s="1745"/>
      <c r="O167" s="1745"/>
      <c r="P167" s="1745"/>
      <c r="Q167" s="1745"/>
      <c r="R167" s="1745"/>
      <c r="S167" s="1745"/>
      <c r="T167" s="1745"/>
      <c r="U167" s="1746"/>
      <c r="V167" s="153"/>
      <c r="W167" s="145"/>
      <c r="X167" s="1625" t="s">
        <v>648</v>
      </c>
      <c r="Y167" s="1625"/>
      <c r="Z167" s="1625"/>
      <c r="AA167" s="1625"/>
      <c r="AB167" s="1352"/>
      <c r="AC167" s="1353"/>
      <c r="AD167" s="1353"/>
      <c r="AE167" s="1353"/>
      <c r="AF167" s="1353"/>
      <c r="AG167" s="1353"/>
      <c r="AH167" s="1353"/>
      <c r="AI167" s="1353"/>
      <c r="AJ167" s="1353"/>
      <c r="AK167" s="1353"/>
      <c r="AL167" s="1353"/>
      <c r="AM167" s="1353"/>
      <c r="AN167" s="1354"/>
      <c r="AO167" s="153"/>
      <c r="AP167" s="221"/>
      <c r="AQ167" s="221"/>
      <c r="AR167" s="221"/>
      <c r="AS167" s="221"/>
      <c r="AT167" s="221"/>
      <c r="AU167" s="144"/>
      <c r="AV167" s="1744"/>
      <c r="AW167" s="1745"/>
      <c r="AX167" s="1745"/>
      <c r="AY167" s="1745"/>
      <c r="AZ167" s="1745"/>
      <c r="BA167" s="1745"/>
      <c r="BB167" s="1745"/>
      <c r="BC167" s="1745"/>
      <c r="BD167" s="1745"/>
      <c r="BE167" s="1745"/>
      <c r="BF167" s="1745"/>
      <c r="BG167" s="1745"/>
      <c r="BH167" s="1745"/>
      <c r="BI167" s="1745"/>
      <c r="BJ167" s="1745"/>
      <c r="BK167" s="1745"/>
      <c r="BL167" s="1745"/>
      <c r="BM167" s="1746"/>
      <c r="BN167" s="158"/>
      <c r="BO167" s="145"/>
      <c r="BP167" s="1625" t="s">
        <v>648</v>
      </c>
      <c r="BQ167" s="1625"/>
      <c r="BR167" s="1625"/>
      <c r="BS167" s="1625"/>
      <c r="BT167" s="1223"/>
      <c r="BU167" s="1224"/>
      <c r="BV167" s="1224"/>
      <c r="BW167" s="1224"/>
      <c r="BX167" s="1224"/>
      <c r="BY167" s="1224"/>
      <c r="BZ167" s="1224"/>
      <c r="CA167" s="1224"/>
      <c r="CB167" s="1224"/>
      <c r="CC167" s="1224"/>
      <c r="CD167" s="1224"/>
      <c r="CE167" s="1224"/>
      <c r="CF167" s="1225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44"/>
      <c r="E168" s="1745"/>
      <c r="F168" s="1745"/>
      <c r="G168" s="1745"/>
      <c r="H168" s="1745"/>
      <c r="I168" s="1745"/>
      <c r="J168" s="1745"/>
      <c r="K168" s="1745"/>
      <c r="L168" s="1745"/>
      <c r="M168" s="1745"/>
      <c r="N168" s="1745"/>
      <c r="O168" s="1745"/>
      <c r="P168" s="1745"/>
      <c r="Q168" s="1745"/>
      <c r="R168" s="1745"/>
      <c r="S168" s="1745"/>
      <c r="T168" s="1745"/>
      <c r="U168" s="1746"/>
      <c r="V168" s="153"/>
      <c r="W168" s="145"/>
      <c r="X168" s="1625"/>
      <c r="Y168" s="1625"/>
      <c r="Z168" s="1625"/>
      <c r="AA168" s="1625"/>
      <c r="AB168" s="1352"/>
      <c r="AC168" s="1353"/>
      <c r="AD168" s="1353"/>
      <c r="AE168" s="1353"/>
      <c r="AF168" s="1353"/>
      <c r="AG168" s="1353"/>
      <c r="AH168" s="1353"/>
      <c r="AI168" s="1353"/>
      <c r="AJ168" s="1353"/>
      <c r="AK168" s="1353"/>
      <c r="AL168" s="1353"/>
      <c r="AM168" s="1353"/>
      <c r="AN168" s="1354"/>
      <c r="AO168" s="153"/>
      <c r="AP168" s="221"/>
      <c r="AQ168" s="221"/>
      <c r="AR168" s="221"/>
      <c r="AS168" s="221"/>
      <c r="AT168" s="221"/>
      <c r="AU168" s="144"/>
      <c r="AV168" s="1744"/>
      <c r="AW168" s="1745"/>
      <c r="AX168" s="1745"/>
      <c r="AY168" s="1745"/>
      <c r="AZ168" s="1745"/>
      <c r="BA168" s="1745"/>
      <c r="BB168" s="1745"/>
      <c r="BC168" s="1745"/>
      <c r="BD168" s="1745"/>
      <c r="BE168" s="1745"/>
      <c r="BF168" s="1745"/>
      <c r="BG168" s="1745"/>
      <c r="BH168" s="1745"/>
      <c r="BI168" s="1745"/>
      <c r="BJ168" s="1745"/>
      <c r="BK168" s="1745"/>
      <c r="BL168" s="1745"/>
      <c r="BM168" s="1746"/>
      <c r="BN168" s="158"/>
      <c r="BO168" s="145"/>
      <c r="BP168" s="1625"/>
      <c r="BQ168" s="1625"/>
      <c r="BR168" s="1625"/>
      <c r="BS168" s="1625"/>
      <c r="BT168" s="1223"/>
      <c r="BU168" s="1224"/>
      <c r="BV168" s="1224"/>
      <c r="BW168" s="1224"/>
      <c r="BX168" s="1224"/>
      <c r="BY168" s="1224"/>
      <c r="BZ168" s="1224"/>
      <c r="CA168" s="1224"/>
      <c r="CB168" s="1224"/>
      <c r="CC168" s="1224"/>
      <c r="CD168" s="1224"/>
      <c r="CE168" s="1224"/>
      <c r="CF168" s="1225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44"/>
      <c r="E169" s="1745"/>
      <c r="F169" s="1745"/>
      <c r="G169" s="1745"/>
      <c r="H169" s="1745"/>
      <c r="I169" s="1745"/>
      <c r="J169" s="1745"/>
      <c r="K169" s="1745"/>
      <c r="L169" s="1745"/>
      <c r="M169" s="1745"/>
      <c r="N169" s="1745"/>
      <c r="O169" s="1745"/>
      <c r="P169" s="1745"/>
      <c r="Q169" s="1745"/>
      <c r="R169" s="1745"/>
      <c r="S169" s="1745"/>
      <c r="T169" s="1745"/>
      <c r="U169" s="1746"/>
      <c r="V169" s="153"/>
      <c r="W169" s="145"/>
      <c r="X169" s="177"/>
      <c r="Y169" s="177"/>
      <c r="Z169" s="177"/>
      <c r="AA169" s="177"/>
      <c r="AB169" s="1355"/>
      <c r="AC169" s="1356"/>
      <c r="AD169" s="1356"/>
      <c r="AE169" s="1356"/>
      <c r="AF169" s="1356"/>
      <c r="AG169" s="1356"/>
      <c r="AH169" s="1356"/>
      <c r="AI169" s="1356"/>
      <c r="AJ169" s="1356"/>
      <c r="AK169" s="1356"/>
      <c r="AL169" s="1356"/>
      <c r="AM169" s="1356"/>
      <c r="AN169" s="1357"/>
      <c r="AO169" s="153"/>
      <c r="AP169" s="221"/>
      <c r="AQ169" s="221"/>
      <c r="AR169" s="221"/>
      <c r="AS169" s="221"/>
      <c r="AT169" s="221"/>
      <c r="AU169" s="144"/>
      <c r="AV169" s="1744"/>
      <c r="AW169" s="1745"/>
      <c r="AX169" s="1745"/>
      <c r="AY169" s="1745"/>
      <c r="AZ169" s="1745"/>
      <c r="BA169" s="1745"/>
      <c r="BB169" s="1745"/>
      <c r="BC169" s="1745"/>
      <c r="BD169" s="1745"/>
      <c r="BE169" s="1745"/>
      <c r="BF169" s="1745"/>
      <c r="BG169" s="1745"/>
      <c r="BH169" s="1745"/>
      <c r="BI169" s="1745"/>
      <c r="BJ169" s="1745"/>
      <c r="BK169" s="1745"/>
      <c r="BL169" s="1745"/>
      <c r="BM169" s="1746"/>
      <c r="BN169" s="158"/>
      <c r="BO169" s="145"/>
      <c r="BP169" s="177"/>
      <c r="BQ169" s="177"/>
      <c r="BR169" s="177"/>
      <c r="BS169" s="177"/>
      <c r="BT169" s="1226"/>
      <c r="BU169" s="1227"/>
      <c r="BV169" s="1227"/>
      <c r="BW169" s="1227"/>
      <c r="BX169" s="1227"/>
      <c r="BY169" s="1227"/>
      <c r="BZ169" s="1227"/>
      <c r="CA169" s="1227"/>
      <c r="CB169" s="1227"/>
      <c r="CC169" s="1227"/>
      <c r="CD169" s="1227"/>
      <c r="CE169" s="1227"/>
      <c r="CF169" s="1228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44"/>
      <c r="E170" s="1745"/>
      <c r="F170" s="1745"/>
      <c r="G170" s="1745"/>
      <c r="H170" s="1745"/>
      <c r="I170" s="1745"/>
      <c r="J170" s="1745"/>
      <c r="K170" s="1745"/>
      <c r="L170" s="1745"/>
      <c r="M170" s="1745"/>
      <c r="N170" s="1745"/>
      <c r="O170" s="1745"/>
      <c r="P170" s="1745"/>
      <c r="Q170" s="1745"/>
      <c r="R170" s="1745"/>
      <c r="S170" s="1745"/>
      <c r="T170" s="1745"/>
      <c r="U170" s="1746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44"/>
      <c r="AW170" s="1745"/>
      <c r="AX170" s="1745"/>
      <c r="AY170" s="1745"/>
      <c r="AZ170" s="1745"/>
      <c r="BA170" s="1745"/>
      <c r="BB170" s="1745"/>
      <c r="BC170" s="1745"/>
      <c r="BD170" s="1745"/>
      <c r="BE170" s="1745"/>
      <c r="BF170" s="1745"/>
      <c r="BG170" s="1745"/>
      <c r="BH170" s="1745"/>
      <c r="BI170" s="1745"/>
      <c r="BJ170" s="1745"/>
      <c r="BK170" s="1745"/>
      <c r="BL170" s="1745"/>
      <c r="BM170" s="1746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44"/>
      <c r="E171" s="1745"/>
      <c r="F171" s="1745"/>
      <c r="G171" s="1745"/>
      <c r="H171" s="1745"/>
      <c r="I171" s="1745"/>
      <c r="J171" s="1745"/>
      <c r="K171" s="1745"/>
      <c r="L171" s="1745"/>
      <c r="M171" s="1745"/>
      <c r="N171" s="1745"/>
      <c r="O171" s="1745"/>
      <c r="P171" s="1745"/>
      <c r="Q171" s="1745"/>
      <c r="R171" s="1745"/>
      <c r="S171" s="1745"/>
      <c r="T171" s="1745"/>
      <c r="U171" s="1746"/>
      <c r="V171" s="153"/>
      <c r="W171" s="145"/>
      <c r="X171" s="1625" t="s">
        <v>1413</v>
      </c>
      <c r="Y171" s="1625"/>
      <c r="Z171" s="1625"/>
      <c r="AA171" s="1625"/>
      <c r="AB171" s="1625"/>
      <c r="AC171" s="1625"/>
      <c r="AD171" s="1625"/>
      <c r="AE171" s="1863" t="str">
        <f>INDEX('LŠZ P'!A$2:AN$2002,W153,5)</f>
        <v>OM-P406</v>
      </c>
      <c r="AF171" s="1864"/>
      <c r="AG171" s="1864"/>
      <c r="AH171" s="1864"/>
      <c r="AI171" s="1864"/>
      <c r="AJ171" s="1864"/>
      <c r="AK171" s="1864"/>
      <c r="AL171" s="1864"/>
      <c r="AM171" s="1864"/>
      <c r="AN171" s="1865"/>
      <c r="AO171" s="153"/>
      <c r="AP171" s="221"/>
      <c r="AQ171" s="221"/>
      <c r="AR171" s="221"/>
      <c r="AS171" s="221"/>
      <c r="AT171" s="221"/>
      <c r="AU171" s="144"/>
      <c r="AV171" s="1744"/>
      <c r="AW171" s="1745"/>
      <c r="AX171" s="1745"/>
      <c r="AY171" s="1745"/>
      <c r="AZ171" s="1745"/>
      <c r="BA171" s="1745"/>
      <c r="BB171" s="1745"/>
      <c r="BC171" s="1745"/>
      <c r="BD171" s="1745"/>
      <c r="BE171" s="1745"/>
      <c r="BF171" s="1745"/>
      <c r="BG171" s="1745"/>
      <c r="BH171" s="1745"/>
      <c r="BI171" s="1745"/>
      <c r="BJ171" s="1745"/>
      <c r="BK171" s="1745"/>
      <c r="BL171" s="1745"/>
      <c r="BM171" s="1746"/>
      <c r="BN171" s="158"/>
      <c r="BO171" s="145"/>
      <c r="BP171" s="1625" t="s">
        <v>1413</v>
      </c>
      <c r="BQ171" s="1625"/>
      <c r="BR171" s="1625"/>
      <c r="BS171" s="1625"/>
      <c r="BT171" s="1625"/>
      <c r="BU171" s="1625"/>
      <c r="BV171" s="1625"/>
      <c r="BW171" s="1750" t="str">
        <f>INDEX('LŠZ P'!A$2:AN$2002,W153,6)</f>
        <v>P405</v>
      </c>
      <c r="BX171" s="1751"/>
      <c r="BY171" s="1751"/>
      <c r="BZ171" s="1751"/>
      <c r="CA171" s="1751"/>
      <c r="CB171" s="1751"/>
      <c r="CC171" s="1751"/>
      <c r="CD171" s="1751"/>
      <c r="CE171" s="1751"/>
      <c r="CF171" s="1752"/>
      <c r="CG171" s="153"/>
      <c r="CP171" s="154"/>
      <c r="DZ171" s="158"/>
    </row>
    <row r="172" spans="3:130" ht="4.5" customHeight="1">
      <c r="C172" s="144"/>
      <c r="D172" s="1744"/>
      <c r="E172" s="1745"/>
      <c r="F172" s="1745"/>
      <c r="G172" s="1745"/>
      <c r="H172" s="1745"/>
      <c r="I172" s="1745"/>
      <c r="J172" s="1745"/>
      <c r="K172" s="1745"/>
      <c r="L172" s="1745"/>
      <c r="M172" s="1745"/>
      <c r="N172" s="1745"/>
      <c r="O172" s="1745"/>
      <c r="P172" s="1745"/>
      <c r="Q172" s="1745"/>
      <c r="R172" s="1745"/>
      <c r="S172" s="1745"/>
      <c r="T172" s="1745"/>
      <c r="U172" s="1746"/>
      <c r="V172" s="153"/>
      <c r="W172" s="145"/>
      <c r="X172" s="1625"/>
      <c r="Y172" s="1625"/>
      <c r="Z172" s="1625"/>
      <c r="AA172" s="1625"/>
      <c r="AB172" s="1625"/>
      <c r="AC172" s="1625"/>
      <c r="AD172" s="1625"/>
      <c r="AE172" s="1866"/>
      <c r="AF172" s="1867"/>
      <c r="AG172" s="1867"/>
      <c r="AH172" s="1867"/>
      <c r="AI172" s="1867"/>
      <c r="AJ172" s="1867"/>
      <c r="AK172" s="1867"/>
      <c r="AL172" s="1867"/>
      <c r="AM172" s="1867"/>
      <c r="AN172" s="1868"/>
      <c r="AO172" s="153"/>
      <c r="AP172" s="221"/>
      <c r="AQ172" s="221"/>
      <c r="AR172" s="221"/>
      <c r="AS172" s="221"/>
      <c r="AT172" s="221"/>
      <c r="AU172" s="144"/>
      <c r="AV172" s="1744"/>
      <c r="AW172" s="1745"/>
      <c r="AX172" s="1745"/>
      <c r="AY172" s="1745"/>
      <c r="AZ172" s="1745"/>
      <c r="BA172" s="1745"/>
      <c r="BB172" s="1745"/>
      <c r="BC172" s="1745"/>
      <c r="BD172" s="1745"/>
      <c r="BE172" s="1745"/>
      <c r="BF172" s="1745"/>
      <c r="BG172" s="1745"/>
      <c r="BH172" s="1745"/>
      <c r="BI172" s="1745"/>
      <c r="BJ172" s="1745"/>
      <c r="BK172" s="1745"/>
      <c r="BL172" s="1745"/>
      <c r="BM172" s="1746"/>
      <c r="BN172" s="158"/>
      <c r="BO172" s="145"/>
      <c r="BP172" s="1625"/>
      <c r="BQ172" s="1625"/>
      <c r="BR172" s="1625"/>
      <c r="BS172" s="1625"/>
      <c r="BT172" s="1625"/>
      <c r="BU172" s="1625"/>
      <c r="BV172" s="1625"/>
      <c r="BW172" s="1753"/>
      <c r="BX172" s="1754"/>
      <c r="BY172" s="1754"/>
      <c r="BZ172" s="1754"/>
      <c r="CA172" s="1754"/>
      <c r="CB172" s="1754"/>
      <c r="CC172" s="1754"/>
      <c r="CD172" s="1754"/>
      <c r="CE172" s="1754"/>
      <c r="CF172" s="1755"/>
      <c r="CG172" s="153"/>
      <c r="CP172" s="154"/>
      <c r="CQ172" s="142"/>
      <c r="CR172" s="143"/>
      <c r="CS172" s="143"/>
      <c r="CT172" s="143"/>
      <c r="CU172" s="143"/>
      <c r="CV172" s="1052" t="s">
        <v>3998</v>
      </c>
      <c r="CW172" s="1411"/>
      <c r="CX172" s="1411"/>
      <c r="CY172" s="1411"/>
      <c r="CZ172" s="1411"/>
      <c r="DA172" s="1412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52" t="s">
        <v>3998</v>
      </c>
      <c r="DO172" s="1411"/>
      <c r="DP172" s="1411"/>
      <c r="DQ172" s="1411"/>
      <c r="DR172" s="1411"/>
      <c r="DS172" s="1412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47"/>
      <c r="E173" s="1748"/>
      <c r="F173" s="1748"/>
      <c r="G173" s="1748"/>
      <c r="H173" s="1748"/>
      <c r="I173" s="1748"/>
      <c r="J173" s="1748"/>
      <c r="K173" s="1748"/>
      <c r="L173" s="1748"/>
      <c r="M173" s="1748"/>
      <c r="N173" s="1748"/>
      <c r="O173" s="1748"/>
      <c r="P173" s="1748"/>
      <c r="Q173" s="1748"/>
      <c r="R173" s="1748"/>
      <c r="S173" s="1748"/>
      <c r="T173" s="1748"/>
      <c r="U173" s="1749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1866"/>
      <c r="AF173" s="1867"/>
      <c r="AG173" s="1867"/>
      <c r="AH173" s="1867"/>
      <c r="AI173" s="1867"/>
      <c r="AJ173" s="1867"/>
      <c r="AK173" s="1867"/>
      <c r="AL173" s="1867"/>
      <c r="AM173" s="1867"/>
      <c r="AN173" s="1868"/>
      <c r="AO173" s="153"/>
      <c r="AP173" s="221"/>
      <c r="AQ173" s="221"/>
      <c r="AR173" s="221"/>
      <c r="AS173" s="221"/>
      <c r="AT173" s="221"/>
      <c r="AU173" s="144"/>
      <c r="AV173" s="1747"/>
      <c r="AW173" s="1748"/>
      <c r="AX173" s="1748"/>
      <c r="AY173" s="1748"/>
      <c r="AZ173" s="1748"/>
      <c r="BA173" s="1748"/>
      <c r="BB173" s="1748"/>
      <c r="BC173" s="1748"/>
      <c r="BD173" s="1748"/>
      <c r="BE173" s="1748"/>
      <c r="BF173" s="1748"/>
      <c r="BG173" s="1748"/>
      <c r="BH173" s="1748"/>
      <c r="BI173" s="1748"/>
      <c r="BJ173" s="1748"/>
      <c r="BK173" s="1748"/>
      <c r="BL173" s="1748"/>
      <c r="BM173" s="1749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53"/>
      <c r="BX173" s="1754"/>
      <c r="BY173" s="1754"/>
      <c r="BZ173" s="1754"/>
      <c r="CA173" s="1754"/>
      <c r="CB173" s="1754"/>
      <c r="CC173" s="1754"/>
      <c r="CD173" s="1754"/>
      <c r="CE173" s="1754"/>
      <c r="CF173" s="1755"/>
      <c r="CG173" s="153"/>
      <c r="CP173" s="154"/>
      <c r="CQ173" s="159"/>
      <c r="CR173" s="160"/>
      <c r="CS173" s="160"/>
      <c r="CT173" s="160"/>
      <c r="CU173" s="160"/>
      <c r="CV173" s="1413"/>
      <c r="CW173" s="1414"/>
      <c r="CX173" s="1414"/>
      <c r="CY173" s="1414"/>
      <c r="CZ173" s="1414"/>
      <c r="DA173" s="1415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413"/>
      <c r="DO173" s="1414"/>
      <c r="DP173" s="1414"/>
      <c r="DQ173" s="1414"/>
      <c r="DR173" s="1414"/>
      <c r="DS173" s="1415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625" t="s">
        <v>1414</v>
      </c>
      <c r="Y174" s="1625"/>
      <c r="Z174" s="1625"/>
      <c r="AA174" s="1625"/>
      <c r="AB174" s="1625"/>
      <c r="AC174" s="1625"/>
      <c r="AD174" s="1625"/>
      <c r="AE174" s="1866"/>
      <c r="AF174" s="1867"/>
      <c r="AG174" s="1867"/>
      <c r="AH174" s="1867"/>
      <c r="AI174" s="1867"/>
      <c r="AJ174" s="1867"/>
      <c r="AK174" s="1867"/>
      <c r="AL174" s="1867"/>
      <c r="AM174" s="1867"/>
      <c r="AN174" s="1868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625" t="s">
        <v>1414</v>
      </c>
      <c r="BQ174" s="1625"/>
      <c r="BR174" s="1625"/>
      <c r="BS174" s="1625"/>
      <c r="BT174" s="1625"/>
      <c r="BU174" s="1625"/>
      <c r="BV174" s="1625"/>
      <c r="BW174" s="1753"/>
      <c r="BX174" s="1754"/>
      <c r="BY174" s="1754"/>
      <c r="BZ174" s="1754"/>
      <c r="CA174" s="1754"/>
      <c r="CB174" s="1754"/>
      <c r="CC174" s="1754"/>
      <c r="CD174" s="1754"/>
      <c r="CE174" s="1754"/>
      <c r="CF174" s="1755"/>
      <c r="CG174" s="153"/>
      <c r="CP174" s="154"/>
      <c r="CQ174" s="1596" t="s">
        <v>1474</v>
      </c>
      <c r="CR174" s="1615"/>
      <c r="CS174" s="1615"/>
      <c r="CT174" s="1615"/>
      <c r="CU174" s="1604"/>
      <c r="CV174" s="1413"/>
      <c r="CW174" s="1414"/>
      <c r="CX174" s="1414"/>
      <c r="CY174" s="1414"/>
      <c r="CZ174" s="1414"/>
      <c r="DA174" s="1415"/>
      <c r="DB174" s="1602" t="s">
        <v>1475</v>
      </c>
      <c r="DC174" s="1615"/>
      <c r="DD174" s="1615"/>
      <c r="DE174" s="1615"/>
      <c r="DF174" s="1604"/>
      <c r="DI174" s="1596" t="s">
        <v>1474</v>
      </c>
      <c r="DJ174" s="1615"/>
      <c r="DK174" s="1615"/>
      <c r="DL174" s="1615"/>
      <c r="DM174" s="1604"/>
      <c r="DN174" s="1413"/>
      <c r="DO174" s="1414"/>
      <c r="DP174" s="1414"/>
      <c r="DQ174" s="1414"/>
      <c r="DR174" s="1414"/>
      <c r="DS174" s="1415"/>
      <c r="DT174" s="1602" t="s">
        <v>1475</v>
      </c>
      <c r="DU174" s="1603"/>
      <c r="DV174" s="1603"/>
      <c r="DW174" s="1603"/>
      <c r="DX174" s="1603"/>
      <c r="DY174" s="1604"/>
      <c r="DZ174" s="158"/>
    </row>
    <row r="175" spans="3:130" ht="4.5" customHeight="1">
      <c r="C175" s="144"/>
      <c r="D175" s="1663" t="s">
        <v>1626</v>
      </c>
      <c r="E175" s="1687"/>
      <c r="F175" s="1687"/>
      <c r="G175" s="1687"/>
      <c r="H175" s="1687"/>
      <c r="I175" s="1687"/>
      <c r="J175" s="1664"/>
      <c r="K175" s="1663" t="s">
        <v>3916</v>
      </c>
      <c r="L175" s="1687"/>
      <c r="M175" s="1687"/>
      <c r="N175" s="1664"/>
      <c r="O175" s="1759" t="s">
        <v>3917</v>
      </c>
      <c r="P175" s="1768"/>
      <c r="Q175" s="1768"/>
      <c r="R175" s="1769"/>
      <c r="S175" s="1759" t="s">
        <v>3918</v>
      </c>
      <c r="T175" s="1768"/>
      <c r="U175" s="1769"/>
      <c r="V175" s="153"/>
      <c r="W175" s="145"/>
      <c r="X175" s="1625"/>
      <c r="Y175" s="1625"/>
      <c r="Z175" s="1625"/>
      <c r="AA175" s="1625"/>
      <c r="AB175" s="1625"/>
      <c r="AC175" s="1625"/>
      <c r="AD175" s="1625"/>
      <c r="AE175" s="1869"/>
      <c r="AF175" s="1870"/>
      <c r="AG175" s="1870"/>
      <c r="AH175" s="1870"/>
      <c r="AI175" s="1870"/>
      <c r="AJ175" s="1870"/>
      <c r="AK175" s="1870"/>
      <c r="AL175" s="1870"/>
      <c r="AM175" s="1870"/>
      <c r="AN175" s="1871"/>
      <c r="AO175" s="153"/>
      <c r="AP175" s="221"/>
      <c r="AQ175" s="221"/>
      <c r="AR175" s="221"/>
      <c r="AS175" s="221"/>
      <c r="AT175" s="221"/>
      <c r="AU175" s="144"/>
      <c r="AV175" s="1663" t="s">
        <v>1626</v>
      </c>
      <c r="AW175" s="1687"/>
      <c r="AX175" s="1687"/>
      <c r="AY175" s="1687"/>
      <c r="AZ175" s="1687"/>
      <c r="BA175" s="1687"/>
      <c r="BB175" s="1664"/>
      <c r="BC175" s="1663" t="s">
        <v>3916</v>
      </c>
      <c r="BD175" s="1687"/>
      <c r="BE175" s="1687"/>
      <c r="BF175" s="1664"/>
      <c r="BG175" s="1759" t="s">
        <v>3917</v>
      </c>
      <c r="BH175" s="1760"/>
      <c r="BI175" s="1760"/>
      <c r="BJ175" s="1761"/>
      <c r="BK175" s="1759" t="s">
        <v>3918</v>
      </c>
      <c r="BL175" s="1768"/>
      <c r="BM175" s="1769"/>
      <c r="BN175" s="209"/>
      <c r="BO175" s="145"/>
      <c r="BP175" s="1625"/>
      <c r="BQ175" s="1625"/>
      <c r="BR175" s="1625"/>
      <c r="BS175" s="1625"/>
      <c r="BT175" s="1625"/>
      <c r="BU175" s="1625"/>
      <c r="BV175" s="1625"/>
      <c r="BW175" s="1756"/>
      <c r="BX175" s="1757"/>
      <c r="BY175" s="1757"/>
      <c r="BZ175" s="1757"/>
      <c r="CA175" s="1757"/>
      <c r="CB175" s="1757"/>
      <c r="CC175" s="1757"/>
      <c r="CD175" s="1757"/>
      <c r="CE175" s="1757"/>
      <c r="CF175" s="1758"/>
      <c r="CG175" s="153"/>
      <c r="CP175" s="154"/>
      <c r="CQ175" s="1605"/>
      <c r="CR175" s="1615"/>
      <c r="CS175" s="1615"/>
      <c r="CT175" s="1615"/>
      <c r="CU175" s="1604"/>
      <c r="CV175" s="1596" t="s">
        <v>1476</v>
      </c>
      <c r="CW175" s="1597"/>
      <c r="CX175" s="1597"/>
      <c r="CY175" s="1597"/>
      <c r="CZ175" s="1597"/>
      <c r="DA175" s="1598"/>
      <c r="DB175" s="1605"/>
      <c r="DC175" s="1615"/>
      <c r="DD175" s="1615"/>
      <c r="DE175" s="1615"/>
      <c r="DF175" s="1604"/>
      <c r="DI175" s="1605"/>
      <c r="DJ175" s="1615"/>
      <c r="DK175" s="1615"/>
      <c r="DL175" s="1615"/>
      <c r="DM175" s="1604"/>
      <c r="DN175" s="1596" t="s">
        <v>1476</v>
      </c>
      <c r="DO175" s="1597"/>
      <c r="DP175" s="1597"/>
      <c r="DQ175" s="1597"/>
      <c r="DR175" s="1597"/>
      <c r="DS175" s="1598"/>
      <c r="DT175" s="1605"/>
      <c r="DU175" s="1603"/>
      <c r="DV175" s="1603"/>
      <c r="DW175" s="1603"/>
      <c r="DX175" s="1603"/>
      <c r="DY175" s="1604"/>
      <c r="DZ175" s="158"/>
    </row>
    <row r="176" spans="3:130" ht="3" customHeight="1">
      <c r="C176" s="144"/>
      <c r="D176" s="1665"/>
      <c r="E176" s="1688"/>
      <c r="F176" s="1688"/>
      <c r="G176" s="1688"/>
      <c r="H176" s="1688"/>
      <c r="I176" s="1688"/>
      <c r="J176" s="1666"/>
      <c r="K176" s="1665"/>
      <c r="L176" s="1688"/>
      <c r="M176" s="1688"/>
      <c r="N176" s="1666"/>
      <c r="O176" s="1770"/>
      <c r="P176" s="1771"/>
      <c r="Q176" s="1771"/>
      <c r="R176" s="1772"/>
      <c r="S176" s="1770"/>
      <c r="T176" s="1771"/>
      <c r="U176" s="1772"/>
      <c r="V176" s="153"/>
      <c r="W176" s="145"/>
      <c r="X176" s="1625" t="s">
        <v>1624</v>
      </c>
      <c r="Y176" s="1625"/>
      <c r="Z176" s="1625"/>
      <c r="AA176" s="1625"/>
      <c r="AB176" s="1625"/>
      <c r="AC176" s="1625"/>
      <c r="AD176" s="1625"/>
      <c r="AE176" s="1123" t="str">
        <f>CONCATENATE(INDEX('LŠZ P'!A$2:AN$2002,W153,11),"                              ",INDEX('LŠZ P'!A$2:AN$2002,W153,24),", ",INDEX('LŠZ P'!A$2:AN$2002,W153,25),"                                           ",INDEX('LŠZ P'!A$2:AN$2002,W153,12))</f>
        <v>Marián ADAME                              1.mája 1205/133, 45409                                           26.3.1970</v>
      </c>
      <c r="AF176" s="1837"/>
      <c r="AG176" s="1837"/>
      <c r="AH176" s="1837"/>
      <c r="AI176" s="1837"/>
      <c r="AJ176" s="1837"/>
      <c r="AK176" s="1837"/>
      <c r="AL176" s="1837"/>
      <c r="AM176" s="1837"/>
      <c r="AN176" s="1838"/>
      <c r="AO176" s="153"/>
      <c r="AP176" s="221"/>
      <c r="AQ176" s="221"/>
      <c r="AR176" s="221"/>
      <c r="AS176" s="221"/>
      <c r="AT176" s="221"/>
      <c r="AU176" s="144"/>
      <c r="AV176" s="1665"/>
      <c r="AW176" s="1688"/>
      <c r="AX176" s="1688"/>
      <c r="AY176" s="1688"/>
      <c r="AZ176" s="1688"/>
      <c r="BA176" s="1688"/>
      <c r="BB176" s="1666"/>
      <c r="BC176" s="1665"/>
      <c r="BD176" s="1688"/>
      <c r="BE176" s="1688"/>
      <c r="BF176" s="1666"/>
      <c r="BG176" s="1762"/>
      <c r="BH176" s="1763"/>
      <c r="BI176" s="1763"/>
      <c r="BJ176" s="1764"/>
      <c r="BK176" s="1770"/>
      <c r="BL176" s="1771"/>
      <c r="BM176" s="1772"/>
      <c r="BN176" s="209"/>
      <c r="BO176" s="145"/>
      <c r="BP176" s="1625" t="s">
        <v>1624</v>
      </c>
      <c r="BQ176" s="1625"/>
      <c r="BR176" s="1625"/>
      <c r="BS176" s="1625"/>
      <c r="BT176" s="1625"/>
      <c r="BU176" s="1625"/>
      <c r="BV176" s="1625"/>
      <c r="BW176" s="1626" t="str">
        <f>CONCATENATE(INDEX('LŠZ P'!A$2:AN$2002,W153,11),"                                                ",INDEX('LŠZ P'!A$2:AN$2002,W153,24),", ",INDEX('LŠZ P'!A$2:AN$2002,W153,25),"                                            ",INDEX('LŠZ P'!A$2:AN$2002,W153,12))</f>
        <v>Marián ADAME                                                1.mája 1205/133, 45409                                            26.3.1970</v>
      </c>
      <c r="BX176" s="1627"/>
      <c r="BY176" s="1627"/>
      <c r="BZ176" s="1627"/>
      <c r="CA176" s="1627"/>
      <c r="CB176" s="1627"/>
      <c r="CC176" s="1627"/>
      <c r="CD176" s="1627"/>
      <c r="CE176" s="1627"/>
      <c r="CF176" s="1628"/>
      <c r="CG176" s="153"/>
      <c r="CP176" s="154"/>
      <c r="CQ176" s="1606"/>
      <c r="CR176" s="1607"/>
      <c r="CS176" s="1607"/>
      <c r="CT176" s="1607"/>
      <c r="CU176" s="1608"/>
      <c r="CV176" s="1599"/>
      <c r="CW176" s="1600"/>
      <c r="CX176" s="1600"/>
      <c r="CY176" s="1600"/>
      <c r="CZ176" s="1600"/>
      <c r="DA176" s="1601"/>
      <c r="DB176" s="1606"/>
      <c r="DC176" s="1607"/>
      <c r="DD176" s="1607"/>
      <c r="DE176" s="1607"/>
      <c r="DF176" s="1608"/>
      <c r="DI176" s="1606"/>
      <c r="DJ176" s="1607"/>
      <c r="DK176" s="1607"/>
      <c r="DL176" s="1607"/>
      <c r="DM176" s="1608"/>
      <c r="DN176" s="1599"/>
      <c r="DO176" s="1600"/>
      <c r="DP176" s="1600"/>
      <c r="DQ176" s="1600"/>
      <c r="DR176" s="1600"/>
      <c r="DS176" s="1601"/>
      <c r="DT176" s="1606"/>
      <c r="DU176" s="1607"/>
      <c r="DV176" s="1607"/>
      <c r="DW176" s="1607"/>
      <c r="DX176" s="1607"/>
      <c r="DY176" s="1608"/>
      <c r="DZ176" s="158"/>
    </row>
    <row r="177" spans="3:130" ht="4.5" customHeight="1">
      <c r="C177" s="144"/>
      <c r="D177" s="1667"/>
      <c r="E177" s="1689"/>
      <c r="F177" s="1689"/>
      <c r="G177" s="1689"/>
      <c r="H177" s="1689"/>
      <c r="I177" s="1689"/>
      <c r="J177" s="1668"/>
      <c r="K177" s="1667"/>
      <c r="L177" s="1689"/>
      <c r="M177" s="1689"/>
      <c r="N177" s="1668"/>
      <c r="O177" s="1773"/>
      <c r="P177" s="1774"/>
      <c r="Q177" s="1774"/>
      <c r="R177" s="1775"/>
      <c r="S177" s="1773"/>
      <c r="T177" s="1774"/>
      <c r="U177" s="1775"/>
      <c r="V177" s="153"/>
      <c r="W177" s="145"/>
      <c r="X177" s="1625"/>
      <c r="Y177" s="1625"/>
      <c r="Z177" s="1625"/>
      <c r="AA177" s="1625"/>
      <c r="AB177" s="1625"/>
      <c r="AC177" s="1625"/>
      <c r="AD177" s="1625"/>
      <c r="AE177" s="1839"/>
      <c r="AF177" s="1058"/>
      <c r="AG177" s="1058"/>
      <c r="AH177" s="1058"/>
      <c r="AI177" s="1058"/>
      <c r="AJ177" s="1058"/>
      <c r="AK177" s="1058"/>
      <c r="AL177" s="1058"/>
      <c r="AM177" s="1058"/>
      <c r="AN177" s="1341"/>
      <c r="AO177" s="153"/>
      <c r="AP177" s="221"/>
      <c r="AQ177" s="221"/>
      <c r="AR177" s="221"/>
      <c r="AS177" s="221"/>
      <c r="AT177" s="221"/>
      <c r="AU177" s="144"/>
      <c r="AV177" s="1667"/>
      <c r="AW177" s="1689"/>
      <c r="AX177" s="1689"/>
      <c r="AY177" s="1689"/>
      <c r="AZ177" s="1689"/>
      <c r="BA177" s="1689"/>
      <c r="BB177" s="1668"/>
      <c r="BC177" s="1667"/>
      <c r="BD177" s="1689"/>
      <c r="BE177" s="1689"/>
      <c r="BF177" s="1668"/>
      <c r="BG177" s="1765"/>
      <c r="BH177" s="1766"/>
      <c r="BI177" s="1766"/>
      <c r="BJ177" s="1767"/>
      <c r="BK177" s="1773"/>
      <c r="BL177" s="1774"/>
      <c r="BM177" s="1775"/>
      <c r="BN177" s="209"/>
      <c r="BO177" s="145"/>
      <c r="BP177" s="1625"/>
      <c r="BQ177" s="1625"/>
      <c r="BR177" s="1625"/>
      <c r="BS177" s="1625"/>
      <c r="BT177" s="1625"/>
      <c r="BU177" s="1625"/>
      <c r="BV177" s="1625"/>
      <c r="BW177" s="1629"/>
      <c r="BX177" s="1630"/>
      <c r="BY177" s="1630"/>
      <c r="BZ177" s="1630"/>
      <c r="CA177" s="1630"/>
      <c r="CB177" s="1630"/>
      <c r="CC177" s="1630"/>
      <c r="CD177" s="1630"/>
      <c r="CE177" s="1630"/>
      <c r="CF177" s="1631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872" t="s">
        <v>459</v>
      </c>
      <c r="E178" s="1873"/>
      <c r="F178" s="1873"/>
      <c r="G178" s="1873"/>
      <c r="H178" s="1873"/>
      <c r="I178" s="1873"/>
      <c r="J178" s="1874"/>
      <c r="K178" s="1881">
        <f>INDEX('LŠZ P'!A$2:AN$2002,W153,29)</f>
        <v>87</v>
      </c>
      <c r="L178" s="1882"/>
      <c r="M178" s="1882"/>
      <c r="N178" s="1883"/>
      <c r="O178" s="1800" t="str">
        <f>CONCATENATE(INDEX('LŠZ P'!A$2:AN$2002,W153,31),"/",INDEX('LŠZ P'!A$2:AN$2002,W153,32))</f>
        <v>110/147</v>
      </c>
      <c r="P178" s="1801"/>
      <c r="Q178" s="1801"/>
      <c r="R178" s="1802"/>
      <c r="S178" s="1800" t="str">
        <f>CONCATENATE(INDEX('LŠZ P'!A$2:AN$2002,W153,33),"/",INDEX('LŠZ P'!A$2:AN$2002,W153,34))</f>
        <v>23-25/37-39</v>
      </c>
      <c r="T178" s="1801"/>
      <c r="U178" s="1802"/>
      <c r="V178" s="153"/>
      <c r="W178" s="145"/>
      <c r="X178" s="1625" t="s">
        <v>1625</v>
      </c>
      <c r="Y178" s="1625"/>
      <c r="Z178" s="1625"/>
      <c r="AA178" s="1625"/>
      <c r="AB178" s="1625"/>
      <c r="AC178" s="1625"/>
      <c r="AD178" s="1625"/>
      <c r="AE178" s="1839"/>
      <c r="AF178" s="1058"/>
      <c r="AG178" s="1058"/>
      <c r="AH178" s="1058"/>
      <c r="AI178" s="1058"/>
      <c r="AJ178" s="1058"/>
      <c r="AK178" s="1058"/>
      <c r="AL178" s="1058"/>
      <c r="AM178" s="1058"/>
      <c r="AN178" s="1341"/>
      <c r="AO178" s="153"/>
      <c r="AP178" s="221"/>
      <c r="AQ178" s="221"/>
      <c r="AR178" s="221"/>
      <c r="AS178" s="221"/>
      <c r="AT178" s="221"/>
      <c r="AU178" s="144"/>
      <c r="AV178" s="1690" t="s">
        <v>459</v>
      </c>
      <c r="AW178" s="1691"/>
      <c r="AX178" s="1691"/>
      <c r="AY178" s="1691"/>
      <c r="AZ178" s="1691"/>
      <c r="BA178" s="1691"/>
      <c r="BB178" s="1692"/>
      <c r="BC178" s="1699" t="str">
        <f>CONCATENATE(INDEX('LŠZ P'!A$2:AN$2002,W153,30),"+PK")</f>
        <v>87+PK</v>
      </c>
      <c r="BD178" s="1700"/>
      <c r="BE178" s="1700"/>
      <c r="BF178" s="1701"/>
      <c r="BG178" s="1708" t="s">
        <v>731</v>
      </c>
      <c r="BH178" s="1760"/>
      <c r="BI178" s="1760"/>
      <c r="BJ178" s="1761"/>
      <c r="BK178" s="1708" t="s">
        <v>731</v>
      </c>
      <c r="BL178" s="1709"/>
      <c r="BM178" s="1710"/>
      <c r="BN178" s="213"/>
      <c r="BO178" s="145"/>
      <c r="BP178" s="1625" t="s">
        <v>1625</v>
      </c>
      <c r="BQ178" s="1625"/>
      <c r="BR178" s="1625"/>
      <c r="BS178" s="1625"/>
      <c r="BT178" s="1625"/>
      <c r="BU178" s="1625"/>
      <c r="BV178" s="1625"/>
      <c r="BW178" s="1629"/>
      <c r="BX178" s="1630"/>
      <c r="BY178" s="1630"/>
      <c r="BZ178" s="1630"/>
      <c r="CA178" s="1630"/>
      <c r="CB178" s="1630"/>
      <c r="CC178" s="1630"/>
      <c r="CD178" s="1630"/>
      <c r="CE178" s="1630"/>
      <c r="CF178" s="1631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875"/>
      <c r="E179" s="1876"/>
      <c r="F179" s="1876"/>
      <c r="G179" s="1876"/>
      <c r="H179" s="1876"/>
      <c r="I179" s="1876"/>
      <c r="J179" s="1877"/>
      <c r="K179" s="1884"/>
      <c r="L179" s="1885"/>
      <c r="M179" s="1885"/>
      <c r="N179" s="1886"/>
      <c r="O179" s="1803"/>
      <c r="P179" s="1804"/>
      <c r="Q179" s="1804"/>
      <c r="R179" s="1805"/>
      <c r="S179" s="1803"/>
      <c r="T179" s="1804"/>
      <c r="U179" s="1805"/>
      <c r="V179" s="153"/>
      <c r="W179" s="145"/>
      <c r="X179" s="1625"/>
      <c r="Y179" s="1625"/>
      <c r="Z179" s="1625"/>
      <c r="AA179" s="1625"/>
      <c r="AB179" s="1625"/>
      <c r="AC179" s="1625"/>
      <c r="AD179" s="1625"/>
      <c r="AE179" s="1839"/>
      <c r="AF179" s="1058"/>
      <c r="AG179" s="1058"/>
      <c r="AH179" s="1058"/>
      <c r="AI179" s="1058"/>
      <c r="AJ179" s="1058"/>
      <c r="AK179" s="1058"/>
      <c r="AL179" s="1058"/>
      <c r="AM179" s="1058"/>
      <c r="AN179" s="1341"/>
      <c r="AO179" s="153"/>
      <c r="AP179" s="221"/>
      <c r="AQ179" s="221"/>
      <c r="AR179" s="221"/>
      <c r="AS179" s="221"/>
      <c r="AT179" s="221"/>
      <c r="AU179" s="144"/>
      <c r="AV179" s="1693"/>
      <c r="AW179" s="1694"/>
      <c r="AX179" s="1694"/>
      <c r="AY179" s="1694"/>
      <c r="AZ179" s="1694"/>
      <c r="BA179" s="1694"/>
      <c r="BB179" s="1695"/>
      <c r="BC179" s="1702"/>
      <c r="BD179" s="1703"/>
      <c r="BE179" s="1703"/>
      <c r="BF179" s="1704"/>
      <c r="BG179" s="1762"/>
      <c r="BH179" s="1763"/>
      <c r="BI179" s="1763"/>
      <c r="BJ179" s="1764"/>
      <c r="BK179" s="1711"/>
      <c r="BL179" s="1712"/>
      <c r="BM179" s="1713"/>
      <c r="BN179" s="213"/>
      <c r="BO179" s="145"/>
      <c r="BP179" s="1625"/>
      <c r="BQ179" s="1625"/>
      <c r="BR179" s="1625"/>
      <c r="BS179" s="1625"/>
      <c r="BT179" s="1625"/>
      <c r="BU179" s="1625"/>
      <c r="BV179" s="1625"/>
      <c r="BW179" s="1629"/>
      <c r="BX179" s="1630"/>
      <c r="BY179" s="1630"/>
      <c r="BZ179" s="1630"/>
      <c r="CA179" s="1630"/>
      <c r="CB179" s="1630"/>
      <c r="CC179" s="1630"/>
      <c r="CD179" s="1630"/>
      <c r="CE179" s="1630"/>
      <c r="CF179" s="1631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878"/>
      <c r="E180" s="1879"/>
      <c r="F180" s="1879"/>
      <c r="G180" s="1879"/>
      <c r="H180" s="1879"/>
      <c r="I180" s="1879"/>
      <c r="J180" s="1880"/>
      <c r="K180" s="1887"/>
      <c r="L180" s="1888"/>
      <c r="M180" s="1888"/>
      <c r="N180" s="1889"/>
      <c r="O180" s="1806"/>
      <c r="P180" s="1807"/>
      <c r="Q180" s="1807"/>
      <c r="R180" s="1808"/>
      <c r="S180" s="1806"/>
      <c r="T180" s="1807"/>
      <c r="U180" s="1808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839"/>
      <c r="AF180" s="1058"/>
      <c r="AG180" s="1058"/>
      <c r="AH180" s="1058"/>
      <c r="AI180" s="1058"/>
      <c r="AJ180" s="1058"/>
      <c r="AK180" s="1058"/>
      <c r="AL180" s="1058"/>
      <c r="AM180" s="1058"/>
      <c r="AN180" s="1341"/>
      <c r="AO180" s="153"/>
      <c r="AP180" s="221"/>
      <c r="AQ180" s="221"/>
      <c r="AR180" s="221"/>
      <c r="AS180" s="221"/>
      <c r="AT180" s="221"/>
      <c r="AU180" s="144"/>
      <c r="AV180" s="1696"/>
      <c r="AW180" s="1697"/>
      <c r="AX180" s="1697"/>
      <c r="AY180" s="1697"/>
      <c r="AZ180" s="1697"/>
      <c r="BA180" s="1697"/>
      <c r="BB180" s="1698"/>
      <c r="BC180" s="1705"/>
      <c r="BD180" s="1706"/>
      <c r="BE180" s="1706"/>
      <c r="BF180" s="1707"/>
      <c r="BG180" s="1765"/>
      <c r="BH180" s="1766"/>
      <c r="BI180" s="1766"/>
      <c r="BJ180" s="1767"/>
      <c r="BK180" s="1714"/>
      <c r="BL180" s="1715"/>
      <c r="BM180" s="1716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629"/>
      <c r="BX180" s="1630"/>
      <c r="BY180" s="1630"/>
      <c r="BZ180" s="1630"/>
      <c r="CA180" s="1630"/>
      <c r="CB180" s="1630"/>
      <c r="CC180" s="1630"/>
      <c r="CD180" s="1630"/>
      <c r="CE180" s="1630"/>
      <c r="CF180" s="1631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193" t="s">
        <v>4083</v>
      </c>
      <c r="E181" s="1168"/>
      <c r="F181" s="1168"/>
      <c r="G181" s="1168"/>
      <c r="H181" s="1168"/>
      <c r="I181" s="1168"/>
      <c r="J181" s="1169"/>
      <c r="K181" s="1818" t="s">
        <v>3920</v>
      </c>
      <c r="L181" s="1843"/>
      <c r="M181" s="1843"/>
      <c r="N181" s="1844"/>
      <c r="O181" s="1818" t="s">
        <v>3921</v>
      </c>
      <c r="P181" s="1843"/>
      <c r="Q181" s="1843"/>
      <c r="R181" s="1844"/>
      <c r="S181" s="1818" t="s">
        <v>3922</v>
      </c>
      <c r="T181" s="1843"/>
      <c r="U181" s="1844"/>
      <c r="V181" s="153"/>
      <c r="W181" s="145"/>
      <c r="X181" s="1625" t="s">
        <v>1627</v>
      </c>
      <c r="Y181" s="1625"/>
      <c r="Z181" s="1625"/>
      <c r="AA181" s="1625"/>
      <c r="AB181" s="1625"/>
      <c r="AC181" s="1625"/>
      <c r="AD181" s="1625"/>
      <c r="AE181" s="1839"/>
      <c r="AF181" s="1058"/>
      <c r="AG181" s="1058"/>
      <c r="AH181" s="1058"/>
      <c r="AI181" s="1058"/>
      <c r="AJ181" s="1058"/>
      <c r="AK181" s="1058"/>
      <c r="AL181" s="1058"/>
      <c r="AM181" s="1058"/>
      <c r="AN181" s="1341"/>
      <c r="AO181" s="153"/>
      <c r="AP181" s="221"/>
      <c r="AQ181" s="221"/>
      <c r="AR181" s="221"/>
      <c r="AS181" s="221"/>
      <c r="AT181" s="221"/>
      <c r="AU181" s="144"/>
      <c r="AV181" s="1717" t="s">
        <v>4083</v>
      </c>
      <c r="AW181" s="1718"/>
      <c r="AX181" s="1718"/>
      <c r="AY181" s="1718"/>
      <c r="AZ181" s="1718"/>
      <c r="BA181" s="1718"/>
      <c r="BB181" s="1719"/>
      <c r="BC181" s="1663" t="s">
        <v>3920</v>
      </c>
      <c r="BD181" s="1726"/>
      <c r="BE181" s="1726"/>
      <c r="BF181" s="1727"/>
      <c r="BG181" s="1663" t="s">
        <v>3921</v>
      </c>
      <c r="BH181" s="1678"/>
      <c r="BI181" s="1678"/>
      <c r="BJ181" s="1679"/>
      <c r="BK181" s="1663" t="s">
        <v>3922</v>
      </c>
      <c r="BL181" s="1726"/>
      <c r="BM181" s="1727"/>
      <c r="BN181" s="201"/>
      <c r="BO181" s="145"/>
      <c r="BP181" s="1625" t="s">
        <v>1627</v>
      </c>
      <c r="BQ181" s="1625"/>
      <c r="BR181" s="1625"/>
      <c r="BS181" s="1625"/>
      <c r="BT181" s="1625"/>
      <c r="BU181" s="1625"/>
      <c r="BV181" s="1625"/>
      <c r="BW181" s="1629"/>
      <c r="BX181" s="1630"/>
      <c r="BY181" s="1630"/>
      <c r="BZ181" s="1630"/>
      <c r="CA181" s="1630"/>
      <c r="CB181" s="1630"/>
      <c r="CC181" s="1630"/>
      <c r="CD181" s="1630"/>
      <c r="CE181" s="1630"/>
      <c r="CF181" s="1631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170"/>
      <c r="E182" s="1171"/>
      <c r="F182" s="1171"/>
      <c r="G182" s="1171"/>
      <c r="H182" s="1171"/>
      <c r="I182" s="1171"/>
      <c r="J182" s="1172"/>
      <c r="K182" s="1845"/>
      <c r="L182" s="1846"/>
      <c r="M182" s="1846"/>
      <c r="N182" s="1847"/>
      <c r="O182" s="1845"/>
      <c r="P182" s="1846"/>
      <c r="Q182" s="1846"/>
      <c r="R182" s="1847"/>
      <c r="S182" s="1845"/>
      <c r="T182" s="1846"/>
      <c r="U182" s="1847"/>
      <c r="V182" s="153"/>
      <c r="W182" s="145"/>
      <c r="X182" s="1625"/>
      <c r="Y182" s="1625"/>
      <c r="Z182" s="1625"/>
      <c r="AA182" s="1625"/>
      <c r="AB182" s="1625"/>
      <c r="AC182" s="1625"/>
      <c r="AD182" s="1625"/>
      <c r="AE182" s="1839"/>
      <c r="AF182" s="1058"/>
      <c r="AG182" s="1058"/>
      <c r="AH182" s="1058"/>
      <c r="AI182" s="1058"/>
      <c r="AJ182" s="1058"/>
      <c r="AK182" s="1058"/>
      <c r="AL182" s="1058"/>
      <c r="AM182" s="1058"/>
      <c r="AN182" s="1341"/>
      <c r="AO182" s="153"/>
      <c r="AP182" s="221"/>
      <c r="AQ182" s="221"/>
      <c r="AR182" s="221"/>
      <c r="AS182" s="221"/>
      <c r="AT182" s="221"/>
      <c r="AU182" s="144"/>
      <c r="AV182" s="1720"/>
      <c r="AW182" s="1721"/>
      <c r="AX182" s="1721"/>
      <c r="AY182" s="1721"/>
      <c r="AZ182" s="1721"/>
      <c r="BA182" s="1721"/>
      <c r="BB182" s="1722"/>
      <c r="BC182" s="1728"/>
      <c r="BD182" s="1729"/>
      <c r="BE182" s="1729"/>
      <c r="BF182" s="1730"/>
      <c r="BG182" s="1680"/>
      <c r="BH182" s="1681"/>
      <c r="BI182" s="1681"/>
      <c r="BJ182" s="1682"/>
      <c r="BK182" s="1728"/>
      <c r="BL182" s="1729"/>
      <c r="BM182" s="1730"/>
      <c r="BN182" s="201"/>
      <c r="BO182" s="145"/>
      <c r="BP182" s="1625"/>
      <c r="BQ182" s="1625"/>
      <c r="BR182" s="1625"/>
      <c r="BS182" s="1625"/>
      <c r="BT182" s="1625"/>
      <c r="BU182" s="1625"/>
      <c r="BV182" s="1625"/>
      <c r="BW182" s="1629"/>
      <c r="BX182" s="1630"/>
      <c r="BY182" s="1630"/>
      <c r="BZ182" s="1630"/>
      <c r="CA182" s="1630"/>
      <c r="CB182" s="1630"/>
      <c r="CC182" s="1630"/>
      <c r="CD182" s="1630"/>
      <c r="CE182" s="1630"/>
      <c r="CF182" s="1631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173"/>
      <c r="E183" s="1174"/>
      <c r="F183" s="1174"/>
      <c r="G183" s="1174"/>
      <c r="H183" s="1174"/>
      <c r="I183" s="1174"/>
      <c r="J183" s="1175"/>
      <c r="K183" s="1848"/>
      <c r="L183" s="1849"/>
      <c r="M183" s="1849"/>
      <c r="N183" s="1850"/>
      <c r="O183" s="1848"/>
      <c r="P183" s="1849"/>
      <c r="Q183" s="1849"/>
      <c r="R183" s="1850"/>
      <c r="S183" s="1848"/>
      <c r="T183" s="1849"/>
      <c r="U183" s="1850"/>
      <c r="V183" s="153"/>
      <c r="W183" s="145"/>
      <c r="X183" s="1625" t="s">
        <v>1628</v>
      </c>
      <c r="Y183" s="1625"/>
      <c r="Z183" s="1625"/>
      <c r="AA183" s="1625"/>
      <c r="AB183" s="1625"/>
      <c r="AC183" s="1625"/>
      <c r="AD183" s="1625"/>
      <c r="AE183" s="1839"/>
      <c r="AF183" s="1058"/>
      <c r="AG183" s="1058"/>
      <c r="AH183" s="1058"/>
      <c r="AI183" s="1058"/>
      <c r="AJ183" s="1058"/>
      <c r="AK183" s="1058"/>
      <c r="AL183" s="1058"/>
      <c r="AM183" s="1058"/>
      <c r="AN183" s="1341"/>
      <c r="AO183" s="153"/>
      <c r="AU183" s="144"/>
      <c r="AV183" s="1723"/>
      <c r="AW183" s="1724"/>
      <c r="AX183" s="1724"/>
      <c r="AY183" s="1724"/>
      <c r="AZ183" s="1724"/>
      <c r="BA183" s="1724"/>
      <c r="BB183" s="1725"/>
      <c r="BC183" s="1731"/>
      <c r="BD183" s="1732"/>
      <c r="BE183" s="1732"/>
      <c r="BF183" s="1733"/>
      <c r="BG183" s="1683"/>
      <c r="BH183" s="1684"/>
      <c r="BI183" s="1684"/>
      <c r="BJ183" s="1685"/>
      <c r="BK183" s="1731"/>
      <c r="BL183" s="1732"/>
      <c r="BM183" s="1733"/>
      <c r="BN183" s="201"/>
      <c r="BO183" s="145"/>
      <c r="BP183" s="1625" t="s">
        <v>1628</v>
      </c>
      <c r="BQ183" s="1625"/>
      <c r="BR183" s="1625"/>
      <c r="BS183" s="1625"/>
      <c r="BT183" s="1625"/>
      <c r="BU183" s="1625"/>
      <c r="BV183" s="1625"/>
      <c r="BW183" s="1629"/>
      <c r="BX183" s="1630"/>
      <c r="BY183" s="1630"/>
      <c r="BZ183" s="1630"/>
      <c r="CA183" s="1630"/>
      <c r="CB183" s="1630"/>
      <c r="CC183" s="1630"/>
      <c r="CD183" s="1630"/>
      <c r="CE183" s="1630"/>
      <c r="CF183" s="1631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435" t="s">
        <v>4084</v>
      </c>
      <c r="E184" s="1436"/>
      <c r="F184" s="1436"/>
      <c r="G184" s="1436"/>
      <c r="H184" s="1436"/>
      <c r="I184" s="1436"/>
      <c r="J184" s="1437"/>
      <c r="K184" s="1828" t="str">
        <f>INDEX('LŠZ P'!A$2:AN$2002,W153,35)</f>
        <v>46-48</v>
      </c>
      <c r="L184" s="1829"/>
      <c r="M184" s="1829"/>
      <c r="N184" s="1830"/>
      <c r="O184" s="1828">
        <f>INDEX('LŠZ P'!A$2:AN$2002,W153,36)</f>
        <v>1</v>
      </c>
      <c r="P184" s="1829"/>
      <c r="Q184" s="1829"/>
      <c r="R184" s="1830"/>
      <c r="S184" s="1828">
        <f>INDEX('LŠZ P'!A$2:AN$2002,W153,37)</f>
        <v>44799</v>
      </c>
      <c r="T184" s="1829"/>
      <c r="U184" s="1830"/>
      <c r="V184" s="153"/>
      <c r="W184" s="145"/>
      <c r="X184" s="1625"/>
      <c r="Y184" s="1625"/>
      <c r="Z184" s="1625"/>
      <c r="AA184" s="1625"/>
      <c r="AB184" s="1625"/>
      <c r="AC184" s="1625"/>
      <c r="AD184" s="1625"/>
      <c r="AE184" s="1839"/>
      <c r="AF184" s="1058"/>
      <c r="AG184" s="1058"/>
      <c r="AH184" s="1058"/>
      <c r="AI184" s="1058"/>
      <c r="AJ184" s="1058"/>
      <c r="AK184" s="1058"/>
      <c r="AL184" s="1058"/>
      <c r="AM184" s="1058"/>
      <c r="AN184" s="1341"/>
      <c r="AO184" s="153"/>
      <c r="AU184" s="144"/>
      <c r="AV184" s="1635" t="s">
        <v>4084</v>
      </c>
      <c r="AW184" s="1636"/>
      <c r="AX184" s="1636"/>
      <c r="AY184" s="1636"/>
      <c r="AZ184" s="1636"/>
      <c r="BA184" s="1636"/>
      <c r="BB184" s="1637"/>
      <c r="BC184" s="1644" t="s">
        <v>731</v>
      </c>
      <c r="BD184" s="1645"/>
      <c r="BE184" s="1645"/>
      <c r="BF184" s="1646"/>
      <c r="BG184" s="1644" t="s">
        <v>731</v>
      </c>
      <c r="BH184" s="1678"/>
      <c r="BI184" s="1678"/>
      <c r="BJ184" s="1679"/>
      <c r="BK184" s="1644" t="s">
        <v>731</v>
      </c>
      <c r="BL184" s="1645"/>
      <c r="BM184" s="1646"/>
      <c r="BN184" s="214"/>
      <c r="BO184" s="145"/>
      <c r="BP184" s="1625"/>
      <c r="BQ184" s="1625"/>
      <c r="BR184" s="1625"/>
      <c r="BS184" s="1625"/>
      <c r="BT184" s="1625"/>
      <c r="BU184" s="1625"/>
      <c r="BV184" s="1625"/>
      <c r="BW184" s="1629"/>
      <c r="BX184" s="1630"/>
      <c r="BY184" s="1630"/>
      <c r="BZ184" s="1630"/>
      <c r="CA184" s="1630"/>
      <c r="CB184" s="1630"/>
      <c r="CC184" s="1630"/>
      <c r="CD184" s="1630"/>
      <c r="CE184" s="1630"/>
      <c r="CF184" s="1631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438"/>
      <c r="E185" s="1439"/>
      <c r="F185" s="1439"/>
      <c r="G185" s="1439"/>
      <c r="H185" s="1439"/>
      <c r="I185" s="1439"/>
      <c r="J185" s="1440"/>
      <c r="K185" s="1831"/>
      <c r="L185" s="1832"/>
      <c r="M185" s="1832"/>
      <c r="N185" s="1833"/>
      <c r="O185" s="1831"/>
      <c r="P185" s="1832"/>
      <c r="Q185" s="1832"/>
      <c r="R185" s="1833"/>
      <c r="S185" s="1831"/>
      <c r="T185" s="1832"/>
      <c r="U185" s="1833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840"/>
      <c r="AF185" s="1841"/>
      <c r="AG185" s="1841"/>
      <c r="AH185" s="1841"/>
      <c r="AI185" s="1841"/>
      <c r="AJ185" s="1841"/>
      <c r="AK185" s="1841"/>
      <c r="AL185" s="1841"/>
      <c r="AM185" s="1841"/>
      <c r="AN185" s="1842"/>
      <c r="AO185" s="153"/>
      <c r="AU185" s="144"/>
      <c r="AV185" s="1638"/>
      <c r="AW185" s="1639"/>
      <c r="AX185" s="1639"/>
      <c r="AY185" s="1639"/>
      <c r="AZ185" s="1639"/>
      <c r="BA185" s="1639"/>
      <c r="BB185" s="1640"/>
      <c r="BC185" s="1647"/>
      <c r="BD185" s="1648"/>
      <c r="BE185" s="1648"/>
      <c r="BF185" s="1649"/>
      <c r="BG185" s="1680"/>
      <c r="BH185" s="1681"/>
      <c r="BI185" s="1681"/>
      <c r="BJ185" s="1682"/>
      <c r="BK185" s="1647"/>
      <c r="BL185" s="1648"/>
      <c r="BM185" s="1649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632"/>
      <c r="BX185" s="1633"/>
      <c r="BY185" s="1633"/>
      <c r="BZ185" s="1633"/>
      <c r="CA185" s="1633"/>
      <c r="CB185" s="1633"/>
      <c r="CC185" s="1633"/>
      <c r="CD185" s="1633"/>
      <c r="CE185" s="1633"/>
      <c r="CF185" s="1634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441"/>
      <c r="E186" s="1442"/>
      <c r="F186" s="1442"/>
      <c r="G186" s="1442"/>
      <c r="H186" s="1442"/>
      <c r="I186" s="1442"/>
      <c r="J186" s="1443"/>
      <c r="K186" s="1834"/>
      <c r="L186" s="1835"/>
      <c r="M186" s="1835"/>
      <c r="N186" s="1836"/>
      <c r="O186" s="1834"/>
      <c r="P186" s="1835"/>
      <c r="Q186" s="1835"/>
      <c r="R186" s="1836"/>
      <c r="S186" s="1834"/>
      <c r="T186" s="1835"/>
      <c r="U186" s="1836"/>
      <c r="V186" s="153"/>
      <c r="W186" s="145"/>
      <c r="X186" s="1625" t="s">
        <v>460</v>
      </c>
      <c r="Y186" s="1625"/>
      <c r="Z186" s="1625"/>
      <c r="AA186" s="1625"/>
      <c r="AB186" s="1625"/>
      <c r="AC186" s="1625"/>
      <c r="AD186" s="1653"/>
      <c r="AE186" s="1616">
        <f>INDEX('LŠZ P'!A$2:AN$2002,W153,13)</f>
        <v>44679</v>
      </c>
      <c r="AF186" s="1617"/>
      <c r="AG186" s="1617"/>
      <c r="AH186" s="1617"/>
      <c r="AI186" s="1617"/>
      <c r="AJ186" s="1617"/>
      <c r="AK186" s="1617"/>
      <c r="AL186" s="1617"/>
      <c r="AM186" s="1617"/>
      <c r="AN186" s="1618"/>
      <c r="AO186" s="153"/>
      <c r="AU186" s="144"/>
      <c r="AV186" s="1641"/>
      <c r="AW186" s="1642"/>
      <c r="AX186" s="1642"/>
      <c r="AY186" s="1642"/>
      <c r="AZ186" s="1642"/>
      <c r="BA186" s="1642"/>
      <c r="BB186" s="1643"/>
      <c r="BC186" s="1650"/>
      <c r="BD186" s="1651"/>
      <c r="BE186" s="1651"/>
      <c r="BF186" s="1652"/>
      <c r="BG186" s="1683"/>
      <c r="BH186" s="1684"/>
      <c r="BI186" s="1684"/>
      <c r="BJ186" s="1685"/>
      <c r="BK186" s="1650"/>
      <c r="BL186" s="1651"/>
      <c r="BM186" s="1652"/>
      <c r="BN186" s="214"/>
      <c r="BO186" s="145"/>
      <c r="BP186" s="1625" t="s">
        <v>460</v>
      </c>
      <c r="BQ186" s="1625"/>
      <c r="BR186" s="1625"/>
      <c r="BS186" s="1625"/>
      <c r="BT186" s="1625"/>
      <c r="BU186" s="1625"/>
      <c r="BV186" s="1653"/>
      <c r="BW186" s="1616" t="str">
        <f>INDEX('LŠZ P'!A$2:AN$2002,W153,39)</f>
        <v>P</v>
      </c>
      <c r="BX186" s="1617"/>
      <c r="BY186" s="1617"/>
      <c r="BZ186" s="1617"/>
      <c r="CA186" s="1617"/>
      <c r="CB186" s="1617"/>
      <c r="CC186" s="1617"/>
      <c r="CD186" s="1617"/>
      <c r="CE186" s="1617"/>
      <c r="CF186" s="1618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809" t="s">
        <v>463</v>
      </c>
      <c r="E187" s="1810"/>
      <c r="F187" s="1810"/>
      <c r="G187" s="1811"/>
      <c r="H187" s="1818">
        <f>INDEX('LŠZ P'!A$2:AN$2002,W153,18)</f>
        <v>2022</v>
      </c>
      <c r="I187" s="1819"/>
      <c r="J187" s="1818" t="s">
        <v>464</v>
      </c>
      <c r="K187" s="1819"/>
      <c r="L187" s="1425" t="str">
        <f>INDEX('LŠZ P'!A$2:AN$2002,W153,7)</f>
        <v>1529-2257</v>
      </c>
      <c r="M187" s="1426"/>
      <c r="N187" s="1426"/>
      <c r="O187" s="1426"/>
      <c r="P187" s="1426"/>
      <c r="Q187" s="1426"/>
      <c r="R187" s="1427"/>
      <c r="S187" s="1824" t="str">
        <f>INDEX('LŠZ P'!A$2:AN$2002,W153,15)</f>
        <v>P</v>
      </c>
      <c r="T187" s="1825"/>
      <c r="U187" s="1819"/>
      <c r="V187" s="153"/>
      <c r="W187" s="145"/>
      <c r="X187" s="1625"/>
      <c r="Y187" s="1625"/>
      <c r="Z187" s="1625"/>
      <c r="AA187" s="1625"/>
      <c r="AB187" s="1625"/>
      <c r="AC187" s="1625"/>
      <c r="AD187" s="1653"/>
      <c r="AE187" s="1619"/>
      <c r="AF187" s="1620"/>
      <c r="AG187" s="1620"/>
      <c r="AH187" s="1620"/>
      <c r="AI187" s="1620"/>
      <c r="AJ187" s="1620"/>
      <c r="AK187" s="1620"/>
      <c r="AL187" s="1620"/>
      <c r="AM187" s="1620"/>
      <c r="AN187" s="1621"/>
      <c r="AO187" s="153"/>
      <c r="AU187" s="144"/>
      <c r="AV187" s="1654" t="s">
        <v>463</v>
      </c>
      <c r="AW187" s="1655"/>
      <c r="AX187" s="1655"/>
      <c r="AY187" s="1656"/>
      <c r="AZ187" s="1663" t="str">
        <f>INDEX('LŠZ P'!A$2:AN$2002,W153,40)</f>
        <v>Platnosť PARA do 24.8.2024</v>
      </c>
      <c r="BA187" s="1664"/>
      <c r="BB187" s="1663" t="s">
        <v>464</v>
      </c>
      <c r="BC187" s="1664"/>
      <c r="BD187" s="1669">
        <f>INDEX('LŠZ P'!A$2:AN$2002,W153,8)</f>
        <v>175</v>
      </c>
      <c r="BE187" s="1670"/>
      <c r="BF187" s="1670"/>
      <c r="BG187" s="1670"/>
      <c r="BH187" s="1670"/>
      <c r="BI187" s="1670"/>
      <c r="BJ187" s="1671"/>
      <c r="BK187" s="1686" t="e">
        <f>INDEX('LŠZ P'!A$2:AN$2002,W153,41)</f>
        <v>#REF!</v>
      </c>
      <c r="BL187" s="1687"/>
      <c r="BM187" s="1664"/>
      <c r="BN187" s="215"/>
      <c r="BO187" s="145"/>
      <c r="BP187" s="1625"/>
      <c r="BQ187" s="1625"/>
      <c r="BR187" s="1625"/>
      <c r="BS187" s="1625"/>
      <c r="BT187" s="1625"/>
      <c r="BU187" s="1625"/>
      <c r="BV187" s="1653"/>
      <c r="BW187" s="1619"/>
      <c r="BX187" s="1620"/>
      <c r="BY187" s="1620"/>
      <c r="BZ187" s="1620"/>
      <c r="CA187" s="1620"/>
      <c r="CB187" s="1620"/>
      <c r="CC187" s="1620"/>
      <c r="CD187" s="1620"/>
      <c r="CE187" s="1620"/>
      <c r="CF187" s="1621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812"/>
      <c r="E188" s="1813"/>
      <c r="F188" s="1813"/>
      <c r="G188" s="1814"/>
      <c r="H188" s="1820"/>
      <c r="I188" s="1821"/>
      <c r="J188" s="1820"/>
      <c r="K188" s="1821"/>
      <c r="L188" s="1428"/>
      <c r="M188" s="1429"/>
      <c r="N188" s="1429"/>
      <c r="O188" s="1429"/>
      <c r="P188" s="1429"/>
      <c r="Q188" s="1429"/>
      <c r="R188" s="1430"/>
      <c r="S188" s="1820"/>
      <c r="T188" s="1826"/>
      <c r="U188" s="1821"/>
      <c r="V188" s="153"/>
      <c r="W188" s="145"/>
      <c r="X188" s="1625" t="s">
        <v>461</v>
      </c>
      <c r="Y188" s="1625"/>
      <c r="Z188" s="1625"/>
      <c r="AA188" s="1625"/>
      <c r="AB188" s="1625"/>
      <c r="AC188" s="1625"/>
      <c r="AD188" s="1625"/>
      <c r="AE188" s="1619"/>
      <c r="AF188" s="1620"/>
      <c r="AG188" s="1620"/>
      <c r="AH188" s="1620"/>
      <c r="AI188" s="1620"/>
      <c r="AJ188" s="1620"/>
      <c r="AK188" s="1620"/>
      <c r="AL188" s="1620"/>
      <c r="AM188" s="1620"/>
      <c r="AN188" s="1621"/>
      <c r="AO188" s="153"/>
      <c r="AU188" s="144"/>
      <c r="AV188" s="1657"/>
      <c r="AW188" s="1658"/>
      <c r="AX188" s="1658"/>
      <c r="AY188" s="1659"/>
      <c r="AZ188" s="1665"/>
      <c r="BA188" s="1666"/>
      <c r="BB188" s="1665"/>
      <c r="BC188" s="1666"/>
      <c r="BD188" s="1672"/>
      <c r="BE188" s="1673"/>
      <c r="BF188" s="1673"/>
      <c r="BG188" s="1673"/>
      <c r="BH188" s="1673"/>
      <c r="BI188" s="1673"/>
      <c r="BJ188" s="1674"/>
      <c r="BK188" s="1665"/>
      <c r="BL188" s="1688"/>
      <c r="BM188" s="1666"/>
      <c r="BN188" s="215"/>
      <c r="BO188" s="145"/>
      <c r="BP188" s="1625" t="s">
        <v>461</v>
      </c>
      <c r="BQ188" s="1625"/>
      <c r="BR188" s="1625"/>
      <c r="BS188" s="1625"/>
      <c r="BT188" s="1625"/>
      <c r="BU188" s="1625"/>
      <c r="BV188" s="1625"/>
      <c r="BW188" s="1619"/>
      <c r="BX188" s="1620"/>
      <c r="BY188" s="1620"/>
      <c r="BZ188" s="1620"/>
      <c r="CA188" s="1620"/>
      <c r="CB188" s="1620"/>
      <c r="CC188" s="1620"/>
      <c r="CD188" s="1620"/>
      <c r="CE188" s="1620"/>
      <c r="CF188" s="1621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815"/>
      <c r="E189" s="1816"/>
      <c r="F189" s="1816"/>
      <c r="G189" s="1817"/>
      <c r="H189" s="1822"/>
      <c r="I189" s="1823"/>
      <c r="J189" s="1822"/>
      <c r="K189" s="1823"/>
      <c r="L189" s="1431"/>
      <c r="M189" s="1432"/>
      <c r="N189" s="1432"/>
      <c r="O189" s="1432"/>
      <c r="P189" s="1432"/>
      <c r="Q189" s="1432"/>
      <c r="R189" s="1433"/>
      <c r="S189" s="1822"/>
      <c r="T189" s="1827"/>
      <c r="U189" s="1823"/>
      <c r="V189" s="153"/>
      <c r="W189" s="145"/>
      <c r="X189" s="1625"/>
      <c r="Y189" s="1625"/>
      <c r="Z189" s="1625"/>
      <c r="AA189" s="1625"/>
      <c r="AB189" s="1625"/>
      <c r="AC189" s="1625"/>
      <c r="AD189" s="1625"/>
      <c r="AE189" s="1622"/>
      <c r="AF189" s="1623"/>
      <c r="AG189" s="1623"/>
      <c r="AH189" s="1623"/>
      <c r="AI189" s="1623"/>
      <c r="AJ189" s="1623"/>
      <c r="AK189" s="1623"/>
      <c r="AL189" s="1623"/>
      <c r="AM189" s="1623"/>
      <c r="AN189" s="1624"/>
      <c r="AO189" s="153"/>
      <c r="AU189" s="144"/>
      <c r="AV189" s="1660"/>
      <c r="AW189" s="1661"/>
      <c r="AX189" s="1661"/>
      <c r="AY189" s="1662"/>
      <c r="AZ189" s="1667"/>
      <c r="BA189" s="1668"/>
      <c r="BB189" s="1667"/>
      <c r="BC189" s="1668"/>
      <c r="BD189" s="1675"/>
      <c r="BE189" s="1676"/>
      <c r="BF189" s="1676"/>
      <c r="BG189" s="1676"/>
      <c r="BH189" s="1676"/>
      <c r="BI189" s="1676"/>
      <c r="BJ189" s="1677"/>
      <c r="BK189" s="1667"/>
      <c r="BL189" s="1689"/>
      <c r="BM189" s="1668"/>
      <c r="BN189" s="215"/>
      <c r="BO189" s="145"/>
      <c r="BP189" s="1625"/>
      <c r="BQ189" s="1625"/>
      <c r="BR189" s="1625"/>
      <c r="BS189" s="1625"/>
      <c r="BT189" s="1625"/>
      <c r="BU189" s="1625"/>
      <c r="BV189" s="1625"/>
      <c r="BW189" s="1622"/>
      <c r="BX189" s="1623"/>
      <c r="BY189" s="1623"/>
      <c r="BZ189" s="1623"/>
      <c r="CA189" s="1623"/>
      <c r="CB189" s="1623"/>
      <c r="CC189" s="1623"/>
      <c r="CD189" s="1623"/>
      <c r="CE189" s="1623"/>
      <c r="CF189" s="1624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259" t="s">
        <v>270</v>
      </c>
      <c r="AA1" s="2306"/>
      <c r="AB1" s="2306"/>
      <c r="AC1" s="2306"/>
      <c r="AD1" s="2306"/>
      <c r="AE1" s="2306"/>
      <c r="AF1" s="2306"/>
      <c r="AG1" s="2306"/>
      <c r="AH1" s="2306"/>
      <c r="AI1" s="2306"/>
      <c r="AJ1" s="2306"/>
      <c r="AK1" s="2306"/>
      <c r="AL1" s="2306"/>
      <c r="AM1" s="2307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434" t="s">
        <v>1499</v>
      </c>
      <c r="C2" s="1434"/>
      <c r="D2" s="1434"/>
      <c r="E2" s="1434"/>
      <c r="F2" s="1434"/>
      <c r="G2" s="1434"/>
      <c r="H2" s="1434"/>
      <c r="I2" s="1434"/>
      <c r="J2" s="1434"/>
      <c r="K2" s="1434"/>
      <c r="L2" s="1434"/>
      <c r="M2" s="1434"/>
      <c r="N2" s="1434"/>
      <c r="O2" s="1434"/>
      <c r="P2" s="1434"/>
      <c r="Q2" s="1434"/>
      <c r="R2" s="1434"/>
      <c r="S2" s="1434"/>
      <c r="T2" s="67"/>
      <c r="U2" s="120"/>
      <c r="Z2" s="2344"/>
      <c r="AA2" s="2344"/>
      <c r="AB2" s="2344"/>
      <c r="AC2" s="2344"/>
      <c r="AD2" s="2344"/>
      <c r="AE2" s="2344"/>
      <c r="AF2" s="2344"/>
      <c r="AG2" s="2344"/>
      <c r="AH2" s="2344"/>
      <c r="AI2" s="2344"/>
      <c r="AJ2" s="2344"/>
      <c r="AK2" s="2344"/>
      <c r="AL2" s="2344"/>
      <c r="AM2" s="2309"/>
      <c r="AW2" s="64"/>
      <c r="AX2" s="57"/>
      <c r="AY2" s="58"/>
      <c r="AZ2" s="58"/>
      <c r="BA2" s="58"/>
      <c r="BB2" s="59"/>
      <c r="BC2" s="1052" t="s">
        <v>3998</v>
      </c>
      <c r="BD2" s="1411"/>
      <c r="BE2" s="1411"/>
      <c r="BF2" s="1411"/>
      <c r="BG2" s="1411"/>
      <c r="BH2" s="1412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52" t="s">
        <v>3998</v>
      </c>
      <c r="BV2" s="1411"/>
      <c r="BW2" s="1411"/>
      <c r="BX2" s="1411"/>
      <c r="BY2" s="1411"/>
      <c r="BZ2" s="1412"/>
      <c r="CA2" s="57"/>
      <c r="CB2" s="58"/>
      <c r="CC2" s="58"/>
      <c r="CD2" s="58"/>
      <c r="CE2" s="59"/>
      <c r="CF2" s="65"/>
    </row>
    <row r="3" spans="1:84" ht="3.75" customHeight="1">
      <c r="A3" s="66"/>
      <c r="B3" s="1434"/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  <c r="Q3" s="1434"/>
      <c r="R3" s="1434"/>
      <c r="S3" s="1434"/>
      <c r="T3" s="67"/>
      <c r="U3" s="64"/>
      <c r="Z3" s="2344"/>
      <c r="AA3" s="2344"/>
      <c r="AB3" s="2344"/>
      <c r="AC3" s="2344"/>
      <c r="AD3" s="2344"/>
      <c r="AE3" s="2344"/>
      <c r="AF3" s="2344"/>
      <c r="AG3" s="2344"/>
      <c r="AH3" s="2344"/>
      <c r="AI3" s="2344"/>
      <c r="AJ3" s="2344"/>
      <c r="AK3" s="2344"/>
      <c r="AL3" s="2344"/>
      <c r="AM3" s="2309"/>
      <c r="AW3" s="64"/>
      <c r="AX3" s="64"/>
      <c r="BB3" s="65"/>
      <c r="BC3" s="1413"/>
      <c r="BD3" s="1414"/>
      <c r="BE3" s="1414"/>
      <c r="BF3" s="1414"/>
      <c r="BG3" s="1414"/>
      <c r="BH3" s="1415"/>
      <c r="BI3" s="64"/>
      <c r="BM3" s="65"/>
      <c r="BP3" s="64"/>
      <c r="BT3" s="65"/>
      <c r="BU3" s="1413"/>
      <c r="BV3" s="1414"/>
      <c r="BW3" s="1414"/>
      <c r="BX3" s="1414"/>
      <c r="BY3" s="1414"/>
      <c r="BZ3" s="1415"/>
      <c r="CA3" s="64"/>
      <c r="CE3" s="65"/>
      <c r="CF3" s="65"/>
    </row>
    <row r="4" spans="1:84" ht="5.25" customHeight="1">
      <c r="A4" s="66"/>
      <c r="B4" s="1434"/>
      <c r="C4" s="1434"/>
      <c r="D4" s="1434"/>
      <c r="E4" s="1434"/>
      <c r="F4" s="1434"/>
      <c r="G4" s="1434"/>
      <c r="H4" s="1434"/>
      <c r="I4" s="1434"/>
      <c r="J4" s="1434"/>
      <c r="K4" s="1434"/>
      <c r="L4" s="1434"/>
      <c r="M4" s="1434"/>
      <c r="N4" s="1434"/>
      <c r="O4" s="1434"/>
      <c r="P4" s="1434"/>
      <c r="Q4" s="1434"/>
      <c r="R4" s="1434"/>
      <c r="S4" s="1434"/>
      <c r="T4" s="67"/>
      <c r="U4" s="64"/>
      <c r="V4" s="2261" t="s">
        <v>4173</v>
      </c>
      <c r="W4" s="2328"/>
      <c r="X4" s="2328"/>
      <c r="Y4" s="2328"/>
      <c r="Z4" s="2328"/>
      <c r="AA4" s="2328"/>
      <c r="AB4" s="2328"/>
      <c r="AC4" s="2328"/>
      <c r="AD4" s="2328"/>
      <c r="AE4" s="2328"/>
      <c r="AF4" s="2328"/>
      <c r="AG4" s="2328"/>
      <c r="AH4" s="2328"/>
      <c r="AI4" s="2328"/>
      <c r="AJ4" s="2328"/>
      <c r="AK4" s="2328"/>
      <c r="AL4" s="2328"/>
      <c r="AM4" s="1348"/>
      <c r="AW4" s="64"/>
      <c r="AX4" s="1046" t="s">
        <v>1474</v>
      </c>
      <c r="AY4" s="1330"/>
      <c r="AZ4" s="1330"/>
      <c r="BA4" s="1330"/>
      <c r="BB4" s="1331"/>
      <c r="BC4" s="1413"/>
      <c r="BD4" s="1414"/>
      <c r="BE4" s="1414"/>
      <c r="BF4" s="1414"/>
      <c r="BG4" s="1414"/>
      <c r="BH4" s="1415"/>
      <c r="BI4" s="2175" t="s">
        <v>1475</v>
      </c>
      <c r="BJ4" s="2176"/>
      <c r="BK4" s="2176"/>
      <c r="BL4" s="2176"/>
      <c r="BM4" s="2177"/>
      <c r="BP4" s="1046" t="s">
        <v>1474</v>
      </c>
      <c r="BQ4" s="1330"/>
      <c r="BR4" s="1330"/>
      <c r="BS4" s="1330"/>
      <c r="BT4" s="1331"/>
      <c r="BU4" s="1413"/>
      <c r="BV4" s="1414"/>
      <c r="BW4" s="1414"/>
      <c r="BX4" s="1414"/>
      <c r="BY4" s="1414"/>
      <c r="BZ4" s="1415"/>
      <c r="CA4" s="2175" t="s">
        <v>1475</v>
      </c>
      <c r="CB4" s="2176"/>
      <c r="CC4" s="2176"/>
      <c r="CD4" s="2176"/>
      <c r="CE4" s="2177"/>
      <c r="CF4" s="65"/>
    </row>
    <row r="5" spans="1:84" ht="4.5" customHeight="1">
      <c r="A5" s="66"/>
      <c r="B5" s="1434"/>
      <c r="C5" s="1434"/>
      <c r="D5" s="1434"/>
      <c r="E5" s="1434"/>
      <c r="F5" s="1434"/>
      <c r="G5" s="1434"/>
      <c r="H5" s="1434"/>
      <c r="I5" s="1434"/>
      <c r="J5" s="1434"/>
      <c r="K5" s="1434"/>
      <c r="L5" s="1434"/>
      <c r="M5" s="1434"/>
      <c r="N5" s="1434"/>
      <c r="O5" s="1434"/>
      <c r="P5" s="1434"/>
      <c r="Q5" s="1434"/>
      <c r="R5" s="1434"/>
      <c r="S5" s="1434"/>
      <c r="T5" s="67"/>
      <c r="U5" s="64"/>
      <c r="V5" s="2328"/>
      <c r="W5" s="2328"/>
      <c r="X5" s="2328"/>
      <c r="Y5" s="2328"/>
      <c r="Z5" s="2328"/>
      <c r="AA5" s="2328"/>
      <c r="AB5" s="2328"/>
      <c r="AC5" s="2328"/>
      <c r="AD5" s="2328"/>
      <c r="AE5" s="2328"/>
      <c r="AF5" s="2328"/>
      <c r="AG5" s="2328"/>
      <c r="AH5" s="2328"/>
      <c r="AI5" s="2328"/>
      <c r="AJ5" s="2328"/>
      <c r="AK5" s="2328"/>
      <c r="AL5" s="2328"/>
      <c r="AM5" s="1348"/>
      <c r="AW5" s="64"/>
      <c r="AX5" s="1332"/>
      <c r="AY5" s="1330"/>
      <c r="AZ5" s="1330"/>
      <c r="BA5" s="1330"/>
      <c r="BB5" s="1331"/>
      <c r="BC5" s="1046" t="s">
        <v>1476</v>
      </c>
      <c r="BD5" s="1330"/>
      <c r="BE5" s="1330"/>
      <c r="BF5" s="1330"/>
      <c r="BG5" s="1330"/>
      <c r="BH5" s="1331"/>
      <c r="BI5" s="2178"/>
      <c r="BJ5" s="2176"/>
      <c r="BK5" s="2176"/>
      <c r="BL5" s="2176"/>
      <c r="BM5" s="2177"/>
      <c r="BP5" s="1332"/>
      <c r="BQ5" s="1330"/>
      <c r="BR5" s="1330"/>
      <c r="BS5" s="1330"/>
      <c r="BT5" s="1331"/>
      <c r="BU5" s="1046" t="s">
        <v>1476</v>
      </c>
      <c r="BV5" s="1330"/>
      <c r="BW5" s="1330"/>
      <c r="BX5" s="1330"/>
      <c r="BY5" s="1330"/>
      <c r="BZ5" s="1331"/>
      <c r="CA5" s="2178"/>
      <c r="CB5" s="2176"/>
      <c r="CC5" s="2176"/>
      <c r="CD5" s="2176"/>
      <c r="CE5" s="2177"/>
      <c r="CF5" s="65"/>
    </row>
    <row r="6" spans="1:84" ht="5.25" customHeight="1">
      <c r="A6" s="66"/>
      <c r="B6" s="1434"/>
      <c r="C6" s="1434"/>
      <c r="D6" s="1434"/>
      <c r="E6" s="1434"/>
      <c r="F6" s="1434"/>
      <c r="G6" s="1434"/>
      <c r="H6" s="1434"/>
      <c r="I6" s="1434"/>
      <c r="J6" s="1434"/>
      <c r="K6" s="1434"/>
      <c r="L6" s="1434"/>
      <c r="M6" s="1434"/>
      <c r="N6" s="1434"/>
      <c r="O6" s="1434"/>
      <c r="P6" s="1434"/>
      <c r="Q6" s="1434"/>
      <c r="R6" s="1434"/>
      <c r="S6" s="1434"/>
      <c r="T6" s="67"/>
      <c r="U6" s="1346" t="s">
        <v>481</v>
      </c>
      <c r="V6" s="2328"/>
      <c r="W6" s="2328"/>
      <c r="X6" s="2328"/>
      <c r="Y6" s="2328"/>
      <c r="Z6" s="2328"/>
      <c r="AA6" s="2328"/>
      <c r="AB6" s="2328"/>
      <c r="AC6" s="2328"/>
      <c r="AD6" s="2328"/>
      <c r="AE6" s="2328"/>
      <c r="AF6" s="2328"/>
      <c r="AG6" s="2328"/>
      <c r="AH6" s="2328"/>
      <c r="AI6" s="2328"/>
      <c r="AJ6" s="2328"/>
      <c r="AK6" s="2328"/>
      <c r="AL6" s="2328"/>
      <c r="AM6" s="1348"/>
      <c r="AW6" s="64"/>
      <c r="AX6" s="1333"/>
      <c r="AY6" s="1334"/>
      <c r="AZ6" s="1334"/>
      <c r="BA6" s="1334"/>
      <c r="BB6" s="1335"/>
      <c r="BC6" s="1333"/>
      <c r="BD6" s="1334"/>
      <c r="BE6" s="1334"/>
      <c r="BF6" s="1334"/>
      <c r="BG6" s="1334"/>
      <c r="BH6" s="1335"/>
      <c r="BI6" s="2179"/>
      <c r="BJ6" s="2180"/>
      <c r="BK6" s="2180"/>
      <c r="BL6" s="2180"/>
      <c r="BM6" s="2181"/>
      <c r="BP6" s="1333"/>
      <c r="BQ6" s="1334"/>
      <c r="BR6" s="1334"/>
      <c r="BS6" s="1334"/>
      <c r="BT6" s="1335"/>
      <c r="BU6" s="1333"/>
      <c r="BV6" s="1334"/>
      <c r="BW6" s="1334"/>
      <c r="BX6" s="1334"/>
      <c r="BY6" s="1334"/>
      <c r="BZ6" s="1335"/>
      <c r="CA6" s="2179"/>
      <c r="CB6" s="2180"/>
      <c r="CC6" s="2180"/>
      <c r="CD6" s="2180"/>
      <c r="CE6" s="2181"/>
      <c r="CF6" s="65"/>
    </row>
    <row r="7" spans="1:84" ht="4.5" customHeight="1">
      <c r="A7" s="66"/>
      <c r="B7" s="1434"/>
      <c r="C7" s="1434"/>
      <c r="D7" s="1434"/>
      <c r="E7" s="1434"/>
      <c r="F7" s="1434"/>
      <c r="G7" s="1434"/>
      <c r="H7" s="1434"/>
      <c r="I7" s="1434"/>
      <c r="J7" s="1434"/>
      <c r="K7" s="1434"/>
      <c r="L7" s="1434"/>
      <c r="M7" s="1434"/>
      <c r="N7" s="1434"/>
      <c r="O7" s="1434"/>
      <c r="P7" s="1434"/>
      <c r="Q7" s="1434"/>
      <c r="R7" s="1434"/>
      <c r="S7" s="1434"/>
      <c r="T7" s="67"/>
      <c r="U7" s="1349"/>
      <c r="V7" s="2328"/>
      <c r="W7" s="2328"/>
      <c r="X7" s="2328"/>
      <c r="Y7" s="2328"/>
      <c r="Z7" s="2328"/>
      <c r="AA7" s="2328"/>
      <c r="AB7" s="2328"/>
      <c r="AC7" s="2328"/>
      <c r="AD7" s="2328"/>
      <c r="AE7" s="2328"/>
      <c r="AF7" s="2328"/>
      <c r="AG7" s="2328"/>
      <c r="AH7" s="2328"/>
      <c r="AI7" s="2328"/>
      <c r="AJ7" s="2328"/>
      <c r="AK7" s="2328"/>
      <c r="AL7" s="2328"/>
      <c r="AM7" s="1348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434"/>
      <c r="C8" s="1434"/>
      <c r="D8" s="1434"/>
      <c r="E8" s="1434"/>
      <c r="F8" s="1434"/>
      <c r="G8" s="1434"/>
      <c r="H8" s="1434"/>
      <c r="I8" s="1434"/>
      <c r="J8" s="1434"/>
      <c r="K8" s="1434"/>
      <c r="L8" s="1434"/>
      <c r="M8" s="1434"/>
      <c r="N8" s="1434"/>
      <c r="O8" s="1434"/>
      <c r="P8" s="1434"/>
      <c r="Q8" s="1434"/>
      <c r="R8" s="1434"/>
      <c r="S8" s="1434"/>
      <c r="T8" s="67"/>
      <c r="U8" s="1221" t="s">
        <v>271</v>
      </c>
      <c r="V8" s="2337"/>
      <c r="W8" s="2337"/>
      <c r="X8" s="2337"/>
      <c r="Y8" s="2337"/>
      <c r="Z8" s="2337"/>
      <c r="AA8" s="2337"/>
      <c r="AB8" s="2337"/>
      <c r="AC8" s="2337"/>
      <c r="AD8" s="2337"/>
      <c r="AE8" s="2337"/>
      <c r="AF8" s="2337"/>
      <c r="AG8" s="2337"/>
      <c r="AH8" s="2337"/>
      <c r="AI8" s="2337"/>
      <c r="AJ8" s="2336" t="str">
        <f>CONCATENATE("č.",INDEX('LŠZ H'!A$2:AM$999,U1,17))</f>
        <v>č.14639</v>
      </c>
      <c r="AK8" s="2336"/>
      <c r="AL8" s="2336"/>
      <c r="AM8" s="1469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434"/>
      <c r="C9" s="1434"/>
      <c r="D9" s="1434"/>
      <c r="E9" s="1434"/>
      <c r="F9" s="1434"/>
      <c r="G9" s="1434"/>
      <c r="H9" s="1434"/>
      <c r="I9" s="1434"/>
      <c r="J9" s="1434"/>
      <c r="K9" s="1434"/>
      <c r="L9" s="1434"/>
      <c r="M9" s="1434"/>
      <c r="N9" s="1434"/>
      <c r="O9" s="1434"/>
      <c r="P9" s="1434"/>
      <c r="Q9" s="1434"/>
      <c r="R9" s="1434"/>
      <c r="S9" s="1434"/>
      <c r="T9" s="67"/>
      <c r="U9" s="2305"/>
      <c r="V9" s="2337"/>
      <c r="W9" s="2337"/>
      <c r="X9" s="2337"/>
      <c r="Y9" s="2337"/>
      <c r="Z9" s="2337"/>
      <c r="AA9" s="2337"/>
      <c r="AB9" s="2337"/>
      <c r="AC9" s="2337"/>
      <c r="AD9" s="2337"/>
      <c r="AE9" s="2337"/>
      <c r="AF9" s="2337"/>
      <c r="AG9" s="2337"/>
      <c r="AH9" s="2337"/>
      <c r="AI9" s="2337"/>
      <c r="AJ9" s="2336"/>
      <c r="AK9" s="2336"/>
      <c r="AL9" s="2336"/>
      <c r="AM9" s="1469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409" t="s">
        <v>1517</v>
      </c>
      <c r="C10" s="1409"/>
      <c r="D10" s="1409"/>
      <c r="E10" s="1409"/>
      <c r="F10" s="1409"/>
      <c r="G10" s="1409"/>
      <c r="H10" s="1409"/>
      <c r="I10" s="1409"/>
      <c r="J10" s="1409"/>
      <c r="K10" s="1409"/>
      <c r="L10" s="1409"/>
      <c r="M10" s="1409"/>
      <c r="N10" s="1409"/>
      <c r="P10" s="1545">
        <f>INDEX('LŠZ H'!A$2:AM$999,U1,28)</f>
        <v>3</v>
      </c>
      <c r="Q10" s="2265"/>
      <c r="R10" s="2265"/>
      <c r="S10" s="2266"/>
      <c r="T10" s="67"/>
      <c r="U10" s="64"/>
      <c r="V10" s="2273" t="s">
        <v>1651</v>
      </c>
      <c r="W10" s="2273"/>
      <c r="X10" s="2273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336"/>
      <c r="AK10" s="2336"/>
      <c r="AL10" s="2336"/>
      <c r="AM10" s="1469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409"/>
      <c r="C11" s="1409"/>
      <c r="D11" s="1409"/>
      <c r="E11" s="1409"/>
      <c r="F11" s="1409"/>
      <c r="G11" s="1409"/>
      <c r="H11" s="1409"/>
      <c r="I11" s="1409"/>
      <c r="J11" s="1409"/>
      <c r="K11" s="1409"/>
      <c r="L11" s="1409"/>
      <c r="M11" s="1409"/>
      <c r="N11" s="1409"/>
      <c r="O11" s="74"/>
      <c r="P11" s="2267"/>
      <c r="Q11" s="2329"/>
      <c r="R11" s="2329"/>
      <c r="S11" s="2269"/>
      <c r="T11" s="67"/>
      <c r="U11" s="66"/>
      <c r="V11" s="2273"/>
      <c r="W11" s="2273"/>
      <c r="X11" s="2273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409" t="s">
        <v>786</v>
      </c>
      <c r="C12" s="1409"/>
      <c r="D12" s="1409"/>
      <c r="E12" s="1409"/>
      <c r="F12" s="1409"/>
      <c r="G12" s="1409"/>
      <c r="H12" s="1409"/>
      <c r="I12" s="1481"/>
      <c r="J12" s="1496" t="str">
        <f>IF(INDEX('LŠZ H'!A$2:AM999,U1,2)="ZK",(CONCATENATE("O-HG / ",INDEX('LŠZ H'!A$2:AM999,U1,38)," place")),(CONCATENATE("RWL ",INDEX('LŠZ H'!A$2:AM999,U1,38),)))</f>
        <v>RWL 2</v>
      </c>
      <c r="K12" s="1497"/>
      <c r="L12" s="1497"/>
      <c r="M12" s="1497"/>
      <c r="N12" s="1498"/>
      <c r="O12" s="75"/>
      <c r="P12" s="2267"/>
      <c r="Q12" s="2329"/>
      <c r="R12" s="2329"/>
      <c r="S12" s="2269"/>
      <c r="T12" s="67"/>
      <c r="U12" s="66"/>
      <c r="V12" s="2338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Hangglider/MZK/PHG/RWL2/</v>
      </c>
      <c r="W12" s="2339"/>
      <c r="X12" s="2339"/>
      <c r="Y12" s="2339"/>
      <c r="Z12" s="2339"/>
      <c r="AA12" s="2339"/>
      <c r="AB12" s="2339"/>
      <c r="AC12" s="2339"/>
      <c r="AD12" s="2339"/>
      <c r="AE12" s="2339"/>
      <c r="AF12" s="2339"/>
      <c r="AG12" s="2339"/>
      <c r="AH12" s="2339"/>
      <c r="AI12" s="2339"/>
      <c r="AJ12" s="2339"/>
      <c r="AK12" s="2339"/>
      <c r="AL12" s="2340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409"/>
      <c r="C13" s="1409"/>
      <c r="D13" s="1409"/>
      <c r="E13" s="1409"/>
      <c r="F13" s="1409"/>
      <c r="G13" s="1409"/>
      <c r="H13" s="1409"/>
      <c r="I13" s="1481"/>
      <c r="J13" s="1499"/>
      <c r="K13" s="1500"/>
      <c r="L13" s="1500"/>
      <c r="M13" s="1500"/>
      <c r="N13" s="1501"/>
      <c r="O13" s="75"/>
      <c r="P13" s="2270"/>
      <c r="Q13" s="2271"/>
      <c r="R13" s="2271"/>
      <c r="S13" s="2272"/>
      <c r="T13" s="67"/>
      <c r="U13" s="66"/>
      <c r="V13" s="2341"/>
      <c r="W13" s="2342"/>
      <c r="X13" s="2342"/>
      <c r="Y13" s="2342"/>
      <c r="Z13" s="2342"/>
      <c r="AA13" s="2342"/>
      <c r="AB13" s="2342"/>
      <c r="AC13" s="2342"/>
      <c r="AD13" s="2342"/>
      <c r="AE13" s="2342"/>
      <c r="AF13" s="2342"/>
      <c r="AG13" s="2342"/>
      <c r="AH13" s="2342"/>
      <c r="AI13" s="2342"/>
      <c r="AJ13" s="2342"/>
      <c r="AK13" s="2342"/>
      <c r="AL13" s="2343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453" t="s">
        <v>4245</v>
      </c>
      <c r="C14" s="2238"/>
      <c r="D14" s="2238"/>
      <c r="E14" s="2238"/>
      <c r="F14" s="2238"/>
      <c r="G14" s="2238"/>
      <c r="H14" s="2238"/>
      <c r="I14" s="2238"/>
      <c r="J14" s="2238"/>
      <c r="K14" s="2238"/>
      <c r="L14" s="2238"/>
      <c r="M14" s="2238"/>
      <c r="N14" s="2238"/>
      <c r="O14" s="2238"/>
      <c r="P14" s="2238"/>
      <c r="Q14" s="2238"/>
      <c r="R14" s="2238"/>
      <c r="S14" s="2239"/>
      <c r="T14" s="67"/>
      <c r="U14" s="66"/>
      <c r="V14" s="69"/>
      <c r="W14" s="69"/>
      <c r="X14" s="69"/>
      <c r="Y14" s="2295" t="str">
        <f>CONCATENATE(INDEX('LŠZ H'!A$2:AP$999,U1,3)," (",INDEX('LŠZ H'!A$2:AP$999,U1,9),")")</f>
        <v>PROFI / CROSS 5 SPORT (AEROS / TOMI AVIATION)</v>
      </c>
      <c r="Z14" s="2296"/>
      <c r="AA14" s="2296"/>
      <c r="AB14" s="2296"/>
      <c r="AC14" s="2296"/>
      <c r="AD14" s="2296"/>
      <c r="AE14" s="2296"/>
      <c r="AF14" s="2296"/>
      <c r="AG14" s="2296"/>
      <c r="AH14" s="2296"/>
      <c r="AI14" s="2296"/>
      <c r="AJ14" s="2296"/>
      <c r="AK14" s="2296"/>
      <c r="AL14" s="2297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240"/>
      <c r="C15" s="2241"/>
      <c r="D15" s="2241"/>
      <c r="E15" s="2241"/>
      <c r="F15" s="2241"/>
      <c r="G15" s="2241"/>
      <c r="H15" s="2241"/>
      <c r="I15" s="2241"/>
      <c r="J15" s="2241"/>
      <c r="K15" s="2241"/>
      <c r="L15" s="2241"/>
      <c r="M15" s="2241"/>
      <c r="N15" s="2241"/>
      <c r="O15" s="2241"/>
      <c r="P15" s="2241"/>
      <c r="Q15" s="2241"/>
      <c r="R15" s="2241"/>
      <c r="S15" s="2242"/>
      <c r="T15" s="67"/>
      <c r="U15" s="66"/>
      <c r="V15" s="2249" t="s">
        <v>648</v>
      </c>
      <c r="W15" s="2249"/>
      <c r="X15" s="2249"/>
      <c r="Y15" s="2298"/>
      <c r="Z15" s="2299"/>
      <c r="AA15" s="2299"/>
      <c r="AB15" s="2299"/>
      <c r="AC15" s="2299"/>
      <c r="AD15" s="2299"/>
      <c r="AE15" s="2299"/>
      <c r="AF15" s="2299"/>
      <c r="AG15" s="2299"/>
      <c r="AH15" s="2299"/>
      <c r="AI15" s="2299"/>
      <c r="AJ15" s="2299"/>
      <c r="AK15" s="2299"/>
      <c r="AL15" s="2300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240"/>
      <c r="C16" s="2241"/>
      <c r="D16" s="2241"/>
      <c r="E16" s="2241"/>
      <c r="F16" s="2241"/>
      <c r="G16" s="2241"/>
      <c r="H16" s="2241"/>
      <c r="I16" s="2241"/>
      <c r="J16" s="2241"/>
      <c r="K16" s="2241"/>
      <c r="L16" s="2241"/>
      <c r="M16" s="2241"/>
      <c r="N16" s="2241"/>
      <c r="O16" s="2241"/>
      <c r="P16" s="2241"/>
      <c r="Q16" s="2241"/>
      <c r="R16" s="2241"/>
      <c r="S16" s="2242"/>
      <c r="T16" s="67"/>
      <c r="U16" s="66"/>
      <c r="V16" s="2249"/>
      <c r="W16" s="2249"/>
      <c r="X16" s="2249"/>
      <c r="Y16" s="2298"/>
      <c r="Z16" s="2299"/>
      <c r="AA16" s="2299"/>
      <c r="AB16" s="2299"/>
      <c r="AC16" s="2299"/>
      <c r="AD16" s="2299"/>
      <c r="AE16" s="2299"/>
      <c r="AF16" s="2299"/>
      <c r="AG16" s="2299"/>
      <c r="AH16" s="2299"/>
      <c r="AI16" s="2299"/>
      <c r="AJ16" s="2299"/>
      <c r="AK16" s="2299"/>
      <c r="AL16" s="2300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240"/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2241"/>
      <c r="R17" s="2241"/>
      <c r="S17" s="2242"/>
      <c r="T17" s="67"/>
      <c r="U17" s="66"/>
      <c r="V17" s="69"/>
      <c r="W17" s="69"/>
      <c r="X17" s="69"/>
      <c r="Y17" s="2301"/>
      <c r="Z17" s="2302"/>
      <c r="AA17" s="2302"/>
      <c r="AB17" s="2302"/>
      <c r="AC17" s="2302"/>
      <c r="AD17" s="2302"/>
      <c r="AE17" s="2302"/>
      <c r="AF17" s="2302"/>
      <c r="AG17" s="2302"/>
      <c r="AH17" s="2302"/>
      <c r="AI17" s="2302"/>
      <c r="AJ17" s="2302"/>
      <c r="AK17" s="2302"/>
      <c r="AL17" s="2303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240"/>
      <c r="C18" s="2241"/>
      <c r="D18" s="2241"/>
      <c r="E18" s="2241"/>
      <c r="F18" s="2241"/>
      <c r="G18" s="2241"/>
      <c r="H18" s="2241"/>
      <c r="I18" s="2241"/>
      <c r="J18" s="2241"/>
      <c r="K18" s="2241"/>
      <c r="L18" s="2241"/>
      <c r="M18" s="2241"/>
      <c r="N18" s="2241"/>
      <c r="O18" s="2241"/>
      <c r="P18" s="2241"/>
      <c r="Q18" s="2241"/>
      <c r="R18" s="2241"/>
      <c r="S18" s="2242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240"/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2241"/>
      <c r="R19" s="2241"/>
      <c r="S19" s="2242"/>
      <c r="T19" s="67"/>
      <c r="U19" s="66"/>
      <c r="V19" s="1409" t="s">
        <v>1413</v>
      </c>
      <c r="W19" s="1409"/>
      <c r="X19" s="1409"/>
      <c r="Y19" s="1409"/>
      <c r="Z19" s="1409"/>
      <c r="AA19" s="1409"/>
      <c r="AB19" s="1511" t="str">
        <f>INDEX('LŠZ H'!A$2:AP$999,U1,5)</f>
        <v>OM–H789</v>
      </c>
      <c r="AC19" s="1512"/>
      <c r="AD19" s="1512"/>
      <c r="AE19" s="1512"/>
      <c r="AF19" s="1512"/>
      <c r="AG19" s="1512"/>
      <c r="AH19" s="1512"/>
      <c r="AI19" s="1512"/>
      <c r="AJ19" s="1512"/>
      <c r="AK19" s="1512"/>
      <c r="AL19" s="1513"/>
      <c r="AM19" s="67"/>
      <c r="AW19" s="64"/>
      <c r="CF19" s="65"/>
    </row>
    <row r="20" spans="1:84" ht="4.5" customHeight="1">
      <c r="A20" s="66"/>
      <c r="B20" s="2240"/>
      <c r="C20" s="2241"/>
      <c r="D20" s="2241"/>
      <c r="E20" s="2241"/>
      <c r="F20" s="2241"/>
      <c r="G20" s="2241"/>
      <c r="H20" s="2241"/>
      <c r="I20" s="2241"/>
      <c r="J20" s="2241"/>
      <c r="K20" s="2241"/>
      <c r="L20" s="2241"/>
      <c r="M20" s="2241"/>
      <c r="N20" s="2241"/>
      <c r="O20" s="2241"/>
      <c r="P20" s="2241"/>
      <c r="Q20" s="2241"/>
      <c r="R20" s="2241"/>
      <c r="S20" s="2242"/>
      <c r="T20" s="67"/>
      <c r="U20" s="66"/>
      <c r="V20" s="1409"/>
      <c r="W20" s="1409"/>
      <c r="X20" s="1409"/>
      <c r="Y20" s="1409"/>
      <c r="Z20" s="1409"/>
      <c r="AA20" s="1409"/>
      <c r="AB20" s="1514"/>
      <c r="AC20" s="1515"/>
      <c r="AD20" s="1515"/>
      <c r="AE20" s="1515"/>
      <c r="AF20" s="1515"/>
      <c r="AG20" s="1515"/>
      <c r="AH20" s="1515"/>
      <c r="AI20" s="1515"/>
      <c r="AJ20" s="1515"/>
      <c r="AK20" s="1515"/>
      <c r="AL20" s="1516"/>
      <c r="AM20" s="67"/>
      <c r="AW20" s="64"/>
      <c r="AX20" s="57"/>
      <c r="AY20" s="58"/>
      <c r="AZ20" s="58"/>
      <c r="BA20" s="58"/>
      <c r="BB20" s="59"/>
      <c r="BC20" s="1052" t="s">
        <v>3998</v>
      </c>
      <c r="BD20" s="1411"/>
      <c r="BE20" s="1411"/>
      <c r="BF20" s="1411"/>
      <c r="BG20" s="1411"/>
      <c r="BH20" s="1412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52" t="s">
        <v>3998</v>
      </c>
      <c r="BV20" s="1411"/>
      <c r="BW20" s="1411"/>
      <c r="BX20" s="1411"/>
      <c r="BY20" s="1411"/>
      <c r="BZ20" s="1412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243"/>
      <c r="C21" s="2244"/>
      <c r="D21" s="2244"/>
      <c r="E21" s="2244"/>
      <c r="F21" s="2244"/>
      <c r="G21" s="2244"/>
      <c r="H21" s="2244"/>
      <c r="I21" s="2244"/>
      <c r="J21" s="2244"/>
      <c r="K21" s="2244"/>
      <c r="L21" s="2244"/>
      <c r="M21" s="2244"/>
      <c r="N21" s="2244"/>
      <c r="O21" s="2244"/>
      <c r="P21" s="2244"/>
      <c r="Q21" s="2244"/>
      <c r="R21" s="2244"/>
      <c r="S21" s="2245"/>
      <c r="T21" s="67"/>
      <c r="U21" s="66"/>
      <c r="V21" s="96"/>
      <c r="W21" s="96"/>
      <c r="X21" s="96"/>
      <c r="Y21" s="96"/>
      <c r="Z21" s="96"/>
      <c r="AA21" s="96"/>
      <c r="AB21" s="1514"/>
      <c r="AC21" s="1515"/>
      <c r="AD21" s="1515"/>
      <c r="AE21" s="1515"/>
      <c r="AF21" s="1515"/>
      <c r="AG21" s="1515"/>
      <c r="AH21" s="1515"/>
      <c r="AI21" s="1515"/>
      <c r="AJ21" s="1515"/>
      <c r="AK21" s="1515"/>
      <c r="AL21" s="1516"/>
      <c r="AM21" s="67"/>
      <c r="AR21" s="63" t="s">
        <v>54</v>
      </c>
      <c r="AW21" s="64"/>
      <c r="AX21" s="64"/>
      <c r="BB21" s="65"/>
      <c r="BC21" s="1413"/>
      <c r="BD21" s="1414"/>
      <c r="BE21" s="1414"/>
      <c r="BF21" s="1414"/>
      <c r="BG21" s="1414"/>
      <c r="BH21" s="1415"/>
      <c r="BI21" s="64"/>
      <c r="BM21" s="65"/>
      <c r="BP21" s="64"/>
      <c r="BT21" s="65"/>
      <c r="BU21" s="1413"/>
      <c r="BV21" s="1414"/>
      <c r="BW21" s="1414"/>
      <c r="BX21" s="1414"/>
      <c r="BY21" s="1414"/>
      <c r="BZ21" s="1415"/>
      <c r="CA21" s="64"/>
      <c r="CE21" s="65"/>
      <c r="CF21" s="65"/>
    </row>
    <row r="22" spans="1:84" ht="3.75" customHeight="1">
      <c r="A22" s="66"/>
      <c r="T22" s="67"/>
      <c r="U22" s="66"/>
      <c r="V22" s="1409" t="s">
        <v>1414</v>
      </c>
      <c r="W22" s="1409"/>
      <c r="X22" s="1409"/>
      <c r="Y22" s="1409"/>
      <c r="Z22" s="1409"/>
      <c r="AA22" s="1409"/>
      <c r="AB22" s="1514"/>
      <c r="AC22" s="1515"/>
      <c r="AD22" s="1515"/>
      <c r="AE22" s="1515"/>
      <c r="AF22" s="1515"/>
      <c r="AG22" s="1515"/>
      <c r="AH22" s="1515"/>
      <c r="AI22" s="1515"/>
      <c r="AJ22" s="1515"/>
      <c r="AK22" s="1515"/>
      <c r="AL22" s="1516"/>
      <c r="AM22" s="67"/>
      <c r="AW22" s="64"/>
      <c r="AX22" s="1046" t="s">
        <v>1474</v>
      </c>
      <c r="AY22" s="1330"/>
      <c r="AZ22" s="1330"/>
      <c r="BA22" s="1330"/>
      <c r="BB22" s="1331"/>
      <c r="BC22" s="1413"/>
      <c r="BD22" s="1414"/>
      <c r="BE22" s="1414"/>
      <c r="BF22" s="1414"/>
      <c r="BG22" s="1414"/>
      <c r="BH22" s="1415"/>
      <c r="BI22" s="2175" t="s">
        <v>1475</v>
      </c>
      <c r="BJ22" s="2176"/>
      <c r="BK22" s="2176"/>
      <c r="BL22" s="2176"/>
      <c r="BM22" s="2177"/>
      <c r="BP22" s="1046" t="s">
        <v>1474</v>
      </c>
      <c r="BQ22" s="1330"/>
      <c r="BR22" s="1330"/>
      <c r="BS22" s="1330"/>
      <c r="BT22" s="1331"/>
      <c r="BU22" s="1413"/>
      <c r="BV22" s="1414"/>
      <c r="BW22" s="1414"/>
      <c r="BX22" s="1414"/>
      <c r="BY22" s="1414"/>
      <c r="BZ22" s="1415"/>
      <c r="CA22" s="2175" t="s">
        <v>1475</v>
      </c>
      <c r="CB22" s="2176"/>
      <c r="CC22" s="2176"/>
      <c r="CD22" s="2176"/>
      <c r="CE22" s="2177"/>
      <c r="CF22" s="65"/>
    </row>
    <row r="23" spans="1:84" ht="5.25" customHeight="1">
      <c r="A23" s="66"/>
      <c r="B23" s="1123" t="s">
        <v>1626</v>
      </c>
      <c r="C23" s="1124"/>
      <c r="D23" s="1124"/>
      <c r="E23" s="1124"/>
      <c r="F23" s="1124"/>
      <c r="G23" s="1124"/>
      <c r="H23" s="1125"/>
      <c r="I23" s="1123" t="s">
        <v>1640</v>
      </c>
      <c r="J23" s="1124"/>
      <c r="K23" s="1124"/>
      <c r="L23" s="1125"/>
      <c r="M23" s="1132" t="s">
        <v>1641</v>
      </c>
      <c r="N23" s="1837"/>
      <c r="O23" s="1837"/>
      <c r="P23" s="1838"/>
      <c r="Q23" s="1132" t="s">
        <v>1642</v>
      </c>
      <c r="R23" s="1837"/>
      <c r="S23" s="1838"/>
      <c r="T23" s="67"/>
      <c r="U23" s="66"/>
      <c r="V23" s="1409"/>
      <c r="W23" s="1409"/>
      <c r="X23" s="1409"/>
      <c r="Y23" s="1409"/>
      <c r="Z23" s="1409"/>
      <c r="AA23" s="1409"/>
      <c r="AB23" s="1517"/>
      <c r="AC23" s="1518"/>
      <c r="AD23" s="1518"/>
      <c r="AE23" s="1518"/>
      <c r="AF23" s="1518"/>
      <c r="AG23" s="1518"/>
      <c r="AH23" s="1518"/>
      <c r="AI23" s="1518"/>
      <c r="AJ23" s="1518"/>
      <c r="AK23" s="1518"/>
      <c r="AL23" s="1519"/>
      <c r="AM23" s="67"/>
      <c r="AW23" s="64"/>
      <c r="AX23" s="1332"/>
      <c r="AY23" s="1330"/>
      <c r="AZ23" s="1330"/>
      <c r="BA23" s="1330"/>
      <c r="BB23" s="1331"/>
      <c r="BC23" s="1046" t="s">
        <v>1476</v>
      </c>
      <c r="BD23" s="1330"/>
      <c r="BE23" s="1330"/>
      <c r="BF23" s="1330"/>
      <c r="BG23" s="1330"/>
      <c r="BH23" s="1331"/>
      <c r="BI23" s="2178"/>
      <c r="BJ23" s="2176"/>
      <c r="BK23" s="2176"/>
      <c r="BL23" s="2176"/>
      <c r="BM23" s="2177"/>
      <c r="BP23" s="1332"/>
      <c r="BQ23" s="1330"/>
      <c r="BR23" s="1330"/>
      <c r="BS23" s="1330"/>
      <c r="BT23" s="1331"/>
      <c r="BU23" s="1046" t="s">
        <v>1476</v>
      </c>
      <c r="BV23" s="1330"/>
      <c r="BW23" s="1330"/>
      <c r="BX23" s="1330"/>
      <c r="BY23" s="1330"/>
      <c r="BZ23" s="1331"/>
      <c r="CA23" s="2178"/>
      <c r="CB23" s="2176"/>
      <c r="CC23" s="2176"/>
      <c r="CD23" s="2176"/>
      <c r="CE23" s="2177"/>
      <c r="CF23" s="65"/>
    </row>
    <row r="24" spans="1:84" ht="4.5" customHeight="1">
      <c r="A24" s="66"/>
      <c r="B24" s="1126"/>
      <c r="C24" s="1127"/>
      <c r="D24" s="1127"/>
      <c r="E24" s="1127"/>
      <c r="F24" s="1127"/>
      <c r="G24" s="1127"/>
      <c r="H24" s="1128"/>
      <c r="I24" s="1126"/>
      <c r="J24" s="1127"/>
      <c r="K24" s="1127"/>
      <c r="L24" s="1128"/>
      <c r="M24" s="1839"/>
      <c r="N24" s="1058"/>
      <c r="O24" s="1058"/>
      <c r="P24" s="1341"/>
      <c r="Q24" s="1839"/>
      <c r="R24" s="1058"/>
      <c r="S24" s="1341"/>
      <c r="T24" s="67"/>
      <c r="U24" s="66"/>
      <c r="V24" s="1409" t="s">
        <v>1624</v>
      </c>
      <c r="W24" s="1409"/>
      <c r="X24" s="1409"/>
      <c r="Y24" s="1409"/>
      <c r="Z24" s="1409"/>
      <c r="AA24" s="1409"/>
      <c r="AB24" s="2310" t="str">
        <f>CONCATENATE(INDEX('LŠZ H'!A$2:AM$999,U1,11),"                                                                                                ",INDEX('LŠZ H'!A$2:AM$999,U1,24),",  ",INDEX('LŠZ H'!A$2:AM$999,U1,25),"                                                        ",INDEX('LŠZ H'!A$2:AM$999,U1,12))</f>
        <v>Milan PAVKO                                                                                                Komenského 1207/13,  Revúca                                                        26.03.1965</v>
      </c>
      <c r="AC24" s="2311"/>
      <c r="AD24" s="2311"/>
      <c r="AE24" s="2311"/>
      <c r="AF24" s="2311"/>
      <c r="AG24" s="2311"/>
      <c r="AH24" s="2311"/>
      <c r="AI24" s="2311"/>
      <c r="AJ24" s="2311"/>
      <c r="AK24" s="2311"/>
      <c r="AL24" s="2312"/>
      <c r="AM24" s="67"/>
      <c r="AW24" s="64"/>
      <c r="AX24" s="1333"/>
      <c r="AY24" s="1334"/>
      <c r="AZ24" s="1334"/>
      <c r="BA24" s="1334"/>
      <c r="BB24" s="1335"/>
      <c r="BC24" s="1333"/>
      <c r="BD24" s="1334"/>
      <c r="BE24" s="1334"/>
      <c r="BF24" s="1334"/>
      <c r="BG24" s="1334"/>
      <c r="BH24" s="1335"/>
      <c r="BI24" s="2179"/>
      <c r="BJ24" s="2180"/>
      <c r="BK24" s="2180"/>
      <c r="BL24" s="2180"/>
      <c r="BM24" s="2181"/>
      <c r="BP24" s="1333"/>
      <c r="BQ24" s="1334"/>
      <c r="BR24" s="1334"/>
      <c r="BS24" s="1334"/>
      <c r="BT24" s="1335"/>
      <c r="BU24" s="1333"/>
      <c r="BV24" s="1334"/>
      <c r="BW24" s="1334"/>
      <c r="BX24" s="1334"/>
      <c r="BY24" s="1334"/>
      <c r="BZ24" s="1335"/>
      <c r="CA24" s="2179"/>
      <c r="CB24" s="2180"/>
      <c r="CC24" s="2180"/>
      <c r="CD24" s="2180"/>
      <c r="CE24" s="2181"/>
      <c r="CF24" s="65"/>
    </row>
    <row r="25" spans="1:84" ht="4.5" customHeight="1">
      <c r="A25" s="66"/>
      <c r="B25" s="1129"/>
      <c r="C25" s="1130"/>
      <c r="D25" s="1130"/>
      <c r="E25" s="1130"/>
      <c r="F25" s="1130"/>
      <c r="G25" s="1130"/>
      <c r="H25" s="1131"/>
      <c r="I25" s="1129"/>
      <c r="J25" s="1130"/>
      <c r="K25" s="1130"/>
      <c r="L25" s="1131"/>
      <c r="M25" s="1840"/>
      <c r="N25" s="1841"/>
      <c r="O25" s="1841"/>
      <c r="P25" s="1842"/>
      <c r="Q25" s="1840"/>
      <c r="R25" s="1841"/>
      <c r="S25" s="1842"/>
      <c r="T25" s="67"/>
      <c r="U25" s="66"/>
      <c r="V25" s="1409"/>
      <c r="W25" s="1409"/>
      <c r="X25" s="1409"/>
      <c r="Y25" s="1409"/>
      <c r="Z25" s="1409"/>
      <c r="AA25" s="1409"/>
      <c r="AB25" s="2313"/>
      <c r="AC25" s="2314"/>
      <c r="AD25" s="2314"/>
      <c r="AE25" s="2314"/>
      <c r="AF25" s="2314"/>
      <c r="AG25" s="2314"/>
      <c r="AH25" s="2314"/>
      <c r="AI25" s="2314"/>
      <c r="AJ25" s="2314"/>
      <c r="AK25" s="2314"/>
      <c r="AL25" s="2315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141" t="s">
        <v>459</v>
      </c>
      <c r="C26" s="1939"/>
      <c r="D26" s="1939"/>
      <c r="E26" s="1939"/>
      <c r="F26" s="1939"/>
      <c r="G26" s="1939"/>
      <c r="H26" s="1940"/>
      <c r="I26" s="1065">
        <f>INDEX('LŠZ H'!A$2:AM$999,U1,29)</f>
        <v>210</v>
      </c>
      <c r="J26" s="1066"/>
      <c r="K26" s="1066"/>
      <c r="L26" s="1067"/>
      <c r="M26" s="1194">
        <f>INDEX('LŠZ H'!A$2:AM$999,U1,31)</f>
        <v>285</v>
      </c>
      <c r="N26" s="1195"/>
      <c r="O26" s="1195"/>
      <c r="P26" s="1196"/>
      <c r="Q26" s="1194">
        <f>INDEX('LŠZ H'!A$2:AM$999,U1,33)</f>
        <v>450</v>
      </c>
      <c r="R26" s="1195"/>
      <c r="S26" s="1196"/>
      <c r="T26" s="67"/>
      <c r="U26" s="66"/>
      <c r="V26" s="1409" t="s">
        <v>1625</v>
      </c>
      <c r="W26" s="1409"/>
      <c r="X26" s="1409"/>
      <c r="Y26" s="1409"/>
      <c r="Z26" s="1409"/>
      <c r="AA26" s="1409"/>
      <c r="AB26" s="2313"/>
      <c r="AC26" s="2314"/>
      <c r="AD26" s="2314"/>
      <c r="AE26" s="2314"/>
      <c r="AF26" s="2314"/>
      <c r="AG26" s="2314"/>
      <c r="AH26" s="2314"/>
      <c r="AI26" s="2314"/>
      <c r="AJ26" s="2314"/>
      <c r="AK26" s="2314"/>
      <c r="AL26" s="2315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1941"/>
      <c r="C27" s="1942"/>
      <c r="D27" s="1942"/>
      <c r="E27" s="1942"/>
      <c r="F27" s="1942"/>
      <c r="G27" s="1942"/>
      <c r="H27" s="1943"/>
      <c r="I27" s="1068"/>
      <c r="J27" s="1069"/>
      <c r="K27" s="1069"/>
      <c r="L27" s="1070"/>
      <c r="M27" s="1197"/>
      <c r="N27" s="1198"/>
      <c r="O27" s="1198"/>
      <c r="P27" s="1199"/>
      <c r="Q27" s="1197"/>
      <c r="R27" s="1198"/>
      <c r="S27" s="1199"/>
      <c r="T27" s="67"/>
      <c r="U27" s="66"/>
      <c r="V27" s="1409"/>
      <c r="W27" s="1409"/>
      <c r="X27" s="1409"/>
      <c r="Y27" s="1409"/>
      <c r="Z27" s="1409"/>
      <c r="AA27" s="1409"/>
      <c r="AB27" s="2313"/>
      <c r="AC27" s="2314"/>
      <c r="AD27" s="2314"/>
      <c r="AE27" s="2314"/>
      <c r="AF27" s="2314"/>
      <c r="AG27" s="2314"/>
      <c r="AH27" s="2314"/>
      <c r="AI27" s="2314"/>
      <c r="AJ27" s="2314"/>
      <c r="AK27" s="2314"/>
      <c r="AL27" s="2315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1944"/>
      <c r="C28" s="1945"/>
      <c r="D28" s="1945"/>
      <c r="E28" s="1945"/>
      <c r="F28" s="1945"/>
      <c r="G28" s="1945"/>
      <c r="H28" s="1946"/>
      <c r="I28" s="1071"/>
      <c r="J28" s="1072"/>
      <c r="K28" s="1072"/>
      <c r="L28" s="1073"/>
      <c r="M28" s="1200"/>
      <c r="N28" s="1201"/>
      <c r="O28" s="1201"/>
      <c r="P28" s="1202"/>
      <c r="Q28" s="1200"/>
      <c r="R28" s="1201"/>
      <c r="S28" s="1202"/>
      <c r="T28" s="67"/>
      <c r="U28" s="66"/>
      <c r="V28" s="69"/>
      <c r="W28" s="69"/>
      <c r="X28" s="69"/>
      <c r="Y28" s="69"/>
      <c r="Z28" s="69"/>
      <c r="AA28" s="69"/>
      <c r="AB28" s="2313"/>
      <c r="AC28" s="2314"/>
      <c r="AD28" s="2314"/>
      <c r="AE28" s="2314"/>
      <c r="AF28" s="2314"/>
      <c r="AG28" s="2314"/>
      <c r="AH28" s="2314"/>
      <c r="AI28" s="2314"/>
      <c r="AJ28" s="2314"/>
      <c r="AK28" s="2314"/>
      <c r="AL28" s="2315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074" t="s">
        <v>1522</v>
      </c>
      <c r="C29" s="1075"/>
      <c r="D29" s="1075"/>
      <c r="E29" s="1075"/>
      <c r="F29" s="1075"/>
      <c r="G29" s="1075"/>
      <c r="H29" s="1076"/>
      <c r="I29" s="1123" t="s">
        <v>1643</v>
      </c>
      <c r="J29" s="1124"/>
      <c r="K29" s="1124"/>
      <c r="L29" s="1125"/>
      <c r="M29" s="1123" t="s">
        <v>74</v>
      </c>
      <c r="N29" s="1124"/>
      <c r="O29" s="1124"/>
      <c r="P29" s="1125"/>
      <c r="Q29" s="1123" t="s">
        <v>75</v>
      </c>
      <c r="R29" s="1124"/>
      <c r="S29" s="1125"/>
      <c r="T29" s="67"/>
      <c r="U29" s="66"/>
      <c r="V29" s="1409" t="s">
        <v>1627</v>
      </c>
      <c r="W29" s="1409"/>
      <c r="X29" s="1409"/>
      <c r="Y29" s="1409"/>
      <c r="Z29" s="1409"/>
      <c r="AA29" s="1409"/>
      <c r="AB29" s="2313"/>
      <c r="AC29" s="2314"/>
      <c r="AD29" s="2314"/>
      <c r="AE29" s="2314"/>
      <c r="AF29" s="2314"/>
      <c r="AG29" s="2314"/>
      <c r="AH29" s="2314"/>
      <c r="AI29" s="2314"/>
      <c r="AJ29" s="2314"/>
      <c r="AK29" s="2314"/>
      <c r="AL29" s="2315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077"/>
      <c r="C30" s="1078"/>
      <c r="D30" s="1078"/>
      <c r="E30" s="1078"/>
      <c r="F30" s="1078"/>
      <c r="G30" s="1078"/>
      <c r="H30" s="1079"/>
      <c r="I30" s="1126"/>
      <c r="J30" s="1127"/>
      <c r="K30" s="1127"/>
      <c r="L30" s="1128"/>
      <c r="M30" s="1126"/>
      <c r="N30" s="1127"/>
      <c r="O30" s="1127"/>
      <c r="P30" s="1128"/>
      <c r="Q30" s="1126"/>
      <c r="R30" s="1127"/>
      <c r="S30" s="1128"/>
      <c r="T30" s="67"/>
      <c r="U30" s="66"/>
      <c r="V30" s="1409"/>
      <c r="W30" s="1409"/>
      <c r="X30" s="1409"/>
      <c r="Y30" s="1409"/>
      <c r="Z30" s="1409"/>
      <c r="AA30" s="1409"/>
      <c r="AB30" s="2313"/>
      <c r="AC30" s="2314"/>
      <c r="AD30" s="2314"/>
      <c r="AE30" s="2314"/>
      <c r="AF30" s="2314"/>
      <c r="AG30" s="2314"/>
      <c r="AH30" s="2314"/>
      <c r="AI30" s="2314"/>
      <c r="AJ30" s="2314"/>
      <c r="AK30" s="2314"/>
      <c r="AL30" s="2315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080"/>
      <c r="C31" s="1081"/>
      <c r="D31" s="1081"/>
      <c r="E31" s="1081"/>
      <c r="F31" s="1081"/>
      <c r="G31" s="1081"/>
      <c r="H31" s="1082"/>
      <c r="I31" s="1129"/>
      <c r="J31" s="1130"/>
      <c r="K31" s="1130"/>
      <c r="L31" s="1131"/>
      <c r="M31" s="1129"/>
      <c r="N31" s="1130"/>
      <c r="O31" s="1130"/>
      <c r="P31" s="1131"/>
      <c r="Q31" s="1129"/>
      <c r="R31" s="1130"/>
      <c r="S31" s="1131"/>
      <c r="T31" s="67"/>
      <c r="U31" s="66"/>
      <c r="V31" s="1409" t="s">
        <v>1628</v>
      </c>
      <c r="W31" s="1409"/>
      <c r="X31" s="1409"/>
      <c r="Y31" s="1409"/>
      <c r="Z31" s="1409"/>
      <c r="AA31" s="1409"/>
      <c r="AB31" s="2313"/>
      <c r="AC31" s="2314"/>
      <c r="AD31" s="2314"/>
      <c r="AE31" s="2314"/>
      <c r="AF31" s="2314"/>
      <c r="AG31" s="2314"/>
      <c r="AH31" s="2314"/>
      <c r="AI31" s="2314"/>
      <c r="AJ31" s="2314"/>
      <c r="AK31" s="2314"/>
      <c r="AL31" s="2315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141" t="s">
        <v>928</v>
      </c>
      <c r="C32" s="1939"/>
      <c r="D32" s="1939"/>
      <c r="E32" s="1939"/>
      <c r="F32" s="1939"/>
      <c r="G32" s="1939"/>
      <c r="H32" s="1940"/>
      <c r="I32" s="1065">
        <f>INDEX('LŠZ H'!A$2:AM$999,U1,35)</f>
        <v>60</v>
      </c>
      <c r="J32" s="1066"/>
      <c r="K32" s="1066"/>
      <c r="L32" s="1067"/>
      <c r="M32" s="1065">
        <f>INDEX('LŠZ H'!A$2:AM$999,U1,36)</f>
        <v>65</v>
      </c>
      <c r="N32" s="1066"/>
      <c r="O32" s="1066"/>
      <c r="P32" s="1067"/>
      <c r="Q32" s="1065">
        <f>INDEX('LŠZ H'!A$2:AM$999,U1,37)</f>
        <v>110</v>
      </c>
      <c r="R32" s="1066"/>
      <c r="S32" s="1067"/>
      <c r="T32" s="67"/>
      <c r="U32" s="66"/>
      <c r="V32" s="1409"/>
      <c r="W32" s="1409"/>
      <c r="X32" s="1409"/>
      <c r="Y32" s="1409"/>
      <c r="Z32" s="1409"/>
      <c r="AA32" s="1409"/>
      <c r="AB32" s="2313"/>
      <c r="AC32" s="2314"/>
      <c r="AD32" s="2314"/>
      <c r="AE32" s="2314"/>
      <c r="AF32" s="2314"/>
      <c r="AG32" s="2314"/>
      <c r="AH32" s="2314"/>
      <c r="AI32" s="2314"/>
      <c r="AJ32" s="2314"/>
      <c r="AK32" s="2314"/>
      <c r="AL32" s="2315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1941"/>
      <c r="C33" s="1942"/>
      <c r="D33" s="1942"/>
      <c r="E33" s="1942"/>
      <c r="F33" s="1942"/>
      <c r="G33" s="1942"/>
      <c r="H33" s="1943"/>
      <c r="I33" s="1068"/>
      <c r="J33" s="1069"/>
      <c r="K33" s="1069"/>
      <c r="L33" s="1070"/>
      <c r="M33" s="1068"/>
      <c r="N33" s="1069"/>
      <c r="O33" s="1069"/>
      <c r="P33" s="1070"/>
      <c r="Q33" s="1068"/>
      <c r="R33" s="1069"/>
      <c r="S33" s="1070"/>
      <c r="T33" s="67"/>
      <c r="U33" s="66"/>
      <c r="V33" s="78"/>
      <c r="W33" s="69"/>
      <c r="X33" s="69"/>
      <c r="Y33" s="69"/>
      <c r="Z33" s="69"/>
      <c r="AA33" s="69"/>
      <c r="AB33" s="2316"/>
      <c r="AC33" s="2317"/>
      <c r="AD33" s="2317"/>
      <c r="AE33" s="2317"/>
      <c r="AF33" s="2317"/>
      <c r="AG33" s="2317"/>
      <c r="AH33" s="2317"/>
      <c r="AI33" s="2317"/>
      <c r="AJ33" s="2317"/>
      <c r="AK33" s="2317"/>
      <c r="AL33" s="2318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1944"/>
      <c r="C34" s="1945"/>
      <c r="D34" s="1945"/>
      <c r="E34" s="1945"/>
      <c r="F34" s="1945"/>
      <c r="G34" s="1945"/>
      <c r="H34" s="1946"/>
      <c r="I34" s="1071"/>
      <c r="J34" s="1072"/>
      <c r="K34" s="1072"/>
      <c r="L34" s="1073"/>
      <c r="M34" s="1071"/>
      <c r="N34" s="1072"/>
      <c r="O34" s="1072"/>
      <c r="P34" s="1073"/>
      <c r="Q34" s="1071"/>
      <c r="R34" s="1072"/>
      <c r="S34" s="1073"/>
      <c r="T34" s="67"/>
      <c r="U34" s="66"/>
      <c r="V34" s="1409" t="s">
        <v>460</v>
      </c>
      <c r="W34" s="1409"/>
      <c r="X34" s="1409"/>
      <c r="Y34" s="1409"/>
      <c r="Z34" s="1409"/>
      <c r="AA34" s="1481"/>
      <c r="AB34" s="2327">
        <f>INDEX('LŠZ H'!A$2:AM$999,U1,13)</f>
        <v>39574</v>
      </c>
      <c r="AC34" s="1579"/>
      <c r="AD34" s="1579"/>
      <c r="AE34" s="1579"/>
      <c r="AF34" s="1579"/>
      <c r="AG34" s="1579"/>
      <c r="AH34" s="1579"/>
      <c r="AI34" s="1579"/>
      <c r="AJ34" s="1579"/>
      <c r="AK34" s="1579"/>
      <c r="AL34" s="1580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416" t="s">
        <v>463</v>
      </c>
      <c r="C35" s="1417"/>
      <c r="D35" s="1417"/>
      <c r="E35" s="1418"/>
      <c r="F35" s="2330">
        <f>INDEX('LŠZ H'!A$2:AM$999,U1,18)</f>
        <v>2007</v>
      </c>
      <c r="G35" s="2331"/>
      <c r="H35" s="1123" t="s">
        <v>464</v>
      </c>
      <c r="I35" s="1125"/>
      <c r="J35" s="1229" t="str">
        <f>INDEX('LŠZ H'!A$2:AM$999,U1,7)</f>
        <v>068.07/5.246</v>
      </c>
      <c r="K35" s="1230"/>
      <c r="L35" s="1230"/>
      <c r="M35" s="1230"/>
      <c r="N35" s="1230"/>
      <c r="O35" s="1230"/>
      <c r="P35" s="1231"/>
      <c r="Q35" s="1065" t="str">
        <f>INDEX('LŠZ H'!A$2:AM$999,U1,15)</f>
        <v>Z</v>
      </c>
      <c r="R35" s="1066"/>
      <c r="S35" s="1067"/>
      <c r="T35" s="67"/>
      <c r="U35" s="66"/>
      <c r="V35" s="1409"/>
      <c r="W35" s="1409"/>
      <c r="X35" s="1409"/>
      <c r="Y35" s="1409"/>
      <c r="Z35" s="1409"/>
      <c r="AA35" s="1481"/>
      <c r="AB35" s="1581"/>
      <c r="AC35" s="1582"/>
      <c r="AD35" s="1582"/>
      <c r="AE35" s="1582"/>
      <c r="AF35" s="1582"/>
      <c r="AG35" s="1582"/>
      <c r="AH35" s="1582"/>
      <c r="AI35" s="1582"/>
      <c r="AJ35" s="1582"/>
      <c r="AK35" s="1582"/>
      <c r="AL35" s="1583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419"/>
      <c r="C36" s="1420"/>
      <c r="D36" s="1420"/>
      <c r="E36" s="1421"/>
      <c r="F36" s="2332"/>
      <c r="G36" s="2333"/>
      <c r="H36" s="1126"/>
      <c r="I36" s="1128"/>
      <c r="J36" s="1232"/>
      <c r="K36" s="1233"/>
      <c r="L36" s="1233"/>
      <c r="M36" s="1233"/>
      <c r="N36" s="1233"/>
      <c r="O36" s="1233"/>
      <c r="P36" s="1234"/>
      <c r="Q36" s="1068"/>
      <c r="R36" s="1069"/>
      <c r="S36" s="1070"/>
      <c r="T36" s="67"/>
      <c r="U36" s="66"/>
      <c r="V36" s="1409" t="s">
        <v>461</v>
      </c>
      <c r="W36" s="1409"/>
      <c r="X36" s="1409"/>
      <c r="Y36" s="1409"/>
      <c r="Z36" s="1409"/>
      <c r="AA36" s="1409"/>
      <c r="AB36" s="1581"/>
      <c r="AC36" s="1582"/>
      <c r="AD36" s="1582"/>
      <c r="AE36" s="1582"/>
      <c r="AF36" s="1582"/>
      <c r="AG36" s="1582"/>
      <c r="AH36" s="1582"/>
      <c r="AI36" s="1582"/>
      <c r="AJ36" s="1582"/>
      <c r="AK36" s="1582"/>
      <c r="AL36" s="1583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422"/>
      <c r="C37" s="1423"/>
      <c r="D37" s="1423"/>
      <c r="E37" s="1424"/>
      <c r="F37" s="2334"/>
      <c r="G37" s="2335"/>
      <c r="H37" s="1129"/>
      <c r="I37" s="1131"/>
      <c r="J37" s="1235"/>
      <c r="K37" s="1236"/>
      <c r="L37" s="1236"/>
      <c r="M37" s="1236"/>
      <c r="N37" s="1236"/>
      <c r="O37" s="1236"/>
      <c r="P37" s="1237"/>
      <c r="Q37" s="1071"/>
      <c r="R37" s="1072"/>
      <c r="S37" s="1073"/>
      <c r="T37" s="67"/>
      <c r="U37" s="66"/>
      <c r="V37" s="1409"/>
      <c r="W37" s="1409"/>
      <c r="X37" s="1409"/>
      <c r="Y37" s="1409"/>
      <c r="Z37" s="1409"/>
      <c r="AA37" s="1409"/>
      <c r="AB37" s="1584"/>
      <c r="AC37" s="1585"/>
      <c r="AD37" s="1585"/>
      <c r="AE37" s="1585"/>
      <c r="AF37" s="1585"/>
      <c r="AG37" s="1585"/>
      <c r="AH37" s="1585"/>
      <c r="AI37" s="1585"/>
      <c r="AJ37" s="1585"/>
      <c r="AK37" s="1585"/>
      <c r="AL37" s="1586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259" t="s">
        <v>270</v>
      </c>
      <c r="AA39" s="2306"/>
      <c r="AB39" s="2306"/>
      <c r="AC39" s="2306"/>
      <c r="AD39" s="2306"/>
      <c r="AE39" s="2306"/>
      <c r="AF39" s="2306"/>
      <c r="AG39" s="2306"/>
      <c r="AH39" s="2306"/>
      <c r="AI39" s="2306"/>
      <c r="AJ39" s="2306"/>
      <c r="AK39" s="2306"/>
      <c r="AL39" s="2306"/>
      <c r="AM39" s="2307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434" t="s">
        <v>1499</v>
      </c>
      <c r="C40" s="1434"/>
      <c r="D40" s="1434"/>
      <c r="E40" s="1434"/>
      <c r="F40" s="1434"/>
      <c r="G40" s="1434"/>
      <c r="H40" s="1434"/>
      <c r="I40" s="1434"/>
      <c r="J40" s="1434"/>
      <c r="K40" s="1434"/>
      <c r="L40" s="1434"/>
      <c r="M40" s="1434"/>
      <c r="N40" s="1434"/>
      <c r="O40" s="1434"/>
      <c r="P40" s="1434"/>
      <c r="Q40" s="1434"/>
      <c r="R40" s="1434"/>
      <c r="S40" s="1434"/>
      <c r="T40" s="67"/>
      <c r="U40" s="64"/>
      <c r="Z40" s="2308"/>
      <c r="AA40" s="2308"/>
      <c r="AB40" s="2308"/>
      <c r="AC40" s="2308"/>
      <c r="AD40" s="2308"/>
      <c r="AE40" s="2308"/>
      <c r="AF40" s="2308"/>
      <c r="AG40" s="2308"/>
      <c r="AH40" s="2308"/>
      <c r="AI40" s="2308"/>
      <c r="AJ40" s="2308"/>
      <c r="AK40" s="2308"/>
      <c r="AL40" s="2308"/>
      <c r="AM40" s="2309"/>
      <c r="AW40" s="64"/>
      <c r="AX40" s="57"/>
      <c r="AY40" s="58"/>
      <c r="AZ40" s="58"/>
      <c r="BA40" s="58"/>
      <c r="BB40" s="59"/>
      <c r="BC40" s="1052" t="s">
        <v>3998</v>
      </c>
      <c r="BD40" s="1411"/>
      <c r="BE40" s="1411"/>
      <c r="BF40" s="1411"/>
      <c r="BG40" s="1411"/>
      <c r="BH40" s="1412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52" t="s">
        <v>3998</v>
      </c>
      <c r="BV40" s="1411"/>
      <c r="BW40" s="1411"/>
      <c r="BX40" s="1411"/>
      <c r="BY40" s="1411"/>
      <c r="BZ40" s="1412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434"/>
      <c r="C41" s="1434"/>
      <c r="D41" s="1434"/>
      <c r="E41" s="1434"/>
      <c r="F41" s="1434"/>
      <c r="G41" s="1434"/>
      <c r="H41" s="1434"/>
      <c r="I41" s="1434"/>
      <c r="J41" s="1434"/>
      <c r="K41" s="1434"/>
      <c r="L41" s="1434"/>
      <c r="M41" s="1434"/>
      <c r="N41" s="1434"/>
      <c r="O41" s="1434"/>
      <c r="P41" s="1434"/>
      <c r="Q41" s="1434"/>
      <c r="R41" s="1434"/>
      <c r="S41" s="1434"/>
      <c r="T41" s="67"/>
      <c r="U41" s="64"/>
      <c r="Z41" s="2308"/>
      <c r="AA41" s="2308"/>
      <c r="AB41" s="2308"/>
      <c r="AC41" s="2308"/>
      <c r="AD41" s="2308"/>
      <c r="AE41" s="2308"/>
      <c r="AF41" s="2308"/>
      <c r="AG41" s="2308"/>
      <c r="AH41" s="2308"/>
      <c r="AI41" s="2308"/>
      <c r="AJ41" s="2308"/>
      <c r="AK41" s="2308"/>
      <c r="AL41" s="2308"/>
      <c r="AM41" s="2309"/>
      <c r="AW41" s="64"/>
      <c r="AX41" s="64"/>
      <c r="BB41" s="65"/>
      <c r="BC41" s="1413"/>
      <c r="BD41" s="1414"/>
      <c r="BE41" s="1414"/>
      <c r="BF41" s="1414"/>
      <c r="BG41" s="1414"/>
      <c r="BH41" s="1415"/>
      <c r="BI41" s="64"/>
      <c r="BM41" s="65"/>
      <c r="BP41" s="64"/>
      <c r="BT41" s="65"/>
      <c r="BU41" s="1413"/>
      <c r="BV41" s="1414"/>
      <c r="BW41" s="1414"/>
      <c r="BX41" s="1414"/>
      <c r="BY41" s="1414"/>
      <c r="BZ41" s="1415"/>
      <c r="CA41" s="64"/>
      <c r="CE41" s="65"/>
      <c r="CF41" s="65"/>
    </row>
    <row r="42" spans="1:84" ht="5.25" customHeight="1">
      <c r="A42" s="66"/>
      <c r="B42" s="1434"/>
      <c r="C42" s="1434"/>
      <c r="D42" s="1434"/>
      <c r="E42" s="1434"/>
      <c r="F42" s="1434"/>
      <c r="G42" s="1434"/>
      <c r="H42" s="1434"/>
      <c r="I42" s="1434"/>
      <c r="J42" s="1434"/>
      <c r="K42" s="1434"/>
      <c r="L42" s="1434"/>
      <c r="M42" s="1434"/>
      <c r="N42" s="1434"/>
      <c r="O42" s="1434"/>
      <c r="P42" s="1434"/>
      <c r="Q42" s="1434"/>
      <c r="R42" s="1434"/>
      <c r="S42" s="1434"/>
      <c r="T42" s="67"/>
      <c r="U42" s="64"/>
      <c r="V42" s="2261" t="s">
        <v>4173</v>
      </c>
      <c r="W42" s="1347"/>
      <c r="X42" s="1347"/>
      <c r="Y42" s="1347"/>
      <c r="Z42" s="1347"/>
      <c r="AA42" s="1347"/>
      <c r="AB42" s="1347"/>
      <c r="AC42" s="1347"/>
      <c r="AD42" s="1347"/>
      <c r="AE42" s="1347"/>
      <c r="AF42" s="1347"/>
      <c r="AG42" s="1347"/>
      <c r="AH42" s="1347"/>
      <c r="AI42" s="1347"/>
      <c r="AJ42" s="1347"/>
      <c r="AK42" s="1347"/>
      <c r="AL42" s="1347"/>
      <c r="AM42" s="1348"/>
      <c r="AW42" s="64"/>
      <c r="AX42" s="1046" t="s">
        <v>1474</v>
      </c>
      <c r="AY42" s="1330"/>
      <c r="AZ42" s="1330"/>
      <c r="BA42" s="1330"/>
      <c r="BB42" s="1331"/>
      <c r="BC42" s="1413"/>
      <c r="BD42" s="1414"/>
      <c r="BE42" s="1414"/>
      <c r="BF42" s="1414"/>
      <c r="BG42" s="1414"/>
      <c r="BH42" s="1415"/>
      <c r="BI42" s="2175" t="s">
        <v>1475</v>
      </c>
      <c r="BJ42" s="2176"/>
      <c r="BK42" s="2176"/>
      <c r="BL42" s="2176"/>
      <c r="BM42" s="2177"/>
      <c r="BP42" s="1046" t="s">
        <v>1474</v>
      </c>
      <c r="BQ42" s="1330"/>
      <c r="BR42" s="1330"/>
      <c r="BS42" s="1330"/>
      <c r="BT42" s="1331"/>
      <c r="BU42" s="1413"/>
      <c r="BV42" s="1414"/>
      <c r="BW42" s="1414"/>
      <c r="BX42" s="1414"/>
      <c r="BY42" s="1414"/>
      <c r="BZ42" s="1415"/>
      <c r="CA42" s="2175" t="s">
        <v>1475</v>
      </c>
      <c r="CB42" s="2176"/>
      <c r="CC42" s="2176"/>
      <c r="CD42" s="2176"/>
      <c r="CE42" s="2177"/>
      <c r="CF42" s="65"/>
    </row>
    <row r="43" spans="1:84" ht="4.5" customHeight="1">
      <c r="A43" s="66"/>
      <c r="B43" s="1434"/>
      <c r="C43" s="1434"/>
      <c r="D43" s="1434"/>
      <c r="E43" s="1434"/>
      <c r="F43" s="1434"/>
      <c r="G43" s="1434"/>
      <c r="H43" s="1434"/>
      <c r="I43" s="1434"/>
      <c r="J43" s="1434"/>
      <c r="K43" s="1434"/>
      <c r="L43" s="1434"/>
      <c r="M43" s="1434"/>
      <c r="N43" s="1434"/>
      <c r="O43" s="1434"/>
      <c r="P43" s="1434"/>
      <c r="Q43" s="1434"/>
      <c r="R43" s="1434"/>
      <c r="S43" s="1434"/>
      <c r="T43" s="67"/>
      <c r="U43" s="64"/>
      <c r="V43" s="1347"/>
      <c r="W43" s="1347"/>
      <c r="X43" s="1347"/>
      <c r="Y43" s="1347"/>
      <c r="Z43" s="1347"/>
      <c r="AA43" s="1347"/>
      <c r="AB43" s="1347"/>
      <c r="AC43" s="1347"/>
      <c r="AD43" s="1347"/>
      <c r="AE43" s="1347"/>
      <c r="AF43" s="1347"/>
      <c r="AG43" s="1347"/>
      <c r="AH43" s="1347"/>
      <c r="AI43" s="1347"/>
      <c r="AJ43" s="1347"/>
      <c r="AK43" s="1347"/>
      <c r="AL43" s="1347"/>
      <c r="AM43" s="1348"/>
      <c r="AW43" s="64"/>
      <c r="AX43" s="1332"/>
      <c r="AY43" s="1330"/>
      <c r="AZ43" s="1330"/>
      <c r="BA43" s="1330"/>
      <c r="BB43" s="1331"/>
      <c r="BC43" s="1046" t="s">
        <v>1476</v>
      </c>
      <c r="BD43" s="1330"/>
      <c r="BE43" s="1330"/>
      <c r="BF43" s="1330"/>
      <c r="BG43" s="1330"/>
      <c r="BH43" s="1331"/>
      <c r="BI43" s="2178"/>
      <c r="BJ43" s="2176"/>
      <c r="BK43" s="2176"/>
      <c r="BL43" s="2176"/>
      <c r="BM43" s="2177"/>
      <c r="BP43" s="1332"/>
      <c r="BQ43" s="1330"/>
      <c r="BR43" s="1330"/>
      <c r="BS43" s="1330"/>
      <c r="BT43" s="1331"/>
      <c r="BU43" s="1046" t="s">
        <v>1476</v>
      </c>
      <c r="BV43" s="1330"/>
      <c r="BW43" s="1330"/>
      <c r="BX43" s="1330"/>
      <c r="BY43" s="1330"/>
      <c r="BZ43" s="1331"/>
      <c r="CA43" s="2178"/>
      <c r="CB43" s="2176"/>
      <c r="CC43" s="2176"/>
      <c r="CD43" s="2176"/>
      <c r="CE43" s="2177"/>
      <c r="CF43" s="65"/>
    </row>
    <row r="44" spans="1:84" ht="5.25" customHeight="1">
      <c r="A44" s="66"/>
      <c r="B44" s="1434"/>
      <c r="C44" s="1434"/>
      <c r="D44" s="1434"/>
      <c r="E44" s="1434"/>
      <c r="F44" s="1434"/>
      <c r="G44" s="1434"/>
      <c r="H44" s="1434"/>
      <c r="I44" s="1434"/>
      <c r="J44" s="1434"/>
      <c r="K44" s="1434"/>
      <c r="L44" s="1434"/>
      <c r="M44" s="1434"/>
      <c r="N44" s="1434"/>
      <c r="O44" s="1434"/>
      <c r="P44" s="1434"/>
      <c r="Q44" s="1434"/>
      <c r="R44" s="1434"/>
      <c r="S44" s="1434"/>
      <c r="T44" s="67"/>
      <c r="U44" s="1346" t="s">
        <v>481</v>
      </c>
      <c r="V44" s="1347"/>
      <c r="W44" s="1347"/>
      <c r="X44" s="1347"/>
      <c r="Y44" s="1347"/>
      <c r="Z44" s="1347"/>
      <c r="AA44" s="1347"/>
      <c r="AB44" s="1347"/>
      <c r="AC44" s="1347"/>
      <c r="AD44" s="1347"/>
      <c r="AE44" s="1347"/>
      <c r="AF44" s="1347"/>
      <c r="AG44" s="1347"/>
      <c r="AH44" s="1347"/>
      <c r="AI44" s="1347"/>
      <c r="AJ44" s="1347"/>
      <c r="AK44" s="1347"/>
      <c r="AL44" s="1347"/>
      <c r="AM44" s="1348"/>
      <c r="AW44" s="64"/>
      <c r="AX44" s="1333"/>
      <c r="AY44" s="1334"/>
      <c r="AZ44" s="1334"/>
      <c r="BA44" s="1334"/>
      <c r="BB44" s="1335"/>
      <c r="BC44" s="1333"/>
      <c r="BD44" s="1334"/>
      <c r="BE44" s="1334"/>
      <c r="BF44" s="1334"/>
      <c r="BG44" s="1334"/>
      <c r="BH44" s="1335"/>
      <c r="BI44" s="2179"/>
      <c r="BJ44" s="2180"/>
      <c r="BK44" s="2180"/>
      <c r="BL44" s="2180"/>
      <c r="BM44" s="2181"/>
      <c r="BP44" s="1333"/>
      <c r="BQ44" s="1334"/>
      <c r="BR44" s="1334"/>
      <c r="BS44" s="1334"/>
      <c r="BT44" s="1335"/>
      <c r="BU44" s="1333"/>
      <c r="BV44" s="1334"/>
      <c r="BW44" s="1334"/>
      <c r="BX44" s="1334"/>
      <c r="BY44" s="1334"/>
      <c r="BZ44" s="1335"/>
      <c r="CA44" s="2179"/>
      <c r="CB44" s="2180"/>
      <c r="CC44" s="2180"/>
      <c r="CD44" s="2180"/>
      <c r="CE44" s="2181"/>
      <c r="CF44" s="65"/>
    </row>
    <row r="45" spans="1:84" ht="4.5" customHeight="1">
      <c r="A45" s="66"/>
      <c r="B45" s="1434"/>
      <c r="C45" s="1434"/>
      <c r="D45" s="1434"/>
      <c r="E45" s="1434"/>
      <c r="F45" s="1434"/>
      <c r="G45" s="1434"/>
      <c r="H45" s="1434"/>
      <c r="I45" s="1434"/>
      <c r="J45" s="1434"/>
      <c r="K45" s="1434"/>
      <c r="L45" s="1434"/>
      <c r="M45" s="1434"/>
      <c r="N45" s="1434"/>
      <c r="O45" s="1434"/>
      <c r="P45" s="1434"/>
      <c r="Q45" s="1434"/>
      <c r="R45" s="1434"/>
      <c r="S45" s="1434"/>
      <c r="T45" s="67"/>
      <c r="U45" s="1349"/>
      <c r="V45" s="1347"/>
      <c r="W45" s="1347"/>
      <c r="X45" s="1347"/>
      <c r="Y45" s="1347"/>
      <c r="Z45" s="1347"/>
      <c r="AA45" s="1347"/>
      <c r="AB45" s="1347"/>
      <c r="AC45" s="1347"/>
      <c r="AD45" s="1347"/>
      <c r="AE45" s="1347"/>
      <c r="AF45" s="1347"/>
      <c r="AG45" s="1347"/>
      <c r="AH45" s="1347"/>
      <c r="AI45" s="1347"/>
      <c r="AJ45" s="1347"/>
      <c r="AK45" s="1347"/>
      <c r="AL45" s="1347"/>
      <c r="AM45" s="1348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434"/>
      <c r="C46" s="1434"/>
      <c r="D46" s="1434"/>
      <c r="E46" s="1434"/>
      <c r="F46" s="1434"/>
      <c r="G46" s="1434"/>
      <c r="H46" s="1434"/>
      <c r="I46" s="1434"/>
      <c r="J46" s="1434"/>
      <c r="K46" s="1434"/>
      <c r="L46" s="1434"/>
      <c r="M46" s="1434"/>
      <c r="N46" s="1434"/>
      <c r="O46" s="1434"/>
      <c r="P46" s="1434"/>
      <c r="Q46" s="1434"/>
      <c r="R46" s="1434"/>
      <c r="S46" s="1434"/>
      <c r="T46" s="67"/>
      <c r="U46" s="1221" t="s">
        <v>271</v>
      </c>
      <c r="V46" s="2304"/>
      <c r="W46" s="2304"/>
      <c r="X46" s="2304"/>
      <c r="Y46" s="2304"/>
      <c r="Z46" s="2304"/>
      <c r="AA46" s="2304"/>
      <c r="AB46" s="2304"/>
      <c r="AC46" s="2304"/>
      <c r="AD46" s="2304"/>
      <c r="AE46" s="2304"/>
      <c r="AF46" s="2304"/>
      <c r="AG46" s="2304"/>
      <c r="AH46" s="2304"/>
      <c r="AI46" s="2304"/>
      <c r="AJ46" s="1582" t="str">
        <f>CONCATENATE("*",INDEX('LŠZ H'!A$2:AM$999,U39,17))</f>
        <v>*22454</v>
      </c>
      <c r="AK46" s="1468"/>
      <c r="AL46" s="1468"/>
      <c r="AM46" s="1469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434"/>
      <c r="C47" s="1434"/>
      <c r="D47" s="1434"/>
      <c r="E47" s="1434"/>
      <c r="F47" s="1434"/>
      <c r="G47" s="1434"/>
      <c r="H47" s="1434"/>
      <c r="I47" s="1434"/>
      <c r="J47" s="1434"/>
      <c r="K47" s="1434"/>
      <c r="L47" s="1434"/>
      <c r="M47" s="1434"/>
      <c r="N47" s="1434"/>
      <c r="O47" s="1434"/>
      <c r="P47" s="1434"/>
      <c r="Q47" s="1434"/>
      <c r="R47" s="1434"/>
      <c r="S47" s="1434"/>
      <c r="T47" s="67"/>
      <c r="U47" s="2305"/>
      <c r="V47" s="2304"/>
      <c r="W47" s="2304"/>
      <c r="X47" s="2304"/>
      <c r="Y47" s="2304"/>
      <c r="Z47" s="2304"/>
      <c r="AA47" s="2304"/>
      <c r="AB47" s="2304"/>
      <c r="AC47" s="2304"/>
      <c r="AD47" s="2304"/>
      <c r="AE47" s="2304"/>
      <c r="AF47" s="2304"/>
      <c r="AG47" s="2304"/>
      <c r="AH47" s="2304"/>
      <c r="AI47" s="2304"/>
      <c r="AJ47" s="1468"/>
      <c r="AK47" s="1468"/>
      <c r="AL47" s="1468"/>
      <c r="AM47" s="1469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409" t="s">
        <v>1517</v>
      </c>
      <c r="C48" s="1409"/>
      <c r="D48" s="1409"/>
      <c r="E48" s="1409"/>
      <c r="F48" s="1409"/>
      <c r="G48" s="1409"/>
      <c r="H48" s="1409"/>
      <c r="I48" s="1409"/>
      <c r="J48" s="1409"/>
      <c r="K48" s="1409"/>
      <c r="L48" s="1409"/>
      <c r="M48" s="1409"/>
      <c r="N48" s="1409"/>
      <c r="P48" s="1545" t="str">
        <f>INDEX('LŠZ H'!A$2:AM$999,U39,28)</f>
        <v>3</v>
      </c>
      <c r="Q48" s="2265"/>
      <c r="R48" s="2265"/>
      <c r="S48" s="2266"/>
      <c r="T48" s="67"/>
      <c r="U48" s="64"/>
      <c r="V48" s="2273" t="s">
        <v>1651</v>
      </c>
      <c r="W48" s="2273"/>
      <c r="X48" s="2273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68"/>
      <c r="AK48" s="1468"/>
      <c r="AL48" s="1468"/>
      <c r="AM48" s="1469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409"/>
      <c r="C49" s="1409"/>
      <c r="D49" s="1409"/>
      <c r="E49" s="1409"/>
      <c r="F49" s="1409"/>
      <c r="G49" s="1409"/>
      <c r="H49" s="1409"/>
      <c r="I49" s="1409"/>
      <c r="J49" s="1409"/>
      <c r="K49" s="1409"/>
      <c r="L49" s="1409"/>
      <c r="M49" s="1409"/>
      <c r="N49" s="1409"/>
      <c r="O49" s="74"/>
      <c r="P49" s="2267"/>
      <c r="Q49" s="2268"/>
      <c r="R49" s="2268"/>
      <c r="S49" s="2269"/>
      <c r="T49" s="67"/>
      <c r="U49" s="66"/>
      <c r="V49" s="2273"/>
      <c r="W49" s="2273"/>
      <c r="X49" s="2273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409" t="s">
        <v>786</v>
      </c>
      <c r="C50" s="1409"/>
      <c r="D50" s="1409"/>
      <c r="E50" s="1409"/>
      <c r="F50" s="1409"/>
      <c r="G50" s="1409"/>
      <c r="H50" s="1409"/>
      <c r="I50" s="1481"/>
      <c r="J50" s="1496" t="str">
        <f>IF(INDEX('LŠZ H'!A$2:AM1046,U39,2)="ZK",(CONCATENATE("O-HG / ",INDEX('LŠZ H'!A$2:AM1046,U39,38)," place")),(CONCATENATE("RWL ",INDEX('LŠZ H'!A$2:AM1046,U39,38),)))</f>
        <v>RWL 2</v>
      </c>
      <c r="K50" s="1497"/>
      <c r="L50" s="1497"/>
      <c r="M50" s="1497"/>
      <c r="N50" s="1498"/>
      <c r="O50" s="75"/>
      <c r="P50" s="2267"/>
      <c r="Q50" s="2268"/>
      <c r="R50" s="2268"/>
      <c r="S50" s="2269"/>
      <c r="T50" s="67"/>
      <c r="U50" s="66"/>
      <c r="V50" s="2232" t="str">
        <f>IF(INDEX('LŠZ H'!A$2:AM1046,U39,2)="ZK"," Závesný klzák / ZK / Hang glider / HG /",(CONCATENATE("Motorový závesný klzák/Powered Hangglider/MZK/PHG/RWL",INDEX('LŠZ H'!A$2:AM1046,U39,38),"/")))</f>
        <v>Motorový závesný klzák/Powered Hangglider/MZK/PHG/RWL2/</v>
      </c>
      <c r="W50" s="2275"/>
      <c r="X50" s="2275"/>
      <c r="Y50" s="2275"/>
      <c r="Z50" s="2275"/>
      <c r="AA50" s="2275"/>
      <c r="AB50" s="2275"/>
      <c r="AC50" s="2275"/>
      <c r="AD50" s="2275"/>
      <c r="AE50" s="2275"/>
      <c r="AF50" s="2275"/>
      <c r="AG50" s="2275"/>
      <c r="AH50" s="2275"/>
      <c r="AI50" s="2275"/>
      <c r="AJ50" s="2275"/>
      <c r="AK50" s="2275"/>
      <c r="AL50" s="2276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409"/>
      <c r="C51" s="1409"/>
      <c r="D51" s="1409"/>
      <c r="E51" s="1409"/>
      <c r="F51" s="1409"/>
      <c r="G51" s="1409"/>
      <c r="H51" s="1409"/>
      <c r="I51" s="1481"/>
      <c r="J51" s="1499"/>
      <c r="K51" s="1500"/>
      <c r="L51" s="1500"/>
      <c r="M51" s="1500"/>
      <c r="N51" s="1501"/>
      <c r="O51" s="75"/>
      <c r="P51" s="2270"/>
      <c r="Q51" s="2271"/>
      <c r="R51" s="2271"/>
      <c r="S51" s="2272"/>
      <c r="T51" s="67"/>
      <c r="U51" s="66"/>
      <c r="V51" s="2277"/>
      <c r="W51" s="2278"/>
      <c r="X51" s="2278"/>
      <c r="Y51" s="2278"/>
      <c r="Z51" s="2278"/>
      <c r="AA51" s="2278"/>
      <c r="AB51" s="2278"/>
      <c r="AC51" s="2278"/>
      <c r="AD51" s="2278"/>
      <c r="AE51" s="2278"/>
      <c r="AF51" s="2278"/>
      <c r="AG51" s="2278"/>
      <c r="AH51" s="2278"/>
      <c r="AI51" s="2278"/>
      <c r="AJ51" s="2278"/>
      <c r="AK51" s="2278"/>
      <c r="AL51" s="2279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453" t="s">
        <v>4245</v>
      </c>
      <c r="C52" s="2238"/>
      <c r="D52" s="2238"/>
      <c r="E52" s="2238"/>
      <c r="F52" s="2238"/>
      <c r="G52" s="2238"/>
      <c r="H52" s="2238"/>
      <c r="I52" s="2238"/>
      <c r="J52" s="2238"/>
      <c r="K52" s="2238"/>
      <c r="L52" s="2238"/>
      <c r="M52" s="2238"/>
      <c r="N52" s="2238"/>
      <c r="O52" s="2238"/>
      <c r="P52" s="2238"/>
      <c r="Q52" s="2238"/>
      <c r="R52" s="2238"/>
      <c r="S52" s="2239"/>
      <c r="T52" s="67"/>
      <c r="U52" s="66"/>
      <c r="V52" s="69"/>
      <c r="W52" s="69"/>
      <c r="X52" s="69"/>
      <c r="Y52" s="2246" t="str">
        <f>CONCATENATE(INDEX('LŠZ H'!A$2:AP$999,U39,3)," (",INDEX('LŠZ H'!A$2:AP$999,U39,9),")")</f>
        <v>APOLLO CXM 2002 (APOLLO)</v>
      </c>
      <c r="Z52" s="2247"/>
      <c r="AA52" s="2247"/>
      <c r="AB52" s="2247"/>
      <c r="AC52" s="2247"/>
      <c r="AD52" s="2247"/>
      <c r="AE52" s="2247"/>
      <c r="AF52" s="2247"/>
      <c r="AG52" s="2247"/>
      <c r="AH52" s="2247"/>
      <c r="AI52" s="2247"/>
      <c r="AJ52" s="2247"/>
      <c r="AK52" s="2247"/>
      <c r="AL52" s="2248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240"/>
      <c r="C53" s="2241"/>
      <c r="D53" s="2241"/>
      <c r="E53" s="2241"/>
      <c r="F53" s="2241"/>
      <c r="G53" s="2241"/>
      <c r="H53" s="2241"/>
      <c r="I53" s="2241"/>
      <c r="J53" s="2241"/>
      <c r="K53" s="2241"/>
      <c r="L53" s="2241"/>
      <c r="M53" s="2241"/>
      <c r="N53" s="2241"/>
      <c r="O53" s="2241"/>
      <c r="P53" s="2241"/>
      <c r="Q53" s="2241"/>
      <c r="R53" s="2241"/>
      <c r="S53" s="2242"/>
      <c r="T53" s="67"/>
      <c r="U53" s="66"/>
      <c r="V53" s="2249" t="s">
        <v>648</v>
      </c>
      <c r="W53" s="2249"/>
      <c r="X53" s="2249"/>
      <c r="Y53" s="1462"/>
      <c r="Z53" s="1463"/>
      <c r="AA53" s="1463"/>
      <c r="AB53" s="1463"/>
      <c r="AC53" s="1463"/>
      <c r="AD53" s="1463"/>
      <c r="AE53" s="1463"/>
      <c r="AF53" s="1463"/>
      <c r="AG53" s="1463"/>
      <c r="AH53" s="1463"/>
      <c r="AI53" s="1463"/>
      <c r="AJ53" s="1463"/>
      <c r="AK53" s="1463"/>
      <c r="AL53" s="1464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240"/>
      <c r="C54" s="2241"/>
      <c r="D54" s="2241"/>
      <c r="E54" s="2241"/>
      <c r="F54" s="2241"/>
      <c r="G54" s="2241"/>
      <c r="H54" s="2241"/>
      <c r="I54" s="2241"/>
      <c r="J54" s="2241"/>
      <c r="K54" s="2241"/>
      <c r="L54" s="2241"/>
      <c r="M54" s="2241"/>
      <c r="N54" s="2241"/>
      <c r="O54" s="2241"/>
      <c r="P54" s="2241"/>
      <c r="Q54" s="2241"/>
      <c r="R54" s="2241"/>
      <c r="S54" s="2242"/>
      <c r="T54" s="67"/>
      <c r="U54" s="66"/>
      <c r="V54" s="2249"/>
      <c r="W54" s="2249"/>
      <c r="X54" s="2249"/>
      <c r="Y54" s="1462"/>
      <c r="Z54" s="1463"/>
      <c r="AA54" s="1463"/>
      <c r="AB54" s="1463"/>
      <c r="AC54" s="1463"/>
      <c r="AD54" s="1463"/>
      <c r="AE54" s="1463"/>
      <c r="AF54" s="1463"/>
      <c r="AG54" s="1463"/>
      <c r="AH54" s="1463"/>
      <c r="AI54" s="1463"/>
      <c r="AJ54" s="1463"/>
      <c r="AK54" s="1463"/>
      <c r="AL54" s="1464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240"/>
      <c r="C55" s="2241"/>
      <c r="D55" s="2241"/>
      <c r="E55" s="2241"/>
      <c r="F55" s="2241"/>
      <c r="G55" s="2241"/>
      <c r="H55" s="2241"/>
      <c r="I55" s="2241"/>
      <c r="J55" s="2241"/>
      <c r="K55" s="2241"/>
      <c r="L55" s="2241"/>
      <c r="M55" s="2241"/>
      <c r="N55" s="2241"/>
      <c r="O55" s="2241"/>
      <c r="P55" s="2241"/>
      <c r="Q55" s="2241"/>
      <c r="R55" s="2241"/>
      <c r="S55" s="2242"/>
      <c r="T55" s="67"/>
      <c r="U55" s="66"/>
      <c r="V55" s="69"/>
      <c r="W55" s="69"/>
      <c r="X55" s="69"/>
      <c r="Y55" s="1465"/>
      <c r="Z55" s="1466"/>
      <c r="AA55" s="1466"/>
      <c r="AB55" s="1466"/>
      <c r="AC55" s="1466"/>
      <c r="AD55" s="1466"/>
      <c r="AE55" s="1466"/>
      <c r="AF55" s="1466"/>
      <c r="AG55" s="1466"/>
      <c r="AH55" s="1466"/>
      <c r="AI55" s="1466"/>
      <c r="AJ55" s="1466"/>
      <c r="AK55" s="1466"/>
      <c r="AL55" s="1467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240"/>
      <c r="C56" s="2241"/>
      <c r="D56" s="2241"/>
      <c r="E56" s="2241"/>
      <c r="F56" s="2241"/>
      <c r="G56" s="2241"/>
      <c r="H56" s="2241"/>
      <c r="I56" s="2241"/>
      <c r="J56" s="2241"/>
      <c r="K56" s="2241"/>
      <c r="L56" s="2241"/>
      <c r="M56" s="2241"/>
      <c r="N56" s="2241"/>
      <c r="O56" s="2241"/>
      <c r="P56" s="2241"/>
      <c r="Q56" s="2241"/>
      <c r="R56" s="2241"/>
      <c r="S56" s="2242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240"/>
      <c r="C57" s="2241"/>
      <c r="D57" s="2241"/>
      <c r="E57" s="2241"/>
      <c r="F57" s="2241"/>
      <c r="G57" s="2241"/>
      <c r="H57" s="2241"/>
      <c r="I57" s="2241"/>
      <c r="J57" s="2241"/>
      <c r="K57" s="2241"/>
      <c r="L57" s="2241"/>
      <c r="M57" s="2241"/>
      <c r="N57" s="2241"/>
      <c r="O57" s="2241"/>
      <c r="P57" s="2241"/>
      <c r="Q57" s="2241"/>
      <c r="R57" s="2241"/>
      <c r="S57" s="2242"/>
      <c r="T57" s="67"/>
      <c r="U57" s="66"/>
      <c r="V57" s="1409" t="s">
        <v>1413</v>
      </c>
      <c r="W57" s="1409"/>
      <c r="X57" s="1409"/>
      <c r="Y57" s="1409"/>
      <c r="Z57" s="1409"/>
      <c r="AA57" s="1409"/>
      <c r="AB57" s="1554" t="str">
        <f>INDEX('LŠZ H'!A$2:AP$999,U39,5)</f>
        <v>OM-H063</v>
      </c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6"/>
      <c r="AM57" s="67"/>
      <c r="AW57" s="64"/>
      <c r="CF57" s="65"/>
    </row>
    <row r="58" spans="1:84" ht="4.5" customHeight="1">
      <c r="A58" s="66"/>
      <c r="B58" s="2240"/>
      <c r="C58" s="2241"/>
      <c r="D58" s="2241"/>
      <c r="E58" s="2241"/>
      <c r="F58" s="2241"/>
      <c r="G58" s="2241"/>
      <c r="H58" s="2241"/>
      <c r="I58" s="2241"/>
      <c r="J58" s="2241"/>
      <c r="K58" s="2241"/>
      <c r="L58" s="2241"/>
      <c r="M58" s="2241"/>
      <c r="N58" s="2241"/>
      <c r="O58" s="2241"/>
      <c r="P58" s="2241"/>
      <c r="Q58" s="2241"/>
      <c r="R58" s="2241"/>
      <c r="S58" s="2242"/>
      <c r="T58" s="67"/>
      <c r="U58" s="66"/>
      <c r="V58" s="1409"/>
      <c r="W58" s="1409"/>
      <c r="X58" s="1409"/>
      <c r="Y58" s="1409"/>
      <c r="Z58" s="1409"/>
      <c r="AA58" s="1409"/>
      <c r="AB58" s="1557"/>
      <c r="AC58" s="1558"/>
      <c r="AD58" s="1558"/>
      <c r="AE58" s="1558"/>
      <c r="AF58" s="1558"/>
      <c r="AG58" s="1558"/>
      <c r="AH58" s="1558"/>
      <c r="AI58" s="1558"/>
      <c r="AJ58" s="1558"/>
      <c r="AK58" s="1558"/>
      <c r="AL58" s="1559"/>
      <c r="AM58" s="67"/>
      <c r="AW58" s="64"/>
      <c r="AX58" s="57"/>
      <c r="AY58" s="58"/>
      <c r="AZ58" s="58"/>
      <c r="BA58" s="58"/>
      <c r="BB58" s="59"/>
      <c r="BC58" s="1052" t="s">
        <v>3998</v>
      </c>
      <c r="BD58" s="1411"/>
      <c r="BE58" s="1411"/>
      <c r="BF58" s="1411"/>
      <c r="BG58" s="1411"/>
      <c r="BH58" s="1412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52" t="s">
        <v>3998</v>
      </c>
      <c r="BV58" s="1411"/>
      <c r="BW58" s="1411"/>
      <c r="BX58" s="1411"/>
      <c r="BY58" s="1411"/>
      <c r="BZ58" s="1412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243"/>
      <c r="C59" s="2244"/>
      <c r="D59" s="2244"/>
      <c r="E59" s="2244"/>
      <c r="F59" s="2244"/>
      <c r="G59" s="2244"/>
      <c r="H59" s="2244"/>
      <c r="I59" s="2244"/>
      <c r="J59" s="2244"/>
      <c r="K59" s="2244"/>
      <c r="L59" s="2244"/>
      <c r="M59" s="2244"/>
      <c r="N59" s="2244"/>
      <c r="O59" s="2244"/>
      <c r="P59" s="2244"/>
      <c r="Q59" s="2244"/>
      <c r="R59" s="2244"/>
      <c r="S59" s="2245"/>
      <c r="T59" s="67"/>
      <c r="U59" s="66"/>
      <c r="V59" s="96"/>
      <c r="W59" s="96"/>
      <c r="X59" s="96"/>
      <c r="Y59" s="96"/>
      <c r="Z59" s="96"/>
      <c r="AA59" s="96"/>
      <c r="AB59" s="1557"/>
      <c r="AC59" s="1558"/>
      <c r="AD59" s="1558"/>
      <c r="AE59" s="1558"/>
      <c r="AF59" s="1558"/>
      <c r="AG59" s="1558"/>
      <c r="AH59" s="1558"/>
      <c r="AI59" s="1558"/>
      <c r="AJ59" s="1558"/>
      <c r="AK59" s="1558"/>
      <c r="AL59" s="1559"/>
      <c r="AM59" s="67"/>
      <c r="AW59" s="64"/>
      <c r="AX59" s="64"/>
      <c r="BB59" s="65"/>
      <c r="BC59" s="1413"/>
      <c r="BD59" s="1414"/>
      <c r="BE59" s="1414"/>
      <c r="BF59" s="1414"/>
      <c r="BG59" s="1414"/>
      <c r="BH59" s="1415"/>
      <c r="BI59" s="64"/>
      <c r="BM59" s="65"/>
      <c r="BP59" s="64"/>
      <c r="BT59" s="65"/>
      <c r="BU59" s="1413"/>
      <c r="BV59" s="1414"/>
      <c r="BW59" s="1414"/>
      <c r="BX59" s="1414"/>
      <c r="BY59" s="1414"/>
      <c r="BZ59" s="1415"/>
      <c r="CA59" s="64"/>
      <c r="CE59" s="65"/>
      <c r="CF59" s="65"/>
    </row>
    <row r="60" spans="1:84" ht="3.75" customHeight="1">
      <c r="A60" s="66"/>
      <c r="T60" s="67"/>
      <c r="U60" s="66"/>
      <c r="V60" s="1409" t="s">
        <v>1414</v>
      </c>
      <c r="W60" s="1409"/>
      <c r="X60" s="1409"/>
      <c r="Y60" s="1409"/>
      <c r="Z60" s="1409"/>
      <c r="AA60" s="1409"/>
      <c r="AB60" s="1557"/>
      <c r="AC60" s="1558"/>
      <c r="AD60" s="1558"/>
      <c r="AE60" s="1558"/>
      <c r="AF60" s="1558"/>
      <c r="AG60" s="1558"/>
      <c r="AH60" s="1558"/>
      <c r="AI60" s="1558"/>
      <c r="AJ60" s="1558"/>
      <c r="AK60" s="1558"/>
      <c r="AL60" s="1559"/>
      <c r="AM60" s="67"/>
      <c r="AW60" s="64"/>
      <c r="AX60" s="1046" t="s">
        <v>1474</v>
      </c>
      <c r="AY60" s="1330"/>
      <c r="AZ60" s="1330"/>
      <c r="BA60" s="1330"/>
      <c r="BB60" s="1331"/>
      <c r="BC60" s="1413"/>
      <c r="BD60" s="1414"/>
      <c r="BE60" s="1414"/>
      <c r="BF60" s="1414"/>
      <c r="BG60" s="1414"/>
      <c r="BH60" s="1415"/>
      <c r="BI60" s="2175" t="s">
        <v>1475</v>
      </c>
      <c r="BJ60" s="2176"/>
      <c r="BK60" s="2176"/>
      <c r="BL60" s="2176"/>
      <c r="BM60" s="2177"/>
      <c r="BP60" s="1046" t="s">
        <v>1474</v>
      </c>
      <c r="BQ60" s="1330"/>
      <c r="BR60" s="1330"/>
      <c r="BS60" s="1330"/>
      <c r="BT60" s="1331"/>
      <c r="BU60" s="1413"/>
      <c r="BV60" s="1414"/>
      <c r="BW60" s="1414"/>
      <c r="BX60" s="1414"/>
      <c r="BY60" s="1414"/>
      <c r="BZ60" s="1415"/>
      <c r="CA60" s="2175" t="s">
        <v>1475</v>
      </c>
      <c r="CB60" s="2176"/>
      <c r="CC60" s="2176"/>
      <c r="CD60" s="2176"/>
      <c r="CE60" s="2177"/>
      <c r="CF60" s="65"/>
    </row>
    <row r="61" spans="1:84" ht="4.5" customHeight="1">
      <c r="A61" s="66"/>
      <c r="B61" s="1123" t="s">
        <v>1626</v>
      </c>
      <c r="C61" s="1124"/>
      <c r="D61" s="1124"/>
      <c r="E61" s="1124"/>
      <c r="F61" s="1124"/>
      <c r="G61" s="1124"/>
      <c r="H61" s="1125"/>
      <c r="I61" s="1123" t="s">
        <v>1640</v>
      </c>
      <c r="J61" s="1124"/>
      <c r="K61" s="1124"/>
      <c r="L61" s="1125"/>
      <c r="M61" s="1132" t="s">
        <v>1641</v>
      </c>
      <c r="N61" s="1837"/>
      <c r="O61" s="1837"/>
      <c r="P61" s="1838"/>
      <c r="Q61" s="1132" t="s">
        <v>1642</v>
      </c>
      <c r="R61" s="1837"/>
      <c r="S61" s="1838"/>
      <c r="T61" s="67"/>
      <c r="U61" s="66"/>
      <c r="V61" s="1409"/>
      <c r="W61" s="1409"/>
      <c r="X61" s="1409"/>
      <c r="Y61" s="1409"/>
      <c r="Z61" s="1409"/>
      <c r="AA61" s="1409"/>
      <c r="AB61" s="1560"/>
      <c r="AC61" s="1561"/>
      <c r="AD61" s="1561"/>
      <c r="AE61" s="1561"/>
      <c r="AF61" s="1561"/>
      <c r="AG61" s="1561"/>
      <c r="AH61" s="1561"/>
      <c r="AI61" s="1561"/>
      <c r="AJ61" s="1561"/>
      <c r="AK61" s="1561"/>
      <c r="AL61" s="1562"/>
      <c r="AM61" s="67"/>
      <c r="AW61" s="64"/>
      <c r="AX61" s="1332"/>
      <c r="AY61" s="1330"/>
      <c r="AZ61" s="1330"/>
      <c r="BA61" s="1330"/>
      <c r="BB61" s="1331"/>
      <c r="BC61" s="1046" t="s">
        <v>1476</v>
      </c>
      <c r="BD61" s="1330"/>
      <c r="BE61" s="1330"/>
      <c r="BF61" s="1330"/>
      <c r="BG61" s="1330"/>
      <c r="BH61" s="1331"/>
      <c r="BI61" s="2178"/>
      <c r="BJ61" s="2176"/>
      <c r="BK61" s="2176"/>
      <c r="BL61" s="2176"/>
      <c r="BM61" s="2177"/>
      <c r="BP61" s="1332"/>
      <c r="BQ61" s="1330"/>
      <c r="BR61" s="1330"/>
      <c r="BS61" s="1330"/>
      <c r="BT61" s="1331"/>
      <c r="BU61" s="1046" t="s">
        <v>1476</v>
      </c>
      <c r="BV61" s="1330"/>
      <c r="BW61" s="1330"/>
      <c r="BX61" s="1330"/>
      <c r="BY61" s="1330"/>
      <c r="BZ61" s="1331"/>
      <c r="CA61" s="2178"/>
      <c r="CB61" s="2176"/>
      <c r="CC61" s="2176"/>
      <c r="CD61" s="2176"/>
      <c r="CE61" s="2177"/>
      <c r="CF61" s="65"/>
    </row>
    <row r="62" spans="1:84" ht="4.5" customHeight="1">
      <c r="A62" s="66"/>
      <c r="B62" s="1126"/>
      <c r="C62" s="1127"/>
      <c r="D62" s="1127"/>
      <c r="E62" s="1127"/>
      <c r="F62" s="1127"/>
      <c r="G62" s="1127"/>
      <c r="H62" s="1128"/>
      <c r="I62" s="1126"/>
      <c r="J62" s="1127"/>
      <c r="K62" s="1127"/>
      <c r="L62" s="1128"/>
      <c r="M62" s="1839"/>
      <c r="N62" s="1058"/>
      <c r="O62" s="1058"/>
      <c r="P62" s="1341"/>
      <c r="Q62" s="1839"/>
      <c r="R62" s="1058"/>
      <c r="S62" s="1341"/>
      <c r="T62" s="67"/>
      <c r="U62" s="66"/>
      <c r="V62" s="1409" t="s">
        <v>1624</v>
      </c>
      <c r="W62" s="1409"/>
      <c r="X62" s="1409"/>
      <c r="Y62" s="1409"/>
      <c r="Z62" s="1409"/>
      <c r="AA62" s="1409"/>
      <c r="AB62" s="1578" t="str">
        <f>CONCATENATE(INDEX('LŠZ H'!A$2:AM$999,U39,11),"                                                                                                ",INDEX('LŠZ H'!A$2:AM$999,U39,24),", ",INDEX('LŠZ H'!A$2:AM$999,U39,25),"                                                           ",INDEX('LŠZ H'!A$2:AM$999,U39,12))</f>
        <v>Ing. Peter REVÚCKY                                                                                                Kľučiny 459/78, Liptovská Štiavnica                                                           23.11.1962</v>
      </c>
      <c r="AC62" s="1579"/>
      <c r="AD62" s="1579"/>
      <c r="AE62" s="1579"/>
      <c r="AF62" s="1579"/>
      <c r="AG62" s="1579"/>
      <c r="AH62" s="1579"/>
      <c r="AI62" s="1579"/>
      <c r="AJ62" s="1579"/>
      <c r="AK62" s="1579"/>
      <c r="AL62" s="1580"/>
      <c r="AM62" s="67"/>
      <c r="AW62" s="64"/>
      <c r="AX62" s="1333"/>
      <c r="AY62" s="1334"/>
      <c r="AZ62" s="1334"/>
      <c r="BA62" s="1334"/>
      <c r="BB62" s="1335"/>
      <c r="BC62" s="1333"/>
      <c r="BD62" s="1334"/>
      <c r="BE62" s="1334"/>
      <c r="BF62" s="1334"/>
      <c r="BG62" s="1334"/>
      <c r="BH62" s="1335"/>
      <c r="BI62" s="2179"/>
      <c r="BJ62" s="2180"/>
      <c r="BK62" s="2180"/>
      <c r="BL62" s="2180"/>
      <c r="BM62" s="2181"/>
      <c r="BP62" s="1333"/>
      <c r="BQ62" s="1334"/>
      <c r="BR62" s="1334"/>
      <c r="BS62" s="1334"/>
      <c r="BT62" s="1335"/>
      <c r="BU62" s="1333"/>
      <c r="BV62" s="1334"/>
      <c r="BW62" s="1334"/>
      <c r="BX62" s="1334"/>
      <c r="BY62" s="1334"/>
      <c r="BZ62" s="1335"/>
      <c r="CA62" s="2179"/>
      <c r="CB62" s="2180"/>
      <c r="CC62" s="2180"/>
      <c r="CD62" s="2180"/>
      <c r="CE62" s="2181"/>
      <c r="CF62" s="65"/>
    </row>
    <row r="63" spans="1:84" ht="3.75" customHeight="1">
      <c r="A63" s="66"/>
      <c r="B63" s="1129"/>
      <c r="C63" s="1130"/>
      <c r="D63" s="1130"/>
      <c r="E63" s="1130"/>
      <c r="F63" s="1130"/>
      <c r="G63" s="1130"/>
      <c r="H63" s="1131"/>
      <c r="I63" s="1129"/>
      <c r="J63" s="1130"/>
      <c r="K63" s="1130"/>
      <c r="L63" s="1131"/>
      <c r="M63" s="1840"/>
      <c r="N63" s="1841"/>
      <c r="O63" s="1841"/>
      <c r="P63" s="1842"/>
      <c r="Q63" s="1840"/>
      <c r="R63" s="1841"/>
      <c r="S63" s="1842"/>
      <c r="T63" s="67"/>
      <c r="U63" s="66"/>
      <c r="V63" s="1409"/>
      <c r="W63" s="1409"/>
      <c r="X63" s="1409"/>
      <c r="Y63" s="1409"/>
      <c r="Z63" s="1409"/>
      <c r="AA63" s="1409"/>
      <c r="AB63" s="1581"/>
      <c r="AC63" s="1582"/>
      <c r="AD63" s="1582"/>
      <c r="AE63" s="1582"/>
      <c r="AF63" s="1582"/>
      <c r="AG63" s="1582"/>
      <c r="AH63" s="1582"/>
      <c r="AI63" s="1582"/>
      <c r="AJ63" s="1582"/>
      <c r="AK63" s="1582"/>
      <c r="AL63" s="1583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435" t="s">
        <v>459</v>
      </c>
      <c r="C64" s="2190"/>
      <c r="D64" s="2190"/>
      <c r="E64" s="2190"/>
      <c r="F64" s="2190"/>
      <c r="G64" s="2190"/>
      <c r="H64" s="2191"/>
      <c r="I64" s="1065">
        <f>INDEX('LŠZ H'!A$2:AM$999,U39,29)</f>
        <v>208</v>
      </c>
      <c r="J64" s="1066"/>
      <c r="K64" s="1066"/>
      <c r="L64" s="1067"/>
      <c r="M64" s="1194">
        <f>INDEX('LŠZ H'!A$2:AM$999,U39,31)</f>
        <v>268</v>
      </c>
      <c r="N64" s="1195"/>
      <c r="O64" s="1195"/>
      <c r="P64" s="1196"/>
      <c r="Q64" s="1194">
        <f>INDEX('LŠZ H'!A$2:AM$999,U39,33)</f>
        <v>400</v>
      </c>
      <c r="R64" s="1195"/>
      <c r="S64" s="1196"/>
      <c r="T64" s="67"/>
      <c r="U64" s="66"/>
      <c r="V64" s="1409" t="s">
        <v>1625</v>
      </c>
      <c r="W64" s="1409"/>
      <c r="X64" s="1409"/>
      <c r="Y64" s="1409"/>
      <c r="Z64" s="1409"/>
      <c r="AA64" s="1409"/>
      <c r="AB64" s="1581"/>
      <c r="AC64" s="1582"/>
      <c r="AD64" s="1582"/>
      <c r="AE64" s="1582"/>
      <c r="AF64" s="1582"/>
      <c r="AG64" s="1582"/>
      <c r="AH64" s="1582"/>
      <c r="AI64" s="1582"/>
      <c r="AJ64" s="1582"/>
      <c r="AK64" s="1582"/>
      <c r="AL64" s="1583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192"/>
      <c r="C65" s="2193"/>
      <c r="D65" s="2193"/>
      <c r="E65" s="2193"/>
      <c r="F65" s="2193"/>
      <c r="G65" s="2193"/>
      <c r="H65" s="2194"/>
      <c r="I65" s="1068"/>
      <c r="J65" s="1069"/>
      <c r="K65" s="1069"/>
      <c r="L65" s="1070"/>
      <c r="M65" s="1197"/>
      <c r="N65" s="1198"/>
      <c r="O65" s="1198"/>
      <c r="P65" s="1199"/>
      <c r="Q65" s="1197"/>
      <c r="R65" s="1198"/>
      <c r="S65" s="1199"/>
      <c r="T65" s="67"/>
      <c r="U65" s="66"/>
      <c r="V65" s="1409"/>
      <c r="W65" s="1409"/>
      <c r="X65" s="1409"/>
      <c r="Y65" s="1409"/>
      <c r="Z65" s="1409"/>
      <c r="AA65" s="1409"/>
      <c r="AB65" s="1581"/>
      <c r="AC65" s="1582"/>
      <c r="AD65" s="1582"/>
      <c r="AE65" s="1582"/>
      <c r="AF65" s="1582"/>
      <c r="AG65" s="1582"/>
      <c r="AH65" s="1582"/>
      <c r="AI65" s="1582"/>
      <c r="AJ65" s="1582"/>
      <c r="AK65" s="1582"/>
      <c r="AL65" s="1583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195"/>
      <c r="C66" s="2196"/>
      <c r="D66" s="2196"/>
      <c r="E66" s="2196"/>
      <c r="F66" s="2196"/>
      <c r="G66" s="2196"/>
      <c r="H66" s="2197"/>
      <c r="I66" s="1071"/>
      <c r="J66" s="1072"/>
      <c r="K66" s="1072"/>
      <c r="L66" s="1073"/>
      <c r="M66" s="1200"/>
      <c r="N66" s="1201"/>
      <c r="O66" s="1201"/>
      <c r="P66" s="1202"/>
      <c r="Q66" s="1200"/>
      <c r="R66" s="1201"/>
      <c r="S66" s="1202"/>
      <c r="T66" s="67"/>
      <c r="U66" s="66"/>
      <c r="V66" s="69"/>
      <c r="W66" s="69"/>
      <c r="X66" s="69"/>
      <c r="Y66" s="69"/>
      <c r="Z66" s="69"/>
      <c r="AA66" s="69"/>
      <c r="AB66" s="1581"/>
      <c r="AC66" s="1582"/>
      <c r="AD66" s="1582"/>
      <c r="AE66" s="1582"/>
      <c r="AF66" s="1582"/>
      <c r="AG66" s="1582"/>
      <c r="AH66" s="1582"/>
      <c r="AI66" s="1582"/>
      <c r="AJ66" s="1582"/>
      <c r="AK66" s="1582"/>
      <c r="AL66" s="1583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074" t="s">
        <v>1522</v>
      </c>
      <c r="C67" s="1075"/>
      <c r="D67" s="1075"/>
      <c r="E67" s="1075"/>
      <c r="F67" s="1075"/>
      <c r="G67" s="1075"/>
      <c r="H67" s="1076"/>
      <c r="I67" s="1123" t="s">
        <v>1643</v>
      </c>
      <c r="J67" s="1124"/>
      <c r="K67" s="1124"/>
      <c r="L67" s="1125"/>
      <c r="M67" s="1123" t="s">
        <v>74</v>
      </c>
      <c r="N67" s="1124"/>
      <c r="O67" s="1124"/>
      <c r="P67" s="1125"/>
      <c r="Q67" s="1123" t="s">
        <v>75</v>
      </c>
      <c r="R67" s="1124"/>
      <c r="S67" s="1125"/>
      <c r="T67" s="67"/>
      <c r="U67" s="66"/>
      <c r="V67" s="1409" t="s">
        <v>1627</v>
      </c>
      <c r="W67" s="1409"/>
      <c r="X67" s="1409"/>
      <c r="Y67" s="1409"/>
      <c r="Z67" s="1409"/>
      <c r="AA67" s="1409"/>
      <c r="AB67" s="1581"/>
      <c r="AC67" s="1582"/>
      <c r="AD67" s="1582"/>
      <c r="AE67" s="1582"/>
      <c r="AF67" s="1582"/>
      <c r="AG67" s="1582"/>
      <c r="AH67" s="1582"/>
      <c r="AI67" s="1582"/>
      <c r="AJ67" s="1582"/>
      <c r="AK67" s="1582"/>
      <c r="AL67" s="1583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077"/>
      <c r="C68" s="1078"/>
      <c r="D68" s="1078"/>
      <c r="E68" s="1078"/>
      <c r="F68" s="1078"/>
      <c r="G68" s="1078"/>
      <c r="H68" s="1079"/>
      <c r="I68" s="1126"/>
      <c r="J68" s="1127"/>
      <c r="K68" s="1127"/>
      <c r="L68" s="1128"/>
      <c r="M68" s="1126"/>
      <c r="N68" s="1127"/>
      <c r="O68" s="1127"/>
      <c r="P68" s="1128"/>
      <c r="Q68" s="1126"/>
      <c r="R68" s="1127"/>
      <c r="S68" s="1128"/>
      <c r="T68" s="67"/>
      <c r="U68" s="66"/>
      <c r="V68" s="1409"/>
      <c r="W68" s="1409"/>
      <c r="X68" s="1409"/>
      <c r="Y68" s="1409"/>
      <c r="Z68" s="1409"/>
      <c r="AA68" s="1409"/>
      <c r="AB68" s="1581"/>
      <c r="AC68" s="1582"/>
      <c r="AD68" s="1582"/>
      <c r="AE68" s="1582"/>
      <c r="AF68" s="1582"/>
      <c r="AG68" s="1582"/>
      <c r="AH68" s="1582"/>
      <c r="AI68" s="1582"/>
      <c r="AJ68" s="1582"/>
      <c r="AK68" s="1582"/>
      <c r="AL68" s="1583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080"/>
      <c r="C69" s="1081"/>
      <c r="D69" s="1081"/>
      <c r="E69" s="1081"/>
      <c r="F69" s="1081"/>
      <c r="G69" s="1081"/>
      <c r="H69" s="1082"/>
      <c r="I69" s="1129"/>
      <c r="J69" s="1130"/>
      <c r="K69" s="1130"/>
      <c r="L69" s="1131"/>
      <c r="M69" s="1129"/>
      <c r="N69" s="1130"/>
      <c r="O69" s="1130"/>
      <c r="P69" s="1131"/>
      <c r="Q69" s="1129"/>
      <c r="R69" s="1130"/>
      <c r="S69" s="1131"/>
      <c r="T69" s="67"/>
      <c r="U69" s="66"/>
      <c r="V69" s="1409" t="s">
        <v>1628</v>
      </c>
      <c r="W69" s="1409"/>
      <c r="X69" s="1409"/>
      <c r="Y69" s="1409"/>
      <c r="Z69" s="1409"/>
      <c r="AA69" s="1409"/>
      <c r="AB69" s="1581"/>
      <c r="AC69" s="1582"/>
      <c r="AD69" s="1582"/>
      <c r="AE69" s="1582"/>
      <c r="AF69" s="1582"/>
      <c r="AG69" s="1582"/>
      <c r="AH69" s="1582"/>
      <c r="AI69" s="1582"/>
      <c r="AJ69" s="1582"/>
      <c r="AK69" s="1582"/>
      <c r="AL69" s="1583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435" t="s">
        <v>928</v>
      </c>
      <c r="C70" s="2190"/>
      <c r="D70" s="2190"/>
      <c r="E70" s="2190"/>
      <c r="F70" s="2190"/>
      <c r="G70" s="2190"/>
      <c r="H70" s="2191"/>
      <c r="I70" s="1065">
        <f>INDEX('LŠZ H'!A$2:AM$999,U39,35)</f>
        <v>48</v>
      </c>
      <c r="J70" s="1066"/>
      <c r="K70" s="1066"/>
      <c r="L70" s="1067"/>
      <c r="M70" s="1065">
        <f>INDEX('LŠZ H'!A$2:AM$999,U39,36)</f>
        <v>53</v>
      </c>
      <c r="N70" s="1066"/>
      <c r="O70" s="1066"/>
      <c r="P70" s="1067"/>
      <c r="Q70" s="1065">
        <f>INDEX('LŠZ H'!A$2:AM$999,U39,37)</f>
        <v>100</v>
      </c>
      <c r="R70" s="1066"/>
      <c r="S70" s="1067"/>
      <c r="T70" s="67"/>
      <c r="U70" s="66"/>
      <c r="V70" s="1409"/>
      <c r="W70" s="1409"/>
      <c r="X70" s="1409"/>
      <c r="Y70" s="1409"/>
      <c r="Z70" s="1409"/>
      <c r="AA70" s="1409"/>
      <c r="AB70" s="1581"/>
      <c r="AC70" s="1582"/>
      <c r="AD70" s="1582"/>
      <c r="AE70" s="1582"/>
      <c r="AF70" s="1582"/>
      <c r="AG70" s="1582"/>
      <c r="AH70" s="1582"/>
      <c r="AI70" s="1582"/>
      <c r="AJ70" s="1582"/>
      <c r="AK70" s="1582"/>
      <c r="AL70" s="1583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192"/>
      <c r="C71" s="2193"/>
      <c r="D71" s="2193"/>
      <c r="E71" s="2193"/>
      <c r="F71" s="2193"/>
      <c r="G71" s="2193"/>
      <c r="H71" s="2194"/>
      <c r="I71" s="1068"/>
      <c r="J71" s="1069"/>
      <c r="K71" s="1069"/>
      <c r="L71" s="1070"/>
      <c r="M71" s="1068"/>
      <c r="N71" s="1069"/>
      <c r="O71" s="1069"/>
      <c r="P71" s="1070"/>
      <c r="Q71" s="1068"/>
      <c r="R71" s="1069"/>
      <c r="S71" s="1070"/>
      <c r="T71" s="67"/>
      <c r="U71" s="66"/>
      <c r="V71" s="78"/>
      <c r="W71" s="69"/>
      <c r="X71" s="69"/>
      <c r="Y71" s="69"/>
      <c r="Z71" s="69"/>
      <c r="AA71" s="69"/>
      <c r="AB71" s="1584"/>
      <c r="AC71" s="1585"/>
      <c r="AD71" s="1585"/>
      <c r="AE71" s="1585"/>
      <c r="AF71" s="1585"/>
      <c r="AG71" s="1585"/>
      <c r="AH71" s="1585"/>
      <c r="AI71" s="1585"/>
      <c r="AJ71" s="1585"/>
      <c r="AK71" s="1585"/>
      <c r="AL71" s="1586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195"/>
      <c r="C72" s="2196"/>
      <c r="D72" s="2196"/>
      <c r="E72" s="2196"/>
      <c r="F72" s="2196"/>
      <c r="G72" s="2196"/>
      <c r="H72" s="2197"/>
      <c r="I72" s="1071"/>
      <c r="J72" s="1072"/>
      <c r="K72" s="1072"/>
      <c r="L72" s="1073"/>
      <c r="M72" s="1071"/>
      <c r="N72" s="1072"/>
      <c r="O72" s="1072"/>
      <c r="P72" s="1073"/>
      <c r="Q72" s="1071"/>
      <c r="R72" s="1072"/>
      <c r="S72" s="1073"/>
      <c r="T72" s="67"/>
      <c r="U72" s="66"/>
      <c r="V72" s="1409" t="s">
        <v>460</v>
      </c>
      <c r="W72" s="1409"/>
      <c r="X72" s="1409"/>
      <c r="Y72" s="1409"/>
      <c r="Z72" s="1409"/>
      <c r="AA72" s="1481"/>
      <c r="AB72" s="1482">
        <f>INDEX('LŠZ H'!A$2:AM$999,U39,13)</f>
        <v>39574</v>
      </c>
      <c r="AC72" s="1483"/>
      <c r="AD72" s="1483"/>
      <c r="AE72" s="1483"/>
      <c r="AF72" s="1483"/>
      <c r="AG72" s="1483"/>
      <c r="AH72" s="1483"/>
      <c r="AI72" s="1483"/>
      <c r="AJ72" s="1483"/>
      <c r="AK72" s="1483"/>
      <c r="AL72" s="1484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416" t="s">
        <v>463</v>
      </c>
      <c r="C73" s="1417"/>
      <c r="D73" s="1417"/>
      <c r="E73" s="1418"/>
      <c r="F73" s="1132">
        <f>INDEX('LŠZ H'!A$2:AM$999,U39,18)</f>
        <v>2004</v>
      </c>
      <c r="G73" s="1838"/>
      <c r="H73" s="1123" t="s">
        <v>464</v>
      </c>
      <c r="I73" s="1125"/>
      <c r="J73" s="1229" t="str">
        <f>INDEX('LŠZ H'!A$2:AM$999,U39,7)</f>
        <v>291004/H063</v>
      </c>
      <c r="K73" s="1230"/>
      <c r="L73" s="1230"/>
      <c r="M73" s="1230"/>
      <c r="N73" s="1230"/>
      <c r="O73" s="1230"/>
      <c r="P73" s="1231"/>
      <c r="Q73" s="1065" t="str">
        <f>INDEX('LŠZ H'!A$2:AM$999,U39,15)</f>
        <v>P</v>
      </c>
      <c r="R73" s="1066"/>
      <c r="S73" s="1067"/>
      <c r="T73" s="67"/>
      <c r="U73" s="66"/>
      <c r="V73" s="1409"/>
      <c r="W73" s="1409"/>
      <c r="X73" s="1409"/>
      <c r="Y73" s="1409"/>
      <c r="Z73" s="1409"/>
      <c r="AA73" s="1481"/>
      <c r="AB73" s="1485"/>
      <c r="AC73" s="1409"/>
      <c r="AD73" s="1409"/>
      <c r="AE73" s="1409"/>
      <c r="AF73" s="1409"/>
      <c r="AG73" s="1409"/>
      <c r="AH73" s="1409"/>
      <c r="AI73" s="1409"/>
      <c r="AJ73" s="1409"/>
      <c r="AK73" s="1409"/>
      <c r="AL73" s="1481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419"/>
      <c r="C74" s="1420"/>
      <c r="D74" s="1420"/>
      <c r="E74" s="1421"/>
      <c r="F74" s="1839"/>
      <c r="G74" s="1341"/>
      <c r="H74" s="1126"/>
      <c r="I74" s="1128"/>
      <c r="J74" s="1232"/>
      <c r="K74" s="1233"/>
      <c r="L74" s="1233"/>
      <c r="M74" s="1233"/>
      <c r="N74" s="1233"/>
      <c r="O74" s="1233"/>
      <c r="P74" s="1234"/>
      <c r="Q74" s="1068"/>
      <c r="R74" s="1069"/>
      <c r="S74" s="1070"/>
      <c r="T74" s="67"/>
      <c r="U74" s="66"/>
      <c r="V74" s="1409" t="s">
        <v>461</v>
      </c>
      <c r="W74" s="1409"/>
      <c r="X74" s="1409"/>
      <c r="Y74" s="1409"/>
      <c r="Z74" s="1409"/>
      <c r="AA74" s="1409"/>
      <c r="AB74" s="1485"/>
      <c r="AC74" s="1409"/>
      <c r="AD74" s="1409"/>
      <c r="AE74" s="1409"/>
      <c r="AF74" s="1409"/>
      <c r="AG74" s="1409"/>
      <c r="AH74" s="1409"/>
      <c r="AI74" s="1409"/>
      <c r="AJ74" s="1409"/>
      <c r="AK74" s="1409"/>
      <c r="AL74" s="1481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422"/>
      <c r="C75" s="1423"/>
      <c r="D75" s="1423"/>
      <c r="E75" s="1424"/>
      <c r="F75" s="1840"/>
      <c r="G75" s="1842"/>
      <c r="H75" s="1129"/>
      <c r="I75" s="1131"/>
      <c r="J75" s="1235"/>
      <c r="K75" s="1236"/>
      <c r="L75" s="1236"/>
      <c r="M75" s="1236"/>
      <c r="N75" s="1236"/>
      <c r="O75" s="1236"/>
      <c r="P75" s="1237"/>
      <c r="Q75" s="1071"/>
      <c r="R75" s="1072"/>
      <c r="S75" s="1073"/>
      <c r="T75" s="67"/>
      <c r="U75" s="66"/>
      <c r="V75" s="1409"/>
      <c r="W75" s="1409"/>
      <c r="X75" s="1409"/>
      <c r="Y75" s="1409"/>
      <c r="Z75" s="1409"/>
      <c r="AA75" s="1409"/>
      <c r="AB75" s="1486"/>
      <c r="AC75" s="1487"/>
      <c r="AD75" s="1487"/>
      <c r="AE75" s="1487"/>
      <c r="AF75" s="1487"/>
      <c r="AG75" s="1487"/>
      <c r="AH75" s="1487"/>
      <c r="AI75" s="1487"/>
      <c r="AJ75" s="1487"/>
      <c r="AK75" s="1487"/>
      <c r="AL75" s="1488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259" t="s">
        <v>270</v>
      </c>
      <c r="AA77" s="2306"/>
      <c r="AB77" s="2306"/>
      <c r="AC77" s="2306"/>
      <c r="AD77" s="2306"/>
      <c r="AE77" s="2306"/>
      <c r="AF77" s="2306"/>
      <c r="AG77" s="2306"/>
      <c r="AH77" s="2306"/>
      <c r="AI77" s="2306"/>
      <c r="AJ77" s="2306"/>
      <c r="AK77" s="2306"/>
      <c r="AL77" s="2306"/>
      <c r="AM77" s="2307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434" t="s">
        <v>1499</v>
      </c>
      <c r="C78" s="1434"/>
      <c r="D78" s="1434"/>
      <c r="E78" s="1434"/>
      <c r="F78" s="1434"/>
      <c r="G78" s="1434"/>
      <c r="H78" s="1434"/>
      <c r="I78" s="1434"/>
      <c r="J78" s="1434"/>
      <c r="K78" s="1434"/>
      <c r="L78" s="1434"/>
      <c r="M78" s="1434"/>
      <c r="N78" s="1434"/>
      <c r="O78" s="1434"/>
      <c r="P78" s="1434"/>
      <c r="Q78" s="1434"/>
      <c r="R78" s="1434"/>
      <c r="S78" s="1434"/>
      <c r="T78" s="67"/>
      <c r="U78" s="64"/>
      <c r="Z78" s="2308"/>
      <c r="AA78" s="2308"/>
      <c r="AB78" s="2308"/>
      <c r="AC78" s="2308"/>
      <c r="AD78" s="2308"/>
      <c r="AE78" s="2308"/>
      <c r="AF78" s="2308"/>
      <c r="AG78" s="2308"/>
      <c r="AH78" s="2308"/>
      <c r="AI78" s="2308"/>
      <c r="AJ78" s="2308"/>
      <c r="AK78" s="2308"/>
      <c r="AL78" s="2308"/>
      <c r="AM78" s="2309"/>
      <c r="AW78" s="64"/>
      <c r="AX78" s="57"/>
      <c r="AY78" s="58"/>
      <c r="AZ78" s="58"/>
      <c r="BA78" s="58"/>
      <c r="BB78" s="59"/>
      <c r="BC78" s="1052" t="s">
        <v>3998</v>
      </c>
      <c r="BD78" s="1411"/>
      <c r="BE78" s="1411"/>
      <c r="BF78" s="1411"/>
      <c r="BG78" s="1411"/>
      <c r="BH78" s="1412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52" t="s">
        <v>3998</v>
      </c>
      <c r="BV78" s="1411"/>
      <c r="BW78" s="1411"/>
      <c r="BX78" s="1411"/>
      <c r="BY78" s="1411"/>
      <c r="BZ78" s="1412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434"/>
      <c r="C79" s="1434"/>
      <c r="D79" s="1434"/>
      <c r="E79" s="1434"/>
      <c r="F79" s="1434"/>
      <c r="G79" s="1434"/>
      <c r="H79" s="1434"/>
      <c r="I79" s="1434"/>
      <c r="J79" s="1434"/>
      <c r="K79" s="1434"/>
      <c r="L79" s="1434"/>
      <c r="M79" s="1434"/>
      <c r="N79" s="1434"/>
      <c r="O79" s="1434"/>
      <c r="P79" s="1434"/>
      <c r="Q79" s="1434"/>
      <c r="R79" s="1434"/>
      <c r="S79" s="1434"/>
      <c r="T79" s="67"/>
      <c r="U79" s="64"/>
      <c r="Z79" s="2308"/>
      <c r="AA79" s="2308"/>
      <c r="AB79" s="2308"/>
      <c r="AC79" s="2308"/>
      <c r="AD79" s="2308"/>
      <c r="AE79" s="2308"/>
      <c r="AF79" s="2308"/>
      <c r="AG79" s="2308"/>
      <c r="AH79" s="2308"/>
      <c r="AI79" s="2308"/>
      <c r="AJ79" s="2308"/>
      <c r="AK79" s="2308"/>
      <c r="AL79" s="2308"/>
      <c r="AM79" s="2309"/>
      <c r="AW79" s="64"/>
      <c r="AX79" s="64"/>
      <c r="BB79" s="65"/>
      <c r="BC79" s="1413"/>
      <c r="BD79" s="1414"/>
      <c r="BE79" s="1414"/>
      <c r="BF79" s="1414"/>
      <c r="BG79" s="1414"/>
      <c r="BH79" s="1415"/>
      <c r="BI79" s="64"/>
      <c r="BM79" s="65"/>
      <c r="BP79" s="64"/>
      <c r="BT79" s="65"/>
      <c r="BU79" s="1413"/>
      <c r="BV79" s="1414"/>
      <c r="BW79" s="1414"/>
      <c r="BX79" s="1414"/>
      <c r="BY79" s="1414"/>
      <c r="BZ79" s="1415"/>
      <c r="CA79" s="64"/>
      <c r="CE79" s="65"/>
      <c r="CF79" s="65"/>
    </row>
    <row r="80" spans="1:84" ht="5.25" customHeight="1">
      <c r="A80" s="66"/>
      <c r="B80" s="1434"/>
      <c r="C80" s="1434"/>
      <c r="D80" s="1434"/>
      <c r="E80" s="1434"/>
      <c r="F80" s="1434"/>
      <c r="G80" s="1434"/>
      <c r="H80" s="1434"/>
      <c r="I80" s="1434"/>
      <c r="J80" s="1434"/>
      <c r="K80" s="1434"/>
      <c r="L80" s="1434"/>
      <c r="M80" s="1434"/>
      <c r="N80" s="1434"/>
      <c r="O80" s="1434"/>
      <c r="P80" s="1434"/>
      <c r="Q80" s="1434"/>
      <c r="R80" s="1434"/>
      <c r="S80" s="1434"/>
      <c r="T80" s="67"/>
      <c r="U80" s="64"/>
      <c r="V80" s="2261" t="s">
        <v>4173</v>
      </c>
      <c r="W80" s="1347"/>
      <c r="X80" s="1347"/>
      <c r="Y80" s="1347"/>
      <c r="Z80" s="1347"/>
      <c r="AA80" s="1347"/>
      <c r="AB80" s="1347"/>
      <c r="AC80" s="1347"/>
      <c r="AD80" s="1347"/>
      <c r="AE80" s="1347"/>
      <c r="AF80" s="1347"/>
      <c r="AG80" s="1347"/>
      <c r="AH80" s="1347"/>
      <c r="AI80" s="1347"/>
      <c r="AJ80" s="1347"/>
      <c r="AK80" s="1347"/>
      <c r="AL80" s="1347"/>
      <c r="AM80" s="1348"/>
      <c r="AW80" s="64"/>
      <c r="AX80" s="1046" t="s">
        <v>1474</v>
      </c>
      <c r="AY80" s="1330"/>
      <c r="AZ80" s="1330"/>
      <c r="BA80" s="1330"/>
      <c r="BB80" s="1331"/>
      <c r="BC80" s="1413"/>
      <c r="BD80" s="1414"/>
      <c r="BE80" s="1414"/>
      <c r="BF80" s="1414"/>
      <c r="BG80" s="1414"/>
      <c r="BH80" s="1415"/>
      <c r="BI80" s="2175" t="s">
        <v>1475</v>
      </c>
      <c r="BJ80" s="2176"/>
      <c r="BK80" s="2176"/>
      <c r="BL80" s="2176"/>
      <c r="BM80" s="2177"/>
      <c r="BP80" s="1046" t="s">
        <v>1474</v>
      </c>
      <c r="BQ80" s="1330"/>
      <c r="BR80" s="1330"/>
      <c r="BS80" s="1330"/>
      <c r="BT80" s="1331"/>
      <c r="BU80" s="1413"/>
      <c r="BV80" s="1414"/>
      <c r="BW80" s="1414"/>
      <c r="BX80" s="1414"/>
      <c r="BY80" s="1414"/>
      <c r="BZ80" s="1415"/>
      <c r="CA80" s="2175" t="s">
        <v>1475</v>
      </c>
      <c r="CB80" s="2176"/>
      <c r="CC80" s="2176"/>
      <c r="CD80" s="2176"/>
      <c r="CE80" s="2177"/>
      <c r="CF80" s="65"/>
    </row>
    <row r="81" spans="1:84" ht="4.5" customHeight="1">
      <c r="A81" s="66"/>
      <c r="B81" s="1434"/>
      <c r="C81" s="1434"/>
      <c r="D81" s="1434"/>
      <c r="E81" s="1434"/>
      <c r="F81" s="1434"/>
      <c r="G81" s="1434"/>
      <c r="H81" s="1434"/>
      <c r="I81" s="1434"/>
      <c r="J81" s="1434"/>
      <c r="K81" s="1434"/>
      <c r="L81" s="1434"/>
      <c r="M81" s="1434"/>
      <c r="N81" s="1434"/>
      <c r="O81" s="1434"/>
      <c r="P81" s="1434"/>
      <c r="Q81" s="1434"/>
      <c r="R81" s="1434"/>
      <c r="S81" s="1434"/>
      <c r="T81" s="67"/>
      <c r="U81" s="64"/>
      <c r="V81" s="1347"/>
      <c r="W81" s="1347"/>
      <c r="X81" s="1347"/>
      <c r="Y81" s="1347"/>
      <c r="Z81" s="1347"/>
      <c r="AA81" s="1347"/>
      <c r="AB81" s="1347"/>
      <c r="AC81" s="1347"/>
      <c r="AD81" s="1347"/>
      <c r="AE81" s="1347"/>
      <c r="AF81" s="1347"/>
      <c r="AG81" s="1347"/>
      <c r="AH81" s="1347"/>
      <c r="AI81" s="1347"/>
      <c r="AJ81" s="1347"/>
      <c r="AK81" s="1347"/>
      <c r="AL81" s="1347"/>
      <c r="AM81" s="1348"/>
      <c r="AW81" s="64"/>
      <c r="AX81" s="1332"/>
      <c r="AY81" s="1330"/>
      <c r="AZ81" s="1330"/>
      <c r="BA81" s="1330"/>
      <c r="BB81" s="1331"/>
      <c r="BC81" s="1046" t="s">
        <v>1476</v>
      </c>
      <c r="BD81" s="1330"/>
      <c r="BE81" s="1330"/>
      <c r="BF81" s="1330"/>
      <c r="BG81" s="1330"/>
      <c r="BH81" s="1331"/>
      <c r="BI81" s="2178"/>
      <c r="BJ81" s="2176"/>
      <c r="BK81" s="2176"/>
      <c r="BL81" s="2176"/>
      <c r="BM81" s="2177"/>
      <c r="BP81" s="1332"/>
      <c r="BQ81" s="1330"/>
      <c r="BR81" s="1330"/>
      <c r="BS81" s="1330"/>
      <c r="BT81" s="1331"/>
      <c r="BU81" s="1046" t="s">
        <v>1476</v>
      </c>
      <c r="BV81" s="1330"/>
      <c r="BW81" s="1330"/>
      <c r="BX81" s="1330"/>
      <c r="BY81" s="1330"/>
      <c r="BZ81" s="1331"/>
      <c r="CA81" s="2178"/>
      <c r="CB81" s="2176"/>
      <c r="CC81" s="2176"/>
      <c r="CD81" s="2176"/>
      <c r="CE81" s="2177"/>
      <c r="CF81" s="65"/>
    </row>
    <row r="82" spans="1:84" ht="5.25" customHeight="1">
      <c r="A82" s="66"/>
      <c r="B82" s="1434"/>
      <c r="C82" s="1434"/>
      <c r="D82" s="1434"/>
      <c r="E82" s="1434"/>
      <c r="F82" s="1434"/>
      <c r="G82" s="1434"/>
      <c r="H82" s="1434"/>
      <c r="I82" s="1434"/>
      <c r="J82" s="1434"/>
      <c r="K82" s="1434"/>
      <c r="L82" s="1434"/>
      <c r="M82" s="1434"/>
      <c r="N82" s="1434"/>
      <c r="O82" s="1434"/>
      <c r="P82" s="1434"/>
      <c r="Q82" s="1434"/>
      <c r="R82" s="1434"/>
      <c r="S82" s="1434"/>
      <c r="T82" s="67"/>
      <c r="U82" s="1346" t="s">
        <v>481</v>
      </c>
      <c r="V82" s="1347"/>
      <c r="W82" s="1347"/>
      <c r="X82" s="1347"/>
      <c r="Y82" s="1347"/>
      <c r="Z82" s="1347"/>
      <c r="AA82" s="1347"/>
      <c r="AB82" s="1347"/>
      <c r="AC82" s="1347"/>
      <c r="AD82" s="1347"/>
      <c r="AE82" s="1347"/>
      <c r="AF82" s="1347"/>
      <c r="AG82" s="1347"/>
      <c r="AH82" s="1347"/>
      <c r="AI82" s="1347"/>
      <c r="AJ82" s="1347"/>
      <c r="AK82" s="1347"/>
      <c r="AL82" s="1347"/>
      <c r="AM82" s="1348"/>
      <c r="AW82" s="64"/>
      <c r="AX82" s="1333"/>
      <c r="AY82" s="1334"/>
      <c r="AZ82" s="1334"/>
      <c r="BA82" s="1334"/>
      <c r="BB82" s="1335"/>
      <c r="BC82" s="1333"/>
      <c r="BD82" s="1334"/>
      <c r="BE82" s="1334"/>
      <c r="BF82" s="1334"/>
      <c r="BG82" s="1334"/>
      <c r="BH82" s="1335"/>
      <c r="BI82" s="2179"/>
      <c r="BJ82" s="2180"/>
      <c r="BK82" s="2180"/>
      <c r="BL82" s="2180"/>
      <c r="BM82" s="2181"/>
      <c r="BP82" s="1333"/>
      <c r="BQ82" s="1334"/>
      <c r="BR82" s="1334"/>
      <c r="BS82" s="1334"/>
      <c r="BT82" s="1335"/>
      <c r="BU82" s="1333"/>
      <c r="BV82" s="1334"/>
      <c r="BW82" s="1334"/>
      <c r="BX82" s="1334"/>
      <c r="BY82" s="1334"/>
      <c r="BZ82" s="1335"/>
      <c r="CA82" s="2179"/>
      <c r="CB82" s="2180"/>
      <c r="CC82" s="2180"/>
      <c r="CD82" s="2180"/>
      <c r="CE82" s="2181"/>
      <c r="CF82" s="65"/>
    </row>
    <row r="83" spans="1:84" ht="4.5" customHeight="1">
      <c r="A83" s="66"/>
      <c r="B83" s="1434"/>
      <c r="C83" s="1434"/>
      <c r="D83" s="1434"/>
      <c r="E83" s="1434"/>
      <c r="F83" s="1434"/>
      <c r="G83" s="1434"/>
      <c r="H83" s="1434"/>
      <c r="I83" s="1434"/>
      <c r="J83" s="1434"/>
      <c r="K83" s="1434"/>
      <c r="L83" s="1434"/>
      <c r="M83" s="1434"/>
      <c r="N83" s="1434"/>
      <c r="O83" s="1434"/>
      <c r="P83" s="1434"/>
      <c r="Q83" s="1434"/>
      <c r="R83" s="1434"/>
      <c r="S83" s="1434"/>
      <c r="T83" s="67"/>
      <c r="U83" s="1349"/>
      <c r="V83" s="1347"/>
      <c r="W83" s="1347"/>
      <c r="X83" s="1347"/>
      <c r="Y83" s="1347"/>
      <c r="Z83" s="1347"/>
      <c r="AA83" s="1347"/>
      <c r="AB83" s="1347"/>
      <c r="AC83" s="1347"/>
      <c r="AD83" s="1347"/>
      <c r="AE83" s="1347"/>
      <c r="AF83" s="1347"/>
      <c r="AG83" s="1347"/>
      <c r="AH83" s="1347"/>
      <c r="AI83" s="1347"/>
      <c r="AJ83" s="1347"/>
      <c r="AK83" s="1347"/>
      <c r="AL83" s="1347"/>
      <c r="AM83" s="1348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434"/>
      <c r="C84" s="1434"/>
      <c r="D84" s="1434"/>
      <c r="E84" s="1434"/>
      <c r="F84" s="1434"/>
      <c r="G84" s="1434"/>
      <c r="H84" s="1434"/>
      <c r="I84" s="1434"/>
      <c r="J84" s="1434"/>
      <c r="K84" s="1434"/>
      <c r="L84" s="1434"/>
      <c r="M84" s="1434"/>
      <c r="N84" s="1434"/>
      <c r="O84" s="1434"/>
      <c r="P84" s="1434"/>
      <c r="Q84" s="1434"/>
      <c r="R84" s="1434"/>
      <c r="S84" s="1434"/>
      <c r="T84" s="67"/>
      <c r="U84" s="1221" t="s">
        <v>271</v>
      </c>
      <c r="V84" s="2304"/>
      <c r="W84" s="2304"/>
      <c r="X84" s="2304"/>
      <c r="Y84" s="2304"/>
      <c r="Z84" s="2304"/>
      <c r="AA84" s="2304"/>
      <c r="AB84" s="2304"/>
      <c r="AC84" s="2304"/>
      <c r="AD84" s="2304"/>
      <c r="AE84" s="2304"/>
      <c r="AF84" s="2304"/>
      <c r="AG84" s="2304"/>
      <c r="AH84" s="2304"/>
      <c r="AI84" s="2304"/>
      <c r="AJ84" s="1582" t="str">
        <f>CONCATENATE("*",INDEX('LŠZ H'!A$2:AM$999,U77,17))</f>
        <v>*20063</v>
      </c>
      <c r="AK84" s="1468"/>
      <c r="AL84" s="1468"/>
      <c r="AM84" s="1469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434"/>
      <c r="C85" s="1434"/>
      <c r="D85" s="1434"/>
      <c r="E85" s="1434"/>
      <c r="F85" s="1434"/>
      <c r="G85" s="1434"/>
      <c r="H85" s="1434"/>
      <c r="I85" s="1434"/>
      <c r="J85" s="1434"/>
      <c r="K85" s="1434"/>
      <c r="L85" s="1434"/>
      <c r="M85" s="1434"/>
      <c r="N85" s="1434"/>
      <c r="O85" s="1434"/>
      <c r="P85" s="1434"/>
      <c r="Q85" s="1434"/>
      <c r="R85" s="1434"/>
      <c r="S85" s="1434"/>
      <c r="T85" s="67"/>
      <c r="U85" s="2305"/>
      <c r="V85" s="2304"/>
      <c r="W85" s="2304"/>
      <c r="X85" s="2304"/>
      <c r="Y85" s="2304"/>
      <c r="Z85" s="2304"/>
      <c r="AA85" s="2304"/>
      <c r="AB85" s="2304"/>
      <c r="AC85" s="2304"/>
      <c r="AD85" s="2304"/>
      <c r="AE85" s="2304"/>
      <c r="AF85" s="2304"/>
      <c r="AG85" s="2304"/>
      <c r="AH85" s="2304"/>
      <c r="AI85" s="2304"/>
      <c r="AJ85" s="1468"/>
      <c r="AK85" s="1468"/>
      <c r="AL85" s="1468"/>
      <c r="AM85" s="1469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409" t="s">
        <v>1517</v>
      </c>
      <c r="C86" s="1409"/>
      <c r="D86" s="1409"/>
      <c r="E86" s="1409"/>
      <c r="F86" s="1409"/>
      <c r="G86" s="1409"/>
      <c r="H86" s="1409"/>
      <c r="I86" s="1409"/>
      <c r="J86" s="1409"/>
      <c r="K86" s="1409"/>
      <c r="L86" s="1409"/>
      <c r="M86" s="1409"/>
      <c r="N86" s="1409"/>
      <c r="P86" s="1545">
        <f>INDEX('LŠZ H'!A$2:AM$999,U77,28)</f>
        <v>3</v>
      </c>
      <c r="Q86" s="2265"/>
      <c r="R86" s="2265"/>
      <c r="S86" s="2266"/>
      <c r="T86" s="67"/>
      <c r="U86" s="64"/>
      <c r="V86" s="2273" t="s">
        <v>1651</v>
      </c>
      <c r="W86" s="2273"/>
      <c r="X86" s="2273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68"/>
      <c r="AK86" s="1468"/>
      <c r="AL86" s="1468"/>
      <c r="AM86" s="1469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409"/>
      <c r="C87" s="1409"/>
      <c r="D87" s="1409"/>
      <c r="E87" s="1409"/>
      <c r="F87" s="1409"/>
      <c r="G87" s="1409"/>
      <c r="H87" s="1409"/>
      <c r="I87" s="1409"/>
      <c r="J87" s="1409"/>
      <c r="K87" s="1409"/>
      <c r="L87" s="1409"/>
      <c r="M87" s="1409"/>
      <c r="N87" s="1409"/>
      <c r="O87" s="74"/>
      <c r="P87" s="2267"/>
      <c r="Q87" s="2268"/>
      <c r="R87" s="2268"/>
      <c r="S87" s="2269"/>
      <c r="T87" s="67"/>
      <c r="U87" s="66"/>
      <c r="V87" s="2273"/>
      <c r="W87" s="2273"/>
      <c r="X87" s="2273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409" t="s">
        <v>786</v>
      </c>
      <c r="C88" s="1409"/>
      <c r="D88" s="1409"/>
      <c r="E88" s="1409"/>
      <c r="F88" s="1409"/>
      <c r="G88" s="1409"/>
      <c r="H88" s="1409"/>
      <c r="I88" s="1481"/>
      <c r="J88" s="1496" t="str">
        <f>IF(INDEX('LŠZ H'!A$2:AM1093,U77,2)="ZK",(CONCATENATE("O-HG / ",INDEX('LŠZ H'!A$2:AM1093,U77,38)," place")),(CONCATENATE("RWL ",INDEX('LŠZ H'!A$2:AM1093,U77,38),)))</f>
        <v>RWL 2</v>
      </c>
      <c r="K88" s="1497"/>
      <c r="L88" s="1497"/>
      <c r="M88" s="1497"/>
      <c r="N88" s="1498"/>
      <c r="O88" s="75"/>
      <c r="P88" s="2267"/>
      <c r="Q88" s="2268"/>
      <c r="R88" s="2268"/>
      <c r="S88" s="2269"/>
      <c r="T88" s="67"/>
      <c r="U88" s="66"/>
      <c r="V88" s="2232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Hangglider/MZK/PHG/RWL2/</v>
      </c>
      <c r="W88" s="2275"/>
      <c r="X88" s="2275"/>
      <c r="Y88" s="2275"/>
      <c r="Z88" s="2275"/>
      <c r="AA88" s="2275"/>
      <c r="AB88" s="2275"/>
      <c r="AC88" s="2275"/>
      <c r="AD88" s="2275"/>
      <c r="AE88" s="2275"/>
      <c r="AF88" s="2275"/>
      <c r="AG88" s="2275"/>
      <c r="AH88" s="2275"/>
      <c r="AI88" s="2275"/>
      <c r="AJ88" s="2275"/>
      <c r="AK88" s="2275"/>
      <c r="AL88" s="2276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409"/>
      <c r="C89" s="1409"/>
      <c r="D89" s="1409"/>
      <c r="E89" s="1409"/>
      <c r="F89" s="1409"/>
      <c r="G89" s="1409"/>
      <c r="H89" s="1409"/>
      <c r="I89" s="1481"/>
      <c r="J89" s="1499"/>
      <c r="K89" s="1500"/>
      <c r="L89" s="1500"/>
      <c r="M89" s="1500"/>
      <c r="N89" s="1501"/>
      <c r="O89" s="75"/>
      <c r="P89" s="2270"/>
      <c r="Q89" s="2271"/>
      <c r="R89" s="2271"/>
      <c r="S89" s="2272"/>
      <c r="T89" s="67"/>
      <c r="U89" s="66"/>
      <c r="V89" s="2277"/>
      <c r="W89" s="2278"/>
      <c r="X89" s="2278"/>
      <c r="Y89" s="2278"/>
      <c r="Z89" s="2278"/>
      <c r="AA89" s="2278"/>
      <c r="AB89" s="2278"/>
      <c r="AC89" s="2278"/>
      <c r="AD89" s="2278"/>
      <c r="AE89" s="2278"/>
      <c r="AF89" s="2278"/>
      <c r="AG89" s="2278"/>
      <c r="AH89" s="2278"/>
      <c r="AI89" s="2278"/>
      <c r="AJ89" s="2278"/>
      <c r="AK89" s="2278"/>
      <c r="AL89" s="2279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453" t="s">
        <v>4245</v>
      </c>
      <c r="C90" s="2238"/>
      <c r="D90" s="2238"/>
      <c r="E90" s="2238"/>
      <c r="F90" s="2238"/>
      <c r="G90" s="2238"/>
      <c r="H90" s="2238"/>
      <c r="I90" s="2238"/>
      <c r="J90" s="2238"/>
      <c r="K90" s="2238"/>
      <c r="L90" s="2238"/>
      <c r="M90" s="2238"/>
      <c r="N90" s="2238"/>
      <c r="O90" s="2238"/>
      <c r="P90" s="2238"/>
      <c r="Q90" s="2238"/>
      <c r="R90" s="2238"/>
      <c r="S90" s="2239"/>
      <c r="T90" s="67"/>
      <c r="U90" s="66"/>
      <c r="V90" s="69"/>
      <c r="W90" s="69"/>
      <c r="X90" s="69"/>
      <c r="Y90" s="2289" t="str">
        <f>CONCATENATE(INDEX('LŠZ H'!A$2:AP$999,U77,3)," (",INDEX('LŠZ H'!A$2:AP$999,U77,9),")")</f>
        <v>ATLÉT/ COSMOS (VM-RF/DADO)</v>
      </c>
      <c r="Z90" s="2290"/>
      <c r="AA90" s="2290"/>
      <c r="AB90" s="2290"/>
      <c r="AC90" s="2290"/>
      <c r="AD90" s="2290"/>
      <c r="AE90" s="2290"/>
      <c r="AF90" s="2290"/>
      <c r="AG90" s="2290"/>
      <c r="AH90" s="2290"/>
      <c r="AI90" s="2290"/>
      <c r="AJ90" s="2290"/>
      <c r="AK90" s="2290"/>
      <c r="AL90" s="2291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240"/>
      <c r="C91" s="2241"/>
      <c r="D91" s="2241"/>
      <c r="E91" s="2241"/>
      <c r="F91" s="2241"/>
      <c r="G91" s="2241"/>
      <c r="H91" s="2241"/>
      <c r="I91" s="2241"/>
      <c r="J91" s="2241"/>
      <c r="K91" s="2241"/>
      <c r="L91" s="2241"/>
      <c r="M91" s="2241"/>
      <c r="N91" s="2241"/>
      <c r="O91" s="2241"/>
      <c r="P91" s="2241"/>
      <c r="Q91" s="2241"/>
      <c r="R91" s="2241"/>
      <c r="S91" s="2242"/>
      <c r="T91" s="67"/>
      <c r="U91" s="66"/>
      <c r="V91" s="2249" t="s">
        <v>648</v>
      </c>
      <c r="W91" s="2249"/>
      <c r="X91" s="2249"/>
      <c r="Y91" s="2289"/>
      <c r="Z91" s="2290"/>
      <c r="AA91" s="2290"/>
      <c r="AB91" s="2290"/>
      <c r="AC91" s="2290"/>
      <c r="AD91" s="2290"/>
      <c r="AE91" s="2290"/>
      <c r="AF91" s="2290"/>
      <c r="AG91" s="2290"/>
      <c r="AH91" s="2290"/>
      <c r="AI91" s="2290"/>
      <c r="AJ91" s="2290"/>
      <c r="AK91" s="2290"/>
      <c r="AL91" s="2291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240"/>
      <c r="C92" s="2241"/>
      <c r="D92" s="2241"/>
      <c r="E92" s="2241"/>
      <c r="F92" s="2241"/>
      <c r="G92" s="2241"/>
      <c r="H92" s="2241"/>
      <c r="I92" s="2241"/>
      <c r="J92" s="2241"/>
      <c r="K92" s="2241"/>
      <c r="L92" s="2241"/>
      <c r="M92" s="2241"/>
      <c r="N92" s="2241"/>
      <c r="O92" s="2241"/>
      <c r="P92" s="2241"/>
      <c r="Q92" s="2241"/>
      <c r="R92" s="2241"/>
      <c r="S92" s="2242"/>
      <c r="T92" s="67"/>
      <c r="U92" s="66"/>
      <c r="V92" s="2249"/>
      <c r="W92" s="2249"/>
      <c r="X92" s="2249"/>
      <c r="Y92" s="2289"/>
      <c r="Z92" s="2290"/>
      <c r="AA92" s="2290"/>
      <c r="AB92" s="2290"/>
      <c r="AC92" s="2290"/>
      <c r="AD92" s="2290"/>
      <c r="AE92" s="2290"/>
      <c r="AF92" s="2290"/>
      <c r="AG92" s="2290"/>
      <c r="AH92" s="2290"/>
      <c r="AI92" s="2290"/>
      <c r="AJ92" s="2290"/>
      <c r="AK92" s="2290"/>
      <c r="AL92" s="2291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240"/>
      <c r="C93" s="2241"/>
      <c r="D93" s="2241"/>
      <c r="E93" s="2241"/>
      <c r="F93" s="2241"/>
      <c r="G93" s="2241"/>
      <c r="H93" s="2241"/>
      <c r="I93" s="2241"/>
      <c r="J93" s="2241"/>
      <c r="K93" s="2241"/>
      <c r="L93" s="2241"/>
      <c r="M93" s="2241"/>
      <c r="N93" s="2241"/>
      <c r="O93" s="2241"/>
      <c r="P93" s="2241"/>
      <c r="Q93" s="2241"/>
      <c r="R93" s="2241"/>
      <c r="S93" s="2242"/>
      <c r="T93" s="67"/>
      <c r="U93" s="66"/>
      <c r="V93" s="69"/>
      <c r="W93" s="69"/>
      <c r="X93" s="69"/>
      <c r="Y93" s="2292"/>
      <c r="Z93" s="2293"/>
      <c r="AA93" s="2293"/>
      <c r="AB93" s="2293"/>
      <c r="AC93" s="2293"/>
      <c r="AD93" s="2293"/>
      <c r="AE93" s="2293"/>
      <c r="AF93" s="2293"/>
      <c r="AG93" s="2293"/>
      <c r="AH93" s="2293"/>
      <c r="AI93" s="2293"/>
      <c r="AJ93" s="2293"/>
      <c r="AK93" s="2293"/>
      <c r="AL93" s="2294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240"/>
      <c r="C94" s="2241"/>
      <c r="D94" s="2241"/>
      <c r="E94" s="2241"/>
      <c r="F94" s="2241"/>
      <c r="G94" s="2241"/>
      <c r="H94" s="2241"/>
      <c r="I94" s="2241"/>
      <c r="J94" s="2241"/>
      <c r="K94" s="2241"/>
      <c r="L94" s="2241"/>
      <c r="M94" s="2241"/>
      <c r="N94" s="2241"/>
      <c r="O94" s="2241"/>
      <c r="P94" s="2241"/>
      <c r="Q94" s="2241"/>
      <c r="R94" s="2241"/>
      <c r="S94" s="2242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240"/>
      <c r="C95" s="2241"/>
      <c r="D95" s="2241"/>
      <c r="E95" s="2241"/>
      <c r="F95" s="2241"/>
      <c r="G95" s="2241"/>
      <c r="H95" s="2241"/>
      <c r="I95" s="2241"/>
      <c r="J95" s="2241"/>
      <c r="K95" s="2241"/>
      <c r="L95" s="2241"/>
      <c r="M95" s="2241"/>
      <c r="N95" s="2241"/>
      <c r="O95" s="2241"/>
      <c r="P95" s="2241"/>
      <c r="Q95" s="2241"/>
      <c r="R95" s="2241"/>
      <c r="S95" s="2242"/>
      <c r="T95" s="67"/>
      <c r="U95" s="66"/>
      <c r="V95" s="1409" t="s">
        <v>1413</v>
      </c>
      <c r="W95" s="1409"/>
      <c r="X95" s="1409"/>
      <c r="Y95" s="1409"/>
      <c r="Z95" s="1409"/>
      <c r="AA95" s="1409"/>
      <c r="AB95" s="1554" t="str">
        <f>INDEX('LŠZ H'!A$2:AP$999,U77,5)</f>
        <v>OM-H022</v>
      </c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6"/>
      <c r="AM95" s="67"/>
      <c r="AW95" s="64"/>
      <c r="CF95" s="65"/>
    </row>
    <row r="96" spans="1:84" ht="3.75" customHeight="1">
      <c r="A96" s="66"/>
      <c r="B96" s="2240"/>
      <c r="C96" s="2241"/>
      <c r="D96" s="2241"/>
      <c r="E96" s="2241"/>
      <c r="F96" s="2241"/>
      <c r="G96" s="2241"/>
      <c r="H96" s="2241"/>
      <c r="I96" s="2241"/>
      <c r="J96" s="2241"/>
      <c r="K96" s="2241"/>
      <c r="L96" s="2241"/>
      <c r="M96" s="2241"/>
      <c r="N96" s="2241"/>
      <c r="O96" s="2241"/>
      <c r="P96" s="2241"/>
      <c r="Q96" s="2241"/>
      <c r="R96" s="2241"/>
      <c r="S96" s="2242"/>
      <c r="T96" s="67"/>
      <c r="U96" s="66"/>
      <c r="V96" s="1409"/>
      <c r="W96" s="1409"/>
      <c r="X96" s="1409"/>
      <c r="Y96" s="1409"/>
      <c r="Z96" s="1409"/>
      <c r="AA96" s="1409"/>
      <c r="AB96" s="1557"/>
      <c r="AC96" s="1558"/>
      <c r="AD96" s="1558"/>
      <c r="AE96" s="1558"/>
      <c r="AF96" s="1558"/>
      <c r="AG96" s="1558"/>
      <c r="AH96" s="1558"/>
      <c r="AI96" s="1558"/>
      <c r="AJ96" s="1558"/>
      <c r="AK96" s="1558"/>
      <c r="AL96" s="1559"/>
      <c r="AM96" s="67"/>
      <c r="AW96" s="64"/>
      <c r="AX96" s="57"/>
      <c r="AY96" s="58"/>
      <c r="AZ96" s="58"/>
      <c r="BA96" s="58"/>
      <c r="BB96" s="59"/>
      <c r="BC96" s="1052" t="s">
        <v>3998</v>
      </c>
      <c r="BD96" s="1411"/>
      <c r="BE96" s="1411"/>
      <c r="BF96" s="1411"/>
      <c r="BG96" s="1411"/>
      <c r="BH96" s="1412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52" t="s">
        <v>3998</v>
      </c>
      <c r="BV96" s="1411"/>
      <c r="BW96" s="1411"/>
      <c r="BX96" s="1411"/>
      <c r="BY96" s="1411"/>
      <c r="BZ96" s="1412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243"/>
      <c r="C97" s="2244"/>
      <c r="D97" s="2244"/>
      <c r="E97" s="2244"/>
      <c r="F97" s="2244"/>
      <c r="G97" s="2244"/>
      <c r="H97" s="2244"/>
      <c r="I97" s="2244"/>
      <c r="J97" s="2244"/>
      <c r="K97" s="2244"/>
      <c r="L97" s="2244"/>
      <c r="M97" s="2244"/>
      <c r="N97" s="2244"/>
      <c r="O97" s="2244"/>
      <c r="P97" s="2244"/>
      <c r="Q97" s="2244"/>
      <c r="R97" s="2244"/>
      <c r="S97" s="2245"/>
      <c r="T97" s="67"/>
      <c r="U97" s="66"/>
      <c r="V97" s="96"/>
      <c r="W97" s="96"/>
      <c r="X97" s="96"/>
      <c r="Y97" s="96"/>
      <c r="Z97" s="96"/>
      <c r="AA97" s="96"/>
      <c r="AB97" s="1557"/>
      <c r="AC97" s="1558"/>
      <c r="AD97" s="1558"/>
      <c r="AE97" s="1558"/>
      <c r="AF97" s="1558"/>
      <c r="AG97" s="1558"/>
      <c r="AH97" s="1558"/>
      <c r="AI97" s="1558"/>
      <c r="AJ97" s="1558"/>
      <c r="AK97" s="1558"/>
      <c r="AL97" s="1559"/>
      <c r="AM97" s="67"/>
      <c r="AW97" s="64"/>
      <c r="AX97" s="64"/>
      <c r="BB97" s="65"/>
      <c r="BC97" s="1413"/>
      <c r="BD97" s="1414"/>
      <c r="BE97" s="1414"/>
      <c r="BF97" s="1414"/>
      <c r="BG97" s="1414"/>
      <c r="BH97" s="1415"/>
      <c r="BI97" s="64"/>
      <c r="BM97" s="65"/>
      <c r="BP97" s="64"/>
      <c r="BT97" s="65"/>
      <c r="BU97" s="1413"/>
      <c r="BV97" s="1414"/>
      <c r="BW97" s="1414"/>
      <c r="BX97" s="1414"/>
      <c r="BY97" s="1414"/>
      <c r="BZ97" s="1415"/>
      <c r="CA97" s="64"/>
      <c r="CE97" s="65"/>
      <c r="CF97" s="65"/>
    </row>
    <row r="98" spans="1:84" ht="3.75" customHeight="1">
      <c r="A98" s="66"/>
      <c r="T98" s="67"/>
      <c r="U98" s="66"/>
      <c r="V98" s="1409" t="s">
        <v>1414</v>
      </c>
      <c r="W98" s="1409"/>
      <c r="X98" s="1409"/>
      <c r="Y98" s="1409"/>
      <c r="Z98" s="1409"/>
      <c r="AA98" s="1409"/>
      <c r="AB98" s="1557"/>
      <c r="AC98" s="1558"/>
      <c r="AD98" s="1558"/>
      <c r="AE98" s="1558"/>
      <c r="AF98" s="1558"/>
      <c r="AG98" s="1558"/>
      <c r="AH98" s="1558"/>
      <c r="AI98" s="1558"/>
      <c r="AJ98" s="1558"/>
      <c r="AK98" s="1558"/>
      <c r="AL98" s="1559"/>
      <c r="AM98" s="67"/>
      <c r="AW98" s="64"/>
      <c r="AX98" s="1046" t="s">
        <v>1474</v>
      </c>
      <c r="AY98" s="1330"/>
      <c r="AZ98" s="1330"/>
      <c r="BA98" s="1330"/>
      <c r="BB98" s="1331"/>
      <c r="BC98" s="1413"/>
      <c r="BD98" s="1414"/>
      <c r="BE98" s="1414"/>
      <c r="BF98" s="1414"/>
      <c r="BG98" s="1414"/>
      <c r="BH98" s="1415"/>
      <c r="BI98" s="2175" t="s">
        <v>1475</v>
      </c>
      <c r="BJ98" s="2176"/>
      <c r="BK98" s="2176"/>
      <c r="BL98" s="2176"/>
      <c r="BM98" s="2177"/>
      <c r="BP98" s="1046" t="s">
        <v>1474</v>
      </c>
      <c r="BQ98" s="1330"/>
      <c r="BR98" s="1330"/>
      <c r="BS98" s="1330"/>
      <c r="BT98" s="1331"/>
      <c r="BU98" s="1413"/>
      <c r="BV98" s="1414"/>
      <c r="BW98" s="1414"/>
      <c r="BX98" s="1414"/>
      <c r="BY98" s="1414"/>
      <c r="BZ98" s="1415"/>
      <c r="CA98" s="2175" t="s">
        <v>1475</v>
      </c>
      <c r="CB98" s="2176"/>
      <c r="CC98" s="2176"/>
      <c r="CD98" s="2176"/>
      <c r="CE98" s="2177"/>
      <c r="CF98" s="65"/>
    </row>
    <row r="99" spans="1:84" ht="5.25" customHeight="1">
      <c r="A99" s="66"/>
      <c r="B99" s="1123" t="s">
        <v>1626</v>
      </c>
      <c r="C99" s="1124"/>
      <c r="D99" s="1124"/>
      <c r="E99" s="1124"/>
      <c r="F99" s="1124"/>
      <c r="G99" s="1124"/>
      <c r="H99" s="1125"/>
      <c r="I99" s="1123" t="s">
        <v>1640</v>
      </c>
      <c r="J99" s="1124"/>
      <c r="K99" s="1124"/>
      <c r="L99" s="1125"/>
      <c r="M99" s="1132" t="s">
        <v>1641</v>
      </c>
      <c r="N99" s="1837"/>
      <c r="O99" s="1837"/>
      <c r="P99" s="1838"/>
      <c r="Q99" s="1132" t="s">
        <v>1642</v>
      </c>
      <c r="R99" s="1837"/>
      <c r="S99" s="1838"/>
      <c r="T99" s="67"/>
      <c r="U99" s="66"/>
      <c r="V99" s="1409"/>
      <c r="W99" s="1409"/>
      <c r="X99" s="1409"/>
      <c r="Y99" s="1409"/>
      <c r="Z99" s="1409"/>
      <c r="AA99" s="1409"/>
      <c r="AB99" s="1560"/>
      <c r="AC99" s="1561"/>
      <c r="AD99" s="1561"/>
      <c r="AE99" s="1561"/>
      <c r="AF99" s="1561"/>
      <c r="AG99" s="1561"/>
      <c r="AH99" s="1561"/>
      <c r="AI99" s="1561"/>
      <c r="AJ99" s="1561"/>
      <c r="AK99" s="1561"/>
      <c r="AL99" s="1562"/>
      <c r="AM99" s="67"/>
      <c r="AW99" s="64"/>
      <c r="AX99" s="1332"/>
      <c r="AY99" s="1330"/>
      <c r="AZ99" s="1330"/>
      <c r="BA99" s="1330"/>
      <c r="BB99" s="1331"/>
      <c r="BC99" s="1046" t="s">
        <v>1476</v>
      </c>
      <c r="BD99" s="1330"/>
      <c r="BE99" s="1330"/>
      <c r="BF99" s="1330"/>
      <c r="BG99" s="1330"/>
      <c r="BH99" s="1331"/>
      <c r="BI99" s="2178"/>
      <c r="BJ99" s="2176"/>
      <c r="BK99" s="2176"/>
      <c r="BL99" s="2176"/>
      <c r="BM99" s="2177"/>
      <c r="BP99" s="1332"/>
      <c r="BQ99" s="1330"/>
      <c r="BR99" s="1330"/>
      <c r="BS99" s="1330"/>
      <c r="BT99" s="1331"/>
      <c r="BU99" s="1046" t="s">
        <v>1476</v>
      </c>
      <c r="BV99" s="1330"/>
      <c r="BW99" s="1330"/>
      <c r="BX99" s="1330"/>
      <c r="BY99" s="1330"/>
      <c r="BZ99" s="1331"/>
      <c r="CA99" s="2178"/>
      <c r="CB99" s="2176"/>
      <c r="CC99" s="2176"/>
      <c r="CD99" s="2176"/>
      <c r="CE99" s="2177"/>
      <c r="CF99" s="65"/>
    </row>
    <row r="100" spans="1:84" ht="4.5" customHeight="1">
      <c r="A100" s="66"/>
      <c r="B100" s="1126"/>
      <c r="C100" s="1127"/>
      <c r="D100" s="1127"/>
      <c r="E100" s="1127"/>
      <c r="F100" s="1127"/>
      <c r="G100" s="1127"/>
      <c r="H100" s="1128"/>
      <c r="I100" s="1126"/>
      <c r="J100" s="1127"/>
      <c r="K100" s="1127"/>
      <c r="L100" s="1128"/>
      <c r="M100" s="1839"/>
      <c r="N100" s="1058"/>
      <c r="O100" s="1058"/>
      <c r="P100" s="1341"/>
      <c r="Q100" s="1839"/>
      <c r="R100" s="1058"/>
      <c r="S100" s="1341"/>
      <c r="T100" s="67"/>
      <c r="U100" s="66"/>
      <c r="V100" s="1409" t="s">
        <v>1624</v>
      </c>
      <c r="W100" s="1409"/>
      <c r="X100" s="1409"/>
      <c r="Y100" s="1409"/>
      <c r="Z100" s="1409"/>
      <c r="AA100" s="1409"/>
      <c r="AB100" s="1577" t="str">
        <f>CONCATENATE(INDEX('LŠZ H'!A$2:AM$999,U77,11),"                                                                                                ",INDEX('LŠZ H'!A$2:AM$999,U77,24),", ",INDEX('LŠZ H'!A$2:AM$999,U77,25),"                                                           ",INDEX('LŠZ H'!A$2:AM$999,U77,12))</f>
        <v>Ing. Rudolf ŽILKA                                                                                                Klížske Hradište 178, Veľký Klíž                                                           9.7.1956</v>
      </c>
      <c r="AC100" s="2319"/>
      <c r="AD100" s="2319"/>
      <c r="AE100" s="2319"/>
      <c r="AF100" s="2319"/>
      <c r="AG100" s="2319"/>
      <c r="AH100" s="2319"/>
      <c r="AI100" s="2319"/>
      <c r="AJ100" s="2319"/>
      <c r="AK100" s="2319"/>
      <c r="AL100" s="2320"/>
      <c r="AM100" s="67"/>
      <c r="AW100" s="64"/>
      <c r="AX100" s="1333"/>
      <c r="AY100" s="1334"/>
      <c r="AZ100" s="1334"/>
      <c r="BA100" s="1334"/>
      <c r="BB100" s="1335"/>
      <c r="BC100" s="1333"/>
      <c r="BD100" s="1334"/>
      <c r="BE100" s="1334"/>
      <c r="BF100" s="1334"/>
      <c r="BG100" s="1334"/>
      <c r="BH100" s="1335"/>
      <c r="BI100" s="2179"/>
      <c r="BJ100" s="2180"/>
      <c r="BK100" s="2180"/>
      <c r="BL100" s="2180"/>
      <c r="BM100" s="2181"/>
      <c r="BP100" s="1333"/>
      <c r="BQ100" s="1334"/>
      <c r="BR100" s="1334"/>
      <c r="BS100" s="1334"/>
      <c r="BT100" s="1335"/>
      <c r="BU100" s="1333"/>
      <c r="BV100" s="1334"/>
      <c r="BW100" s="1334"/>
      <c r="BX100" s="1334"/>
      <c r="BY100" s="1334"/>
      <c r="BZ100" s="1335"/>
      <c r="CA100" s="2179"/>
      <c r="CB100" s="2180"/>
      <c r="CC100" s="2180"/>
      <c r="CD100" s="2180"/>
      <c r="CE100" s="2181"/>
      <c r="CF100" s="65"/>
    </row>
    <row r="101" spans="1:84" ht="3.75" customHeight="1">
      <c r="A101" s="66"/>
      <c r="B101" s="1129"/>
      <c r="C101" s="1130"/>
      <c r="D101" s="1130"/>
      <c r="E101" s="1130"/>
      <c r="F101" s="1130"/>
      <c r="G101" s="1130"/>
      <c r="H101" s="1131"/>
      <c r="I101" s="1129"/>
      <c r="J101" s="1130"/>
      <c r="K101" s="1130"/>
      <c r="L101" s="1131"/>
      <c r="M101" s="1840"/>
      <c r="N101" s="1841"/>
      <c r="O101" s="1841"/>
      <c r="P101" s="1842"/>
      <c r="Q101" s="1840"/>
      <c r="R101" s="1841"/>
      <c r="S101" s="1842"/>
      <c r="T101" s="67"/>
      <c r="U101" s="66"/>
      <c r="V101" s="1409"/>
      <c r="W101" s="1409"/>
      <c r="X101" s="1409"/>
      <c r="Y101" s="1409"/>
      <c r="Z101" s="1409"/>
      <c r="AA101" s="1409"/>
      <c r="AB101" s="2321"/>
      <c r="AC101" s="2322"/>
      <c r="AD101" s="2322"/>
      <c r="AE101" s="2322"/>
      <c r="AF101" s="2322"/>
      <c r="AG101" s="2322"/>
      <c r="AH101" s="2322"/>
      <c r="AI101" s="2322"/>
      <c r="AJ101" s="2322"/>
      <c r="AK101" s="2322"/>
      <c r="AL101" s="2323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435" t="s">
        <v>459</v>
      </c>
      <c r="C102" s="2190"/>
      <c r="D102" s="2190"/>
      <c r="E102" s="2190"/>
      <c r="F102" s="2190"/>
      <c r="G102" s="2190"/>
      <c r="H102" s="2191"/>
      <c r="I102" s="2207">
        <f>INDEX('LŠZ H'!A$2:AM$999,U77,29)</f>
        <v>243</v>
      </c>
      <c r="J102" s="2208"/>
      <c r="K102" s="2208"/>
      <c r="L102" s="2209"/>
      <c r="M102" s="1238">
        <f>INDEX('LŠZ H'!A$2:AM$999,U77,31)</f>
        <v>310</v>
      </c>
      <c r="N102" s="2216"/>
      <c r="O102" s="2216"/>
      <c r="P102" s="2217"/>
      <c r="Q102" s="1238">
        <f>INDEX('LŠZ H'!A$2:AM$999,U77,33)</f>
        <v>450</v>
      </c>
      <c r="R102" s="2216"/>
      <c r="S102" s="2217"/>
      <c r="T102" s="67"/>
      <c r="U102" s="66"/>
      <c r="V102" s="1409" t="s">
        <v>1625</v>
      </c>
      <c r="W102" s="1409"/>
      <c r="X102" s="1409"/>
      <c r="Y102" s="1409"/>
      <c r="Z102" s="1409"/>
      <c r="AA102" s="1409"/>
      <c r="AB102" s="2321"/>
      <c r="AC102" s="2322"/>
      <c r="AD102" s="2322"/>
      <c r="AE102" s="2322"/>
      <c r="AF102" s="2322"/>
      <c r="AG102" s="2322"/>
      <c r="AH102" s="2322"/>
      <c r="AI102" s="2322"/>
      <c r="AJ102" s="2322"/>
      <c r="AK102" s="2322"/>
      <c r="AL102" s="2323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192"/>
      <c r="C103" s="2193"/>
      <c r="D103" s="2193"/>
      <c r="E103" s="2193"/>
      <c r="F103" s="2193"/>
      <c r="G103" s="2193"/>
      <c r="H103" s="2194"/>
      <c r="I103" s="2210"/>
      <c r="J103" s="2211"/>
      <c r="K103" s="2211"/>
      <c r="L103" s="2212"/>
      <c r="M103" s="2218"/>
      <c r="N103" s="2219"/>
      <c r="O103" s="2219"/>
      <c r="P103" s="2220"/>
      <c r="Q103" s="2218"/>
      <c r="R103" s="2219"/>
      <c r="S103" s="2220"/>
      <c r="T103" s="67"/>
      <c r="U103" s="66"/>
      <c r="V103" s="1409"/>
      <c r="W103" s="1409"/>
      <c r="X103" s="1409"/>
      <c r="Y103" s="1409"/>
      <c r="Z103" s="1409"/>
      <c r="AA103" s="1409"/>
      <c r="AB103" s="2321"/>
      <c r="AC103" s="2322"/>
      <c r="AD103" s="2322"/>
      <c r="AE103" s="2322"/>
      <c r="AF103" s="2322"/>
      <c r="AG103" s="2322"/>
      <c r="AH103" s="2322"/>
      <c r="AI103" s="2322"/>
      <c r="AJ103" s="2322"/>
      <c r="AK103" s="2322"/>
      <c r="AL103" s="2323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195"/>
      <c r="C104" s="2196"/>
      <c r="D104" s="2196"/>
      <c r="E104" s="2196"/>
      <c r="F104" s="2196"/>
      <c r="G104" s="2196"/>
      <c r="H104" s="2197"/>
      <c r="I104" s="2213"/>
      <c r="J104" s="2214"/>
      <c r="K104" s="2214"/>
      <c r="L104" s="2215"/>
      <c r="M104" s="2221"/>
      <c r="N104" s="2222"/>
      <c r="O104" s="2222"/>
      <c r="P104" s="2223"/>
      <c r="Q104" s="2221"/>
      <c r="R104" s="2222"/>
      <c r="S104" s="2223"/>
      <c r="T104" s="67"/>
      <c r="U104" s="66"/>
      <c r="V104" s="69"/>
      <c r="W104" s="69"/>
      <c r="X104" s="69"/>
      <c r="Y104" s="69"/>
      <c r="Z104" s="69"/>
      <c r="AA104" s="69"/>
      <c r="AB104" s="2321"/>
      <c r="AC104" s="2322"/>
      <c r="AD104" s="2322"/>
      <c r="AE104" s="2322"/>
      <c r="AF104" s="2322"/>
      <c r="AG104" s="2322"/>
      <c r="AH104" s="2322"/>
      <c r="AI104" s="2322"/>
      <c r="AJ104" s="2322"/>
      <c r="AK104" s="2322"/>
      <c r="AL104" s="2323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074" t="s">
        <v>1522</v>
      </c>
      <c r="C105" s="1075"/>
      <c r="D105" s="1075"/>
      <c r="E105" s="1075"/>
      <c r="F105" s="1075"/>
      <c r="G105" s="1075"/>
      <c r="H105" s="1076"/>
      <c r="I105" s="1123" t="s">
        <v>1643</v>
      </c>
      <c r="J105" s="1124"/>
      <c r="K105" s="1124"/>
      <c r="L105" s="1125"/>
      <c r="M105" s="1123" t="s">
        <v>74</v>
      </c>
      <c r="N105" s="1124"/>
      <c r="O105" s="1124"/>
      <c r="P105" s="1125"/>
      <c r="Q105" s="1123" t="s">
        <v>75</v>
      </c>
      <c r="R105" s="1124"/>
      <c r="S105" s="1125"/>
      <c r="T105" s="67"/>
      <c r="U105" s="66"/>
      <c r="V105" s="1409" t="s">
        <v>1627</v>
      </c>
      <c r="W105" s="1409"/>
      <c r="X105" s="1409"/>
      <c r="Y105" s="1409"/>
      <c r="Z105" s="1409"/>
      <c r="AA105" s="1409"/>
      <c r="AB105" s="2321"/>
      <c r="AC105" s="2322"/>
      <c r="AD105" s="2322"/>
      <c r="AE105" s="2322"/>
      <c r="AF105" s="2322"/>
      <c r="AG105" s="2322"/>
      <c r="AH105" s="2322"/>
      <c r="AI105" s="2322"/>
      <c r="AJ105" s="2322"/>
      <c r="AK105" s="2322"/>
      <c r="AL105" s="2323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077"/>
      <c r="C106" s="1078"/>
      <c r="D106" s="1078"/>
      <c r="E106" s="1078"/>
      <c r="F106" s="1078"/>
      <c r="G106" s="1078"/>
      <c r="H106" s="1079"/>
      <c r="I106" s="1126"/>
      <c r="J106" s="1127"/>
      <c r="K106" s="1127"/>
      <c r="L106" s="1128"/>
      <c r="M106" s="1126"/>
      <c r="N106" s="1127"/>
      <c r="O106" s="1127"/>
      <c r="P106" s="1128"/>
      <c r="Q106" s="1126"/>
      <c r="R106" s="1127"/>
      <c r="S106" s="1128"/>
      <c r="T106" s="67"/>
      <c r="U106" s="66"/>
      <c r="V106" s="1409"/>
      <c r="W106" s="1409"/>
      <c r="X106" s="1409"/>
      <c r="Y106" s="1409"/>
      <c r="Z106" s="1409"/>
      <c r="AA106" s="1409"/>
      <c r="AB106" s="2321"/>
      <c r="AC106" s="2322"/>
      <c r="AD106" s="2322"/>
      <c r="AE106" s="2322"/>
      <c r="AF106" s="2322"/>
      <c r="AG106" s="2322"/>
      <c r="AH106" s="2322"/>
      <c r="AI106" s="2322"/>
      <c r="AJ106" s="2322"/>
      <c r="AK106" s="2322"/>
      <c r="AL106" s="2323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080"/>
      <c r="C107" s="1081"/>
      <c r="D107" s="1081"/>
      <c r="E107" s="1081"/>
      <c r="F107" s="1081"/>
      <c r="G107" s="1081"/>
      <c r="H107" s="1082"/>
      <c r="I107" s="1129"/>
      <c r="J107" s="1130"/>
      <c r="K107" s="1130"/>
      <c r="L107" s="1131"/>
      <c r="M107" s="1129"/>
      <c r="N107" s="1130"/>
      <c r="O107" s="1130"/>
      <c r="P107" s="1131"/>
      <c r="Q107" s="1129"/>
      <c r="R107" s="1130"/>
      <c r="S107" s="1131"/>
      <c r="T107" s="67"/>
      <c r="U107" s="66"/>
      <c r="V107" s="1409" t="s">
        <v>1628</v>
      </c>
      <c r="W107" s="1409"/>
      <c r="X107" s="1409"/>
      <c r="Y107" s="1409"/>
      <c r="Z107" s="1409"/>
      <c r="AA107" s="1409"/>
      <c r="AB107" s="2321"/>
      <c r="AC107" s="2322"/>
      <c r="AD107" s="2322"/>
      <c r="AE107" s="2322"/>
      <c r="AF107" s="2322"/>
      <c r="AG107" s="2322"/>
      <c r="AH107" s="2322"/>
      <c r="AI107" s="2322"/>
      <c r="AJ107" s="2322"/>
      <c r="AK107" s="2322"/>
      <c r="AL107" s="2323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435" t="s">
        <v>928</v>
      </c>
      <c r="C108" s="2190"/>
      <c r="D108" s="2190"/>
      <c r="E108" s="2190"/>
      <c r="F108" s="2190"/>
      <c r="G108" s="2190"/>
      <c r="H108" s="2191"/>
      <c r="I108" s="2198">
        <f>INDEX('LŠZ H'!A$2:AM$999,U77,35)</f>
        <v>50</v>
      </c>
      <c r="J108" s="2199"/>
      <c r="K108" s="2199"/>
      <c r="L108" s="2200"/>
      <c r="M108" s="2198">
        <f>INDEX('LŠZ H'!A$2:AM$999,U77,36)</f>
        <v>55</v>
      </c>
      <c r="N108" s="2199"/>
      <c r="O108" s="2199"/>
      <c r="P108" s="2200"/>
      <c r="Q108" s="2198">
        <f>INDEX('LŠZ H'!A$2:AM$999,U77,37)</f>
        <v>125</v>
      </c>
      <c r="R108" s="2199"/>
      <c r="S108" s="2200"/>
      <c r="T108" s="67"/>
      <c r="U108" s="66"/>
      <c r="V108" s="1409"/>
      <c r="W108" s="1409"/>
      <c r="X108" s="1409"/>
      <c r="Y108" s="1409"/>
      <c r="Z108" s="1409"/>
      <c r="AA108" s="1409"/>
      <c r="AB108" s="2321"/>
      <c r="AC108" s="2322"/>
      <c r="AD108" s="2322"/>
      <c r="AE108" s="2322"/>
      <c r="AF108" s="2322"/>
      <c r="AG108" s="2322"/>
      <c r="AH108" s="2322"/>
      <c r="AI108" s="2322"/>
      <c r="AJ108" s="2322"/>
      <c r="AK108" s="2322"/>
      <c r="AL108" s="2323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192"/>
      <c r="C109" s="2193"/>
      <c r="D109" s="2193"/>
      <c r="E109" s="2193"/>
      <c r="F109" s="2193"/>
      <c r="G109" s="2193"/>
      <c r="H109" s="2194"/>
      <c r="I109" s="2201"/>
      <c r="J109" s="2202"/>
      <c r="K109" s="2202"/>
      <c r="L109" s="2203"/>
      <c r="M109" s="2201"/>
      <c r="N109" s="2202"/>
      <c r="O109" s="2202"/>
      <c r="P109" s="2203"/>
      <c r="Q109" s="2201"/>
      <c r="R109" s="2202"/>
      <c r="S109" s="2203"/>
      <c r="T109" s="67"/>
      <c r="U109" s="66"/>
      <c r="V109" s="78"/>
      <c r="W109" s="69"/>
      <c r="X109" s="69"/>
      <c r="Y109" s="69"/>
      <c r="Z109" s="69"/>
      <c r="AA109" s="69"/>
      <c r="AB109" s="2324"/>
      <c r="AC109" s="2325"/>
      <c r="AD109" s="2325"/>
      <c r="AE109" s="2325"/>
      <c r="AF109" s="2325"/>
      <c r="AG109" s="2325"/>
      <c r="AH109" s="2325"/>
      <c r="AI109" s="2325"/>
      <c r="AJ109" s="2325"/>
      <c r="AK109" s="2325"/>
      <c r="AL109" s="2326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195"/>
      <c r="C110" s="2196"/>
      <c r="D110" s="2196"/>
      <c r="E110" s="2196"/>
      <c r="F110" s="2196"/>
      <c r="G110" s="2196"/>
      <c r="H110" s="2197"/>
      <c r="I110" s="2204"/>
      <c r="J110" s="2205"/>
      <c r="K110" s="2205"/>
      <c r="L110" s="2206"/>
      <c r="M110" s="2204"/>
      <c r="N110" s="2205"/>
      <c r="O110" s="2205"/>
      <c r="P110" s="2206"/>
      <c r="Q110" s="2204"/>
      <c r="R110" s="2205"/>
      <c r="S110" s="2206"/>
      <c r="T110" s="67"/>
      <c r="U110" s="66"/>
      <c r="V110" s="1409" t="s">
        <v>460</v>
      </c>
      <c r="W110" s="1409"/>
      <c r="X110" s="1409"/>
      <c r="Y110" s="1409"/>
      <c r="Z110" s="1409"/>
      <c r="AA110" s="1481"/>
      <c r="AB110" s="1482">
        <f>INDEX('LŠZ H'!A$2:AM$999,U77,13)</f>
        <v>37192</v>
      </c>
      <c r="AC110" s="1483"/>
      <c r="AD110" s="1483"/>
      <c r="AE110" s="1483"/>
      <c r="AF110" s="1483"/>
      <c r="AG110" s="1483"/>
      <c r="AH110" s="1483"/>
      <c r="AI110" s="1483"/>
      <c r="AJ110" s="1483"/>
      <c r="AK110" s="1483"/>
      <c r="AL110" s="1484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416" t="s">
        <v>463</v>
      </c>
      <c r="C111" s="1417"/>
      <c r="D111" s="1417"/>
      <c r="E111" s="1418"/>
      <c r="F111" s="1123">
        <f>INDEX('LŠZ H'!A$2:AM$999,U77,18)</f>
        <v>2001</v>
      </c>
      <c r="G111" s="1125"/>
      <c r="H111" s="1123" t="s">
        <v>464</v>
      </c>
      <c r="I111" s="1125"/>
      <c r="J111" s="1382" t="str">
        <f>INDEX('LŠZ H'!A$2:AM$999,U77,7)</f>
        <v>053131/H022</v>
      </c>
      <c r="K111" s="1383"/>
      <c r="L111" s="1383"/>
      <c r="M111" s="1383"/>
      <c r="N111" s="1383"/>
      <c r="O111" s="1383"/>
      <c r="P111" s="1384"/>
      <c r="Q111" s="1141" t="str">
        <f>INDEX('LŠZ H'!A$2:AM$999,U77,15)</f>
        <v>P/A</v>
      </c>
      <c r="R111" s="1939"/>
      <c r="S111" s="1940"/>
      <c r="T111" s="67"/>
      <c r="U111" s="66"/>
      <c r="V111" s="1409"/>
      <c r="W111" s="1409"/>
      <c r="X111" s="1409"/>
      <c r="Y111" s="1409"/>
      <c r="Z111" s="1409"/>
      <c r="AA111" s="1481"/>
      <c r="AB111" s="1485"/>
      <c r="AC111" s="1409"/>
      <c r="AD111" s="1409"/>
      <c r="AE111" s="1409"/>
      <c r="AF111" s="1409"/>
      <c r="AG111" s="1409"/>
      <c r="AH111" s="1409"/>
      <c r="AI111" s="1409"/>
      <c r="AJ111" s="1409"/>
      <c r="AK111" s="1409"/>
      <c r="AL111" s="1481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419"/>
      <c r="C112" s="1420"/>
      <c r="D112" s="1420"/>
      <c r="E112" s="1421"/>
      <c r="F112" s="1126"/>
      <c r="G112" s="1128"/>
      <c r="H112" s="1126"/>
      <c r="I112" s="1128"/>
      <c r="J112" s="1385"/>
      <c r="K112" s="1386"/>
      <c r="L112" s="1386"/>
      <c r="M112" s="1386"/>
      <c r="N112" s="1386"/>
      <c r="O112" s="1386"/>
      <c r="P112" s="1387"/>
      <c r="Q112" s="1941"/>
      <c r="R112" s="1942"/>
      <c r="S112" s="1943"/>
      <c r="T112" s="67"/>
      <c r="U112" s="66"/>
      <c r="V112" s="1409" t="s">
        <v>461</v>
      </c>
      <c r="W112" s="1409"/>
      <c r="X112" s="1409"/>
      <c r="Y112" s="1409"/>
      <c r="Z112" s="1409"/>
      <c r="AA112" s="1409"/>
      <c r="AB112" s="1485"/>
      <c r="AC112" s="1409"/>
      <c r="AD112" s="1409"/>
      <c r="AE112" s="1409"/>
      <c r="AF112" s="1409"/>
      <c r="AG112" s="1409"/>
      <c r="AH112" s="1409"/>
      <c r="AI112" s="1409"/>
      <c r="AJ112" s="1409"/>
      <c r="AK112" s="1409"/>
      <c r="AL112" s="1481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422"/>
      <c r="C113" s="1423"/>
      <c r="D113" s="1423"/>
      <c r="E113" s="1424"/>
      <c r="F113" s="1129"/>
      <c r="G113" s="1131"/>
      <c r="H113" s="1129"/>
      <c r="I113" s="1131"/>
      <c r="J113" s="1388"/>
      <c r="K113" s="1389"/>
      <c r="L113" s="1389"/>
      <c r="M113" s="1389"/>
      <c r="N113" s="1389"/>
      <c r="O113" s="1389"/>
      <c r="P113" s="1390"/>
      <c r="Q113" s="1944"/>
      <c r="R113" s="1945"/>
      <c r="S113" s="1946"/>
      <c r="T113" s="67"/>
      <c r="U113" s="66"/>
      <c r="V113" s="1409"/>
      <c r="W113" s="1409"/>
      <c r="X113" s="1409"/>
      <c r="Y113" s="1409"/>
      <c r="Z113" s="1409"/>
      <c r="AA113" s="1409"/>
      <c r="AB113" s="1486"/>
      <c r="AC113" s="1487"/>
      <c r="AD113" s="1487"/>
      <c r="AE113" s="1487"/>
      <c r="AF113" s="1487"/>
      <c r="AG113" s="1487"/>
      <c r="AH113" s="1487"/>
      <c r="AI113" s="1487"/>
      <c r="AJ113" s="1487"/>
      <c r="AK113" s="1487"/>
      <c r="AL113" s="1488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259" t="s">
        <v>270</v>
      </c>
      <c r="AA115" s="2259"/>
      <c r="AB115" s="2259"/>
      <c r="AC115" s="2259"/>
      <c r="AD115" s="2259"/>
      <c r="AE115" s="2259"/>
      <c r="AF115" s="2259"/>
      <c r="AG115" s="2259"/>
      <c r="AH115" s="2259"/>
      <c r="AI115" s="2259"/>
      <c r="AJ115" s="2259"/>
      <c r="AK115" s="2259"/>
      <c r="AL115" s="2259"/>
      <c r="AM115" s="2260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434" t="s">
        <v>1499</v>
      </c>
      <c r="C116" s="1434"/>
      <c r="D116" s="1434"/>
      <c r="E116" s="1434"/>
      <c r="F116" s="1434"/>
      <c r="G116" s="1434"/>
      <c r="H116" s="1434"/>
      <c r="I116" s="1434"/>
      <c r="J116" s="1434"/>
      <c r="K116" s="1434"/>
      <c r="L116" s="1434"/>
      <c r="M116" s="1434"/>
      <c r="N116" s="1434"/>
      <c r="O116" s="1434"/>
      <c r="P116" s="1434"/>
      <c r="Q116" s="1434"/>
      <c r="R116" s="1434"/>
      <c r="S116" s="1434"/>
      <c r="T116" s="67"/>
      <c r="U116" s="64"/>
      <c r="Z116" s="1299"/>
      <c r="AA116" s="1299"/>
      <c r="AB116" s="1299"/>
      <c r="AC116" s="1299"/>
      <c r="AD116" s="1299"/>
      <c r="AE116" s="1299"/>
      <c r="AF116" s="1299"/>
      <c r="AG116" s="1299"/>
      <c r="AH116" s="1299"/>
      <c r="AI116" s="1299"/>
      <c r="AJ116" s="1299"/>
      <c r="AK116" s="1299"/>
      <c r="AL116" s="1299"/>
      <c r="AM116" s="1300"/>
      <c r="AW116" s="64"/>
      <c r="AX116" s="57"/>
      <c r="AY116" s="58"/>
      <c r="AZ116" s="58"/>
      <c r="BA116" s="58"/>
      <c r="BB116" s="59"/>
      <c r="BC116" s="1052" t="s">
        <v>3998</v>
      </c>
      <c r="BD116" s="1411"/>
      <c r="BE116" s="1411"/>
      <c r="BF116" s="1411"/>
      <c r="BG116" s="1411"/>
      <c r="BH116" s="1412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52" t="s">
        <v>3998</v>
      </c>
      <c r="BV116" s="1411"/>
      <c r="BW116" s="1411"/>
      <c r="BX116" s="1411"/>
      <c r="BY116" s="1411"/>
      <c r="BZ116" s="1412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434"/>
      <c r="C117" s="1434"/>
      <c r="D117" s="1434"/>
      <c r="E117" s="1434"/>
      <c r="F117" s="1434"/>
      <c r="G117" s="1434"/>
      <c r="H117" s="1434"/>
      <c r="I117" s="1434"/>
      <c r="J117" s="1434"/>
      <c r="K117" s="1434"/>
      <c r="L117" s="1434"/>
      <c r="M117" s="1434"/>
      <c r="N117" s="1434"/>
      <c r="O117" s="1434"/>
      <c r="P117" s="1434"/>
      <c r="Q117" s="1434"/>
      <c r="R117" s="1434"/>
      <c r="S117" s="1434"/>
      <c r="T117" s="67"/>
      <c r="U117" s="64"/>
      <c r="Z117" s="1299"/>
      <c r="AA117" s="1299"/>
      <c r="AB117" s="1299"/>
      <c r="AC117" s="1299"/>
      <c r="AD117" s="1299"/>
      <c r="AE117" s="1299"/>
      <c r="AF117" s="1299"/>
      <c r="AG117" s="1299"/>
      <c r="AH117" s="1299"/>
      <c r="AI117" s="1299"/>
      <c r="AJ117" s="1299"/>
      <c r="AK117" s="1299"/>
      <c r="AL117" s="1299"/>
      <c r="AM117" s="1300"/>
      <c r="AW117" s="64"/>
      <c r="AX117" s="64"/>
      <c r="BB117" s="65"/>
      <c r="BC117" s="1413"/>
      <c r="BD117" s="1414"/>
      <c r="BE117" s="1414"/>
      <c r="BF117" s="1414"/>
      <c r="BG117" s="1414"/>
      <c r="BH117" s="1415"/>
      <c r="BI117" s="64"/>
      <c r="BM117" s="65"/>
      <c r="BP117" s="64"/>
      <c r="BT117" s="65"/>
      <c r="BU117" s="1413"/>
      <c r="BV117" s="1414"/>
      <c r="BW117" s="1414"/>
      <c r="BX117" s="1414"/>
      <c r="BY117" s="1414"/>
      <c r="BZ117" s="1415"/>
      <c r="CA117" s="64"/>
      <c r="CE117" s="65"/>
      <c r="CF117" s="65"/>
    </row>
    <row r="118" spans="1:84" ht="5.25" customHeight="1">
      <c r="A118" s="66"/>
      <c r="B118" s="1434"/>
      <c r="C118" s="1434"/>
      <c r="D118" s="1434"/>
      <c r="E118" s="1434"/>
      <c r="F118" s="1434"/>
      <c r="G118" s="1434"/>
      <c r="H118" s="1434"/>
      <c r="I118" s="1434"/>
      <c r="J118" s="1434"/>
      <c r="K118" s="1434"/>
      <c r="L118" s="1434"/>
      <c r="M118" s="1434"/>
      <c r="N118" s="1434"/>
      <c r="O118" s="1434"/>
      <c r="P118" s="1434"/>
      <c r="Q118" s="1434"/>
      <c r="R118" s="1434"/>
      <c r="S118" s="1434"/>
      <c r="T118" s="67"/>
      <c r="U118" s="64"/>
      <c r="V118" s="2261" t="s">
        <v>4173</v>
      </c>
      <c r="W118" s="2261"/>
      <c r="X118" s="2261"/>
      <c r="Y118" s="2261"/>
      <c r="Z118" s="2261"/>
      <c r="AA118" s="2261"/>
      <c r="AB118" s="2261"/>
      <c r="AC118" s="2261"/>
      <c r="AD118" s="2261"/>
      <c r="AE118" s="2261"/>
      <c r="AF118" s="2261"/>
      <c r="AG118" s="2261"/>
      <c r="AH118" s="2261"/>
      <c r="AI118" s="2261"/>
      <c r="AJ118" s="2261"/>
      <c r="AK118" s="2261"/>
      <c r="AL118" s="2261"/>
      <c r="AM118" s="2262"/>
      <c r="AW118" s="64"/>
      <c r="AX118" s="1046" t="s">
        <v>1474</v>
      </c>
      <c r="AY118" s="1330"/>
      <c r="AZ118" s="1330"/>
      <c r="BA118" s="1330"/>
      <c r="BB118" s="1331"/>
      <c r="BC118" s="1413"/>
      <c r="BD118" s="1414"/>
      <c r="BE118" s="1414"/>
      <c r="BF118" s="1414"/>
      <c r="BG118" s="1414"/>
      <c r="BH118" s="1415"/>
      <c r="BI118" s="2175" t="s">
        <v>1475</v>
      </c>
      <c r="BJ118" s="2176"/>
      <c r="BK118" s="2176"/>
      <c r="BL118" s="2176"/>
      <c r="BM118" s="2177"/>
      <c r="BP118" s="1046" t="s">
        <v>1474</v>
      </c>
      <c r="BQ118" s="1330"/>
      <c r="BR118" s="1330"/>
      <c r="BS118" s="1330"/>
      <c r="BT118" s="1331"/>
      <c r="BU118" s="1413"/>
      <c r="BV118" s="1414"/>
      <c r="BW118" s="1414"/>
      <c r="BX118" s="1414"/>
      <c r="BY118" s="1414"/>
      <c r="BZ118" s="1415"/>
      <c r="CA118" s="2175" t="s">
        <v>1475</v>
      </c>
      <c r="CB118" s="2176"/>
      <c r="CC118" s="2176"/>
      <c r="CD118" s="2176"/>
      <c r="CE118" s="2177"/>
      <c r="CF118" s="65"/>
    </row>
    <row r="119" spans="1:84" ht="5.25" customHeight="1">
      <c r="A119" s="66"/>
      <c r="B119" s="1434"/>
      <c r="C119" s="1434"/>
      <c r="D119" s="1434"/>
      <c r="E119" s="1434"/>
      <c r="F119" s="1434"/>
      <c r="G119" s="1434"/>
      <c r="H119" s="1434"/>
      <c r="I119" s="1434"/>
      <c r="J119" s="1434"/>
      <c r="K119" s="1434"/>
      <c r="L119" s="1434"/>
      <c r="M119" s="1434"/>
      <c r="N119" s="1434"/>
      <c r="O119" s="1434"/>
      <c r="P119" s="1434"/>
      <c r="Q119" s="1434"/>
      <c r="R119" s="1434"/>
      <c r="S119" s="1434"/>
      <c r="T119" s="67"/>
      <c r="U119" s="64"/>
      <c r="V119" s="2261"/>
      <c r="W119" s="2261"/>
      <c r="X119" s="2261"/>
      <c r="Y119" s="2261"/>
      <c r="Z119" s="2261"/>
      <c r="AA119" s="2261"/>
      <c r="AB119" s="2261"/>
      <c r="AC119" s="2261"/>
      <c r="AD119" s="2261"/>
      <c r="AE119" s="2261"/>
      <c r="AF119" s="2261"/>
      <c r="AG119" s="2261"/>
      <c r="AH119" s="2261"/>
      <c r="AI119" s="2261"/>
      <c r="AJ119" s="2261"/>
      <c r="AK119" s="2261"/>
      <c r="AL119" s="2261"/>
      <c r="AM119" s="2262"/>
      <c r="AW119" s="64"/>
      <c r="AX119" s="1332"/>
      <c r="AY119" s="1330"/>
      <c r="AZ119" s="1330"/>
      <c r="BA119" s="1330"/>
      <c r="BB119" s="1331"/>
      <c r="BC119" s="1046" t="s">
        <v>1476</v>
      </c>
      <c r="BD119" s="1330"/>
      <c r="BE119" s="1330"/>
      <c r="BF119" s="1330"/>
      <c r="BG119" s="1330"/>
      <c r="BH119" s="1331"/>
      <c r="BI119" s="2178"/>
      <c r="BJ119" s="2176"/>
      <c r="BK119" s="2176"/>
      <c r="BL119" s="2176"/>
      <c r="BM119" s="2177"/>
      <c r="BP119" s="1332"/>
      <c r="BQ119" s="1330"/>
      <c r="BR119" s="1330"/>
      <c r="BS119" s="1330"/>
      <c r="BT119" s="1331"/>
      <c r="BU119" s="1046" t="s">
        <v>1476</v>
      </c>
      <c r="BV119" s="1330"/>
      <c r="BW119" s="1330"/>
      <c r="BX119" s="1330"/>
      <c r="BY119" s="1330"/>
      <c r="BZ119" s="1331"/>
      <c r="CA119" s="2178"/>
      <c r="CB119" s="2176"/>
      <c r="CC119" s="2176"/>
      <c r="CD119" s="2176"/>
      <c r="CE119" s="2177"/>
      <c r="CF119" s="65"/>
    </row>
    <row r="120" spans="1:84" ht="4.5" customHeight="1">
      <c r="A120" s="66"/>
      <c r="B120" s="1434"/>
      <c r="C120" s="1434"/>
      <c r="D120" s="1434"/>
      <c r="E120" s="1434"/>
      <c r="F120" s="1434"/>
      <c r="G120" s="1434"/>
      <c r="H120" s="1434"/>
      <c r="I120" s="1434"/>
      <c r="J120" s="1434"/>
      <c r="K120" s="1434"/>
      <c r="L120" s="1434"/>
      <c r="M120" s="1434"/>
      <c r="N120" s="1434"/>
      <c r="O120" s="1434"/>
      <c r="P120" s="1434"/>
      <c r="Q120" s="1434"/>
      <c r="R120" s="1434"/>
      <c r="S120" s="1434"/>
      <c r="T120" s="67"/>
      <c r="U120" s="1346" t="s">
        <v>481</v>
      </c>
      <c r="V120" s="2263"/>
      <c r="W120" s="2263"/>
      <c r="X120" s="2263"/>
      <c r="Y120" s="2263"/>
      <c r="Z120" s="2263"/>
      <c r="AA120" s="2263"/>
      <c r="AB120" s="2263"/>
      <c r="AC120" s="2263"/>
      <c r="AD120" s="2263"/>
      <c r="AE120" s="2263"/>
      <c r="AF120" s="2263"/>
      <c r="AG120" s="2263"/>
      <c r="AH120" s="2263"/>
      <c r="AI120" s="2263"/>
      <c r="AJ120" s="2263"/>
      <c r="AK120" s="2263"/>
      <c r="AL120" s="2263"/>
      <c r="AM120" s="2264"/>
      <c r="AW120" s="64"/>
      <c r="AX120" s="1333"/>
      <c r="AY120" s="1334"/>
      <c r="AZ120" s="1334"/>
      <c r="BA120" s="1334"/>
      <c r="BB120" s="1335"/>
      <c r="BC120" s="1333"/>
      <c r="BD120" s="1334"/>
      <c r="BE120" s="1334"/>
      <c r="BF120" s="1334"/>
      <c r="BG120" s="1334"/>
      <c r="BH120" s="1335"/>
      <c r="BI120" s="2179"/>
      <c r="BJ120" s="2180"/>
      <c r="BK120" s="2180"/>
      <c r="BL120" s="2180"/>
      <c r="BM120" s="2181"/>
      <c r="BP120" s="1333"/>
      <c r="BQ120" s="1334"/>
      <c r="BR120" s="1334"/>
      <c r="BS120" s="1334"/>
      <c r="BT120" s="1335"/>
      <c r="BU120" s="1333"/>
      <c r="BV120" s="1334"/>
      <c r="BW120" s="1334"/>
      <c r="BX120" s="1334"/>
      <c r="BY120" s="1334"/>
      <c r="BZ120" s="1335"/>
      <c r="CA120" s="2179"/>
      <c r="CB120" s="2180"/>
      <c r="CC120" s="2180"/>
      <c r="CD120" s="2180"/>
      <c r="CE120" s="2181"/>
      <c r="CF120" s="65"/>
    </row>
    <row r="121" spans="1:84" ht="4.5" customHeight="1">
      <c r="A121" s="66"/>
      <c r="B121" s="1434"/>
      <c r="C121" s="1434"/>
      <c r="D121" s="1434"/>
      <c r="E121" s="1434"/>
      <c r="F121" s="1434"/>
      <c r="G121" s="1434"/>
      <c r="H121" s="1434"/>
      <c r="I121" s="1434"/>
      <c r="J121" s="1434"/>
      <c r="K121" s="1434"/>
      <c r="L121" s="1434"/>
      <c r="M121" s="1434"/>
      <c r="N121" s="1434"/>
      <c r="O121" s="1434"/>
      <c r="P121" s="1434"/>
      <c r="Q121" s="1434"/>
      <c r="R121" s="1434"/>
      <c r="S121" s="1434"/>
      <c r="T121" s="67"/>
      <c r="U121" s="1346"/>
      <c r="V121" s="2263"/>
      <c r="W121" s="2263"/>
      <c r="X121" s="2263"/>
      <c r="Y121" s="2263"/>
      <c r="Z121" s="2263"/>
      <c r="AA121" s="2263"/>
      <c r="AB121" s="2263"/>
      <c r="AC121" s="2263"/>
      <c r="AD121" s="2263"/>
      <c r="AE121" s="2263"/>
      <c r="AF121" s="2263"/>
      <c r="AG121" s="2263"/>
      <c r="AH121" s="2263"/>
      <c r="AI121" s="2263"/>
      <c r="AJ121" s="2263"/>
      <c r="AK121" s="2263"/>
      <c r="AL121" s="2263"/>
      <c r="AM121" s="2264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434"/>
      <c r="C122" s="1434"/>
      <c r="D122" s="1434"/>
      <c r="E122" s="1434"/>
      <c r="F122" s="1434"/>
      <c r="G122" s="1434"/>
      <c r="H122" s="1434"/>
      <c r="I122" s="1434"/>
      <c r="J122" s="1434"/>
      <c r="K122" s="1434"/>
      <c r="L122" s="1434"/>
      <c r="M122" s="1434"/>
      <c r="N122" s="1434"/>
      <c r="O122" s="1434"/>
      <c r="P122" s="1434"/>
      <c r="Q122" s="1434"/>
      <c r="R122" s="1434"/>
      <c r="S122" s="1434"/>
      <c r="T122" s="67"/>
      <c r="U122" s="1221" t="s">
        <v>271</v>
      </c>
      <c r="V122" s="1222"/>
      <c r="W122" s="1222"/>
      <c r="X122" s="1222"/>
      <c r="Y122" s="1222"/>
      <c r="Z122" s="1222"/>
      <c r="AA122" s="1222"/>
      <c r="AB122" s="1222"/>
      <c r="AC122" s="1222"/>
      <c r="AD122" s="1222"/>
      <c r="AE122" s="1222"/>
      <c r="AF122" s="1222"/>
      <c r="AG122" s="1222"/>
      <c r="AH122" s="1222"/>
      <c r="AI122" s="1222"/>
      <c r="AJ122" s="1582" t="str">
        <f>CONCATENATE("*",INDEX('LŠZ H'!A$2:AM$999,U115,17))</f>
        <v>*19470</v>
      </c>
      <c r="AK122" s="1582"/>
      <c r="AL122" s="1582"/>
      <c r="AM122" s="1583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434"/>
      <c r="C123" s="1434"/>
      <c r="D123" s="1434"/>
      <c r="E123" s="1434"/>
      <c r="F123" s="1434"/>
      <c r="G123" s="1434"/>
      <c r="H123" s="1434"/>
      <c r="I123" s="1434"/>
      <c r="J123" s="1434"/>
      <c r="K123" s="1434"/>
      <c r="L123" s="1434"/>
      <c r="M123" s="1434"/>
      <c r="N123" s="1434"/>
      <c r="O123" s="1434"/>
      <c r="P123" s="1434"/>
      <c r="Q123" s="1434"/>
      <c r="R123" s="1434"/>
      <c r="S123" s="1434"/>
      <c r="T123" s="67"/>
      <c r="U123" s="1221"/>
      <c r="V123" s="1222"/>
      <c r="W123" s="1222"/>
      <c r="X123" s="1222"/>
      <c r="Y123" s="1222"/>
      <c r="Z123" s="1222"/>
      <c r="AA123" s="1222"/>
      <c r="AB123" s="1222"/>
      <c r="AC123" s="1222"/>
      <c r="AD123" s="1222"/>
      <c r="AE123" s="1222"/>
      <c r="AF123" s="1222"/>
      <c r="AG123" s="1222"/>
      <c r="AH123" s="1222"/>
      <c r="AI123" s="1222"/>
      <c r="AJ123" s="1582"/>
      <c r="AK123" s="1582"/>
      <c r="AL123" s="1582"/>
      <c r="AM123" s="1583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409" t="s">
        <v>1517</v>
      </c>
      <c r="C124" s="1409"/>
      <c r="D124" s="1409"/>
      <c r="E124" s="1409"/>
      <c r="F124" s="1409"/>
      <c r="G124" s="1409"/>
      <c r="H124" s="1409"/>
      <c r="I124" s="1409"/>
      <c r="J124" s="1409"/>
      <c r="K124" s="1409"/>
      <c r="L124" s="1409"/>
      <c r="M124" s="1409"/>
      <c r="N124" s="1409"/>
      <c r="P124" s="1545" t="str">
        <f>INDEX('LŠZ H'!A$2:AM$999,U115,28)</f>
        <v>2</v>
      </c>
      <c r="Q124" s="2265"/>
      <c r="R124" s="2265"/>
      <c r="S124" s="2266"/>
      <c r="T124" s="67"/>
      <c r="U124" s="64"/>
      <c r="V124" s="2273" t="s">
        <v>1651</v>
      </c>
      <c r="W124" s="2273"/>
      <c r="X124" s="2273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82"/>
      <c r="AK124" s="1582"/>
      <c r="AL124" s="1582"/>
      <c r="AM124" s="1583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409"/>
      <c r="C125" s="1409"/>
      <c r="D125" s="1409"/>
      <c r="E125" s="1409"/>
      <c r="F125" s="1409"/>
      <c r="G125" s="1409"/>
      <c r="H125" s="1409"/>
      <c r="I125" s="1409"/>
      <c r="J125" s="1409"/>
      <c r="K125" s="1409"/>
      <c r="L125" s="1409"/>
      <c r="M125" s="1409"/>
      <c r="N125" s="1409"/>
      <c r="O125" s="74"/>
      <c r="P125" s="2267"/>
      <c r="Q125" s="2268"/>
      <c r="R125" s="2268"/>
      <c r="S125" s="2269"/>
      <c r="T125" s="67"/>
      <c r="U125" s="66"/>
      <c r="V125" s="2274"/>
      <c r="W125" s="2274"/>
      <c r="X125" s="2274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409" t="s">
        <v>786</v>
      </c>
      <c r="C126" s="1409"/>
      <c r="D126" s="1409"/>
      <c r="E126" s="1409"/>
      <c r="F126" s="1409"/>
      <c r="G126" s="1409"/>
      <c r="H126" s="1409"/>
      <c r="I126" s="1481"/>
      <c r="J126" s="1496" t="str">
        <f>IF(INDEX('LŠZ H'!A$2:AM1132,U115,2)="ZK",(CONCATENATE("O-HG / ",INDEX('LŠZ H'!A$2:AM1132,U115,38)," place")),(CONCATENATE("RWL ",INDEX('LŠZ H'!A$2:AM1132,U115,38),)))</f>
        <v>RWL 2</v>
      </c>
      <c r="K126" s="1497"/>
      <c r="L126" s="1497"/>
      <c r="M126" s="1497"/>
      <c r="N126" s="1498"/>
      <c r="O126" s="75"/>
      <c r="P126" s="2267"/>
      <c r="Q126" s="2268"/>
      <c r="R126" s="2268"/>
      <c r="S126" s="2269"/>
      <c r="T126" s="67"/>
      <c r="U126" s="66"/>
      <c r="V126" s="2232" t="str">
        <f>IF(INDEX('LŠZ H'!A$2:AM1132,U115,2)="ZK"," Závesný klzák / ZK / Hang glider / HG /",(CONCATENATE("Motorový závesný klzák/Powered Hangglider/MZK/PHG/RWL",INDEX('LŠZ H'!A$2:AM1132,U115,38),"/")))</f>
        <v>Motorový závesný klzák/Powered Hangglider/MZK/PHG/RWL2/</v>
      </c>
      <c r="W126" s="2233"/>
      <c r="X126" s="2233"/>
      <c r="Y126" s="2233"/>
      <c r="Z126" s="2233"/>
      <c r="AA126" s="2233"/>
      <c r="AB126" s="2233"/>
      <c r="AC126" s="2233"/>
      <c r="AD126" s="2233"/>
      <c r="AE126" s="2233"/>
      <c r="AF126" s="2233"/>
      <c r="AG126" s="2233"/>
      <c r="AH126" s="2233"/>
      <c r="AI126" s="2233"/>
      <c r="AJ126" s="2233"/>
      <c r="AK126" s="2233"/>
      <c r="AL126" s="2234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409"/>
      <c r="C127" s="1409"/>
      <c r="D127" s="1409"/>
      <c r="E127" s="1409"/>
      <c r="F127" s="1409"/>
      <c r="G127" s="1409"/>
      <c r="H127" s="1409"/>
      <c r="I127" s="1481"/>
      <c r="J127" s="1499"/>
      <c r="K127" s="1500"/>
      <c r="L127" s="1500"/>
      <c r="M127" s="1500"/>
      <c r="N127" s="1501"/>
      <c r="O127" s="75"/>
      <c r="P127" s="2270"/>
      <c r="Q127" s="2271"/>
      <c r="R127" s="2271"/>
      <c r="S127" s="2272"/>
      <c r="T127" s="67"/>
      <c r="U127" s="66"/>
      <c r="V127" s="2235"/>
      <c r="W127" s="2236"/>
      <c r="X127" s="2236"/>
      <c r="Y127" s="2236"/>
      <c r="Z127" s="2236"/>
      <c r="AA127" s="2236"/>
      <c r="AB127" s="2236"/>
      <c r="AC127" s="2236"/>
      <c r="AD127" s="2236"/>
      <c r="AE127" s="2236"/>
      <c r="AF127" s="2236"/>
      <c r="AG127" s="2236"/>
      <c r="AH127" s="2236"/>
      <c r="AI127" s="2236"/>
      <c r="AJ127" s="2236"/>
      <c r="AK127" s="2236"/>
      <c r="AL127" s="2237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453" t="s">
        <v>4245</v>
      </c>
      <c r="C128" s="2238"/>
      <c r="D128" s="2238"/>
      <c r="E128" s="2238"/>
      <c r="F128" s="2238"/>
      <c r="G128" s="2238"/>
      <c r="H128" s="2238"/>
      <c r="I128" s="2238"/>
      <c r="J128" s="2238"/>
      <c r="K128" s="2238"/>
      <c r="L128" s="2238"/>
      <c r="M128" s="2238"/>
      <c r="N128" s="2238"/>
      <c r="O128" s="2238"/>
      <c r="P128" s="2238"/>
      <c r="Q128" s="2238"/>
      <c r="R128" s="2238"/>
      <c r="S128" s="2239"/>
      <c r="T128" s="67"/>
      <c r="U128" s="66"/>
      <c r="V128" s="69"/>
      <c r="W128" s="69"/>
      <c r="X128" s="69"/>
      <c r="Y128" s="2295" t="str">
        <f>CONCATENATE(INDEX('LŠZ H'!A$2:AP$999,U115,3)," (",INDEX('LŠZ H'!A$2:AP$999,U115,9),")")</f>
        <v>MW 155/BOHUNICKÝ (MÁRA WING/BOHUNICKÝ)</v>
      </c>
      <c r="Z128" s="2296"/>
      <c r="AA128" s="2296"/>
      <c r="AB128" s="2296"/>
      <c r="AC128" s="2296"/>
      <c r="AD128" s="2296"/>
      <c r="AE128" s="2296"/>
      <c r="AF128" s="2296"/>
      <c r="AG128" s="2296"/>
      <c r="AH128" s="2296"/>
      <c r="AI128" s="2296"/>
      <c r="AJ128" s="2296"/>
      <c r="AK128" s="2296"/>
      <c r="AL128" s="2297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240"/>
      <c r="C129" s="2241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1"/>
      <c r="N129" s="2241"/>
      <c r="O129" s="2241"/>
      <c r="P129" s="2241"/>
      <c r="Q129" s="2241"/>
      <c r="R129" s="2241"/>
      <c r="S129" s="2242"/>
      <c r="T129" s="67"/>
      <c r="U129" s="66"/>
      <c r="V129" s="2249" t="s">
        <v>648</v>
      </c>
      <c r="W129" s="2249"/>
      <c r="X129" s="2250"/>
      <c r="Y129" s="2298"/>
      <c r="Z129" s="2299"/>
      <c r="AA129" s="2299"/>
      <c r="AB129" s="2299"/>
      <c r="AC129" s="2299"/>
      <c r="AD129" s="2299"/>
      <c r="AE129" s="2299"/>
      <c r="AF129" s="2299"/>
      <c r="AG129" s="2299"/>
      <c r="AH129" s="2299"/>
      <c r="AI129" s="2299"/>
      <c r="AJ129" s="2299"/>
      <c r="AK129" s="2299"/>
      <c r="AL129" s="2300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240"/>
      <c r="C130" s="2241"/>
      <c r="D130" s="2241"/>
      <c r="E130" s="2241"/>
      <c r="F130" s="2241"/>
      <c r="G130" s="2241"/>
      <c r="H130" s="2241"/>
      <c r="I130" s="2241"/>
      <c r="J130" s="2241"/>
      <c r="K130" s="2241"/>
      <c r="L130" s="2241"/>
      <c r="M130" s="2241"/>
      <c r="N130" s="2241"/>
      <c r="O130" s="2241"/>
      <c r="P130" s="2241"/>
      <c r="Q130" s="2241"/>
      <c r="R130" s="2241"/>
      <c r="S130" s="2242"/>
      <c r="T130" s="67"/>
      <c r="U130" s="66"/>
      <c r="V130" s="2249"/>
      <c r="W130" s="2249"/>
      <c r="X130" s="2250"/>
      <c r="Y130" s="2298"/>
      <c r="Z130" s="2299"/>
      <c r="AA130" s="2299"/>
      <c r="AB130" s="2299"/>
      <c r="AC130" s="2299"/>
      <c r="AD130" s="2299"/>
      <c r="AE130" s="2299"/>
      <c r="AF130" s="2299"/>
      <c r="AG130" s="2299"/>
      <c r="AH130" s="2299"/>
      <c r="AI130" s="2299"/>
      <c r="AJ130" s="2299"/>
      <c r="AK130" s="2299"/>
      <c r="AL130" s="2300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240"/>
      <c r="C131" s="2241"/>
      <c r="D131" s="2241"/>
      <c r="E131" s="2241"/>
      <c r="F131" s="2241"/>
      <c r="G131" s="2241"/>
      <c r="H131" s="2241"/>
      <c r="I131" s="2241"/>
      <c r="J131" s="2241"/>
      <c r="K131" s="2241"/>
      <c r="L131" s="2241"/>
      <c r="M131" s="2241"/>
      <c r="N131" s="2241"/>
      <c r="O131" s="2241"/>
      <c r="P131" s="2241"/>
      <c r="Q131" s="2241"/>
      <c r="R131" s="2241"/>
      <c r="S131" s="2242"/>
      <c r="T131" s="67"/>
      <c r="U131" s="66"/>
      <c r="V131" s="69"/>
      <c r="W131" s="69"/>
      <c r="X131" s="69"/>
      <c r="Y131" s="2301"/>
      <c r="Z131" s="2302"/>
      <c r="AA131" s="2302"/>
      <c r="AB131" s="2302"/>
      <c r="AC131" s="2302"/>
      <c r="AD131" s="2302"/>
      <c r="AE131" s="2302"/>
      <c r="AF131" s="2302"/>
      <c r="AG131" s="2302"/>
      <c r="AH131" s="2302"/>
      <c r="AI131" s="2302"/>
      <c r="AJ131" s="2302"/>
      <c r="AK131" s="2302"/>
      <c r="AL131" s="2303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240"/>
      <c r="C132" s="2241"/>
      <c r="D132" s="2241"/>
      <c r="E132" s="2241"/>
      <c r="F132" s="2241"/>
      <c r="G132" s="2241"/>
      <c r="H132" s="2241"/>
      <c r="I132" s="2241"/>
      <c r="J132" s="2241"/>
      <c r="K132" s="2241"/>
      <c r="L132" s="2241"/>
      <c r="M132" s="2241"/>
      <c r="N132" s="2241"/>
      <c r="O132" s="2241"/>
      <c r="P132" s="2241"/>
      <c r="Q132" s="2241"/>
      <c r="R132" s="2241"/>
      <c r="S132" s="2242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240"/>
      <c r="C133" s="2241"/>
      <c r="D133" s="2241"/>
      <c r="E133" s="2241"/>
      <c r="F133" s="2241"/>
      <c r="G133" s="2241"/>
      <c r="H133" s="2241"/>
      <c r="I133" s="2241"/>
      <c r="J133" s="2241"/>
      <c r="K133" s="2241"/>
      <c r="L133" s="2241"/>
      <c r="M133" s="2241"/>
      <c r="N133" s="2241"/>
      <c r="O133" s="2241"/>
      <c r="P133" s="2241"/>
      <c r="Q133" s="2241"/>
      <c r="R133" s="2241"/>
      <c r="S133" s="2242"/>
      <c r="T133" s="67"/>
      <c r="U133" s="66"/>
      <c r="V133" s="1409" t="s">
        <v>1413</v>
      </c>
      <c r="W133" s="1409"/>
      <c r="X133" s="1409"/>
      <c r="Y133" s="1409"/>
      <c r="Z133" s="1409"/>
      <c r="AA133" s="1481"/>
      <c r="AB133" s="1554" t="str">
        <f>INDEX('LŠZ H'!A$2:AP$999,U115,5)</f>
        <v>OM-H079</v>
      </c>
      <c r="AC133" s="2251"/>
      <c r="AD133" s="2251"/>
      <c r="AE133" s="2251"/>
      <c r="AF133" s="2251"/>
      <c r="AG133" s="2251"/>
      <c r="AH133" s="2251"/>
      <c r="AI133" s="2251"/>
      <c r="AJ133" s="2251"/>
      <c r="AK133" s="2251"/>
      <c r="AL133" s="2252"/>
      <c r="AM133" s="67"/>
      <c r="AW133" s="64"/>
      <c r="CF133" s="65"/>
    </row>
    <row r="134" spans="1:84" ht="4.5" customHeight="1">
      <c r="A134" s="66"/>
      <c r="B134" s="2240"/>
      <c r="C134" s="2241"/>
      <c r="D134" s="2241"/>
      <c r="E134" s="2241"/>
      <c r="F134" s="2241"/>
      <c r="G134" s="2241"/>
      <c r="H134" s="2241"/>
      <c r="I134" s="2241"/>
      <c r="J134" s="2241"/>
      <c r="K134" s="2241"/>
      <c r="L134" s="2241"/>
      <c r="M134" s="2241"/>
      <c r="N134" s="2241"/>
      <c r="O134" s="2241"/>
      <c r="P134" s="2241"/>
      <c r="Q134" s="2241"/>
      <c r="R134" s="2241"/>
      <c r="S134" s="2242"/>
      <c r="T134" s="67"/>
      <c r="U134" s="66"/>
      <c r="V134" s="1409"/>
      <c r="W134" s="1409"/>
      <c r="X134" s="1409"/>
      <c r="Y134" s="1409"/>
      <c r="Z134" s="1409"/>
      <c r="AA134" s="1481"/>
      <c r="AB134" s="2253"/>
      <c r="AC134" s="2254"/>
      <c r="AD134" s="2254"/>
      <c r="AE134" s="2254"/>
      <c r="AF134" s="2254"/>
      <c r="AG134" s="2254"/>
      <c r="AH134" s="2254"/>
      <c r="AI134" s="2254"/>
      <c r="AJ134" s="2254"/>
      <c r="AK134" s="2254"/>
      <c r="AL134" s="2255"/>
      <c r="AM134" s="67"/>
      <c r="AW134" s="64"/>
      <c r="AX134" s="57"/>
      <c r="AY134" s="58"/>
      <c r="AZ134" s="58"/>
      <c r="BA134" s="58"/>
      <c r="BB134" s="59"/>
      <c r="BC134" s="1052" t="s">
        <v>3998</v>
      </c>
      <c r="BD134" s="1411"/>
      <c r="BE134" s="1411"/>
      <c r="BF134" s="1411"/>
      <c r="BG134" s="1411"/>
      <c r="BH134" s="1412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52" t="s">
        <v>3998</v>
      </c>
      <c r="BV134" s="1411"/>
      <c r="BW134" s="1411"/>
      <c r="BX134" s="1411"/>
      <c r="BY134" s="1411"/>
      <c r="BZ134" s="1412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243"/>
      <c r="C135" s="2244"/>
      <c r="D135" s="2244"/>
      <c r="E135" s="2244"/>
      <c r="F135" s="2244"/>
      <c r="G135" s="2244"/>
      <c r="H135" s="2244"/>
      <c r="I135" s="2244"/>
      <c r="J135" s="2244"/>
      <c r="K135" s="2244"/>
      <c r="L135" s="2244"/>
      <c r="M135" s="2244"/>
      <c r="N135" s="2244"/>
      <c r="O135" s="2244"/>
      <c r="P135" s="2244"/>
      <c r="Q135" s="2244"/>
      <c r="R135" s="2244"/>
      <c r="S135" s="2245"/>
      <c r="T135" s="67"/>
      <c r="U135" s="66"/>
      <c r="V135" s="96"/>
      <c r="W135" s="96"/>
      <c r="X135" s="96"/>
      <c r="Y135" s="96"/>
      <c r="Z135" s="96"/>
      <c r="AA135" s="97"/>
      <c r="AB135" s="2253"/>
      <c r="AC135" s="2254"/>
      <c r="AD135" s="2254"/>
      <c r="AE135" s="2254"/>
      <c r="AF135" s="2254"/>
      <c r="AG135" s="2254"/>
      <c r="AH135" s="2254"/>
      <c r="AI135" s="2254"/>
      <c r="AJ135" s="2254"/>
      <c r="AK135" s="2254"/>
      <c r="AL135" s="2255"/>
      <c r="AM135" s="67"/>
      <c r="AW135" s="64"/>
      <c r="AX135" s="64"/>
      <c r="BB135" s="65"/>
      <c r="BC135" s="1413"/>
      <c r="BD135" s="1414"/>
      <c r="BE135" s="1414"/>
      <c r="BF135" s="1414"/>
      <c r="BG135" s="1414"/>
      <c r="BH135" s="1415"/>
      <c r="BI135" s="64"/>
      <c r="BM135" s="65"/>
      <c r="BP135" s="64"/>
      <c r="BT135" s="65"/>
      <c r="BU135" s="1413"/>
      <c r="BV135" s="1414"/>
      <c r="BW135" s="1414"/>
      <c r="BX135" s="1414"/>
      <c r="BY135" s="1414"/>
      <c r="BZ135" s="1415"/>
      <c r="CA135" s="64"/>
      <c r="CE135" s="65"/>
      <c r="CF135" s="65"/>
    </row>
    <row r="136" spans="1:84" ht="3.75" customHeight="1">
      <c r="A136" s="66"/>
      <c r="T136" s="67"/>
      <c r="U136" s="66"/>
      <c r="V136" s="1409" t="s">
        <v>1414</v>
      </c>
      <c r="W136" s="1409"/>
      <c r="X136" s="1409"/>
      <c r="Y136" s="1409"/>
      <c r="Z136" s="1409"/>
      <c r="AA136" s="1481"/>
      <c r="AB136" s="2253"/>
      <c r="AC136" s="2254"/>
      <c r="AD136" s="2254"/>
      <c r="AE136" s="2254"/>
      <c r="AF136" s="2254"/>
      <c r="AG136" s="2254"/>
      <c r="AH136" s="2254"/>
      <c r="AI136" s="2254"/>
      <c r="AJ136" s="2254"/>
      <c r="AK136" s="2254"/>
      <c r="AL136" s="2255"/>
      <c r="AM136" s="67"/>
      <c r="AW136" s="64"/>
      <c r="AX136" s="1046" t="s">
        <v>1474</v>
      </c>
      <c r="AY136" s="1330"/>
      <c r="AZ136" s="1330"/>
      <c r="BA136" s="1330"/>
      <c r="BB136" s="1331"/>
      <c r="BC136" s="1413"/>
      <c r="BD136" s="1414"/>
      <c r="BE136" s="1414"/>
      <c r="BF136" s="1414"/>
      <c r="BG136" s="1414"/>
      <c r="BH136" s="1415"/>
      <c r="BI136" s="2175" t="s">
        <v>1475</v>
      </c>
      <c r="BJ136" s="2176"/>
      <c r="BK136" s="2176"/>
      <c r="BL136" s="2176"/>
      <c r="BM136" s="2177"/>
      <c r="BP136" s="1046" t="s">
        <v>1474</v>
      </c>
      <c r="BQ136" s="1330"/>
      <c r="BR136" s="1330"/>
      <c r="BS136" s="1330"/>
      <c r="BT136" s="1331"/>
      <c r="BU136" s="1413"/>
      <c r="BV136" s="1414"/>
      <c r="BW136" s="1414"/>
      <c r="BX136" s="1414"/>
      <c r="BY136" s="1414"/>
      <c r="BZ136" s="1415"/>
      <c r="CA136" s="2175" t="s">
        <v>1475</v>
      </c>
      <c r="CB136" s="2176"/>
      <c r="CC136" s="2176"/>
      <c r="CD136" s="2176"/>
      <c r="CE136" s="2177"/>
      <c r="CF136" s="65"/>
    </row>
    <row r="137" spans="1:84" ht="5.25" customHeight="1">
      <c r="A137" s="66"/>
      <c r="B137" s="1123" t="s">
        <v>1626</v>
      </c>
      <c r="C137" s="1124"/>
      <c r="D137" s="1124"/>
      <c r="E137" s="1124"/>
      <c r="F137" s="1124"/>
      <c r="G137" s="1124"/>
      <c r="H137" s="1125"/>
      <c r="I137" s="1123" t="s">
        <v>1640</v>
      </c>
      <c r="J137" s="1124"/>
      <c r="K137" s="1124"/>
      <c r="L137" s="1125"/>
      <c r="M137" s="1132" t="s">
        <v>1641</v>
      </c>
      <c r="N137" s="1837"/>
      <c r="O137" s="1837"/>
      <c r="P137" s="1838"/>
      <c r="Q137" s="1132" t="s">
        <v>1642</v>
      </c>
      <c r="R137" s="1837"/>
      <c r="S137" s="1838"/>
      <c r="T137" s="67"/>
      <c r="U137" s="66"/>
      <c r="V137" s="1409"/>
      <c r="W137" s="1409"/>
      <c r="X137" s="1409"/>
      <c r="Y137" s="1409"/>
      <c r="Z137" s="1409"/>
      <c r="AA137" s="1481"/>
      <c r="AB137" s="2256"/>
      <c r="AC137" s="2257"/>
      <c r="AD137" s="2257"/>
      <c r="AE137" s="2257"/>
      <c r="AF137" s="2257"/>
      <c r="AG137" s="2257"/>
      <c r="AH137" s="2257"/>
      <c r="AI137" s="2257"/>
      <c r="AJ137" s="2257"/>
      <c r="AK137" s="2257"/>
      <c r="AL137" s="2258"/>
      <c r="AM137" s="67"/>
      <c r="AW137" s="64"/>
      <c r="AX137" s="1332"/>
      <c r="AY137" s="1330"/>
      <c r="AZ137" s="1330"/>
      <c r="BA137" s="1330"/>
      <c r="BB137" s="1331"/>
      <c r="BC137" s="1046" t="s">
        <v>1476</v>
      </c>
      <c r="BD137" s="1330"/>
      <c r="BE137" s="1330"/>
      <c r="BF137" s="1330"/>
      <c r="BG137" s="1330"/>
      <c r="BH137" s="1331"/>
      <c r="BI137" s="2178"/>
      <c r="BJ137" s="2176"/>
      <c r="BK137" s="2176"/>
      <c r="BL137" s="2176"/>
      <c r="BM137" s="2177"/>
      <c r="BP137" s="1332"/>
      <c r="BQ137" s="1330"/>
      <c r="BR137" s="1330"/>
      <c r="BS137" s="1330"/>
      <c r="BT137" s="1331"/>
      <c r="BU137" s="1046" t="s">
        <v>1476</v>
      </c>
      <c r="BV137" s="1330"/>
      <c r="BW137" s="1330"/>
      <c r="BX137" s="1330"/>
      <c r="BY137" s="1330"/>
      <c r="BZ137" s="1331"/>
      <c r="CA137" s="2178"/>
      <c r="CB137" s="2176"/>
      <c r="CC137" s="2176"/>
      <c r="CD137" s="2176"/>
      <c r="CE137" s="2177"/>
      <c r="CF137" s="65"/>
    </row>
    <row r="138" spans="1:84" ht="4.5" customHeight="1">
      <c r="A138" s="66"/>
      <c r="B138" s="1126"/>
      <c r="C138" s="1127"/>
      <c r="D138" s="1127"/>
      <c r="E138" s="1127"/>
      <c r="F138" s="1127"/>
      <c r="G138" s="1127"/>
      <c r="H138" s="1128"/>
      <c r="I138" s="1126"/>
      <c r="J138" s="1127"/>
      <c r="K138" s="1127"/>
      <c r="L138" s="1128"/>
      <c r="M138" s="1839"/>
      <c r="N138" s="1058"/>
      <c r="O138" s="1058"/>
      <c r="P138" s="1341"/>
      <c r="Q138" s="1839"/>
      <c r="R138" s="1058"/>
      <c r="S138" s="1341"/>
      <c r="T138" s="67"/>
      <c r="U138" s="66"/>
      <c r="V138" s="1409" t="s">
        <v>1624</v>
      </c>
      <c r="W138" s="1409"/>
      <c r="X138" s="1409"/>
      <c r="Y138" s="1409"/>
      <c r="Z138" s="1409"/>
      <c r="AA138" s="1481"/>
      <c r="AB138" s="2280" t="str">
        <f>CONCATENATE(INDEX('LŠZ H'!A$2:AM$999,U115,11),"                                                                                                ",INDEX('LŠZ H'!A$2:AM$999,U115,24),", ",INDEX('LŠZ H'!A$2:AM$999,U115,25),"                                                           ",INDEX('LŠZ H'!A$2:AM$999,U115,12))</f>
        <v>Ivan BOHUNICKÝ                                                                                                M.H.Chotekovej 375/8, Dolná Krupá                                                           8.7.1966</v>
      </c>
      <c r="AC138" s="2281"/>
      <c r="AD138" s="2281"/>
      <c r="AE138" s="2281"/>
      <c r="AF138" s="2281"/>
      <c r="AG138" s="2281"/>
      <c r="AH138" s="2281"/>
      <c r="AI138" s="2281"/>
      <c r="AJ138" s="2281"/>
      <c r="AK138" s="2281"/>
      <c r="AL138" s="2282"/>
      <c r="AM138" s="67"/>
      <c r="AW138" s="64"/>
      <c r="AX138" s="1333"/>
      <c r="AY138" s="1334"/>
      <c r="AZ138" s="1334"/>
      <c r="BA138" s="1334"/>
      <c r="BB138" s="1335"/>
      <c r="BC138" s="1333"/>
      <c r="BD138" s="1334"/>
      <c r="BE138" s="1334"/>
      <c r="BF138" s="1334"/>
      <c r="BG138" s="1334"/>
      <c r="BH138" s="1335"/>
      <c r="BI138" s="2179"/>
      <c r="BJ138" s="2180"/>
      <c r="BK138" s="2180"/>
      <c r="BL138" s="2180"/>
      <c r="BM138" s="2181"/>
      <c r="BP138" s="1333"/>
      <c r="BQ138" s="1334"/>
      <c r="BR138" s="1334"/>
      <c r="BS138" s="1334"/>
      <c r="BT138" s="1335"/>
      <c r="BU138" s="1333"/>
      <c r="BV138" s="1334"/>
      <c r="BW138" s="1334"/>
      <c r="BX138" s="1334"/>
      <c r="BY138" s="1334"/>
      <c r="BZ138" s="1335"/>
      <c r="CA138" s="2179"/>
      <c r="CB138" s="2180"/>
      <c r="CC138" s="2180"/>
      <c r="CD138" s="2180"/>
      <c r="CE138" s="2181"/>
      <c r="CF138" s="65"/>
    </row>
    <row r="139" spans="1:84" ht="3.75" customHeight="1">
      <c r="A139" s="66"/>
      <c r="B139" s="1129"/>
      <c r="C139" s="1130"/>
      <c r="D139" s="1130"/>
      <c r="E139" s="1130"/>
      <c r="F139" s="1130"/>
      <c r="G139" s="1130"/>
      <c r="H139" s="1131"/>
      <c r="I139" s="1129"/>
      <c r="J139" s="1130"/>
      <c r="K139" s="1130"/>
      <c r="L139" s="1131"/>
      <c r="M139" s="1840"/>
      <c r="N139" s="1841"/>
      <c r="O139" s="1841"/>
      <c r="P139" s="1842"/>
      <c r="Q139" s="1840"/>
      <c r="R139" s="1841"/>
      <c r="S139" s="1842"/>
      <c r="T139" s="67"/>
      <c r="U139" s="66"/>
      <c r="V139" s="1409"/>
      <c r="W139" s="1409"/>
      <c r="X139" s="1409"/>
      <c r="Y139" s="1409"/>
      <c r="Z139" s="1409"/>
      <c r="AA139" s="1481"/>
      <c r="AB139" s="2283"/>
      <c r="AC139" s="2284"/>
      <c r="AD139" s="2284"/>
      <c r="AE139" s="2284"/>
      <c r="AF139" s="2284"/>
      <c r="AG139" s="2284"/>
      <c r="AH139" s="2284"/>
      <c r="AI139" s="2284"/>
      <c r="AJ139" s="2284"/>
      <c r="AK139" s="2284"/>
      <c r="AL139" s="2285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435" t="s">
        <v>459</v>
      </c>
      <c r="C140" s="2190"/>
      <c r="D140" s="2190"/>
      <c r="E140" s="2190"/>
      <c r="F140" s="2190"/>
      <c r="G140" s="2190"/>
      <c r="H140" s="2191"/>
      <c r="I140" s="2207">
        <f>INDEX('LŠZ H'!A$2:AM$999,U115,29)</f>
        <v>191</v>
      </c>
      <c r="J140" s="2208"/>
      <c r="K140" s="2208"/>
      <c r="L140" s="2209"/>
      <c r="M140" s="1238">
        <f>INDEX('LŠZ H'!A$2:AM$999,U115,31)</f>
        <v>255</v>
      </c>
      <c r="N140" s="2216"/>
      <c r="O140" s="2216"/>
      <c r="P140" s="2217"/>
      <c r="Q140" s="1238">
        <f>INDEX('LŠZ H'!A$2:AM$999,U115,33)</f>
        <v>420</v>
      </c>
      <c r="R140" s="2216"/>
      <c r="S140" s="2217"/>
      <c r="T140" s="67"/>
      <c r="U140" s="66"/>
      <c r="V140" s="1409" t="s">
        <v>1625</v>
      </c>
      <c r="W140" s="1409"/>
      <c r="X140" s="1409"/>
      <c r="Y140" s="1409"/>
      <c r="Z140" s="1409"/>
      <c r="AA140" s="1481"/>
      <c r="AB140" s="2283"/>
      <c r="AC140" s="2284"/>
      <c r="AD140" s="2284"/>
      <c r="AE140" s="2284"/>
      <c r="AF140" s="2284"/>
      <c r="AG140" s="2284"/>
      <c r="AH140" s="2284"/>
      <c r="AI140" s="2284"/>
      <c r="AJ140" s="2284"/>
      <c r="AK140" s="2284"/>
      <c r="AL140" s="2285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192"/>
      <c r="C141" s="2193"/>
      <c r="D141" s="2193"/>
      <c r="E141" s="2193"/>
      <c r="F141" s="2193"/>
      <c r="G141" s="2193"/>
      <c r="H141" s="2194"/>
      <c r="I141" s="2210"/>
      <c r="J141" s="2211"/>
      <c r="K141" s="2211"/>
      <c r="L141" s="2212"/>
      <c r="M141" s="2218"/>
      <c r="N141" s="2219"/>
      <c r="O141" s="2219"/>
      <c r="P141" s="2220"/>
      <c r="Q141" s="2218"/>
      <c r="R141" s="2219"/>
      <c r="S141" s="2220"/>
      <c r="T141" s="67"/>
      <c r="U141" s="66"/>
      <c r="V141" s="1409"/>
      <c r="W141" s="1409"/>
      <c r="X141" s="1409"/>
      <c r="Y141" s="1409"/>
      <c r="Z141" s="1409"/>
      <c r="AA141" s="1481"/>
      <c r="AB141" s="2283"/>
      <c r="AC141" s="2284"/>
      <c r="AD141" s="2284"/>
      <c r="AE141" s="2284"/>
      <c r="AF141" s="2284"/>
      <c r="AG141" s="2284"/>
      <c r="AH141" s="2284"/>
      <c r="AI141" s="2284"/>
      <c r="AJ141" s="2284"/>
      <c r="AK141" s="2284"/>
      <c r="AL141" s="2285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195"/>
      <c r="C142" s="2196"/>
      <c r="D142" s="2196"/>
      <c r="E142" s="2196"/>
      <c r="F142" s="2196"/>
      <c r="G142" s="2196"/>
      <c r="H142" s="2197"/>
      <c r="I142" s="2213"/>
      <c r="J142" s="2214"/>
      <c r="K142" s="2214"/>
      <c r="L142" s="2215"/>
      <c r="M142" s="2221"/>
      <c r="N142" s="2222"/>
      <c r="O142" s="2222"/>
      <c r="P142" s="2223"/>
      <c r="Q142" s="2221"/>
      <c r="R142" s="2222"/>
      <c r="S142" s="2223"/>
      <c r="T142" s="67"/>
      <c r="U142" s="66"/>
      <c r="V142" s="69"/>
      <c r="W142" s="69"/>
      <c r="X142" s="69"/>
      <c r="Y142" s="69"/>
      <c r="Z142" s="69"/>
      <c r="AA142" s="69"/>
      <c r="AB142" s="2283"/>
      <c r="AC142" s="2284"/>
      <c r="AD142" s="2284"/>
      <c r="AE142" s="2284"/>
      <c r="AF142" s="2284"/>
      <c r="AG142" s="2284"/>
      <c r="AH142" s="2284"/>
      <c r="AI142" s="2284"/>
      <c r="AJ142" s="2284"/>
      <c r="AK142" s="2284"/>
      <c r="AL142" s="2285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074" t="s">
        <v>1522</v>
      </c>
      <c r="C143" s="1075"/>
      <c r="D143" s="1075"/>
      <c r="E143" s="1075"/>
      <c r="F143" s="1075"/>
      <c r="G143" s="1075"/>
      <c r="H143" s="1076"/>
      <c r="I143" s="1123" t="s">
        <v>1643</v>
      </c>
      <c r="J143" s="1124"/>
      <c r="K143" s="1124"/>
      <c r="L143" s="1125"/>
      <c r="M143" s="1123" t="s">
        <v>74</v>
      </c>
      <c r="N143" s="1124"/>
      <c r="O143" s="1124"/>
      <c r="P143" s="1125"/>
      <c r="Q143" s="1123" t="s">
        <v>75</v>
      </c>
      <c r="R143" s="1124"/>
      <c r="S143" s="1125"/>
      <c r="T143" s="67"/>
      <c r="U143" s="66"/>
      <c r="V143" s="1409" t="s">
        <v>1627</v>
      </c>
      <c r="W143" s="1409"/>
      <c r="X143" s="1409"/>
      <c r="Y143" s="1409"/>
      <c r="Z143" s="1409"/>
      <c r="AA143" s="1481"/>
      <c r="AB143" s="2283"/>
      <c r="AC143" s="2284"/>
      <c r="AD143" s="2284"/>
      <c r="AE143" s="2284"/>
      <c r="AF143" s="2284"/>
      <c r="AG143" s="2284"/>
      <c r="AH143" s="2284"/>
      <c r="AI143" s="2284"/>
      <c r="AJ143" s="2284"/>
      <c r="AK143" s="2284"/>
      <c r="AL143" s="2285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077"/>
      <c r="C144" s="1078"/>
      <c r="D144" s="1078"/>
      <c r="E144" s="1078"/>
      <c r="F144" s="1078"/>
      <c r="G144" s="1078"/>
      <c r="H144" s="1079"/>
      <c r="I144" s="1126"/>
      <c r="J144" s="1127"/>
      <c r="K144" s="1127"/>
      <c r="L144" s="1128"/>
      <c r="M144" s="1126"/>
      <c r="N144" s="1127"/>
      <c r="O144" s="1127"/>
      <c r="P144" s="1128"/>
      <c r="Q144" s="1126"/>
      <c r="R144" s="1127"/>
      <c r="S144" s="1128"/>
      <c r="T144" s="67"/>
      <c r="U144" s="66"/>
      <c r="V144" s="1409"/>
      <c r="W144" s="1409"/>
      <c r="X144" s="1409"/>
      <c r="Y144" s="1409"/>
      <c r="Z144" s="1409"/>
      <c r="AA144" s="1481"/>
      <c r="AB144" s="2283"/>
      <c r="AC144" s="2284"/>
      <c r="AD144" s="2284"/>
      <c r="AE144" s="2284"/>
      <c r="AF144" s="2284"/>
      <c r="AG144" s="2284"/>
      <c r="AH144" s="2284"/>
      <c r="AI144" s="2284"/>
      <c r="AJ144" s="2284"/>
      <c r="AK144" s="2284"/>
      <c r="AL144" s="2285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080"/>
      <c r="C145" s="1081"/>
      <c r="D145" s="1081"/>
      <c r="E145" s="1081"/>
      <c r="F145" s="1081"/>
      <c r="G145" s="1081"/>
      <c r="H145" s="1082"/>
      <c r="I145" s="1129"/>
      <c r="J145" s="1130"/>
      <c r="K145" s="1130"/>
      <c r="L145" s="1131"/>
      <c r="M145" s="1129"/>
      <c r="N145" s="1130"/>
      <c r="O145" s="1130"/>
      <c r="P145" s="1131"/>
      <c r="Q145" s="1129"/>
      <c r="R145" s="1130"/>
      <c r="S145" s="1131"/>
      <c r="T145" s="67"/>
      <c r="U145" s="66"/>
      <c r="V145" s="1409" t="s">
        <v>1628</v>
      </c>
      <c r="W145" s="1409"/>
      <c r="X145" s="1409"/>
      <c r="Y145" s="1409"/>
      <c r="Z145" s="1409"/>
      <c r="AA145" s="1481"/>
      <c r="AB145" s="2283"/>
      <c r="AC145" s="2284"/>
      <c r="AD145" s="2284"/>
      <c r="AE145" s="2284"/>
      <c r="AF145" s="2284"/>
      <c r="AG145" s="2284"/>
      <c r="AH145" s="2284"/>
      <c r="AI145" s="2284"/>
      <c r="AJ145" s="2284"/>
      <c r="AK145" s="2284"/>
      <c r="AL145" s="2285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435" t="s">
        <v>928</v>
      </c>
      <c r="C146" s="2190"/>
      <c r="D146" s="2190"/>
      <c r="E146" s="2190"/>
      <c r="F146" s="2190"/>
      <c r="G146" s="2190"/>
      <c r="H146" s="2191"/>
      <c r="I146" s="2198">
        <f>INDEX('LŠZ H'!A$2:AM$999,U115,35)</f>
        <v>55</v>
      </c>
      <c r="J146" s="2199"/>
      <c r="K146" s="2199"/>
      <c r="L146" s="2200"/>
      <c r="M146" s="2198">
        <f>INDEX('LŠZ H'!A$2:AM$999,U115,36)</f>
        <v>60</v>
      </c>
      <c r="N146" s="2199"/>
      <c r="O146" s="2199"/>
      <c r="P146" s="2200"/>
      <c r="Q146" s="2198">
        <f>INDEX('LŠZ H'!A$2:AM$999,U115,37)</f>
        <v>100</v>
      </c>
      <c r="R146" s="2199"/>
      <c r="S146" s="2200"/>
      <c r="T146" s="67"/>
      <c r="U146" s="66"/>
      <c r="V146" s="1409"/>
      <c r="W146" s="1409"/>
      <c r="X146" s="1409"/>
      <c r="Y146" s="1409"/>
      <c r="Z146" s="1409"/>
      <c r="AA146" s="1481"/>
      <c r="AB146" s="2283"/>
      <c r="AC146" s="2284"/>
      <c r="AD146" s="2284"/>
      <c r="AE146" s="2284"/>
      <c r="AF146" s="2284"/>
      <c r="AG146" s="2284"/>
      <c r="AH146" s="2284"/>
      <c r="AI146" s="2284"/>
      <c r="AJ146" s="2284"/>
      <c r="AK146" s="2284"/>
      <c r="AL146" s="2285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192"/>
      <c r="C147" s="2193"/>
      <c r="D147" s="2193"/>
      <c r="E147" s="2193"/>
      <c r="F147" s="2193"/>
      <c r="G147" s="2193"/>
      <c r="H147" s="2194"/>
      <c r="I147" s="2201"/>
      <c r="J147" s="2202"/>
      <c r="K147" s="2202"/>
      <c r="L147" s="2203"/>
      <c r="M147" s="2201"/>
      <c r="N147" s="2202"/>
      <c r="O147" s="2202"/>
      <c r="P147" s="2203"/>
      <c r="Q147" s="2201"/>
      <c r="R147" s="2202"/>
      <c r="S147" s="2203"/>
      <c r="T147" s="67"/>
      <c r="U147" s="66"/>
      <c r="V147" s="78"/>
      <c r="W147" s="69"/>
      <c r="X147" s="69"/>
      <c r="Y147" s="69"/>
      <c r="Z147" s="69"/>
      <c r="AA147" s="69"/>
      <c r="AB147" s="2286"/>
      <c r="AC147" s="2287"/>
      <c r="AD147" s="2287"/>
      <c r="AE147" s="2287"/>
      <c r="AF147" s="2287"/>
      <c r="AG147" s="2287"/>
      <c r="AH147" s="2287"/>
      <c r="AI147" s="2287"/>
      <c r="AJ147" s="2287"/>
      <c r="AK147" s="2287"/>
      <c r="AL147" s="2288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195"/>
      <c r="C148" s="2196"/>
      <c r="D148" s="2196"/>
      <c r="E148" s="2196"/>
      <c r="F148" s="2196"/>
      <c r="G148" s="2196"/>
      <c r="H148" s="2197"/>
      <c r="I148" s="2204"/>
      <c r="J148" s="2205"/>
      <c r="K148" s="2205"/>
      <c r="L148" s="2206"/>
      <c r="M148" s="2204"/>
      <c r="N148" s="2205"/>
      <c r="O148" s="2205"/>
      <c r="P148" s="2206"/>
      <c r="Q148" s="2204"/>
      <c r="R148" s="2205"/>
      <c r="S148" s="2206"/>
      <c r="T148" s="67"/>
      <c r="U148" s="66"/>
      <c r="V148" s="1409" t="s">
        <v>460</v>
      </c>
      <c r="W148" s="1409"/>
      <c r="X148" s="1409"/>
      <c r="Y148" s="1409"/>
      <c r="Z148" s="1409"/>
      <c r="AA148" s="1481"/>
      <c r="AB148" s="1482">
        <f>INDEX('LŠZ H'!A$2:AM$999,U115,13)</f>
        <v>41145</v>
      </c>
      <c r="AC148" s="2182"/>
      <c r="AD148" s="2182"/>
      <c r="AE148" s="2182"/>
      <c r="AF148" s="2182"/>
      <c r="AG148" s="2182"/>
      <c r="AH148" s="2182"/>
      <c r="AI148" s="2182"/>
      <c r="AJ148" s="2182"/>
      <c r="AK148" s="2182"/>
      <c r="AL148" s="2183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416" t="s">
        <v>463</v>
      </c>
      <c r="C149" s="1417"/>
      <c r="D149" s="1417"/>
      <c r="E149" s="1418"/>
      <c r="F149" s="1123">
        <f>INDEX('LŠZ H'!A$2:AM$999,U115,18)</f>
        <v>1995</v>
      </c>
      <c r="G149" s="1125"/>
      <c r="H149" s="1123" t="s">
        <v>464</v>
      </c>
      <c r="I149" s="1125"/>
      <c r="J149" s="1382" t="str">
        <f>INDEX('LŠZ H'!A$2:AM$999,U115,7)</f>
        <v>H079</v>
      </c>
      <c r="K149" s="1383"/>
      <c r="L149" s="1383"/>
      <c r="M149" s="1383"/>
      <c r="N149" s="1383"/>
      <c r="O149" s="1383"/>
      <c r="P149" s="1384"/>
      <c r="Q149" s="1141" t="str">
        <f>INDEX('LŠZ H'!A$2:AM$999,U115,15)</f>
        <v>P/Z</v>
      </c>
      <c r="R149" s="1939"/>
      <c r="S149" s="1940"/>
      <c r="T149" s="67"/>
      <c r="U149" s="66"/>
      <c r="V149" s="1409"/>
      <c r="W149" s="1409"/>
      <c r="X149" s="1409"/>
      <c r="Y149" s="1409"/>
      <c r="Z149" s="1409"/>
      <c r="AA149" s="1481"/>
      <c r="AB149" s="2184"/>
      <c r="AC149" s="2185"/>
      <c r="AD149" s="2185"/>
      <c r="AE149" s="2185"/>
      <c r="AF149" s="2185"/>
      <c r="AG149" s="2185"/>
      <c r="AH149" s="2185"/>
      <c r="AI149" s="2185"/>
      <c r="AJ149" s="2185"/>
      <c r="AK149" s="2185"/>
      <c r="AL149" s="2186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419"/>
      <c r="C150" s="1420"/>
      <c r="D150" s="1420"/>
      <c r="E150" s="1421"/>
      <c r="F150" s="1126"/>
      <c r="G150" s="1128"/>
      <c r="H150" s="1126"/>
      <c r="I150" s="1128"/>
      <c r="J150" s="1385"/>
      <c r="K150" s="1386"/>
      <c r="L150" s="1386"/>
      <c r="M150" s="1386"/>
      <c r="N150" s="1386"/>
      <c r="O150" s="1386"/>
      <c r="P150" s="1387"/>
      <c r="Q150" s="1941"/>
      <c r="R150" s="1942"/>
      <c r="S150" s="1943"/>
      <c r="T150" s="67"/>
      <c r="U150" s="66"/>
      <c r="V150" s="1409" t="s">
        <v>461</v>
      </c>
      <c r="W150" s="1409"/>
      <c r="X150" s="1409"/>
      <c r="Y150" s="1409"/>
      <c r="Z150" s="1409"/>
      <c r="AA150" s="1481"/>
      <c r="AB150" s="2184"/>
      <c r="AC150" s="2185"/>
      <c r="AD150" s="2185"/>
      <c r="AE150" s="2185"/>
      <c r="AF150" s="2185"/>
      <c r="AG150" s="2185"/>
      <c r="AH150" s="2185"/>
      <c r="AI150" s="2185"/>
      <c r="AJ150" s="2185"/>
      <c r="AK150" s="2185"/>
      <c r="AL150" s="2186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422"/>
      <c r="C151" s="1423"/>
      <c r="D151" s="1423"/>
      <c r="E151" s="1424"/>
      <c r="F151" s="1129"/>
      <c r="G151" s="1131"/>
      <c r="H151" s="1129"/>
      <c r="I151" s="1131"/>
      <c r="J151" s="1388"/>
      <c r="K151" s="1389"/>
      <c r="L151" s="1389"/>
      <c r="M151" s="1389"/>
      <c r="N151" s="1389"/>
      <c r="O151" s="1389"/>
      <c r="P151" s="1390"/>
      <c r="Q151" s="1944"/>
      <c r="R151" s="1945"/>
      <c r="S151" s="1946"/>
      <c r="T151" s="67"/>
      <c r="U151" s="66"/>
      <c r="V151" s="1409"/>
      <c r="W151" s="1409"/>
      <c r="X151" s="1409"/>
      <c r="Y151" s="1409"/>
      <c r="Z151" s="1409"/>
      <c r="AA151" s="1481"/>
      <c r="AB151" s="2187"/>
      <c r="AC151" s="2188"/>
      <c r="AD151" s="2188"/>
      <c r="AE151" s="2188"/>
      <c r="AF151" s="2188"/>
      <c r="AG151" s="2188"/>
      <c r="AH151" s="2188"/>
      <c r="AI151" s="2188"/>
      <c r="AJ151" s="2188"/>
      <c r="AK151" s="2188"/>
      <c r="AL151" s="2189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259" t="s">
        <v>270</v>
      </c>
      <c r="AA153" s="2259"/>
      <c r="AB153" s="2259"/>
      <c r="AC153" s="2259"/>
      <c r="AD153" s="2259"/>
      <c r="AE153" s="2259"/>
      <c r="AF153" s="2259"/>
      <c r="AG153" s="2259"/>
      <c r="AH153" s="2259"/>
      <c r="AI153" s="2259"/>
      <c r="AJ153" s="2259"/>
      <c r="AK153" s="2259"/>
      <c r="AL153" s="2259"/>
      <c r="AM153" s="2260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434" t="s">
        <v>1499</v>
      </c>
      <c r="C154" s="1434"/>
      <c r="D154" s="1434"/>
      <c r="E154" s="1434"/>
      <c r="F154" s="1434"/>
      <c r="G154" s="1434"/>
      <c r="H154" s="1434"/>
      <c r="I154" s="1434"/>
      <c r="J154" s="1434"/>
      <c r="K154" s="1434"/>
      <c r="L154" s="1434"/>
      <c r="M154" s="1434"/>
      <c r="N154" s="1434"/>
      <c r="O154" s="1434"/>
      <c r="P154" s="1434"/>
      <c r="Q154" s="1434"/>
      <c r="R154" s="1434"/>
      <c r="S154" s="1434"/>
      <c r="T154" s="67"/>
      <c r="U154" s="64"/>
      <c r="Z154" s="1299"/>
      <c r="AA154" s="1299"/>
      <c r="AB154" s="1299"/>
      <c r="AC154" s="1299"/>
      <c r="AD154" s="1299"/>
      <c r="AE154" s="1299"/>
      <c r="AF154" s="1299"/>
      <c r="AG154" s="1299"/>
      <c r="AH154" s="1299"/>
      <c r="AI154" s="1299"/>
      <c r="AJ154" s="1299"/>
      <c r="AK154" s="1299"/>
      <c r="AL154" s="1299"/>
      <c r="AM154" s="1300"/>
      <c r="AW154" s="64"/>
      <c r="AX154" s="57"/>
      <c r="AY154" s="58"/>
      <c r="AZ154" s="58"/>
      <c r="BA154" s="58"/>
      <c r="BB154" s="59"/>
      <c r="BC154" s="1052" t="s">
        <v>3998</v>
      </c>
      <c r="BD154" s="1411"/>
      <c r="BE154" s="1411"/>
      <c r="BF154" s="1411"/>
      <c r="BG154" s="1411"/>
      <c r="BH154" s="1412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52" t="s">
        <v>3998</v>
      </c>
      <c r="BV154" s="1411"/>
      <c r="BW154" s="1411"/>
      <c r="BX154" s="1411"/>
      <c r="BY154" s="1411"/>
      <c r="BZ154" s="1412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434"/>
      <c r="C155" s="1434"/>
      <c r="D155" s="1434"/>
      <c r="E155" s="1434"/>
      <c r="F155" s="1434"/>
      <c r="G155" s="1434"/>
      <c r="H155" s="1434"/>
      <c r="I155" s="1434"/>
      <c r="J155" s="1434"/>
      <c r="K155" s="1434"/>
      <c r="L155" s="1434"/>
      <c r="M155" s="1434"/>
      <c r="N155" s="1434"/>
      <c r="O155" s="1434"/>
      <c r="P155" s="1434"/>
      <c r="Q155" s="1434"/>
      <c r="R155" s="1434"/>
      <c r="S155" s="1434"/>
      <c r="T155" s="67"/>
      <c r="U155" s="64"/>
      <c r="Z155" s="1299"/>
      <c r="AA155" s="1299"/>
      <c r="AB155" s="1299"/>
      <c r="AC155" s="1299"/>
      <c r="AD155" s="1299"/>
      <c r="AE155" s="1299"/>
      <c r="AF155" s="1299"/>
      <c r="AG155" s="1299"/>
      <c r="AH155" s="1299"/>
      <c r="AI155" s="1299"/>
      <c r="AJ155" s="1299"/>
      <c r="AK155" s="1299"/>
      <c r="AL155" s="1299"/>
      <c r="AM155" s="1300"/>
      <c r="AW155" s="64"/>
      <c r="AX155" s="64"/>
      <c r="BB155" s="65"/>
      <c r="BC155" s="1413"/>
      <c r="BD155" s="1414"/>
      <c r="BE155" s="1414"/>
      <c r="BF155" s="1414"/>
      <c r="BG155" s="1414"/>
      <c r="BH155" s="1415"/>
      <c r="BI155" s="64"/>
      <c r="BM155" s="65"/>
      <c r="BP155" s="64"/>
      <c r="BT155" s="65"/>
      <c r="BU155" s="1413"/>
      <c r="BV155" s="1414"/>
      <c r="BW155" s="1414"/>
      <c r="BX155" s="1414"/>
      <c r="BY155" s="1414"/>
      <c r="BZ155" s="1415"/>
      <c r="CA155" s="64"/>
      <c r="CE155" s="65"/>
      <c r="CF155" s="65"/>
    </row>
    <row r="156" spans="1:84" ht="5.25" customHeight="1">
      <c r="A156" s="66"/>
      <c r="B156" s="1434"/>
      <c r="C156" s="1434"/>
      <c r="D156" s="1434"/>
      <c r="E156" s="1434"/>
      <c r="F156" s="1434"/>
      <c r="G156" s="1434"/>
      <c r="H156" s="1434"/>
      <c r="I156" s="1434"/>
      <c r="J156" s="1434"/>
      <c r="K156" s="1434"/>
      <c r="L156" s="1434"/>
      <c r="M156" s="1434"/>
      <c r="N156" s="1434"/>
      <c r="O156" s="1434"/>
      <c r="P156" s="1434"/>
      <c r="Q156" s="1434"/>
      <c r="R156" s="1434"/>
      <c r="S156" s="1434"/>
      <c r="T156" s="67"/>
      <c r="U156" s="64"/>
      <c r="V156" s="2261" t="s">
        <v>4173</v>
      </c>
      <c r="W156" s="2261"/>
      <c r="X156" s="2261"/>
      <c r="Y156" s="2261"/>
      <c r="Z156" s="2261"/>
      <c r="AA156" s="2261"/>
      <c r="AB156" s="2261"/>
      <c r="AC156" s="2261"/>
      <c r="AD156" s="2261"/>
      <c r="AE156" s="2261"/>
      <c r="AF156" s="2261"/>
      <c r="AG156" s="2261"/>
      <c r="AH156" s="2261"/>
      <c r="AI156" s="2261"/>
      <c r="AJ156" s="2261"/>
      <c r="AK156" s="2261"/>
      <c r="AL156" s="2261"/>
      <c r="AM156" s="2262"/>
      <c r="AW156" s="64"/>
      <c r="AX156" s="1046" t="s">
        <v>1474</v>
      </c>
      <c r="AY156" s="1330"/>
      <c r="AZ156" s="1330"/>
      <c r="BA156" s="1330"/>
      <c r="BB156" s="1331"/>
      <c r="BC156" s="1413"/>
      <c r="BD156" s="1414"/>
      <c r="BE156" s="1414"/>
      <c r="BF156" s="1414"/>
      <c r="BG156" s="1414"/>
      <c r="BH156" s="1415"/>
      <c r="BI156" s="2175" t="s">
        <v>1475</v>
      </c>
      <c r="BJ156" s="2176"/>
      <c r="BK156" s="2176"/>
      <c r="BL156" s="2176"/>
      <c r="BM156" s="2177"/>
      <c r="BP156" s="1046" t="s">
        <v>1474</v>
      </c>
      <c r="BQ156" s="1330"/>
      <c r="BR156" s="1330"/>
      <c r="BS156" s="1330"/>
      <c r="BT156" s="1331"/>
      <c r="BU156" s="1413"/>
      <c r="BV156" s="1414"/>
      <c r="BW156" s="1414"/>
      <c r="BX156" s="1414"/>
      <c r="BY156" s="1414"/>
      <c r="BZ156" s="1415"/>
      <c r="CA156" s="2175" t="s">
        <v>1475</v>
      </c>
      <c r="CB156" s="2176"/>
      <c r="CC156" s="2176"/>
      <c r="CD156" s="2176"/>
      <c r="CE156" s="2177"/>
      <c r="CF156" s="65"/>
    </row>
    <row r="157" spans="1:84" ht="5.25" customHeight="1">
      <c r="A157" s="66"/>
      <c r="B157" s="1434"/>
      <c r="C157" s="1434"/>
      <c r="D157" s="1434"/>
      <c r="E157" s="1434"/>
      <c r="F157" s="1434"/>
      <c r="G157" s="1434"/>
      <c r="H157" s="1434"/>
      <c r="I157" s="1434"/>
      <c r="J157" s="1434"/>
      <c r="K157" s="1434"/>
      <c r="L157" s="1434"/>
      <c r="M157" s="1434"/>
      <c r="N157" s="1434"/>
      <c r="O157" s="1434"/>
      <c r="P157" s="1434"/>
      <c r="Q157" s="1434"/>
      <c r="R157" s="1434"/>
      <c r="S157" s="1434"/>
      <c r="T157" s="67"/>
      <c r="U157" s="64"/>
      <c r="V157" s="2261"/>
      <c r="W157" s="2261"/>
      <c r="X157" s="2261"/>
      <c r="Y157" s="2261"/>
      <c r="Z157" s="2261"/>
      <c r="AA157" s="2261"/>
      <c r="AB157" s="2261"/>
      <c r="AC157" s="2261"/>
      <c r="AD157" s="2261"/>
      <c r="AE157" s="2261"/>
      <c r="AF157" s="2261"/>
      <c r="AG157" s="2261"/>
      <c r="AH157" s="2261"/>
      <c r="AI157" s="2261"/>
      <c r="AJ157" s="2261"/>
      <c r="AK157" s="2261"/>
      <c r="AL157" s="2261"/>
      <c r="AM157" s="2262"/>
      <c r="AW157" s="64"/>
      <c r="AX157" s="1332"/>
      <c r="AY157" s="1330"/>
      <c r="AZ157" s="1330"/>
      <c r="BA157" s="1330"/>
      <c r="BB157" s="1331"/>
      <c r="BC157" s="1046" t="s">
        <v>1476</v>
      </c>
      <c r="BD157" s="1330"/>
      <c r="BE157" s="1330"/>
      <c r="BF157" s="1330"/>
      <c r="BG157" s="1330"/>
      <c r="BH157" s="1331"/>
      <c r="BI157" s="2178"/>
      <c r="BJ157" s="2176"/>
      <c r="BK157" s="2176"/>
      <c r="BL157" s="2176"/>
      <c r="BM157" s="2177"/>
      <c r="BP157" s="1332"/>
      <c r="BQ157" s="1330"/>
      <c r="BR157" s="1330"/>
      <c r="BS157" s="1330"/>
      <c r="BT157" s="1331"/>
      <c r="BU157" s="1046" t="s">
        <v>1476</v>
      </c>
      <c r="BV157" s="1330"/>
      <c r="BW157" s="1330"/>
      <c r="BX157" s="1330"/>
      <c r="BY157" s="1330"/>
      <c r="BZ157" s="1331"/>
      <c r="CA157" s="2178"/>
      <c r="CB157" s="2176"/>
      <c r="CC157" s="2176"/>
      <c r="CD157" s="2176"/>
      <c r="CE157" s="2177"/>
      <c r="CF157" s="65"/>
    </row>
    <row r="158" spans="1:84" ht="4.5" customHeight="1">
      <c r="A158" s="66"/>
      <c r="B158" s="1434"/>
      <c r="C158" s="1434"/>
      <c r="D158" s="1434"/>
      <c r="E158" s="1434"/>
      <c r="F158" s="1434"/>
      <c r="G158" s="1434"/>
      <c r="H158" s="1434"/>
      <c r="I158" s="1434"/>
      <c r="J158" s="1434"/>
      <c r="K158" s="1434"/>
      <c r="L158" s="1434"/>
      <c r="M158" s="1434"/>
      <c r="N158" s="1434"/>
      <c r="O158" s="1434"/>
      <c r="P158" s="1434"/>
      <c r="Q158" s="1434"/>
      <c r="R158" s="1434"/>
      <c r="S158" s="1434"/>
      <c r="T158" s="67"/>
      <c r="U158" s="1346" t="s">
        <v>481</v>
      </c>
      <c r="V158" s="2263"/>
      <c r="W158" s="2263"/>
      <c r="X158" s="2263"/>
      <c r="Y158" s="2263"/>
      <c r="Z158" s="2263"/>
      <c r="AA158" s="2263"/>
      <c r="AB158" s="2263"/>
      <c r="AC158" s="2263"/>
      <c r="AD158" s="2263"/>
      <c r="AE158" s="2263"/>
      <c r="AF158" s="2263"/>
      <c r="AG158" s="2263"/>
      <c r="AH158" s="2263"/>
      <c r="AI158" s="2263"/>
      <c r="AJ158" s="2263"/>
      <c r="AK158" s="2263"/>
      <c r="AL158" s="2263"/>
      <c r="AM158" s="2264"/>
      <c r="AW158" s="64"/>
      <c r="AX158" s="1333"/>
      <c r="AY158" s="1334"/>
      <c r="AZ158" s="1334"/>
      <c r="BA158" s="1334"/>
      <c r="BB158" s="1335"/>
      <c r="BC158" s="1333"/>
      <c r="BD158" s="1334"/>
      <c r="BE158" s="1334"/>
      <c r="BF158" s="1334"/>
      <c r="BG158" s="1334"/>
      <c r="BH158" s="1335"/>
      <c r="BI158" s="2179"/>
      <c r="BJ158" s="2180"/>
      <c r="BK158" s="2180"/>
      <c r="BL158" s="2180"/>
      <c r="BM158" s="2181"/>
      <c r="BP158" s="1333"/>
      <c r="BQ158" s="1334"/>
      <c r="BR158" s="1334"/>
      <c r="BS158" s="1334"/>
      <c r="BT158" s="1335"/>
      <c r="BU158" s="1333"/>
      <c r="BV158" s="1334"/>
      <c r="BW158" s="1334"/>
      <c r="BX158" s="1334"/>
      <c r="BY158" s="1334"/>
      <c r="BZ158" s="1335"/>
      <c r="CA158" s="2179"/>
      <c r="CB158" s="2180"/>
      <c r="CC158" s="2180"/>
      <c r="CD158" s="2180"/>
      <c r="CE158" s="2181"/>
      <c r="CF158" s="65"/>
    </row>
    <row r="159" spans="1:84" ht="4.5" customHeight="1">
      <c r="A159" s="66"/>
      <c r="B159" s="1434"/>
      <c r="C159" s="1434"/>
      <c r="D159" s="1434"/>
      <c r="E159" s="1434"/>
      <c r="F159" s="1434"/>
      <c r="G159" s="1434"/>
      <c r="H159" s="1434"/>
      <c r="I159" s="1434"/>
      <c r="J159" s="1434"/>
      <c r="K159" s="1434"/>
      <c r="L159" s="1434"/>
      <c r="M159" s="1434"/>
      <c r="N159" s="1434"/>
      <c r="O159" s="1434"/>
      <c r="P159" s="1434"/>
      <c r="Q159" s="1434"/>
      <c r="R159" s="1434"/>
      <c r="S159" s="1434"/>
      <c r="T159" s="67"/>
      <c r="U159" s="1346"/>
      <c r="V159" s="2263"/>
      <c r="W159" s="2263"/>
      <c r="X159" s="2263"/>
      <c r="Y159" s="2263"/>
      <c r="Z159" s="2263"/>
      <c r="AA159" s="2263"/>
      <c r="AB159" s="2263"/>
      <c r="AC159" s="2263"/>
      <c r="AD159" s="2263"/>
      <c r="AE159" s="2263"/>
      <c r="AF159" s="2263"/>
      <c r="AG159" s="2263"/>
      <c r="AH159" s="2263"/>
      <c r="AI159" s="2263"/>
      <c r="AJ159" s="2263"/>
      <c r="AK159" s="2263"/>
      <c r="AL159" s="2263"/>
      <c r="AM159" s="2264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434"/>
      <c r="C160" s="1434"/>
      <c r="D160" s="1434"/>
      <c r="E160" s="1434"/>
      <c r="F160" s="1434"/>
      <c r="G160" s="1434"/>
      <c r="H160" s="1434"/>
      <c r="I160" s="1434"/>
      <c r="J160" s="1434"/>
      <c r="K160" s="1434"/>
      <c r="L160" s="1434"/>
      <c r="M160" s="1434"/>
      <c r="N160" s="1434"/>
      <c r="O160" s="1434"/>
      <c r="P160" s="1434"/>
      <c r="Q160" s="1434"/>
      <c r="R160" s="1434"/>
      <c r="S160" s="1434"/>
      <c r="T160" s="67"/>
      <c r="U160" s="1221" t="s">
        <v>271</v>
      </c>
      <c r="V160" s="1222"/>
      <c r="W160" s="1222"/>
      <c r="X160" s="1222"/>
      <c r="Y160" s="1222"/>
      <c r="Z160" s="1222"/>
      <c r="AA160" s="1222"/>
      <c r="AB160" s="1222"/>
      <c r="AC160" s="1222"/>
      <c r="AD160" s="1222"/>
      <c r="AE160" s="1222"/>
      <c r="AF160" s="1222"/>
      <c r="AG160" s="1222"/>
      <c r="AH160" s="1222"/>
      <c r="AI160" s="1222"/>
      <c r="AJ160" s="1582" t="str">
        <f>CONCATENATE("*",INDEX('LŠZ H'!A$2:AM$999,U153,17))</f>
        <v>*19471</v>
      </c>
      <c r="AK160" s="1582"/>
      <c r="AL160" s="1582"/>
      <c r="AM160" s="1583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434"/>
      <c r="C161" s="1434"/>
      <c r="D161" s="1434"/>
      <c r="E161" s="1434"/>
      <c r="F161" s="1434"/>
      <c r="G161" s="1434"/>
      <c r="H161" s="1434"/>
      <c r="I161" s="1434"/>
      <c r="J161" s="1434"/>
      <c r="K161" s="1434"/>
      <c r="L161" s="1434"/>
      <c r="M161" s="1434"/>
      <c r="N161" s="1434"/>
      <c r="O161" s="1434"/>
      <c r="P161" s="1434"/>
      <c r="Q161" s="1434"/>
      <c r="R161" s="1434"/>
      <c r="S161" s="1434"/>
      <c r="T161" s="67"/>
      <c r="U161" s="1221"/>
      <c r="V161" s="1222"/>
      <c r="W161" s="1222"/>
      <c r="X161" s="1222"/>
      <c r="Y161" s="1222"/>
      <c r="Z161" s="1222"/>
      <c r="AA161" s="1222"/>
      <c r="AB161" s="1222"/>
      <c r="AC161" s="1222"/>
      <c r="AD161" s="1222"/>
      <c r="AE161" s="1222"/>
      <c r="AF161" s="1222"/>
      <c r="AG161" s="1222"/>
      <c r="AH161" s="1222"/>
      <c r="AI161" s="1222"/>
      <c r="AJ161" s="1582"/>
      <c r="AK161" s="1582"/>
      <c r="AL161" s="1582"/>
      <c r="AM161" s="1583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409" t="s">
        <v>1517</v>
      </c>
      <c r="C162" s="1409"/>
      <c r="D162" s="1409"/>
      <c r="E162" s="1409"/>
      <c r="F162" s="1409"/>
      <c r="G162" s="1409"/>
      <c r="H162" s="1409"/>
      <c r="I162" s="1409"/>
      <c r="J162" s="1409"/>
      <c r="K162" s="1409"/>
      <c r="L162" s="1409"/>
      <c r="M162" s="1409"/>
      <c r="N162" s="1409"/>
      <c r="P162" s="1545" t="str">
        <f>INDEX('LŠZ H'!A$2:AM$999,U153,28)</f>
        <v>2</v>
      </c>
      <c r="Q162" s="2265"/>
      <c r="R162" s="2265"/>
      <c r="S162" s="2266"/>
      <c r="T162" s="67"/>
      <c r="U162" s="64"/>
      <c r="V162" s="2273" t="s">
        <v>1651</v>
      </c>
      <c r="W162" s="2273"/>
      <c r="X162" s="2273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82"/>
      <c r="AK162" s="1582"/>
      <c r="AL162" s="1582"/>
      <c r="AM162" s="1583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409"/>
      <c r="C163" s="1409"/>
      <c r="D163" s="1409"/>
      <c r="E163" s="1409"/>
      <c r="F163" s="1409"/>
      <c r="G163" s="1409"/>
      <c r="H163" s="1409"/>
      <c r="I163" s="1409"/>
      <c r="J163" s="1409"/>
      <c r="K163" s="1409"/>
      <c r="L163" s="1409"/>
      <c r="M163" s="1409"/>
      <c r="N163" s="1409"/>
      <c r="O163" s="74"/>
      <c r="P163" s="2267"/>
      <c r="Q163" s="2268"/>
      <c r="R163" s="2268"/>
      <c r="S163" s="2269"/>
      <c r="T163" s="67"/>
      <c r="U163" s="66"/>
      <c r="V163" s="2274"/>
      <c r="W163" s="2274"/>
      <c r="X163" s="2274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409" t="s">
        <v>786</v>
      </c>
      <c r="C164" s="1409"/>
      <c r="D164" s="1409"/>
      <c r="E164" s="1409"/>
      <c r="F164" s="1409"/>
      <c r="G164" s="1409"/>
      <c r="H164" s="1409"/>
      <c r="I164" s="1481"/>
      <c r="J164" s="1496" t="str">
        <f>IF(INDEX('LŠZ H'!A$2:AM1170,U153,2)="ZK",(CONCATENATE("O-HG / ",INDEX('LŠZ H'!A$2:AM1170,U153,38)," place")),(CONCATENATE("RWL ",INDEX('LŠZ H'!A$2:AM1170,U153,38),)))</f>
        <v>RWL 2</v>
      </c>
      <c r="K164" s="1497"/>
      <c r="L164" s="1497"/>
      <c r="M164" s="1497"/>
      <c r="N164" s="1498"/>
      <c r="O164" s="75"/>
      <c r="P164" s="2267"/>
      <c r="Q164" s="2268"/>
      <c r="R164" s="2268"/>
      <c r="S164" s="2269"/>
      <c r="T164" s="67"/>
      <c r="U164" s="66"/>
      <c r="V164" s="2232" t="str">
        <f>IF(INDEX('LŠZ H'!A$2:AM1170,U153,2)="ZK"," Závesný klzák / ZK / Hang glider / HG /",(CONCATENATE("Motorový závesný klzák/Powered Hangglider/MZK/PHG/RWL",INDEX('LŠZ H'!A$2:AM1170,U153,38),"/")))</f>
        <v>Motorový závesný klzák/Powered Hangglider/MZK/PHG/RWL2/</v>
      </c>
      <c r="W164" s="2233"/>
      <c r="X164" s="2233"/>
      <c r="Y164" s="2233"/>
      <c r="Z164" s="2233"/>
      <c r="AA164" s="2233"/>
      <c r="AB164" s="2233"/>
      <c r="AC164" s="2233"/>
      <c r="AD164" s="2233"/>
      <c r="AE164" s="2233"/>
      <c r="AF164" s="2233"/>
      <c r="AG164" s="2233"/>
      <c r="AH164" s="2233"/>
      <c r="AI164" s="2233"/>
      <c r="AJ164" s="2233"/>
      <c r="AK164" s="2233"/>
      <c r="AL164" s="2234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409"/>
      <c r="C165" s="1409"/>
      <c r="D165" s="1409"/>
      <c r="E165" s="1409"/>
      <c r="F165" s="1409"/>
      <c r="G165" s="1409"/>
      <c r="H165" s="1409"/>
      <c r="I165" s="1481"/>
      <c r="J165" s="1499"/>
      <c r="K165" s="1500"/>
      <c r="L165" s="1500"/>
      <c r="M165" s="1500"/>
      <c r="N165" s="1501"/>
      <c r="O165" s="75"/>
      <c r="P165" s="2270"/>
      <c r="Q165" s="2271"/>
      <c r="R165" s="2271"/>
      <c r="S165" s="2272"/>
      <c r="T165" s="67"/>
      <c r="U165" s="66"/>
      <c r="V165" s="2235"/>
      <c r="W165" s="2236"/>
      <c r="X165" s="2236"/>
      <c r="Y165" s="2236"/>
      <c r="Z165" s="2236"/>
      <c r="AA165" s="2236"/>
      <c r="AB165" s="2236"/>
      <c r="AC165" s="2236"/>
      <c r="AD165" s="2236"/>
      <c r="AE165" s="2236"/>
      <c r="AF165" s="2236"/>
      <c r="AG165" s="2236"/>
      <c r="AH165" s="2236"/>
      <c r="AI165" s="2236"/>
      <c r="AJ165" s="2236"/>
      <c r="AK165" s="2236"/>
      <c r="AL165" s="2237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453" t="s">
        <v>4245</v>
      </c>
      <c r="C166" s="2238"/>
      <c r="D166" s="2238"/>
      <c r="E166" s="2238"/>
      <c r="F166" s="2238"/>
      <c r="G166" s="2238"/>
      <c r="H166" s="2238"/>
      <c r="I166" s="2238"/>
      <c r="J166" s="2238"/>
      <c r="K166" s="2238"/>
      <c r="L166" s="2238"/>
      <c r="M166" s="2238"/>
      <c r="N166" s="2238"/>
      <c r="O166" s="2238"/>
      <c r="P166" s="2238"/>
      <c r="Q166" s="2238"/>
      <c r="R166" s="2238"/>
      <c r="S166" s="2239"/>
      <c r="T166" s="67"/>
      <c r="U166" s="66"/>
      <c r="V166" s="69"/>
      <c r="W166" s="69"/>
      <c r="X166" s="69"/>
      <c r="Y166" s="2246" t="str">
        <f>CONCATENATE(INDEX('LŠZ H'!A$2:AP$999,U153,3)," (",INDEX('LŠZ H'!A$2:AP$999,U153,9),")")</f>
        <v>PEGASUS XL-R (PEGASUS/PEGASUS)</v>
      </c>
      <c r="Z166" s="2247"/>
      <c r="AA166" s="2247"/>
      <c r="AB166" s="2247"/>
      <c r="AC166" s="2247"/>
      <c r="AD166" s="2247"/>
      <c r="AE166" s="2247"/>
      <c r="AF166" s="2247"/>
      <c r="AG166" s="2247"/>
      <c r="AH166" s="2247"/>
      <c r="AI166" s="2247"/>
      <c r="AJ166" s="2247"/>
      <c r="AK166" s="2247"/>
      <c r="AL166" s="2248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240"/>
      <c r="C167" s="2241"/>
      <c r="D167" s="2241"/>
      <c r="E167" s="2241"/>
      <c r="F167" s="2241"/>
      <c r="G167" s="2241"/>
      <c r="H167" s="2241"/>
      <c r="I167" s="2241"/>
      <c r="J167" s="2241"/>
      <c r="K167" s="2241"/>
      <c r="L167" s="2241"/>
      <c r="M167" s="2241"/>
      <c r="N167" s="2241"/>
      <c r="O167" s="2241"/>
      <c r="P167" s="2241"/>
      <c r="Q167" s="2241"/>
      <c r="R167" s="2241"/>
      <c r="S167" s="2242"/>
      <c r="T167" s="67"/>
      <c r="U167" s="66"/>
      <c r="V167" s="2249" t="s">
        <v>648</v>
      </c>
      <c r="W167" s="2249"/>
      <c r="X167" s="2250"/>
      <c r="Y167" s="1462"/>
      <c r="Z167" s="1463"/>
      <c r="AA167" s="1463"/>
      <c r="AB167" s="1463"/>
      <c r="AC167" s="1463"/>
      <c r="AD167" s="1463"/>
      <c r="AE167" s="1463"/>
      <c r="AF167" s="1463"/>
      <c r="AG167" s="1463"/>
      <c r="AH167" s="1463"/>
      <c r="AI167" s="1463"/>
      <c r="AJ167" s="1463"/>
      <c r="AK167" s="1463"/>
      <c r="AL167" s="1464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240"/>
      <c r="C168" s="2241"/>
      <c r="D168" s="2241"/>
      <c r="E168" s="2241"/>
      <c r="F168" s="2241"/>
      <c r="G168" s="2241"/>
      <c r="H168" s="2241"/>
      <c r="I168" s="2241"/>
      <c r="J168" s="2241"/>
      <c r="K168" s="2241"/>
      <c r="L168" s="2241"/>
      <c r="M168" s="2241"/>
      <c r="N168" s="2241"/>
      <c r="O168" s="2241"/>
      <c r="P168" s="2241"/>
      <c r="Q168" s="2241"/>
      <c r="R168" s="2241"/>
      <c r="S168" s="2242"/>
      <c r="T168" s="67"/>
      <c r="U168" s="66"/>
      <c r="V168" s="2249"/>
      <c r="W168" s="2249"/>
      <c r="X168" s="2250"/>
      <c r="Y168" s="1462"/>
      <c r="Z168" s="1463"/>
      <c r="AA168" s="1463"/>
      <c r="AB168" s="1463"/>
      <c r="AC168" s="1463"/>
      <c r="AD168" s="1463"/>
      <c r="AE168" s="1463"/>
      <c r="AF168" s="1463"/>
      <c r="AG168" s="1463"/>
      <c r="AH168" s="1463"/>
      <c r="AI168" s="1463"/>
      <c r="AJ168" s="1463"/>
      <c r="AK168" s="1463"/>
      <c r="AL168" s="1464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240"/>
      <c r="C169" s="2241"/>
      <c r="D169" s="2241"/>
      <c r="E169" s="2241"/>
      <c r="F169" s="2241"/>
      <c r="G169" s="2241"/>
      <c r="H169" s="2241"/>
      <c r="I169" s="2241"/>
      <c r="J169" s="2241"/>
      <c r="K169" s="2241"/>
      <c r="L169" s="2241"/>
      <c r="M169" s="2241"/>
      <c r="N169" s="2241"/>
      <c r="O169" s="2241"/>
      <c r="P169" s="2241"/>
      <c r="Q169" s="2241"/>
      <c r="R169" s="2241"/>
      <c r="S169" s="2242"/>
      <c r="T169" s="67"/>
      <c r="U169" s="66"/>
      <c r="V169" s="69"/>
      <c r="W169" s="69"/>
      <c r="X169" s="69"/>
      <c r="Y169" s="1465"/>
      <c r="Z169" s="1466"/>
      <c r="AA169" s="1466"/>
      <c r="AB169" s="1466"/>
      <c r="AC169" s="1466"/>
      <c r="AD169" s="1466"/>
      <c r="AE169" s="1466"/>
      <c r="AF169" s="1466"/>
      <c r="AG169" s="1466"/>
      <c r="AH169" s="1466"/>
      <c r="AI169" s="1466"/>
      <c r="AJ169" s="1466"/>
      <c r="AK169" s="1466"/>
      <c r="AL169" s="1467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240"/>
      <c r="C170" s="2241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1"/>
      <c r="N170" s="2241"/>
      <c r="O170" s="2241"/>
      <c r="P170" s="2241"/>
      <c r="Q170" s="2241"/>
      <c r="R170" s="2241"/>
      <c r="S170" s="2242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240"/>
      <c r="C171" s="2241"/>
      <c r="D171" s="2241"/>
      <c r="E171" s="2241"/>
      <c r="F171" s="2241"/>
      <c r="G171" s="2241"/>
      <c r="H171" s="2241"/>
      <c r="I171" s="2241"/>
      <c r="J171" s="2241"/>
      <c r="K171" s="2241"/>
      <c r="L171" s="2241"/>
      <c r="M171" s="2241"/>
      <c r="N171" s="2241"/>
      <c r="O171" s="2241"/>
      <c r="P171" s="2241"/>
      <c r="Q171" s="2241"/>
      <c r="R171" s="2241"/>
      <c r="S171" s="2242"/>
      <c r="T171" s="67"/>
      <c r="U171" s="66"/>
      <c r="V171" s="1409" t="s">
        <v>1413</v>
      </c>
      <c r="W171" s="1409"/>
      <c r="X171" s="1409"/>
      <c r="Y171" s="1409"/>
      <c r="Z171" s="1409"/>
      <c r="AA171" s="1481"/>
      <c r="AB171" s="1554" t="str">
        <f>INDEX('LŠZ H'!A$2:AP$999,U153,5)</f>
        <v>OM-H078</v>
      </c>
      <c r="AC171" s="2251"/>
      <c r="AD171" s="2251"/>
      <c r="AE171" s="2251"/>
      <c r="AF171" s="2251"/>
      <c r="AG171" s="2251"/>
      <c r="AH171" s="2251"/>
      <c r="AI171" s="2251"/>
      <c r="AJ171" s="2251"/>
      <c r="AK171" s="2251"/>
      <c r="AL171" s="2252"/>
      <c r="AM171" s="67"/>
      <c r="AW171" s="64"/>
      <c r="CF171" s="65"/>
    </row>
    <row r="172" spans="1:84" ht="3.75" customHeight="1">
      <c r="A172" s="66"/>
      <c r="B172" s="2240"/>
      <c r="C172" s="2241"/>
      <c r="D172" s="2241"/>
      <c r="E172" s="2241"/>
      <c r="F172" s="2241"/>
      <c r="G172" s="2241"/>
      <c r="H172" s="2241"/>
      <c r="I172" s="2241"/>
      <c r="J172" s="2241"/>
      <c r="K172" s="2241"/>
      <c r="L172" s="2241"/>
      <c r="M172" s="2241"/>
      <c r="N172" s="2241"/>
      <c r="O172" s="2241"/>
      <c r="P172" s="2241"/>
      <c r="Q172" s="2241"/>
      <c r="R172" s="2241"/>
      <c r="S172" s="2242"/>
      <c r="T172" s="67"/>
      <c r="U172" s="66"/>
      <c r="V172" s="1409"/>
      <c r="W172" s="1409"/>
      <c r="X172" s="1409"/>
      <c r="Y172" s="1409"/>
      <c r="Z172" s="1409"/>
      <c r="AA172" s="1481"/>
      <c r="AB172" s="2253"/>
      <c r="AC172" s="2254"/>
      <c r="AD172" s="2254"/>
      <c r="AE172" s="2254"/>
      <c r="AF172" s="2254"/>
      <c r="AG172" s="2254"/>
      <c r="AH172" s="2254"/>
      <c r="AI172" s="2254"/>
      <c r="AJ172" s="2254"/>
      <c r="AK172" s="2254"/>
      <c r="AL172" s="2255"/>
      <c r="AM172" s="67"/>
      <c r="AW172" s="64"/>
      <c r="AX172" s="57"/>
      <c r="AY172" s="58"/>
      <c r="AZ172" s="58"/>
      <c r="BA172" s="58"/>
      <c r="BB172" s="59"/>
      <c r="BC172" s="1052" t="s">
        <v>3998</v>
      </c>
      <c r="BD172" s="1411"/>
      <c r="BE172" s="1411"/>
      <c r="BF172" s="1411"/>
      <c r="BG172" s="1411"/>
      <c r="BH172" s="1412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52" t="s">
        <v>3998</v>
      </c>
      <c r="BV172" s="1411"/>
      <c r="BW172" s="1411"/>
      <c r="BX172" s="1411"/>
      <c r="BY172" s="1411"/>
      <c r="BZ172" s="1412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243"/>
      <c r="C173" s="2244"/>
      <c r="D173" s="2244"/>
      <c r="E173" s="2244"/>
      <c r="F173" s="2244"/>
      <c r="G173" s="2244"/>
      <c r="H173" s="2244"/>
      <c r="I173" s="2244"/>
      <c r="J173" s="2244"/>
      <c r="K173" s="2244"/>
      <c r="L173" s="2244"/>
      <c r="M173" s="2244"/>
      <c r="N173" s="2244"/>
      <c r="O173" s="2244"/>
      <c r="P173" s="2244"/>
      <c r="Q173" s="2244"/>
      <c r="R173" s="2244"/>
      <c r="S173" s="2245"/>
      <c r="T173" s="67"/>
      <c r="U173" s="66"/>
      <c r="V173" s="96"/>
      <c r="W173" s="96"/>
      <c r="X173" s="96"/>
      <c r="Y173" s="96"/>
      <c r="Z173" s="96"/>
      <c r="AA173" s="97"/>
      <c r="AB173" s="2253"/>
      <c r="AC173" s="2254"/>
      <c r="AD173" s="2254"/>
      <c r="AE173" s="2254"/>
      <c r="AF173" s="2254"/>
      <c r="AG173" s="2254"/>
      <c r="AH173" s="2254"/>
      <c r="AI173" s="2254"/>
      <c r="AJ173" s="2254"/>
      <c r="AK173" s="2254"/>
      <c r="AL173" s="2255"/>
      <c r="AM173" s="67"/>
      <c r="AW173" s="64"/>
      <c r="AX173" s="64"/>
      <c r="BB173" s="65"/>
      <c r="BC173" s="1413"/>
      <c r="BD173" s="1414"/>
      <c r="BE173" s="1414"/>
      <c r="BF173" s="1414"/>
      <c r="BG173" s="1414"/>
      <c r="BH173" s="1415"/>
      <c r="BI173" s="64"/>
      <c r="BM173" s="65"/>
      <c r="BP173" s="64"/>
      <c r="BT173" s="65"/>
      <c r="BU173" s="1413"/>
      <c r="BV173" s="1414"/>
      <c r="BW173" s="1414"/>
      <c r="BX173" s="1414"/>
      <c r="BY173" s="1414"/>
      <c r="BZ173" s="1415"/>
      <c r="CA173" s="64"/>
      <c r="CE173" s="65"/>
      <c r="CF173" s="65"/>
    </row>
    <row r="174" spans="1:84" ht="3.75" customHeight="1">
      <c r="A174" s="66"/>
      <c r="T174" s="67"/>
      <c r="U174" s="66"/>
      <c r="V174" s="1409" t="s">
        <v>1414</v>
      </c>
      <c r="W174" s="1409"/>
      <c r="X174" s="1409"/>
      <c r="Y174" s="1409"/>
      <c r="Z174" s="1409"/>
      <c r="AA174" s="1481"/>
      <c r="AB174" s="2253"/>
      <c r="AC174" s="2254"/>
      <c r="AD174" s="2254"/>
      <c r="AE174" s="2254"/>
      <c r="AF174" s="2254"/>
      <c r="AG174" s="2254"/>
      <c r="AH174" s="2254"/>
      <c r="AI174" s="2254"/>
      <c r="AJ174" s="2254"/>
      <c r="AK174" s="2254"/>
      <c r="AL174" s="2255"/>
      <c r="AM174" s="67"/>
      <c r="AW174" s="64"/>
      <c r="AX174" s="1046" t="s">
        <v>1474</v>
      </c>
      <c r="AY174" s="1330"/>
      <c r="AZ174" s="1330"/>
      <c r="BA174" s="1330"/>
      <c r="BB174" s="1331"/>
      <c r="BC174" s="1413"/>
      <c r="BD174" s="1414"/>
      <c r="BE174" s="1414"/>
      <c r="BF174" s="1414"/>
      <c r="BG174" s="1414"/>
      <c r="BH174" s="1415"/>
      <c r="BI174" s="2175" t="s">
        <v>1475</v>
      </c>
      <c r="BJ174" s="2176"/>
      <c r="BK174" s="2176"/>
      <c r="BL174" s="2176"/>
      <c r="BM174" s="2177"/>
      <c r="BP174" s="1046" t="s">
        <v>1474</v>
      </c>
      <c r="BQ174" s="1330"/>
      <c r="BR174" s="1330"/>
      <c r="BS174" s="1330"/>
      <c r="BT174" s="1331"/>
      <c r="BU174" s="1413"/>
      <c r="BV174" s="1414"/>
      <c r="BW174" s="1414"/>
      <c r="BX174" s="1414"/>
      <c r="BY174" s="1414"/>
      <c r="BZ174" s="1415"/>
      <c r="CA174" s="2175" t="s">
        <v>1475</v>
      </c>
      <c r="CB174" s="2176"/>
      <c r="CC174" s="2176"/>
      <c r="CD174" s="2176"/>
      <c r="CE174" s="2177"/>
      <c r="CF174" s="65"/>
    </row>
    <row r="175" spans="1:84" ht="4.5" customHeight="1">
      <c r="A175" s="66"/>
      <c r="B175" s="1123" t="s">
        <v>1626</v>
      </c>
      <c r="C175" s="1124"/>
      <c r="D175" s="1124"/>
      <c r="E175" s="1124"/>
      <c r="F175" s="1124"/>
      <c r="G175" s="1124"/>
      <c r="H175" s="1125"/>
      <c r="I175" s="1123" t="s">
        <v>1640</v>
      </c>
      <c r="J175" s="1124"/>
      <c r="K175" s="1124"/>
      <c r="L175" s="1125"/>
      <c r="M175" s="1132" t="s">
        <v>1641</v>
      </c>
      <c r="N175" s="1837"/>
      <c r="O175" s="1837"/>
      <c r="P175" s="1838"/>
      <c r="Q175" s="1132" t="s">
        <v>1642</v>
      </c>
      <c r="R175" s="1837"/>
      <c r="S175" s="1838"/>
      <c r="T175" s="67"/>
      <c r="U175" s="66"/>
      <c r="V175" s="1409"/>
      <c r="W175" s="1409"/>
      <c r="X175" s="1409"/>
      <c r="Y175" s="1409"/>
      <c r="Z175" s="1409"/>
      <c r="AA175" s="1481"/>
      <c r="AB175" s="2256"/>
      <c r="AC175" s="2257"/>
      <c r="AD175" s="2257"/>
      <c r="AE175" s="2257"/>
      <c r="AF175" s="2257"/>
      <c r="AG175" s="2257"/>
      <c r="AH175" s="2257"/>
      <c r="AI175" s="2257"/>
      <c r="AJ175" s="2257"/>
      <c r="AK175" s="2257"/>
      <c r="AL175" s="2258"/>
      <c r="AM175" s="67"/>
      <c r="AW175" s="64"/>
      <c r="AX175" s="1332"/>
      <c r="AY175" s="1330"/>
      <c r="AZ175" s="1330"/>
      <c r="BA175" s="1330"/>
      <c r="BB175" s="1331"/>
      <c r="BC175" s="1046" t="s">
        <v>1476</v>
      </c>
      <c r="BD175" s="1330"/>
      <c r="BE175" s="1330"/>
      <c r="BF175" s="1330"/>
      <c r="BG175" s="1330"/>
      <c r="BH175" s="1331"/>
      <c r="BI175" s="2178"/>
      <c r="BJ175" s="2176"/>
      <c r="BK175" s="2176"/>
      <c r="BL175" s="2176"/>
      <c r="BM175" s="2177"/>
      <c r="BP175" s="1332"/>
      <c r="BQ175" s="1330"/>
      <c r="BR175" s="1330"/>
      <c r="BS175" s="1330"/>
      <c r="BT175" s="1331"/>
      <c r="BU175" s="1046" t="s">
        <v>1476</v>
      </c>
      <c r="BV175" s="1330"/>
      <c r="BW175" s="1330"/>
      <c r="BX175" s="1330"/>
      <c r="BY175" s="1330"/>
      <c r="BZ175" s="1331"/>
      <c r="CA175" s="2178"/>
      <c r="CB175" s="2176"/>
      <c r="CC175" s="2176"/>
      <c r="CD175" s="2176"/>
      <c r="CE175" s="2177"/>
      <c r="CF175" s="65"/>
    </row>
    <row r="176" spans="1:84" ht="4.5" customHeight="1">
      <c r="A176" s="66"/>
      <c r="B176" s="1126"/>
      <c r="C176" s="1127"/>
      <c r="D176" s="1127"/>
      <c r="E176" s="1127"/>
      <c r="F176" s="1127"/>
      <c r="G176" s="1127"/>
      <c r="H176" s="1128"/>
      <c r="I176" s="1126"/>
      <c r="J176" s="1127"/>
      <c r="K176" s="1127"/>
      <c r="L176" s="1128"/>
      <c r="M176" s="1839"/>
      <c r="N176" s="1058"/>
      <c r="O176" s="1058"/>
      <c r="P176" s="1341"/>
      <c r="Q176" s="1839"/>
      <c r="R176" s="1058"/>
      <c r="S176" s="1341"/>
      <c r="T176" s="67"/>
      <c r="U176" s="66"/>
      <c r="V176" s="1409" t="s">
        <v>1624</v>
      </c>
      <c r="W176" s="1409"/>
      <c r="X176" s="1409"/>
      <c r="Y176" s="1409"/>
      <c r="Z176" s="1409"/>
      <c r="AA176" s="1481"/>
      <c r="AB176" s="1578" t="str">
        <f>CONCATENATE(INDEX('LŠZ H'!A$2:AM$999,U153,11),"                                                                                                ",INDEX('LŠZ H'!A$2:AM$999,U153,24),", ",INDEX('LŠZ H'!A$2:AM$999,U153,25),"                                                           ",INDEX('LŠZ H'!A$2:AM$999,U153,12))</f>
        <v>Milan KONEČNÍK                                                                                                Hurbanova 670/12, Myjava                                                           11.3.1966</v>
      </c>
      <c r="AC176" s="2224"/>
      <c r="AD176" s="2224"/>
      <c r="AE176" s="2224"/>
      <c r="AF176" s="2224"/>
      <c r="AG176" s="2224"/>
      <c r="AH176" s="2224"/>
      <c r="AI176" s="2224"/>
      <c r="AJ176" s="2224"/>
      <c r="AK176" s="2224"/>
      <c r="AL176" s="2225"/>
      <c r="AM176" s="67"/>
      <c r="AW176" s="64"/>
      <c r="AX176" s="1333"/>
      <c r="AY176" s="1334"/>
      <c r="AZ176" s="1334"/>
      <c r="BA176" s="1334"/>
      <c r="BB176" s="1335"/>
      <c r="BC176" s="1333"/>
      <c r="BD176" s="1334"/>
      <c r="BE176" s="1334"/>
      <c r="BF176" s="1334"/>
      <c r="BG176" s="1334"/>
      <c r="BH176" s="1335"/>
      <c r="BI176" s="2179"/>
      <c r="BJ176" s="2180"/>
      <c r="BK176" s="2180"/>
      <c r="BL176" s="2180"/>
      <c r="BM176" s="2181"/>
      <c r="BP176" s="1333"/>
      <c r="BQ176" s="1334"/>
      <c r="BR176" s="1334"/>
      <c r="BS176" s="1334"/>
      <c r="BT176" s="1335"/>
      <c r="BU176" s="1333"/>
      <c r="BV176" s="1334"/>
      <c r="BW176" s="1334"/>
      <c r="BX176" s="1334"/>
      <c r="BY176" s="1334"/>
      <c r="BZ176" s="1335"/>
      <c r="CA176" s="2179"/>
      <c r="CB176" s="2180"/>
      <c r="CC176" s="2180"/>
      <c r="CD176" s="2180"/>
      <c r="CE176" s="2181"/>
      <c r="CF176" s="65"/>
    </row>
    <row r="177" spans="1:84" ht="4.5" customHeight="1">
      <c r="A177" s="66"/>
      <c r="B177" s="1129"/>
      <c r="C177" s="1130"/>
      <c r="D177" s="1130"/>
      <c r="E177" s="1130"/>
      <c r="F177" s="1130"/>
      <c r="G177" s="1130"/>
      <c r="H177" s="1131"/>
      <c r="I177" s="1129"/>
      <c r="J177" s="1130"/>
      <c r="K177" s="1130"/>
      <c r="L177" s="1131"/>
      <c r="M177" s="1840"/>
      <c r="N177" s="1841"/>
      <c r="O177" s="1841"/>
      <c r="P177" s="1842"/>
      <c r="Q177" s="1840"/>
      <c r="R177" s="1841"/>
      <c r="S177" s="1842"/>
      <c r="T177" s="67"/>
      <c r="U177" s="66"/>
      <c r="V177" s="1409"/>
      <c r="W177" s="1409"/>
      <c r="X177" s="1409"/>
      <c r="Y177" s="1409"/>
      <c r="Z177" s="1409"/>
      <c r="AA177" s="1481"/>
      <c r="AB177" s="2226"/>
      <c r="AC177" s="2227"/>
      <c r="AD177" s="2227"/>
      <c r="AE177" s="2227"/>
      <c r="AF177" s="2227"/>
      <c r="AG177" s="2227"/>
      <c r="AH177" s="2227"/>
      <c r="AI177" s="2227"/>
      <c r="AJ177" s="2227"/>
      <c r="AK177" s="2227"/>
      <c r="AL177" s="2228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435" t="s">
        <v>459</v>
      </c>
      <c r="C178" s="2190"/>
      <c r="D178" s="2190"/>
      <c r="E178" s="2190"/>
      <c r="F178" s="2190"/>
      <c r="G178" s="2190"/>
      <c r="H178" s="2191"/>
      <c r="I178" s="2207">
        <f>INDEX('LŠZ H'!A$2:AM$999,U153,29)</f>
        <v>150</v>
      </c>
      <c r="J178" s="2208"/>
      <c r="K178" s="2208"/>
      <c r="L178" s="2209"/>
      <c r="M178" s="1238">
        <f>INDEX('LŠZ H'!A$2:AM$999,U153,31)</f>
        <v>220</v>
      </c>
      <c r="N178" s="2216"/>
      <c r="O178" s="2216"/>
      <c r="P178" s="2217"/>
      <c r="Q178" s="1238">
        <f>INDEX('LŠZ H'!A$2:AM$999,U153,33)</f>
        <v>365</v>
      </c>
      <c r="R178" s="2216"/>
      <c r="S178" s="2217"/>
      <c r="T178" s="67"/>
      <c r="U178" s="66"/>
      <c r="V178" s="1409" t="s">
        <v>1625</v>
      </c>
      <c r="W178" s="1409"/>
      <c r="X178" s="1409"/>
      <c r="Y178" s="1409"/>
      <c r="Z178" s="1409"/>
      <c r="AA178" s="1481"/>
      <c r="AB178" s="2226"/>
      <c r="AC178" s="2227"/>
      <c r="AD178" s="2227"/>
      <c r="AE178" s="2227"/>
      <c r="AF178" s="2227"/>
      <c r="AG178" s="2227"/>
      <c r="AH178" s="2227"/>
      <c r="AI178" s="2227"/>
      <c r="AJ178" s="2227"/>
      <c r="AK178" s="2227"/>
      <c r="AL178" s="2228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192"/>
      <c r="C179" s="2193"/>
      <c r="D179" s="2193"/>
      <c r="E179" s="2193"/>
      <c r="F179" s="2193"/>
      <c r="G179" s="2193"/>
      <c r="H179" s="2194"/>
      <c r="I179" s="2210"/>
      <c r="J179" s="2211"/>
      <c r="K179" s="2211"/>
      <c r="L179" s="2212"/>
      <c r="M179" s="2218"/>
      <c r="N179" s="2219"/>
      <c r="O179" s="2219"/>
      <c r="P179" s="2220"/>
      <c r="Q179" s="2218"/>
      <c r="R179" s="2219"/>
      <c r="S179" s="2220"/>
      <c r="T179" s="67"/>
      <c r="U179" s="66"/>
      <c r="V179" s="1409"/>
      <c r="W179" s="1409"/>
      <c r="X179" s="1409"/>
      <c r="Y179" s="1409"/>
      <c r="Z179" s="1409"/>
      <c r="AA179" s="1481"/>
      <c r="AB179" s="2226"/>
      <c r="AC179" s="2227"/>
      <c r="AD179" s="2227"/>
      <c r="AE179" s="2227"/>
      <c r="AF179" s="2227"/>
      <c r="AG179" s="2227"/>
      <c r="AH179" s="2227"/>
      <c r="AI179" s="2227"/>
      <c r="AJ179" s="2227"/>
      <c r="AK179" s="2227"/>
      <c r="AL179" s="2228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195"/>
      <c r="C180" s="2196"/>
      <c r="D180" s="2196"/>
      <c r="E180" s="2196"/>
      <c r="F180" s="2196"/>
      <c r="G180" s="2196"/>
      <c r="H180" s="2197"/>
      <c r="I180" s="2213"/>
      <c r="J180" s="2214"/>
      <c r="K180" s="2214"/>
      <c r="L180" s="2215"/>
      <c r="M180" s="2221"/>
      <c r="N180" s="2222"/>
      <c r="O180" s="2222"/>
      <c r="P180" s="2223"/>
      <c r="Q180" s="2221"/>
      <c r="R180" s="2222"/>
      <c r="S180" s="2223"/>
      <c r="T180" s="67"/>
      <c r="U180" s="66"/>
      <c r="V180" s="69"/>
      <c r="W180" s="69"/>
      <c r="X180" s="69"/>
      <c r="Y180" s="69"/>
      <c r="Z180" s="69"/>
      <c r="AA180" s="69"/>
      <c r="AB180" s="2226"/>
      <c r="AC180" s="2227"/>
      <c r="AD180" s="2227"/>
      <c r="AE180" s="2227"/>
      <c r="AF180" s="2227"/>
      <c r="AG180" s="2227"/>
      <c r="AH180" s="2227"/>
      <c r="AI180" s="2227"/>
      <c r="AJ180" s="2227"/>
      <c r="AK180" s="2227"/>
      <c r="AL180" s="2228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074" t="s">
        <v>1522</v>
      </c>
      <c r="C181" s="1075"/>
      <c r="D181" s="1075"/>
      <c r="E181" s="1075"/>
      <c r="F181" s="1075"/>
      <c r="G181" s="1075"/>
      <c r="H181" s="1076"/>
      <c r="I181" s="1123" t="s">
        <v>1643</v>
      </c>
      <c r="J181" s="1124"/>
      <c r="K181" s="1124"/>
      <c r="L181" s="1125"/>
      <c r="M181" s="1123" t="s">
        <v>74</v>
      </c>
      <c r="N181" s="1124"/>
      <c r="O181" s="1124"/>
      <c r="P181" s="1125"/>
      <c r="Q181" s="1123" t="s">
        <v>75</v>
      </c>
      <c r="R181" s="1124"/>
      <c r="S181" s="1125"/>
      <c r="T181" s="67"/>
      <c r="U181" s="66"/>
      <c r="V181" s="1409" t="s">
        <v>1627</v>
      </c>
      <c r="W181" s="1409"/>
      <c r="X181" s="1409"/>
      <c r="Y181" s="1409"/>
      <c r="Z181" s="1409"/>
      <c r="AA181" s="1481"/>
      <c r="AB181" s="2226"/>
      <c r="AC181" s="2227"/>
      <c r="AD181" s="2227"/>
      <c r="AE181" s="2227"/>
      <c r="AF181" s="2227"/>
      <c r="AG181" s="2227"/>
      <c r="AH181" s="2227"/>
      <c r="AI181" s="2227"/>
      <c r="AJ181" s="2227"/>
      <c r="AK181" s="2227"/>
      <c r="AL181" s="2228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077"/>
      <c r="C182" s="1078"/>
      <c r="D182" s="1078"/>
      <c r="E182" s="1078"/>
      <c r="F182" s="1078"/>
      <c r="G182" s="1078"/>
      <c r="H182" s="1079"/>
      <c r="I182" s="1126"/>
      <c r="J182" s="1127"/>
      <c r="K182" s="1127"/>
      <c r="L182" s="1128"/>
      <c r="M182" s="1126"/>
      <c r="N182" s="1127"/>
      <c r="O182" s="1127"/>
      <c r="P182" s="1128"/>
      <c r="Q182" s="1126"/>
      <c r="R182" s="1127"/>
      <c r="S182" s="1128"/>
      <c r="T182" s="67"/>
      <c r="U182" s="66"/>
      <c r="V182" s="1409"/>
      <c r="W182" s="1409"/>
      <c r="X182" s="1409"/>
      <c r="Y182" s="1409"/>
      <c r="Z182" s="1409"/>
      <c r="AA182" s="1481"/>
      <c r="AB182" s="2226"/>
      <c r="AC182" s="2227"/>
      <c r="AD182" s="2227"/>
      <c r="AE182" s="2227"/>
      <c r="AF182" s="2227"/>
      <c r="AG182" s="2227"/>
      <c r="AH182" s="2227"/>
      <c r="AI182" s="2227"/>
      <c r="AJ182" s="2227"/>
      <c r="AK182" s="2227"/>
      <c r="AL182" s="2228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080"/>
      <c r="C183" s="1081"/>
      <c r="D183" s="1081"/>
      <c r="E183" s="1081"/>
      <c r="F183" s="1081"/>
      <c r="G183" s="1081"/>
      <c r="H183" s="1082"/>
      <c r="I183" s="1129"/>
      <c r="J183" s="1130"/>
      <c r="K183" s="1130"/>
      <c r="L183" s="1131"/>
      <c r="M183" s="1129"/>
      <c r="N183" s="1130"/>
      <c r="O183" s="1130"/>
      <c r="P183" s="1131"/>
      <c r="Q183" s="1129"/>
      <c r="R183" s="1130"/>
      <c r="S183" s="1131"/>
      <c r="T183" s="67"/>
      <c r="U183" s="66"/>
      <c r="V183" s="1409" t="s">
        <v>1628</v>
      </c>
      <c r="W183" s="1409"/>
      <c r="X183" s="1409"/>
      <c r="Y183" s="1409"/>
      <c r="Z183" s="1409"/>
      <c r="AA183" s="1481"/>
      <c r="AB183" s="2226"/>
      <c r="AC183" s="2227"/>
      <c r="AD183" s="2227"/>
      <c r="AE183" s="2227"/>
      <c r="AF183" s="2227"/>
      <c r="AG183" s="2227"/>
      <c r="AH183" s="2227"/>
      <c r="AI183" s="2227"/>
      <c r="AJ183" s="2227"/>
      <c r="AK183" s="2227"/>
      <c r="AL183" s="2228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435" t="s">
        <v>928</v>
      </c>
      <c r="C184" s="2190"/>
      <c r="D184" s="2190"/>
      <c r="E184" s="2190"/>
      <c r="F184" s="2190"/>
      <c r="G184" s="2190"/>
      <c r="H184" s="2191"/>
      <c r="I184" s="2198">
        <f>INDEX('LŠZ H'!A$2:AM$999,U153,35)</f>
        <v>40</v>
      </c>
      <c r="J184" s="2199"/>
      <c r="K184" s="2199"/>
      <c r="L184" s="2200"/>
      <c r="M184" s="2198">
        <f>INDEX('LŠZ H'!A$2:AM$999,U153,36)</f>
        <v>45</v>
      </c>
      <c r="N184" s="2199"/>
      <c r="O184" s="2199"/>
      <c r="P184" s="2200"/>
      <c r="Q184" s="2198">
        <f>INDEX('LŠZ H'!A$2:AM$999,U153,37)</f>
        <v>80</v>
      </c>
      <c r="R184" s="2199"/>
      <c r="S184" s="2200"/>
      <c r="T184" s="67"/>
      <c r="U184" s="66"/>
      <c r="V184" s="1409"/>
      <c r="W184" s="1409"/>
      <c r="X184" s="1409"/>
      <c r="Y184" s="1409"/>
      <c r="Z184" s="1409"/>
      <c r="AA184" s="1481"/>
      <c r="AB184" s="2226"/>
      <c r="AC184" s="2227"/>
      <c r="AD184" s="2227"/>
      <c r="AE184" s="2227"/>
      <c r="AF184" s="2227"/>
      <c r="AG184" s="2227"/>
      <c r="AH184" s="2227"/>
      <c r="AI184" s="2227"/>
      <c r="AJ184" s="2227"/>
      <c r="AK184" s="2227"/>
      <c r="AL184" s="2228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192"/>
      <c r="C185" s="2193"/>
      <c r="D185" s="2193"/>
      <c r="E185" s="2193"/>
      <c r="F185" s="2193"/>
      <c r="G185" s="2193"/>
      <c r="H185" s="2194"/>
      <c r="I185" s="2201"/>
      <c r="J185" s="2202"/>
      <c r="K185" s="2202"/>
      <c r="L185" s="2203"/>
      <c r="M185" s="2201"/>
      <c r="N185" s="2202"/>
      <c r="O185" s="2202"/>
      <c r="P185" s="2203"/>
      <c r="Q185" s="2201"/>
      <c r="R185" s="2202"/>
      <c r="S185" s="2203"/>
      <c r="T185" s="67"/>
      <c r="U185" s="66"/>
      <c r="V185" s="78"/>
      <c r="W185" s="69"/>
      <c r="X185" s="69"/>
      <c r="Y185" s="69"/>
      <c r="Z185" s="69"/>
      <c r="AA185" s="69"/>
      <c r="AB185" s="2229"/>
      <c r="AC185" s="2230"/>
      <c r="AD185" s="2230"/>
      <c r="AE185" s="2230"/>
      <c r="AF185" s="2230"/>
      <c r="AG185" s="2230"/>
      <c r="AH185" s="2230"/>
      <c r="AI185" s="2230"/>
      <c r="AJ185" s="2230"/>
      <c r="AK185" s="2230"/>
      <c r="AL185" s="2231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195"/>
      <c r="C186" s="2196"/>
      <c r="D186" s="2196"/>
      <c r="E186" s="2196"/>
      <c r="F186" s="2196"/>
      <c r="G186" s="2196"/>
      <c r="H186" s="2197"/>
      <c r="I186" s="2204"/>
      <c r="J186" s="2205"/>
      <c r="K186" s="2205"/>
      <c r="L186" s="2206"/>
      <c r="M186" s="2204"/>
      <c r="N186" s="2205"/>
      <c r="O186" s="2205"/>
      <c r="P186" s="2206"/>
      <c r="Q186" s="2204"/>
      <c r="R186" s="2205"/>
      <c r="S186" s="2206"/>
      <c r="T186" s="67"/>
      <c r="U186" s="66"/>
      <c r="V186" s="1409" t="s">
        <v>460</v>
      </c>
      <c r="W186" s="1409"/>
      <c r="X186" s="1409"/>
      <c r="Y186" s="1409"/>
      <c r="Z186" s="1409"/>
      <c r="AA186" s="1481"/>
      <c r="AB186" s="1482">
        <f>INDEX('LŠZ H'!A$2:AM$999,U153,13)</f>
        <v>41145</v>
      </c>
      <c r="AC186" s="2182"/>
      <c r="AD186" s="2182"/>
      <c r="AE186" s="2182"/>
      <c r="AF186" s="2182"/>
      <c r="AG186" s="2182"/>
      <c r="AH186" s="2182"/>
      <c r="AI186" s="2182"/>
      <c r="AJ186" s="2182"/>
      <c r="AK186" s="2182"/>
      <c r="AL186" s="2183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416" t="s">
        <v>463</v>
      </c>
      <c r="C187" s="1417"/>
      <c r="D187" s="1417"/>
      <c r="E187" s="1418"/>
      <c r="F187" s="1123">
        <f>INDEX('LŠZ H'!A$2:AM$999,U153,18)</f>
        <v>1986</v>
      </c>
      <c r="G187" s="1125"/>
      <c r="H187" s="1123" t="s">
        <v>464</v>
      </c>
      <c r="I187" s="1125"/>
      <c r="J187" s="1382" t="str">
        <f>INDEX('LŠZ H'!A$2:AM$999,U153,7)</f>
        <v>T8841164XL</v>
      </c>
      <c r="K187" s="1383"/>
      <c r="L187" s="1383"/>
      <c r="M187" s="1383"/>
      <c r="N187" s="1383"/>
      <c r="O187" s="1383"/>
      <c r="P187" s="1384"/>
      <c r="Q187" s="1141" t="str">
        <f>INDEX('LŠZ H'!A$2:AM$999,U153,15)</f>
        <v>P</v>
      </c>
      <c r="R187" s="1939"/>
      <c r="S187" s="1940"/>
      <c r="T187" s="67"/>
      <c r="U187" s="66"/>
      <c r="V187" s="1409"/>
      <c r="W187" s="1409"/>
      <c r="X187" s="1409"/>
      <c r="Y187" s="1409"/>
      <c r="Z187" s="1409"/>
      <c r="AA187" s="1481"/>
      <c r="AB187" s="2184"/>
      <c r="AC187" s="2185"/>
      <c r="AD187" s="2185"/>
      <c r="AE187" s="2185"/>
      <c r="AF187" s="2185"/>
      <c r="AG187" s="2185"/>
      <c r="AH187" s="2185"/>
      <c r="AI187" s="2185"/>
      <c r="AJ187" s="2185"/>
      <c r="AK187" s="2185"/>
      <c r="AL187" s="2186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419"/>
      <c r="C188" s="1420"/>
      <c r="D188" s="1420"/>
      <c r="E188" s="1421"/>
      <c r="F188" s="1126"/>
      <c r="G188" s="1128"/>
      <c r="H188" s="1126"/>
      <c r="I188" s="1128"/>
      <c r="J188" s="1385"/>
      <c r="K188" s="1386"/>
      <c r="L188" s="1386"/>
      <c r="M188" s="1386"/>
      <c r="N188" s="1386"/>
      <c r="O188" s="1386"/>
      <c r="P188" s="1387"/>
      <c r="Q188" s="1941"/>
      <c r="R188" s="1942"/>
      <c r="S188" s="1943"/>
      <c r="T188" s="67"/>
      <c r="U188" s="66"/>
      <c r="V188" s="1409" t="s">
        <v>461</v>
      </c>
      <c r="W188" s="1409"/>
      <c r="X188" s="1409"/>
      <c r="Y188" s="1409"/>
      <c r="Z188" s="1409"/>
      <c r="AA188" s="1481"/>
      <c r="AB188" s="2184"/>
      <c r="AC188" s="2185"/>
      <c r="AD188" s="2185"/>
      <c r="AE188" s="2185"/>
      <c r="AF188" s="2185"/>
      <c r="AG188" s="2185"/>
      <c r="AH188" s="2185"/>
      <c r="AI188" s="2185"/>
      <c r="AJ188" s="2185"/>
      <c r="AK188" s="2185"/>
      <c r="AL188" s="2186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422"/>
      <c r="C189" s="1423"/>
      <c r="D189" s="1423"/>
      <c r="E189" s="1424"/>
      <c r="F189" s="1129"/>
      <c r="G189" s="1131"/>
      <c r="H189" s="1129"/>
      <c r="I189" s="1131"/>
      <c r="J189" s="1388"/>
      <c r="K189" s="1389"/>
      <c r="L189" s="1389"/>
      <c r="M189" s="1389"/>
      <c r="N189" s="1389"/>
      <c r="O189" s="1389"/>
      <c r="P189" s="1390"/>
      <c r="Q189" s="1944"/>
      <c r="R189" s="1945"/>
      <c r="S189" s="1946"/>
      <c r="T189" s="67"/>
      <c r="U189" s="66"/>
      <c r="V189" s="1409"/>
      <c r="W189" s="1409"/>
      <c r="X189" s="1409"/>
      <c r="Y189" s="1409"/>
      <c r="Z189" s="1409"/>
      <c r="AA189" s="1481"/>
      <c r="AB189" s="2187"/>
      <c r="AC189" s="2188"/>
      <c r="AD189" s="2188"/>
      <c r="AE189" s="2188"/>
      <c r="AF189" s="2188"/>
      <c r="AG189" s="2188"/>
      <c r="AH189" s="2188"/>
      <c r="AI189" s="2188"/>
      <c r="AJ189" s="2188"/>
      <c r="AK189" s="2188"/>
      <c r="AL189" s="2189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1520</v>
      </c>
      <c r="B1" s="93">
        <f ca="1">NOW()</f>
        <v>45321.308916666669</v>
      </c>
      <c r="C1" s="83"/>
    </row>
    <row r="2" spans="1:3">
      <c r="A2" s="85" t="s">
        <v>731</v>
      </c>
      <c r="B2" s="86">
        <f>COUNTIF('LŠZ P'!B2:B2000,"PK")</f>
        <v>1101</v>
      </c>
    </row>
    <row r="3" spans="1:3">
      <c r="A3" s="85" t="s">
        <v>732</v>
      </c>
      <c r="B3" s="86">
        <f>COUNTIF('LŠZ P'!B2:B2000,"MPK")</f>
        <v>285</v>
      </c>
    </row>
    <row r="4" spans="1:3">
      <c r="A4" s="85" t="s">
        <v>166</v>
      </c>
      <c r="B4" s="86">
        <f>COUNTIF('LŠZ P'!B2:B2000,"T")</f>
        <v>40</v>
      </c>
    </row>
    <row r="5" spans="1:3">
      <c r="A5" s="85" t="s">
        <v>729</v>
      </c>
      <c r="B5" s="86">
        <f>COUNTIF('LŠZ H'!B2:B2000,"ZK")</f>
        <v>50</v>
      </c>
    </row>
    <row r="6" spans="1:3" ht="13.8" thickBot="1">
      <c r="A6" s="87" t="s">
        <v>730</v>
      </c>
      <c r="B6" s="88">
        <f>COUNTIF('LŠZ H'!B2:B2000,"MZK")</f>
        <v>84</v>
      </c>
    </row>
    <row r="7" spans="1:3" ht="13.5" customHeight="1" thickBot="1">
      <c r="A7" s="90" t="s">
        <v>1521</v>
      </c>
      <c r="B7" s="91">
        <f>SUM(B2,B3,B5,B6)</f>
        <v>1520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448" t="str">
        <f>CONCATENATE("*",INDEX('LŠZ P'!A$2:AN$998,A1,17))</f>
        <v>*20088</v>
      </c>
      <c r="U1" s="2448"/>
      <c r="V1" s="244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450"/>
      <c r="U2" s="2450"/>
      <c r="V2" s="2451"/>
      <c r="W2" s="10"/>
      <c r="X2" s="1078" t="s">
        <v>564</v>
      </c>
      <c r="Y2" s="1078"/>
      <c r="Z2" s="1078"/>
      <c r="AA2" s="1078"/>
      <c r="AB2" s="1078"/>
      <c r="AC2" s="1078"/>
      <c r="AD2" s="1078"/>
      <c r="AE2" s="1078"/>
      <c r="AF2" s="1078"/>
      <c r="AG2" s="1078"/>
      <c r="AH2" s="1078"/>
      <c r="AI2" s="1078"/>
      <c r="AJ2" s="1078"/>
      <c r="AK2" s="1078"/>
      <c r="AL2" s="1078"/>
      <c r="AM2" s="1078"/>
      <c r="AN2" s="1078"/>
      <c r="AO2" s="1078"/>
      <c r="AP2" s="1078"/>
      <c r="AQ2" s="1078"/>
      <c r="AR2" s="11"/>
    </row>
    <row r="3" spans="1:65" ht="4.5" customHeight="1">
      <c r="A3" s="8"/>
      <c r="S3" s="56"/>
      <c r="T3" s="2450"/>
      <c r="U3" s="2450"/>
      <c r="V3" s="2451"/>
      <c r="W3" s="10"/>
      <c r="X3" s="1078"/>
      <c r="Y3" s="1078"/>
      <c r="Z3" s="1078"/>
      <c r="AA3" s="1078"/>
      <c r="AB3" s="1078"/>
      <c r="AC3" s="1078"/>
      <c r="AD3" s="1078"/>
      <c r="AE3" s="1078"/>
      <c r="AF3" s="1078"/>
      <c r="AG3" s="1078"/>
      <c r="AH3" s="1078"/>
      <c r="AI3" s="1078"/>
      <c r="AJ3" s="1078"/>
      <c r="AK3" s="1078"/>
      <c r="AL3" s="1078"/>
      <c r="AM3" s="1078"/>
      <c r="AN3" s="1078"/>
      <c r="AO3" s="1078"/>
      <c r="AP3" s="1078"/>
      <c r="AQ3" s="1078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078"/>
      <c r="Y5" s="1078"/>
      <c r="Z5" s="1078"/>
      <c r="AA5" s="1078"/>
      <c r="AB5" s="1078"/>
      <c r="AC5" s="1078"/>
      <c r="AD5" s="1078"/>
      <c r="AE5" s="1078"/>
      <c r="AF5" s="1078"/>
      <c r="AG5" s="1078"/>
      <c r="AH5" s="1078"/>
      <c r="AI5" s="1078"/>
      <c r="AJ5" s="1078"/>
      <c r="AK5" s="1078"/>
      <c r="AL5" s="1078"/>
      <c r="AM5" s="1078"/>
      <c r="AN5" s="1078"/>
      <c r="AO5" s="1078"/>
      <c r="AP5" s="1078"/>
      <c r="AQ5" s="1078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  <c r="AN6" s="1078"/>
      <c r="AO6" s="1078"/>
      <c r="AP6" s="1078"/>
      <c r="AQ6" s="1078"/>
      <c r="AR6" s="11"/>
    </row>
    <row r="7" spans="1:65" ht="4.5" customHeight="1">
      <c r="A7" s="8"/>
      <c r="B7" s="1058" t="s">
        <v>1383</v>
      </c>
      <c r="C7" s="2095"/>
      <c r="D7" s="2095"/>
      <c r="E7" s="2095"/>
      <c r="F7" s="2095"/>
      <c r="G7" s="2095"/>
      <c r="H7" s="2095"/>
      <c r="I7" s="2095"/>
      <c r="J7" s="2095"/>
      <c r="K7" s="2095"/>
      <c r="L7" s="2095"/>
      <c r="M7" s="2095"/>
      <c r="N7" s="2095"/>
      <c r="O7" s="2095"/>
      <c r="P7" s="2095"/>
      <c r="Q7" s="2095"/>
      <c r="R7" s="2095"/>
      <c r="S7" s="2095"/>
      <c r="T7" s="2095"/>
      <c r="U7" s="2095"/>
      <c r="V7" s="9"/>
      <c r="W7" s="10"/>
      <c r="X7" s="1078"/>
      <c r="Y7" s="1078"/>
      <c r="Z7" s="1078"/>
      <c r="AA7" s="1078"/>
      <c r="AB7" s="1078"/>
      <c r="AC7" s="1078"/>
      <c r="AD7" s="1078"/>
      <c r="AE7" s="1078"/>
      <c r="AF7" s="1078"/>
      <c r="AG7" s="1078"/>
      <c r="AH7" s="1078"/>
      <c r="AI7" s="1078"/>
      <c r="AJ7" s="1078"/>
      <c r="AK7" s="1078"/>
      <c r="AL7" s="1078"/>
      <c r="AM7" s="1078"/>
      <c r="AN7" s="1078"/>
      <c r="AO7" s="1078"/>
      <c r="AP7" s="1078"/>
      <c r="AQ7" s="1078"/>
      <c r="AR7" s="11"/>
    </row>
    <row r="8" spans="1:65" ht="4.5" customHeight="1">
      <c r="A8" s="8"/>
      <c r="B8" s="2095"/>
      <c r="C8" s="2095"/>
      <c r="D8" s="2095"/>
      <c r="E8" s="2095"/>
      <c r="F8" s="2095"/>
      <c r="G8" s="2095"/>
      <c r="H8" s="2095"/>
      <c r="I8" s="2095"/>
      <c r="J8" s="2095"/>
      <c r="K8" s="2095"/>
      <c r="L8" s="2095"/>
      <c r="M8" s="2095"/>
      <c r="N8" s="2095"/>
      <c r="O8" s="2095"/>
      <c r="P8" s="2095"/>
      <c r="Q8" s="2095"/>
      <c r="R8" s="2095"/>
      <c r="S8" s="2095"/>
      <c r="T8" s="2095"/>
      <c r="U8" s="2095"/>
      <c r="V8" s="9"/>
      <c r="W8" s="10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1078"/>
      <c r="AP8" s="1078"/>
      <c r="AQ8" s="1078"/>
      <c r="AR8" s="11"/>
    </row>
    <row r="9" spans="1:65" ht="4.5" customHeight="1">
      <c r="A9" s="8"/>
      <c r="B9" s="1058" t="s">
        <v>1179</v>
      </c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8"/>
      <c r="U9" s="1058"/>
      <c r="V9" s="9"/>
      <c r="W9" s="10"/>
      <c r="X9" s="1078"/>
      <c r="Y9" s="1078"/>
      <c r="Z9" s="1078"/>
      <c r="AA9" s="1078"/>
      <c r="AB9" s="1078"/>
      <c r="AC9" s="1078"/>
      <c r="AD9" s="1078"/>
      <c r="AE9" s="1078"/>
      <c r="AF9" s="1078"/>
      <c r="AG9" s="1078"/>
      <c r="AH9" s="1078"/>
      <c r="AI9" s="1078"/>
      <c r="AJ9" s="1078"/>
      <c r="AK9" s="1078"/>
      <c r="AL9" s="1078"/>
      <c r="AM9" s="1078"/>
      <c r="AN9" s="1078"/>
      <c r="AO9" s="1078"/>
      <c r="AP9" s="1078"/>
      <c r="AQ9" s="1078"/>
      <c r="AR9" s="11"/>
    </row>
    <row r="10" spans="1:65" ht="4.5" customHeight="1">
      <c r="A10" s="8"/>
      <c r="B10" s="1058"/>
      <c r="C10" s="1058"/>
      <c r="D10" s="1058"/>
      <c r="E10" s="1058"/>
      <c r="F10" s="1058"/>
      <c r="G10" s="1058"/>
      <c r="H10" s="1058"/>
      <c r="I10" s="1058"/>
      <c r="J10" s="1058"/>
      <c r="K10" s="1058"/>
      <c r="L10" s="1058"/>
      <c r="M10" s="1058"/>
      <c r="N10" s="1058"/>
      <c r="O10" s="1058"/>
      <c r="P10" s="1058"/>
      <c r="Q10" s="1058"/>
      <c r="R10" s="1058"/>
      <c r="S10" s="1058"/>
      <c r="T10" s="1058"/>
      <c r="U10" s="1058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096" t="s">
        <v>283</v>
      </c>
      <c r="C11" s="1096"/>
      <c r="D11" s="1096"/>
      <c r="E11" s="1096"/>
      <c r="F11" s="1096"/>
      <c r="G11" s="1096"/>
      <c r="H11" s="1096"/>
      <c r="I11" s="1096"/>
      <c r="J11" s="1096"/>
      <c r="K11" s="1096"/>
      <c r="L11" s="1096"/>
      <c r="M11" s="1096"/>
      <c r="N11" s="1096"/>
      <c r="O11" s="1096"/>
      <c r="P11" s="1096"/>
      <c r="Q11" s="1096"/>
      <c r="R11" s="1096"/>
      <c r="S11" s="1096"/>
      <c r="T11" s="1096"/>
      <c r="U11" s="1096"/>
      <c r="V11" s="9"/>
      <c r="W11" s="10"/>
      <c r="X11" s="1103" t="s">
        <v>680</v>
      </c>
      <c r="Y11" s="1103"/>
      <c r="Z11" s="1103"/>
      <c r="AA11" s="1103"/>
      <c r="AB11" s="1103"/>
      <c r="AC11" s="1103"/>
      <c r="AD11" s="1103"/>
      <c r="AE11" s="1103"/>
      <c r="AF11" s="1103"/>
      <c r="AG11" s="1103"/>
      <c r="AH11" s="1192"/>
      <c r="AI11" s="2377" t="str">
        <f>I23</f>
        <v>OM-P709</v>
      </c>
      <c r="AJ11" s="2378"/>
      <c r="AK11" s="2378"/>
      <c r="AL11" s="2378"/>
      <c r="AM11" s="2378"/>
      <c r="AN11" s="2378"/>
      <c r="AO11" s="2378"/>
      <c r="AP11" s="2378"/>
      <c r="AQ11" s="2379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  <c r="P12" s="1096"/>
      <c r="Q12" s="1096"/>
      <c r="R12" s="1096"/>
      <c r="S12" s="1096"/>
      <c r="T12" s="1096"/>
      <c r="U12" s="1096"/>
      <c r="V12" s="9"/>
      <c r="W12" s="10"/>
      <c r="X12" s="1103"/>
      <c r="Y12" s="1103"/>
      <c r="Z12" s="1103"/>
      <c r="AA12" s="1103"/>
      <c r="AB12" s="1103"/>
      <c r="AC12" s="1103"/>
      <c r="AD12" s="1103"/>
      <c r="AE12" s="1103"/>
      <c r="AF12" s="1103"/>
      <c r="AG12" s="1103"/>
      <c r="AH12" s="1192"/>
      <c r="AI12" s="2380"/>
      <c r="AJ12" s="2381"/>
      <c r="AK12" s="2381"/>
      <c r="AL12" s="2381"/>
      <c r="AM12" s="2381"/>
      <c r="AN12" s="2381"/>
      <c r="AO12" s="2381"/>
      <c r="AP12" s="2381"/>
      <c r="AQ12" s="2382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096" t="s">
        <v>408</v>
      </c>
      <c r="C13" s="1096"/>
      <c r="D13" s="1096"/>
      <c r="E13" s="1096"/>
      <c r="F13" s="1096"/>
      <c r="G13" s="1096"/>
      <c r="H13" s="1096"/>
      <c r="I13" s="1096"/>
      <c r="J13" s="1096"/>
      <c r="K13" s="1096"/>
      <c r="L13" s="1096"/>
      <c r="M13" s="1096"/>
      <c r="N13" s="1096"/>
      <c r="O13" s="1096"/>
      <c r="P13" s="1096"/>
      <c r="Q13" s="1096"/>
      <c r="R13" s="1096"/>
      <c r="S13" s="1096"/>
      <c r="T13" s="1096"/>
      <c r="U13" s="1096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83"/>
      <c r="AJ13" s="2384"/>
      <c r="AK13" s="2384"/>
      <c r="AL13" s="2384"/>
      <c r="AM13" s="2384"/>
      <c r="AN13" s="2384"/>
      <c r="AO13" s="2384"/>
      <c r="AP13" s="2384"/>
      <c r="AQ13" s="2385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096"/>
      <c r="C14" s="1096"/>
      <c r="D14" s="1096"/>
      <c r="E14" s="1096"/>
      <c r="F14" s="1096"/>
      <c r="G14" s="1096"/>
      <c r="H14" s="1096"/>
      <c r="I14" s="1096"/>
      <c r="J14" s="1096"/>
      <c r="K14" s="1096"/>
      <c r="L14" s="1096"/>
      <c r="M14" s="1096"/>
      <c r="N14" s="1096"/>
      <c r="O14" s="1096"/>
      <c r="P14" s="1096"/>
      <c r="Q14" s="1096"/>
      <c r="R14" s="1096"/>
      <c r="S14" s="1096"/>
      <c r="T14" s="1096"/>
      <c r="U14" s="1096"/>
      <c r="V14" s="9"/>
      <c r="W14" s="10"/>
      <c r="X14" s="1127" t="s">
        <v>1650</v>
      </c>
      <c r="Y14" s="1128"/>
      <c r="Z14" s="2368">
        <f>INDEX('LŠZ P'!A$2:AN$998,A1,14)</f>
        <v>45677</v>
      </c>
      <c r="AA14" s="2369"/>
      <c r="AB14" s="2369"/>
      <c r="AC14" s="2369"/>
      <c r="AD14" s="237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127"/>
      <c r="Y15" s="1128"/>
      <c r="Z15" s="2371"/>
      <c r="AA15" s="2372"/>
      <c r="AB15" s="2372"/>
      <c r="AC15" s="2372"/>
      <c r="AD15" s="2373"/>
      <c r="AE15" s="13"/>
      <c r="AF15" s="13"/>
      <c r="AG15" s="13"/>
      <c r="AH15" s="2401">
        <f>INDEX('LŠZ P'!A$2:AN$998,A1,27)</f>
        <v>4.9000000000000004</v>
      </c>
      <c r="AI15" s="2402"/>
      <c r="AJ15" s="2402"/>
      <c r="AK15" s="2402"/>
      <c r="AL15" s="2402"/>
      <c r="AM15" s="2402"/>
      <c r="AN15" s="2402"/>
      <c r="AO15" s="2402"/>
      <c r="AP15" s="2402"/>
      <c r="AQ15" s="2403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091" t="s">
        <v>1651</v>
      </c>
      <c r="C16" s="1091"/>
      <c r="D16" s="1091"/>
      <c r="E16" s="1091"/>
      <c r="F16" s="1097" t="s">
        <v>1652</v>
      </c>
      <c r="G16" s="1098"/>
      <c r="H16" s="1098"/>
      <c r="I16" s="1098"/>
      <c r="J16" s="1098"/>
      <c r="K16" s="1098"/>
      <c r="L16" s="1098"/>
      <c r="M16" s="1098"/>
      <c r="N16" s="1098"/>
      <c r="O16" s="1098"/>
      <c r="P16" s="1098"/>
      <c r="Q16" s="1098"/>
      <c r="R16" s="1098"/>
      <c r="S16" s="1098"/>
      <c r="T16" s="1098"/>
      <c r="U16" s="1099"/>
      <c r="V16" s="11"/>
      <c r="W16" s="10"/>
      <c r="X16" s="1127"/>
      <c r="Y16" s="1128"/>
      <c r="Z16" s="2371"/>
      <c r="AA16" s="2372"/>
      <c r="AB16" s="2372"/>
      <c r="AC16" s="2372"/>
      <c r="AD16" s="2373"/>
      <c r="AE16" s="1058" t="s">
        <v>647</v>
      </c>
      <c r="AF16" s="1058"/>
      <c r="AG16" s="1058"/>
      <c r="AH16" s="2404"/>
      <c r="AI16" s="2405"/>
      <c r="AJ16" s="2405"/>
      <c r="AK16" s="2405"/>
      <c r="AL16" s="2405"/>
      <c r="AM16" s="2405"/>
      <c r="AN16" s="2405"/>
      <c r="AO16" s="2405"/>
      <c r="AP16" s="2405"/>
      <c r="AQ16" s="2406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091"/>
      <c r="C17" s="1091"/>
      <c r="D17" s="1091"/>
      <c r="E17" s="1091"/>
      <c r="F17" s="1100"/>
      <c r="G17" s="1101"/>
      <c r="H17" s="1101"/>
      <c r="I17" s="1101"/>
      <c r="J17" s="1101"/>
      <c r="K17" s="1101"/>
      <c r="L17" s="1101"/>
      <c r="M17" s="1101"/>
      <c r="N17" s="1101"/>
      <c r="O17" s="1101"/>
      <c r="P17" s="1101"/>
      <c r="Q17" s="1101"/>
      <c r="R17" s="1101"/>
      <c r="S17" s="1101"/>
      <c r="T17" s="1101"/>
      <c r="U17" s="1102"/>
      <c r="V17" s="11"/>
      <c r="W17" s="10"/>
      <c r="X17" s="1127"/>
      <c r="Y17" s="1128"/>
      <c r="Z17" s="2374"/>
      <c r="AA17" s="2375"/>
      <c r="AB17" s="2375"/>
      <c r="AC17" s="2375"/>
      <c r="AD17" s="2376"/>
      <c r="AE17" s="1058"/>
      <c r="AF17" s="1058"/>
      <c r="AG17" s="1058"/>
      <c r="AH17" s="2407"/>
      <c r="AI17" s="2408"/>
      <c r="AJ17" s="2408"/>
      <c r="AK17" s="2408"/>
      <c r="AL17" s="2408"/>
      <c r="AM17" s="2408"/>
      <c r="AN17" s="2408"/>
      <c r="AO17" s="2408"/>
      <c r="AP17" s="2408"/>
      <c r="AQ17" s="2409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452" t="str">
        <f>CONCATENATE(INDEX('LŠZ P'!A$2:AN$998,A1,3)," (",INDEX('LŠZ P'!A$2:AN$998,A1,9),")")</f>
        <v>FREESTYLE 2 22 (GRADIENT)</v>
      </c>
      <c r="G18" s="2453"/>
      <c r="H18" s="2453"/>
      <c r="I18" s="2453"/>
      <c r="J18" s="2453"/>
      <c r="K18" s="2453"/>
      <c r="L18" s="2453"/>
      <c r="M18" s="2453"/>
      <c r="N18" s="2453"/>
      <c r="O18" s="2453"/>
      <c r="P18" s="2453"/>
      <c r="Q18" s="2453"/>
      <c r="R18" s="2453"/>
      <c r="S18" s="2453"/>
      <c r="T18" s="2453"/>
      <c r="U18" s="245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103" t="s">
        <v>648</v>
      </c>
      <c r="C19" s="1103"/>
      <c r="D19" s="1103"/>
      <c r="E19" s="1103"/>
      <c r="F19" s="2455"/>
      <c r="G19" s="2453"/>
      <c r="H19" s="2453"/>
      <c r="I19" s="2453"/>
      <c r="J19" s="2453"/>
      <c r="K19" s="2453"/>
      <c r="L19" s="2453"/>
      <c r="M19" s="2453"/>
      <c r="N19" s="2453"/>
      <c r="O19" s="2453"/>
      <c r="P19" s="2453"/>
      <c r="Q19" s="2453"/>
      <c r="R19" s="2453"/>
      <c r="S19" s="2453"/>
      <c r="T19" s="2453"/>
      <c r="U19" s="2454"/>
      <c r="V19" s="11"/>
      <c r="W19" s="10"/>
      <c r="X19" s="1103" t="s">
        <v>98</v>
      </c>
      <c r="Y19" s="2386"/>
      <c r="Z19" s="2386"/>
      <c r="AA19" s="2386"/>
      <c r="AB19" s="2386"/>
      <c r="AC19" s="2386"/>
      <c r="AD19" s="2386"/>
      <c r="AE19" s="2386"/>
      <c r="AF19" s="2386"/>
      <c r="AG19" s="2386"/>
      <c r="AH19" s="2386"/>
      <c r="AI19" s="2386"/>
      <c r="AJ19" s="2386"/>
      <c r="AK19" s="2386"/>
      <c r="AM19" s="2005">
        <f>INDEX('LŠZ P'!A$2:AN$998,A1,28)</f>
        <v>0</v>
      </c>
      <c r="AN19" s="2360"/>
      <c r="AO19" s="2360"/>
      <c r="AP19" s="2360"/>
      <c r="AQ19" s="2361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103"/>
      <c r="C20" s="1103"/>
      <c r="D20" s="1103"/>
      <c r="E20" s="1103"/>
      <c r="F20" s="2455"/>
      <c r="G20" s="2453"/>
      <c r="H20" s="2453"/>
      <c r="I20" s="2453"/>
      <c r="J20" s="2453"/>
      <c r="K20" s="2453"/>
      <c r="L20" s="2453"/>
      <c r="M20" s="2453"/>
      <c r="N20" s="2453"/>
      <c r="O20" s="2453"/>
      <c r="P20" s="2453"/>
      <c r="Q20" s="2453"/>
      <c r="R20" s="2453"/>
      <c r="S20" s="2453"/>
      <c r="T20" s="2453"/>
      <c r="U20" s="2454"/>
      <c r="V20" s="11"/>
      <c r="W20" s="10"/>
      <c r="X20" s="2386"/>
      <c r="Y20" s="2386"/>
      <c r="Z20" s="2386"/>
      <c r="AA20" s="2386"/>
      <c r="AB20" s="2386"/>
      <c r="AC20" s="2386"/>
      <c r="AD20" s="2386"/>
      <c r="AE20" s="2386"/>
      <c r="AF20" s="2386"/>
      <c r="AG20" s="2386"/>
      <c r="AH20" s="2386"/>
      <c r="AI20" s="2386"/>
      <c r="AJ20" s="2386"/>
      <c r="AK20" s="2386"/>
      <c r="AL20" s="19"/>
      <c r="AM20" s="2362"/>
      <c r="AN20" s="2363"/>
      <c r="AO20" s="2363"/>
      <c r="AP20" s="2363"/>
      <c r="AQ20" s="2364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456"/>
      <c r="G21" s="2457"/>
      <c r="H21" s="2457"/>
      <c r="I21" s="2457"/>
      <c r="J21" s="2457"/>
      <c r="K21" s="2457"/>
      <c r="L21" s="2457"/>
      <c r="M21" s="2457"/>
      <c r="N21" s="2457"/>
      <c r="O21" s="2457"/>
      <c r="P21" s="2457"/>
      <c r="Q21" s="2457"/>
      <c r="R21" s="2457"/>
      <c r="S21" s="2457"/>
      <c r="T21" s="2457"/>
      <c r="U21" s="245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362"/>
      <c r="AN21" s="2363"/>
      <c r="AO21" s="2363"/>
      <c r="AP21" s="2363"/>
      <c r="AQ21" s="2364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103" t="s">
        <v>786</v>
      </c>
      <c r="Y22" s="1103"/>
      <c r="Z22" s="1103"/>
      <c r="AA22" s="1103"/>
      <c r="AB22" s="1103"/>
      <c r="AC22" s="1103"/>
      <c r="AD22" s="1103"/>
      <c r="AE22" s="1103"/>
      <c r="AF22" s="2395" t="str">
        <f>CONCATENATE("O-PG / ",INDEX('LŠZ P'!A$2:AN998,A1,38)," place")</f>
        <v>O-PG /  place</v>
      </c>
      <c r="AG22" s="2396"/>
      <c r="AH22" s="2396"/>
      <c r="AI22" s="2396"/>
      <c r="AJ22" s="2396"/>
      <c r="AK22" s="2397"/>
      <c r="AL22" s="20"/>
      <c r="AM22" s="2362"/>
      <c r="AN22" s="2363"/>
      <c r="AO22" s="2363"/>
      <c r="AP22" s="2363"/>
      <c r="AQ22" s="2364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103" t="s">
        <v>1413</v>
      </c>
      <c r="C23" s="1103"/>
      <c r="D23" s="1103"/>
      <c r="E23" s="1103"/>
      <c r="F23" s="1103"/>
      <c r="G23" s="1103"/>
      <c r="H23" s="1103"/>
      <c r="I23" s="2377" t="str">
        <f>INDEX('LŠZ P'!A$2:AN$998,A1,5)</f>
        <v>OM-P709</v>
      </c>
      <c r="J23" s="2440"/>
      <c r="K23" s="2440"/>
      <c r="L23" s="2440"/>
      <c r="M23" s="2440"/>
      <c r="N23" s="2440"/>
      <c r="O23" s="2440"/>
      <c r="P23" s="2440"/>
      <c r="Q23" s="2440"/>
      <c r="R23" s="2440"/>
      <c r="S23" s="2440"/>
      <c r="T23" s="2440"/>
      <c r="U23" s="2441"/>
      <c r="V23" s="11"/>
      <c r="W23" s="10"/>
      <c r="X23" s="1103"/>
      <c r="Y23" s="1103"/>
      <c r="Z23" s="1103"/>
      <c r="AA23" s="1103"/>
      <c r="AB23" s="1103"/>
      <c r="AC23" s="1103"/>
      <c r="AD23" s="1103"/>
      <c r="AE23" s="1103"/>
      <c r="AF23" s="2398"/>
      <c r="AG23" s="2399"/>
      <c r="AH23" s="2399"/>
      <c r="AI23" s="2399"/>
      <c r="AJ23" s="2399"/>
      <c r="AK23" s="2400"/>
      <c r="AL23" s="20"/>
      <c r="AM23" s="2365"/>
      <c r="AN23" s="2366"/>
      <c r="AO23" s="2366"/>
      <c r="AP23" s="2366"/>
      <c r="AQ23" s="2367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103"/>
      <c r="C24" s="1103"/>
      <c r="D24" s="1103"/>
      <c r="E24" s="1103"/>
      <c r="F24" s="1103"/>
      <c r="G24" s="1103"/>
      <c r="H24" s="1103"/>
      <c r="I24" s="2442"/>
      <c r="J24" s="2443"/>
      <c r="K24" s="2443"/>
      <c r="L24" s="2443"/>
      <c r="M24" s="2443"/>
      <c r="N24" s="2443"/>
      <c r="O24" s="2443"/>
      <c r="P24" s="2443"/>
      <c r="Q24" s="2443"/>
      <c r="R24" s="2443"/>
      <c r="S24" s="2443"/>
      <c r="T24" s="2443"/>
      <c r="U24" s="2444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103" t="s">
        <v>1414</v>
      </c>
      <c r="C25" s="1103"/>
      <c r="D25" s="1103"/>
      <c r="E25" s="1103"/>
      <c r="F25" s="1103"/>
      <c r="G25" s="1103"/>
      <c r="H25" s="1103"/>
      <c r="I25" s="2442"/>
      <c r="J25" s="2443"/>
      <c r="K25" s="2443"/>
      <c r="L25" s="2443"/>
      <c r="M25" s="2443"/>
      <c r="N25" s="2443"/>
      <c r="O25" s="2443"/>
      <c r="P25" s="2443"/>
      <c r="Q25" s="2443"/>
      <c r="R25" s="2443"/>
      <c r="S25" s="2443"/>
      <c r="T25" s="2443"/>
      <c r="U25" s="2444"/>
      <c r="V25" s="11"/>
      <c r="W25" s="10"/>
      <c r="X25" s="1416" t="s">
        <v>140</v>
      </c>
      <c r="Y25" s="2387"/>
      <c r="Z25" s="2387"/>
      <c r="AA25" s="2387"/>
      <c r="AB25" s="2387"/>
      <c r="AC25" s="2387"/>
      <c r="AD25" s="2387"/>
      <c r="AE25" s="2387"/>
      <c r="AF25" s="2387"/>
      <c r="AG25" s="2387"/>
      <c r="AH25" s="2387"/>
      <c r="AI25" s="2387"/>
      <c r="AJ25" s="2387"/>
      <c r="AK25" s="2387"/>
      <c r="AL25" s="2387"/>
      <c r="AM25" s="2387"/>
      <c r="AN25" s="2387"/>
      <c r="AO25" s="2387"/>
      <c r="AP25" s="2387"/>
      <c r="AQ25" s="2388"/>
      <c r="AR25" s="11"/>
    </row>
    <row r="26" spans="1:65" ht="4.5" customHeight="1">
      <c r="A26" s="10"/>
      <c r="B26" s="1103"/>
      <c r="C26" s="1103"/>
      <c r="D26" s="1103"/>
      <c r="E26" s="1103"/>
      <c r="F26" s="1103"/>
      <c r="G26" s="1103"/>
      <c r="H26" s="1103"/>
      <c r="I26" s="2445"/>
      <c r="J26" s="2446"/>
      <c r="K26" s="2446"/>
      <c r="L26" s="2446"/>
      <c r="M26" s="2446"/>
      <c r="N26" s="2446"/>
      <c r="O26" s="2446"/>
      <c r="P26" s="2446"/>
      <c r="Q26" s="2446"/>
      <c r="R26" s="2446"/>
      <c r="S26" s="2446"/>
      <c r="T26" s="2446"/>
      <c r="U26" s="2447"/>
      <c r="V26" s="11"/>
      <c r="W26" s="10"/>
      <c r="X26" s="2389"/>
      <c r="Y26" s="2390"/>
      <c r="Z26" s="2390"/>
      <c r="AA26" s="2390"/>
      <c r="AB26" s="2390"/>
      <c r="AC26" s="2390"/>
      <c r="AD26" s="2390"/>
      <c r="AE26" s="2390"/>
      <c r="AF26" s="2390"/>
      <c r="AG26" s="2390"/>
      <c r="AH26" s="2390"/>
      <c r="AI26" s="2390"/>
      <c r="AJ26" s="2390"/>
      <c r="AK26" s="2390"/>
      <c r="AL26" s="2390"/>
      <c r="AM26" s="2390"/>
      <c r="AN26" s="2390"/>
      <c r="AO26" s="2390"/>
      <c r="AP26" s="2390"/>
      <c r="AQ26" s="2391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89"/>
      <c r="Y27" s="2390"/>
      <c r="Z27" s="2390"/>
      <c r="AA27" s="2390"/>
      <c r="AB27" s="2390"/>
      <c r="AC27" s="2390"/>
      <c r="AD27" s="2390"/>
      <c r="AE27" s="2390"/>
      <c r="AF27" s="2390"/>
      <c r="AG27" s="2390"/>
      <c r="AH27" s="2390"/>
      <c r="AI27" s="2390"/>
      <c r="AJ27" s="2390"/>
      <c r="AK27" s="2390"/>
      <c r="AL27" s="2390"/>
      <c r="AM27" s="2390"/>
      <c r="AN27" s="2390"/>
      <c r="AO27" s="2390"/>
      <c r="AP27" s="2390"/>
      <c r="AQ27" s="2391"/>
      <c r="AR27" s="11"/>
    </row>
    <row r="28" spans="1:65" ht="4.5" customHeight="1">
      <c r="A28" s="10"/>
      <c r="B28" s="1103" t="s">
        <v>1624</v>
      </c>
      <c r="C28" s="1103"/>
      <c r="D28" s="1103"/>
      <c r="E28" s="1103"/>
      <c r="F28" s="1103"/>
      <c r="G28" s="1103"/>
      <c r="H28" s="1103"/>
      <c r="I28" s="1123" t="str">
        <f>CONCATENATE(INDEX('LŠZ P'!A$2:AN$998,A1,11),"                              ",INDEX('LŠZ P'!A$2:AN$998,A1,24),", ",INDEX('LŠZ P'!A$2:AN$998,A1,25),"")</f>
        <v>Marek JÁNOŠÍK                              Cyrila a Metoda 16/29, 45677</v>
      </c>
      <c r="J28" s="1837"/>
      <c r="K28" s="1837"/>
      <c r="L28" s="1837"/>
      <c r="M28" s="1837"/>
      <c r="N28" s="1837"/>
      <c r="O28" s="1837"/>
      <c r="P28" s="1837"/>
      <c r="Q28" s="1837"/>
      <c r="R28" s="1837"/>
      <c r="S28" s="1837"/>
      <c r="T28" s="1837"/>
      <c r="U28" s="1838"/>
      <c r="V28" s="11"/>
      <c r="W28" s="10"/>
      <c r="X28" s="2389"/>
      <c r="Y28" s="2390"/>
      <c r="Z28" s="2390"/>
      <c r="AA28" s="2390"/>
      <c r="AB28" s="2390"/>
      <c r="AC28" s="2390"/>
      <c r="AD28" s="2390"/>
      <c r="AE28" s="2390"/>
      <c r="AF28" s="2390"/>
      <c r="AG28" s="2390"/>
      <c r="AH28" s="2390"/>
      <c r="AI28" s="2390"/>
      <c r="AJ28" s="2390"/>
      <c r="AK28" s="2390"/>
      <c r="AL28" s="2390"/>
      <c r="AM28" s="2390"/>
      <c r="AN28" s="2390"/>
      <c r="AO28" s="2390"/>
      <c r="AP28" s="2390"/>
      <c r="AQ28" s="2391"/>
      <c r="AR28" s="11"/>
    </row>
    <row r="29" spans="1:65" ht="4.5" customHeight="1">
      <c r="A29" s="10"/>
      <c r="B29" s="1103"/>
      <c r="C29" s="1103"/>
      <c r="D29" s="1103"/>
      <c r="E29" s="1103"/>
      <c r="F29" s="1103"/>
      <c r="G29" s="1103"/>
      <c r="H29" s="1103"/>
      <c r="I29" s="1839"/>
      <c r="J29" s="1058"/>
      <c r="K29" s="1058"/>
      <c r="L29" s="1058"/>
      <c r="M29" s="1058"/>
      <c r="N29" s="1058"/>
      <c r="O29" s="1058"/>
      <c r="P29" s="1058"/>
      <c r="Q29" s="1058"/>
      <c r="R29" s="1058"/>
      <c r="S29" s="1058"/>
      <c r="T29" s="1058"/>
      <c r="U29" s="1341"/>
      <c r="V29" s="11"/>
      <c r="W29" s="10"/>
      <c r="X29" s="2389"/>
      <c r="Y29" s="2390"/>
      <c r="Z29" s="2390"/>
      <c r="AA29" s="2390"/>
      <c r="AB29" s="2390"/>
      <c r="AC29" s="2390"/>
      <c r="AD29" s="2390"/>
      <c r="AE29" s="2390"/>
      <c r="AF29" s="2390"/>
      <c r="AG29" s="2390"/>
      <c r="AH29" s="2390"/>
      <c r="AI29" s="2390"/>
      <c r="AJ29" s="2390"/>
      <c r="AK29" s="2390"/>
      <c r="AL29" s="2390"/>
      <c r="AM29" s="2390"/>
      <c r="AN29" s="2390"/>
      <c r="AO29" s="2390"/>
      <c r="AP29" s="2390"/>
      <c r="AQ29" s="2391"/>
      <c r="AR29" s="11"/>
    </row>
    <row r="30" spans="1:65" ht="4.5" customHeight="1">
      <c r="A30" s="10"/>
      <c r="B30" s="1103" t="s">
        <v>1625</v>
      </c>
      <c r="C30" s="1103"/>
      <c r="D30" s="1103"/>
      <c r="E30" s="1103"/>
      <c r="F30" s="1103"/>
      <c r="G30" s="1103"/>
      <c r="H30" s="1103"/>
      <c r="I30" s="1839"/>
      <c r="J30" s="1058"/>
      <c r="K30" s="1058"/>
      <c r="L30" s="1058"/>
      <c r="M30" s="1058"/>
      <c r="N30" s="1058"/>
      <c r="O30" s="1058"/>
      <c r="P30" s="1058"/>
      <c r="Q30" s="1058"/>
      <c r="R30" s="1058"/>
      <c r="S30" s="1058"/>
      <c r="T30" s="1058"/>
      <c r="U30" s="1341"/>
      <c r="V30" s="11"/>
      <c r="W30" s="10"/>
      <c r="X30" s="2392"/>
      <c r="Y30" s="2393"/>
      <c r="Z30" s="2393"/>
      <c r="AA30" s="2393"/>
      <c r="AB30" s="2393"/>
      <c r="AC30" s="2393"/>
      <c r="AD30" s="2393"/>
      <c r="AE30" s="2393"/>
      <c r="AF30" s="2393"/>
      <c r="AG30" s="2393"/>
      <c r="AH30" s="2393"/>
      <c r="AI30" s="2393"/>
      <c r="AJ30" s="2393"/>
      <c r="AK30" s="2393"/>
      <c r="AL30" s="2393"/>
      <c r="AM30" s="2393"/>
      <c r="AN30" s="2393"/>
      <c r="AO30" s="2393"/>
      <c r="AP30" s="2393"/>
      <c r="AQ30" s="2394"/>
      <c r="AR30" s="11"/>
    </row>
    <row r="31" spans="1:65" ht="4.5" customHeight="1">
      <c r="A31" s="10"/>
      <c r="B31" s="1103"/>
      <c r="C31" s="1103"/>
      <c r="D31" s="1103"/>
      <c r="E31" s="1103"/>
      <c r="F31" s="1103"/>
      <c r="G31" s="1103"/>
      <c r="H31" s="1103"/>
      <c r="I31" s="1839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341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839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8"/>
      <c r="U32" s="1341"/>
      <c r="V32" s="11"/>
      <c r="W32" s="10"/>
      <c r="X32" s="1123" t="s">
        <v>1626</v>
      </c>
      <c r="Y32" s="1124"/>
      <c r="Z32" s="1124"/>
      <c r="AA32" s="1124"/>
      <c r="AB32" s="1124"/>
      <c r="AC32" s="1124"/>
      <c r="AD32" s="1125"/>
      <c r="AE32" s="1123" t="s">
        <v>1640</v>
      </c>
      <c r="AF32" s="1124"/>
      <c r="AG32" s="1124"/>
      <c r="AH32" s="1125"/>
      <c r="AI32" s="1132" t="s">
        <v>1641</v>
      </c>
      <c r="AJ32" s="1133"/>
      <c r="AK32" s="1133"/>
      <c r="AL32" s="1133"/>
      <c r="AM32" s="1134"/>
      <c r="AN32" s="1132" t="s">
        <v>1642</v>
      </c>
      <c r="AO32" s="1133"/>
      <c r="AP32" s="1133"/>
      <c r="AQ32" s="1134"/>
      <c r="AR32" s="11"/>
    </row>
    <row r="33" spans="1:44" ht="4.5" customHeight="1">
      <c r="A33" s="10"/>
      <c r="B33" s="1103" t="s">
        <v>1627</v>
      </c>
      <c r="C33" s="1103"/>
      <c r="D33" s="1103"/>
      <c r="E33" s="1103"/>
      <c r="F33" s="1103"/>
      <c r="G33" s="1103"/>
      <c r="H33" s="1103"/>
      <c r="I33" s="1839"/>
      <c r="J33" s="1058"/>
      <c r="K33" s="1058"/>
      <c r="L33" s="1058"/>
      <c r="M33" s="1058"/>
      <c r="N33" s="1058"/>
      <c r="O33" s="1058"/>
      <c r="P33" s="1058"/>
      <c r="Q33" s="1058"/>
      <c r="R33" s="1058"/>
      <c r="S33" s="1058"/>
      <c r="T33" s="1058"/>
      <c r="U33" s="1341"/>
      <c r="V33" s="11"/>
      <c r="W33" s="10"/>
      <c r="X33" s="1126"/>
      <c r="Y33" s="1127"/>
      <c r="Z33" s="1127"/>
      <c r="AA33" s="1127"/>
      <c r="AB33" s="1127"/>
      <c r="AC33" s="1127"/>
      <c r="AD33" s="1128"/>
      <c r="AE33" s="1126"/>
      <c r="AF33" s="1127"/>
      <c r="AG33" s="1127"/>
      <c r="AH33" s="1128"/>
      <c r="AI33" s="1135"/>
      <c r="AJ33" s="1136"/>
      <c r="AK33" s="1136"/>
      <c r="AL33" s="1136"/>
      <c r="AM33" s="1137"/>
      <c r="AN33" s="1135"/>
      <c r="AO33" s="1136"/>
      <c r="AP33" s="1136"/>
      <c r="AQ33" s="1137"/>
      <c r="AR33" s="11"/>
    </row>
    <row r="34" spans="1:44" ht="4.5" customHeight="1">
      <c r="A34" s="10"/>
      <c r="B34" s="1103"/>
      <c r="C34" s="1103"/>
      <c r="D34" s="1103"/>
      <c r="E34" s="1103"/>
      <c r="F34" s="1103"/>
      <c r="G34" s="1103"/>
      <c r="H34" s="1103"/>
      <c r="I34" s="1839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341"/>
      <c r="V34" s="11"/>
      <c r="W34" s="10"/>
      <c r="X34" s="1129"/>
      <c r="Y34" s="1130"/>
      <c r="Z34" s="1130"/>
      <c r="AA34" s="1130"/>
      <c r="AB34" s="1130"/>
      <c r="AC34" s="1130"/>
      <c r="AD34" s="1131"/>
      <c r="AE34" s="1129"/>
      <c r="AF34" s="1130"/>
      <c r="AG34" s="1130"/>
      <c r="AH34" s="1131"/>
      <c r="AI34" s="1138"/>
      <c r="AJ34" s="1139"/>
      <c r="AK34" s="1139"/>
      <c r="AL34" s="1139"/>
      <c r="AM34" s="1140"/>
      <c r="AN34" s="1138"/>
      <c r="AO34" s="1139"/>
      <c r="AP34" s="1139"/>
      <c r="AQ34" s="1140"/>
      <c r="AR34" s="11"/>
    </row>
    <row r="35" spans="1:44" ht="4.5" customHeight="1">
      <c r="A35" s="10"/>
      <c r="B35" s="1103" t="s">
        <v>1628</v>
      </c>
      <c r="C35" s="1103"/>
      <c r="D35" s="1103"/>
      <c r="E35" s="1103"/>
      <c r="F35" s="1103"/>
      <c r="G35" s="1103"/>
      <c r="H35" s="1103"/>
      <c r="I35" s="1839"/>
      <c r="J35" s="1058"/>
      <c r="K35" s="1058"/>
      <c r="L35" s="1058"/>
      <c r="M35" s="1058"/>
      <c r="N35" s="1058"/>
      <c r="O35" s="1058"/>
      <c r="P35" s="1058"/>
      <c r="Q35" s="1058"/>
      <c r="R35" s="1058"/>
      <c r="S35" s="1058"/>
      <c r="T35" s="1058"/>
      <c r="U35" s="1341"/>
      <c r="V35" s="11"/>
      <c r="W35" s="10"/>
      <c r="X35" s="1435" t="s">
        <v>459</v>
      </c>
      <c r="Y35" s="1563"/>
      <c r="Z35" s="1563"/>
      <c r="AA35" s="1563"/>
      <c r="AB35" s="1563"/>
      <c r="AC35" s="1563"/>
      <c r="AD35" s="1564"/>
      <c r="AE35" s="2207">
        <f>INDEX('LŠZ P'!A$2:AN$998,A1,29)</f>
        <v>70</v>
      </c>
      <c r="AF35" s="2208"/>
      <c r="AG35" s="2208"/>
      <c r="AH35" s="2209"/>
      <c r="AI35" s="1238">
        <f>INDEX('LŠZ P'!A$2:AN$998,A1,31)</f>
        <v>120</v>
      </c>
      <c r="AJ35" s="2216"/>
      <c r="AK35" s="2216"/>
      <c r="AL35" s="2216"/>
      <c r="AM35" s="2217"/>
      <c r="AN35" s="1238" t="str">
        <f>INDEX('LŠZ P'!A$2:AN$998,A1,33)</f>
        <v>NIL</v>
      </c>
      <c r="AO35" s="2216"/>
      <c r="AP35" s="2216"/>
      <c r="AQ35" s="2217"/>
      <c r="AR35" s="11"/>
    </row>
    <row r="36" spans="1:44" ht="4.5" customHeight="1">
      <c r="A36" s="10"/>
      <c r="B36" s="1103"/>
      <c r="C36" s="1103"/>
      <c r="D36" s="1103"/>
      <c r="E36" s="1103"/>
      <c r="F36" s="1103"/>
      <c r="G36" s="1103"/>
      <c r="H36" s="1103"/>
      <c r="I36" s="1839"/>
      <c r="J36" s="1058"/>
      <c r="K36" s="1058"/>
      <c r="L36" s="1058"/>
      <c r="M36" s="1058"/>
      <c r="N36" s="1058"/>
      <c r="O36" s="1058"/>
      <c r="P36" s="1058"/>
      <c r="Q36" s="1058"/>
      <c r="R36" s="1058"/>
      <c r="S36" s="1058"/>
      <c r="T36" s="1058"/>
      <c r="U36" s="1341"/>
      <c r="V36" s="11"/>
      <c r="W36" s="10"/>
      <c r="X36" s="1565"/>
      <c r="Y36" s="1566"/>
      <c r="Z36" s="1566"/>
      <c r="AA36" s="1566"/>
      <c r="AB36" s="1566"/>
      <c r="AC36" s="1566"/>
      <c r="AD36" s="1567"/>
      <c r="AE36" s="2210"/>
      <c r="AF36" s="2211"/>
      <c r="AG36" s="2211"/>
      <c r="AH36" s="2212"/>
      <c r="AI36" s="2218"/>
      <c r="AJ36" s="2219"/>
      <c r="AK36" s="2219"/>
      <c r="AL36" s="2219"/>
      <c r="AM36" s="2220"/>
      <c r="AN36" s="2218"/>
      <c r="AO36" s="2219"/>
      <c r="AP36" s="2219"/>
      <c r="AQ36" s="2220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840"/>
      <c r="J37" s="1841"/>
      <c r="K37" s="1841"/>
      <c r="L37" s="1841"/>
      <c r="M37" s="1841"/>
      <c r="N37" s="1841"/>
      <c r="O37" s="1841"/>
      <c r="P37" s="1841"/>
      <c r="Q37" s="1841"/>
      <c r="R37" s="1841"/>
      <c r="S37" s="1841"/>
      <c r="T37" s="1841"/>
      <c r="U37" s="1842"/>
      <c r="V37" s="11"/>
      <c r="W37" s="10"/>
      <c r="X37" s="1568"/>
      <c r="Y37" s="1569"/>
      <c r="Z37" s="1569"/>
      <c r="AA37" s="1569"/>
      <c r="AB37" s="1569"/>
      <c r="AC37" s="1569"/>
      <c r="AD37" s="1570"/>
      <c r="AE37" s="2213"/>
      <c r="AF37" s="2214"/>
      <c r="AG37" s="2214"/>
      <c r="AH37" s="2215"/>
      <c r="AI37" s="2221"/>
      <c r="AJ37" s="2222"/>
      <c r="AK37" s="2222"/>
      <c r="AL37" s="2222"/>
      <c r="AM37" s="2223"/>
      <c r="AN37" s="2221"/>
      <c r="AO37" s="2222"/>
      <c r="AP37" s="2222"/>
      <c r="AQ37" s="2223"/>
      <c r="AR37" s="11"/>
    </row>
    <row r="38" spans="1:44" ht="4.5" customHeight="1">
      <c r="A38" s="10"/>
      <c r="B38" s="1103" t="s">
        <v>460</v>
      </c>
      <c r="C38" s="1103"/>
      <c r="D38" s="1103"/>
      <c r="E38" s="1103"/>
      <c r="F38" s="1103"/>
      <c r="G38" s="1103"/>
      <c r="H38" s="1192"/>
      <c r="I38" s="2410">
        <f>INDEX('LŠZ P'!A$2:AN$998,A1,13)</f>
        <v>42038</v>
      </c>
      <c r="J38" s="2411"/>
      <c r="K38" s="2411"/>
      <c r="L38" s="2411"/>
      <c r="M38" s="2411"/>
      <c r="N38" s="2411"/>
      <c r="O38" s="2411"/>
      <c r="P38" s="2411"/>
      <c r="Q38" s="2411"/>
      <c r="R38" s="2411"/>
      <c r="S38" s="2411"/>
      <c r="T38" s="2411"/>
      <c r="U38" s="2412"/>
      <c r="V38" s="11"/>
      <c r="W38" s="10"/>
      <c r="X38" s="1074" t="s">
        <v>1522</v>
      </c>
      <c r="Y38" s="1075"/>
      <c r="Z38" s="1075"/>
      <c r="AA38" s="1075"/>
      <c r="AB38" s="1075"/>
      <c r="AC38" s="1075"/>
      <c r="AD38" s="1076"/>
      <c r="AE38" s="1123" t="s">
        <v>1056</v>
      </c>
      <c r="AF38" s="1075"/>
      <c r="AG38" s="1075"/>
      <c r="AH38" s="1076"/>
      <c r="AI38" s="1123" t="s">
        <v>1054</v>
      </c>
      <c r="AJ38" s="1075"/>
      <c r="AK38" s="1075"/>
      <c r="AL38" s="1075"/>
      <c r="AM38" s="1076"/>
      <c r="AN38" s="1123" t="s">
        <v>75</v>
      </c>
      <c r="AO38" s="1075"/>
      <c r="AP38" s="1075"/>
      <c r="AQ38" s="1076"/>
      <c r="AR38" s="11"/>
    </row>
    <row r="39" spans="1:44" ht="4.5" customHeight="1">
      <c r="A39" s="10"/>
      <c r="B39" s="1103"/>
      <c r="C39" s="1103"/>
      <c r="D39" s="1103"/>
      <c r="E39" s="1103"/>
      <c r="F39" s="1103"/>
      <c r="G39" s="1103"/>
      <c r="H39" s="1192"/>
      <c r="I39" s="2413"/>
      <c r="J39" s="2414"/>
      <c r="K39" s="2414"/>
      <c r="L39" s="2414"/>
      <c r="M39" s="2414"/>
      <c r="N39" s="2414"/>
      <c r="O39" s="2414"/>
      <c r="P39" s="2414"/>
      <c r="Q39" s="2414"/>
      <c r="R39" s="2414"/>
      <c r="S39" s="2414"/>
      <c r="T39" s="2414"/>
      <c r="U39" s="2415"/>
      <c r="V39" s="11"/>
      <c r="W39" s="10"/>
      <c r="X39" s="1077"/>
      <c r="Y39" s="1078"/>
      <c r="Z39" s="1078"/>
      <c r="AA39" s="1078"/>
      <c r="AB39" s="1078"/>
      <c r="AC39" s="1078"/>
      <c r="AD39" s="1079"/>
      <c r="AE39" s="1077"/>
      <c r="AF39" s="1078"/>
      <c r="AG39" s="1078"/>
      <c r="AH39" s="1079"/>
      <c r="AI39" s="1077"/>
      <c r="AJ39" s="1078"/>
      <c r="AK39" s="1078"/>
      <c r="AL39" s="1078"/>
      <c r="AM39" s="1079"/>
      <c r="AN39" s="1077"/>
      <c r="AO39" s="1078"/>
      <c r="AP39" s="1078"/>
      <c r="AQ39" s="1079"/>
      <c r="AR39" s="11"/>
    </row>
    <row r="40" spans="1:44" ht="4.5" customHeight="1">
      <c r="A40" s="10"/>
      <c r="B40" s="1103" t="s">
        <v>461</v>
      </c>
      <c r="C40" s="1103"/>
      <c r="D40" s="1103"/>
      <c r="E40" s="1103"/>
      <c r="F40" s="1103"/>
      <c r="G40" s="1103"/>
      <c r="H40" s="1103"/>
      <c r="I40" s="2413"/>
      <c r="J40" s="2414"/>
      <c r="K40" s="2414"/>
      <c r="L40" s="2414"/>
      <c r="M40" s="2414"/>
      <c r="N40" s="2414"/>
      <c r="O40" s="2414"/>
      <c r="P40" s="2414"/>
      <c r="Q40" s="2414"/>
      <c r="R40" s="2414"/>
      <c r="S40" s="2414"/>
      <c r="T40" s="2414"/>
      <c r="U40" s="2415"/>
      <c r="V40" s="11"/>
      <c r="W40" s="10"/>
      <c r="X40" s="1080"/>
      <c r="Y40" s="1081"/>
      <c r="Z40" s="1081"/>
      <c r="AA40" s="1081"/>
      <c r="AB40" s="1081"/>
      <c r="AC40" s="1081"/>
      <c r="AD40" s="1082"/>
      <c r="AE40" s="1080"/>
      <c r="AF40" s="1081"/>
      <c r="AG40" s="1081"/>
      <c r="AH40" s="1082"/>
      <c r="AI40" s="1080"/>
      <c r="AJ40" s="1081"/>
      <c r="AK40" s="1081"/>
      <c r="AL40" s="1081"/>
      <c r="AM40" s="1082"/>
      <c r="AN40" s="1080"/>
      <c r="AO40" s="1081"/>
      <c r="AP40" s="1081"/>
      <c r="AQ40" s="1082"/>
      <c r="AR40" s="11"/>
    </row>
    <row r="41" spans="1:44" ht="4.5" customHeight="1">
      <c r="A41" s="10"/>
      <c r="B41" s="1103"/>
      <c r="C41" s="1103"/>
      <c r="D41" s="1103"/>
      <c r="E41" s="1103"/>
      <c r="F41" s="1103"/>
      <c r="G41" s="1103"/>
      <c r="H41" s="1103"/>
      <c r="I41" s="2416"/>
      <c r="J41" s="2417"/>
      <c r="K41" s="2417"/>
      <c r="L41" s="2417"/>
      <c r="M41" s="2417"/>
      <c r="N41" s="2417"/>
      <c r="O41" s="2417"/>
      <c r="P41" s="2417"/>
      <c r="Q41" s="2417"/>
      <c r="R41" s="2417"/>
      <c r="S41" s="2417"/>
      <c r="T41" s="2417"/>
      <c r="U41" s="2418"/>
      <c r="V41" s="11"/>
      <c r="W41" s="10"/>
      <c r="X41" s="1435" t="s">
        <v>928</v>
      </c>
      <c r="Y41" s="1436"/>
      <c r="Z41" s="1436"/>
      <c r="AA41" s="1436"/>
      <c r="AB41" s="1436"/>
      <c r="AC41" s="1436"/>
      <c r="AD41" s="1437"/>
      <c r="AE41" s="2198" t="str">
        <f>INDEX('LŠZ P'!A$2:AN$998,A1,35)</f>
        <v>NIL</v>
      </c>
      <c r="AF41" s="2199"/>
      <c r="AG41" s="2199"/>
      <c r="AH41" s="2200"/>
      <c r="AI41" s="2198">
        <f>INDEX('LŠZ P'!A$2:AN$998,A1,36)</f>
        <v>1</v>
      </c>
      <c r="AJ41" s="2199"/>
      <c r="AK41" s="2199"/>
      <c r="AL41" s="2199"/>
      <c r="AM41" s="2200"/>
      <c r="AN41" s="2198">
        <f>INDEX('LŠZ P'!A$2:AN$998,A1,37)</f>
        <v>0</v>
      </c>
      <c r="AO41" s="2199"/>
      <c r="AP41" s="2199"/>
      <c r="AQ41" s="2200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438"/>
      <c r="Y42" s="1439"/>
      <c r="Z42" s="1439"/>
      <c r="AA42" s="1439"/>
      <c r="AB42" s="1439"/>
      <c r="AC42" s="1439"/>
      <c r="AD42" s="1440"/>
      <c r="AE42" s="2201"/>
      <c r="AF42" s="2202"/>
      <c r="AG42" s="2202"/>
      <c r="AH42" s="2203"/>
      <c r="AI42" s="2201"/>
      <c r="AJ42" s="2202"/>
      <c r="AK42" s="2202"/>
      <c r="AL42" s="2202"/>
      <c r="AM42" s="2203"/>
      <c r="AN42" s="2201"/>
      <c r="AO42" s="2202"/>
      <c r="AP42" s="2202"/>
      <c r="AQ42" s="2203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410">
        <f ca="1">IF(DAYS360(I91,NOW())&gt;60,NOW(),I91)</f>
        <v>45321.308916666669</v>
      </c>
      <c r="M43" s="2435"/>
      <c r="N43" s="2435"/>
      <c r="O43" s="2435"/>
      <c r="P43" s="2435"/>
      <c r="Q43" s="2435"/>
      <c r="R43" s="2435"/>
      <c r="S43" s="2435"/>
      <c r="T43" s="2435"/>
      <c r="U43" s="2436"/>
      <c r="V43" s="11"/>
      <c r="W43" s="10"/>
      <c r="X43" s="1441"/>
      <c r="Y43" s="1442"/>
      <c r="Z43" s="1442"/>
      <c r="AA43" s="1442"/>
      <c r="AB43" s="1442"/>
      <c r="AC43" s="1442"/>
      <c r="AD43" s="1443"/>
      <c r="AE43" s="2204"/>
      <c r="AF43" s="2205"/>
      <c r="AG43" s="2205"/>
      <c r="AH43" s="2206"/>
      <c r="AI43" s="2204"/>
      <c r="AJ43" s="2205"/>
      <c r="AK43" s="2205"/>
      <c r="AL43" s="2205"/>
      <c r="AM43" s="2206"/>
      <c r="AN43" s="2204"/>
      <c r="AO43" s="2205"/>
      <c r="AP43" s="2205"/>
      <c r="AQ43" s="2206"/>
      <c r="AR43" s="11"/>
    </row>
    <row r="44" spans="1:44" ht="4.5" customHeight="1">
      <c r="A44" s="10"/>
      <c r="B44" s="1103" t="s">
        <v>462</v>
      </c>
      <c r="C44" s="1103"/>
      <c r="D44" s="1103"/>
      <c r="E44" s="1103"/>
      <c r="F44" s="1103"/>
      <c r="G44" s="1103"/>
      <c r="H44" s="1103"/>
      <c r="I44" s="1103"/>
      <c r="J44" s="1103"/>
      <c r="K44" s="1103"/>
      <c r="L44" s="1255"/>
      <c r="M44" s="1103"/>
      <c r="N44" s="1103"/>
      <c r="O44" s="1103"/>
      <c r="P44" s="1103"/>
      <c r="Q44" s="1103"/>
      <c r="R44" s="1103"/>
      <c r="S44" s="1103"/>
      <c r="T44" s="1103"/>
      <c r="U44" s="1192"/>
      <c r="V44" s="11"/>
      <c r="W44" s="10"/>
      <c r="X44" s="1416" t="s">
        <v>463</v>
      </c>
      <c r="Y44" s="1417"/>
      <c r="Z44" s="1417"/>
      <c r="AA44" s="1418"/>
      <c r="AB44" s="1123">
        <f>INDEX('LŠZ P'!A$2:AN$998,A1,18)</f>
        <v>2012</v>
      </c>
      <c r="AC44" s="1125"/>
      <c r="AD44" s="1123" t="s">
        <v>464</v>
      </c>
      <c r="AE44" s="1125"/>
      <c r="AF44" s="1382" t="str">
        <f>INDEX('LŠZ P'!A$2:AN$998,A1,7)</f>
        <v>G33221203028</v>
      </c>
      <c r="AG44" s="1383"/>
      <c r="AH44" s="1383"/>
      <c r="AI44" s="1383"/>
      <c r="AJ44" s="1383"/>
      <c r="AK44" s="1383"/>
      <c r="AL44" s="1383"/>
      <c r="AM44" s="1384"/>
      <c r="AN44" s="1141" t="str">
        <f>INDEX('LŠZ P'!A$2:AN$998,A1,15)</f>
        <v>P</v>
      </c>
      <c r="AO44" s="1124"/>
      <c r="AP44" s="1124"/>
      <c r="AQ44" s="1125"/>
      <c r="AR44" s="11"/>
    </row>
    <row r="45" spans="1:44" ht="4.5" customHeight="1">
      <c r="A45" s="10"/>
      <c r="B45" s="1103"/>
      <c r="C45" s="1103"/>
      <c r="D45" s="1103"/>
      <c r="E45" s="1103"/>
      <c r="F45" s="1103"/>
      <c r="G45" s="1103"/>
      <c r="H45" s="1103"/>
      <c r="I45" s="1103"/>
      <c r="J45" s="1103"/>
      <c r="K45" s="1103"/>
      <c r="L45" s="1255"/>
      <c r="M45" s="1103"/>
      <c r="N45" s="1103"/>
      <c r="O45" s="1103"/>
      <c r="P45" s="1103"/>
      <c r="Q45" s="1103"/>
      <c r="R45" s="1103"/>
      <c r="S45" s="1103"/>
      <c r="T45" s="1103"/>
      <c r="U45" s="1192"/>
      <c r="V45" s="11"/>
      <c r="W45" s="10"/>
      <c r="X45" s="1419"/>
      <c r="Y45" s="1420"/>
      <c r="Z45" s="1420"/>
      <c r="AA45" s="1421"/>
      <c r="AB45" s="1126"/>
      <c r="AC45" s="1128"/>
      <c r="AD45" s="1126"/>
      <c r="AE45" s="1128"/>
      <c r="AF45" s="1385"/>
      <c r="AG45" s="1386"/>
      <c r="AH45" s="1386"/>
      <c r="AI45" s="1386"/>
      <c r="AJ45" s="1386"/>
      <c r="AK45" s="1386"/>
      <c r="AL45" s="1386"/>
      <c r="AM45" s="1387"/>
      <c r="AN45" s="1126"/>
      <c r="AO45" s="1127"/>
      <c r="AP45" s="1127"/>
      <c r="AQ45" s="1128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437"/>
      <c r="M46" s="2438"/>
      <c r="N46" s="2438"/>
      <c r="O46" s="2438"/>
      <c r="P46" s="2438"/>
      <c r="Q46" s="2438"/>
      <c r="R46" s="2438"/>
      <c r="S46" s="2438"/>
      <c r="T46" s="2438"/>
      <c r="U46" s="2439"/>
      <c r="V46" s="11"/>
      <c r="W46" s="10"/>
      <c r="X46" s="1422"/>
      <c r="Y46" s="1423"/>
      <c r="Z46" s="1423"/>
      <c r="AA46" s="1424"/>
      <c r="AB46" s="1129"/>
      <c r="AC46" s="1131"/>
      <c r="AD46" s="1129"/>
      <c r="AE46" s="1131"/>
      <c r="AF46" s="1388"/>
      <c r="AG46" s="1389"/>
      <c r="AH46" s="1389"/>
      <c r="AI46" s="1389"/>
      <c r="AJ46" s="1389"/>
      <c r="AK46" s="1389"/>
      <c r="AL46" s="1389"/>
      <c r="AM46" s="1390"/>
      <c r="AN46" s="1129"/>
      <c r="AO46" s="1130"/>
      <c r="AP46" s="1130"/>
      <c r="AQ46" s="1131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448" t="str">
        <f>CONCATENATE("*",INDEX('LŠZ P'!A$2:AN$998,A48,17))</f>
        <v>*16944</v>
      </c>
      <c r="U48" s="2448"/>
      <c r="V48" s="244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450"/>
      <c r="U49" s="2450"/>
      <c r="V49" s="2451"/>
      <c r="W49" s="10"/>
      <c r="X49" s="1078" t="s">
        <v>564</v>
      </c>
      <c r="Y49" s="1078"/>
      <c r="Z49" s="1078"/>
      <c r="AA49" s="1078"/>
      <c r="AB49" s="1078"/>
      <c r="AC49" s="1078"/>
      <c r="AD49" s="1078"/>
      <c r="AE49" s="1078"/>
      <c r="AF49" s="1078"/>
      <c r="AG49" s="1078"/>
      <c r="AH49" s="1078"/>
      <c r="AI49" s="1078"/>
      <c r="AJ49" s="1078"/>
      <c r="AK49" s="1078"/>
      <c r="AL49" s="1078"/>
      <c r="AM49" s="1078"/>
      <c r="AN49" s="1078"/>
      <c r="AO49" s="1078"/>
      <c r="AP49" s="1078"/>
      <c r="AQ49" s="1078"/>
      <c r="AR49" s="11"/>
    </row>
    <row r="50" spans="1:44" ht="4.5" customHeight="1">
      <c r="A50" s="8"/>
      <c r="T50" s="2450"/>
      <c r="U50" s="2450"/>
      <c r="V50" s="2451"/>
      <c r="W50" s="10"/>
      <c r="X50" s="1078"/>
      <c r="Y50" s="1078"/>
      <c r="Z50" s="1078"/>
      <c r="AA50" s="1078"/>
      <c r="AB50" s="1078"/>
      <c r="AC50" s="1078"/>
      <c r="AD50" s="1078"/>
      <c r="AE50" s="1078"/>
      <c r="AF50" s="1078"/>
      <c r="AG50" s="1078"/>
      <c r="AH50" s="1078"/>
      <c r="AI50" s="1078"/>
      <c r="AJ50" s="1078"/>
      <c r="AK50" s="1078"/>
      <c r="AL50" s="1078"/>
      <c r="AM50" s="1078"/>
      <c r="AN50" s="1078"/>
      <c r="AO50" s="1078"/>
      <c r="AP50" s="1078"/>
      <c r="AQ50" s="1078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078"/>
      <c r="Y51" s="1078"/>
      <c r="Z51" s="1078"/>
      <c r="AA51" s="1078"/>
      <c r="AB51" s="1078"/>
      <c r="AC51" s="1078"/>
      <c r="AD51" s="1078"/>
      <c r="AE51" s="1078"/>
      <c r="AF51" s="1078"/>
      <c r="AG51" s="1078"/>
      <c r="AH51" s="1078"/>
      <c r="AI51" s="1078"/>
      <c r="AJ51" s="1078"/>
      <c r="AK51" s="1078"/>
      <c r="AL51" s="1078"/>
      <c r="AM51" s="1078"/>
      <c r="AN51" s="1078"/>
      <c r="AO51" s="1078"/>
      <c r="AP51" s="1078"/>
      <c r="AQ51" s="1078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078"/>
      <c r="Y52" s="1078"/>
      <c r="Z52" s="1078"/>
      <c r="AA52" s="1078"/>
      <c r="AB52" s="1078"/>
      <c r="AC52" s="1078"/>
      <c r="AD52" s="1078"/>
      <c r="AE52" s="1078"/>
      <c r="AF52" s="1078"/>
      <c r="AG52" s="1078"/>
      <c r="AH52" s="1078"/>
      <c r="AI52" s="1078"/>
      <c r="AJ52" s="1078"/>
      <c r="AK52" s="1078"/>
      <c r="AL52" s="1078"/>
      <c r="AM52" s="1078"/>
      <c r="AN52" s="1078"/>
      <c r="AO52" s="1078"/>
      <c r="AP52" s="1078"/>
      <c r="AQ52" s="1078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078"/>
      <c r="Y53" s="1078"/>
      <c r="Z53" s="1078"/>
      <c r="AA53" s="1078"/>
      <c r="AB53" s="1078"/>
      <c r="AC53" s="1078"/>
      <c r="AD53" s="1078"/>
      <c r="AE53" s="1078"/>
      <c r="AF53" s="1078"/>
      <c r="AG53" s="1078"/>
      <c r="AH53" s="1078"/>
      <c r="AI53" s="1078"/>
      <c r="AJ53" s="1078"/>
      <c r="AK53" s="1078"/>
      <c r="AL53" s="1078"/>
      <c r="AM53" s="1078"/>
      <c r="AN53" s="1078"/>
      <c r="AO53" s="1078"/>
      <c r="AP53" s="1078"/>
      <c r="AQ53" s="1078"/>
      <c r="AR53" s="11"/>
    </row>
    <row r="54" spans="1:44" ht="4.5" customHeight="1">
      <c r="A54" s="8"/>
      <c r="B54" s="1058" t="s">
        <v>1383</v>
      </c>
      <c r="C54" s="2095"/>
      <c r="D54" s="2095"/>
      <c r="E54" s="2095"/>
      <c r="F54" s="2095"/>
      <c r="G54" s="2095"/>
      <c r="H54" s="2095"/>
      <c r="I54" s="2095"/>
      <c r="J54" s="2095"/>
      <c r="K54" s="2095"/>
      <c r="L54" s="2095"/>
      <c r="M54" s="2095"/>
      <c r="N54" s="2095"/>
      <c r="O54" s="2095"/>
      <c r="P54" s="2095"/>
      <c r="Q54" s="2095"/>
      <c r="R54" s="2095"/>
      <c r="S54" s="2095"/>
      <c r="T54" s="2095"/>
      <c r="U54" s="2095"/>
      <c r="V54" s="9"/>
      <c r="W54" s="10"/>
      <c r="X54" s="1078"/>
      <c r="Y54" s="1078"/>
      <c r="Z54" s="1078"/>
      <c r="AA54" s="1078"/>
      <c r="AB54" s="1078"/>
      <c r="AC54" s="1078"/>
      <c r="AD54" s="1078"/>
      <c r="AE54" s="1078"/>
      <c r="AF54" s="1078"/>
      <c r="AG54" s="1078"/>
      <c r="AH54" s="1078"/>
      <c r="AI54" s="1078"/>
      <c r="AJ54" s="1078"/>
      <c r="AK54" s="1078"/>
      <c r="AL54" s="1078"/>
      <c r="AM54" s="1078"/>
      <c r="AN54" s="1078"/>
      <c r="AO54" s="1078"/>
      <c r="AP54" s="1078"/>
      <c r="AQ54" s="1078"/>
      <c r="AR54" s="11"/>
    </row>
    <row r="55" spans="1:44" ht="4.5" customHeight="1">
      <c r="A55" s="8"/>
      <c r="B55" s="2095"/>
      <c r="C55" s="2095"/>
      <c r="D55" s="2095"/>
      <c r="E55" s="2095"/>
      <c r="F55" s="2095"/>
      <c r="G55" s="2095"/>
      <c r="H55" s="2095"/>
      <c r="I55" s="2095"/>
      <c r="J55" s="2095"/>
      <c r="K55" s="2095"/>
      <c r="L55" s="2095"/>
      <c r="M55" s="2095"/>
      <c r="N55" s="2095"/>
      <c r="O55" s="2095"/>
      <c r="P55" s="2095"/>
      <c r="Q55" s="2095"/>
      <c r="R55" s="2095"/>
      <c r="S55" s="2095"/>
      <c r="T55" s="2095"/>
      <c r="U55" s="2095"/>
      <c r="V55" s="9"/>
      <c r="W55" s="10"/>
      <c r="X55" s="1078"/>
      <c r="Y55" s="1078"/>
      <c r="Z55" s="1078"/>
      <c r="AA55" s="1078"/>
      <c r="AB55" s="1078"/>
      <c r="AC55" s="1078"/>
      <c r="AD55" s="1078"/>
      <c r="AE55" s="1078"/>
      <c r="AF55" s="1078"/>
      <c r="AG55" s="1078"/>
      <c r="AH55" s="1078"/>
      <c r="AI55" s="1078"/>
      <c r="AJ55" s="1078"/>
      <c r="AK55" s="1078"/>
      <c r="AL55" s="1078"/>
      <c r="AM55" s="1078"/>
      <c r="AN55" s="1078"/>
      <c r="AO55" s="1078"/>
      <c r="AP55" s="1078"/>
      <c r="AQ55" s="1078"/>
      <c r="AR55" s="11"/>
    </row>
    <row r="56" spans="1:44" ht="4.5" customHeight="1">
      <c r="A56" s="8"/>
      <c r="B56" s="1058" t="s">
        <v>1179</v>
      </c>
      <c r="C56" s="1058"/>
      <c r="D56" s="1058"/>
      <c r="E56" s="1058"/>
      <c r="F56" s="1058"/>
      <c r="G56" s="1058"/>
      <c r="H56" s="1058"/>
      <c r="I56" s="1058"/>
      <c r="J56" s="1058"/>
      <c r="K56" s="1058"/>
      <c r="L56" s="1058"/>
      <c r="M56" s="1058"/>
      <c r="N56" s="1058"/>
      <c r="O56" s="1058"/>
      <c r="P56" s="1058"/>
      <c r="Q56" s="1058"/>
      <c r="R56" s="1058"/>
      <c r="S56" s="1058"/>
      <c r="T56" s="1058"/>
      <c r="U56" s="1058"/>
      <c r="V56" s="9"/>
      <c r="W56" s="10"/>
      <c r="X56" s="1078"/>
      <c r="Y56" s="1078"/>
      <c r="Z56" s="1078"/>
      <c r="AA56" s="1078"/>
      <c r="AB56" s="1078"/>
      <c r="AC56" s="1078"/>
      <c r="AD56" s="1078"/>
      <c r="AE56" s="1078"/>
      <c r="AF56" s="1078"/>
      <c r="AG56" s="1078"/>
      <c r="AH56" s="1078"/>
      <c r="AI56" s="1078"/>
      <c r="AJ56" s="1078"/>
      <c r="AK56" s="1078"/>
      <c r="AL56" s="1078"/>
      <c r="AM56" s="1078"/>
      <c r="AN56" s="1078"/>
      <c r="AO56" s="1078"/>
      <c r="AP56" s="1078"/>
      <c r="AQ56" s="1078"/>
      <c r="AR56" s="11"/>
    </row>
    <row r="57" spans="1:44" ht="4.5" customHeight="1">
      <c r="A57" s="8"/>
      <c r="B57" s="1058"/>
      <c r="C57" s="1058"/>
      <c r="D57" s="1058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096" t="s">
        <v>283</v>
      </c>
      <c r="C58" s="1096"/>
      <c r="D58" s="1096"/>
      <c r="E58" s="1096"/>
      <c r="F58" s="1096"/>
      <c r="G58" s="1096"/>
      <c r="H58" s="1096"/>
      <c r="I58" s="1096"/>
      <c r="J58" s="1096"/>
      <c r="K58" s="1096"/>
      <c r="L58" s="1096"/>
      <c r="M58" s="1096"/>
      <c r="N58" s="1096"/>
      <c r="O58" s="1096"/>
      <c r="P58" s="1096"/>
      <c r="Q58" s="1096"/>
      <c r="R58" s="1096"/>
      <c r="S58" s="1096"/>
      <c r="T58" s="1096"/>
      <c r="U58" s="1096"/>
      <c r="V58" s="9"/>
      <c r="W58" s="10"/>
      <c r="X58" s="1103" t="s">
        <v>680</v>
      </c>
      <c r="Y58" s="1103"/>
      <c r="Z58" s="1103"/>
      <c r="AA58" s="1103"/>
      <c r="AB58" s="1103"/>
      <c r="AC58" s="1103"/>
      <c r="AD58" s="1103"/>
      <c r="AE58" s="1103"/>
      <c r="AF58" s="1103"/>
      <c r="AG58" s="1103"/>
      <c r="AH58" s="1192"/>
      <c r="AI58" s="2377" t="str">
        <f>I70</f>
        <v>OM-P075</v>
      </c>
      <c r="AJ58" s="2378"/>
      <c r="AK58" s="2378"/>
      <c r="AL58" s="2378"/>
      <c r="AM58" s="2378"/>
      <c r="AN58" s="2378"/>
      <c r="AO58" s="2378"/>
      <c r="AP58" s="2378"/>
      <c r="AQ58" s="2379"/>
      <c r="AR58" s="11"/>
    </row>
    <row r="59" spans="1:44" ht="4.5" customHeight="1">
      <c r="A59" s="8"/>
      <c r="B59" s="1096"/>
      <c r="C59" s="1096"/>
      <c r="D59" s="1096"/>
      <c r="E59" s="1096"/>
      <c r="F59" s="1096"/>
      <c r="G59" s="1096"/>
      <c r="H59" s="1096"/>
      <c r="I59" s="1096"/>
      <c r="J59" s="1096"/>
      <c r="K59" s="1096"/>
      <c r="L59" s="1096"/>
      <c r="M59" s="1096"/>
      <c r="N59" s="1096"/>
      <c r="O59" s="1096"/>
      <c r="P59" s="1096"/>
      <c r="Q59" s="1096"/>
      <c r="R59" s="1096"/>
      <c r="S59" s="1096"/>
      <c r="T59" s="1096"/>
      <c r="U59" s="1096"/>
      <c r="V59" s="9"/>
      <c r="W59" s="10"/>
      <c r="X59" s="1103"/>
      <c r="Y59" s="1103"/>
      <c r="Z59" s="1103"/>
      <c r="AA59" s="1103"/>
      <c r="AB59" s="1103"/>
      <c r="AC59" s="1103"/>
      <c r="AD59" s="1103"/>
      <c r="AE59" s="1103"/>
      <c r="AF59" s="1103"/>
      <c r="AG59" s="1103"/>
      <c r="AH59" s="1192"/>
      <c r="AI59" s="2380"/>
      <c r="AJ59" s="2381"/>
      <c r="AK59" s="2381"/>
      <c r="AL59" s="2381"/>
      <c r="AM59" s="2381"/>
      <c r="AN59" s="2381"/>
      <c r="AO59" s="2381"/>
      <c r="AP59" s="2381"/>
      <c r="AQ59" s="2382"/>
      <c r="AR59" s="11"/>
    </row>
    <row r="60" spans="1:44" ht="4.5" customHeight="1">
      <c r="A60" s="8"/>
      <c r="B60" s="1096" t="s">
        <v>408</v>
      </c>
      <c r="C60" s="1096"/>
      <c r="D60" s="1096"/>
      <c r="E60" s="1096"/>
      <c r="F60" s="1096"/>
      <c r="G60" s="1096"/>
      <c r="H60" s="1096"/>
      <c r="I60" s="1096"/>
      <c r="J60" s="1096"/>
      <c r="K60" s="1096"/>
      <c r="L60" s="1096"/>
      <c r="M60" s="1096"/>
      <c r="N60" s="1096"/>
      <c r="O60" s="1096"/>
      <c r="P60" s="1096"/>
      <c r="Q60" s="1096"/>
      <c r="R60" s="1096"/>
      <c r="S60" s="1096"/>
      <c r="T60" s="1096"/>
      <c r="U60" s="1096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83"/>
      <c r="AJ60" s="2384"/>
      <c r="AK60" s="2384"/>
      <c r="AL60" s="2384"/>
      <c r="AM60" s="2384"/>
      <c r="AN60" s="2384"/>
      <c r="AO60" s="2384"/>
      <c r="AP60" s="2384"/>
      <c r="AQ60" s="2385"/>
      <c r="AR60" s="11"/>
    </row>
    <row r="61" spans="1:44" ht="4.5" customHeight="1">
      <c r="A61" s="8"/>
      <c r="B61" s="1096"/>
      <c r="C61" s="1096"/>
      <c r="D61" s="1096"/>
      <c r="E61" s="1096"/>
      <c r="F61" s="1096"/>
      <c r="G61" s="1096"/>
      <c r="H61" s="1096"/>
      <c r="I61" s="1096"/>
      <c r="J61" s="1096"/>
      <c r="K61" s="1096"/>
      <c r="L61" s="1096"/>
      <c r="M61" s="1096"/>
      <c r="N61" s="1096"/>
      <c r="O61" s="1096"/>
      <c r="P61" s="1096"/>
      <c r="Q61" s="1096"/>
      <c r="R61" s="1096"/>
      <c r="S61" s="1096"/>
      <c r="T61" s="1096"/>
      <c r="U61" s="1096"/>
      <c r="V61" s="9"/>
      <c r="W61" s="10"/>
      <c r="X61" s="1127" t="s">
        <v>1650</v>
      </c>
      <c r="Y61" s="1128"/>
      <c r="Z61" s="2368">
        <f>INDEX('LŠZ P'!A$2:AN$998,A48,14)</f>
        <v>45329</v>
      </c>
      <c r="AA61" s="2369"/>
      <c r="AB61" s="2369"/>
      <c r="AC61" s="2369"/>
      <c r="AD61" s="2370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127"/>
      <c r="Y62" s="1128"/>
      <c r="Z62" s="2371"/>
      <c r="AA62" s="2372"/>
      <c r="AB62" s="2372"/>
      <c r="AC62" s="2372"/>
      <c r="AD62" s="2373"/>
      <c r="AE62" s="13"/>
      <c r="AF62" s="13"/>
      <c r="AG62" s="13"/>
      <c r="AH62" s="2401">
        <f>INDEX('LŠZ P'!A$2:AN$998,A48,27)</f>
        <v>4.5</v>
      </c>
      <c r="AI62" s="2402"/>
      <c r="AJ62" s="2402"/>
      <c r="AK62" s="2402"/>
      <c r="AL62" s="2402"/>
      <c r="AM62" s="2402"/>
      <c r="AN62" s="2402"/>
      <c r="AO62" s="2402"/>
      <c r="AP62" s="2402"/>
      <c r="AQ62" s="2403"/>
      <c r="AR62" s="11"/>
    </row>
    <row r="63" spans="1:44" ht="4.5" customHeight="1">
      <c r="A63" s="10"/>
      <c r="B63" s="1091" t="s">
        <v>1651</v>
      </c>
      <c r="C63" s="1091"/>
      <c r="D63" s="1091"/>
      <c r="E63" s="1091"/>
      <c r="F63" s="1097" t="s">
        <v>1652</v>
      </c>
      <c r="G63" s="1098"/>
      <c r="H63" s="1098"/>
      <c r="I63" s="1098"/>
      <c r="J63" s="1098"/>
      <c r="K63" s="1098"/>
      <c r="L63" s="1098"/>
      <c r="M63" s="1098"/>
      <c r="N63" s="1098"/>
      <c r="O63" s="1098"/>
      <c r="P63" s="1098"/>
      <c r="Q63" s="1098"/>
      <c r="R63" s="1098"/>
      <c r="S63" s="1098"/>
      <c r="T63" s="1098"/>
      <c r="U63" s="1099"/>
      <c r="V63" s="11"/>
      <c r="W63" s="10"/>
      <c r="X63" s="1127"/>
      <c r="Y63" s="1128"/>
      <c r="Z63" s="2371"/>
      <c r="AA63" s="2372"/>
      <c r="AB63" s="2372"/>
      <c r="AC63" s="2372"/>
      <c r="AD63" s="2373"/>
      <c r="AE63" s="1058" t="s">
        <v>647</v>
      </c>
      <c r="AF63" s="1058"/>
      <c r="AG63" s="1058"/>
      <c r="AH63" s="2404"/>
      <c r="AI63" s="2405"/>
      <c r="AJ63" s="2405"/>
      <c r="AK63" s="2405"/>
      <c r="AL63" s="2405"/>
      <c r="AM63" s="2405"/>
      <c r="AN63" s="2405"/>
      <c r="AO63" s="2405"/>
      <c r="AP63" s="2405"/>
      <c r="AQ63" s="2406"/>
      <c r="AR63" s="11"/>
    </row>
    <row r="64" spans="1:44" ht="4.5" customHeight="1">
      <c r="A64" s="10"/>
      <c r="B64" s="1091"/>
      <c r="C64" s="1091"/>
      <c r="D64" s="1091"/>
      <c r="E64" s="1091"/>
      <c r="F64" s="1100"/>
      <c r="G64" s="1101"/>
      <c r="H64" s="1101"/>
      <c r="I64" s="1101"/>
      <c r="J64" s="1101"/>
      <c r="K64" s="1101"/>
      <c r="L64" s="1101"/>
      <c r="M64" s="1101"/>
      <c r="N64" s="1101"/>
      <c r="O64" s="1101"/>
      <c r="P64" s="1101"/>
      <c r="Q64" s="1101"/>
      <c r="R64" s="1101"/>
      <c r="S64" s="1101"/>
      <c r="T64" s="1101"/>
      <c r="U64" s="1102"/>
      <c r="V64" s="11"/>
      <c r="W64" s="10"/>
      <c r="X64" s="1127"/>
      <c r="Y64" s="1128"/>
      <c r="Z64" s="2374"/>
      <c r="AA64" s="2375"/>
      <c r="AB64" s="2375"/>
      <c r="AC64" s="2375"/>
      <c r="AD64" s="2376"/>
      <c r="AE64" s="1058"/>
      <c r="AF64" s="1058"/>
      <c r="AG64" s="1058"/>
      <c r="AH64" s="2407"/>
      <c r="AI64" s="2408"/>
      <c r="AJ64" s="2408"/>
      <c r="AK64" s="2408"/>
      <c r="AL64" s="2408"/>
      <c r="AM64" s="2408"/>
      <c r="AN64" s="2408"/>
      <c r="AO64" s="2408"/>
      <c r="AP64" s="2408"/>
      <c r="AQ64" s="2409"/>
      <c r="AR64" s="11"/>
    </row>
    <row r="65" spans="1:44" ht="4.5" customHeight="1">
      <c r="A65" s="10"/>
      <c r="B65" s="13"/>
      <c r="C65" s="13"/>
      <c r="D65" s="13"/>
      <c r="E65" s="13"/>
      <c r="F65" s="2452" t="str">
        <f>CONCATENATE(INDEX('LŠZ P'!A$2:AN$998,A48,3)," (",INDEX('LŠZ P'!A$2:AN$998,A48,9),")")</f>
        <v>PLUTO 2 M (AXIS PARAGL.)</v>
      </c>
      <c r="G65" s="2453"/>
      <c r="H65" s="2453"/>
      <c r="I65" s="2453"/>
      <c r="J65" s="2453"/>
      <c r="K65" s="2453"/>
      <c r="L65" s="2453"/>
      <c r="M65" s="2453"/>
      <c r="N65" s="2453"/>
      <c r="O65" s="2453"/>
      <c r="P65" s="2453"/>
      <c r="Q65" s="2453"/>
      <c r="R65" s="2453"/>
      <c r="S65" s="2453"/>
      <c r="T65" s="2453"/>
      <c r="U65" s="245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103" t="s">
        <v>648</v>
      </c>
      <c r="C66" s="1103"/>
      <c r="D66" s="1103"/>
      <c r="E66" s="1103"/>
      <c r="F66" s="2455"/>
      <c r="G66" s="2453"/>
      <c r="H66" s="2453"/>
      <c r="I66" s="2453"/>
      <c r="J66" s="2453"/>
      <c r="K66" s="2453"/>
      <c r="L66" s="2453"/>
      <c r="M66" s="2453"/>
      <c r="N66" s="2453"/>
      <c r="O66" s="2453"/>
      <c r="P66" s="2453"/>
      <c r="Q66" s="2453"/>
      <c r="R66" s="2453"/>
      <c r="S66" s="2453"/>
      <c r="T66" s="2453"/>
      <c r="U66" s="2454"/>
      <c r="V66" s="11"/>
      <c r="W66" s="10"/>
      <c r="X66" s="1103" t="s">
        <v>98</v>
      </c>
      <c r="Y66" s="2386"/>
      <c r="Z66" s="2386"/>
      <c r="AA66" s="2386"/>
      <c r="AB66" s="2386"/>
      <c r="AC66" s="2386"/>
      <c r="AD66" s="2386"/>
      <c r="AE66" s="2386"/>
      <c r="AF66" s="2386"/>
      <c r="AG66" s="2386"/>
      <c r="AH66" s="2386"/>
      <c r="AI66" s="2386"/>
      <c r="AJ66" s="2386"/>
      <c r="AK66" s="2386"/>
      <c r="AM66" s="2005">
        <f>INDEX('LŠZ P'!A$2:AN$998,A48,28)</f>
        <v>0</v>
      </c>
      <c r="AN66" s="2360"/>
      <c r="AO66" s="2360"/>
      <c r="AP66" s="2360"/>
      <c r="AQ66" s="2361"/>
      <c r="AR66" s="11"/>
    </row>
    <row r="67" spans="1:44" ht="4.5" customHeight="1">
      <c r="A67" s="10"/>
      <c r="B67" s="1103"/>
      <c r="C67" s="1103"/>
      <c r="D67" s="1103"/>
      <c r="E67" s="1103"/>
      <c r="F67" s="2455"/>
      <c r="G67" s="2453"/>
      <c r="H67" s="2453"/>
      <c r="I67" s="2453"/>
      <c r="J67" s="2453"/>
      <c r="K67" s="2453"/>
      <c r="L67" s="2453"/>
      <c r="M67" s="2453"/>
      <c r="N67" s="2453"/>
      <c r="O67" s="2453"/>
      <c r="P67" s="2453"/>
      <c r="Q67" s="2453"/>
      <c r="R67" s="2453"/>
      <c r="S67" s="2453"/>
      <c r="T67" s="2453"/>
      <c r="U67" s="2454"/>
      <c r="V67" s="11"/>
      <c r="W67" s="10"/>
      <c r="X67" s="2386"/>
      <c r="Y67" s="2386"/>
      <c r="Z67" s="2386"/>
      <c r="AA67" s="2386"/>
      <c r="AB67" s="2386"/>
      <c r="AC67" s="2386"/>
      <c r="AD67" s="2386"/>
      <c r="AE67" s="2386"/>
      <c r="AF67" s="2386"/>
      <c r="AG67" s="2386"/>
      <c r="AH67" s="2386"/>
      <c r="AI67" s="2386"/>
      <c r="AJ67" s="2386"/>
      <c r="AK67" s="2386"/>
      <c r="AL67" s="19"/>
      <c r="AM67" s="2362"/>
      <c r="AN67" s="2363"/>
      <c r="AO67" s="2363"/>
      <c r="AP67" s="2363"/>
      <c r="AQ67" s="2364"/>
      <c r="AR67" s="11"/>
    </row>
    <row r="68" spans="1:44" ht="4.5" customHeight="1">
      <c r="A68" s="10"/>
      <c r="B68" s="13"/>
      <c r="C68" s="13"/>
      <c r="D68" s="13"/>
      <c r="E68" s="13"/>
      <c r="F68" s="2456"/>
      <c r="G68" s="2457"/>
      <c r="H68" s="2457"/>
      <c r="I68" s="2457"/>
      <c r="J68" s="2457"/>
      <c r="K68" s="2457"/>
      <c r="L68" s="2457"/>
      <c r="M68" s="2457"/>
      <c r="N68" s="2457"/>
      <c r="O68" s="2457"/>
      <c r="P68" s="2457"/>
      <c r="Q68" s="2457"/>
      <c r="R68" s="2457"/>
      <c r="S68" s="2457"/>
      <c r="T68" s="2457"/>
      <c r="U68" s="245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362"/>
      <c r="AN68" s="2363"/>
      <c r="AO68" s="2363"/>
      <c r="AP68" s="2363"/>
      <c r="AQ68" s="2364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103" t="s">
        <v>786</v>
      </c>
      <c r="Y69" s="1103"/>
      <c r="Z69" s="1103"/>
      <c r="AA69" s="1103"/>
      <c r="AB69" s="1103"/>
      <c r="AC69" s="1103"/>
      <c r="AD69" s="1103"/>
      <c r="AE69" s="1103"/>
      <c r="AF69" s="2395" t="str">
        <f>CONCATENATE("O-PG / ",INDEX('LŠZ P'!A$2:AN1045,A48,38)," place")</f>
        <v>O-PG /  place</v>
      </c>
      <c r="AG69" s="2396"/>
      <c r="AH69" s="2396"/>
      <c r="AI69" s="2396"/>
      <c r="AJ69" s="2396"/>
      <c r="AK69" s="2397"/>
      <c r="AL69" s="20"/>
      <c r="AM69" s="2362"/>
      <c r="AN69" s="2363"/>
      <c r="AO69" s="2363"/>
      <c r="AP69" s="2363"/>
      <c r="AQ69" s="2364"/>
      <c r="AR69" s="11"/>
    </row>
    <row r="70" spans="1:44" ht="4.5" customHeight="1">
      <c r="A70" s="10"/>
      <c r="B70" s="1103" t="s">
        <v>1413</v>
      </c>
      <c r="C70" s="1103"/>
      <c r="D70" s="1103"/>
      <c r="E70" s="1103"/>
      <c r="F70" s="1103"/>
      <c r="G70" s="1103"/>
      <c r="H70" s="1103"/>
      <c r="I70" s="2377" t="str">
        <f>INDEX('LŠZ P'!A$2:AN$998,A48,5)</f>
        <v>OM-P075</v>
      </c>
      <c r="J70" s="2440"/>
      <c r="K70" s="2440"/>
      <c r="L70" s="2440"/>
      <c r="M70" s="2440"/>
      <c r="N70" s="2440"/>
      <c r="O70" s="2440"/>
      <c r="P70" s="2440"/>
      <c r="Q70" s="2440"/>
      <c r="R70" s="2440"/>
      <c r="S70" s="2440"/>
      <c r="T70" s="2440"/>
      <c r="U70" s="2441"/>
      <c r="V70" s="11"/>
      <c r="W70" s="10"/>
      <c r="X70" s="1103"/>
      <c r="Y70" s="1103"/>
      <c r="Z70" s="1103"/>
      <c r="AA70" s="1103"/>
      <c r="AB70" s="1103"/>
      <c r="AC70" s="1103"/>
      <c r="AD70" s="1103"/>
      <c r="AE70" s="1103"/>
      <c r="AF70" s="2398"/>
      <c r="AG70" s="2399"/>
      <c r="AH70" s="2399"/>
      <c r="AI70" s="2399"/>
      <c r="AJ70" s="2399"/>
      <c r="AK70" s="2400"/>
      <c r="AL70" s="20"/>
      <c r="AM70" s="2365"/>
      <c r="AN70" s="2366"/>
      <c r="AO70" s="2366"/>
      <c r="AP70" s="2366"/>
      <c r="AQ70" s="2367"/>
      <c r="AR70" s="11"/>
    </row>
    <row r="71" spans="1:44" ht="4.5" customHeight="1">
      <c r="A71" s="10"/>
      <c r="B71" s="1103"/>
      <c r="C71" s="1103"/>
      <c r="D71" s="1103"/>
      <c r="E71" s="1103"/>
      <c r="F71" s="1103"/>
      <c r="G71" s="1103"/>
      <c r="H71" s="1103"/>
      <c r="I71" s="2442"/>
      <c r="J71" s="2443"/>
      <c r="K71" s="2443"/>
      <c r="L71" s="2443"/>
      <c r="M71" s="2443"/>
      <c r="N71" s="2443"/>
      <c r="O71" s="2443"/>
      <c r="P71" s="2443"/>
      <c r="Q71" s="2443"/>
      <c r="R71" s="2443"/>
      <c r="S71" s="2443"/>
      <c r="T71" s="2443"/>
      <c r="U71" s="2444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103" t="s">
        <v>1414</v>
      </c>
      <c r="C72" s="1103"/>
      <c r="D72" s="1103"/>
      <c r="E72" s="1103"/>
      <c r="F72" s="1103"/>
      <c r="G72" s="1103"/>
      <c r="H72" s="1103"/>
      <c r="I72" s="2442"/>
      <c r="J72" s="2443"/>
      <c r="K72" s="2443"/>
      <c r="L72" s="2443"/>
      <c r="M72" s="2443"/>
      <c r="N72" s="2443"/>
      <c r="O72" s="2443"/>
      <c r="P72" s="2443"/>
      <c r="Q72" s="2443"/>
      <c r="R72" s="2443"/>
      <c r="S72" s="2443"/>
      <c r="T72" s="2443"/>
      <c r="U72" s="2444"/>
      <c r="V72" s="11"/>
      <c r="W72" s="10"/>
      <c r="X72" s="1416" t="s">
        <v>140</v>
      </c>
      <c r="Y72" s="2387"/>
      <c r="Z72" s="2387"/>
      <c r="AA72" s="2387"/>
      <c r="AB72" s="2387"/>
      <c r="AC72" s="2387"/>
      <c r="AD72" s="2387"/>
      <c r="AE72" s="2387"/>
      <c r="AF72" s="2387"/>
      <c r="AG72" s="2387"/>
      <c r="AH72" s="2387"/>
      <c r="AI72" s="2387"/>
      <c r="AJ72" s="2387"/>
      <c r="AK72" s="2387"/>
      <c r="AL72" s="2387"/>
      <c r="AM72" s="2387"/>
      <c r="AN72" s="2387"/>
      <c r="AO72" s="2387"/>
      <c r="AP72" s="2387"/>
      <c r="AQ72" s="2388"/>
      <c r="AR72" s="11"/>
    </row>
    <row r="73" spans="1:44" ht="4.5" customHeight="1">
      <c r="A73" s="10"/>
      <c r="B73" s="1103"/>
      <c r="C73" s="1103"/>
      <c r="D73" s="1103"/>
      <c r="E73" s="1103"/>
      <c r="F73" s="1103"/>
      <c r="G73" s="1103"/>
      <c r="H73" s="1103"/>
      <c r="I73" s="2445"/>
      <c r="J73" s="2446"/>
      <c r="K73" s="2446"/>
      <c r="L73" s="2446"/>
      <c r="M73" s="2446"/>
      <c r="N73" s="2446"/>
      <c r="O73" s="2446"/>
      <c r="P73" s="2446"/>
      <c r="Q73" s="2446"/>
      <c r="R73" s="2446"/>
      <c r="S73" s="2446"/>
      <c r="T73" s="2446"/>
      <c r="U73" s="2447"/>
      <c r="V73" s="11"/>
      <c r="W73" s="10"/>
      <c r="X73" s="2389"/>
      <c r="Y73" s="2390"/>
      <c r="Z73" s="2390"/>
      <c r="AA73" s="2390"/>
      <c r="AB73" s="2390"/>
      <c r="AC73" s="2390"/>
      <c r="AD73" s="2390"/>
      <c r="AE73" s="2390"/>
      <c r="AF73" s="2390"/>
      <c r="AG73" s="2390"/>
      <c r="AH73" s="2390"/>
      <c r="AI73" s="2390"/>
      <c r="AJ73" s="2390"/>
      <c r="AK73" s="2390"/>
      <c r="AL73" s="2390"/>
      <c r="AM73" s="2390"/>
      <c r="AN73" s="2390"/>
      <c r="AO73" s="2390"/>
      <c r="AP73" s="2390"/>
      <c r="AQ73" s="2391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89"/>
      <c r="Y74" s="2390"/>
      <c r="Z74" s="2390"/>
      <c r="AA74" s="2390"/>
      <c r="AB74" s="2390"/>
      <c r="AC74" s="2390"/>
      <c r="AD74" s="2390"/>
      <c r="AE74" s="2390"/>
      <c r="AF74" s="2390"/>
      <c r="AG74" s="2390"/>
      <c r="AH74" s="2390"/>
      <c r="AI74" s="2390"/>
      <c r="AJ74" s="2390"/>
      <c r="AK74" s="2390"/>
      <c r="AL74" s="2390"/>
      <c r="AM74" s="2390"/>
      <c r="AN74" s="2390"/>
      <c r="AO74" s="2390"/>
      <c r="AP74" s="2390"/>
      <c r="AQ74" s="2391"/>
      <c r="AR74" s="11"/>
    </row>
    <row r="75" spans="1:44" ht="4.5" customHeight="1">
      <c r="A75" s="10"/>
      <c r="B75" s="1103" t="s">
        <v>1624</v>
      </c>
      <c r="C75" s="1103"/>
      <c r="D75" s="1103"/>
      <c r="E75" s="1103"/>
      <c r="F75" s="1103"/>
      <c r="G75" s="1103"/>
      <c r="H75" s="1103"/>
      <c r="I75" s="1123" t="str">
        <f>CONCATENATE(INDEX('LŠZ P'!A$2:AN$998,A48,11),"                         ",INDEX('LŠZ P'!A$2:AN$998,A48,24),", ",INDEX('LŠZ P'!A$2:AN$998,A48,25),"",INDEX('LŠZ P'!A$2:AN$998,A48,12))</f>
        <v>Radovan SÚČIK                         Marček 111, 4532926.6.1984</v>
      </c>
      <c r="J75" s="1837"/>
      <c r="K75" s="1837"/>
      <c r="L75" s="1837"/>
      <c r="M75" s="1837"/>
      <c r="N75" s="1837"/>
      <c r="O75" s="1837"/>
      <c r="P75" s="1837"/>
      <c r="Q75" s="1837"/>
      <c r="R75" s="1837"/>
      <c r="S75" s="1837"/>
      <c r="T75" s="1837"/>
      <c r="U75" s="1838"/>
      <c r="V75" s="11"/>
      <c r="W75" s="10"/>
      <c r="X75" s="2389"/>
      <c r="Y75" s="2390"/>
      <c r="Z75" s="2390"/>
      <c r="AA75" s="2390"/>
      <c r="AB75" s="2390"/>
      <c r="AC75" s="2390"/>
      <c r="AD75" s="2390"/>
      <c r="AE75" s="2390"/>
      <c r="AF75" s="2390"/>
      <c r="AG75" s="2390"/>
      <c r="AH75" s="2390"/>
      <c r="AI75" s="2390"/>
      <c r="AJ75" s="2390"/>
      <c r="AK75" s="2390"/>
      <c r="AL75" s="2390"/>
      <c r="AM75" s="2390"/>
      <c r="AN75" s="2390"/>
      <c r="AO75" s="2390"/>
      <c r="AP75" s="2390"/>
      <c r="AQ75" s="2391"/>
      <c r="AR75" s="11"/>
    </row>
    <row r="76" spans="1:44" ht="4.5" customHeight="1">
      <c r="A76" s="10"/>
      <c r="B76" s="1103"/>
      <c r="C76" s="1103"/>
      <c r="D76" s="1103"/>
      <c r="E76" s="1103"/>
      <c r="F76" s="1103"/>
      <c r="G76" s="1103"/>
      <c r="H76" s="1103"/>
      <c r="I76" s="1839"/>
      <c r="J76" s="1058"/>
      <c r="K76" s="1058"/>
      <c r="L76" s="1058"/>
      <c r="M76" s="1058"/>
      <c r="N76" s="1058"/>
      <c r="O76" s="1058"/>
      <c r="P76" s="1058"/>
      <c r="Q76" s="1058"/>
      <c r="R76" s="1058"/>
      <c r="S76" s="1058"/>
      <c r="T76" s="1058"/>
      <c r="U76" s="1341"/>
      <c r="V76" s="11"/>
      <c r="W76" s="10"/>
      <c r="X76" s="2389"/>
      <c r="Y76" s="2390"/>
      <c r="Z76" s="2390"/>
      <c r="AA76" s="2390"/>
      <c r="AB76" s="2390"/>
      <c r="AC76" s="2390"/>
      <c r="AD76" s="2390"/>
      <c r="AE76" s="2390"/>
      <c r="AF76" s="2390"/>
      <c r="AG76" s="2390"/>
      <c r="AH76" s="2390"/>
      <c r="AI76" s="2390"/>
      <c r="AJ76" s="2390"/>
      <c r="AK76" s="2390"/>
      <c r="AL76" s="2390"/>
      <c r="AM76" s="2390"/>
      <c r="AN76" s="2390"/>
      <c r="AO76" s="2390"/>
      <c r="AP76" s="2390"/>
      <c r="AQ76" s="2391"/>
      <c r="AR76" s="11"/>
    </row>
    <row r="77" spans="1:44" ht="4.5" customHeight="1">
      <c r="A77" s="10"/>
      <c r="B77" s="1103" t="s">
        <v>1625</v>
      </c>
      <c r="C77" s="1103"/>
      <c r="D77" s="1103"/>
      <c r="E77" s="1103"/>
      <c r="F77" s="1103"/>
      <c r="G77" s="1103"/>
      <c r="H77" s="1103"/>
      <c r="I77" s="1839"/>
      <c r="J77" s="1058"/>
      <c r="K77" s="1058"/>
      <c r="L77" s="1058"/>
      <c r="M77" s="1058"/>
      <c r="N77" s="1058"/>
      <c r="O77" s="1058"/>
      <c r="P77" s="1058"/>
      <c r="Q77" s="1058"/>
      <c r="R77" s="1058"/>
      <c r="S77" s="1058"/>
      <c r="T77" s="1058"/>
      <c r="U77" s="1341"/>
      <c r="V77" s="11"/>
      <c r="W77" s="10"/>
      <c r="X77" s="2392"/>
      <c r="Y77" s="2393"/>
      <c r="Z77" s="2393"/>
      <c r="AA77" s="2393"/>
      <c r="AB77" s="2393"/>
      <c r="AC77" s="2393"/>
      <c r="AD77" s="2393"/>
      <c r="AE77" s="2393"/>
      <c r="AF77" s="2393"/>
      <c r="AG77" s="2393"/>
      <c r="AH77" s="2393"/>
      <c r="AI77" s="2393"/>
      <c r="AJ77" s="2393"/>
      <c r="AK77" s="2393"/>
      <c r="AL77" s="2393"/>
      <c r="AM77" s="2393"/>
      <c r="AN77" s="2393"/>
      <c r="AO77" s="2393"/>
      <c r="AP77" s="2393"/>
      <c r="AQ77" s="2394"/>
      <c r="AR77" s="11"/>
    </row>
    <row r="78" spans="1:44" ht="4.5" customHeight="1">
      <c r="A78" s="10"/>
      <c r="B78" s="1103"/>
      <c r="C78" s="1103"/>
      <c r="D78" s="1103"/>
      <c r="E78" s="1103"/>
      <c r="F78" s="1103"/>
      <c r="G78" s="1103"/>
      <c r="H78" s="1103"/>
      <c r="I78" s="1839"/>
      <c r="J78" s="1058"/>
      <c r="K78" s="1058"/>
      <c r="L78" s="1058"/>
      <c r="M78" s="1058"/>
      <c r="N78" s="1058"/>
      <c r="O78" s="1058"/>
      <c r="P78" s="1058"/>
      <c r="Q78" s="1058"/>
      <c r="R78" s="1058"/>
      <c r="S78" s="1058"/>
      <c r="T78" s="1058"/>
      <c r="U78" s="1341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839"/>
      <c r="J79" s="1058"/>
      <c r="K79" s="1058"/>
      <c r="L79" s="1058"/>
      <c r="M79" s="1058"/>
      <c r="N79" s="1058"/>
      <c r="O79" s="1058"/>
      <c r="P79" s="1058"/>
      <c r="Q79" s="1058"/>
      <c r="R79" s="1058"/>
      <c r="S79" s="1058"/>
      <c r="T79" s="1058"/>
      <c r="U79" s="1341"/>
      <c r="V79" s="11"/>
      <c r="W79" s="10"/>
      <c r="X79" s="1123" t="s">
        <v>1626</v>
      </c>
      <c r="Y79" s="1124"/>
      <c r="Z79" s="1124"/>
      <c r="AA79" s="1124"/>
      <c r="AB79" s="1124"/>
      <c r="AC79" s="1124"/>
      <c r="AD79" s="1125"/>
      <c r="AE79" s="1123" t="s">
        <v>1640</v>
      </c>
      <c r="AF79" s="1124"/>
      <c r="AG79" s="1124"/>
      <c r="AH79" s="1125"/>
      <c r="AI79" s="1132" t="s">
        <v>1641</v>
      </c>
      <c r="AJ79" s="1133"/>
      <c r="AK79" s="1133"/>
      <c r="AL79" s="1133"/>
      <c r="AM79" s="1134"/>
      <c r="AN79" s="1132" t="s">
        <v>1642</v>
      </c>
      <c r="AO79" s="1133"/>
      <c r="AP79" s="1133"/>
      <c r="AQ79" s="1134"/>
      <c r="AR79" s="11"/>
    </row>
    <row r="80" spans="1:44" ht="4.5" customHeight="1">
      <c r="A80" s="10"/>
      <c r="B80" s="1103" t="s">
        <v>1627</v>
      </c>
      <c r="C80" s="1103"/>
      <c r="D80" s="1103"/>
      <c r="E80" s="1103"/>
      <c r="F80" s="1103"/>
      <c r="G80" s="1103"/>
      <c r="H80" s="1103"/>
      <c r="I80" s="1839"/>
      <c r="J80" s="1058"/>
      <c r="K80" s="1058"/>
      <c r="L80" s="1058"/>
      <c r="M80" s="1058"/>
      <c r="N80" s="1058"/>
      <c r="O80" s="1058"/>
      <c r="P80" s="1058"/>
      <c r="Q80" s="1058"/>
      <c r="R80" s="1058"/>
      <c r="S80" s="1058"/>
      <c r="T80" s="1058"/>
      <c r="U80" s="1341"/>
      <c r="V80" s="11"/>
      <c r="W80" s="10"/>
      <c r="X80" s="1126"/>
      <c r="Y80" s="1127"/>
      <c r="Z80" s="1127"/>
      <c r="AA80" s="1127"/>
      <c r="AB80" s="1127"/>
      <c r="AC80" s="1127"/>
      <c r="AD80" s="1128"/>
      <c r="AE80" s="1126"/>
      <c r="AF80" s="1127"/>
      <c r="AG80" s="1127"/>
      <c r="AH80" s="1128"/>
      <c r="AI80" s="1135"/>
      <c r="AJ80" s="1136"/>
      <c r="AK80" s="1136"/>
      <c r="AL80" s="1136"/>
      <c r="AM80" s="1137"/>
      <c r="AN80" s="1135"/>
      <c r="AO80" s="1136"/>
      <c r="AP80" s="1136"/>
      <c r="AQ80" s="1137"/>
      <c r="AR80" s="11"/>
    </row>
    <row r="81" spans="1:44" ht="4.5" customHeight="1">
      <c r="A81" s="10"/>
      <c r="B81" s="1103"/>
      <c r="C81" s="1103"/>
      <c r="D81" s="1103"/>
      <c r="E81" s="1103"/>
      <c r="F81" s="1103"/>
      <c r="G81" s="1103"/>
      <c r="H81" s="1103"/>
      <c r="I81" s="1839"/>
      <c r="J81" s="1058"/>
      <c r="K81" s="1058"/>
      <c r="L81" s="1058"/>
      <c r="M81" s="1058"/>
      <c r="N81" s="1058"/>
      <c r="O81" s="1058"/>
      <c r="P81" s="1058"/>
      <c r="Q81" s="1058"/>
      <c r="R81" s="1058"/>
      <c r="S81" s="1058"/>
      <c r="T81" s="1058"/>
      <c r="U81" s="1341"/>
      <c r="V81" s="11"/>
      <c r="W81" s="10"/>
      <c r="X81" s="1129"/>
      <c r="Y81" s="1130"/>
      <c r="Z81" s="1130"/>
      <c r="AA81" s="1130"/>
      <c r="AB81" s="1130"/>
      <c r="AC81" s="1130"/>
      <c r="AD81" s="1131"/>
      <c r="AE81" s="1129"/>
      <c r="AF81" s="1130"/>
      <c r="AG81" s="1130"/>
      <c r="AH81" s="1131"/>
      <c r="AI81" s="1138"/>
      <c r="AJ81" s="1139"/>
      <c r="AK81" s="1139"/>
      <c r="AL81" s="1139"/>
      <c r="AM81" s="1140"/>
      <c r="AN81" s="1138"/>
      <c r="AO81" s="1139"/>
      <c r="AP81" s="1139"/>
      <c r="AQ81" s="1140"/>
      <c r="AR81" s="11"/>
    </row>
    <row r="82" spans="1:44" ht="4.5" customHeight="1">
      <c r="A82" s="10"/>
      <c r="B82" s="1103" t="s">
        <v>1628</v>
      </c>
      <c r="C82" s="1103"/>
      <c r="D82" s="1103"/>
      <c r="E82" s="1103"/>
      <c r="F82" s="1103"/>
      <c r="G82" s="1103"/>
      <c r="H82" s="1103"/>
      <c r="I82" s="1839"/>
      <c r="J82" s="1058"/>
      <c r="K82" s="1058"/>
      <c r="L82" s="1058"/>
      <c r="M82" s="1058"/>
      <c r="N82" s="1058"/>
      <c r="O82" s="1058"/>
      <c r="P82" s="1058"/>
      <c r="Q82" s="1058"/>
      <c r="R82" s="1058"/>
      <c r="S82" s="1058"/>
      <c r="T82" s="1058"/>
      <c r="U82" s="1341"/>
      <c r="V82" s="11"/>
      <c r="W82" s="10"/>
      <c r="X82" s="1435" t="s">
        <v>459</v>
      </c>
      <c r="Y82" s="1563"/>
      <c r="Z82" s="1563"/>
      <c r="AA82" s="1563"/>
      <c r="AB82" s="1563"/>
      <c r="AC82" s="1563"/>
      <c r="AD82" s="1564"/>
      <c r="AE82" s="2207">
        <f>INDEX('LŠZ P'!A$2:AN$998,A48,29)</f>
        <v>80</v>
      </c>
      <c r="AF82" s="2208"/>
      <c r="AG82" s="2208"/>
      <c r="AH82" s="2209"/>
      <c r="AI82" s="1238">
        <f>INDEX('LŠZ P'!A$2:AN$998,A48,31)</f>
        <v>105</v>
      </c>
      <c r="AJ82" s="2216"/>
      <c r="AK82" s="2216"/>
      <c r="AL82" s="2216"/>
      <c r="AM82" s="2217"/>
      <c r="AN82" s="1238">
        <f>INDEX('LŠZ P'!A$2:AN$998,A48,33)</f>
        <v>22</v>
      </c>
      <c r="AO82" s="2216"/>
      <c r="AP82" s="2216"/>
      <c r="AQ82" s="2217"/>
      <c r="AR82" s="11"/>
    </row>
    <row r="83" spans="1:44" ht="4.5" customHeight="1">
      <c r="A83" s="10"/>
      <c r="B83" s="1103"/>
      <c r="C83" s="1103"/>
      <c r="D83" s="1103"/>
      <c r="E83" s="1103"/>
      <c r="F83" s="1103"/>
      <c r="G83" s="1103"/>
      <c r="H83" s="1103"/>
      <c r="I83" s="1839"/>
      <c r="J83" s="1058"/>
      <c r="K83" s="1058"/>
      <c r="L83" s="1058"/>
      <c r="M83" s="1058"/>
      <c r="N83" s="1058"/>
      <c r="O83" s="1058"/>
      <c r="P83" s="1058"/>
      <c r="Q83" s="1058"/>
      <c r="R83" s="1058"/>
      <c r="S83" s="1058"/>
      <c r="T83" s="1058"/>
      <c r="U83" s="1341"/>
      <c r="V83" s="11"/>
      <c r="W83" s="10"/>
      <c r="X83" s="1565"/>
      <c r="Y83" s="1566"/>
      <c r="Z83" s="1566"/>
      <c r="AA83" s="1566"/>
      <c r="AB83" s="1566"/>
      <c r="AC83" s="1566"/>
      <c r="AD83" s="1567"/>
      <c r="AE83" s="2210"/>
      <c r="AF83" s="2211"/>
      <c r="AG83" s="2211"/>
      <c r="AH83" s="2212"/>
      <c r="AI83" s="2218"/>
      <c r="AJ83" s="2219"/>
      <c r="AK83" s="2219"/>
      <c r="AL83" s="2219"/>
      <c r="AM83" s="2220"/>
      <c r="AN83" s="2218"/>
      <c r="AO83" s="2219"/>
      <c r="AP83" s="2219"/>
      <c r="AQ83" s="2220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840"/>
      <c r="J84" s="1841"/>
      <c r="K84" s="1841"/>
      <c r="L84" s="1841"/>
      <c r="M84" s="1841"/>
      <c r="N84" s="1841"/>
      <c r="O84" s="1841"/>
      <c r="P84" s="1841"/>
      <c r="Q84" s="1841"/>
      <c r="R84" s="1841"/>
      <c r="S84" s="1841"/>
      <c r="T84" s="1841"/>
      <c r="U84" s="1842"/>
      <c r="V84" s="11"/>
      <c r="W84" s="10"/>
      <c r="X84" s="1568"/>
      <c r="Y84" s="1569"/>
      <c r="Z84" s="1569"/>
      <c r="AA84" s="1569"/>
      <c r="AB84" s="1569"/>
      <c r="AC84" s="1569"/>
      <c r="AD84" s="1570"/>
      <c r="AE84" s="2213"/>
      <c r="AF84" s="2214"/>
      <c r="AG84" s="2214"/>
      <c r="AH84" s="2215"/>
      <c r="AI84" s="2221"/>
      <c r="AJ84" s="2222"/>
      <c r="AK84" s="2222"/>
      <c r="AL84" s="2222"/>
      <c r="AM84" s="2223"/>
      <c r="AN84" s="2221"/>
      <c r="AO84" s="2222"/>
      <c r="AP84" s="2222"/>
      <c r="AQ84" s="2223"/>
      <c r="AR84" s="11"/>
    </row>
    <row r="85" spans="1:44" ht="4.5" customHeight="1">
      <c r="A85" s="10"/>
      <c r="B85" s="1103" t="s">
        <v>460</v>
      </c>
      <c r="C85" s="1103"/>
      <c r="D85" s="1103"/>
      <c r="E85" s="1103"/>
      <c r="F85" s="1103"/>
      <c r="G85" s="1103"/>
      <c r="H85" s="1192"/>
      <c r="I85" s="2410">
        <f>INDEX('LŠZ P'!A$2:AN$998,A48,13)</f>
        <v>41593</v>
      </c>
      <c r="J85" s="2411"/>
      <c r="K85" s="2411"/>
      <c r="L85" s="2411"/>
      <c r="M85" s="2411"/>
      <c r="N85" s="2411"/>
      <c r="O85" s="2411"/>
      <c r="P85" s="2411"/>
      <c r="Q85" s="2411"/>
      <c r="R85" s="2411"/>
      <c r="S85" s="2411"/>
      <c r="T85" s="2411"/>
      <c r="U85" s="2412"/>
      <c r="V85" s="11"/>
      <c r="W85" s="10"/>
      <c r="X85" s="1074" t="s">
        <v>1522</v>
      </c>
      <c r="Y85" s="1075"/>
      <c r="Z85" s="1075"/>
      <c r="AA85" s="1075"/>
      <c r="AB85" s="1075"/>
      <c r="AC85" s="1075"/>
      <c r="AD85" s="1076"/>
      <c r="AE85" s="1123" t="s">
        <v>1056</v>
      </c>
      <c r="AF85" s="1075"/>
      <c r="AG85" s="1075"/>
      <c r="AH85" s="1076"/>
      <c r="AI85" s="1123" t="s">
        <v>1054</v>
      </c>
      <c r="AJ85" s="1075"/>
      <c r="AK85" s="1075"/>
      <c r="AL85" s="1075"/>
      <c r="AM85" s="1076"/>
      <c r="AN85" s="1123" t="s">
        <v>75</v>
      </c>
      <c r="AO85" s="1075"/>
      <c r="AP85" s="1075"/>
      <c r="AQ85" s="1076"/>
      <c r="AR85" s="11"/>
    </row>
    <row r="86" spans="1:44" ht="4.5" customHeight="1">
      <c r="A86" s="10"/>
      <c r="B86" s="1103"/>
      <c r="C86" s="1103"/>
      <c r="D86" s="1103"/>
      <c r="E86" s="1103"/>
      <c r="F86" s="1103"/>
      <c r="G86" s="1103"/>
      <c r="H86" s="1192"/>
      <c r="I86" s="2413"/>
      <c r="J86" s="2414"/>
      <c r="K86" s="2414"/>
      <c r="L86" s="2414"/>
      <c r="M86" s="2414"/>
      <c r="N86" s="2414"/>
      <c r="O86" s="2414"/>
      <c r="P86" s="2414"/>
      <c r="Q86" s="2414"/>
      <c r="R86" s="2414"/>
      <c r="S86" s="2414"/>
      <c r="T86" s="2414"/>
      <c r="U86" s="2415"/>
      <c r="V86" s="11"/>
      <c r="W86" s="10"/>
      <c r="X86" s="1077"/>
      <c r="Y86" s="1078"/>
      <c r="Z86" s="1078"/>
      <c r="AA86" s="1078"/>
      <c r="AB86" s="1078"/>
      <c r="AC86" s="1078"/>
      <c r="AD86" s="1079"/>
      <c r="AE86" s="1077"/>
      <c r="AF86" s="1078"/>
      <c r="AG86" s="1078"/>
      <c r="AH86" s="1079"/>
      <c r="AI86" s="1077"/>
      <c r="AJ86" s="1078"/>
      <c r="AK86" s="1078"/>
      <c r="AL86" s="1078"/>
      <c r="AM86" s="1079"/>
      <c r="AN86" s="1077"/>
      <c r="AO86" s="1078"/>
      <c r="AP86" s="1078"/>
      <c r="AQ86" s="1079"/>
      <c r="AR86" s="11"/>
    </row>
    <row r="87" spans="1:44" ht="4.5" customHeight="1">
      <c r="A87" s="10"/>
      <c r="B87" s="1103" t="s">
        <v>461</v>
      </c>
      <c r="C87" s="1103"/>
      <c r="D87" s="1103"/>
      <c r="E87" s="1103"/>
      <c r="F87" s="1103"/>
      <c r="G87" s="1103"/>
      <c r="H87" s="1103"/>
      <c r="I87" s="2413"/>
      <c r="J87" s="2414"/>
      <c r="K87" s="2414"/>
      <c r="L87" s="2414"/>
      <c r="M87" s="2414"/>
      <c r="N87" s="2414"/>
      <c r="O87" s="2414"/>
      <c r="P87" s="2414"/>
      <c r="Q87" s="2414"/>
      <c r="R87" s="2414"/>
      <c r="S87" s="2414"/>
      <c r="T87" s="2414"/>
      <c r="U87" s="2415"/>
      <c r="V87" s="11"/>
      <c r="W87" s="10"/>
      <c r="X87" s="1080"/>
      <c r="Y87" s="1081"/>
      <c r="Z87" s="1081"/>
      <c r="AA87" s="1081"/>
      <c r="AB87" s="1081"/>
      <c r="AC87" s="1081"/>
      <c r="AD87" s="1082"/>
      <c r="AE87" s="1080"/>
      <c r="AF87" s="1081"/>
      <c r="AG87" s="1081"/>
      <c r="AH87" s="1082"/>
      <c r="AI87" s="1080"/>
      <c r="AJ87" s="1081"/>
      <c r="AK87" s="1081"/>
      <c r="AL87" s="1081"/>
      <c r="AM87" s="1082"/>
      <c r="AN87" s="1080"/>
      <c r="AO87" s="1081"/>
      <c r="AP87" s="1081"/>
      <c r="AQ87" s="1082"/>
      <c r="AR87" s="11"/>
    </row>
    <row r="88" spans="1:44" ht="4.5" customHeight="1">
      <c r="A88" s="10"/>
      <c r="B88" s="1103"/>
      <c r="C88" s="1103"/>
      <c r="D88" s="1103"/>
      <c r="E88" s="1103"/>
      <c r="F88" s="1103"/>
      <c r="G88" s="1103"/>
      <c r="H88" s="1103"/>
      <c r="I88" s="2416"/>
      <c r="J88" s="2417"/>
      <c r="K88" s="2417"/>
      <c r="L88" s="2417"/>
      <c r="M88" s="2417"/>
      <c r="N88" s="2417"/>
      <c r="O88" s="2417"/>
      <c r="P88" s="2417"/>
      <c r="Q88" s="2417"/>
      <c r="R88" s="2417"/>
      <c r="S88" s="2417"/>
      <c r="T88" s="2417"/>
      <c r="U88" s="2418"/>
      <c r="V88" s="11"/>
      <c r="W88" s="10"/>
      <c r="X88" s="1435" t="s">
        <v>928</v>
      </c>
      <c r="Y88" s="1436"/>
      <c r="Z88" s="1436"/>
      <c r="AA88" s="1436"/>
      <c r="AB88" s="1436"/>
      <c r="AC88" s="1436"/>
      <c r="AD88" s="1437"/>
      <c r="AE88" s="2426">
        <f>INDEX('LŠZ P'!A$2:AN$998,A48,35)</f>
        <v>52</v>
      </c>
      <c r="AF88" s="2427"/>
      <c r="AG88" s="2427"/>
      <c r="AH88" s="2428"/>
      <c r="AI88" s="2198">
        <f>INDEX('LŠZ P'!A$2:AN$998,A48,36)</f>
        <v>1</v>
      </c>
      <c r="AJ88" s="2199"/>
      <c r="AK88" s="2199"/>
      <c r="AL88" s="2199"/>
      <c r="AM88" s="2200"/>
      <c r="AN88" s="2198">
        <f>INDEX('LŠZ P'!A$2:AN$998,A48,37)</f>
        <v>0</v>
      </c>
      <c r="AO88" s="2199"/>
      <c r="AP88" s="2199"/>
      <c r="AQ88" s="2200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438"/>
      <c r="Y89" s="1439"/>
      <c r="Z89" s="1439"/>
      <c r="AA89" s="1439"/>
      <c r="AB89" s="1439"/>
      <c r="AC89" s="1439"/>
      <c r="AD89" s="1440"/>
      <c r="AE89" s="2429"/>
      <c r="AF89" s="2430"/>
      <c r="AG89" s="2430"/>
      <c r="AH89" s="2431"/>
      <c r="AI89" s="2201"/>
      <c r="AJ89" s="2202"/>
      <c r="AK89" s="2202"/>
      <c r="AL89" s="2202"/>
      <c r="AM89" s="2203"/>
      <c r="AN89" s="2201"/>
      <c r="AO89" s="2202"/>
      <c r="AP89" s="2202"/>
      <c r="AQ89" s="2203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410">
        <f ca="1">IF(DAYS360(I138,NOW())&gt;60,NOW(),I138)</f>
        <v>45321.308916666669</v>
      </c>
      <c r="M90" s="2435"/>
      <c r="N90" s="2435"/>
      <c r="O90" s="2435"/>
      <c r="P90" s="2435"/>
      <c r="Q90" s="2435"/>
      <c r="R90" s="2435"/>
      <c r="S90" s="2435"/>
      <c r="T90" s="2435"/>
      <c r="U90" s="2436"/>
      <c r="V90" s="11"/>
      <c r="W90" s="10"/>
      <c r="X90" s="1441"/>
      <c r="Y90" s="1442"/>
      <c r="Z90" s="1442"/>
      <c r="AA90" s="1442"/>
      <c r="AB90" s="1442"/>
      <c r="AC90" s="1442"/>
      <c r="AD90" s="1443"/>
      <c r="AE90" s="2432"/>
      <c r="AF90" s="2433"/>
      <c r="AG90" s="2433"/>
      <c r="AH90" s="2434"/>
      <c r="AI90" s="2204"/>
      <c r="AJ90" s="2205"/>
      <c r="AK90" s="2205"/>
      <c r="AL90" s="2205"/>
      <c r="AM90" s="2206"/>
      <c r="AN90" s="2204"/>
      <c r="AO90" s="2205"/>
      <c r="AP90" s="2205"/>
      <c r="AQ90" s="2206"/>
      <c r="AR90" s="11"/>
    </row>
    <row r="91" spans="1:44" ht="4.5" customHeight="1">
      <c r="A91" s="10"/>
      <c r="B91" s="1103" t="s">
        <v>462</v>
      </c>
      <c r="C91" s="1103"/>
      <c r="D91" s="1103"/>
      <c r="E91" s="1103"/>
      <c r="F91" s="1103"/>
      <c r="G91" s="1103"/>
      <c r="H91" s="1103"/>
      <c r="I91" s="1103"/>
      <c r="J91" s="1103"/>
      <c r="K91" s="1103"/>
      <c r="L91" s="1255"/>
      <c r="M91" s="1103"/>
      <c r="N91" s="1103"/>
      <c r="O91" s="1103"/>
      <c r="P91" s="1103"/>
      <c r="Q91" s="1103"/>
      <c r="R91" s="1103"/>
      <c r="S91" s="1103"/>
      <c r="T91" s="1103"/>
      <c r="U91" s="1192"/>
      <c r="V91" s="11"/>
      <c r="W91" s="10"/>
      <c r="X91" s="1416" t="s">
        <v>463</v>
      </c>
      <c r="Y91" s="1417"/>
      <c r="Z91" s="1417"/>
      <c r="AA91" s="1418"/>
      <c r="AB91" s="1123">
        <f>INDEX('LŠZ P'!A$2:AN$998,A48,18)</f>
        <v>2012</v>
      </c>
      <c r="AC91" s="1125"/>
      <c r="AD91" s="1123" t="s">
        <v>464</v>
      </c>
      <c r="AE91" s="1125"/>
      <c r="AF91" s="1382" t="str">
        <f>INDEX('LŠZ P'!A$2:AN$998,A48,7)</f>
        <v>132 532 07 M</v>
      </c>
      <c r="AG91" s="1383"/>
      <c r="AH91" s="1383"/>
      <c r="AI91" s="1383"/>
      <c r="AJ91" s="1383"/>
      <c r="AK91" s="1383"/>
      <c r="AL91" s="1383"/>
      <c r="AM91" s="1384"/>
      <c r="AN91" s="1141" t="str">
        <f>INDEX('LŠZ P'!A$2:AN$998,A48,15)</f>
        <v>P</v>
      </c>
      <c r="AO91" s="1124"/>
      <c r="AP91" s="1124"/>
      <c r="AQ91" s="1125"/>
      <c r="AR91" s="11"/>
    </row>
    <row r="92" spans="1:44" ht="4.5" customHeight="1">
      <c r="A92" s="10"/>
      <c r="B92" s="1103"/>
      <c r="C92" s="1103"/>
      <c r="D92" s="1103"/>
      <c r="E92" s="1103"/>
      <c r="F92" s="1103"/>
      <c r="G92" s="1103"/>
      <c r="H92" s="1103"/>
      <c r="I92" s="1103"/>
      <c r="J92" s="1103"/>
      <c r="K92" s="1103"/>
      <c r="L92" s="1255"/>
      <c r="M92" s="1103"/>
      <c r="N92" s="1103"/>
      <c r="O92" s="1103"/>
      <c r="P92" s="1103"/>
      <c r="Q92" s="1103"/>
      <c r="R92" s="1103"/>
      <c r="S92" s="1103"/>
      <c r="T92" s="1103"/>
      <c r="U92" s="1192"/>
      <c r="V92" s="11"/>
      <c r="W92" s="10"/>
      <c r="X92" s="1419"/>
      <c r="Y92" s="1420"/>
      <c r="Z92" s="1420"/>
      <c r="AA92" s="1421"/>
      <c r="AB92" s="1126"/>
      <c r="AC92" s="1128"/>
      <c r="AD92" s="1126"/>
      <c r="AE92" s="1128"/>
      <c r="AF92" s="1385"/>
      <c r="AG92" s="1386"/>
      <c r="AH92" s="1386"/>
      <c r="AI92" s="1386"/>
      <c r="AJ92" s="1386"/>
      <c r="AK92" s="1386"/>
      <c r="AL92" s="1386"/>
      <c r="AM92" s="1387"/>
      <c r="AN92" s="1126"/>
      <c r="AO92" s="1127"/>
      <c r="AP92" s="1127"/>
      <c r="AQ92" s="1128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437"/>
      <c r="M93" s="2438"/>
      <c r="N93" s="2438"/>
      <c r="O93" s="2438"/>
      <c r="P93" s="2438"/>
      <c r="Q93" s="2438"/>
      <c r="R93" s="2438"/>
      <c r="S93" s="2438"/>
      <c r="T93" s="2438"/>
      <c r="U93" s="2439"/>
      <c r="V93" s="11"/>
      <c r="W93" s="10"/>
      <c r="X93" s="1422"/>
      <c r="Y93" s="1423"/>
      <c r="Z93" s="1423"/>
      <c r="AA93" s="1424"/>
      <c r="AB93" s="1129"/>
      <c r="AC93" s="1131"/>
      <c r="AD93" s="1129"/>
      <c r="AE93" s="1131"/>
      <c r="AF93" s="1388"/>
      <c r="AG93" s="1389"/>
      <c r="AH93" s="1389"/>
      <c r="AI93" s="1389"/>
      <c r="AJ93" s="1389"/>
      <c r="AK93" s="1389"/>
      <c r="AL93" s="1389"/>
      <c r="AM93" s="1390"/>
      <c r="AN93" s="1129"/>
      <c r="AO93" s="1130"/>
      <c r="AP93" s="1130"/>
      <c r="AQ93" s="1131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448" t="str">
        <f>CONCATENATE("*",INDEX('LŠZ P'!A$2:AN$998,A95,17))</f>
        <v>*18158</v>
      </c>
      <c r="U95" s="2448"/>
      <c r="V95" s="244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450"/>
      <c r="U96" s="2450"/>
      <c r="V96" s="2451"/>
      <c r="W96" s="10"/>
      <c r="X96" s="1078" t="s">
        <v>564</v>
      </c>
      <c r="Y96" s="1078"/>
      <c r="Z96" s="1078"/>
      <c r="AA96" s="1078"/>
      <c r="AB96" s="1078"/>
      <c r="AC96" s="1078"/>
      <c r="AD96" s="1078"/>
      <c r="AE96" s="1078"/>
      <c r="AF96" s="1078"/>
      <c r="AG96" s="1078"/>
      <c r="AH96" s="1078"/>
      <c r="AI96" s="1078"/>
      <c r="AJ96" s="1078"/>
      <c r="AK96" s="1078"/>
      <c r="AL96" s="1078"/>
      <c r="AM96" s="1078"/>
      <c r="AN96" s="1078"/>
      <c r="AO96" s="1078"/>
      <c r="AP96" s="1078"/>
      <c r="AQ96" s="1078"/>
      <c r="AR96" s="11"/>
    </row>
    <row r="97" spans="1:44" ht="4.5" customHeight="1">
      <c r="A97" s="8"/>
      <c r="T97" s="2450"/>
      <c r="U97" s="2450"/>
      <c r="V97" s="2451"/>
      <c r="W97" s="10"/>
      <c r="X97" s="1078"/>
      <c r="Y97" s="1078"/>
      <c r="Z97" s="1078"/>
      <c r="AA97" s="1078"/>
      <c r="AB97" s="1078"/>
      <c r="AC97" s="1078"/>
      <c r="AD97" s="1078"/>
      <c r="AE97" s="1078"/>
      <c r="AF97" s="1078"/>
      <c r="AG97" s="1078"/>
      <c r="AH97" s="1078"/>
      <c r="AI97" s="1078"/>
      <c r="AJ97" s="1078"/>
      <c r="AK97" s="1078"/>
      <c r="AL97" s="1078"/>
      <c r="AM97" s="1078"/>
      <c r="AN97" s="1078"/>
      <c r="AO97" s="1078"/>
      <c r="AP97" s="1078"/>
      <c r="AQ97" s="1078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078"/>
      <c r="Y98" s="1078"/>
      <c r="Z98" s="1078"/>
      <c r="AA98" s="1078"/>
      <c r="AB98" s="1078"/>
      <c r="AC98" s="1078"/>
      <c r="AD98" s="1078"/>
      <c r="AE98" s="1078"/>
      <c r="AF98" s="1078"/>
      <c r="AG98" s="1078"/>
      <c r="AH98" s="1078"/>
      <c r="AI98" s="1078"/>
      <c r="AJ98" s="1078"/>
      <c r="AK98" s="1078"/>
      <c r="AL98" s="1078"/>
      <c r="AM98" s="1078"/>
      <c r="AN98" s="1078"/>
      <c r="AO98" s="1078"/>
      <c r="AP98" s="1078"/>
      <c r="AQ98" s="1078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078"/>
      <c r="Y99" s="1078"/>
      <c r="Z99" s="1078"/>
      <c r="AA99" s="1078"/>
      <c r="AB99" s="1078"/>
      <c r="AC99" s="1078"/>
      <c r="AD99" s="1078"/>
      <c r="AE99" s="1078"/>
      <c r="AF99" s="1078"/>
      <c r="AG99" s="1078"/>
      <c r="AH99" s="1078"/>
      <c r="AI99" s="1078"/>
      <c r="AJ99" s="1078"/>
      <c r="AK99" s="1078"/>
      <c r="AL99" s="1078"/>
      <c r="AM99" s="1078"/>
      <c r="AN99" s="1078"/>
      <c r="AO99" s="1078"/>
      <c r="AP99" s="1078"/>
      <c r="AQ99" s="1078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078"/>
      <c r="Y100" s="1078"/>
      <c r="Z100" s="1078"/>
      <c r="AA100" s="1078"/>
      <c r="AB100" s="1078"/>
      <c r="AC100" s="1078"/>
      <c r="AD100" s="1078"/>
      <c r="AE100" s="1078"/>
      <c r="AF100" s="1078"/>
      <c r="AG100" s="1078"/>
      <c r="AH100" s="1078"/>
      <c r="AI100" s="1078"/>
      <c r="AJ100" s="1078"/>
      <c r="AK100" s="1078"/>
      <c r="AL100" s="1078"/>
      <c r="AM100" s="1078"/>
      <c r="AN100" s="1078"/>
      <c r="AO100" s="1078"/>
      <c r="AP100" s="1078"/>
      <c r="AQ100" s="1078"/>
      <c r="AR100" s="11"/>
    </row>
    <row r="101" spans="1:44" ht="4.5" customHeight="1">
      <c r="A101" s="8"/>
      <c r="B101" s="1058" t="s">
        <v>1383</v>
      </c>
      <c r="C101" s="2095"/>
      <c r="D101" s="2095"/>
      <c r="E101" s="2095"/>
      <c r="F101" s="2095"/>
      <c r="G101" s="2095"/>
      <c r="H101" s="2095"/>
      <c r="I101" s="2095"/>
      <c r="J101" s="2095"/>
      <c r="K101" s="2095"/>
      <c r="L101" s="2095"/>
      <c r="M101" s="2095"/>
      <c r="N101" s="2095"/>
      <c r="O101" s="2095"/>
      <c r="P101" s="2095"/>
      <c r="Q101" s="2095"/>
      <c r="R101" s="2095"/>
      <c r="S101" s="2095"/>
      <c r="T101" s="2095"/>
      <c r="U101" s="2095"/>
      <c r="V101" s="9"/>
      <c r="W101" s="10"/>
      <c r="X101" s="1078"/>
      <c r="Y101" s="1078"/>
      <c r="Z101" s="1078"/>
      <c r="AA101" s="1078"/>
      <c r="AB101" s="1078"/>
      <c r="AC101" s="1078"/>
      <c r="AD101" s="1078"/>
      <c r="AE101" s="1078"/>
      <c r="AF101" s="1078"/>
      <c r="AG101" s="1078"/>
      <c r="AH101" s="1078"/>
      <c r="AI101" s="1078"/>
      <c r="AJ101" s="1078"/>
      <c r="AK101" s="1078"/>
      <c r="AL101" s="1078"/>
      <c r="AM101" s="1078"/>
      <c r="AN101" s="1078"/>
      <c r="AO101" s="1078"/>
      <c r="AP101" s="1078"/>
      <c r="AQ101" s="1078"/>
      <c r="AR101" s="11"/>
    </row>
    <row r="102" spans="1:44" ht="4.5" customHeight="1">
      <c r="A102" s="8"/>
      <c r="B102" s="2095"/>
      <c r="C102" s="2095"/>
      <c r="D102" s="2095"/>
      <c r="E102" s="2095"/>
      <c r="F102" s="2095"/>
      <c r="G102" s="2095"/>
      <c r="H102" s="2095"/>
      <c r="I102" s="2095"/>
      <c r="J102" s="2095"/>
      <c r="K102" s="2095"/>
      <c r="L102" s="2095"/>
      <c r="M102" s="2095"/>
      <c r="N102" s="2095"/>
      <c r="O102" s="2095"/>
      <c r="P102" s="2095"/>
      <c r="Q102" s="2095"/>
      <c r="R102" s="2095"/>
      <c r="S102" s="2095"/>
      <c r="T102" s="2095"/>
      <c r="U102" s="2095"/>
      <c r="V102" s="9"/>
      <c r="W102" s="10"/>
      <c r="X102" s="1078"/>
      <c r="Y102" s="1078"/>
      <c r="Z102" s="1078"/>
      <c r="AA102" s="1078"/>
      <c r="AB102" s="1078"/>
      <c r="AC102" s="1078"/>
      <c r="AD102" s="1078"/>
      <c r="AE102" s="1078"/>
      <c r="AF102" s="1078"/>
      <c r="AG102" s="1078"/>
      <c r="AH102" s="1078"/>
      <c r="AI102" s="1078"/>
      <c r="AJ102" s="1078"/>
      <c r="AK102" s="1078"/>
      <c r="AL102" s="1078"/>
      <c r="AM102" s="1078"/>
      <c r="AN102" s="1078"/>
      <c r="AO102" s="1078"/>
      <c r="AP102" s="1078"/>
      <c r="AQ102" s="1078"/>
      <c r="AR102" s="11"/>
    </row>
    <row r="103" spans="1:44" ht="4.5" customHeight="1">
      <c r="A103" s="8"/>
      <c r="B103" s="1058" t="s">
        <v>1179</v>
      </c>
      <c r="C103" s="1058"/>
      <c r="D103" s="1058"/>
      <c r="E103" s="1058"/>
      <c r="F103" s="1058"/>
      <c r="G103" s="1058"/>
      <c r="H103" s="1058"/>
      <c r="I103" s="1058"/>
      <c r="J103" s="1058"/>
      <c r="K103" s="1058"/>
      <c r="L103" s="1058"/>
      <c r="M103" s="1058"/>
      <c r="N103" s="1058"/>
      <c r="O103" s="1058"/>
      <c r="P103" s="1058"/>
      <c r="Q103" s="1058"/>
      <c r="R103" s="1058"/>
      <c r="S103" s="1058"/>
      <c r="T103" s="1058"/>
      <c r="U103" s="1058"/>
      <c r="V103" s="9"/>
      <c r="W103" s="10"/>
      <c r="X103" s="1078"/>
      <c r="Y103" s="1078"/>
      <c r="Z103" s="1078"/>
      <c r="AA103" s="1078"/>
      <c r="AB103" s="1078"/>
      <c r="AC103" s="1078"/>
      <c r="AD103" s="1078"/>
      <c r="AE103" s="1078"/>
      <c r="AF103" s="1078"/>
      <c r="AG103" s="1078"/>
      <c r="AH103" s="1078"/>
      <c r="AI103" s="1078"/>
      <c r="AJ103" s="1078"/>
      <c r="AK103" s="1078"/>
      <c r="AL103" s="1078"/>
      <c r="AM103" s="1078"/>
      <c r="AN103" s="1078"/>
      <c r="AO103" s="1078"/>
      <c r="AP103" s="1078"/>
      <c r="AQ103" s="1078"/>
      <c r="AR103" s="11"/>
    </row>
    <row r="104" spans="1:44" ht="4.5" customHeight="1">
      <c r="A104" s="8"/>
      <c r="B104" s="1058"/>
      <c r="C104" s="1058"/>
      <c r="D104" s="1058"/>
      <c r="E104" s="1058"/>
      <c r="F104" s="1058"/>
      <c r="G104" s="1058"/>
      <c r="H104" s="1058"/>
      <c r="I104" s="1058"/>
      <c r="J104" s="1058"/>
      <c r="K104" s="1058"/>
      <c r="L104" s="1058"/>
      <c r="M104" s="1058"/>
      <c r="N104" s="1058"/>
      <c r="O104" s="1058"/>
      <c r="P104" s="1058"/>
      <c r="Q104" s="1058"/>
      <c r="R104" s="1058"/>
      <c r="S104" s="1058"/>
      <c r="T104" s="1058"/>
      <c r="U104" s="1058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096" t="s">
        <v>283</v>
      </c>
      <c r="C105" s="1096"/>
      <c r="D105" s="1096"/>
      <c r="E105" s="1096"/>
      <c r="F105" s="1096"/>
      <c r="G105" s="1096"/>
      <c r="H105" s="1096"/>
      <c r="I105" s="1096"/>
      <c r="J105" s="1096"/>
      <c r="K105" s="1096"/>
      <c r="L105" s="1096"/>
      <c r="M105" s="1096"/>
      <c r="N105" s="1096"/>
      <c r="O105" s="1096"/>
      <c r="P105" s="1096"/>
      <c r="Q105" s="1096"/>
      <c r="R105" s="1096"/>
      <c r="S105" s="1096"/>
      <c r="T105" s="1096"/>
      <c r="U105" s="1096"/>
      <c r="V105" s="9"/>
      <c r="W105" s="10"/>
      <c r="X105" s="1103" t="s">
        <v>680</v>
      </c>
      <c r="Y105" s="1103"/>
      <c r="Z105" s="1103"/>
      <c r="AA105" s="1103"/>
      <c r="AB105" s="1103"/>
      <c r="AC105" s="1103"/>
      <c r="AD105" s="1103"/>
      <c r="AE105" s="1103"/>
      <c r="AF105" s="1103"/>
      <c r="AG105" s="1103"/>
      <c r="AH105" s="1192"/>
      <c r="AI105" s="2377" t="str">
        <f>I117</f>
        <v>OM-P208</v>
      </c>
      <c r="AJ105" s="2378"/>
      <c r="AK105" s="2378"/>
      <c r="AL105" s="2378"/>
      <c r="AM105" s="2378"/>
      <c r="AN105" s="2378"/>
      <c r="AO105" s="2378"/>
      <c r="AP105" s="2378"/>
      <c r="AQ105" s="2379"/>
      <c r="AR105" s="11"/>
    </row>
    <row r="106" spans="1:44" ht="4.5" customHeight="1">
      <c r="A106" s="8"/>
      <c r="B106" s="1096"/>
      <c r="C106" s="1096"/>
      <c r="D106" s="1096"/>
      <c r="E106" s="1096"/>
      <c r="F106" s="1096"/>
      <c r="G106" s="1096"/>
      <c r="H106" s="1096"/>
      <c r="I106" s="1096"/>
      <c r="J106" s="1096"/>
      <c r="K106" s="1096"/>
      <c r="L106" s="1096"/>
      <c r="M106" s="1096"/>
      <c r="N106" s="1096"/>
      <c r="O106" s="1096"/>
      <c r="P106" s="1096"/>
      <c r="Q106" s="1096"/>
      <c r="R106" s="1096"/>
      <c r="S106" s="1096"/>
      <c r="T106" s="1096"/>
      <c r="U106" s="1096"/>
      <c r="V106" s="9"/>
      <c r="W106" s="10"/>
      <c r="X106" s="1103"/>
      <c r="Y106" s="1103"/>
      <c r="Z106" s="1103"/>
      <c r="AA106" s="1103"/>
      <c r="AB106" s="1103"/>
      <c r="AC106" s="1103"/>
      <c r="AD106" s="1103"/>
      <c r="AE106" s="1103"/>
      <c r="AF106" s="1103"/>
      <c r="AG106" s="1103"/>
      <c r="AH106" s="1192"/>
      <c r="AI106" s="2380"/>
      <c r="AJ106" s="2381"/>
      <c r="AK106" s="2381"/>
      <c r="AL106" s="2381"/>
      <c r="AM106" s="2381"/>
      <c r="AN106" s="2381"/>
      <c r="AO106" s="2381"/>
      <c r="AP106" s="2381"/>
      <c r="AQ106" s="2382"/>
      <c r="AR106" s="11"/>
    </row>
    <row r="107" spans="1:44" ht="4.5" customHeight="1">
      <c r="A107" s="8"/>
      <c r="B107" s="1096" t="s">
        <v>408</v>
      </c>
      <c r="C107" s="1096"/>
      <c r="D107" s="1096"/>
      <c r="E107" s="1096"/>
      <c r="F107" s="1096"/>
      <c r="G107" s="1096"/>
      <c r="H107" s="1096"/>
      <c r="I107" s="1096"/>
      <c r="J107" s="1096"/>
      <c r="K107" s="1096"/>
      <c r="L107" s="1096"/>
      <c r="M107" s="1096"/>
      <c r="N107" s="1096"/>
      <c r="O107" s="1096"/>
      <c r="P107" s="1096"/>
      <c r="Q107" s="1096"/>
      <c r="R107" s="1096"/>
      <c r="S107" s="1096"/>
      <c r="T107" s="1096"/>
      <c r="U107" s="1096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83"/>
      <c r="AJ107" s="2384"/>
      <c r="AK107" s="2384"/>
      <c r="AL107" s="2384"/>
      <c r="AM107" s="2384"/>
      <c r="AN107" s="2384"/>
      <c r="AO107" s="2384"/>
      <c r="AP107" s="2384"/>
      <c r="AQ107" s="2385"/>
      <c r="AR107" s="11"/>
    </row>
    <row r="108" spans="1:44" ht="4.5" customHeight="1">
      <c r="A108" s="8"/>
      <c r="B108" s="1096"/>
      <c r="C108" s="1096"/>
      <c r="D108" s="1096"/>
      <c r="E108" s="1096"/>
      <c r="F108" s="1096"/>
      <c r="G108" s="1096"/>
      <c r="H108" s="1096"/>
      <c r="I108" s="1096"/>
      <c r="J108" s="1096"/>
      <c r="K108" s="1096"/>
      <c r="L108" s="1096"/>
      <c r="M108" s="1096"/>
      <c r="N108" s="1096"/>
      <c r="O108" s="1096"/>
      <c r="P108" s="1096"/>
      <c r="Q108" s="1096"/>
      <c r="R108" s="1096"/>
      <c r="S108" s="1096"/>
      <c r="T108" s="1096"/>
      <c r="U108" s="1096"/>
      <c r="V108" s="9"/>
      <c r="W108" s="10"/>
      <c r="X108" s="1127" t="s">
        <v>1650</v>
      </c>
      <c r="Y108" s="1128"/>
      <c r="Z108" s="2368">
        <f>INDEX('LŠZ P'!A$2:AN$998,A95,14)</f>
        <v>45677</v>
      </c>
      <c r="AA108" s="2369"/>
      <c r="AB108" s="2369"/>
      <c r="AC108" s="2369"/>
      <c r="AD108" s="2370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127"/>
      <c r="Y109" s="1128"/>
      <c r="Z109" s="2371"/>
      <c r="AA109" s="2372"/>
      <c r="AB109" s="2372"/>
      <c r="AC109" s="2372"/>
      <c r="AD109" s="2373"/>
      <c r="AE109" s="13"/>
      <c r="AF109" s="13"/>
      <c r="AG109" s="13"/>
      <c r="AH109" s="2401">
        <f>INDEX('LŠZ P'!A$2:AN$998,A95,27)</f>
        <v>4.5</v>
      </c>
      <c r="AI109" s="2402"/>
      <c r="AJ109" s="2402"/>
      <c r="AK109" s="2402"/>
      <c r="AL109" s="2402"/>
      <c r="AM109" s="2402"/>
      <c r="AN109" s="2402"/>
      <c r="AO109" s="2402"/>
      <c r="AP109" s="2402"/>
      <c r="AQ109" s="2403"/>
      <c r="AR109" s="11"/>
    </row>
    <row r="110" spans="1:44" ht="4.5" customHeight="1">
      <c r="A110" s="10"/>
      <c r="B110" s="1091" t="s">
        <v>1651</v>
      </c>
      <c r="C110" s="1091"/>
      <c r="D110" s="1091"/>
      <c r="E110" s="1091"/>
      <c r="F110" s="1097" t="s">
        <v>1652</v>
      </c>
      <c r="G110" s="1098"/>
      <c r="H110" s="1098"/>
      <c r="I110" s="1098"/>
      <c r="J110" s="1098"/>
      <c r="K110" s="1098"/>
      <c r="L110" s="1098"/>
      <c r="M110" s="1098"/>
      <c r="N110" s="1098"/>
      <c r="O110" s="1098"/>
      <c r="P110" s="1098"/>
      <c r="Q110" s="1098"/>
      <c r="R110" s="1098"/>
      <c r="S110" s="1098"/>
      <c r="T110" s="1098"/>
      <c r="U110" s="1099"/>
      <c r="V110" s="11"/>
      <c r="W110" s="10"/>
      <c r="X110" s="1127"/>
      <c r="Y110" s="1128"/>
      <c r="Z110" s="2371"/>
      <c r="AA110" s="2372"/>
      <c r="AB110" s="2372"/>
      <c r="AC110" s="2372"/>
      <c r="AD110" s="2373"/>
      <c r="AE110" s="1058" t="s">
        <v>647</v>
      </c>
      <c r="AF110" s="1058"/>
      <c r="AG110" s="1058"/>
      <c r="AH110" s="2404"/>
      <c r="AI110" s="2405"/>
      <c r="AJ110" s="2405"/>
      <c r="AK110" s="2405"/>
      <c r="AL110" s="2405"/>
      <c r="AM110" s="2405"/>
      <c r="AN110" s="2405"/>
      <c r="AO110" s="2405"/>
      <c r="AP110" s="2405"/>
      <c r="AQ110" s="2406"/>
      <c r="AR110" s="11"/>
    </row>
    <row r="111" spans="1:44" ht="4.5" customHeight="1">
      <c r="A111" s="10"/>
      <c r="B111" s="1091"/>
      <c r="C111" s="1091"/>
      <c r="D111" s="1091"/>
      <c r="E111" s="1091"/>
      <c r="F111" s="1100"/>
      <c r="G111" s="1101"/>
      <c r="H111" s="1101"/>
      <c r="I111" s="1101"/>
      <c r="J111" s="1101"/>
      <c r="K111" s="1101"/>
      <c r="L111" s="1101"/>
      <c r="M111" s="1101"/>
      <c r="N111" s="1101"/>
      <c r="O111" s="1101"/>
      <c r="P111" s="1101"/>
      <c r="Q111" s="1101"/>
      <c r="R111" s="1101"/>
      <c r="S111" s="1101"/>
      <c r="T111" s="1101"/>
      <c r="U111" s="1102"/>
      <c r="V111" s="11"/>
      <c r="W111" s="10"/>
      <c r="X111" s="1127"/>
      <c r="Y111" s="1128"/>
      <c r="Z111" s="2374"/>
      <c r="AA111" s="2375"/>
      <c r="AB111" s="2375"/>
      <c r="AC111" s="2375"/>
      <c r="AD111" s="2376"/>
      <c r="AE111" s="1058"/>
      <c r="AF111" s="1058"/>
      <c r="AG111" s="1058"/>
      <c r="AH111" s="2407"/>
      <c r="AI111" s="2408"/>
      <c r="AJ111" s="2408"/>
      <c r="AK111" s="2408"/>
      <c r="AL111" s="2408"/>
      <c r="AM111" s="2408"/>
      <c r="AN111" s="2408"/>
      <c r="AO111" s="2408"/>
      <c r="AP111" s="2408"/>
      <c r="AQ111" s="2409"/>
      <c r="AR111" s="11"/>
    </row>
    <row r="112" spans="1:44" ht="4.5" customHeight="1">
      <c r="A112" s="10"/>
      <c r="B112" s="13"/>
      <c r="C112" s="13"/>
      <c r="D112" s="13"/>
      <c r="E112" s="13"/>
      <c r="F112" s="2419" t="str">
        <f>CONCATENATE(INDEX('LŠZ P'!A$2:AN$998,A95,3)," (",INDEX('LŠZ P'!A$2:AN$998,A95,9),")")</f>
        <v>TRANGO X-RACE M (UP)</v>
      </c>
      <c r="G112" s="2420"/>
      <c r="H112" s="2420"/>
      <c r="I112" s="2420"/>
      <c r="J112" s="2420"/>
      <c r="K112" s="2420"/>
      <c r="L112" s="2420"/>
      <c r="M112" s="2420"/>
      <c r="N112" s="2420"/>
      <c r="O112" s="2420"/>
      <c r="P112" s="2420"/>
      <c r="Q112" s="2420"/>
      <c r="R112" s="2420"/>
      <c r="S112" s="2420"/>
      <c r="T112" s="2420"/>
      <c r="U112" s="2421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103" t="s">
        <v>648</v>
      </c>
      <c r="C113" s="1103"/>
      <c r="D113" s="1103"/>
      <c r="E113" s="1103"/>
      <c r="F113" s="2422"/>
      <c r="G113" s="2420"/>
      <c r="H113" s="2420"/>
      <c r="I113" s="2420"/>
      <c r="J113" s="2420"/>
      <c r="K113" s="2420"/>
      <c r="L113" s="2420"/>
      <c r="M113" s="2420"/>
      <c r="N113" s="2420"/>
      <c r="O113" s="2420"/>
      <c r="P113" s="2420"/>
      <c r="Q113" s="2420"/>
      <c r="R113" s="2420"/>
      <c r="S113" s="2420"/>
      <c r="T113" s="2420"/>
      <c r="U113" s="2421"/>
      <c r="V113" s="11"/>
      <c r="W113" s="10"/>
      <c r="X113" s="1103" t="s">
        <v>98</v>
      </c>
      <c r="Y113" s="2386"/>
      <c r="Z113" s="2386"/>
      <c r="AA113" s="2386"/>
      <c r="AB113" s="2386"/>
      <c r="AC113" s="2386"/>
      <c r="AD113" s="2386"/>
      <c r="AE113" s="2386"/>
      <c r="AF113" s="2386"/>
      <c r="AG113" s="2386"/>
      <c r="AH113" s="2386"/>
      <c r="AI113" s="2386"/>
      <c r="AJ113" s="2386"/>
      <c r="AK113" s="2386"/>
      <c r="AM113" s="2005">
        <f>INDEX('LŠZ P'!A$2:AN$998,A95,28)</f>
        <v>0</v>
      </c>
      <c r="AN113" s="2360"/>
      <c r="AO113" s="2360"/>
      <c r="AP113" s="2360"/>
      <c r="AQ113" s="2361"/>
      <c r="AR113" s="11"/>
    </row>
    <row r="114" spans="1:44" ht="4.5" customHeight="1">
      <c r="A114" s="10"/>
      <c r="B114" s="1103"/>
      <c r="C114" s="1103"/>
      <c r="D114" s="1103"/>
      <c r="E114" s="1103"/>
      <c r="F114" s="2422"/>
      <c r="G114" s="2420"/>
      <c r="H114" s="2420"/>
      <c r="I114" s="2420"/>
      <c r="J114" s="2420"/>
      <c r="K114" s="2420"/>
      <c r="L114" s="2420"/>
      <c r="M114" s="2420"/>
      <c r="N114" s="2420"/>
      <c r="O114" s="2420"/>
      <c r="P114" s="2420"/>
      <c r="Q114" s="2420"/>
      <c r="R114" s="2420"/>
      <c r="S114" s="2420"/>
      <c r="T114" s="2420"/>
      <c r="U114" s="2421"/>
      <c r="V114" s="11"/>
      <c r="W114" s="10"/>
      <c r="X114" s="2386"/>
      <c r="Y114" s="2386"/>
      <c r="Z114" s="2386"/>
      <c r="AA114" s="2386"/>
      <c r="AB114" s="2386"/>
      <c r="AC114" s="2386"/>
      <c r="AD114" s="2386"/>
      <c r="AE114" s="2386"/>
      <c r="AF114" s="2386"/>
      <c r="AG114" s="2386"/>
      <c r="AH114" s="2386"/>
      <c r="AI114" s="2386"/>
      <c r="AJ114" s="2386"/>
      <c r="AK114" s="2386"/>
      <c r="AL114" s="19"/>
      <c r="AM114" s="2362"/>
      <c r="AN114" s="2363"/>
      <c r="AO114" s="2363"/>
      <c r="AP114" s="2363"/>
      <c r="AQ114" s="2364"/>
      <c r="AR114" s="11"/>
    </row>
    <row r="115" spans="1:44" ht="4.5" customHeight="1">
      <c r="A115" s="10"/>
      <c r="B115" s="13"/>
      <c r="C115" s="13"/>
      <c r="D115" s="13"/>
      <c r="E115" s="13"/>
      <c r="F115" s="2423"/>
      <c r="G115" s="2424"/>
      <c r="H115" s="2424"/>
      <c r="I115" s="2424"/>
      <c r="J115" s="2424"/>
      <c r="K115" s="2424"/>
      <c r="L115" s="2424"/>
      <c r="M115" s="2424"/>
      <c r="N115" s="2424"/>
      <c r="O115" s="2424"/>
      <c r="P115" s="2424"/>
      <c r="Q115" s="2424"/>
      <c r="R115" s="2424"/>
      <c r="S115" s="2424"/>
      <c r="T115" s="2424"/>
      <c r="U115" s="2425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362"/>
      <c r="AN115" s="2363"/>
      <c r="AO115" s="2363"/>
      <c r="AP115" s="2363"/>
      <c r="AQ115" s="2364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103" t="s">
        <v>786</v>
      </c>
      <c r="Y116" s="1103"/>
      <c r="Z116" s="1103"/>
      <c r="AA116" s="1103"/>
      <c r="AB116" s="1103"/>
      <c r="AC116" s="1103"/>
      <c r="AD116" s="1103"/>
      <c r="AE116" s="1103"/>
      <c r="AF116" s="2395" t="str">
        <f>CONCATENATE("O-PG / ",INDEX('LŠZ P'!A$2:AN1092,A95,38)," place")</f>
        <v>O-PG /  place</v>
      </c>
      <c r="AG116" s="2396"/>
      <c r="AH116" s="2396"/>
      <c r="AI116" s="2396"/>
      <c r="AJ116" s="2396"/>
      <c r="AK116" s="2397"/>
      <c r="AL116" s="20"/>
      <c r="AM116" s="2362"/>
      <c r="AN116" s="2363"/>
      <c r="AO116" s="2363"/>
      <c r="AP116" s="2363"/>
      <c r="AQ116" s="2364"/>
      <c r="AR116" s="11"/>
    </row>
    <row r="117" spans="1:44" ht="4.5" customHeight="1">
      <c r="A117" s="10"/>
      <c r="B117" s="1103" t="s">
        <v>1413</v>
      </c>
      <c r="C117" s="1103"/>
      <c r="D117" s="1103"/>
      <c r="E117" s="1103"/>
      <c r="F117" s="1103"/>
      <c r="G117" s="1103"/>
      <c r="H117" s="1103"/>
      <c r="I117" s="2377" t="str">
        <f>INDEX('LŠZ P'!A$2:AN$998,A95,5)</f>
        <v>OM-P208</v>
      </c>
      <c r="J117" s="2440"/>
      <c r="K117" s="2440"/>
      <c r="L117" s="2440"/>
      <c r="M117" s="2440"/>
      <c r="N117" s="2440"/>
      <c r="O117" s="2440"/>
      <c r="P117" s="2440"/>
      <c r="Q117" s="2440"/>
      <c r="R117" s="2440"/>
      <c r="S117" s="2440"/>
      <c r="T117" s="2440"/>
      <c r="U117" s="2441"/>
      <c r="V117" s="11"/>
      <c r="W117" s="10"/>
      <c r="X117" s="1103"/>
      <c r="Y117" s="1103"/>
      <c r="Z117" s="1103"/>
      <c r="AA117" s="1103"/>
      <c r="AB117" s="1103"/>
      <c r="AC117" s="1103"/>
      <c r="AD117" s="1103"/>
      <c r="AE117" s="1103"/>
      <c r="AF117" s="2398"/>
      <c r="AG117" s="2399"/>
      <c r="AH117" s="2399"/>
      <c r="AI117" s="2399"/>
      <c r="AJ117" s="2399"/>
      <c r="AK117" s="2400"/>
      <c r="AL117" s="20"/>
      <c r="AM117" s="2365"/>
      <c r="AN117" s="2366"/>
      <c r="AO117" s="2366"/>
      <c r="AP117" s="2366"/>
      <c r="AQ117" s="2367"/>
      <c r="AR117" s="11"/>
    </row>
    <row r="118" spans="1:44" ht="4.5" customHeight="1">
      <c r="A118" s="10"/>
      <c r="B118" s="1103"/>
      <c r="C118" s="1103"/>
      <c r="D118" s="1103"/>
      <c r="E118" s="1103"/>
      <c r="F118" s="1103"/>
      <c r="G118" s="1103"/>
      <c r="H118" s="1103"/>
      <c r="I118" s="2442"/>
      <c r="J118" s="2443"/>
      <c r="K118" s="2443"/>
      <c r="L118" s="2443"/>
      <c r="M118" s="2443"/>
      <c r="N118" s="2443"/>
      <c r="O118" s="2443"/>
      <c r="P118" s="2443"/>
      <c r="Q118" s="2443"/>
      <c r="R118" s="2443"/>
      <c r="S118" s="2443"/>
      <c r="T118" s="2443"/>
      <c r="U118" s="2444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103" t="s">
        <v>1414</v>
      </c>
      <c r="C119" s="1103"/>
      <c r="D119" s="1103"/>
      <c r="E119" s="1103"/>
      <c r="F119" s="1103"/>
      <c r="G119" s="1103"/>
      <c r="H119" s="1103"/>
      <c r="I119" s="2442"/>
      <c r="J119" s="2443"/>
      <c r="K119" s="2443"/>
      <c r="L119" s="2443"/>
      <c r="M119" s="2443"/>
      <c r="N119" s="2443"/>
      <c r="O119" s="2443"/>
      <c r="P119" s="2443"/>
      <c r="Q119" s="2443"/>
      <c r="R119" s="2443"/>
      <c r="S119" s="2443"/>
      <c r="T119" s="2443"/>
      <c r="U119" s="2444"/>
      <c r="V119" s="11"/>
      <c r="W119" s="10"/>
      <c r="X119" s="1416" t="s">
        <v>140</v>
      </c>
      <c r="Y119" s="2387"/>
      <c r="Z119" s="2387"/>
      <c r="AA119" s="2387"/>
      <c r="AB119" s="2387"/>
      <c r="AC119" s="2387"/>
      <c r="AD119" s="2387"/>
      <c r="AE119" s="2387"/>
      <c r="AF119" s="2387"/>
      <c r="AG119" s="2387"/>
      <c r="AH119" s="2387"/>
      <c r="AI119" s="2387"/>
      <c r="AJ119" s="2387"/>
      <c r="AK119" s="2387"/>
      <c r="AL119" s="2387"/>
      <c r="AM119" s="2387"/>
      <c r="AN119" s="2387"/>
      <c r="AO119" s="2387"/>
      <c r="AP119" s="2387"/>
      <c r="AQ119" s="2388"/>
      <c r="AR119" s="11"/>
    </row>
    <row r="120" spans="1:44" ht="4.5" customHeight="1">
      <c r="A120" s="10"/>
      <c r="B120" s="1103"/>
      <c r="C120" s="1103"/>
      <c r="D120" s="1103"/>
      <c r="E120" s="1103"/>
      <c r="F120" s="1103"/>
      <c r="G120" s="1103"/>
      <c r="H120" s="1103"/>
      <c r="I120" s="2445"/>
      <c r="J120" s="2446"/>
      <c r="K120" s="2446"/>
      <c r="L120" s="2446"/>
      <c r="M120" s="2446"/>
      <c r="N120" s="2446"/>
      <c r="O120" s="2446"/>
      <c r="P120" s="2446"/>
      <c r="Q120" s="2446"/>
      <c r="R120" s="2446"/>
      <c r="S120" s="2446"/>
      <c r="T120" s="2446"/>
      <c r="U120" s="2447"/>
      <c r="V120" s="11"/>
      <c r="W120" s="10"/>
      <c r="X120" s="2389"/>
      <c r="Y120" s="2390"/>
      <c r="Z120" s="2390"/>
      <c r="AA120" s="2390"/>
      <c r="AB120" s="2390"/>
      <c r="AC120" s="2390"/>
      <c r="AD120" s="2390"/>
      <c r="AE120" s="2390"/>
      <c r="AF120" s="2390"/>
      <c r="AG120" s="2390"/>
      <c r="AH120" s="2390"/>
      <c r="AI120" s="2390"/>
      <c r="AJ120" s="2390"/>
      <c r="AK120" s="2390"/>
      <c r="AL120" s="2390"/>
      <c r="AM120" s="2390"/>
      <c r="AN120" s="2390"/>
      <c r="AO120" s="2390"/>
      <c r="AP120" s="2390"/>
      <c r="AQ120" s="2391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89"/>
      <c r="Y121" s="2390"/>
      <c r="Z121" s="2390"/>
      <c r="AA121" s="2390"/>
      <c r="AB121" s="2390"/>
      <c r="AC121" s="2390"/>
      <c r="AD121" s="2390"/>
      <c r="AE121" s="2390"/>
      <c r="AF121" s="2390"/>
      <c r="AG121" s="2390"/>
      <c r="AH121" s="2390"/>
      <c r="AI121" s="2390"/>
      <c r="AJ121" s="2390"/>
      <c r="AK121" s="2390"/>
      <c r="AL121" s="2390"/>
      <c r="AM121" s="2390"/>
      <c r="AN121" s="2390"/>
      <c r="AO121" s="2390"/>
      <c r="AP121" s="2390"/>
      <c r="AQ121" s="2391"/>
      <c r="AR121" s="11"/>
    </row>
    <row r="122" spans="1:44" ht="4.5" customHeight="1">
      <c r="A122" s="10"/>
      <c r="B122" s="1103" t="s">
        <v>1624</v>
      </c>
      <c r="C122" s="1103"/>
      <c r="D122" s="1103"/>
      <c r="E122" s="1103"/>
      <c r="F122" s="1103"/>
      <c r="G122" s="1103"/>
      <c r="H122" s="1103"/>
      <c r="I122" s="1123" t="str">
        <f>CONCATENATE(INDEX('LŠZ P'!A$2:AN$998,A95,11),"",INDEX('LŠZ P'!A$2:AN$998,A95,24),", ",INDEX('LŠZ P'!A$2:AN$998,A95,25),"",INDEX('LŠZ P'!A$2:AN$998,A95,12))</f>
        <v>GOW s.r.o.Cyrila a Metoda 16/29, 45677IČO:46815571</v>
      </c>
      <c r="J122" s="1837"/>
      <c r="K122" s="1837"/>
      <c r="L122" s="1837"/>
      <c r="M122" s="1837"/>
      <c r="N122" s="1837"/>
      <c r="O122" s="1837"/>
      <c r="P122" s="1837"/>
      <c r="Q122" s="1837"/>
      <c r="R122" s="1837"/>
      <c r="S122" s="1837"/>
      <c r="T122" s="1837"/>
      <c r="U122" s="1838"/>
      <c r="V122" s="11"/>
      <c r="W122" s="10"/>
      <c r="X122" s="2389"/>
      <c r="Y122" s="2390"/>
      <c r="Z122" s="2390"/>
      <c r="AA122" s="2390"/>
      <c r="AB122" s="2390"/>
      <c r="AC122" s="2390"/>
      <c r="AD122" s="2390"/>
      <c r="AE122" s="2390"/>
      <c r="AF122" s="2390"/>
      <c r="AG122" s="2390"/>
      <c r="AH122" s="2390"/>
      <c r="AI122" s="2390"/>
      <c r="AJ122" s="2390"/>
      <c r="AK122" s="2390"/>
      <c r="AL122" s="2390"/>
      <c r="AM122" s="2390"/>
      <c r="AN122" s="2390"/>
      <c r="AO122" s="2390"/>
      <c r="AP122" s="2390"/>
      <c r="AQ122" s="2391"/>
      <c r="AR122" s="11"/>
    </row>
    <row r="123" spans="1:44" ht="4.5" customHeight="1">
      <c r="A123" s="10"/>
      <c r="B123" s="1103"/>
      <c r="C123" s="1103"/>
      <c r="D123" s="1103"/>
      <c r="E123" s="1103"/>
      <c r="F123" s="1103"/>
      <c r="G123" s="1103"/>
      <c r="H123" s="1103"/>
      <c r="I123" s="1839"/>
      <c r="J123" s="1058"/>
      <c r="K123" s="1058"/>
      <c r="L123" s="1058"/>
      <c r="M123" s="1058"/>
      <c r="N123" s="1058"/>
      <c r="O123" s="1058"/>
      <c r="P123" s="1058"/>
      <c r="Q123" s="1058"/>
      <c r="R123" s="1058"/>
      <c r="S123" s="1058"/>
      <c r="T123" s="1058"/>
      <c r="U123" s="1341"/>
      <c r="V123" s="11"/>
      <c r="W123" s="10"/>
      <c r="X123" s="2389"/>
      <c r="Y123" s="2390"/>
      <c r="Z123" s="2390"/>
      <c r="AA123" s="2390"/>
      <c r="AB123" s="2390"/>
      <c r="AC123" s="2390"/>
      <c r="AD123" s="2390"/>
      <c r="AE123" s="2390"/>
      <c r="AF123" s="2390"/>
      <c r="AG123" s="2390"/>
      <c r="AH123" s="2390"/>
      <c r="AI123" s="2390"/>
      <c r="AJ123" s="2390"/>
      <c r="AK123" s="2390"/>
      <c r="AL123" s="2390"/>
      <c r="AM123" s="2390"/>
      <c r="AN123" s="2390"/>
      <c r="AO123" s="2390"/>
      <c r="AP123" s="2390"/>
      <c r="AQ123" s="2391"/>
      <c r="AR123" s="11"/>
    </row>
    <row r="124" spans="1:44" ht="4.5" customHeight="1">
      <c r="A124" s="10"/>
      <c r="B124" s="1103" t="s">
        <v>1625</v>
      </c>
      <c r="C124" s="1103"/>
      <c r="D124" s="1103"/>
      <c r="E124" s="1103"/>
      <c r="F124" s="1103"/>
      <c r="G124" s="1103"/>
      <c r="H124" s="1103"/>
      <c r="I124" s="1839"/>
      <c r="J124" s="1058"/>
      <c r="K124" s="1058"/>
      <c r="L124" s="1058"/>
      <c r="M124" s="1058"/>
      <c r="N124" s="1058"/>
      <c r="O124" s="1058"/>
      <c r="P124" s="1058"/>
      <c r="Q124" s="1058"/>
      <c r="R124" s="1058"/>
      <c r="S124" s="1058"/>
      <c r="T124" s="1058"/>
      <c r="U124" s="1341"/>
      <c r="V124" s="11"/>
      <c r="W124" s="10"/>
      <c r="X124" s="2392"/>
      <c r="Y124" s="2393"/>
      <c r="Z124" s="2393"/>
      <c r="AA124" s="2393"/>
      <c r="AB124" s="2393"/>
      <c r="AC124" s="2393"/>
      <c r="AD124" s="2393"/>
      <c r="AE124" s="2393"/>
      <c r="AF124" s="2393"/>
      <c r="AG124" s="2393"/>
      <c r="AH124" s="2393"/>
      <c r="AI124" s="2393"/>
      <c r="AJ124" s="2393"/>
      <c r="AK124" s="2393"/>
      <c r="AL124" s="2393"/>
      <c r="AM124" s="2393"/>
      <c r="AN124" s="2393"/>
      <c r="AO124" s="2393"/>
      <c r="AP124" s="2393"/>
      <c r="AQ124" s="2394"/>
      <c r="AR124" s="11"/>
    </row>
    <row r="125" spans="1:44" ht="4.5" customHeight="1">
      <c r="A125" s="10"/>
      <c r="B125" s="1103"/>
      <c r="C125" s="1103"/>
      <c r="D125" s="1103"/>
      <c r="E125" s="1103"/>
      <c r="F125" s="1103"/>
      <c r="G125" s="1103"/>
      <c r="H125" s="1103"/>
      <c r="I125" s="1839"/>
      <c r="J125" s="1058"/>
      <c r="K125" s="1058"/>
      <c r="L125" s="1058"/>
      <c r="M125" s="1058"/>
      <c r="N125" s="1058"/>
      <c r="O125" s="1058"/>
      <c r="P125" s="1058"/>
      <c r="Q125" s="1058"/>
      <c r="R125" s="1058"/>
      <c r="S125" s="1058"/>
      <c r="T125" s="1058"/>
      <c r="U125" s="1341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839"/>
      <c r="J126" s="1058"/>
      <c r="K126" s="1058"/>
      <c r="L126" s="1058"/>
      <c r="M126" s="1058"/>
      <c r="N126" s="1058"/>
      <c r="O126" s="1058"/>
      <c r="P126" s="1058"/>
      <c r="Q126" s="1058"/>
      <c r="R126" s="1058"/>
      <c r="S126" s="1058"/>
      <c r="T126" s="1058"/>
      <c r="U126" s="1341"/>
      <c r="V126" s="11"/>
      <c r="W126" s="10"/>
      <c r="X126" s="1123" t="s">
        <v>1626</v>
      </c>
      <c r="Y126" s="1124"/>
      <c r="Z126" s="1124"/>
      <c r="AA126" s="1124"/>
      <c r="AB126" s="1124"/>
      <c r="AC126" s="1124"/>
      <c r="AD126" s="1125"/>
      <c r="AE126" s="1123" t="s">
        <v>1640</v>
      </c>
      <c r="AF126" s="1124"/>
      <c r="AG126" s="1124"/>
      <c r="AH126" s="1125"/>
      <c r="AI126" s="1132" t="s">
        <v>1641</v>
      </c>
      <c r="AJ126" s="1133"/>
      <c r="AK126" s="1133"/>
      <c r="AL126" s="1133"/>
      <c r="AM126" s="1134"/>
      <c r="AN126" s="1132" t="s">
        <v>1642</v>
      </c>
      <c r="AO126" s="1133"/>
      <c r="AP126" s="1133"/>
      <c r="AQ126" s="1134"/>
      <c r="AR126" s="11"/>
    </row>
    <row r="127" spans="1:44" ht="4.5" customHeight="1">
      <c r="A127" s="10"/>
      <c r="B127" s="1103" t="s">
        <v>1627</v>
      </c>
      <c r="C127" s="1103"/>
      <c r="D127" s="1103"/>
      <c r="E127" s="1103"/>
      <c r="F127" s="1103"/>
      <c r="G127" s="1103"/>
      <c r="H127" s="1103"/>
      <c r="I127" s="1839"/>
      <c r="J127" s="1058"/>
      <c r="K127" s="1058"/>
      <c r="L127" s="1058"/>
      <c r="M127" s="1058"/>
      <c r="N127" s="1058"/>
      <c r="O127" s="1058"/>
      <c r="P127" s="1058"/>
      <c r="Q127" s="1058"/>
      <c r="R127" s="1058"/>
      <c r="S127" s="1058"/>
      <c r="T127" s="1058"/>
      <c r="U127" s="1341"/>
      <c r="V127" s="11"/>
      <c r="W127" s="10"/>
      <c r="X127" s="1126"/>
      <c r="Y127" s="1127"/>
      <c r="Z127" s="1127"/>
      <c r="AA127" s="1127"/>
      <c r="AB127" s="1127"/>
      <c r="AC127" s="1127"/>
      <c r="AD127" s="1128"/>
      <c r="AE127" s="1126"/>
      <c r="AF127" s="1127"/>
      <c r="AG127" s="1127"/>
      <c r="AH127" s="1128"/>
      <c r="AI127" s="1135"/>
      <c r="AJ127" s="1136"/>
      <c r="AK127" s="1136"/>
      <c r="AL127" s="1136"/>
      <c r="AM127" s="1137"/>
      <c r="AN127" s="1135"/>
      <c r="AO127" s="1136"/>
      <c r="AP127" s="1136"/>
      <c r="AQ127" s="1137"/>
      <c r="AR127" s="11"/>
    </row>
    <row r="128" spans="1:44" ht="4.5" customHeight="1">
      <c r="A128" s="10"/>
      <c r="B128" s="1103"/>
      <c r="C128" s="1103"/>
      <c r="D128" s="1103"/>
      <c r="E128" s="1103"/>
      <c r="F128" s="1103"/>
      <c r="G128" s="1103"/>
      <c r="H128" s="1103"/>
      <c r="I128" s="1839"/>
      <c r="J128" s="1058"/>
      <c r="K128" s="1058"/>
      <c r="L128" s="1058"/>
      <c r="M128" s="1058"/>
      <c r="N128" s="1058"/>
      <c r="O128" s="1058"/>
      <c r="P128" s="1058"/>
      <c r="Q128" s="1058"/>
      <c r="R128" s="1058"/>
      <c r="S128" s="1058"/>
      <c r="T128" s="1058"/>
      <c r="U128" s="1341"/>
      <c r="V128" s="11"/>
      <c r="W128" s="10"/>
      <c r="X128" s="1129"/>
      <c r="Y128" s="1130"/>
      <c r="Z128" s="1130"/>
      <c r="AA128" s="1130"/>
      <c r="AB128" s="1130"/>
      <c r="AC128" s="1130"/>
      <c r="AD128" s="1131"/>
      <c r="AE128" s="1129"/>
      <c r="AF128" s="1130"/>
      <c r="AG128" s="1130"/>
      <c r="AH128" s="1131"/>
      <c r="AI128" s="1138"/>
      <c r="AJ128" s="1139"/>
      <c r="AK128" s="1139"/>
      <c r="AL128" s="1139"/>
      <c r="AM128" s="1140"/>
      <c r="AN128" s="1138"/>
      <c r="AO128" s="1139"/>
      <c r="AP128" s="1139"/>
      <c r="AQ128" s="1140"/>
      <c r="AR128" s="11"/>
    </row>
    <row r="129" spans="1:44" ht="4.5" customHeight="1">
      <c r="A129" s="10"/>
      <c r="B129" s="1103" t="s">
        <v>1628</v>
      </c>
      <c r="C129" s="1103"/>
      <c r="D129" s="1103"/>
      <c r="E129" s="1103"/>
      <c r="F129" s="1103"/>
      <c r="G129" s="1103"/>
      <c r="H129" s="1103"/>
      <c r="I129" s="1839"/>
      <c r="J129" s="1058"/>
      <c r="K129" s="1058"/>
      <c r="L129" s="1058"/>
      <c r="M129" s="1058"/>
      <c r="N129" s="1058"/>
      <c r="O129" s="1058"/>
      <c r="P129" s="1058"/>
      <c r="Q129" s="1058"/>
      <c r="R129" s="1058"/>
      <c r="S129" s="1058"/>
      <c r="T129" s="1058"/>
      <c r="U129" s="1341"/>
      <c r="V129" s="11"/>
      <c r="W129" s="10"/>
      <c r="X129" s="1435" t="s">
        <v>459</v>
      </c>
      <c r="Y129" s="1563"/>
      <c r="Z129" s="1563"/>
      <c r="AA129" s="1563"/>
      <c r="AB129" s="1563"/>
      <c r="AC129" s="1563"/>
      <c r="AD129" s="1564"/>
      <c r="AE129" s="2207">
        <f>INDEX('LŠZ P'!A$2:AN$998,A95,29)</f>
        <v>92</v>
      </c>
      <c r="AF129" s="2208"/>
      <c r="AG129" s="2208"/>
      <c r="AH129" s="2209"/>
      <c r="AI129" s="1238">
        <f>INDEX('LŠZ P'!A$2:AN$998,A95,31)</f>
        <v>115</v>
      </c>
      <c r="AJ129" s="2216"/>
      <c r="AK129" s="2216"/>
      <c r="AL129" s="2216"/>
      <c r="AM129" s="2217"/>
      <c r="AN129" s="1238" t="str">
        <f>INDEX('LŠZ P'!A$2:AN$998,A95,33)</f>
        <v>NIL</v>
      </c>
      <c r="AO129" s="2216"/>
      <c r="AP129" s="2216"/>
      <c r="AQ129" s="2217"/>
      <c r="AR129" s="11"/>
    </row>
    <row r="130" spans="1:44" ht="4.5" customHeight="1">
      <c r="A130" s="10"/>
      <c r="B130" s="1103"/>
      <c r="C130" s="1103"/>
      <c r="D130" s="1103"/>
      <c r="E130" s="1103"/>
      <c r="F130" s="1103"/>
      <c r="G130" s="1103"/>
      <c r="H130" s="1103"/>
      <c r="I130" s="1839"/>
      <c r="J130" s="1058"/>
      <c r="K130" s="1058"/>
      <c r="L130" s="1058"/>
      <c r="M130" s="1058"/>
      <c r="N130" s="1058"/>
      <c r="O130" s="1058"/>
      <c r="P130" s="1058"/>
      <c r="Q130" s="1058"/>
      <c r="R130" s="1058"/>
      <c r="S130" s="1058"/>
      <c r="T130" s="1058"/>
      <c r="U130" s="1341"/>
      <c r="V130" s="11"/>
      <c r="W130" s="10"/>
      <c r="X130" s="1565"/>
      <c r="Y130" s="1566"/>
      <c r="Z130" s="1566"/>
      <c r="AA130" s="1566"/>
      <c r="AB130" s="1566"/>
      <c r="AC130" s="1566"/>
      <c r="AD130" s="1567"/>
      <c r="AE130" s="2210"/>
      <c r="AF130" s="2211"/>
      <c r="AG130" s="2211"/>
      <c r="AH130" s="2212"/>
      <c r="AI130" s="2218"/>
      <c r="AJ130" s="2219"/>
      <c r="AK130" s="2219"/>
      <c r="AL130" s="2219"/>
      <c r="AM130" s="2220"/>
      <c r="AN130" s="2218"/>
      <c r="AO130" s="2219"/>
      <c r="AP130" s="2219"/>
      <c r="AQ130" s="2220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840"/>
      <c r="J131" s="1841"/>
      <c r="K131" s="1841"/>
      <c r="L131" s="1841"/>
      <c r="M131" s="1841"/>
      <c r="N131" s="1841"/>
      <c r="O131" s="1841"/>
      <c r="P131" s="1841"/>
      <c r="Q131" s="1841"/>
      <c r="R131" s="1841"/>
      <c r="S131" s="1841"/>
      <c r="T131" s="1841"/>
      <c r="U131" s="1842"/>
      <c r="V131" s="11"/>
      <c r="W131" s="10"/>
      <c r="X131" s="1568"/>
      <c r="Y131" s="1569"/>
      <c r="Z131" s="1569"/>
      <c r="AA131" s="1569"/>
      <c r="AB131" s="1569"/>
      <c r="AC131" s="1569"/>
      <c r="AD131" s="1570"/>
      <c r="AE131" s="2213"/>
      <c r="AF131" s="2214"/>
      <c r="AG131" s="2214"/>
      <c r="AH131" s="2215"/>
      <c r="AI131" s="2221"/>
      <c r="AJ131" s="2222"/>
      <c r="AK131" s="2222"/>
      <c r="AL131" s="2222"/>
      <c r="AM131" s="2223"/>
      <c r="AN131" s="2221"/>
      <c r="AO131" s="2222"/>
      <c r="AP131" s="2222"/>
      <c r="AQ131" s="2223"/>
      <c r="AR131" s="11"/>
    </row>
    <row r="132" spans="1:44" ht="4.5" customHeight="1">
      <c r="A132" s="10"/>
      <c r="B132" s="1103" t="s">
        <v>460</v>
      </c>
      <c r="C132" s="1103"/>
      <c r="D132" s="1103"/>
      <c r="E132" s="1103"/>
      <c r="F132" s="1103"/>
      <c r="G132" s="1103"/>
      <c r="H132" s="1192"/>
      <c r="I132" s="2410">
        <f>INDEX('LŠZ P'!A$2:AN$998,A95,13)</f>
        <v>43160</v>
      </c>
      <c r="J132" s="2411"/>
      <c r="K132" s="2411"/>
      <c r="L132" s="2411"/>
      <c r="M132" s="2411"/>
      <c r="N132" s="2411"/>
      <c r="O132" s="2411"/>
      <c r="P132" s="2411"/>
      <c r="Q132" s="2411"/>
      <c r="R132" s="2411"/>
      <c r="S132" s="2411"/>
      <c r="T132" s="2411"/>
      <c r="U132" s="2412"/>
      <c r="V132" s="11"/>
      <c r="W132" s="10"/>
      <c r="X132" s="1074" t="s">
        <v>1522</v>
      </c>
      <c r="Y132" s="1075"/>
      <c r="Z132" s="1075"/>
      <c r="AA132" s="1075"/>
      <c r="AB132" s="1075"/>
      <c r="AC132" s="1075"/>
      <c r="AD132" s="1076"/>
      <c r="AE132" s="1123" t="s">
        <v>1056</v>
      </c>
      <c r="AF132" s="1075"/>
      <c r="AG132" s="1075"/>
      <c r="AH132" s="1076"/>
      <c r="AI132" s="1123" t="s">
        <v>1054</v>
      </c>
      <c r="AJ132" s="1075"/>
      <c r="AK132" s="1075"/>
      <c r="AL132" s="1075"/>
      <c r="AM132" s="1076"/>
      <c r="AN132" s="1123" t="s">
        <v>75</v>
      </c>
      <c r="AO132" s="1075"/>
      <c r="AP132" s="1075"/>
      <c r="AQ132" s="1076"/>
      <c r="AR132" s="11"/>
    </row>
    <row r="133" spans="1:44" ht="4.5" customHeight="1">
      <c r="A133" s="10"/>
      <c r="B133" s="1103"/>
      <c r="C133" s="1103"/>
      <c r="D133" s="1103"/>
      <c r="E133" s="1103"/>
      <c r="F133" s="1103"/>
      <c r="G133" s="1103"/>
      <c r="H133" s="1192"/>
      <c r="I133" s="2413"/>
      <c r="J133" s="2414"/>
      <c r="K133" s="2414"/>
      <c r="L133" s="2414"/>
      <c r="M133" s="2414"/>
      <c r="N133" s="2414"/>
      <c r="O133" s="2414"/>
      <c r="P133" s="2414"/>
      <c r="Q133" s="2414"/>
      <c r="R133" s="2414"/>
      <c r="S133" s="2414"/>
      <c r="T133" s="2414"/>
      <c r="U133" s="2415"/>
      <c r="V133" s="11"/>
      <c r="W133" s="10"/>
      <c r="X133" s="1077"/>
      <c r="Y133" s="1078"/>
      <c r="Z133" s="1078"/>
      <c r="AA133" s="1078"/>
      <c r="AB133" s="1078"/>
      <c r="AC133" s="1078"/>
      <c r="AD133" s="1079"/>
      <c r="AE133" s="1077"/>
      <c r="AF133" s="1078"/>
      <c r="AG133" s="1078"/>
      <c r="AH133" s="1079"/>
      <c r="AI133" s="1077"/>
      <c r="AJ133" s="1078"/>
      <c r="AK133" s="1078"/>
      <c r="AL133" s="1078"/>
      <c r="AM133" s="1079"/>
      <c r="AN133" s="1077"/>
      <c r="AO133" s="1078"/>
      <c r="AP133" s="1078"/>
      <c r="AQ133" s="1079"/>
      <c r="AR133" s="11"/>
    </row>
    <row r="134" spans="1:44" ht="4.5" customHeight="1">
      <c r="A134" s="10"/>
      <c r="B134" s="1103" t="s">
        <v>461</v>
      </c>
      <c r="C134" s="1103"/>
      <c r="D134" s="1103"/>
      <c r="E134" s="1103"/>
      <c r="F134" s="1103"/>
      <c r="G134" s="1103"/>
      <c r="H134" s="1103"/>
      <c r="I134" s="2413"/>
      <c r="J134" s="2414"/>
      <c r="K134" s="2414"/>
      <c r="L134" s="2414"/>
      <c r="M134" s="2414"/>
      <c r="N134" s="2414"/>
      <c r="O134" s="2414"/>
      <c r="P134" s="2414"/>
      <c r="Q134" s="2414"/>
      <c r="R134" s="2414"/>
      <c r="S134" s="2414"/>
      <c r="T134" s="2414"/>
      <c r="U134" s="2415"/>
      <c r="V134" s="11"/>
      <c r="W134" s="10"/>
      <c r="X134" s="1080"/>
      <c r="Y134" s="1081"/>
      <c r="Z134" s="1081"/>
      <c r="AA134" s="1081"/>
      <c r="AB134" s="1081"/>
      <c r="AC134" s="1081"/>
      <c r="AD134" s="1082"/>
      <c r="AE134" s="1080"/>
      <c r="AF134" s="1081"/>
      <c r="AG134" s="1081"/>
      <c r="AH134" s="1082"/>
      <c r="AI134" s="1080"/>
      <c r="AJ134" s="1081"/>
      <c r="AK134" s="1081"/>
      <c r="AL134" s="1081"/>
      <c r="AM134" s="1082"/>
      <c r="AN134" s="1080"/>
      <c r="AO134" s="1081"/>
      <c r="AP134" s="1081"/>
      <c r="AQ134" s="1082"/>
      <c r="AR134" s="11"/>
    </row>
    <row r="135" spans="1:44" ht="4.5" customHeight="1">
      <c r="A135" s="10"/>
      <c r="B135" s="1103"/>
      <c r="C135" s="1103"/>
      <c r="D135" s="1103"/>
      <c r="E135" s="1103"/>
      <c r="F135" s="1103"/>
      <c r="G135" s="1103"/>
      <c r="H135" s="1103"/>
      <c r="I135" s="2416"/>
      <c r="J135" s="2417"/>
      <c r="K135" s="2417"/>
      <c r="L135" s="2417"/>
      <c r="M135" s="2417"/>
      <c r="N135" s="2417"/>
      <c r="O135" s="2417"/>
      <c r="P135" s="2417"/>
      <c r="Q135" s="2417"/>
      <c r="R135" s="2417"/>
      <c r="S135" s="2417"/>
      <c r="T135" s="2417"/>
      <c r="U135" s="2418"/>
      <c r="V135" s="11"/>
      <c r="W135" s="10"/>
      <c r="X135" s="1435" t="s">
        <v>928</v>
      </c>
      <c r="Y135" s="1436"/>
      <c r="Z135" s="1436"/>
      <c r="AA135" s="1436"/>
      <c r="AB135" s="1436"/>
      <c r="AC135" s="1436"/>
      <c r="AD135" s="1437"/>
      <c r="AE135" s="2198" t="str">
        <f>INDEX('LŠZ P'!A$2:AN$998,A95,35)</f>
        <v>NIL</v>
      </c>
      <c r="AF135" s="2199"/>
      <c r="AG135" s="2199"/>
      <c r="AH135" s="2200"/>
      <c r="AI135" s="2198">
        <f>INDEX('LŠZ P'!A$2:AN$998,A95,36)</f>
        <v>1</v>
      </c>
      <c r="AJ135" s="2199"/>
      <c r="AK135" s="2199"/>
      <c r="AL135" s="2199"/>
      <c r="AM135" s="2200"/>
      <c r="AN135" s="2198">
        <f>INDEX('LŠZ P'!A$2:AN$998,A95,37)</f>
        <v>0</v>
      </c>
      <c r="AO135" s="2199"/>
      <c r="AP135" s="2199"/>
      <c r="AQ135" s="2200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438"/>
      <c r="Y136" s="1439"/>
      <c r="Z136" s="1439"/>
      <c r="AA136" s="1439"/>
      <c r="AB136" s="1439"/>
      <c r="AC136" s="1439"/>
      <c r="AD136" s="1440"/>
      <c r="AE136" s="2201"/>
      <c r="AF136" s="2202"/>
      <c r="AG136" s="2202"/>
      <c r="AH136" s="2203"/>
      <c r="AI136" s="2201"/>
      <c r="AJ136" s="2202"/>
      <c r="AK136" s="2202"/>
      <c r="AL136" s="2202"/>
      <c r="AM136" s="2203"/>
      <c r="AN136" s="2201"/>
      <c r="AO136" s="2202"/>
      <c r="AP136" s="2202"/>
      <c r="AQ136" s="2203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410">
        <f ca="1">IF(DAYS360(I185,NOW())&gt;60,NOW(),I185)</f>
        <v>45321.308916666669</v>
      </c>
      <c r="M137" s="2435"/>
      <c r="N137" s="2435"/>
      <c r="O137" s="2435"/>
      <c r="P137" s="2435"/>
      <c r="Q137" s="2435"/>
      <c r="R137" s="2435"/>
      <c r="S137" s="2435"/>
      <c r="T137" s="2435"/>
      <c r="U137" s="2436"/>
      <c r="V137" s="11"/>
      <c r="W137" s="10"/>
      <c r="X137" s="1441"/>
      <c r="Y137" s="1442"/>
      <c r="Z137" s="1442"/>
      <c r="AA137" s="1442"/>
      <c r="AB137" s="1442"/>
      <c r="AC137" s="1442"/>
      <c r="AD137" s="1443"/>
      <c r="AE137" s="2204"/>
      <c r="AF137" s="2205"/>
      <c r="AG137" s="2205"/>
      <c r="AH137" s="2206"/>
      <c r="AI137" s="2204"/>
      <c r="AJ137" s="2205"/>
      <c r="AK137" s="2205"/>
      <c r="AL137" s="2205"/>
      <c r="AM137" s="2206"/>
      <c r="AN137" s="2204"/>
      <c r="AO137" s="2205"/>
      <c r="AP137" s="2205"/>
      <c r="AQ137" s="2206"/>
      <c r="AR137" s="11"/>
    </row>
    <row r="138" spans="1:44" ht="4.5" customHeight="1">
      <c r="A138" s="10"/>
      <c r="B138" s="1103" t="s">
        <v>462</v>
      </c>
      <c r="C138" s="1103"/>
      <c r="D138" s="1103"/>
      <c r="E138" s="1103"/>
      <c r="F138" s="1103"/>
      <c r="G138" s="1103"/>
      <c r="H138" s="1103"/>
      <c r="I138" s="1103"/>
      <c r="J138" s="1103"/>
      <c r="K138" s="1103"/>
      <c r="L138" s="1255"/>
      <c r="M138" s="1103"/>
      <c r="N138" s="1103"/>
      <c r="O138" s="1103"/>
      <c r="P138" s="1103"/>
      <c r="Q138" s="1103"/>
      <c r="R138" s="1103"/>
      <c r="S138" s="1103"/>
      <c r="T138" s="1103"/>
      <c r="U138" s="1192"/>
      <c r="V138" s="11"/>
      <c r="W138" s="10"/>
      <c r="X138" s="1416" t="s">
        <v>463</v>
      </c>
      <c r="Y138" s="1417"/>
      <c r="Z138" s="1417"/>
      <c r="AA138" s="1418"/>
      <c r="AB138" s="1123">
        <f>INDEX('LŠZ P'!A$2:AN$998,A95,18)</f>
        <v>2018</v>
      </c>
      <c r="AC138" s="1125"/>
      <c r="AD138" s="1123" t="s">
        <v>464</v>
      </c>
      <c r="AE138" s="1125"/>
      <c r="AF138" s="1382" t="str">
        <f>INDEX('LŠZ P'!A$2:AN$998,A95,7)</f>
        <v>XG58M0511736831</v>
      </c>
      <c r="AG138" s="1383"/>
      <c r="AH138" s="1383"/>
      <c r="AI138" s="1383"/>
      <c r="AJ138" s="1383"/>
      <c r="AK138" s="1383"/>
      <c r="AL138" s="1383"/>
      <c r="AM138" s="1384"/>
      <c r="AN138" s="1141" t="str">
        <f>INDEX('LŠZ P'!A$2:AN$998,A95,15)</f>
        <v>P</v>
      </c>
      <c r="AO138" s="1124"/>
      <c r="AP138" s="1124"/>
      <c r="AQ138" s="1125"/>
      <c r="AR138" s="11"/>
    </row>
    <row r="139" spans="1:44" ht="4.5" customHeight="1">
      <c r="A139" s="10"/>
      <c r="B139" s="1103"/>
      <c r="C139" s="1103"/>
      <c r="D139" s="1103"/>
      <c r="E139" s="1103"/>
      <c r="F139" s="1103"/>
      <c r="G139" s="1103"/>
      <c r="H139" s="1103"/>
      <c r="I139" s="1103"/>
      <c r="J139" s="1103"/>
      <c r="K139" s="1103"/>
      <c r="L139" s="1255"/>
      <c r="M139" s="1103"/>
      <c r="N139" s="1103"/>
      <c r="O139" s="1103"/>
      <c r="P139" s="1103"/>
      <c r="Q139" s="1103"/>
      <c r="R139" s="1103"/>
      <c r="S139" s="1103"/>
      <c r="T139" s="1103"/>
      <c r="U139" s="1192"/>
      <c r="V139" s="11"/>
      <c r="W139" s="10"/>
      <c r="X139" s="1419"/>
      <c r="Y139" s="1420"/>
      <c r="Z139" s="1420"/>
      <c r="AA139" s="1421"/>
      <c r="AB139" s="1126"/>
      <c r="AC139" s="1128"/>
      <c r="AD139" s="1126"/>
      <c r="AE139" s="1128"/>
      <c r="AF139" s="1385"/>
      <c r="AG139" s="1386"/>
      <c r="AH139" s="1386"/>
      <c r="AI139" s="1386"/>
      <c r="AJ139" s="1386"/>
      <c r="AK139" s="1386"/>
      <c r="AL139" s="1386"/>
      <c r="AM139" s="1387"/>
      <c r="AN139" s="1126"/>
      <c r="AO139" s="1127"/>
      <c r="AP139" s="1127"/>
      <c r="AQ139" s="1128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437"/>
      <c r="M140" s="2438"/>
      <c r="N140" s="2438"/>
      <c r="O140" s="2438"/>
      <c r="P140" s="2438"/>
      <c r="Q140" s="2438"/>
      <c r="R140" s="2438"/>
      <c r="S140" s="2438"/>
      <c r="T140" s="2438"/>
      <c r="U140" s="2439"/>
      <c r="V140" s="11"/>
      <c r="W140" s="10"/>
      <c r="X140" s="1422"/>
      <c r="Y140" s="1423"/>
      <c r="Z140" s="1423"/>
      <c r="AA140" s="1424"/>
      <c r="AB140" s="1129"/>
      <c r="AC140" s="1131"/>
      <c r="AD140" s="1129"/>
      <c r="AE140" s="1131"/>
      <c r="AF140" s="1388"/>
      <c r="AG140" s="1389"/>
      <c r="AH140" s="1389"/>
      <c r="AI140" s="1389"/>
      <c r="AJ140" s="1389"/>
      <c r="AK140" s="1389"/>
      <c r="AL140" s="1389"/>
      <c r="AM140" s="1390"/>
      <c r="AN140" s="1129"/>
      <c r="AO140" s="1130"/>
      <c r="AP140" s="1130"/>
      <c r="AQ140" s="1131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345" t="str">
        <f>F18</f>
        <v>FREESTYLE 2 22 (GRADIENT)</v>
      </c>
      <c r="C143" s="2345"/>
      <c r="D143" s="2345"/>
      <c r="E143" s="2345"/>
      <c r="F143" s="2345"/>
      <c r="G143" s="2345"/>
      <c r="H143" s="2345"/>
      <c r="I143" s="2345"/>
      <c r="J143" s="2345"/>
      <c r="K143" s="2345"/>
      <c r="L143" s="2345"/>
      <c r="M143" s="2345"/>
      <c r="N143" s="2345"/>
      <c r="O143" s="2345"/>
      <c r="P143" s="2345"/>
      <c r="Q143" s="2345"/>
      <c r="R143" s="2345"/>
      <c r="S143" s="2345"/>
      <c r="T143" s="2345"/>
      <c r="U143" s="2345"/>
      <c r="V143" s="9"/>
      <c r="W143" s="8"/>
      <c r="X143" s="2355">
        <f>Z14</f>
        <v>45677</v>
      </c>
      <c r="Y143" s="2355"/>
      <c r="Z143" s="2355"/>
      <c r="AA143" s="2355"/>
      <c r="AB143" s="2355"/>
      <c r="AC143" s="2355"/>
      <c r="AD143" s="2355"/>
      <c r="AE143" s="2356">
        <f>AH15</f>
        <v>4.9000000000000004</v>
      </c>
      <c r="AF143" s="2356"/>
      <c r="AG143" s="2356"/>
      <c r="AH143" s="2356"/>
      <c r="AI143" s="2356"/>
      <c r="AJ143" s="2356"/>
      <c r="AK143" s="2356"/>
      <c r="AL143" s="2356"/>
      <c r="AM143" s="2356"/>
      <c r="AN143" s="2356"/>
      <c r="AO143" s="2345">
        <f>AM19</f>
        <v>0</v>
      </c>
      <c r="AP143" s="2345"/>
      <c r="AQ143" s="2345"/>
      <c r="AR143" s="2345"/>
    </row>
    <row r="144" spans="1:44" ht="4.5" customHeight="1">
      <c r="A144" s="8"/>
      <c r="B144" s="2345"/>
      <c r="C144" s="2345"/>
      <c r="D144" s="2345"/>
      <c r="E144" s="2345"/>
      <c r="F144" s="2345"/>
      <c r="G144" s="2345"/>
      <c r="H144" s="2345"/>
      <c r="I144" s="2345"/>
      <c r="J144" s="2345"/>
      <c r="K144" s="2345"/>
      <c r="L144" s="2345"/>
      <c r="M144" s="2345"/>
      <c r="N144" s="2345"/>
      <c r="O144" s="2345"/>
      <c r="P144" s="2345"/>
      <c r="Q144" s="2345"/>
      <c r="R144" s="2345"/>
      <c r="S144" s="2345"/>
      <c r="T144" s="2345"/>
      <c r="U144" s="2345"/>
      <c r="V144" s="9"/>
      <c r="W144" s="8"/>
      <c r="X144" s="2355"/>
      <c r="Y144" s="2355"/>
      <c r="Z144" s="2355"/>
      <c r="AA144" s="2355"/>
      <c r="AB144" s="2355"/>
      <c r="AC144" s="2355"/>
      <c r="AD144" s="2355"/>
      <c r="AE144" s="2356"/>
      <c r="AF144" s="2356"/>
      <c r="AG144" s="2356"/>
      <c r="AH144" s="2356"/>
      <c r="AI144" s="2356"/>
      <c r="AJ144" s="2356"/>
      <c r="AK144" s="2356"/>
      <c r="AL144" s="2356"/>
      <c r="AM144" s="2356"/>
      <c r="AN144" s="2356"/>
      <c r="AO144" s="2345"/>
      <c r="AP144" s="2345"/>
      <c r="AQ144" s="2345"/>
      <c r="AR144" s="2345"/>
    </row>
    <row r="145" spans="1:44" ht="4.5" customHeight="1">
      <c r="A145" s="8"/>
      <c r="B145" s="2345"/>
      <c r="C145" s="2345"/>
      <c r="D145" s="2345"/>
      <c r="E145" s="2345"/>
      <c r="F145" s="2345"/>
      <c r="G145" s="2345"/>
      <c r="H145" s="2345"/>
      <c r="I145" s="2345"/>
      <c r="J145" s="2345"/>
      <c r="K145" s="2345"/>
      <c r="L145" s="2345"/>
      <c r="M145" s="2345"/>
      <c r="N145" s="2345"/>
      <c r="O145" s="2345"/>
      <c r="P145" s="2345"/>
      <c r="Q145" s="2345"/>
      <c r="R145" s="2345"/>
      <c r="S145" s="2345"/>
      <c r="T145" s="2345"/>
      <c r="U145" s="2345"/>
      <c r="V145" s="9"/>
      <c r="W145" s="8"/>
      <c r="X145" s="2355"/>
      <c r="Y145" s="2355"/>
      <c r="Z145" s="2355"/>
      <c r="AA145" s="2355"/>
      <c r="AB145" s="2355"/>
      <c r="AC145" s="2355"/>
      <c r="AD145" s="2355"/>
      <c r="AE145" s="2356"/>
      <c r="AF145" s="2356"/>
      <c r="AG145" s="2356"/>
      <c r="AH145" s="2356"/>
      <c r="AI145" s="2356"/>
      <c r="AJ145" s="2356"/>
      <c r="AK145" s="2356"/>
      <c r="AL145" s="2356"/>
      <c r="AM145" s="2356"/>
      <c r="AN145" s="2356"/>
      <c r="AO145" s="2345"/>
      <c r="AP145" s="2345"/>
      <c r="AQ145" s="2345"/>
      <c r="AR145" s="2345"/>
    </row>
    <row r="146" spans="1:44" ht="4.5" customHeight="1">
      <c r="A146" s="8"/>
      <c r="B146" s="2345" t="str">
        <f>I23</f>
        <v>OM-P709</v>
      </c>
      <c r="C146" s="2345"/>
      <c r="D146" s="2345"/>
      <c r="E146" s="2345"/>
      <c r="F146" s="2345"/>
      <c r="G146" s="2345"/>
      <c r="H146" s="2345"/>
      <c r="I146" s="2345"/>
      <c r="J146" s="2345"/>
      <c r="K146" s="2345"/>
      <c r="L146" s="2345"/>
      <c r="M146" s="2345"/>
      <c r="N146" s="2345"/>
      <c r="O146" s="2345"/>
      <c r="P146" s="2345"/>
      <c r="Q146" s="2345"/>
      <c r="R146" s="2345"/>
      <c r="S146" s="2345"/>
      <c r="T146" s="2345"/>
      <c r="U146" s="2345"/>
      <c r="V146" s="9"/>
      <c r="W146" s="8"/>
      <c r="X146" s="2346">
        <f>AE35</f>
        <v>70</v>
      </c>
      <c r="Y146" s="2347"/>
      <c r="Z146" s="2347"/>
      <c r="AA146" s="2347"/>
      <c r="AB146" s="2347"/>
      <c r="AC146" s="2347"/>
      <c r="AD146" s="2348"/>
      <c r="AE146" s="2346">
        <f>AI35</f>
        <v>120</v>
      </c>
      <c r="AF146" s="2347"/>
      <c r="AG146" s="2347"/>
      <c r="AH146" s="2347"/>
      <c r="AI146" s="2347"/>
      <c r="AJ146" s="2347"/>
      <c r="AK146" s="2348"/>
      <c r="AL146" s="2346" t="str">
        <f>AN35</f>
        <v>NIL</v>
      </c>
      <c r="AM146" s="2347"/>
      <c r="AN146" s="2347"/>
      <c r="AO146" s="2347"/>
      <c r="AP146" s="2347"/>
      <c r="AQ146" s="2347"/>
      <c r="AR146" s="2348"/>
    </row>
    <row r="147" spans="1:44" ht="4.5" customHeight="1">
      <c r="A147" s="8"/>
      <c r="B147" s="2345"/>
      <c r="C147" s="2345"/>
      <c r="D147" s="2345"/>
      <c r="E147" s="2345"/>
      <c r="F147" s="2345"/>
      <c r="G147" s="2345"/>
      <c r="H147" s="2345"/>
      <c r="I147" s="2345"/>
      <c r="J147" s="2345"/>
      <c r="K147" s="2345"/>
      <c r="L147" s="2345"/>
      <c r="M147" s="2345"/>
      <c r="N147" s="2345"/>
      <c r="O147" s="2345"/>
      <c r="P147" s="2345"/>
      <c r="Q147" s="2345"/>
      <c r="R147" s="2345"/>
      <c r="S147" s="2345"/>
      <c r="T147" s="2345"/>
      <c r="U147" s="2345"/>
      <c r="V147" s="9"/>
      <c r="W147" s="8"/>
      <c r="X147" s="2349"/>
      <c r="Y147" s="2350"/>
      <c r="Z147" s="2350"/>
      <c r="AA147" s="2350"/>
      <c r="AB147" s="2350"/>
      <c r="AC147" s="2350"/>
      <c r="AD147" s="2351"/>
      <c r="AE147" s="2349"/>
      <c r="AF147" s="2350"/>
      <c r="AG147" s="2350"/>
      <c r="AH147" s="2350"/>
      <c r="AI147" s="2350"/>
      <c r="AJ147" s="2350"/>
      <c r="AK147" s="2351"/>
      <c r="AL147" s="2349"/>
      <c r="AM147" s="2350"/>
      <c r="AN147" s="2350"/>
      <c r="AO147" s="2350"/>
      <c r="AP147" s="2350"/>
      <c r="AQ147" s="2350"/>
      <c r="AR147" s="2351"/>
    </row>
    <row r="148" spans="1:44" ht="4.5" customHeight="1">
      <c r="A148" s="8"/>
      <c r="B148" s="2345"/>
      <c r="C148" s="2345"/>
      <c r="D148" s="2345"/>
      <c r="E148" s="2345"/>
      <c r="F148" s="2345"/>
      <c r="G148" s="2345"/>
      <c r="H148" s="2345"/>
      <c r="I148" s="2345"/>
      <c r="J148" s="2345"/>
      <c r="K148" s="2345"/>
      <c r="L148" s="2345"/>
      <c r="M148" s="2345"/>
      <c r="N148" s="2345"/>
      <c r="O148" s="2345"/>
      <c r="P148" s="2345"/>
      <c r="Q148" s="2345"/>
      <c r="R148" s="2345"/>
      <c r="S148" s="2345"/>
      <c r="T148" s="2345"/>
      <c r="U148" s="2345"/>
      <c r="V148" s="9"/>
      <c r="W148" s="8"/>
      <c r="X148" s="2352"/>
      <c r="Y148" s="2353"/>
      <c r="Z148" s="2353"/>
      <c r="AA148" s="2353"/>
      <c r="AB148" s="2353"/>
      <c r="AC148" s="2353"/>
      <c r="AD148" s="2354"/>
      <c r="AE148" s="2352"/>
      <c r="AF148" s="2353"/>
      <c r="AG148" s="2353"/>
      <c r="AH148" s="2353"/>
      <c r="AI148" s="2353"/>
      <c r="AJ148" s="2353"/>
      <c r="AK148" s="2354"/>
      <c r="AL148" s="2352"/>
      <c r="AM148" s="2353"/>
      <c r="AN148" s="2353"/>
      <c r="AO148" s="2353"/>
      <c r="AP148" s="2353"/>
      <c r="AQ148" s="2353"/>
      <c r="AR148" s="2354"/>
    </row>
    <row r="149" spans="1:44" ht="4.5" customHeight="1">
      <c r="A149" s="8"/>
      <c r="B149" s="2359" t="str">
        <f>I28</f>
        <v>Marek JÁNOŠÍK                              Cyrila a Metoda 16/29, 45677</v>
      </c>
      <c r="C149" s="2359"/>
      <c r="D149" s="2359"/>
      <c r="E149" s="2359"/>
      <c r="F149" s="2359"/>
      <c r="G149" s="2359"/>
      <c r="H149" s="2359"/>
      <c r="I149" s="2359"/>
      <c r="J149" s="2359"/>
      <c r="K149" s="2359"/>
      <c r="L149" s="2359"/>
      <c r="M149" s="2359"/>
      <c r="N149" s="2359"/>
      <c r="O149" s="2359"/>
      <c r="P149" s="2359"/>
      <c r="Q149" s="2359"/>
      <c r="R149" s="2359"/>
      <c r="S149" s="2359"/>
      <c r="T149" s="2359"/>
      <c r="U149" s="2359"/>
      <c r="V149" s="9"/>
      <c r="W149" s="8"/>
      <c r="X149" s="2345" t="str">
        <f>AE41</f>
        <v>NIL</v>
      </c>
      <c r="Y149" s="2345"/>
      <c r="Z149" s="2345"/>
      <c r="AA149" s="2345"/>
      <c r="AB149" s="2345"/>
      <c r="AC149" s="2345"/>
      <c r="AD149" s="2345"/>
      <c r="AE149" s="2345">
        <f>AI41</f>
        <v>1</v>
      </c>
      <c r="AF149" s="2345"/>
      <c r="AG149" s="2345"/>
      <c r="AH149" s="2345"/>
      <c r="AI149" s="2345"/>
      <c r="AJ149" s="2345"/>
      <c r="AK149" s="2345"/>
      <c r="AL149" s="2345">
        <f>AN41</f>
        <v>0</v>
      </c>
      <c r="AM149" s="2345"/>
      <c r="AN149" s="2345"/>
      <c r="AO149" s="2345"/>
      <c r="AP149" s="2345"/>
      <c r="AQ149" s="2345"/>
      <c r="AR149" s="2345"/>
    </row>
    <row r="150" spans="1:44" ht="4.5" customHeight="1">
      <c r="A150" s="8"/>
      <c r="B150" s="2359"/>
      <c r="C150" s="2359"/>
      <c r="D150" s="2359"/>
      <c r="E150" s="2359"/>
      <c r="F150" s="2359"/>
      <c r="G150" s="2359"/>
      <c r="H150" s="2359"/>
      <c r="I150" s="2359"/>
      <c r="J150" s="2359"/>
      <c r="K150" s="2359"/>
      <c r="L150" s="2359"/>
      <c r="M150" s="2359"/>
      <c r="N150" s="2359"/>
      <c r="O150" s="2359"/>
      <c r="P150" s="2359"/>
      <c r="Q150" s="2359"/>
      <c r="R150" s="2359"/>
      <c r="S150" s="2359"/>
      <c r="T150" s="2359"/>
      <c r="U150" s="2359"/>
      <c r="V150" s="9"/>
      <c r="W150" s="8"/>
      <c r="X150" s="2345"/>
      <c r="Y150" s="2345"/>
      <c r="Z150" s="2345"/>
      <c r="AA150" s="2345"/>
      <c r="AB150" s="2345"/>
      <c r="AC150" s="2345"/>
      <c r="AD150" s="2345"/>
      <c r="AE150" s="2345"/>
      <c r="AF150" s="2345"/>
      <c r="AG150" s="2345"/>
      <c r="AH150" s="2345"/>
      <c r="AI150" s="2345"/>
      <c r="AJ150" s="2345"/>
      <c r="AK150" s="2345"/>
      <c r="AL150" s="2345"/>
      <c r="AM150" s="2345"/>
      <c r="AN150" s="2345"/>
      <c r="AO150" s="2345"/>
      <c r="AP150" s="2345"/>
      <c r="AQ150" s="2345"/>
      <c r="AR150" s="2345"/>
    </row>
    <row r="151" spans="1:44" ht="4.5" customHeight="1">
      <c r="A151" s="8"/>
      <c r="B151" s="2359"/>
      <c r="C151" s="2359"/>
      <c r="D151" s="2359"/>
      <c r="E151" s="2359"/>
      <c r="F151" s="2359"/>
      <c r="G151" s="2359"/>
      <c r="H151" s="2359"/>
      <c r="I151" s="2359"/>
      <c r="J151" s="2359"/>
      <c r="K151" s="2359"/>
      <c r="L151" s="2359"/>
      <c r="M151" s="2359"/>
      <c r="N151" s="2359"/>
      <c r="O151" s="2359"/>
      <c r="P151" s="2359"/>
      <c r="Q151" s="2359"/>
      <c r="R151" s="2359"/>
      <c r="S151" s="2359"/>
      <c r="T151" s="2359"/>
      <c r="U151" s="2359"/>
      <c r="V151" s="9"/>
      <c r="W151" s="8"/>
      <c r="X151" s="2345"/>
      <c r="Y151" s="2345"/>
      <c r="Z151" s="2345"/>
      <c r="AA151" s="2345"/>
      <c r="AB151" s="2345"/>
      <c r="AC151" s="2345"/>
      <c r="AD151" s="2345"/>
      <c r="AE151" s="2345"/>
      <c r="AF151" s="2345"/>
      <c r="AG151" s="2345"/>
      <c r="AH151" s="2345"/>
      <c r="AI151" s="2345"/>
      <c r="AJ151" s="2345"/>
      <c r="AK151" s="2345"/>
      <c r="AL151" s="2345"/>
      <c r="AM151" s="2345"/>
      <c r="AN151" s="2345"/>
      <c r="AO151" s="2345"/>
      <c r="AP151" s="2345"/>
      <c r="AQ151" s="2345"/>
      <c r="AR151" s="2345"/>
    </row>
    <row r="152" spans="1:44" ht="4.5" customHeight="1">
      <c r="A152" s="8"/>
      <c r="B152" s="2355">
        <f>I38</f>
        <v>42038</v>
      </c>
      <c r="C152" s="2345"/>
      <c r="D152" s="2345"/>
      <c r="E152" s="2345"/>
      <c r="F152" s="2345"/>
      <c r="G152" s="2345"/>
      <c r="H152" s="2345"/>
      <c r="I152" s="2345"/>
      <c r="J152" s="2345"/>
      <c r="K152" s="2355">
        <f ca="1">L43</f>
        <v>45321.308916666669</v>
      </c>
      <c r="L152" s="2355"/>
      <c r="M152" s="2355"/>
      <c r="N152" s="2355"/>
      <c r="O152" s="2355"/>
      <c r="P152" s="2355"/>
      <c r="Q152" s="2355"/>
      <c r="R152" s="2355"/>
      <c r="S152" s="2355"/>
      <c r="T152" s="2355"/>
      <c r="U152" s="2355"/>
      <c r="V152" s="9"/>
      <c r="W152" s="8"/>
      <c r="X152" s="2346">
        <f>AB44</f>
        <v>2012</v>
      </c>
      <c r="Y152" s="2347"/>
      <c r="Z152" s="2347"/>
      <c r="AA152" s="2347"/>
      <c r="AB152" s="2347"/>
      <c r="AC152" s="2347"/>
      <c r="AD152" s="2348"/>
      <c r="AE152" s="2358" t="str">
        <f>AF44</f>
        <v>G33221203028</v>
      </c>
      <c r="AF152" s="2347"/>
      <c r="AG152" s="2347"/>
      <c r="AH152" s="2347"/>
      <c r="AI152" s="2347"/>
      <c r="AJ152" s="2347"/>
      <c r="AK152" s="2348"/>
      <c r="AL152" s="2346" t="str">
        <f>AN44</f>
        <v>P</v>
      </c>
      <c r="AM152" s="2347"/>
      <c r="AN152" s="2347"/>
      <c r="AO152" s="2347"/>
      <c r="AP152" s="2347"/>
      <c r="AQ152" s="2347"/>
      <c r="AR152" s="2348"/>
    </row>
    <row r="153" spans="1:44" ht="4.5" customHeight="1">
      <c r="A153" s="8"/>
      <c r="B153" s="2345"/>
      <c r="C153" s="2345"/>
      <c r="D153" s="2345"/>
      <c r="E153" s="2345"/>
      <c r="F153" s="2345"/>
      <c r="G153" s="2345"/>
      <c r="H153" s="2345"/>
      <c r="I153" s="2345"/>
      <c r="J153" s="2345"/>
      <c r="K153" s="2355"/>
      <c r="L153" s="2355"/>
      <c r="M153" s="2355"/>
      <c r="N153" s="2355"/>
      <c r="O153" s="2355"/>
      <c r="P153" s="2355"/>
      <c r="Q153" s="2355"/>
      <c r="R153" s="2355"/>
      <c r="S153" s="2355"/>
      <c r="T153" s="2355"/>
      <c r="U153" s="2355"/>
      <c r="V153" s="9"/>
      <c r="W153" s="8"/>
      <c r="X153" s="2349"/>
      <c r="Y153" s="2350"/>
      <c r="Z153" s="2350"/>
      <c r="AA153" s="2350"/>
      <c r="AB153" s="2350"/>
      <c r="AC153" s="2350"/>
      <c r="AD153" s="2351"/>
      <c r="AE153" s="2349"/>
      <c r="AF153" s="2350"/>
      <c r="AG153" s="2350"/>
      <c r="AH153" s="2350"/>
      <c r="AI153" s="2350"/>
      <c r="AJ153" s="2350"/>
      <c r="AK153" s="2351"/>
      <c r="AL153" s="2349"/>
      <c r="AM153" s="2350"/>
      <c r="AN153" s="2350"/>
      <c r="AO153" s="2350"/>
      <c r="AP153" s="2350"/>
      <c r="AQ153" s="2350"/>
      <c r="AR153" s="2351"/>
    </row>
    <row r="154" spans="1:44" ht="4.5" customHeight="1">
      <c r="A154" s="21"/>
      <c r="B154" s="2345"/>
      <c r="C154" s="2345"/>
      <c r="D154" s="2345"/>
      <c r="E154" s="2345"/>
      <c r="F154" s="2345"/>
      <c r="G154" s="2345"/>
      <c r="H154" s="2345"/>
      <c r="I154" s="2345"/>
      <c r="J154" s="2345"/>
      <c r="K154" s="2355"/>
      <c r="L154" s="2355"/>
      <c r="M154" s="2355"/>
      <c r="N154" s="2355"/>
      <c r="O154" s="2355"/>
      <c r="P154" s="2355"/>
      <c r="Q154" s="2355"/>
      <c r="R154" s="2355"/>
      <c r="S154" s="2355"/>
      <c r="T154" s="2355"/>
      <c r="U154" s="2355"/>
      <c r="V154" s="22"/>
      <c r="W154" s="21"/>
      <c r="X154" s="2352"/>
      <c r="Y154" s="2353"/>
      <c r="Z154" s="2353"/>
      <c r="AA154" s="2353"/>
      <c r="AB154" s="2353"/>
      <c r="AC154" s="2353"/>
      <c r="AD154" s="2354"/>
      <c r="AE154" s="2352"/>
      <c r="AF154" s="2353"/>
      <c r="AG154" s="2353"/>
      <c r="AH154" s="2353"/>
      <c r="AI154" s="2353"/>
      <c r="AJ154" s="2353"/>
      <c r="AK154" s="2354"/>
      <c r="AL154" s="2352"/>
      <c r="AM154" s="2353"/>
      <c r="AN154" s="2353"/>
      <c r="AO154" s="2353"/>
      <c r="AP154" s="2353"/>
      <c r="AQ154" s="2353"/>
      <c r="AR154" s="2354"/>
    </row>
    <row r="155" spans="1:44" ht="4.5" customHeight="1">
      <c r="A155" s="8"/>
      <c r="B155" s="2345" t="str">
        <f>F65</f>
        <v>PLUTO 2 M (AXIS PARAGL.)</v>
      </c>
      <c r="C155" s="2345"/>
      <c r="D155" s="2345"/>
      <c r="E155" s="2345"/>
      <c r="F155" s="2345"/>
      <c r="G155" s="2345"/>
      <c r="H155" s="2345"/>
      <c r="I155" s="2345"/>
      <c r="J155" s="2345"/>
      <c r="K155" s="2345"/>
      <c r="L155" s="2345"/>
      <c r="M155" s="2345"/>
      <c r="N155" s="2345"/>
      <c r="O155" s="2345"/>
      <c r="P155" s="2345"/>
      <c r="Q155" s="2345"/>
      <c r="R155" s="2345"/>
      <c r="S155" s="2345"/>
      <c r="T155" s="2345"/>
      <c r="U155" s="2345"/>
      <c r="V155" s="9"/>
      <c r="W155" s="8"/>
      <c r="X155" s="2355">
        <f>Z61</f>
        <v>45329</v>
      </c>
      <c r="Y155" s="2355"/>
      <c r="Z155" s="2355"/>
      <c r="AA155" s="2355"/>
      <c r="AB155" s="2355"/>
      <c r="AC155" s="2355"/>
      <c r="AD155" s="2355"/>
      <c r="AE155" s="2356">
        <f>AH62</f>
        <v>4.5</v>
      </c>
      <c r="AF155" s="2356"/>
      <c r="AG155" s="2356"/>
      <c r="AH155" s="2356"/>
      <c r="AI155" s="2356"/>
      <c r="AJ155" s="2356"/>
      <c r="AK155" s="2356"/>
      <c r="AL155" s="2356"/>
      <c r="AM155" s="2356"/>
      <c r="AN155" s="2356"/>
      <c r="AO155" s="2345">
        <f>AM66</f>
        <v>0</v>
      </c>
      <c r="AP155" s="2345"/>
      <c r="AQ155" s="2345"/>
      <c r="AR155" s="2345"/>
    </row>
    <row r="156" spans="1:44" ht="4.5" customHeight="1">
      <c r="A156" s="8"/>
      <c r="B156" s="2345"/>
      <c r="C156" s="2345"/>
      <c r="D156" s="2345"/>
      <c r="E156" s="2345"/>
      <c r="F156" s="2345"/>
      <c r="G156" s="2345"/>
      <c r="H156" s="2345"/>
      <c r="I156" s="2345"/>
      <c r="J156" s="2345"/>
      <c r="K156" s="2345"/>
      <c r="L156" s="2345"/>
      <c r="M156" s="2345"/>
      <c r="N156" s="2345"/>
      <c r="O156" s="2345"/>
      <c r="P156" s="2345"/>
      <c r="Q156" s="2345"/>
      <c r="R156" s="2345"/>
      <c r="S156" s="2345"/>
      <c r="T156" s="2345"/>
      <c r="U156" s="2345"/>
      <c r="V156" s="9"/>
      <c r="W156" s="8"/>
      <c r="X156" s="2355"/>
      <c r="Y156" s="2355"/>
      <c r="Z156" s="2355"/>
      <c r="AA156" s="2355"/>
      <c r="AB156" s="2355"/>
      <c r="AC156" s="2355"/>
      <c r="AD156" s="2355"/>
      <c r="AE156" s="2356"/>
      <c r="AF156" s="2356"/>
      <c r="AG156" s="2356"/>
      <c r="AH156" s="2356"/>
      <c r="AI156" s="2356"/>
      <c r="AJ156" s="2356"/>
      <c r="AK156" s="2356"/>
      <c r="AL156" s="2356"/>
      <c r="AM156" s="2356"/>
      <c r="AN156" s="2356"/>
      <c r="AO156" s="2345"/>
      <c r="AP156" s="2345"/>
      <c r="AQ156" s="2345"/>
      <c r="AR156" s="2345"/>
    </row>
    <row r="157" spans="1:44" ht="4.5" customHeight="1">
      <c r="A157" s="8"/>
      <c r="B157" s="2345"/>
      <c r="C157" s="2345"/>
      <c r="D157" s="2345"/>
      <c r="E157" s="2345"/>
      <c r="F157" s="2345"/>
      <c r="G157" s="2345"/>
      <c r="H157" s="2345"/>
      <c r="I157" s="2345"/>
      <c r="J157" s="2345"/>
      <c r="K157" s="2345"/>
      <c r="L157" s="2345"/>
      <c r="M157" s="2345"/>
      <c r="N157" s="2345"/>
      <c r="O157" s="2345"/>
      <c r="P157" s="2345"/>
      <c r="Q157" s="2345"/>
      <c r="R157" s="2345"/>
      <c r="S157" s="2345"/>
      <c r="T157" s="2345"/>
      <c r="U157" s="2345"/>
      <c r="V157" s="9"/>
      <c r="W157" s="8"/>
      <c r="X157" s="2355"/>
      <c r="Y157" s="2355"/>
      <c r="Z157" s="2355"/>
      <c r="AA157" s="2355"/>
      <c r="AB157" s="2355"/>
      <c r="AC157" s="2355"/>
      <c r="AD157" s="2355"/>
      <c r="AE157" s="2356"/>
      <c r="AF157" s="2356"/>
      <c r="AG157" s="2356"/>
      <c r="AH157" s="2356"/>
      <c r="AI157" s="2356"/>
      <c r="AJ157" s="2356"/>
      <c r="AK157" s="2356"/>
      <c r="AL157" s="2356"/>
      <c r="AM157" s="2356"/>
      <c r="AN157" s="2356"/>
      <c r="AO157" s="2345"/>
      <c r="AP157" s="2345"/>
      <c r="AQ157" s="2345"/>
      <c r="AR157" s="2345"/>
    </row>
    <row r="158" spans="1:44" ht="4.5" customHeight="1">
      <c r="A158" s="8"/>
      <c r="B158" s="2345" t="str">
        <f>I70</f>
        <v>OM-P075</v>
      </c>
      <c r="C158" s="2345"/>
      <c r="D158" s="2345"/>
      <c r="E158" s="2345"/>
      <c r="F158" s="2345"/>
      <c r="G158" s="2345"/>
      <c r="H158" s="2345"/>
      <c r="I158" s="2345"/>
      <c r="J158" s="2345"/>
      <c r="K158" s="2345"/>
      <c r="L158" s="2345"/>
      <c r="M158" s="2345"/>
      <c r="N158" s="2345"/>
      <c r="O158" s="2345"/>
      <c r="P158" s="2345"/>
      <c r="Q158" s="2345"/>
      <c r="R158" s="2345"/>
      <c r="S158" s="2345"/>
      <c r="T158" s="2345"/>
      <c r="U158" s="2345"/>
      <c r="V158" s="9"/>
      <c r="W158" s="8"/>
      <c r="X158" s="2346">
        <f>AE82</f>
        <v>80</v>
      </c>
      <c r="Y158" s="2347"/>
      <c r="Z158" s="2347"/>
      <c r="AA158" s="2347"/>
      <c r="AB158" s="2347"/>
      <c r="AC158" s="2347"/>
      <c r="AD158" s="2348"/>
      <c r="AE158" s="2346">
        <f>AI82</f>
        <v>105</v>
      </c>
      <c r="AF158" s="2347"/>
      <c r="AG158" s="2347"/>
      <c r="AH158" s="2347"/>
      <c r="AI158" s="2347"/>
      <c r="AJ158" s="2347"/>
      <c r="AK158" s="2348"/>
      <c r="AL158" s="2346">
        <f>AN82</f>
        <v>22</v>
      </c>
      <c r="AM158" s="2347"/>
      <c r="AN158" s="2347"/>
      <c r="AO158" s="2347"/>
      <c r="AP158" s="2347"/>
      <c r="AQ158" s="2347"/>
      <c r="AR158" s="2348"/>
    </row>
    <row r="159" spans="1:44" ht="4.5" customHeight="1">
      <c r="A159" s="8"/>
      <c r="B159" s="2345"/>
      <c r="C159" s="2345"/>
      <c r="D159" s="2345"/>
      <c r="E159" s="2345"/>
      <c r="F159" s="2345"/>
      <c r="G159" s="2345"/>
      <c r="H159" s="2345"/>
      <c r="I159" s="2345"/>
      <c r="J159" s="2345"/>
      <c r="K159" s="2345"/>
      <c r="L159" s="2345"/>
      <c r="M159" s="2345"/>
      <c r="N159" s="2345"/>
      <c r="O159" s="2345"/>
      <c r="P159" s="2345"/>
      <c r="Q159" s="2345"/>
      <c r="R159" s="2345"/>
      <c r="S159" s="2345"/>
      <c r="T159" s="2345"/>
      <c r="U159" s="2345"/>
      <c r="V159" s="9"/>
      <c r="W159" s="8"/>
      <c r="X159" s="2349"/>
      <c r="Y159" s="2350"/>
      <c r="Z159" s="2350"/>
      <c r="AA159" s="2350"/>
      <c r="AB159" s="2350"/>
      <c r="AC159" s="2350"/>
      <c r="AD159" s="2351"/>
      <c r="AE159" s="2349"/>
      <c r="AF159" s="2350"/>
      <c r="AG159" s="2350"/>
      <c r="AH159" s="2350"/>
      <c r="AI159" s="2350"/>
      <c r="AJ159" s="2350"/>
      <c r="AK159" s="2351"/>
      <c r="AL159" s="2349"/>
      <c r="AM159" s="2350"/>
      <c r="AN159" s="2350"/>
      <c r="AO159" s="2350"/>
      <c r="AP159" s="2350"/>
      <c r="AQ159" s="2350"/>
      <c r="AR159" s="2351"/>
    </row>
    <row r="160" spans="1:44" ht="4.5" customHeight="1">
      <c r="A160" s="8"/>
      <c r="B160" s="2345"/>
      <c r="C160" s="2345"/>
      <c r="D160" s="2345"/>
      <c r="E160" s="2345"/>
      <c r="F160" s="2345"/>
      <c r="G160" s="2345"/>
      <c r="H160" s="2345"/>
      <c r="I160" s="2345"/>
      <c r="J160" s="2345"/>
      <c r="K160" s="2345"/>
      <c r="L160" s="2345"/>
      <c r="M160" s="2345"/>
      <c r="N160" s="2345"/>
      <c r="O160" s="2345"/>
      <c r="P160" s="2345"/>
      <c r="Q160" s="2345"/>
      <c r="R160" s="2345"/>
      <c r="S160" s="2345"/>
      <c r="T160" s="2345"/>
      <c r="U160" s="2345"/>
      <c r="V160" s="9"/>
      <c r="W160" s="8"/>
      <c r="X160" s="2352"/>
      <c r="Y160" s="2353"/>
      <c r="Z160" s="2353"/>
      <c r="AA160" s="2353"/>
      <c r="AB160" s="2353"/>
      <c r="AC160" s="2353"/>
      <c r="AD160" s="2354"/>
      <c r="AE160" s="2352"/>
      <c r="AF160" s="2353"/>
      <c r="AG160" s="2353"/>
      <c r="AH160" s="2353"/>
      <c r="AI160" s="2353"/>
      <c r="AJ160" s="2353"/>
      <c r="AK160" s="2354"/>
      <c r="AL160" s="2352"/>
      <c r="AM160" s="2353"/>
      <c r="AN160" s="2353"/>
      <c r="AO160" s="2353"/>
      <c r="AP160" s="2353"/>
      <c r="AQ160" s="2353"/>
      <c r="AR160" s="2354"/>
    </row>
    <row r="161" spans="1:44" ht="4.5" customHeight="1">
      <c r="A161" s="8"/>
      <c r="B161" s="2359" t="str">
        <f>I75</f>
        <v>Radovan SÚČIK                         Marček 111, 4532926.6.1984</v>
      </c>
      <c r="C161" s="2359"/>
      <c r="D161" s="2359"/>
      <c r="E161" s="2359"/>
      <c r="F161" s="2359"/>
      <c r="G161" s="2359"/>
      <c r="H161" s="2359"/>
      <c r="I161" s="2359"/>
      <c r="J161" s="2359"/>
      <c r="K161" s="2359"/>
      <c r="L161" s="2359"/>
      <c r="M161" s="2359"/>
      <c r="N161" s="2359"/>
      <c r="O161" s="2359"/>
      <c r="P161" s="2359"/>
      <c r="Q161" s="2359"/>
      <c r="R161" s="2359"/>
      <c r="S161" s="2359"/>
      <c r="T161" s="2359"/>
      <c r="U161" s="2359"/>
      <c r="V161" s="9"/>
      <c r="W161" s="8"/>
      <c r="X161" s="2345">
        <f>AE88</f>
        <v>52</v>
      </c>
      <c r="Y161" s="2345"/>
      <c r="Z161" s="2345"/>
      <c r="AA161" s="2345"/>
      <c r="AB161" s="2345"/>
      <c r="AC161" s="2345"/>
      <c r="AD161" s="2345"/>
      <c r="AE161" s="2345">
        <f>AI88</f>
        <v>1</v>
      </c>
      <c r="AF161" s="2345"/>
      <c r="AG161" s="2345"/>
      <c r="AH161" s="2345"/>
      <c r="AI161" s="2345"/>
      <c r="AJ161" s="2345"/>
      <c r="AK161" s="2345"/>
      <c r="AL161" s="2345">
        <f>AN88</f>
        <v>0</v>
      </c>
      <c r="AM161" s="2345"/>
      <c r="AN161" s="2345"/>
      <c r="AO161" s="2345"/>
      <c r="AP161" s="2345"/>
      <c r="AQ161" s="2345"/>
      <c r="AR161" s="2345"/>
    </row>
    <row r="162" spans="1:44" ht="4.5" customHeight="1">
      <c r="A162" s="8"/>
      <c r="B162" s="2359"/>
      <c r="C162" s="2359"/>
      <c r="D162" s="2359"/>
      <c r="E162" s="2359"/>
      <c r="F162" s="2359"/>
      <c r="G162" s="2359"/>
      <c r="H162" s="2359"/>
      <c r="I162" s="2359"/>
      <c r="J162" s="2359"/>
      <c r="K162" s="2359"/>
      <c r="L162" s="2359"/>
      <c r="M162" s="2359"/>
      <c r="N162" s="2359"/>
      <c r="O162" s="2359"/>
      <c r="P162" s="2359"/>
      <c r="Q162" s="2359"/>
      <c r="R162" s="2359"/>
      <c r="S162" s="2359"/>
      <c r="T162" s="2359"/>
      <c r="U162" s="2359"/>
      <c r="V162" s="9"/>
      <c r="W162" s="8"/>
      <c r="X162" s="2345"/>
      <c r="Y162" s="2345"/>
      <c r="Z162" s="2345"/>
      <c r="AA162" s="2345"/>
      <c r="AB162" s="2345"/>
      <c r="AC162" s="2345"/>
      <c r="AD162" s="2345"/>
      <c r="AE162" s="2345"/>
      <c r="AF162" s="2345"/>
      <c r="AG162" s="2345"/>
      <c r="AH162" s="2345"/>
      <c r="AI162" s="2345"/>
      <c r="AJ162" s="2345"/>
      <c r="AK162" s="2345"/>
      <c r="AL162" s="2345"/>
      <c r="AM162" s="2345"/>
      <c r="AN162" s="2345"/>
      <c r="AO162" s="2345"/>
      <c r="AP162" s="2345"/>
      <c r="AQ162" s="2345"/>
      <c r="AR162" s="2345"/>
    </row>
    <row r="163" spans="1:44" ht="4.5" customHeight="1">
      <c r="A163" s="8"/>
      <c r="B163" s="2359"/>
      <c r="C163" s="2359"/>
      <c r="D163" s="2359"/>
      <c r="E163" s="2359"/>
      <c r="F163" s="2359"/>
      <c r="G163" s="2359"/>
      <c r="H163" s="2359"/>
      <c r="I163" s="2359"/>
      <c r="J163" s="2359"/>
      <c r="K163" s="2359"/>
      <c r="L163" s="2359"/>
      <c r="M163" s="2359"/>
      <c r="N163" s="2359"/>
      <c r="O163" s="2359"/>
      <c r="P163" s="2359"/>
      <c r="Q163" s="2359"/>
      <c r="R163" s="2359"/>
      <c r="S163" s="2359"/>
      <c r="T163" s="2359"/>
      <c r="U163" s="2359"/>
      <c r="V163" s="9"/>
      <c r="W163" s="8"/>
      <c r="X163" s="2345"/>
      <c r="Y163" s="2345"/>
      <c r="Z163" s="2345"/>
      <c r="AA163" s="2345"/>
      <c r="AB163" s="2345"/>
      <c r="AC163" s="2345"/>
      <c r="AD163" s="2345"/>
      <c r="AE163" s="2345"/>
      <c r="AF163" s="2345"/>
      <c r="AG163" s="2345"/>
      <c r="AH163" s="2345"/>
      <c r="AI163" s="2345"/>
      <c r="AJ163" s="2345"/>
      <c r="AK163" s="2345"/>
      <c r="AL163" s="2345"/>
      <c r="AM163" s="2345"/>
      <c r="AN163" s="2345"/>
      <c r="AO163" s="2345"/>
      <c r="AP163" s="2345"/>
      <c r="AQ163" s="2345"/>
      <c r="AR163" s="2345"/>
    </row>
    <row r="164" spans="1:44" ht="4.5" customHeight="1">
      <c r="A164" s="8"/>
      <c r="B164" s="2355">
        <f>I85</f>
        <v>41593</v>
      </c>
      <c r="C164" s="2345"/>
      <c r="D164" s="2345"/>
      <c r="E164" s="2345"/>
      <c r="F164" s="2345"/>
      <c r="G164" s="2345"/>
      <c r="H164" s="2345"/>
      <c r="I164" s="2345"/>
      <c r="J164" s="2345"/>
      <c r="K164" s="2355">
        <f ca="1">L90</f>
        <v>45321.308916666669</v>
      </c>
      <c r="L164" s="2355"/>
      <c r="M164" s="2355"/>
      <c r="N164" s="2355"/>
      <c r="O164" s="2355"/>
      <c r="P164" s="2355"/>
      <c r="Q164" s="2355"/>
      <c r="R164" s="2355"/>
      <c r="S164" s="2355"/>
      <c r="T164" s="2355"/>
      <c r="U164" s="2355"/>
      <c r="V164" s="9"/>
      <c r="W164" s="8"/>
      <c r="X164" s="2346">
        <f>AB91</f>
        <v>2012</v>
      </c>
      <c r="Y164" s="2347"/>
      <c r="Z164" s="2347"/>
      <c r="AA164" s="2347"/>
      <c r="AB164" s="2347"/>
      <c r="AC164" s="2347"/>
      <c r="AD164" s="2348"/>
      <c r="AE164" s="2346" t="str">
        <f>AF91</f>
        <v>132 532 07 M</v>
      </c>
      <c r="AF164" s="2347"/>
      <c r="AG164" s="2347"/>
      <c r="AH164" s="2347"/>
      <c r="AI164" s="2347"/>
      <c r="AJ164" s="2347"/>
      <c r="AK164" s="2348"/>
      <c r="AL164" s="2346" t="str">
        <f>AN91</f>
        <v>P</v>
      </c>
      <c r="AM164" s="2347"/>
      <c r="AN164" s="2347"/>
      <c r="AO164" s="2347"/>
      <c r="AP164" s="2347"/>
      <c r="AQ164" s="2347"/>
      <c r="AR164" s="2348"/>
    </row>
    <row r="165" spans="1:44" ht="4.5" customHeight="1">
      <c r="A165" s="8"/>
      <c r="B165" s="2345"/>
      <c r="C165" s="2345"/>
      <c r="D165" s="2345"/>
      <c r="E165" s="2345"/>
      <c r="F165" s="2345"/>
      <c r="G165" s="2345"/>
      <c r="H165" s="2345"/>
      <c r="I165" s="2345"/>
      <c r="J165" s="2345"/>
      <c r="K165" s="2355"/>
      <c r="L165" s="2355"/>
      <c r="M165" s="2355"/>
      <c r="N165" s="2355"/>
      <c r="O165" s="2355"/>
      <c r="P165" s="2355"/>
      <c r="Q165" s="2355"/>
      <c r="R165" s="2355"/>
      <c r="S165" s="2355"/>
      <c r="T165" s="2355"/>
      <c r="U165" s="2355"/>
      <c r="V165" s="9"/>
      <c r="W165" s="8"/>
      <c r="X165" s="2349"/>
      <c r="Y165" s="2350"/>
      <c r="Z165" s="2350"/>
      <c r="AA165" s="2350"/>
      <c r="AB165" s="2350"/>
      <c r="AC165" s="2350"/>
      <c r="AD165" s="2351"/>
      <c r="AE165" s="2349"/>
      <c r="AF165" s="2350"/>
      <c r="AG165" s="2350"/>
      <c r="AH165" s="2350"/>
      <c r="AI165" s="2350"/>
      <c r="AJ165" s="2350"/>
      <c r="AK165" s="2351"/>
      <c r="AL165" s="2349"/>
      <c r="AM165" s="2350"/>
      <c r="AN165" s="2350"/>
      <c r="AO165" s="2350"/>
      <c r="AP165" s="2350"/>
      <c r="AQ165" s="2350"/>
      <c r="AR165" s="2351"/>
    </row>
    <row r="166" spans="1:44" ht="4.5" customHeight="1">
      <c r="A166" s="8"/>
      <c r="B166" s="2345"/>
      <c r="C166" s="2345"/>
      <c r="D166" s="2345"/>
      <c r="E166" s="2345"/>
      <c r="F166" s="2345"/>
      <c r="G166" s="2345"/>
      <c r="H166" s="2345"/>
      <c r="I166" s="2345"/>
      <c r="J166" s="2345"/>
      <c r="K166" s="2355"/>
      <c r="L166" s="2355"/>
      <c r="M166" s="2355"/>
      <c r="N166" s="2355"/>
      <c r="O166" s="2355"/>
      <c r="P166" s="2355"/>
      <c r="Q166" s="2355"/>
      <c r="R166" s="2355"/>
      <c r="S166" s="2355"/>
      <c r="T166" s="2355"/>
      <c r="U166" s="2355"/>
      <c r="V166" s="9"/>
      <c r="W166" s="8"/>
      <c r="X166" s="2352"/>
      <c r="Y166" s="2353"/>
      <c r="Z166" s="2353"/>
      <c r="AA166" s="2353"/>
      <c r="AB166" s="2353"/>
      <c r="AC166" s="2353"/>
      <c r="AD166" s="2354"/>
      <c r="AE166" s="2352"/>
      <c r="AF166" s="2353"/>
      <c r="AG166" s="2353"/>
      <c r="AH166" s="2353"/>
      <c r="AI166" s="2353"/>
      <c r="AJ166" s="2353"/>
      <c r="AK166" s="2354"/>
      <c r="AL166" s="2352"/>
      <c r="AM166" s="2353"/>
      <c r="AN166" s="2353"/>
      <c r="AO166" s="2353"/>
      <c r="AP166" s="2353"/>
      <c r="AQ166" s="2353"/>
      <c r="AR166" s="2354"/>
    </row>
    <row r="167" spans="1:44" ht="4.5" customHeight="1">
      <c r="A167" s="1"/>
      <c r="B167" s="2345" t="str">
        <f>F112</f>
        <v>TRANGO X-RACE M (UP)</v>
      </c>
      <c r="C167" s="2345"/>
      <c r="D167" s="2345"/>
      <c r="E167" s="2345"/>
      <c r="F167" s="2345"/>
      <c r="G167" s="2345"/>
      <c r="H167" s="2345"/>
      <c r="I167" s="2345"/>
      <c r="J167" s="2345"/>
      <c r="K167" s="2345"/>
      <c r="L167" s="2345"/>
      <c r="M167" s="2345"/>
      <c r="N167" s="2345"/>
      <c r="O167" s="2345"/>
      <c r="P167" s="2345"/>
      <c r="Q167" s="2345"/>
      <c r="R167" s="2345"/>
      <c r="S167" s="2345"/>
      <c r="T167" s="2345"/>
      <c r="U167" s="2345"/>
      <c r="V167" s="3"/>
      <c r="W167" s="1"/>
      <c r="X167" s="2355">
        <f>Z108</f>
        <v>45677</v>
      </c>
      <c r="Y167" s="2355"/>
      <c r="Z167" s="2355"/>
      <c r="AA167" s="2355"/>
      <c r="AB167" s="2355"/>
      <c r="AC167" s="2355"/>
      <c r="AD167" s="2355"/>
      <c r="AE167" s="2356">
        <f>AH109</f>
        <v>4.5</v>
      </c>
      <c r="AF167" s="2356"/>
      <c r="AG167" s="2356"/>
      <c r="AH167" s="2356"/>
      <c r="AI167" s="2356"/>
      <c r="AJ167" s="2356"/>
      <c r="AK167" s="2356"/>
      <c r="AL167" s="2356"/>
      <c r="AM167" s="2356"/>
      <c r="AN167" s="2356"/>
      <c r="AO167" s="2345">
        <f>AM113</f>
        <v>0</v>
      </c>
      <c r="AP167" s="2345"/>
      <c r="AQ167" s="2345"/>
      <c r="AR167" s="2345"/>
    </row>
    <row r="168" spans="1:44" ht="4.5" customHeight="1">
      <c r="A168" s="8"/>
      <c r="B168" s="2345"/>
      <c r="C168" s="2345"/>
      <c r="D168" s="2345"/>
      <c r="E168" s="2345"/>
      <c r="F168" s="2345"/>
      <c r="G168" s="2345"/>
      <c r="H168" s="2345"/>
      <c r="I168" s="2345"/>
      <c r="J168" s="2345"/>
      <c r="K168" s="2345"/>
      <c r="L168" s="2345"/>
      <c r="M168" s="2345"/>
      <c r="N168" s="2345"/>
      <c r="O168" s="2345"/>
      <c r="P168" s="2345"/>
      <c r="Q168" s="2345"/>
      <c r="R168" s="2345"/>
      <c r="S168" s="2345"/>
      <c r="T168" s="2345"/>
      <c r="U168" s="2345"/>
      <c r="V168" s="9"/>
      <c r="W168" s="8"/>
      <c r="X168" s="2355"/>
      <c r="Y168" s="2355"/>
      <c r="Z168" s="2355"/>
      <c r="AA168" s="2355"/>
      <c r="AB168" s="2355"/>
      <c r="AC168" s="2355"/>
      <c r="AD168" s="2355"/>
      <c r="AE168" s="2356"/>
      <c r="AF168" s="2356"/>
      <c r="AG168" s="2356"/>
      <c r="AH168" s="2356"/>
      <c r="AI168" s="2356"/>
      <c r="AJ168" s="2356"/>
      <c r="AK168" s="2356"/>
      <c r="AL168" s="2356"/>
      <c r="AM168" s="2356"/>
      <c r="AN168" s="2356"/>
      <c r="AO168" s="2345"/>
      <c r="AP168" s="2345"/>
      <c r="AQ168" s="2345"/>
      <c r="AR168" s="2345"/>
    </row>
    <row r="169" spans="1:44" ht="4.5" customHeight="1">
      <c r="A169" s="8"/>
      <c r="B169" s="2345"/>
      <c r="C169" s="2345"/>
      <c r="D169" s="2345"/>
      <c r="E169" s="2345"/>
      <c r="F169" s="2345"/>
      <c r="G169" s="2345"/>
      <c r="H169" s="2345"/>
      <c r="I169" s="2345"/>
      <c r="J169" s="2345"/>
      <c r="K169" s="2345"/>
      <c r="L169" s="2345"/>
      <c r="M169" s="2345"/>
      <c r="N169" s="2345"/>
      <c r="O169" s="2345"/>
      <c r="P169" s="2345"/>
      <c r="Q169" s="2345"/>
      <c r="R169" s="2345"/>
      <c r="S169" s="2345"/>
      <c r="T169" s="2345"/>
      <c r="U169" s="2345"/>
      <c r="V169" s="9"/>
      <c r="W169" s="8"/>
      <c r="X169" s="2355"/>
      <c r="Y169" s="2355"/>
      <c r="Z169" s="2355"/>
      <c r="AA169" s="2355"/>
      <c r="AB169" s="2355"/>
      <c r="AC169" s="2355"/>
      <c r="AD169" s="2355"/>
      <c r="AE169" s="2356"/>
      <c r="AF169" s="2356"/>
      <c r="AG169" s="2356"/>
      <c r="AH169" s="2356"/>
      <c r="AI169" s="2356"/>
      <c r="AJ169" s="2356"/>
      <c r="AK169" s="2356"/>
      <c r="AL169" s="2356"/>
      <c r="AM169" s="2356"/>
      <c r="AN169" s="2356"/>
      <c r="AO169" s="2345"/>
      <c r="AP169" s="2345"/>
      <c r="AQ169" s="2345"/>
      <c r="AR169" s="2345"/>
    </row>
    <row r="170" spans="1:44" ht="4.5" customHeight="1">
      <c r="A170" s="8"/>
      <c r="B170" s="2345" t="str">
        <f>I117</f>
        <v>OM-P208</v>
      </c>
      <c r="C170" s="2345"/>
      <c r="D170" s="2345"/>
      <c r="E170" s="2345"/>
      <c r="F170" s="2345"/>
      <c r="G170" s="2345"/>
      <c r="H170" s="2345"/>
      <c r="I170" s="2345"/>
      <c r="J170" s="2345"/>
      <c r="K170" s="2345"/>
      <c r="L170" s="2345"/>
      <c r="M170" s="2345"/>
      <c r="N170" s="2345"/>
      <c r="O170" s="2345"/>
      <c r="P170" s="2345"/>
      <c r="Q170" s="2345"/>
      <c r="R170" s="2345"/>
      <c r="S170" s="2345"/>
      <c r="T170" s="2345"/>
      <c r="U170" s="2345"/>
      <c r="V170" s="9"/>
      <c r="W170" s="8"/>
      <c r="X170" s="2357">
        <f>AE129</f>
        <v>92</v>
      </c>
      <c r="Y170" s="2347"/>
      <c r="Z170" s="2347"/>
      <c r="AA170" s="2347"/>
      <c r="AB170" s="2347"/>
      <c r="AC170" s="2347"/>
      <c r="AD170" s="2348"/>
      <c r="AE170" s="2346">
        <f>AI129</f>
        <v>115</v>
      </c>
      <c r="AF170" s="2347"/>
      <c r="AG170" s="2347"/>
      <c r="AH170" s="2347"/>
      <c r="AI170" s="2347"/>
      <c r="AJ170" s="2347"/>
      <c r="AK170" s="2348"/>
      <c r="AL170" s="2346" t="str">
        <f>AN129</f>
        <v>NIL</v>
      </c>
      <c r="AM170" s="2347"/>
      <c r="AN170" s="2347"/>
      <c r="AO170" s="2347"/>
      <c r="AP170" s="2347"/>
      <c r="AQ170" s="2347"/>
      <c r="AR170" s="2348"/>
    </row>
    <row r="171" spans="1:44" ht="4.5" customHeight="1">
      <c r="A171" s="8"/>
      <c r="B171" s="2345"/>
      <c r="C171" s="2345"/>
      <c r="D171" s="2345"/>
      <c r="E171" s="2345"/>
      <c r="F171" s="2345"/>
      <c r="G171" s="2345"/>
      <c r="H171" s="2345"/>
      <c r="I171" s="2345"/>
      <c r="J171" s="2345"/>
      <c r="K171" s="2345"/>
      <c r="L171" s="2345"/>
      <c r="M171" s="2345"/>
      <c r="N171" s="2345"/>
      <c r="O171" s="2345"/>
      <c r="P171" s="2345"/>
      <c r="Q171" s="2345"/>
      <c r="R171" s="2345"/>
      <c r="S171" s="2345"/>
      <c r="T171" s="2345"/>
      <c r="U171" s="2345"/>
      <c r="V171" s="9"/>
      <c r="W171" s="8"/>
      <c r="X171" s="2349"/>
      <c r="Y171" s="2350"/>
      <c r="Z171" s="2350"/>
      <c r="AA171" s="2350"/>
      <c r="AB171" s="2350"/>
      <c r="AC171" s="2350"/>
      <c r="AD171" s="2351"/>
      <c r="AE171" s="2349"/>
      <c r="AF171" s="2350"/>
      <c r="AG171" s="2350"/>
      <c r="AH171" s="2350"/>
      <c r="AI171" s="2350"/>
      <c r="AJ171" s="2350"/>
      <c r="AK171" s="2351"/>
      <c r="AL171" s="2349"/>
      <c r="AM171" s="2350"/>
      <c r="AN171" s="2350"/>
      <c r="AO171" s="2350"/>
      <c r="AP171" s="2350"/>
      <c r="AQ171" s="2350"/>
      <c r="AR171" s="2351"/>
    </row>
    <row r="172" spans="1:44" ht="4.5" customHeight="1">
      <c r="A172" s="8"/>
      <c r="B172" s="2345"/>
      <c r="C172" s="2345"/>
      <c r="D172" s="2345"/>
      <c r="E172" s="2345"/>
      <c r="F172" s="2345"/>
      <c r="G172" s="2345"/>
      <c r="H172" s="2345"/>
      <c r="I172" s="2345"/>
      <c r="J172" s="2345"/>
      <c r="K172" s="2345"/>
      <c r="L172" s="2345"/>
      <c r="M172" s="2345"/>
      <c r="N172" s="2345"/>
      <c r="O172" s="2345"/>
      <c r="P172" s="2345"/>
      <c r="Q172" s="2345"/>
      <c r="R172" s="2345"/>
      <c r="S172" s="2345"/>
      <c r="T172" s="2345"/>
      <c r="U172" s="2345"/>
      <c r="V172" s="9"/>
      <c r="W172" s="8"/>
      <c r="X172" s="2352"/>
      <c r="Y172" s="2353"/>
      <c r="Z172" s="2353"/>
      <c r="AA172" s="2353"/>
      <c r="AB172" s="2353"/>
      <c r="AC172" s="2353"/>
      <c r="AD172" s="2354"/>
      <c r="AE172" s="2352"/>
      <c r="AF172" s="2353"/>
      <c r="AG172" s="2353"/>
      <c r="AH172" s="2353"/>
      <c r="AI172" s="2353"/>
      <c r="AJ172" s="2353"/>
      <c r="AK172" s="2354"/>
      <c r="AL172" s="2352"/>
      <c r="AM172" s="2353"/>
      <c r="AN172" s="2353"/>
      <c r="AO172" s="2353"/>
      <c r="AP172" s="2353"/>
      <c r="AQ172" s="2353"/>
      <c r="AR172" s="2354"/>
    </row>
    <row r="173" spans="1:44" ht="4.5" customHeight="1">
      <c r="A173" s="8"/>
      <c r="B173" s="2359" t="str">
        <f>I122</f>
        <v>GOW s.r.o.Cyrila a Metoda 16/29, 45677IČO:46815571</v>
      </c>
      <c r="C173" s="2359"/>
      <c r="D173" s="2359"/>
      <c r="E173" s="2359"/>
      <c r="F173" s="2359"/>
      <c r="G173" s="2359"/>
      <c r="H173" s="2359"/>
      <c r="I173" s="2359"/>
      <c r="J173" s="2359"/>
      <c r="K173" s="2359"/>
      <c r="L173" s="2359"/>
      <c r="M173" s="2359"/>
      <c r="N173" s="2359"/>
      <c r="O173" s="2359"/>
      <c r="P173" s="2359"/>
      <c r="Q173" s="2359"/>
      <c r="R173" s="2359"/>
      <c r="S173" s="2359"/>
      <c r="T173" s="2359"/>
      <c r="U173" s="2359"/>
      <c r="V173" s="9"/>
      <c r="W173" s="8"/>
      <c r="X173" s="2345" t="str">
        <f>AE135</f>
        <v>NIL</v>
      </c>
      <c r="Y173" s="2345"/>
      <c r="Z173" s="2345"/>
      <c r="AA173" s="2345"/>
      <c r="AB173" s="2345"/>
      <c r="AC173" s="2345"/>
      <c r="AD173" s="2345"/>
      <c r="AE173" s="2345">
        <f>AI135</f>
        <v>1</v>
      </c>
      <c r="AF173" s="2345"/>
      <c r="AG173" s="2345"/>
      <c r="AH173" s="2345"/>
      <c r="AI173" s="2345"/>
      <c r="AJ173" s="2345"/>
      <c r="AK173" s="2345"/>
      <c r="AL173" s="2345">
        <f>AN135</f>
        <v>0</v>
      </c>
      <c r="AM173" s="2345"/>
      <c r="AN173" s="2345"/>
      <c r="AO173" s="2345"/>
      <c r="AP173" s="2345"/>
      <c r="AQ173" s="2345"/>
      <c r="AR173" s="2345"/>
    </row>
    <row r="174" spans="1:44" ht="4.5" customHeight="1">
      <c r="A174" s="8"/>
      <c r="B174" s="2359"/>
      <c r="C174" s="2359"/>
      <c r="D174" s="2359"/>
      <c r="E174" s="2359"/>
      <c r="F174" s="2359"/>
      <c r="G174" s="2359"/>
      <c r="H174" s="2359"/>
      <c r="I174" s="2359"/>
      <c r="J174" s="2359"/>
      <c r="K174" s="2359"/>
      <c r="L174" s="2359"/>
      <c r="M174" s="2359"/>
      <c r="N174" s="2359"/>
      <c r="O174" s="2359"/>
      <c r="P174" s="2359"/>
      <c r="Q174" s="2359"/>
      <c r="R174" s="2359"/>
      <c r="S174" s="2359"/>
      <c r="T174" s="2359"/>
      <c r="U174" s="2359"/>
      <c r="V174" s="9"/>
      <c r="W174" s="8"/>
      <c r="X174" s="2345"/>
      <c r="Y174" s="2345"/>
      <c r="Z174" s="2345"/>
      <c r="AA174" s="2345"/>
      <c r="AB174" s="2345"/>
      <c r="AC174" s="2345"/>
      <c r="AD174" s="2345"/>
      <c r="AE174" s="2345"/>
      <c r="AF174" s="2345"/>
      <c r="AG174" s="2345"/>
      <c r="AH174" s="2345"/>
      <c r="AI174" s="2345"/>
      <c r="AJ174" s="2345"/>
      <c r="AK174" s="2345"/>
      <c r="AL174" s="2345"/>
      <c r="AM174" s="2345"/>
      <c r="AN174" s="2345"/>
      <c r="AO174" s="2345"/>
      <c r="AP174" s="2345"/>
      <c r="AQ174" s="2345"/>
      <c r="AR174" s="2345"/>
    </row>
    <row r="175" spans="1:44" ht="4.5" customHeight="1">
      <c r="A175" s="8"/>
      <c r="B175" s="2359"/>
      <c r="C175" s="2359"/>
      <c r="D175" s="2359"/>
      <c r="E175" s="2359"/>
      <c r="F175" s="2359"/>
      <c r="G175" s="2359"/>
      <c r="H175" s="2359"/>
      <c r="I175" s="2359"/>
      <c r="J175" s="2359"/>
      <c r="K175" s="2359"/>
      <c r="L175" s="2359"/>
      <c r="M175" s="2359"/>
      <c r="N175" s="2359"/>
      <c r="O175" s="2359"/>
      <c r="P175" s="2359"/>
      <c r="Q175" s="2359"/>
      <c r="R175" s="2359"/>
      <c r="S175" s="2359"/>
      <c r="T175" s="2359"/>
      <c r="U175" s="2359"/>
      <c r="V175" s="9"/>
      <c r="W175" s="8"/>
      <c r="X175" s="2345"/>
      <c r="Y175" s="2345"/>
      <c r="Z175" s="2345"/>
      <c r="AA175" s="2345"/>
      <c r="AB175" s="2345"/>
      <c r="AC175" s="2345"/>
      <c r="AD175" s="2345"/>
      <c r="AE175" s="2345"/>
      <c r="AF175" s="2345"/>
      <c r="AG175" s="2345"/>
      <c r="AH175" s="2345"/>
      <c r="AI175" s="2345"/>
      <c r="AJ175" s="2345"/>
      <c r="AK175" s="2345"/>
      <c r="AL175" s="2345"/>
      <c r="AM175" s="2345"/>
      <c r="AN175" s="2345"/>
      <c r="AO175" s="2345"/>
      <c r="AP175" s="2345"/>
      <c r="AQ175" s="2345"/>
      <c r="AR175" s="2345"/>
    </row>
    <row r="176" spans="1:44" ht="4.5" customHeight="1">
      <c r="A176" s="8"/>
      <c r="B176" s="2355">
        <f>I132</f>
        <v>43160</v>
      </c>
      <c r="C176" s="2345"/>
      <c r="D176" s="2345"/>
      <c r="E176" s="2345"/>
      <c r="F176" s="2345"/>
      <c r="G176" s="2345"/>
      <c r="H176" s="2345"/>
      <c r="I176" s="2345"/>
      <c r="J176" s="2345"/>
      <c r="K176" s="2355">
        <f ca="1">L137</f>
        <v>45321.308916666669</v>
      </c>
      <c r="L176" s="2355"/>
      <c r="M176" s="2355"/>
      <c r="N176" s="2355"/>
      <c r="O176" s="2355"/>
      <c r="P176" s="2355"/>
      <c r="Q176" s="2355"/>
      <c r="R176" s="2355"/>
      <c r="S176" s="2355"/>
      <c r="T176" s="2355"/>
      <c r="U176" s="2355"/>
      <c r="V176" s="9"/>
      <c r="W176" s="8"/>
      <c r="X176" s="2346">
        <f>AB138</f>
        <v>2018</v>
      </c>
      <c r="Y176" s="2347"/>
      <c r="Z176" s="2347"/>
      <c r="AA176" s="2347"/>
      <c r="AB176" s="2347"/>
      <c r="AC176" s="2347"/>
      <c r="AD176" s="2348"/>
      <c r="AE176" s="2346" t="str">
        <f>AF138</f>
        <v>XG58M0511736831</v>
      </c>
      <c r="AF176" s="2347"/>
      <c r="AG176" s="2347"/>
      <c r="AH176" s="2347"/>
      <c r="AI176" s="2347"/>
      <c r="AJ176" s="2347"/>
      <c r="AK176" s="2348"/>
      <c r="AL176" s="2346" t="str">
        <f>AN138</f>
        <v>P</v>
      </c>
      <c r="AM176" s="2347"/>
      <c r="AN176" s="2347"/>
      <c r="AO176" s="2347"/>
      <c r="AP176" s="2347"/>
      <c r="AQ176" s="2347"/>
      <c r="AR176" s="2348"/>
    </row>
    <row r="177" spans="1:44" ht="4.5" customHeight="1">
      <c r="A177" s="8"/>
      <c r="B177" s="2345"/>
      <c r="C177" s="2345"/>
      <c r="D177" s="2345"/>
      <c r="E177" s="2345"/>
      <c r="F177" s="2345"/>
      <c r="G177" s="2345"/>
      <c r="H177" s="2345"/>
      <c r="I177" s="2345"/>
      <c r="J177" s="2345"/>
      <c r="K177" s="2355"/>
      <c r="L177" s="2355"/>
      <c r="M177" s="2355"/>
      <c r="N177" s="2355"/>
      <c r="O177" s="2355"/>
      <c r="P177" s="2355"/>
      <c r="Q177" s="2355"/>
      <c r="R177" s="2355"/>
      <c r="S177" s="2355"/>
      <c r="T177" s="2355"/>
      <c r="U177" s="2355"/>
      <c r="V177" s="9"/>
      <c r="W177" s="8"/>
      <c r="X177" s="2349"/>
      <c r="Y177" s="2350"/>
      <c r="Z177" s="2350"/>
      <c r="AA177" s="2350"/>
      <c r="AB177" s="2350"/>
      <c r="AC177" s="2350"/>
      <c r="AD177" s="2351"/>
      <c r="AE177" s="2349"/>
      <c r="AF177" s="2350"/>
      <c r="AG177" s="2350"/>
      <c r="AH177" s="2350"/>
      <c r="AI177" s="2350"/>
      <c r="AJ177" s="2350"/>
      <c r="AK177" s="2351"/>
      <c r="AL177" s="2349"/>
      <c r="AM177" s="2350"/>
      <c r="AN177" s="2350"/>
      <c r="AO177" s="2350"/>
      <c r="AP177" s="2350"/>
      <c r="AQ177" s="2350"/>
      <c r="AR177" s="2351"/>
    </row>
    <row r="178" spans="1:44" ht="4.5" customHeight="1">
      <c r="A178" s="21"/>
      <c r="B178" s="2345"/>
      <c r="C178" s="2345"/>
      <c r="D178" s="2345"/>
      <c r="E178" s="2345"/>
      <c r="F178" s="2345"/>
      <c r="G178" s="2345"/>
      <c r="H178" s="2345"/>
      <c r="I178" s="2345"/>
      <c r="J178" s="2345"/>
      <c r="K178" s="2355"/>
      <c r="L178" s="2355"/>
      <c r="M178" s="2355"/>
      <c r="N178" s="2355"/>
      <c r="O178" s="2355"/>
      <c r="P178" s="2355"/>
      <c r="Q178" s="2355"/>
      <c r="R178" s="2355"/>
      <c r="S178" s="2355"/>
      <c r="T178" s="2355"/>
      <c r="U178" s="2355"/>
      <c r="V178" s="22"/>
      <c r="W178" s="21"/>
      <c r="X178" s="2352"/>
      <c r="Y178" s="2353"/>
      <c r="Z178" s="2353"/>
      <c r="AA178" s="2353"/>
      <c r="AB178" s="2353"/>
      <c r="AC178" s="2353"/>
      <c r="AD178" s="2354"/>
      <c r="AE178" s="2352"/>
      <c r="AF178" s="2353"/>
      <c r="AG178" s="2353"/>
      <c r="AH178" s="2353"/>
      <c r="AI178" s="2353"/>
      <c r="AJ178" s="2353"/>
      <c r="AK178" s="2354"/>
      <c r="AL178" s="2352"/>
      <c r="AM178" s="2353"/>
      <c r="AN178" s="2353"/>
      <c r="AO178" s="2353"/>
      <c r="AP178" s="2353"/>
      <c r="AQ178" s="2353"/>
      <c r="AR178" s="2354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2024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2024-01-26T11:58:44Z</cp:lastPrinted>
  <dcterms:created xsi:type="dcterms:W3CDTF">2012-02-21T22:01:24Z</dcterms:created>
  <dcterms:modified xsi:type="dcterms:W3CDTF">2024-01-30T06:50:17Z</dcterms:modified>
</cp:coreProperties>
</file>